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F72E0AA6-9D47-44E6-8E9E-2A04DF6E3C34}" xr6:coauthVersionLast="47" xr6:coauthVersionMax="47" xr10:uidLastSave="{00000000-0000-0000-0000-000000000000}"/>
  <bookViews>
    <workbookView xWindow="28680" yWindow="-120" windowWidth="29040" windowHeight="15720" activeTab="1" xr2:uid="{A67E0B7C-1567-4FB7-A625-27302FB74E59}"/>
  </bookViews>
  <sheets>
    <sheet name="SubSector Analysis" sheetId="3" r:id="rId1"/>
    <sheet name="Nifty 750 Analysis" sheetId="2" r:id="rId2"/>
    <sheet name="Price_Filter_27_08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7" i="3"/>
  <c r="O10" i="3"/>
  <c r="O25" i="3"/>
  <c r="O27" i="3"/>
  <c r="O29" i="3"/>
  <c r="O34" i="3"/>
  <c r="O39" i="3"/>
  <c r="O58" i="3"/>
  <c r="O63" i="3"/>
  <c r="O75" i="3"/>
  <c r="O87" i="3"/>
  <c r="O97" i="3"/>
  <c r="O99" i="3"/>
  <c r="O109" i="3"/>
  <c r="O111" i="3"/>
  <c r="O120" i="3"/>
  <c r="O121" i="3"/>
  <c r="D12" i="3"/>
  <c r="B56" i="3"/>
  <c r="B45" i="3"/>
  <c r="B30" i="3"/>
  <c r="B15" i="3"/>
  <c r="B2" i="3"/>
  <c r="B77" i="3"/>
  <c r="E77" i="3" s="1"/>
  <c r="B9" i="3"/>
  <c r="B53" i="3"/>
  <c r="B36" i="3"/>
  <c r="B50" i="3"/>
  <c r="B61" i="3"/>
  <c r="B23" i="3"/>
  <c r="B27" i="3"/>
  <c r="B32" i="3"/>
  <c r="B49" i="3"/>
  <c r="B11" i="3"/>
  <c r="B37" i="3"/>
  <c r="B18" i="3"/>
  <c r="D18" i="3" s="1"/>
  <c r="B81" i="3"/>
  <c r="B83" i="3"/>
  <c r="B12" i="3"/>
  <c r="B26" i="3"/>
  <c r="B38" i="3"/>
  <c r="B89" i="3"/>
  <c r="B14" i="3"/>
  <c r="B97" i="3"/>
  <c r="B42" i="3"/>
  <c r="B68" i="3"/>
  <c r="B79" i="3"/>
  <c r="B87" i="3"/>
  <c r="B33" i="3"/>
  <c r="B31" i="3"/>
  <c r="B41" i="3"/>
  <c r="B8" i="3"/>
  <c r="B54" i="3"/>
  <c r="B43" i="3"/>
  <c r="B6" i="3"/>
  <c r="B51" i="3"/>
  <c r="B94" i="3"/>
  <c r="B64" i="3"/>
  <c r="B29" i="3"/>
  <c r="B106" i="3"/>
  <c r="B46" i="3"/>
  <c r="B98" i="3"/>
  <c r="B17" i="3"/>
  <c r="B19" i="3"/>
  <c r="B69" i="3"/>
  <c r="B84" i="3"/>
  <c r="B39" i="3"/>
  <c r="B3" i="3"/>
  <c r="B70" i="3"/>
  <c r="B40" i="3"/>
  <c r="B63" i="3"/>
  <c r="B44" i="3"/>
  <c r="E44" i="3" s="1"/>
  <c r="B35" i="3"/>
  <c r="B102" i="3"/>
  <c r="B91" i="3"/>
  <c r="B115" i="3"/>
  <c r="B103" i="3"/>
  <c r="B85" i="3"/>
  <c r="E85" i="3" s="1"/>
  <c r="B4" i="3"/>
  <c r="B78" i="3"/>
  <c r="B57" i="3"/>
  <c r="B90" i="3"/>
  <c r="B24" i="3"/>
  <c r="B80" i="3"/>
  <c r="B16" i="3"/>
  <c r="B101" i="3"/>
  <c r="B58" i="3"/>
  <c r="B95" i="3"/>
  <c r="B86" i="3"/>
  <c r="B92" i="3"/>
  <c r="E92" i="3" s="1"/>
  <c r="B20" i="3"/>
  <c r="B52" i="3"/>
  <c r="B105" i="3"/>
  <c r="B10" i="3"/>
  <c r="B62" i="3"/>
  <c r="B47" i="3"/>
  <c r="B22" i="3"/>
  <c r="B59" i="3"/>
  <c r="B55" i="3"/>
  <c r="B114" i="3"/>
  <c r="B117" i="3"/>
  <c r="B76" i="3"/>
  <c r="B13" i="3"/>
  <c r="B7" i="3"/>
  <c r="B21" i="3"/>
  <c r="B99" i="3"/>
  <c r="B73" i="3"/>
  <c r="B48" i="3"/>
  <c r="B71" i="3"/>
  <c r="B88" i="3"/>
  <c r="B96" i="3"/>
  <c r="D96" i="3" s="1"/>
  <c r="B74" i="3"/>
  <c r="B104" i="3"/>
  <c r="B28" i="3"/>
  <c r="B118" i="3"/>
  <c r="B67" i="3"/>
  <c r="E67" i="3" s="1"/>
  <c r="B34" i="3"/>
  <c r="B72" i="3"/>
  <c r="B120" i="3"/>
  <c r="B100" i="3"/>
  <c r="B5" i="3"/>
  <c r="B60" i="3"/>
  <c r="B25" i="3"/>
  <c r="B65" i="3"/>
  <c r="B93" i="3"/>
  <c r="B116" i="3"/>
  <c r="B109" i="3"/>
  <c r="B82" i="3"/>
  <c r="B66" i="3"/>
  <c r="B121" i="3"/>
  <c r="B110" i="3"/>
  <c r="B107" i="3"/>
  <c r="B75" i="3"/>
  <c r="B119" i="3"/>
  <c r="B111" i="3"/>
  <c r="B113" i="3"/>
  <c r="B108" i="3"/>
  <c r="B112" i="3"/>
  <c r="B122" i="3"/>
  <c r="AQ567" i="2"/>
  <c r="AQ546" i="2"/>
  <c r="AQ622" i="2"/>
  <c r="AQ129" i="2"/>
  <c r="AQ397" i="2"/>
  <c r="AQ522" i="2"/>
  <c r="AQ363" i="2"/>
  <c r="AQ491" i="2"/>
  <c r="AQ602" i="2"/>
  <c r="AQ339" i="2"/>
  <c r="AQ354" i="2"/>
  <c r="AQ465" i="2"/>
  <c r="AQ265" i="2"/>
  <c r="AQ683" i="2"/>
  <c r="AQ173" i="2"/>
  <c r="AQ125" i="2"/>
  <c r="AQ190" i="2"/>
  <c r="AQ436" i="2"/>
  <c r="AQ520" i="2"/>
  <c r="AQ666" i="2"/>
  <c r="AQ531" i="2"/>
  <c r="AQ74" i="2"/>
  <c r="AQ108" i="2"/>
  <c r="AQ441" i="2"/>
  <c r="AQ386" i="2"/>
  <c r="AQ311" i="2"/>
  <c r="AQ28" i="2"/>
  <c r="AQ541" i="2"/>
  <c r="AQ221" i="2"/>
  <c r="AQ652" i="2"/>
  <c r="AQ383" i="2"/>
  <c r="AQ103" i="2"/>
  <c r="AQ625" i="2"/>
  <c r="AQ662" i="2"/>
  <c r="AQ146" i="2"/>
  <c r="AQ82" i="2"/>
  <c r="AQ306" i="2"/>
  <c r="AQ5" i="2"/>
  <c r="AQ657" i="2"/>
  <c r="AQ90" i="2"/>
  <c r="AQ494" i="2"/>
  <c r="AQ203" i="2"/>
  <c r="AQ109" i="2"/>
  <c r="AQ41" i="2"/>
  <c r="AQ347" i="2"/>
  <c r="AQ502" i="2"/>
  <c r="AQ198" i="2"/>
  <c r="AQ557" i="2"/>
  <c r="AQ396" i="2"/>
  <c r="AQ107" i="2"/>
  <c r="AQ295" i="2"/>
  <c r="AQ161" i="2"/>
  <c r="AQ53" i="2"/>
  <c r="AQ626" i="2"/>
  <c r="AQ77" i="2"/>
  <c r="AQ42" i="2"/>
  <c r="AQ528" i="2"/>
  <c r="AQ442" i="2"/>
  <c r="AQ536" i="2"/>
  <c r="AQ279" i="2"/>
  <c r="AQ142" i="2"/>
  <c r="AQ479" i="2"/>
  <c r="AQ209" i="2"/>
  <c r="AQ337" i="2"/>
  <c r="AQ464" i="2"/>
  <c r="AQ468" i="2"/>
  <c r="AQ215" i="2"/>
  <c r="AQ137" i="2"/>
  <c r="AQ340" i="2"/>
  <c r="AQ76" i="2"/>
  <c r="AQ430" i="2"/>
  <c r="AQ399" i="2"/>
  <c r="AQ474" i="2"/>
  <c r="AQ113" i="2"/>
  <c r="AQ309" i="2"/>
  <c r="AQ648" i="2"/>
  <c r="AQ292" i="2"/>
  <c r="AQ165" i="2"/>
  <c r="AQ255" i="2"/>
  <c r="AQ3" i="2"/>
  <c r="AQ485" i="2"/>
  <c r="AQ365" i="2"/>
  <c r="AQ98" i="2"/>
  <c r="AQ12" i="2"/>
  <c r="AQ313" i="2"/>
  <c r="AQ537" i="2"/>
  <c r="AQ572" i="2"/>
  <c r="AQ208" i="2"/>
  <c r="AQ261" i="2"/>
  <c r="AQ358" i="2"/>
  <c r="AQ51" i="2"/>
  <c r="AQ346" i="2"/>
  <c r="AQ649" i="2"/>
  <c r="AQ400" i="2"/>
  <c r="AQ250" i="2"/>
  <c r="AQ384" i="2"/>
  <c r="AQ8" i="2"/>
  <c r="AQ67" i="2"/>
  <c r="AQ316" i="2"/>
  <c r="AQ60" i="2"/>
  <c r="AQ338" i="2"/>
  <c r="AQ197" i="2"/>
  <c r="AQ258" i="2"/>
  <c r="AQ310" i="2"/>
  <c r="AQ147" i="2"/>
  <c r="AQ254" i="2"/>
  <c r="AQ505" i="2"/>
  <c r="AQ462" i="2"/>
  <c r="AQ293" i="2"/>
  <c r="AQ149" i="2"/>
  <c r="AQ353" i="2"/>
  <c r="AQ237" i="2"/>
  <c r="AQ244" i="2"/>
  <c r="AQ428" i="2"/>
  <c r="AQ104" i="2"/>
  <c r="AQ188" i="2"/>
  <c r="AQ45" i="2"/>
  <c r="AQ638" i="2"/>
  <c r="AQ152" i="2"/>
  <c r="AQ705" i="2"/>
  <c r="AQ482" i="2"/>
  <c r="AQ10" i="2"/>
  <c r="AQ219" i="2"/>
  <c r="AQ393" i="2"/>
  <c r="AQ54" i="2"/>
  <c r="AQ153" i="2"/>
  <c r="AQ288" i="2"/>
  <c r="AQ263" i="2"/>
  <c r="AQ296" i="2"/>
  <c r="AQ34" i="2"/>
  <c r="AQ201" i="2"/>
  <c r="AQ607" i="2"/>
  <c r="AQ451" i="2"/>
  <c r="AQ186" i="2"/>
  <c r="AQ230" i="2"/>
  <c r="AQ498" i="2"/>
  <c r="AQ323" i="2"/>
  <c r="AQ277" i="2"/>
  <c r="AQ364" i="2"/>
  <c r="AQ714" i="2"/>
  <c r="AQ350" i="2"/>
  <c r="AQ266" i="2"/>
  <c r="AQ48" i="2"/>
  <c r="AQ319" i="2"/>
  <c r="AQ682" i="2"/>
  <c r="AQ470" i="2"/>
  <c r="AQ327" i="2"/>
  <c r="AQ86" i="2"/>
  <c r="AQ351" i="2"/>
  <c r="AQ78" i="2"/>
  <c r="AQ106" i="2"/>
  <c r="AQ11" i="2"/>
  <c r="AQ526" i="2"/>
  <c r="AQ239" i="2"/>
  <c r="AQ282" i="2"/>
  <c r="AQ379" i="2"/>
  <c r="AQ271" i="2"/>
  <c r="AQ204" i="2"/>
  <c r="AQ493" i="2"/>
  <c r="AQ534" i="2"/>
  <c r="AQ558" i="2"/>
  <c r="AQ369" i="2"/>
  <c r="AQ158" i="2"/>
  <c r="AQ544" i="2"/>
  <c r="AQ484" i="2"/>
  <c r="AQ417" i="2"/>
  <c r="AQ645" i="2"/>
  <c r="AQ36" i="2"/>
  <c r="AQ583" i="2"/>
  <c r="AQ260" i="2"/>
  <c r="AQ635" i="2"/>
  <c r="AQ515" i="2"/>
  <c r="AQ2" i="2"/>
  <c r="AQ508" i="2"/>
  <c r="AQ469" i="2"/>
  <c r="AQ352" i="2"/>
  <c r="AQ660" i="2"/>
  <c r="AQ166" i="2"/>
  <c r="AQ22" i="2"/>
  <c r="AQ134" i="2"/>
  <c r="AQ344" i="2"/>
  <c r="AQ182" i="2"/>
  <c r="AQ228" i="2"/>
  <c r="AQ184" i="2"/>
  <c r="AQ665" i="2"/>
  <c r="AQ252" i="2"/>
  <c r="AQ39" i="2"/>
  <c r="AQ56" i="2"/>
  <c r="AQ650" i="2"/>
  <c r="AQ562" i="2"/>
  <c r="AQ416" i="2"/>
  <c r="AQ31" i="2"/>
  <c r="AQ281" i="2"/>
  <c r="AQ373" i="2"/>
  <c r="AQ191" i="2"/>
  <c r="AQ686" i="2"/>
  <c r="AQ615" i="2"/>
  <c r="AQ447" i="2"/>
  <c r="AQ412" i="2"/>
  <c r="AQ94" i="2"/>
  <c r="AQ458" i="2"/>
  <c r="AQ246" i="2"/>
  <c r="AQ554" i="2"/>
  <c r="AQ403" i="2"/>
  <c r="AQ581" i="2"/>
  <c r="AQ85" i="2"/>
  <c r="AQ276" i="2"/>
  <c r="AQ376" i="2"/>
  <c r="AQ642" i="2"/>
  <c r="AQ490" i="2"/>
  <c r="AQ73" i="2"/>
  <c r="AQ608" i="2"/>
  <c r="AQ240" i="2"/>
  <c r="AQ483" i="2"/>
  <c r="AQ391" i="2"/>
  <c r="AQ122" i="2"/>
  <c r="AQ394" i="2"/>
  <c r="AQ561" i="2"/>
  <c r="AQ518" i="2"/>
  <c r="AQ168" i="2"/>
  <c r="AQ205" i="2"/>
  <c r="AQ114" i="2"/>
  <c r="AQ236" i="2"/>
  <c r="AQ298" i="2"/>
  <c r="AQ70" i="2"/>
  <c r="AQ582" i="2"/>
  <c r="AQ672" i="2"/>
  <c r="AQ341" i="2"/>
  <c r="AQ68" i="2"/>
  <c r="AQ459" i="2"/>
  <c r="AQ303" i="2"/>
  <c r="AQ524" i="2"/>
  <c r="AQ604" i="2"/>
  <c r="AQ729" i="2"/>
  <c r="AQ234" i="2"/>
  <c r="AQ248" i="2"/>
  <c r="AQ552" i="2"/>
  <c r="AQ586" i="2"/>
  <c r="AQ305" i="2"/>
  <c r="AQ706" i="2"/>
  <c r="AQ62" i="2"/>
  <c r="AQ348" i="2"/>
  <c r="AQ444" i="2"/>
  <c r="AQ176" i="2"/>
  <c r="AQ80" i="2"/>
  <c r="AQ135" i="2"/>
  <c r="AQ709" i="2"/>
  <c r="AQ547" i="2"/>
  <c r="AQ21" i="2"/>
  <c r="AQ592" i="2"/>
  <c r="AQ116" i="2"/>
  <c r="AQ651" i="2"/>
  <c r="AQ325" i="2"/>
  <c r="AQ81" i="2"/>
  <c r="AQ345" i="2"/>
  <c r="AQ410" i="2"/>
  <c r="AQ29" i="2"/>
  <c r="AQ16" i="2"/>
  <c r="AQ272" i="2"/>
  <c r="AQ532" i="2"/>
  <c r="AQ471" i="2"/>
  <c r="AQ299" i="2"/>
  <c r="AQ585" i="2"/>
  <c r="AQ289" i="2"/>
  <c r="AQ425" i="2"/>
  <c r="AQ69" i="2"/>
  <c r="AQ304" i="2"/>
  <c r="AQ533" i="2"/>
  <c r="AQ213" i="2"/>
  <c r="AQ388" i="2"/>
  <c r="AQ50" i="2"/>
  <c r="AQ550" i="2"/>
  <c r="AQ66" i="2"/>
  <c r="AQ154" i="2"/>
  <c r="AQ189" i="2"/>
  <c r="AQ111" i="2"/>
  <c r="AQ504" i="2"/>
  <c r="AQ79" i="2"/>
  <c r="AQ601" i="2"/>
  <c r="AQ406" i="2"/>
  <c r="AQ32" i="2"/>
  <c r="AQ503" i="2"/>
  <c r="AQ481" i="2"/>
  <c r="AQ431" i="2"/>
  <c r="AQ301" i="2"/>
  <c r="AQ131" i="2"/>
  <c r="AQ91" i="2"/>
  <c r="AQ612" i="2"/>
  <c r="AQ291" i="2"/>
  <c r="AQ613" i="2"/>
  <c r="AQ315" i="2"/>
  <c r="AQ360" i="2"/>
  <c r="AQ708" i="2"/>
  <c r="AQ58" i="2"/>
  <c r="AQ183" i="2"/>
  <c r="AQ96" i="2"/>
  <c r="AQ476" i="2"/>
  <c r="AQ551" i="2"/>
  <c r="AQ192" i="2"/>
  <c r="AQ610" i="2"/>
  <c r="AQ242" i="2"/>
  <c r="AQ377" i="2"/>
  <c r="AQ112" i="2"/>
  <c r="AQ274" i="2"/>
  <c r="AQ162" i="2"/>
  <c r="AQ243" i="2"/>
  <c r="AQ419" i="2"/>
  <c r="AQ355" i="2"/>
  <c r="AQ71" i="2"/>
  <c r="AQ356" i="2"/>
  <c r="AQ527" i="2"/>
  <c r="AQ495" i="2"/>
  <c r="AQ93" i="2"/>
  <c r="AQ646" i="2"/>
  <c r="AQ302" i="2"/>
  <c r="AQ269" i="2"/>
  <c r="AQ636" i="2"/>
  <c r="AQ568" i="2"/>
  <c r="AQ249" i="2"/>
  <c r="AQ174" i="2"/>
  <c r="AQ187" i="2"/>
  <c r="AQ499" i="2"/>
  <c r="AQ318" i="2"/>
  <c r="AQ9" i="2"/>
  <c r="AQ196" i="2"/>
  <c r="AQ100" i="2"/>
  <c r="AQ232" i="2"/>
  <c r="AQ519" i="2"/>
  <c r="AQ214" i="2"/>
  <c r="AQ24" i="2"/>
  <c r="AQ407" i="2"/>
  <c r="AQ47" i="2"/>
  <c r="AQ594" i="2"/>
  <c r="AQ7" i="2"/>
  <c r="AQ178" i="2"/>
  <c r="AQ432" i="2"/>
  <c r="AQ392" i="2"/>
  <c r="AQ663" i="2"/>
  <c r="AQ57" i="2"/>
  <c r="AQ294" i="2"/>
  <c r="AQ721" i="2"/>
  <c r="AQ222" i="2"/>
  <c r="AQ655" i="2"/>
  <c r="AQ35" i="2"/>
  <c r="AQ633" i="2"/>
  <c r="AQ87" i="2"/>
  <c r="AQ124" i="2"/>
  <c r="AQ710" i="2"/>
  <c r="AQ33" i="2"/>
  <c r="AQ380" i="2"/>
  <c r="AQ507" i="2"/>
  <c r="AQ64" i="2"/>
  <c r="AQ119" i="2"/>
  <c r="AQ37" i="2"/>
  <c r="AQ538" i="2"/>
  <c r="AQ343" i="2"/>
  <c r="AQ653" i="2"/>
  <c r="AQ564" i="2"/>
  <c r="AQ207" i="2"/>
  <c r="AQ440" i="2"/>
  <c r="AQ487" i="2"/>
  <c r="AQ314" i="2"/>
  <c r="AQ110" i="2"/>
  <c r="AQ614" i="2"/>
  <c r="AQ233" i="2"/>
  <c r="AQ259" i="2"/>
  <c r="AQ328" i="2"/>
  <c r="AQ563" i="2"/>
  <c r="AQ361" i="2"/>
  <c r="AQ371" i="2"/>
  <c r="AQ199" i="2"/>
  <c r="AQ264" i="2"/>
  <c r="AQ216" i="2"/>
  <c r="AQ181" i="2"/>
  <c r="AQ466" i="2"/>
  <c r="AQ414" i="2"/>
  <c r="AQ133" i="2"/>
  <c r="AQ696" i="2"/>
  <c r="AQ49" i="2"/>
  <c r="AQ639" i="2"/>
  <c r="AQ218" i="2"/>
  <c r="AQ357" i="2"/>
  <c r="AQ674" i="2"/>
  <c r="AQ195" i="2"/>
  <c r="AQ439" i="2"/>
  <c r="AQ555" i="2"/>
  <c r="AQ217" i="2"/>
  <c r="AQ488" i="2"/>
  <c r="AQ382" i="2"/>
  <c r="AQ18" i="2"/>
  <c r="AQ324" i="2"/>
  <c r="AQ241" i="2"/>
  <c r="AQ144" i="2"/>
  <c r="AQ13" i="2"/>
  <c r="AQ689" i="2"/>
  <c r="AQ156" i="2"/>
  <c r="AQ307" i="2"/>
  <c r="AQ637" i="2"/>
  <c r="AQ202" i="2"/>
  <c r="AQ136" i="2"/>
  <c r="AQ179" i="2"/>
  <c r="AQ543" i="2"/>
  <c r="AQ167" i="2"/>
  <c r="AQ138" i="2"/>
  <c r="AQ421" i="2"/>
  <c r="AQ461" i="2"/>
  <c r="AQ227" i="2"/>
  <c r="AQ15" i="2"/>
  <c r="AQ402" i="2"/>
  <c r="AQ724" i="2"/>
  <c r="AQ115" i="2"/>
  <c r="AQ415" i="2"/>
  <c r="AQ46" i="2"/>
  <c r="AQ472" i="2"/>
  <c r="AQ14" i="2"/>
  <c r="AQ647" i="2"/>
  <c r="AQ6" i="2"/>
  <c r="AQ102" i="2"/>
  <c r="AQ157" i="2"/>
  <c r="AQ44" i="2"/>
  <c r="AQ200" i="2"/>
  <c r="AQ89" i="2"/>
  <c r="AQ556" i="2"/>
  <c r="AQ530" i="2"/>
  <c r="AQ609" i="2"/>
  <c r="AQ52" i="2"/>
  <c r="AQ226" i="2"/>
  <c r="AQ4" i="2"/>
  <c r="AQ322" i="2"/>
  <c r="AQ631" i="2"/>
  <c r="AQ509" i="2"/>
  <c r="AQ27" i="2"/>
  <c r="AQ452" i="2"/>
  <c r="AQ574" i="2"/>
  <c r="AQ374" i="2"/>
  <c r="AQ163" i="2"/>
  <c r="AQ193" i="2"/>
  <c r="AQ449" i="2"/>
  <c r="AQ467" i="2"/>
  <c r="AQ212" i="2"/>
  <c r="AQ238" i="2"/>
  <c r="AQ375" i="2"/>
  <c r="AQ92" i="2"/>
  <c r="AQ692" i="2"/>
  <c r="AQ72" i="2"/>
  <c r="AQ390" i="2"/>
  <c r="AQ733" i="2"/>
  <c r="AQ506" i="2"/>
  <c r="AQ128" i="2"/>
  <c r="AQ286" i="2"/>
  <c r="AQ675" i="2"/>
  <c r="AQ370" i="2"/>
  <c r="AQ521" i="2"/>
  <c r="AQ477" i="2"/>
  <c r="AQ245" i="2"/>
  <c r="AQ275" i="2"/>
  <c r="AQ523" i="2"/>
  <c r="AQ210" i="2"/>
  <c r="AQ121" i="2"/>
  <c r="AQ450" i="2"/>
  <c r="AQ497" i="2"/>
  <c r="AQ247" i="2"/>
  <c r="AQ180" i="2"/>
  <c r="AQ256" i="2"/>
  <c r="AQ30" i="2"/>
  <c r="AQ719" i="2"/>
  <c r="AQ97" i="2"/>
  <c r="AQ457" i="2"/>
  <c r="AQ117" i="2"/>
  <c r="AQ433" i="2"/>
  <c r="AQ75" i="2"/>
  <c r="AQ422" i="2"/>
  <c r="AQ120" i="2"/>
  <c r="AQ420" i="2"/>
  <c r="AQ63" i="2"/>
  <c r="AQ435" i="2"/>
  <c r="AQ409" i="2"/>
  <c r="AQ577" i="2"/>
  <c r="AQ542" i="2"/>
  <c r="AQ698" i="2"/>
  <c r="AQ730" i="2"/>
  <c r="AQ511" i="2"/>
  <c r="AQ680" i="2"/>
  <c r="AQ688" i="2"/>
  <c r="AQ118" i="2"/>
  <c r="AQ513" i="2"/>
  <c r="AQ126" i="2"/>
  <c r="AQ565" i="2"/>
  <c r="AQ367" i="2"/>
  <c r="AQ548" i="2"/>
  <c r="AQ684" i="2"/>
  <c r="AQ231" i="2"/>
  <c r="AQ366" i="2"/>
  <c r="AQ713" i="2"/>
  <c r="AQ38" i="2"/>
  <c r="AQ475" i="2"/>
  <c r="AQ606" i="2"/>
  <c r="AQ17" i="2"/>
  <c r="AQ512" i="2"/>
  <c r="AQ478" i="2"/>
  <c r="AQ395" i="2"/>
  <c r="AQ300" i="2"/>
  <c r="AQ643" i="2"/>
  <c r="AQ334" i="2"/>
  <c r="AQ644" i="2"/>
  <c r="AQ253" i="2"/>
  <c r="AQ426" i="2"/>
  <c r="AQ576" i="2"/>
  <c r="AQ676" i="2"/>
  <c r="AQ143" i="2"/>
  <c r="AQ510" i="2"/>
  <c r="AQ55" i="2"/>
  <c r="AQ160" i="2"/>
  <c r="AQ398" i="2"/>
  <c r="AQ378" i="2"/>
  <c r="AQ23" i="2"/>
  <c r="AQ287" i="2"/>
  <c r="AQ500" i="2"/>
  <c r="AQ387" i="2"/>
  <c r="AQ736" i="2"/>
  <c r="AQ40" i="2"/>
  <c r="AQ640" i="2"/>
  <c r="AQ423" i="2"/>
  <c r="AQ413" i="2"/>
  <c r="AQ170" i="2"/>
  <c r="AQ629" i="2"/>
  <c r="AQ535" i="2"/>
  <c r="AQ621" i="2"/>
  <c r="AQ25" i="2"/>
  <c r="AQ61" i="2"/>
  <c r="AQ496" i="2"/>
  <c r="AQ257" i="2"/>
  <c r="AQ429" i="2"/>
  <c r="AQ59" i="2"/>
  <c r="AQ731" i="2"/>
  <c r="AQ611" i="2"/>
  <c r="AQ489" i="2"/>
  <c r="AQ516" i="2"/>
  <c r="AQ283" i="2"/>
  <c r="AQ270" i="2"/>
  <c r="AQ664" i="2"/>
  <c r="AQ285" i="2"/>
  <c r="AQ627" i="2"/>
  <c r="AQ26" i="2"/>
  <c r="AQ95" i="2"/>
  <c r="AQ140" i="2"/>
  <c r="AQ438" i="2"/>
  <c r="AQ19" i="2"/>
  <c r="AQ501" i="2"/>
  <c r="AQ88" i="2"/>
  <c r="AQ171" i="2"/>
  <c r="AQ575" i="2"/>
  <c r="AQ224" i="2"/>
  <c r="AQ331" i="2"/>
  <c r="AQ385" i="2"/>
  <c r="AQ185" i="2"/>
  <c r="AQ349" i="2"/>
  <c r="AQ641" i="2"/>
  <c r="AQ732" i="2"/>
  <c r="AQ223" i="2"/>
  <c r="AQ145" i="2"/>
  <c r="AQ539" i="2"/>
  <c r="AQ540" i="2"/>
  <c r="AQ20" i="2"/>
  <c r="AQ141" i="2"/>
  <c r="AQ677" i="2"/>
  <c r="AQ99" i="2"/>
  <c r="AQ342" i="2"/>
  <c r="AQ711" i="2"/>
  <c r="AQ456" i="2"/>
  <c r="AQ175" i="2"/>
  <c r="AQ326" i="2"/>
  <c r="AQ670" i="2"/>
  <c r="AQ404" i="2"/>
  <c r="AQ251" i="2"/>
  <c r="AQ267" i="2"/>
  <c r="AQ278" i="2"/>
  <c r="AQ43" i="2"/>
  <c r="AQ473" i="2"/>
  <c r="AQ693" i="2"/>
  <c r="AQ654" i="2"/>
  <c r="AQ573" i="2"/>
  <c r="AQ408" i="2"/>
  <c r="AQ333" i="2"/>
  <c r="AQ624" i="2"/>
  <c r="AQ229" i="2"/>
  <c r="AQ132" i="2"/>
  <c r="AQ336" i="2"/>
  <c r="AQ169" i="2"/>
  <c r="AQ83" i="2"/>
  <c r="AQ699" i="2"/>
  <c r="AQ312" i="2"/>
  <c r="AQ704" i="2"/>
  <c r="AQ235" i="2"/>
  <c r="AQ130" i="2"/>
  <c r="AQ717" i="2"/>
  <c r="AQ525" i="2"/>
  <c r="AQ559" i="2"/>
  <c r="AQ630" i="2"/>
  <c r="AQ329" i="2"/>
  <c r="AQ734" i="2"/>
  <c r="AQ480" i="2"/>
  <c r="AQ595" i="2"/>
  <c r="AQ148" i="2"/>
  <c r="AQ172" i="2"/>
  <c r="AQ700" i="2"/>
  <c r="AQ65" i="2"/>
  <c r="AQ127" i="2"/>
  <c r="AQ123" i="2"/>
  <c r="AQ679" i="2"/>
  <c r="AQ151" i="2"/>
  <c r="AQ372" i="2"/>
  <c r="AQ587" i="2"/>
  <c r="AQ284" i="2"/>
  <c r="AQ335" i="2"/>
  <c r="AQ553" i="2"/>
  <c r="AQ691" i="2"/>
  <c r="AQ359" i="2"/>
  <c r="AQ330" i="2"/>
  <c r="AQ297" i="2"/>
  <c r="AQ685" i="2"/>
  <c r="AQ549" i="2"/>
  <c r="AQ463" i="2"/>
  <c r="AQ411" i="2"/>
  <c r="AQ701" i="2"/>
  <c r="AQ580" i="2"/>
  <c r="AQ150" i="2"/>
  <c r="AQ667" i="2"/>
  <c r="AQ737" i="2"/>
  <c r="AQ702" i="2"/>
  <c r="AQ658" i="2"/>
  <c r="AQ578" i="2"/>
  <c r="AQ159" i="2"/>
  <c r="AQ579" i="2"/>
  <c r="AQ600" i="2"/>
  <c r="AQ448" i="2"/>
  <c r="AQ588" i="2"/>
  <c r="AQ332" i="2"/>
  <c r="AQ681" i="2"/>
  <c r="AQ262" i="2"/>
  <c r="AQ101" i="2"/>
  <c r="AQ84" i="2"/>
  <c r="AQ584" i="2"/>
  <c r="AQ273" i="2"/>
  <c r="AQ308" i="2"/>
  <c r="AQ139" i="2"/>
  <c r="AQ590" i="2"/>
  <c r="AQ628" i="2"/>
  <c r="AQ362" i="2"/>
  <c r="AQ105" i="2"/>
  <c r="AQ220" i="2"/>
  <c r="AQ569" i="2"/>
  <c r="AQ401" i="2"/>
  <c r="AQ290" i="2"/>
  <c r="AQ424" i="2"/>
  <c r="AQ225" i="2"/>
  <c r="AQ597" i="2"/>
  <c r="AQ486" i="2"/>
  <c r="AQ659" i="2"/>
  <c r="AQ560" i="2"/>
  <c r="AQ545" i="2"/>
  <c r="AQ155" i="2"/>
  <c r="AQ211" i="2"/>
  <c r="AQ728" i="2"/>
  <c r="AQ566" i="2"/>
  <c r="AQ445" i="2"/>
  <c r="AQ446" i="2"/>
  <c r="AQ177" i="2"/>
  <c r="AQ164" i="2"/>
  <c r="AQ389" i="2"/>
  <c r="AQ460" i="2"/>
  <c r="AQ418" i="2"/>
  <c r="AQ320" i="2"/>
  <c r="AQ514" i="2"/>
  <c r="AQ529" i="2"/>
  <c r="AQ690" i="2"/>
  <c r="AQ194" i="2"/>
  <c r="AQ589" i="2"/>
  <c r="AQ317" i="2"/>
  <c r="AQ434" i="2"/>
  <c r="AQ492" i="2"/>
  <c r="AQ632" i="2"/>
  <c r="AQ454" i="2"/>
  <c r="AQ599" i="2"/>
  <c r="AQ656" i="2"/>
  <c r="AQ206" i="2"/>
  <c r="AQ321" i="2"/>
  <c r="AQ437" i="2"/>
  <c r="AQ620" i="2"/>
  <c r="AQ671" i="2"/>
  <c r="AQ381" i="2"/>
  <c r="AQ571" i="2"/>
  <c r="AQ726" i="2"/>
  <c r="AQ570" i="2"/>
  <c r="AQ368" i="2"/>
  <c r="AQ715" i="2"/>
  <c r="AQ268" i="2"/>
  <c r="AQ280" i="2"/>
  <c r="AQ619" i="2"/>
  <c r="AQ455" i="2"/>
  <c r="AQ603" i="2"/>
  <c r="AQ596" i="2"/>
  <c r="AQ443" i="2"/>
  <c r="AQ668" i="2"/>
  <c r="AQ405" i="2"/>
  <c r="AQ427" i="2"/>
  <c r="AQ517" i="2"/>
  <c r="AQ616" i="2"/>
  <c r="AQ623" i="2"/>
  <c r="AQ453" i="2"/>
  <c r="AQ725" i="2"/>
  <c r="AQ703" i="2"/>
  <c r="AQ722" i="2"/>
  <c r="AQ697" i="2"/>
  <c r="AQ678" i="2"/>
  <c r="AQ617" i="2"/>
  <c r="AQ738" i="2"/>
  <c r="AQ695" i="2"/>
  <c r="AQ716" i="2"/>
  <c r="AQ618" i="2"/>
  <c r="AQ598" i="2"/>
  <c r="AQ593" i="2"/>
  <c r="AQ605" i="2"/>
  <c r="AQ673" i="2"/>
  <c r="AQ718" i="2"/>
  <c r="AQ720" i="2"/>
  <c r="AQ634" i="2"/>
  <c r="AQ669" i="2"/>
  <c r="AQ727" i="2"/>
  <c r="AQ712" i="2"/>
  <c r="AQ723" i="2"/>
  <c r="AQ591" i="2"/>
  <c r="AQ687" i="2"/>
  <c r="AQ661" i="2"/>
  <c r="AQ707" i="2"/>
  <c r="AQ694" i="2"/>
  <c r="AQ735" i="2"/>
  <c r="AK567" i="2"/>
  <c r="AR567" i="2" s="1"/>
  <c r="AK546" i="2"/>
  <c r="AK622" i="2"/>
  <c r="AK129" i="2"/>
  <c r="AK397" i="2"/>
  <c r="AK522" i="2"/>
  <c r="AK363" i="2"/>
  <c r="AR363" i="2" s="1"/>
  <c r="AK491" i="2"/>
  <c r="AK602" i="2"/>
  <c r="AK339" i="2"/>
  <c r="AK354" i="2"/>
  <c r="AK465" i="2"/>
  <c r="AK265" i="2"/>
  <c r="AK683" i="2"/>
  <c r="AR683" i="2" s="1"/>
  <c r="AK173" i="2"/>
  <c r="AK125" i="2"/>
  <c r="AK190" i="2"/>
  <c r="AK436" i="2"/>
  <c r="AR436" i="2" s="1"/>
  <c r="AK520" i="2"/>
  <c r="AR520" i="2" s="1"/>
  <c r="AK666" i="2"/>
  <c r="AK531" i="2"/>
  <c r="AR531" i="2" s="1"/>
  <c r="AK74" i="2"/>
  <c r="AK108" i="2"/>
  <c r="AK441" i="2"/>
  <c r="AK386" i="2"/>
  <c r="AK311" i="2"/>
  <c r="AK28" i="2"/>
  <c r="AR28" i="2" s="1"/>
  <c r="AK541" i="2"/>
  <c r="AK221" i="2"/>
  <c r="AK652" i="2"/>
  <c r="AK383" i="2"/>
  <c r="AK103" i="2"/>
  <c r="AK625" i="2"/>
  <c r="AK662" i="2"/>
  <c r="AK146" i="2"/>
  <c r="AR146" i="2" s="1"/>
  <c r="AK82" i="2"/>
  <c r="AK306" i="2"/>
  <c r="AK5" i="2"/>
  <c r="AK657" i="2"/>
  <c r="AR657" i="2" s="1"/>
  <c r="AK90" i="2"/>
  <c r="AK494" i="2"/>
  <c r="AK203" i="2"/>
  <c r="AR203" i="2" s="1"/>
  <c r="AK109" i="2"/>
  <c r="AK41" i="2"/>
  <c r="AK347" i="2"/>
  <c r="AK502" i="2"/>
  <c r="AR502" i="2" s="1"/>
  <c r="AK198" i="2"/>
  <c r="AR198" i="2" s="1"/>
  <c r="AK557" i="2"/>
  <c r="AR557" i="2" s="1"/>
  <c r="AK396" i="2"/>
  <c r="AK107" i="2"/>
  <c r="AK295" i="2"/>
  <c r="AK161" i="2"/>
  <c r="AK53" i="2"/>
  <c r="AK626" i="2"/>
  <c r="AK77" i="2"/>
  <c r="AR77" i="2" s="1"/>
  <c r="AK42" i="2"/>
  <c r="AK528" i="2"/>
  <c r="AK442" i="2"/>
  <c r="AK536" i="2"/>
  <c r="AK279" i="2"/>
  <c r="AK142" i="2"/>
  <c r="AK479" i="2"/>
  <c r="AR479" i="2" s="1"/>
  <c r="AK209" i="2"/>
  <c r="AK337" i="2"/>
  <c r="AK464" i="2"/>
  <c r="AK468" i="2"/>
  <c r="AK215" i="2"/>
  <c r="AR215" i="2" s="1"/>
  <c r="AK137" i="2"/>
  <c r="AK340" i="2"/>
  <c r="AK76" i="2"/>
  <c r="AK430" i="2"/>
  <c r="AK399" i="2"/>
  <c r="AR399" i="2" s="1"/>
  <c r="AK474" i="2"/>
  <c r="AK113" i="2"/>
  <c r="AK309" i="2"/>
  <c r="AR309" i="2" s="1"/>
  <c r="AK648" i="2"/>
  <c r="AK292" i="2"/>
  <c r="AR292" i="2" s="1"/>
  <c r="AK165" i="2"/>
  <c r="AK255" i="2"/>
  <c r="AK3" i="2"/>
  <c r="AK485" i="2"/>
  <c r="AK365" i="2"/>
  <c r="AK98" i="2"/>
  <c r="AK12" i="2"/>
  <c r="AK313" i="2"/>
  <c r="AR313" i="2" s="1"/>
  <c r="AK537" i="2"/>
  <c r="AK572" i="2"/>
  <c r="AK208" i="2"/>
  <c r="AK261" i="2"/>
  <c r="AK358" i="2"/>
  <c r="AK51" i="2"/>
  <c r="AK346" i="2"/>
  <c r="AK649" i="2"/>
  <c r="AR649" i="2" s="1"/>
  <c r="AK400" i="2"/>
  <c r="AK250" i="2"/>
  <c r="AR250" i="2" s="1"/>
  <c r="AK384" i="2"/>
  <c r="AK8" i="2"/>
  <c r="AK67" i="2"/>
  <c r="AK316" i="2"/>
  <c r="AK60" i="2"/>
  <c r="AR60" i="2" s="1"/>
  <c r="AK338" i="2"/>
  <c r="AK197" i="2"/>
  <c r="AK258" i="2"/>
  <c r="AK310" i="2"/>
  <c r="AR310" i="2" s="1"/>
  <c r="AK147" i="2"/>
  <c r="AK254" i="2"/>
  <c r="AR254" i="2" s="1"/>
  <c r="AK505" i="2"/>
  <c r="AK462" i="2"/>
  <c r="AK293" i="2"/>
  <c r="AK149" i="2"/>
  <c r="AK353" i="2"/>
  <c r="AK237" i="2"/>
  <c r="AR237" i="2" s="1"/>
  <c r="AK244" i="2"/>
  <c r="AR244" i="2" s="1"/>
  <c r="AK428" i="2"/>
  <c r="AR428" i="2" s="1"/>
  <c r="AK104" i="2"/>
  <c r="AK188" i="2"/>
  <c r="AK45" i="2"/>
  <c r="AK638" i="2"/>
  <c r="AR638" i="2" s="1"/>
  <c r="AK152" i="2"/>
  <c r="AK705" i="2"/>
  <c r="AR705" i="2" s="1"/>
  <c r="AK482" i="2"/>
  <c r="AK10" i="2"/>
  <c r="AK219" i="2"/>
  <c r="AK393" i="2"/>
  <c r="AR393" i="2" s="1"/>
  <c r="AK54" i="2"/>
  <c r="AK153" i="2"/>
  <c r="AK288" i="2"/>
  <c r="AR288" i="2" s="1"/>
  <c r="AK263" i="2"/>
  <c r="AK296" i="2"/>
  <c r="AK34" i="2"/>
  <c r="AK201" i="2"/>
  <c r="C59" i="3" s="1"/>
  <c r="AK607" i="2"/>
  <c r="AK451" i="2"/>
  <c r="AR451" i="2" s="1"/>
  <c r="AK186" i="2"/>
  <c r="AK230" i="2"/>
  <c r="AK498" i="2"/>
  <c r="AR498" i="2" s="1"/>
  <c r="AK323" i="2"/>
  <c r="AK277" i="2"/>
  <c r="AK364" i="2"/>
  <c r="AK714" i="2"/>
  <c r="AR714" i="2" s="1"/>
  <c r="AK350" i="2"/>
  <c r="AK266" i="2"/>
  <c r="AK48" i="2"/>
  <c r="AK319" i="2"/>
  <c r="AR319" i="2" s="1"/>
  <c r="AK682" i="2"/>
  <c r="AR682" i="2" s="1"/>
  <c r="AK470" i="2"/>
  <c r="AK327" i="2"/>
  <c r="AR327" i="2" s="1"/>
  <c r="AK86" i="2"/>
  <c r="AK351" i="2"/>
  <c r="AK78" i="2"/>
  <c r="AK106" i="2"/>
  <c r="AK11" i="2"/>
  <c r="AK526" i="2"/>
  <c r="AK239" i="2"/>
  <c r="AK282" i="2"/>
  <c r="AR282" i="2" s="1"/>
  <c r="AK379" i="2"/>
  <c r="AR379" i="2" s="1"/>
  <c r="AK271" i="2"/>
  <c r="AR271" i="2" s="1"/>
  <c r="AK204" i="2"/>
  <c r="AR204" i="2" s="1"/>
  <c r="AK493" i="2"/>
  <c r="AR493" i="2" s="1"/>
  <c r="AK534" i="2"/>
  <c r="AK558" i="2"/>
  <c r="AK369" i="2"/>
  <c r="AR369" i="2" s="1"/>
  <c r="AK158" i="2"/>
  <c r="AK544" i="2"/>
  <c r="AK484" i="2"/>
  <c r="AR484" i="2" s="1"/>
  <c r="AK417" i="2"/>
  <c r="AR417" i="2" s="1"/>
  <c r="AK645" i="2"/>
  <c r="AR645" i="2" s="1"/>
  <c r="AK36" i="2"/>
  <c r="AK583" i="2"/>
  <c r="AK260" i="2"/>
  <c r="AK635" i="2"/>
  <c r="AK515" i="2"/>
  <c r="AR515" i="2" s="1"/>
  <c r="AK2" i="2"/>
  <c r="AR2" i="2" s="1"/>
  <c r="AK508" i="2"/>
  <c r="AR508" i="2" s="1"/>
  <c r="AK469" i="2"/>
  <c r="AR469" i="2" s="1"/>
  <c r="AK352" i="2"/>
  <c r="AR352" i="2" s="1"/>
  <c r="AK660" i="2"/>
  <c r="AR660" i="2" s="1"/>
  <c r="AK166" i="2"/>
  <c r="AR166" i="2" s="1"/>
  <c r="AK22" i="2"/>
  <c r="AK134" i="2"/>
  <c r="AK344" i="2"/>
  <c r="AR344" i="2" s="1"/>
  <c r="AK182" i="2"/>
  <c r="AK228" i="2"/>
  <c r="AR228" i="2" s="1"/>
  <c r="AK184" i="2"/>
  <c r="AK665" i="2"/>
  <c r="AR665" i="2" s="1"/>
  <c r="AK252" i="2"/>
  <c r="AK39" i="2"/>
  <c r="AK56" i="2"/>
  <c r="AR56" i="2" s="1"/>
  <c r="AK650" i="2"/>
  <c r="AR650" i="2" s="1"/>
  <c r="AK562" i="2"/>
  <c r="AK416" i="2"/>
  <c r="AR416" i="2" s="1"/>
  <c r="AK31" i="2"/>
  <c r="AK281" i="2"/>
  <c r="AR281" i="2" s="1"/>
  <c r="AK373" i="2"/>
  <c r="AK191" i="2"/>
  <c r="AK686" i="2"/>
  <c r="AR686" i="2" s="1"/>
  <c r="AK615" i="2"/>
  <c r="AK447" i="2"/>
  <c r="AK412" i="2"/>
  <c r="AR412" i="2" s="1"/>
  <c r="AK94" i="2"/>
  <c r="AR94" i="2" s="1"/>
  <c r="AK458" i="2"/>
  <c r="AK246" i="2"/>
  <c r="AR246" i="2" s="1"/>
  <c r="AK554" i="2"/>
  <c r="AK403" i="2"/>
  <c r="AK581" i="2"/>
  <c r="AR581" i="2" s="1"/>
  <c r="AK85" i="2"/>
  <c r="AK276" i="2"/>
  <c r="AK376" i="2"/>
  <c r="AK642" i="2"/>
  <c r="AK490" i="2"/>
  <c r="AR490" i="2" s="1"/>
  <c r="AK73" i="2"/>
  <c r="AK608" i="2"/>
  <c r="AR608" i="2" s="1"/>
  <c r="AK240" i="2"/>
  <c r="AR240" i="2" s="1"/>
  <c r="AK483" i="2"/>
  <c r="AK391" i="2"/>
  <c r="AK122" i="2"/>
  <c r="AK394" i="2"/>
  <c r="AR394" i="2" s="1"/>
  <c r="AK561" i="2"/>
  <c r="AK518" i="2"/>
  <c r="AK168" i="2"/>
  <c r="AR168" i="2" s="1"/>
  <c r="AK205" i="2"/>
  <c r="AK114" i="2"/>
  <c r="AK236" i="2"/>
  <c r="AK298" i="2"/>
  <c r="AR298" i="2" s="1"/>
  <c r="AK70" i="2"/>
  <c r="AK582" i="2"/>
  <c r="AK672" i="2"/>
  <c r="AK341" i="2"/>
  <c r="AK68" i="2"/>
  <c r="AK459" i="2"/>
  <c r="AK303" i="2"/>
  <c r="AK524" i="2"/>
  <c r="AK604" i="2"/>
  <c r="AR604" i="2" s="1"/>
  <c r="AK729" i="2"/>
  <c r="AR729" i="2" s="1"/>
  <c r="AK234" i="2"/>
  <c r="AR234" i="2" s="1"/>
  <c r="AK248" i="2"/>
  <c r="AK552" i="2"/>
  <c r="AK586" i="2"/>
  <c r="AK305" i="2"/>
  <c r="AK706" i="2"/>
  <c r="AR706" i="2" s="1"/>
  <c r="AK62" i="2"/>
  <c r="AK348" i="2"/>
  <c r="AK444" i="2"/>
  <c r="AR444" i="2" s="1"/>
  <c r="AK176" i="2"/>
  <c r="AK80" i="2"/>
  <c r="AK135" i="2"/>
  <c r="AR135" i="2" s="1"/>
  <c r="AK709" i="2"/>
  <c r="AR709" i="2" s="1"/>
  <c r="AK547" i="2"/>
  <c r="AR547" i="2" s="1"/>
  <c r="AK21" i="2"/>
  <c r="AK592" i="2"/>
  <c r="AR592" i="2" s="1"/>
  <c r="AK116" i="2"/>
  <c r="AK651" i="2"/>
  <c r="AK325" i="2"/>
  <c r="AK81" i="2"/>
  <c r="AK345" i="2"/>
  <c r="AK410" i="2"/>
  <c r="AK29" i="2"/>
  <c r="AK16" i="2"/>
  <c r="AK272" i="2"/>
  <c r="AR272" i="2" s="1"/>
  <c r="AK532" i="2"/>
  <c r="AK471" i="2"/>
  <c r="AR471" i="2" s="1"/>
  <c r="AK299" i="2"/>
  <c r="AR299" i="2" s="1"/>
  <c r="AK585" i="2"/>
  <c r="AR585" i="2" s="1"/>
  <c r="AK289" i="2"/>
  <c r="AK425" i="2"/>
  <c r="AK69" i="2"/>
  <c r="AK304" i="2"/>
  <c r="AR304" i="2" s="1"/>
  <c r="AK533" i="2"/>
  <c r="AK213" i="2"/>
  <c r="AK388" i="2"/>
  <c r="AK50" i="2"/>
  <c r="AK550" i="2"/>
  <c r="AR550" i="2" s="1"/>
  <c r="AK66" i="2"/>
  <c r="AK154" i="2"/>
  <c r="AR154" i="2" s="1"/>
  <c r="AK189" i="2"/>
  <c r="AK111" i="2"/>
  <c r="AK504" i="2"/>
  <c r="AR504" i="2" s="1"/>
  <c r="AK79" i="2"/>
  <c r="AK601" i="2"/>
  <c r="AK406" i="2"/>
  <c r="AK32" i="2"/>
  <c r="AK503" i="2"/>
  <c r="AR503" i="2" s="1"/>
  <c r="AK481" i="2"/>
  <c r="AK431" i="2"/>
  <c r="AK301" i="2"/>
  <c r="AK131" i="2"/>
  <c r="AR131" i="2" s="1"/>
  <c r="AK91" i="2"/>
  <c r="AK612" i="2"/>
  <c r="AK291" i="2"/>
  <c r="AK613" i="2"/>
  <c r="AK315" i="2"/>
  <c r="AR315" i="2" s="1"/>
  <c r="AK360" i="2"/>
  <c r="AK708" i="2"/>
  <c r="AR708" i="2" s="1"/>
  <c r="AK58" i="2"/>
  <c r="AK183" i="2"/>
  <c r="AK96" i="2"/>
  <c r="AR96" i="2" s="1"/>
  <c r="AK476" i="2"/>
  <c r="AR476" i="2" s="1"/>
  <c r="AK551" i="2"/>
  <c r="AK192" i="2"/>
  <c r="AK610" i="2"/>
  <c r="AR610" i="2" s="1"/>
  <c r="AK242" i="2"/>
  <c r="AK377" i="2"/>
  <c r="AK112" i="2"/>
  <c r="AK274" i="2"/>
  <c r="AR274" i="2" s="1"/>
  <c r="AK162" i="2"/>
  <c r="AK243" i="2"/>
  <c r="AK419" i="2"/>
  <c r="AR419" i="2" s="1"/>
  <c r="AK355" i="2"/>
  <c r="AK71" i="2"/>
  <c r="AK356" i="2"/>
  <c r="AK527" i="2"/>
  <c r="AK495" i="2"/>
  <c r="AK93" i="2"/>
  <c r="AK646" i="2"/>
  <c r="AK302" i="2"/>
  <c r="AK269" i="2"/>
  <c r="AK636" i="2"/>
  <c r="AR636" i="2" s="1"/>
  <c r="AK568" i="2"/>
  <c r="AK249" i="2"/>
  <c r="AK174" i="2"/>
  <c r="AK187" i="2"/>
  <c r="AK499" i="2"/>
  <c r="AK318" i="2"/>
  <c r="AK9" i="2"/>
  <c r="AK196" i="2"/>
  <c r="AK100" i="2"/>
  <c r="AK232" i="2"/>
  <c r="AK519" i="2"/>
  <c r="AK214" i="2"/>
  <c r="AK24" i="2"/>
  <c r="AR24" i="2" s="1"/>
  <c r="AK407" i="2"/>
  <c r="AK47" i="2"/>
  <c r="AR47" i="2" s="1"/>
  <c r="AK594" i="2"/>
  <c r="AR594" i="2" s="1"/>
  <c r="AK7" i="2"/>
  <c r="AK178" i="2"/>
  <c r="AK432" i="2"/>
  <c r="AK392" i="2"/>
  <c r="AK663" i="2"/>
  <c r="AR663" i="2" s="1"/>
  <c r="AK57" i="2"/>
  <c r="AR57" i="2" s="1"/>
  <c r="AK294" i="2"/>
  <c r="AK721" i="2"/>
  <c r="AR721" i="2" s="1"/>
  <c r="AK222" i="2"/>
  <c r="AR222" i="2" s="1"/>
  <c r="AK655" i="2"/>
  <c r="AR655" i="2" s="1"/>
  <c r="AK35" i="2"/>
  <c r="AK633" i="2"/>
  <c r="AR633" i="2" s="1"/>
  <c r="AK87" i="2"/>
  <c r="AK124" i="2"/>
  <c r="AK710" i="2"/>
  <c r="AR710" i="2" s="1"/>
  <c r="AK33" i="2"/>
  <c r="AK380" i="2"/>
  <c r="AK507" i="2"/>
  <c r="AR507" i="2" s="1"/>
  <c r="AK64" i="2"/>
  <c r="AK119" i="2"/>
  <c r="AK37" i="2"/>
  <c r="AK538" i="2"/>
  <c r="AR538" i="2" s="1"/>
  <c r="AK343" i="2"/>
  <c r="AR343" i="2" s="1"/>
  <c r="AK653" i="2"/>
  <c r="AK564" i="2"/>
  <c r="AR564" i="2" s="1"/>
  <c r="AK207" i="2"/>
  <c r="AK440" i="2"/>
  <c r="AK487" i="2"/>
  <c r="AK314" i="2"/>
  <c r="AR314" i="2" s="1"/>
  <c r="AK110" i="2"/>
  <c r="AK614" i="2"/>
  <c r="AR614" i="2" s="1"/>
  <c r="AK233" i="2"/>
  <c r="AK259" i="2"/>
  <c r="AK328" i="2"/>
  <c r="AK563" i="2"/>
  <c r="AR563" i="2" s="1"/>
  <c r="AK361" i="2"/>
  <c r="AK371" i="2"/>
  <c r="AK199" i="2"/>
  <c r="AK264" i="2"/>
  <c r="AK216" i="2"/>
  <c r="AK181" i="2"/>
  <c r="AK466" i="2"/>
  <c r="AK414" i="2"/>
  <c r="AK133" i="2"/>
  <c r="AK696" i="2"/>
  <c r="AR696" i="2" s="1"/>
  <c r="AK49" i="2"/>
  <c r="AK639" i="2"/>
  <c r="AK218" i="2"/>
  <c r="AR218" i="2" s="1"/>
  <c r="AK357" i="2"/>
  <c r="AR357" i="2" s="1"/>
  <c r="AK674" i="2"/>
  <c r="AR674" i="2" s="1"/>
  <c r="AK195" i="2"/>
  <c r="AK439" i="2"/>
  <c r="AK555" i="2"/>
  <c r="AR555" i="2" s="1"/>
  <c r="AK217" i="2"/>
  <c r="AR217" i="2" s="1"/>
  <c r="AK488" i="2"/>
  <c r="AR488" i="2" s="1"/>
  <c r="AK382" i="2"/>
  <c r="AK18" i="2"/>
  <c r="AK324" i="2"/>
  <c r="AR324" i="2" s="1"/>
  <c r="AK241" i="2"/>
  <c r="AR241" i="2" s="1"/>
  <c r="AK144" i="2"/>
  <c r="AR144" i="2" s="1"/>
  <c r="AK13" i="2"/>
  <c r="AK689" i="2"/>
  <c r="AR689" i="2" s="1"/>
  <c r="AK156" i="2"/>
  <c r="C101" i="3" s="1"/>
  <c r="AK307" i="2"/>
  <c r="AK637" i="2"/>
  <c r="AR637" i="2" s="1"/>
  <c r="AK202" i="2"/>
  <c r="AK136" i="2"/>
  <c r="AK179" i="2"/>
  <c r="AK543" i="2"/>
  <c r="AR543" i="2" s="1"/>
  <c r="AK167" i="2"/>
  <c r="AK138" i="2"/>
  <c r="AK421" i="2"/>
  <c r="AK461" i="2"/>
  <c r="AK227" i="2"/>
  <c r="AK15" i="2"/>
  <c r="AK402" i="2"/>
  <c r="AK724" i="2"/>
  <c r="AR724" i="2" s="1"/>
  <c r="AK115" i="2"/>
  <c r="AK415" i="2"/>
  <c r="AK46" i="2"/>
  <c r="AR46" i="2" s="1"/>
  <c r="AK472" i="2"/>
  <c r="AK14" i="2"/>
  <c r="AK647" i="2"/>
  <c r="AR647" i="2" s="1"/>
  <c r="AK6" i="2"/>
  <c r="AK102" i="2"/>
  <c r="AK157" i="2"/>
  <c r="AR157" i="2" s="1"/>
  <c r="AK44" i="2"/>
  <c r="AK200" i="2"/>
  <c r="AK89" i="2"/>
  <c r="AK556" i="2"/>
  <c r="AK530" i="2"/>
  <c r="AR530" i="2" s="1"/>
  <c r="AK609" i="2"/>
  <c r="AR609" i="2" s="1"/>
  <c r="AK52" i="2"/>
  <c r="AK226" i="2"/>
  <c r="AR226" i="2" s="1"/>
  <c r="AK4" i="2"/>
  <c r="AK322" i="2"/>
  <c r="AK631" i="2"/>
  <c r="AR631" i="2" s="1"/>
  <c r="AK509" i="2"/>
  <c r="AK27" i="2"/>
  <c r="AK452" i="2"/>
  <c r="AR452" i="2" s="1"/>
  <c r="AK574" i="2"/>
  <c r="AR574" i="2" s="1"/>
  <c r="AK374" i="2"/>
  <c r="AK163" i="2"/>
  <c r="AK193" i="2"/>
  <c r="AR193" i="2" s="1"/>
  <c r="AK449" i="2"/>
  <c r="AK467" i="2"/>
  <c r="AR467" i="2" s="1"/>
  <c r="AK212" i="2"/>
  <c r="AK238" i="2"/>
  <c r="AR238" i="2" s="1"/>
  <c r="AK375" i="2"/>
  <c r="AK92" i="2"/>
  <c r="AK692" i="2"/>
  <c r="AR692" i="2" s="1"/>
  <c r="AK72" i="2"/>
  <c r="AK390" i="2"/>
  <c r="AR390" i="2" s="1"/>
  <c r="AK733" i="2"/>
  <c r="AR733" i="2" s="1"/>
  <c r="AK506" i="2"/>
  <c r="AR506" i="2" s="1"/>
  <c r="AK128" i="2"/>
  <c r="AK286" i="2"/>
  <c r="C28" i="3" s="1"/>
  <c r="AK675" i="2"/>
  <c r="AK370" i="2"/>
  <c r="AR370" i="2" s="1"/>
  <c r="AK521" i="2"/>
  <c r="AR521" i="2" s="1"/>
  <c r="AK477" i="2"/>
  <c r="AK245" i="2"/>
  <c r="AK275" i="2"/>
  <c r="AK523" i="2"/>
  <c r="AK210" i="2"/>
  <c r="AK121" i="2"/>
  <c r="AK450" i="2"/>
  <c r="AK497" i="2"/>
  <c r="AR497" i="2" s="1"/>
  <c r="AK247" i="2"/>
  <c r="AK180" i="2"/>
  <c r="AK256" i="2"/>
  <c r="AK30" i="2"/>
  <c r="AK719" i="2"/>
  <c r="AR719" i="2" s="1"/>
  <c r="AK97" i="2"/>
  <c r="AR97" i="2" s="1"/>
  <c r="AK457" i="2"/>
  <c r="AR457" i="2" s="1"/>
  <c r="AK117" i="2"/>
  <c r="AK433" i="2"/>
  <c r="AR433" i="2" s="1"/>
  <c r="AK75" i="2"/>
  <c r="AK422" i="2"/>
  <c r="AK120" i="2"/>
  <c r="AK420" i="2"/>
  <c r="AR420" i="2" s="1"/>
  <c r="AK63" i="2"/>
  <c r="AK435" i="2"/>
  <c r="AK409" i="2"/>
  <c r="AR409" i="2" s="1"/>
  <c r="AK577" i="2"/>
  <c r="AK542" i="2"/>
  <c r="AK698" i="2"/>
  <c r="AR698" i="2" s="1"/>
  <c r="AK730" i="2"/>
  <c r="AR730" i="2" s="1"/>
  <c r="AK511" i="2"/>
  <c r="AK680" i="2"/>
  <c r="AR680" i="2" s="1"/>
  <c r="AK688" i="2"/>
  <c r="AR688" i="2" s="1"/>
  <c r="AK118" i="2"/>
  <c r="AK513" i="2"/>
  <c r="AR513" i="2" s="1"/>
  <c r="AK126" i="2"/>
  <c r="AK565" i="2"/>
  <c r="AK367" i="2"/>
  <c r="AK548" i="2"/>
  <c r="AK684" i="2"/>
  <c r="AR684" i="2" s="1"/>
  <c r="AK231" i="2"/>
  <c r="AK366" i="2"/>
  <c r="AK713" i="2"/>
  <c r="AR713" i="2" s="1"/>
  <c r="AK38" i="2"/>
  <c r="AK475" i="2"/>
  <c r="AK606" i="2"/>
  <c r="AK17" i="2"/>
  <c r="AK512" i="2"/>
  <c r="AK478" i="2"/>
  <c r="AR478" i="2" s="1"/>
  <c r="AK395" i="2"/>
  <c r="AR395" i="2" s="1"/>
  <c r="AK300" i="2"/>
  <c r="AK643" i="2"/>
  <c r="AR643" i="2" s="1"/>
  <c r="AK334" i="2"/>
  <c r="AK644" i="2"/>
  <c r="AR644" i="2" s="1"/>
  <c r="AK253" i="2"/>
  <c r="AK426" i="2"/>
  <c r="AR426" i="2" s="1"/>
  <c r="AK576" i="2"/>
  <c r="AK676" i="2"/>
  <c r="AR676" i="2" s="1"/>
  <c r="AK143" i="2"/>
  <c r="AK510" i="2"/>
  <c r="AR510" i="2" s="1"/>
  <c r="AK55" i="2"/>
  <c r="AK160" i="2"/>
  <c r="AK398" i="2"/>
  <c r="AK378" i="2"/>
  <c r="AR378" i="2" s="1"/>
  <c r="AK23" i="2"/>
  <c r="AK287" i="2"/>
  <c r="AK500" i="2"/>
  <c r="AR500" i="2" s="1"/>
  <c r="AK387" i="2"/>
  <c r="AK736" i="2"/>
  <c r="AR736" i="2" s="1"/>
  <c r="AK40" i="2"/>
  <c r="AK640" i="2"/>
  <c r="AK423" i="2"/>
  <c r="AK413" i="2"/>
  <c r="AK170" i="2"/>
  <c r="AK629" i="2"/>
  <c r="AK535" i="2"/>
  <c r="AK621" i="2"/>
  <c r="AR621" i="2" s="1"/>
  <c r="AK25" i="2"/>
  <c r="AK61" i="2"/>
  <c r="AK496" i="2"/>
  <c r="AK257" i="2"/>
  <c r="AK429" i="2"/>
  <c r="AK59" i="2"/>
  <c r="AK731" i="2"/>
  <c r="AR731" i="2" s="1"/>
  <c r="AK611" i="2"/>
  <c r="AR611" i="2" s="1"/>
  <c r="AK489" i="2"/>
  <c r="AK516" i="2"/>
  <c r="AR516" i="2" s="1"/>
  <c r="AK283" i="2"/>
  <c r="AK270" i="2"/>
  <c r="AK664" i="2"/>
  <c r="AR664" i="2" s="1"/>
  <c r="AK285" i="2"/>
  <c r="AK627" i="2"/>
  <c r="AK26" i="2"/>
  <c r="AK95" i="2"/>
  <c r="AK140" i="2"/>
  <c r="AR140" i="2" s="1"/>
  <c r="AK438" i="2"/>
  <c r="AK19" i="2"/>
  <c r="AK501" i="2"/>
  <c r="AK88" i="2"/>
  <c r="AK171" i="2"/>
  <c r="AK575" i="2"/>
  <c r="AR575" i="2" s="1"/>
  <c r="AK224" i="2"/>
  <c r="AK331" i="2"/>
  <c r="AR331" i="2" s="1"/>
  <c r="AK385" i="2"/>
  <c r="AK185" i="2"/>
  <c r="AK349" i="2"/>
  <c r="AR349" i="2" s="1"/>
  <c r="AK641" i="2"/>
  <c r="AR641" i="2" s="1"/>
  <c r="AK732" i="2"/>
  <c r="AR732" i="2" s="1"/>
  <c r="AK223" i="2"/>
  <c r="AK145" i="2"/>
  <c r="AK539" i="2"/>
  <c r="AR539" i="2" s="1"/>
  <c r="AK540" i="2"/>
  <c r="AR540" i="2" s="1"/>
  <c r="AK20" i="2"/>
  <c r="AK141" i="2"/>
  <c r="AK677" i="2"/>
  <c r="AR677" i="2" s="1"/>
  <c r="AK99" i="2"/>
  <c r="AK342" i="2"/>
  <c r="AK711" i="2"/>
  <c r="AR711" i="2" s="1"/>
  <c r="AK456" i="2"/>
  <c r="AK175" i="2"/>
  <c r="AK326" i="2"/>
  <c r="AK670" i="2"/>
  <c r="AR670" i="2" s="1"/>
  <c r="AK404" i="2"/>
  <c r="AR404" i="2" s="1"/>
  <c r="AK251" i="2"/>
  <c r="AR251" i="2" s="1"/>
  <c r="AK267" i="2"/>
  <c r="AK278" i="2"/>
  <c r="AK43" i="2"/>
  <c r="AK473" i="2"/>
  <c r="AK693" i="2"/>
  <c r="AR693" i="2" s="1"/>
  <c r="AK654" i="2"/>
  <c r="AR654" i="2" s="1"/>
  <c r="AK573" i="2"/>
  <c r="AR573" i="2" s="1"/>
  <c r="AK408" i="2"/>
  <c r="AK333" i="2"/>
  <c r="AK624" i="2"/>
  <c r="AR624" i="2" s="1"/>
  <c r="AK229" i="2"/>
  <c r="AK132" i="2"/>
  <c r="AK336" i="2"/>
  <c r="AK169" i="2"/>
  <c r="AK83" i="2"/>
  <c r="AK699" i="2"/>
  <c r="AK312" i="2"/>
  <c r="AK704" i="2"/>
  <c r="AR704" i="2" s="1"/>
  <c r="AK235" i="2"/>
  <c r="AK130" i="2"/>
  <c r="AK717" i="2"/>
  <c r="AR717" i="2" s="1"/>
  <c r="AK525" i="2"/>
  <c r="AR525" i="2" s="1"/>
  <c r="AK559" i="2"/>
  <c r="AK630" i="2"/>
  <c r="AR630" i="2" s="1"/>
  <c r="AK329" i="2"/>
  <c r="AK734" i="2"/>
  <c r="AR734" i="2" s="1"/>
  <c r="AK480" i="2"/>
  <c r="AK595" i="2"/>
  <c r="AK148" i="2"/>
  <c r="AK172" i="2"/>
  <c r="AR172" i="2" s="1"/>
  <c r="AK700" i="2"/>
  <c r="AR700" i="2" s="1"/>
  <c r="AK65" i="2"/>
  <c r="AK127" i="2"/>
  <c r="AK123" i="2"/>
  <c r="AK679" i="2"/>
  <c r="AR679" i="2" s="1"/>
  <c r="AK151" i="2"/>
  <c r="AK372" i="2"/>
  <c r="AR372" i="2" s="1"/>
  <c r="AK587" i="2"/>
  <c r="AK284" i="2"/>
  <c r="AK335" i="2"/>
  <c r="AK553" i="2"/>
  <c r="AR553" i="2" s="1"/>
  <c r="AK691" i="2"/>
  <c r="AR691" i="2" s="1"/>
  <c r="AK359" i="2"/>
  <c r="C60" i="3" s="1"/>
  <c r="AK330" i="2"/>
  <c r="AR330" i="2" s="1"/>
  <c r="AK297" i="2"/>
  <c r="AK685" i="2"/>
  <c r="AR685" i="2" s="1"/>
  <c r="AK549" i="2"/>
  <c r="AR549" i="2" s="1"/>
  <c r="AK463" i="2"/>
  <c r="AR463" i="2" s="1"/>
  <c r="AK411" i="2"/>
  <c r="AR411" i="2" s="1"/>
  <c r="AK701" i="2"/>
  <c r="AR701" i="2" s="1"/>
  <c r="AK580" i="2"/>
  <c r="AK150" i="2"/>
  <c r="AK667" i="2"/>
  <c r="AR667" i="2" s="1"/>
  <c r="AK737" i="2"/>
  <c r="AR737" i="2" s="1"/>
  <c r="AK702" i="2"/>
  <c r="AR702" i="2" s="1"/>
  <c r="AK658" i="2"/>
  <c r="AR658" i="2" s="1"/>
  <c r="AK578" i="2"/>
  <c r="AK159" i="2"/>
  <c r="AK579" i="2"/>
  <c r="AK600" i="2"/>
  <c r="AK448" i="2"/>
  <c r="AK588" i="2"/>
  <c r="AK332" i="2"/>
  <c r="AK681" i="2"/>
  <c r="AR681" i="2" s="1"/>
  <c r="AK262" i="2"/>
  <c r="AK101" i="2"/>
  <c r="AK84" i="2"/>
  <c r="AK584" i="2"/>
  <c r="AK273" i="2"/>
  <c r="AK308" i="2"/>
  <c r="AK139" i="2"/>
  <c r="AK590" i="2"/>
  <c r="AR590" i="2" s="1"/>
  <c r="AK628" i="2"/>
  <c r="AR628" i="2" s="1"/>
  <c r="AK362" i="2"/>
  <c r="AR362" i="2" s="1"/>
  <c r="AK105" i="2"/>
  <c r="AK220" i="2"/>
  <c r="AK569" i="2"/>
  <c r="AK401" i="2"/>
  <c r="AK290" i="2"/>
  <c r="AR290" i="2" s="1"/>
  <c r="AK424" i="2"/>
  <c r="AR424" i="2" s="1"/>
  <c r="AK225" i="2"/>
  <c r="AK597" i="2"/>
  <c r="AK486" i="2"/>
  <c r="AK659" i="2"/>
  <c r="AR659" i="2" s="1"/>
  <c r="AK560" i="2"/>
  <c r="AK545" i="2"/>
  <c r="AK155" i="2"/>
  <c r="AK211" i="2"/>
  <c r="AK728" i="2"/>
  <c r="AR728" i="2" s="1"/>
  <c r="AK566" i="2"/>
  <c r="AR566" i="2" s="1"/>
  <c r="AK445" i="2"/>
  <c r="AR445" i="2" s="1"/>
  <c r="AK446" i="2"/>
  <c r="AR446" i="2" s="1"/>
  <c r="AK177" i="2"/>
  <c r="AK164" i="2"/>
  <c r="AK389" i="2"/>
  <c r="AK460" i="2"/>
  <c r="AK418" i="2"/>
  <c r="AR418" i="2" s="1"/>
  <c r="AK320" i="2"/>
  <c r="AR320" i="2" s="1"/>
  <c r="AK514" i="2"/>
  <c r="AK529" i="2"/>
  <c r="AR529" i="2" s="1"/>
  <c r="AK690" i="2"/>
  <c r="AR690" i="2" s="1"/>
  <c r="AK194" i="2"/>
  <c r="AK589" i="2"/>
  <c r="AK317" i="2"/>
  <c r="AK434" i="2"/>
  <c r="AR434" i="2" s="1"/>
  <c r="AK492" i="2"/>
  <c r="AK632" i="2"/>
  <c r="AR632" i="2" s="1"/>
  <c r="AK454" i="2"/>
  <c r="AR454" i="2" s="1"/>
  <c r="AK599" i="2"/>
  <c r="AK656" i="2"/>
  <c r="AR656" i="2" s="1"/>
  <c r="AK206" i="2"/>
  <c r="AK321" i="2"/>
  <c r="AR321" i="2" s="1"/>
  <c r="AK437" i="2"/>
  <c r="AR437" i="2" s="1"/>
  <c r="AK620" i="2"/>
  <c r="AR620" i="2" s="1"/>
  <c r="AK671" i="2"/>
  <c r="AR671" i="2" s="1"/>
  <c r="AK381" i="2"/>
  <c r="AK571" i="2"/>
  <c r="AK726" i="2"/>
  <c r="AR726" i="2" s="1"/>
  <c r="AK570" i="2"/>
  <c r="AK368" i="2"/>
  <c r="AK715" i="2"/>
  <c r="AR715" i="2" s="1"/>
  <c r="AK268" i="2"/>
  <c r="AK280" i="2"/>
  <c r="AK619" i="2"/>
  <c r="AR619" i="2" s="1"/>
  <c r="AK455" i="2"/>
  <c r="AK603" i="2"/>
  <c r="AR603" i="2" s="1"/>
  <c r="AK596" i="2"/>
  <c r="AK443" i="2"/>
  <c r="AK668" i="2"/>
  <c r="AR668" i="2" s="1"/>
  <c r="AK405" i="2"/>
  <c r="AK427" i="2"/>
  <c r="AK517" i="2"/>
  <c r="AK616" i="2"/>
  <c r="AR616" i="2" s="1"/>
  <c r="AK623" i="2"/>
  <c r="AR623" i="2" s="1"/>
  <c r="AK453" i="2"/>
  <c r="AR453" i="2" s="1"/>
  <c r="AK725" i="2"/>
  <c r="AR725" i="2" s="1"/>
  <c r="AK703" i="2"/>
  <c r="AR703" i="2" s="1"/>
  <c r="AK722" i="2"/>
  <c r="AR722" i="2" s="1"/>
  <c r="AK697" i="2"/>
  <c r="AR697" i="2" s="1"/>
  <c r="AK678" i="2"/>
  <c r="AR678" i="2" s="1"/>
  <c r="AK617" i="2"/>
  <c r="AR617" i="2" s="1"/>
  <c r="AK738" i="2"/>
  <c r="AR738" i="2" s="1"/>
  <c r="AK695" i="2"/>
  <c r="AR695" i="2" s="1"/>
  <c r="AK716" i="2"/>
  <c r="AR716" i="2" s="1"/>
  <c r="AK618" i="2"/>
  <c r="AR618" i="2" s="1"/>
  <c r="AK598" i="2"/>
  <c r="AK593" i="2"/>
  <c r="AK605" i="2"/>
  <c r="AK673" i="2"/>
  <c r="AR673" i="2" s="1"/>
  <c r="AK718" i="2"/>
  <c r="AR718" i="2" s="1"/>
  <c r="AK720" i="2"/>
  <c r="AR720" i="2" s="1"/>
  <c r="AK634" i="2"/>
  <c r="AR634" i="2" s="1"/>
  <c r="AK669" i="2"/>
  <c r="AR669" i="2" s="1"/>
  <c r="AK727" i="2"/>
  <c r="AR727" i="2" s="1"/>
  <c r="AK712" i="2"/>
  <c r="AR712" i="2" s="1"/>
  <c r="AK723" i="2"/>
  <c r="AR723" i="2" s="1"/>
  <c r="AK591" i="2"/>
  <c r="AK687" i="2"/>
  <c r="AR687" i="2" s="1"/>
  <c r="AK661" i="2"/>
  <c r="AR661" i="2" s="1"/>
  <c r="AK707" i="2"/>
  <c r="AR707" i="2" s="1"/>
  <c r="AK694" i="2"/>
  <c r="AR694" i="2" s="1"/>
  <c r="AK735" i="2"/>
  <c r="AR735" i="2" s="1"/>
  <c r="AH567" i="2"/>
  <c r="AH546" i="2"/>
  <c r="AH622" i="2"/>
  <c r="AH129" i="2"/>
  <c r="AH397" i="2"/>
  <c r="AH522" i="2"/>
  <c r="AH363" i="2"/>
  <c r="AH491" i="2"/>
  <c r="AH602" i="2"/>
  <c r="AH339" i="2"/>
  <c r="AH354" i="2"/>
  <c r="AH465" i="2"/>
  <c r="AH265" i="2"/>
  <c r="AH683" i="2"/>
  <c r="AH173" i="2"/>
  <c r="AH125" i="2"/>
  <c r="AH190" i="2"/>
  <c r="AH436" i="2"/>
  <c r="AH520" i="2"/>
  <c r="AH666" i="2"/>
  <c r="AH531" i="2"/>
  <c r="AH74" i="2"/>
  <c r="O43" i="3" s="1"/>
  <c r="AH108" i="2"/>
  <c r="O70" i="3" s="1"/>
  <c r="AH441" i="2"/>
  <c r="AH386" i="2"/>
  <c r="AH311" i="2"/>
  <c r="AH28" i="2"/>
  <c r="O83" i="3" s="1"/>
  <c r="AH541" i="2"/>
  <c r="AH221" i="2"/>
  <c r="AH652" i="2"/>
  <c r="AH383" i="2"/>
  <c r="AH103" i="2"/>
  <c r="AH625" i="2"/>
  <c r="AH662" i="2"/>
  <c r="AH146" i="2"/>
  <c r="O31" i="3" s="1"/>
  <c r="AH82" i="2"/>
  <c r="O64" i="3" s="1"/>
  <c r="AH306" i="2"/>
  <c r="AH5" i="2"/>
  <c r="AH657" i="2"/>
  <c r="AH90" i="2"/>
  <c r="AH494" i="2"/>
  <c r="AH203" i="2"/>
  <c r="AH109" i="2"/>
  <c r="O40" i="3" s="1"/>
  <c r="AH41" i="2"/>
  <c r="AH347" i="2"/>
  <c r="AH502" i="2"/>
  <c r="AH198" i="2"/>
  <c r="O22" i="3" s="1"/>
  <c r="AH557" i="2"/>
  <c r="AH396" i="2"/>
  <c r="AH107" i="2"/>
  <c r="AH295" i="2"/>
  <c r="AH161" i="2"/>
  <c r="AH53" i="2"/>
  <c r="AH626" i="2"/>
  <c r="AH77" i="2"/>
  <c r="AH42" i="2"/>
  <c r="AH528" i="2"/>
  <c r="AH442" i="2"/>
  <c r="AH536" i="2"/>
  <c r="AH279" i="2"/>
  <c r="AH142" i="2"/>
  <c r="O90" i="3" s="1"/>
  <c r="AH479" i="2"/>
  <c r="AH209" i="2"/>
  <c r="AH337" i="2"/>
  <c r="AH464" i="2"/>
  <c r="AH468" i="2"/>
  <c r="AH215" i="2"/>
  <c r="AH137" i="2"/>
  <c r="AH340" i="2"/>
  <c r="AH76" i="2"/>
  <c r="O6" i="3" s="1"/>
  <c r="AH430" i="2"/>
  <c r="O60" i="3" s="1"/>
  <c r="AH399" i="2"/>
  <c r="AH474" i="2"/>
  <c r="AH113" i="2"/>
  <c r="AH309" i="2"/>
  <c r="AH648" i="2"/>
  <c r="AH292" i="2"/>
  <c r="AH165" i="2"/>
  <c r="AH255" i="2"/>
  <c r="O86" i="3" s="1"/>
  <c r="AH3" i="2"/>
  <c r="O45" i="3" s="1"/>
  <c r="AH485" i="2"/>
  <c r="AH365" i="2"/>
  <c r="AH98" i="2"/>
  <c r="O19" i="3" s="1"/>
  <c r="AH12" i="2"/>
  <c r="O50" i="3" s="1"/>
  <c r="AH313" i="2"/>
  <c r="AH537" i="2"/>
  <c r="AH572" i="2"/>
  <c r="AH208" i="2"/>
  <c r="AH261" i="2"/>
  <c r="AH358" i="2"/>
  <c r="AH51" i="2"/>
  <c r="AH346" i="2"/>
  <c r="O24" i="3" s="1"/>
  <c r="AH649" i="2"/>
  <c r="AH400" i="2"/>
  <c r="AH250" i="2"/>
  <c r="AH384" i="2"/>
  <c r="O74" i="3" s="1"/>
  <c r="AH8" i="2"/>
  <c r="O9" i="3" s="1"/>
  <c r="AH67" i="2"/>
  <c r="AH316" i="2"/>
  <c r="AH60" i="2"/>
  <c r="AH338" i="2"/>
  <c r="O72" i="3" s="1"/>
  <c r="AH197" i="2"/>
  <c r="AH258" i="2"/>
  <c r="AH310" i="2"/>
  <c r="AH147" i="2"/>
  <c r="AH254" i="2"/>
  <c r="AH505" i="2"/>
  <c r="O73" i="3" s="1"/>
  <c r="AH462" i="2"/>
  <c r="AH293" i="2"/>
  <c r="AH149" i="2"/>
  <c r="O80" i="3" s="1"/>
  <c r="AH353" i="2"/>
  <c r="AH237" i="2"/>
  <c r="AH244" i="2"/>
  <c r="AH428" i="2"/>
  <c r="AH104" i="2"/>
  <c r="AH188" i="2"/>
  <c r="O62" i="3" s="1"/>
  <c r="AH45" i="2"/>
  <c r="AH638" i="2"/>
  <c r="AH152" i="2"/>
  <c r="AH705" i="2"/>
  <c r="AH482" i="2"/>
  <c r="AH10" i="2"/>
  <c r="AH219" i="2"/>
  <c r="AH393" i="2"/>
  <c r="AH54" i="2"/>
  <c r="AH153" i="2"/>
  <c r="AH288" i="2"/>
  <c r="AH263" i="2"/>
  <c r="O71" i="3" s="1"/>
  <c r="AH296" i="2"/>
  <c r="AH34" i="2"/>
  <c r="O38" i="3" s="1"/>
  <c r="AH201" i="2"/>
  <c r="O59" i="3" s="1"/>
  <c r="AH607" i="2"/>
  <c r="AH451" i="2"/>
  <c r="AH186" i="2"/>
  <c r="AH230" i="2"/>
  <c r="AH498" i="2"/>
  <c r="AH323" i="2"/>
  <c r="AH277" i="2"/>
  <c r="AH364" i="2"/>
  <c r="AH714" i="2"/>
  <c r="O112" i="3" s="1"/>
  <c r="AH350" i="2"/>
  <c r="AH266" i="2"/>
  <c r="AH48" i="2"/>
  <c r="AH319" i="2"/>
  <c r="AH682" i="2"/>
  <c r="O113" i="3" s="1"/>
  <c r="AH470" i="2"/>
  <c r="AH327" i="2"/>
  <c r="AH86" i="2"/>
  <c r="AH351" i="2"/>
  <c r="O5" i="3" s="1"/>
  <c r="AH78" i="2"/>
  <c r="AH106" i="2"/>
  <c r="AH11" i="2"/>
  <c r="O36" i="3" s="1"/>
  <c r="AH526" i="2"/>
  <c r="AH239" i="2"/>
  <c r="AH282" i="2"/>
  <c r="AH379" i="2"/>
  <c r="AH271" i="2"/>
  <c r="AH204" i="2"/>
  <c r="AH493" i="2"/>
  <c r="AH534" i="2"/>
  <c r="AH558" i="2"/>
  <c r="AH369" i="2"/>
  <c r="AH158" i="2"/>
  <c r="AH544" i="2"/>
  <c r="AH484" i="2"/>
  <c r="AH417" i="2"/>
  <c r="O84" i="3" s="1"/>
  <c r="AH645" i="2"/>
  <c r="AH36" i="2"/>
  <c r="AH583" i="2"/>
  <c r="O85" i="3" s="1"/>
  <c r="AH260" i="2"/>
  <c r="AH635" i="2"/>
  <c r="AH515" i="2"/>
  <c r="AH2" i="2"/>
  <c r="O56" i="3" s="1"/>
  <c r="AH508" i="2"/>
  <c r="AH469" i="2"/>
  <c r="AH352" i="2"/>
  <c r="AH660" i="2"/>
  <c r="AH166" i="2"/>
  <c r="AH22" i="2"/>
  <c r="AH134" i="2"/>
  <c r="AH344" i="2"/>
  <c r="AH182" i="2"/>
  <c r="AH228" i="2"/>
  <c r="AH184" i="2"/>
  <c r="AH665" i="2"/>
  <c r="AH252" i="2"/>
  <c r="AH39" i="2"/>
  <c r="AH56" i="2"/>
  <c r="AH650" i="2"/>
  <c r="AH562" i="2"/>
  <c r="AH416" i="2"/>
  <c r="AH31" i="2"/>
  <c r="AH281" i="2"/>
  <c r="O104" i="3" s="1"/>
  <c r="AH373" i="2"/>
  <c r="AH191" i="2"/>
  <c r="AH686" i="2"/>
  <c r="AH615" i="2"/>
  <c r="AH447" i="2"/>
  <c r="AH412" i="2"/>
  <c r="AH94" i="2"/>
  <c r="AH458" i="2"/>
  <c r="O66" i="3" s="1"/>
  <c r="AH246" i="2"/>
  <c r="AH554" i="2"/>
  <c r="AH403" i="2"/>
  <c r="AH581" i="2"/>
  <c r="AH85" i="2"/>
  <c r="AH276" i="2"/>
  <c r="AH376" i="2"/>
  <c r="AH642" i="2"/>
  <c r="AH490" i="2"/>
  <c r="AH73" i="2"/>
  <c r="AH608" i="2"/>
  <c r="AH240" i="2"/>
  <c r="AH483" i="2"/>
  <c r="AH391" i="2"/>
  <c r="AH122" i="2"/>
  <c r="AH394" i="2"/>
  <c r="AH561" i="2"/>
  <c r="AH518" i="2"/>
  <c r="AH168" i="2"/>
  <c r="AH205" i="2"/>
  <c r="AH114" i="2"/>
  <c r="AH236" i="2"/>
  <c r="AH298" i="2"/>
  <c r="AH70" i="2"/>
  <c r="O54" i="3" s="1"/>
  <c r="AH582" i="2"/>
  <c r="AH672" i="2"/>
  <c r="AH341" i="2"/>
  <c r="AH68" i="2"/>
  <c r="AH459" i="2"/>
  <c r="AH303" i="2"/>
  <c r="AH524" i="2"/>
  <c r="AH604" i="2"/>
  <c r="AH729" i="2"/>
  <c r="AH234" i="2"/>
  <c r="AH248" i="2"/>
  <c r="AH552" i="2"/>
  <c r="AH586" i="2"/>
  <c r="AH305" i="2"/>
  <c r="O15" i="3" s="1"/>
  <c r="AH706" i="2"/>
  <c r="AH62" i="2"/>
  <c r="O41" i="3" s="1"/>
  <c r="AH348" i="2"/>
  <c r="O100" i="3" s="1"/>
  <c r="AH444" i="2"/>
  <c r="AH176" i="2"/>
  <c r="AH80" i="2"/>
  <c r="AH135" i="2"/>
  <c r="O4" i="3" s="1"/>
  <c r="AH709" i="2"/>
  <c r="AH547" i="2"/>
  <c r="AH21" i="2"/>
  <c r="AH592" i="2"/>
  <c r="AH116" i="2"/>
  <c r="AH651" i="2"/>
  <c r="AH325" i="2"/>
  <c r="AH81" i="2"/>
  <c r="AH345" i="2"/>
  <c r="AH410" i="2"/>
  <c r="AH29" i="2"/>
  <c r="AH16" i="2"/>
  <c r="AH272" i="2"/>
  <c r="AH532" i="2"/>
  <c r="AH471" i="2"/>
  <c r="AH299" i="2"/>
  <c r="AH585" i="2"/>
  <c r="AH289" i="2"/>
  <c r="AH425" i="2"/>
  <c r="AH69" i="2"/>
  <c r="AH304" i="2"/>
  <c r="AH533" i="2"/>
  <c r="AH213" i="2"/>
  <c r="AH388" i="2"/>
  <c r="AH50" i="2"/>
  <c r="O68" i="3" s="1"/>
  <c r="AH550" i="2"/>
  <c r="AH66" i="2"/>
  <c r="AH154" i="2"/>
  <c r="AH189" i="2"/>
  <c r="AH111" i="2"/>
  <c r="AH504" i="2"/>
  <c r="AH79" i="2"/>
  <c r="AH601" i="2"/>
  <c r="AH406" i="2"/>
  <c r="AH32" i="2"/>
  <c r="O26" i="3" s="1"/>
  <c r="AH503" i="2"/>
  <c r="AH481" i="2"/>
  <c r="AH431" i="2"/>
  <c r="AH301" i="2"/>
  <c r="AH131" i="2"/>
  <c r="AH91" i="2"/>
  <c r="AH612" i="2"/>
  <c r="AH291" i="2"/>
  <c r="AH613" i="2"/>
  <c r="AH315" i="2"/>
  <c r="AH360" i="2"/>
  <c r="AH708" i="2"/>
  <c r="AH58" i="2"/>
  <c r="AH183" i="2"/>
  <c r="AH96" i="2"/>
  <c r="AH476" i="2"/>
  <c r="AH551" i="2"/>
  <c r="AH192" i="2"/>
  <c r="O47" i="3" s="1"/>
  <c r="AH610" i="2"/>
  <c r="AH242" i="2"/>
  <c r="O21" i="3" s="1"/>
  <c r="AH377" i="2"/>
  <c r="AH112" i="2"/>
  <c r="O44" i="3" s="1"/>
  <c r="AH274" i="2"/>
  <c r="AH162" i="2"/>
  <c r="O106" i="3" s="1"/>
  <c r="AH243" i="2"/>
  <c r="AH419" i="2"/>
  <c r="AH355" i="2"/>
  <c r="AH71" i="2"/>
  <c r="AH356" i="2"/>
  <c r="AH527" i="2"/>
  <c r="AH495" i="2"/>
  <c r="AH93" i="2"/>
  <c r="O98" i="3" s="1"/>
  <c r="AH646" i="2"/>
  <c r="AH302" i="2"/>
  <c r="AH269" i="2"/>
  <c r="AH636" i="2"/>
  <c r="AH568" i="2"/>
  <c r="AH249" i="2"/>
  <c r="AH174" i="2"/>
  <c r="AH187" i="2"/>
  <c r="AH499" i="2"/>
  <c r="AH318" i="2"/>
  <c r="AH9" i="2"/>
  <c r="O53" i="3" s="1"/>
  <c r="AH196" i="2"/>
  <c r="AH100" i="2"/>
  <c r="AH232" i="2"/>
  <c r="AH519" i="2"/>
  <c r="AH214" i="2"/>
  <c r="O117" i="3" s="1"/>
  <c r="AH24" i="2"/>
  <c r="AH407" i="2"/>
  <c r="AH47" i="2"/>
  <c r="O42" i="3" s="1"/>
  <c r="AH594" i="2"/>
  <c r="AH7" i="2"/>
  <c r="O77" i="3" s="1"/>
  <c r="AH178" i="2"/>
  <c r="O52" i="3" s="1"/>
  <c r="AH432" i="2"/>
  <c r="AH392" i="2"/>
  <c r="AH663" i="2"/>
  <c r="AH57" i="2"/>
  <c r="AH294" i="2"/>
  <c r="AH721" i="2"/>
  <c r="AH222" i="2"/>
  <c r="AH655" i="2"/>
  <c r="AH35" i="2"/>
  <c r="O89" i="3" s="1"/>
  <c r="AH633" i="2"/>
  <c r="AH87" i="2"/>
  <c r="AH124" i="2"/>
  <c r="O51" i="3" s="1"/>
  <c r="AH710" i="2"/>
  <c r="AH33" i="2"/>
  <c r="AH380" i="2"/>
  <c r="AH507" i="2"/>
  <c r="AH64" i="2"/>
  <c r="O8" i="3" s="1"/>
  <c r="AH119" i="2"/>
  <c r="O102" i="3" s="1"/>
  <c r="AH37" i="2"/>
  <c r="AH538" i="2"/>
  <c r="AH343" i="2"/>
  <c r="AH653" i="2"/>
  <c r="AH564" i="2"/>
  <c r="AH207" i="2"/>
  <c r="AH440" i="2"/>
  <c r="AH487" i="2"/>
  <c r="AH314" i="2"/>
  <c r="AH110" i="2"/>
  <c r="AH614" i="2"/>
  <c r="AH233" i="2"/>
  <c r="AH259" i="2"/>
  <c r="AH328" i="2"/>
  <c r="AH563" i="2"/>
  <c r="AH361" i="2"/>
  <c r="AH371" i="2"/>
  <c r="AH199" i="2"/>
  <c r="AH264" i="2"/>
  <c r="AH216" i="2"/>
  <c r="AH181" i="2"/>
  <c r="O105" i="3" s="1"/>
  <c r="AH466" i="2"/>
  <c r="AH414" i="2"/>
  <c r="AH133" i="2"/>
  <c r="AH696" i="2"/>
  <c r="AH49" i="2"/>
  <c r="AH639" i="2"/>
  <c r="AH218" i="2"/>
  <c r="AH357" i="2"/>
  <c r="AH674" i="2"/>
  <c r="AH195" i="2"/>
  <c r="AH439" i="2"/>
  <c r="AH555" i="2"/>
  <c r="AH217" i="2"/>
  <c r="AH488" i="2"/>
  <c r="AH382" i="2"/>
  <c r="AH18" i="2"/>
  <c r="O32" i="3" s="1"/>
  <c r="AH324" i="2"/>
  <c r="AH241" i="2"/>
  <c r="AH144" i="2"/>
  <c r="AH13" i="2"/>
  <c r="AH689" i="2"/>
  <c r="AH156" i="2"/>
  <c r="O101" i="3" s="1"/>
  <c r="AH307" i="2"/>
  <c r="O67" i="3" s="1"/>
  <c r="AH637" i="2"/>
  <c r="AH202" i="2"/>
  <c r="AH136" i="2"/>
  <c r="AH179" i="2"/>
  <c r="AH543" i="2"/>
  <c r="AH167" i="2"/>
  <c r="O92" i="3" s="1"/>
  <c r="AH138" i="2"/>
  <c r="O78" i="3" s="1"/>
  <c r="AH421" i="2"/>
  <c r="AH461" i="2"/>
  <c r="AH227" i="2"/>
  <c r="O13" i="3" s="1"/>
  <c r="AH15" i="2"/>
  <c r="O23" i="3" s="1"/>
  <c r="AH402" i="2"/>
  <c r="AH724" i="2"/>
  <c r="AH115" i="2"/>
  <c r="AH415" i="2"/>
  <c r="AH46" i="2"/>
  <c r="AH472" i="2"/>
  <c r="AH14" i="2"/>
  <c r="AH647" i="2"/>
  <c r="AH6" i="2"/>
  <c r="AH102" i="2"/>
  <c r="AH157" i="2"/>
  <c r="AH44" i="2"/>
  <c r="AH200" i="2"/>
  <c r="AH89" i="2"/>
  <c r="AH556" i="2"/>
  <c r="AH530" i="2"/>
  <c r="AH609" i="2"/>
  <c r="AH52" i="2"/>
  <c r="AH226" i="2"/>
  <c r="AH4" i="2"/>
  <c r="O30" i="3" s="1"/>
  <c r="AH322" i="2"/>
  <c r="AH631" i="2"/>
  <c r="AH509" i="2"/>
  <c r="AH27" i="2"/>
  <c r="O81" i="3" s="1"/>
  <c r="AH452" i="2"/>
  <c r="AH574" i="2"/>
  <c r="AH374" i="2"/>
  <c r="O116" i="3" s="1"/>
  <c r="AH163" i="2"/>
  <c r="O95" i="3" s="1"/>
  <c r="AH193" i="2"/>
  <c r="AH449" i="2"/>
  <c r="AH467" i="2"/>
  <c r="AH212" i="2"/>
  <c r="AH238" i="2"/>
  <c r="AH375" i="2"/>
  <c r="AH92" i="2"/>
  <c r="O61" i="3" s="1"/>
  <c r="AH692" i="2"/>
  <c r="AH72" i="2"/>
  <c r="AH390" i="2"/>
  <c r="AH733" i="2"/>
  <c r="AH506" i="2"/>
  <c r="AH128" i="2"/>
  <c r="O103" i="3" s="1"/>
  <c r="AH286" i="2"/>
  <c r="O28" i="3" s="1"/>
  <c r="AH675" i="2"/>
  <c r="AH370" i="2"/>
  <c r="O55" i="3" s="1"/>
  <c r="AH521" i="2"/>
  <c r="AH477" i="2"/>
  <c r="AH245" i="2"/>
  <c r="O79" i="3" s="1"/>
  <c r="AH275" i="2"/>
  <c r="AH523" i="2"/>
  <c r="AH210" i="2"/>
  <c r="O114" i="3" s="1"/>
  <c r="AH121" i="2"/>
  <c r="AH450" i="2"/>
  <c r="AH497" i="2"/>
  <c r="AH247" i="2"/>
  <c r="AH180" i="2"/>
  <c r="AH256" i="2"/>
  <c r="O48" i="3" s="1"/>
  <c r="AH30" i="2"/>
  <c r="AH719" i="2"/>
  <c r="AH97" i="2"/>
  <c r="O17" i="3" s="1"/>
  <c r="AH457" i="2"/>
  <c r="AH117" i="2"/>
  <c r="O35" i="3" s="1"/>
  <c r="AH433" i="2"/>
  <c r="AH75" i="2"/>
  <c r="AH422" i="2"/>
  <c r="AH120" i="2"/>
  <c r="AH420" i="2"/>
  <c r="AH63" i="2"/>
  <c r="AH435" i="2"/>
  <c r="AH409" i="2"/>
  <c r="AH577" i="2"/>
  <c r="AH542" i="2"/>
  <c r="O82" i="3" s="1"/>
  <c r="AH698" i="2"/>
  <c r="AH730" i="2"/>
  <c r="AH511" i="2"/>
  <c r="AH680" i="2"/>
  <c r="AH688" i="2"/>
  <c r="AH118" i="2"/>
  <c r="AH513" i="2"/>
  <c r="AH126" i="2"/>
  <c r="AH565" i="2"/>
  <c r="AH367" i="2"/>
  <c r="AH548" i="2"/>
  <c r="AH684" i="2"/>
  <c r="AH231" i="2"/>
  <c r="AH366" i="2"/>
  <c r="O93" i="3" s="1"/>
  <c r="AH713" i="2"/>
  <c r="AH38" i="2"/>
  <c r="O14" i="3" s="1"/>
  <c r="AH475" i="2"/>
  <c r="AH606" i="2"/>
  <c r="AH17" i="2"/>
  <c r="AH512" i="2"/>
  <c r="AH478" i="2"/>
  <c r="AH395" i="2"/>
  <c r="AH300" i="2"/>
  <c r="AH643" i="2"/>
  <c r="AH334" i="2"/>
  <c r="AH644" i="2"/>
  <c r="AH253" i="2"/>
  <c r="AH426" i="2"/>
  <c r="AH576" i="2"/>
  <c r="AH676" i="2"/>
  <c r="AH143" i="2"/>
  <c r="AH510" i="2"/>
  <c r="AH55" i="2"/>
  <c r="AH160" i="2"/>
  <c r="AH398" i="2"/>
  <c r="AH378" i="2"/>
  <c r="AH23" i="2"/>
  <c r="O11" i="3" s="1"/>
  <c r="AH287" i="2"/>
  <c r="AH500" i="2"/>
  <c r="AH387" i="2"/>
  <c r="AH736" i="2"/>
  <c r="AH40" i="2"/>
  <c r="O12" i="3" s="1"/>
  <c r="AH640" i="2"/>
  <c r="AH423" i="2"/>
  <c r="AH413" i="2"/>
  <c r="AH170" i="2"/>
  <c r="O20" i="3" s="1"/>
  <c r="AH629" i="2"/>
  <c r="AH535" i="2"/>
  <c r="AH621" i="2"/>
  <c r="AH25" i="2"/>
  <c r="O37" i="3" s="1"/>
  <c r="AH61" i="2"/>
  <c r="AH496" i="2"/>
  <c r="AH257" i="2"/>
  <c r="AH429" i="2"/>
  <c r="AH59" i="2"/>
  <c r="O33" i="3" s="1"/>
  <c r="AH731" i="2"/>
  <c r="AH611" i="2"/>
  <c r="AH489" i="2"/>
  <c r="AH516" i="2"/>
  <c r="AH283" i="2"/>
  <c r="AH270" i="2"/>
  <c r="AH664" i="2"/>
  <c r="AH285" i="2"/>
  <c r="AH627" i="2"/>
  <c r="AH26" i="2"/>
  <c r="O18" i="3" s="1"/>
  <c r="AH95" i="2"/>
  <c r="O46" i="3" s="1"/>
  <c r="AH140" i="2"/>
  <c r="O57" i="3" s="1"/>
  <c r="AH438" i="2"/>
  <c r="AH19" i="2"/>
  <c r="AH501" i="2"/>
  <c r="AH88" i="2"/>
  <c r="AH171" i="2"/>
  <c r="AH575" i="2"/>
  <c r="AH224" i="2"/>
  <c r="AH331" i="2"/>
  <c r="AH385" i="2"/>
  <c r="AH185" i="2"/>
  <c r="AH349" i="2"/>
  <c r="AH641" i="2"/>
  <c r="AH732" i="2"/>
  <c r="AH223" i="2"/>
  <c r="O76" i="3" s="1"/>
  <c r="AH145" i="2"/>
  <c r="AH539" i="2"/>
  <c r="O91" i="3" s="1"/>
  <c r="AH540" i="2"/>
  <c r="AH20" i="2"/>
  <c r="AH141" i="2"/>
  <c r="AH677" i="2"/>
  <c r="AH99" i="2"/>
  <c r="AH342" i="2"/>
  <c r="AH711" i="2"/>
  <c r="AH456" i="2"/>
  <c r="AH175" i="2"/>
  <c r="AH326" i="2"/>
  <c r="AH670" i="2"/>
  <c r="AH404" i="2"/>
  <c r="AH251" i="2"/>
  <c r="AH267" i="2"/>
  <c r="O88" i="3" s="1"/>
  <c r="AH278" i="2"/>
  <c r="AH43" i="2"/>
  <c r="AH473" i="2"/>
  <c r="AH693" i="2"/>
  <c r="AH654" i="2"/>
  <c r="AH573" i="2"/>
  <c r="O107" i="3" s="1"/>
  <c r="AH408" i="2"/>
  <c r="AH333" i="2"/>
  <c r="AH624" i="2"/>
  <c r="AH229" i="2"/>
  <c r="AH132" i="2"/>
  <c r="AH336" i="2"/>
  <c r="AH169" i="2"/>
  <c r="O94" i="3" s="1"/>
  <c r="AH83" i="2"/>
  <c r="AH699" i="2"/>
  <c r="AH312" i="2"/>
  <c r="AH704" i="2"/>
  <c r="AH235" i="2"/>
  <c r="AH130" i="2"/>
  <c r="AH717" i="2"/>
  <c r="AH525" i="2"/>
  <c r="AH559" i="2"/>
  <c r="O110" i="3" s="1"/>
  <c r="AH630" i="2"/>
  <c r="AH329" i="2"/>
  <c r="AH734" i="2"/>
  <c r="AH480" i="2"/>
  <c r="AH595" i="2"/>
  <c r="AH148" i="2"/>
  <c r="AH172" i="2"/>
  <c r="AH700" i="2"/>
  <c r="AH65" i="2"/>
  <c r="AH127" i="2"/>
  <c r="O115" i="3" s="1"/>
  <c r="AH123" i="2"/>
  <c r="AH679" i="2"/>
  <c r="AH151" i="2"/>
  <c r="O49" i="3" s="1"/>
  <c r="AH372" i="2"/>
  <c r="AH587" i="2"/>
  <c r="AH284" i="2"/>
  <c r="AH335" i="2"/>
  <c r="AH553" i="2"/>
  <c r="AH691" i="2"/>
  <c r="AH359" i="2"/>
  <c r="AH330" i="2"/>
  <c r="AH297" i="2"/>
  <c r="O118" i="3" s="1"/>
  <c r="AH685" i="2"/>
  <c r="AH549" i="2"/>
  <c r="AH463" i="2"/>
  <c r="AH411" i="2"/>
  <c r="AH701" i="2"/>
  <c r="AH580" i="2"/>
  <c r="AH150" i="2"/>
  <c r="O16" i="3" s="1"/>
  <c r="AH667" i="2"/>
  <c r="AH737" i="2"/>
  <c r="AH702" i="2"/>
  <c r="AH658" i="2"/>
  <c r="AH578" i="2"/>
  <c r="AH159" i="2"/>
  <c r="AH579" i="2"/>
  <c r="AH600" i="2"/>
  <c r="AH448" i="2"/>
  <c r="AH588" i="2"/>
  <c r="AH332" i="2"/>
  <c r="AH681" i="2"/>
  <c r="AH262" i="2"/>
  <c r="AH101" i="2"/>
  <c r="O69" i="3" s="1"/>
  <c r="AH84" i="2"/>
  <c r="AH584" i="2"/>
  <c r="AH273" i="2"/>
  <c r="O96" i="3" s="1"/>
  <c r="AH308" i="2"/>
  <c r="AH139" i="2"/>
  <c r="AH590" i="2"/>
  <c r="AH628" i="2"/>
  <c r="AH362" i="2"/>
  <c r="O65" i="3" s="1"/>
  <c r="AH105" i="2"/>
  <c r="AH220" i="2"/>
  <c r="AH569" i="2"/>
  <c r="AH401" i="2"/>
  <c r="AH290" i="2"/>
  <c r="AH424" i="2"/>
  <c r="AH225" i="2"/>
  <c r="AH597" i="2"/>
  <c r="AH486" i="2"/>
  <c r="AH659" i="2"/>
  <c r="AH560" i="2"/>
  <c r="AH545" i="2"/>
  <c r="AH155" i="2"/>
  <c r="AH211" i="2"/>
  <c r="AH728" i="2"/>
  <c r="AH566" i="2"/>
  <c r="AH445" i="2"/>
  <c r="AH446" i="2"/>
  <c r="AH177" i="2"/>
  <c r="AH164" i="2"/>
  <c r="AH389" i="2"/>
  <c r="AH460" i="2"/>
  <c r="AH418" i="2"/>
  <c r="AH320" i="2"/>
  <c r="AH514" i="2"/>
  <c r="AH529" i="2"/>
  <c r="AH690" i="2"/>
  <c r="AH194" i="2"/>
  <c r="AH589" i="2"/>
  <c r="AH317" i="2"/>
  <c r="AH434" i="2"/>
  <c r="AH492" i="2"/>
  <c r="AH632" i="2"/>
  <c r="AH454" i="2"/>
  <c r="AH599" i="2"/>
  <c r="AH656" i="2"/>
  <c r="AH206" i="2"/>
  <c r="AH321" i="2"/>
  <c r="AH437" i="2"/>
  <c r="AH620" i="2"/>
  <c r="AH671" i="2"/>
  <c r="AH381" i="2"/>
  <c r="AH571" i="2"/>
  <c r="AH726" i="2"/>
  <c r="AH570" i="2"/>
  <c r="AH368" i="2"/>
  <c r="AH715" i="2"/>
  <c r="AH268" i="2"/>
  <c r="AH280" i="2"/>
  <c r="AH619" i="2"/>
  <c r="AH455" i="2"/>
  <c r="AH603" i="2"/>
  <c r="AH596" i="2"/>
  <c r="AH443" i="2"/>
  <c r="AH668" i="2"/>
  <c r="AH405" i="2"/>
  <c r="AH427" i="2"/>
  <c r="AH517" i="2"/>
  <c r="AH616" i="2"/>
  <c r="AH623" i="2"/>
  <c r="AH453" i="2"/>
  <c r="AH725" i="2"/>
  <c r="AH703" i="2"/>
  <c r="AH722" i="2"/>
  <c r="AH697" i="2"/>
  <c r="AH678" i="2"/>
  <c r="AH617" i="2"/>
  <c r="AH738" i="2"/>
  <c r="AH695" i="2"/>
  <c r="AH716" i="2"/>
  <c r="O122" i="3" s="1"/>
  <c r="AH618" i="2"/>
  <c r="AH598" i="2"/>
  <c r="AH593" i="2"/>
  <c r="AH605" i="2"/>
  <c r="AH673" i="2"/>
  <c r="AH718" i="2"/>
  <c r="AH720" i="2"/>
  <c r="AH634" i="2"/>
  <c r="O119" i="3" s="1"/>
  <c r="AH669" i="2"/>
  <c r="AH727" i="2"/>
  <c r="AH712" i="2"/>
  <c r="O108" i="3" s="1"/>
  <c r="AH723" i="2"/>
  <c r="AH591" i="2"/>
  <c r="AH687" i="2"/>
  <c r="AH661" i="2"/>
  <c r="AH707" i="2"/>
  <c r="AH694" i="2"/>
  <c r="AH735" i="2"/>
  <c r="AG567" i="2"/>
  <c r="AG546" i="2"/>
  <c r="AG622" i="2"/>
  <c r="AG129" i="2"/>
  <c r="AG397" i="2"/>
  <c r="AG522" i="2"/>
  <c r="AG363" i="2"/>
  <c r="AG491" i="2"/>
  <c r="AG602" i="2"/>
  <c r="AG339" i="2"/>
  <c r="AG354" i="2"/>
  <c r="AG465" i="2"/>
  <c r="AG265" i="2"/>
  <c r="AG683" i="2"/>
  <c r="AG173" i="2"/>
  <c r="AG125" i="2"/>
  <c r="AG190" i="2"/>
  <c r="AG436" i="2"/>
  <c r="AG520" i="2"/>
  <c r="AG666" i="2"/>
  <c r="AG531" i="2"/>
  <c r="AG74" i="2"/>
  <c r="AG108" i="2"/>
  <c r="N70" i="3" s="1"/>
  <c r="AG441" i="2"/>
  <c r="AG386" i="2"/>
  <c r="AG311" i="2"/>
  <c r="AG28" i="2"/>
  <c r="AG541" i="2"/>
  <c r="AG221" i="2"/>
  <c r="AG652" i="2"/>
  <c r="AG383" i="2"/>
  <c r="AG103" i="2"/>
  <c r="AG625" i="2"/>
  <c r="AG662" i="2"/>
  <c r="AG146" i="2"/>
  <c r="AG82" i="2"/>
  <c r="AG306" i="2"/>
  <c r="AG5" i="2"/>
  <c r="AG657" i="2"/>
  <c r="AG90" i="2"/>
  <c r="AG494" i="2"/>
  <c r="AG203" i="2"/>
  <c r="AG109" i="2"/>
  <c r="AG41" i="2"/>
  <c r="AG347" i="2"/>
  <c r="AG502" i="2"/>
  <c r="AG198" i="2"/>
  <c r="AG557" i="2"/>
  <c r="AG396" i="2"/>
  <c r="AG107" i="2"/>
  <c r="AG295" i="2"/>
  <c r="AG161" i="2"/>
  <c r="AG53" i="2"/>
  <c r="AG626" i="2"/>
  <c r="AG77" i="2"/>
  <c r="AG42" i="2"/>
  <c r="AG528" i="2"/>
  <c r="AG442" i="2"/>
  <c r="AG536" i="2"/>
  <c r="AG279" i="2"/>
  <c r="AG142" i="2"/>
  <c r="AG479" i="2"/>
  <c r="AG209" i="2"/>
  <c r="AG337" i="2"/>
  <c r="AG464" i="2"/>
  <c r="AG468" i="2"/>
  <c r="AG215" i="2"/>
  <c r="AG137" i="2"/>
  <c r="AG340" i="2"/>
  <c r="AG76" i="2"/>
  <c r="AG430" i="2"/>
  <c r="AG399" i="2"/>
  <c r="AG474" i="2"/>
  <c r="AG113" i="2"/>
  <c r="AG309" i="2"/>
  <c r="AG648" i="2"/>
  <c r="AG292" i="2"/>
  <c r="AG165" i="2"/>
  <c r="AG255" i="2"/>
  <c r="AG3" i="2"/>
  <c r="AG485" i="2"/>
  <c r="AG365" i="2"/>
  <c r="AG98" i="2"/>
  <c r="AG12" i="2"/>
  <c r="AG313" i="2"/>
  <c r="AG537" i="2"/>
  <c r="AG572" i="2"/>
  <c r="AG208" i="2"/>
  <c r="AG261" i="2"/>
  <c r="AG358" i="2"/>
  <c r="AG51" i="2"/>
  <c r="AG346" i="2"/>
  <c r="AG649" i="2"/>
  <c r="AG400" i="2"/>
  <c r="AG250" i="2"/>
  <c r="AG384" i="2"/>
  <c r="AG8" i="2"/>
  <c r="AG67" i="2"/>
  <c r="AG316" i="2"/>
  <c r="AG60" i="2"/>
  <c r="AG338" i="2"/>
  <c r="AG197" i="2"/>
  <c r="AG258" i="2"/>
  <c r="AG310" i="2"/>
  <c r="AG147" i="2"/>
  <c r="AG254" i="2"/>
  <c r="AG505" i="2"/>
  <c r="AG462" i="2"/>
  <c r="AG293" i="2"/>
  <c r="AG149" i="2"/>
  <c r="AG353" i="2"/>
  <c r="AG237" i="2"/>
  <c r="AG244" i="2"/>
  <c r="AG428" i="2"/>
  <c r="AG104" i="2"/>
  <c r="AG188" i="2"/>
  <c r="AG45" i="2"/>
  <c r="AG638" i="2"/>
  <c r="AG152" i="2"/>
  <c r="AG705" i="2"/>
  <c r="AG482" i="2"/>
  <c r="AG10" i="2"/>
  <c r="AG219" i="2"/>
  <c r="AG393" i="2"/>
  <c r="AG54" i="2"/>
  <c r="AG153" i="2"/>
  <c r="AG288" i="2"/>
  <c r="AG263" i="2"/>
  <c r="AG296" i="2"/>
  <c r="AG34" i="2"/>
  <c r="AG201" i="2"/>
  <c r="AG607" i="2"/>
  <c r="AG451" i="2"/>
  <c r="AG186" i="2"/>
  <c r="AG230" i="2"/>
  <c r="AG498" i="2"/>
  <c r="AG323" i="2"/>
  <c r="AG277" i="2"/>
  <c r="AG364" i="2"/>
  <c r="AG714" i="2"/>
  <c r="AG350" i="2"/>
  <c r="AG266" i="2"/>
  <c r="AG48" i="2"/>
  <c r="AG319" i="2"/>
  <c r="AG682" i="2"/>
  <c r="AG470" i="2"/>
  <c r="AG327" i="2"/>
  <c r="AG86" i="2"/>
  <c r="AG351" i="2"/>
  <c r="AG78" i="2"/>
  <c r="AG106" i="2"/>
  <c r="AG11" i="2"/>
  <c r="AG526" i="2"/>
  <c r="AG239" i="2"/>
  <c r="AG282" i="2"/>
  <c r="AG379" i="2"/>
  <c r="AG271" i="2"/>
  <c r="AG204" i="2"/>
  <c r="AG493" i="2"/>
  <c r="AG534" i="2"/>
  <c r="AG558" i="2"/>
  <c r="AG369" i="2"/>
  <c r="AG158" i="2"/>
  <c r="AG544" i="2"/>
  <c r="AG484" i="2"/>
  <c r="AG417" i="2"/>
  <c r="AG645" i="2"/>
  <c r="AG36" i="2"/>
  <c r="AG583" i="2"/>
  <c r="AG260" i="2"/>
  <c r="AG635" i="2"/>
  <c r="AG515" i="2"/>
  <c r="AG2" i="2"/>
  <c r="AG508" i="2"/>
  <c r="AG469" i="2"/>
  <c r="AG352" i="2"/>
  <c r="AG660" i="2"/>
  <c r="AG166" i="2"/>
  <c r="AG22" i="2"/>
  <c r="AG134" i="2"/>
  <c r="AG344" i="2"/>
  <c r="AG182" i="2"/>
  <c r="AG228" i="2"/>
  <c r="AG184" i="2"/>
  <c r="AG665" i="2"/>
  <c r="AG252" i="2"/>
  <c r="AG39" i="2"/>
  <c r="AG56" i="2"/>
  <c r="AG650" i="2"/>
  <c r="AG562" i="2"/>
  <c r="AG416" i="2"/>
  <c r="AG31" i="2"/>
  <c r="AG281" i="2"/>
  <c r="AG373" i="2"/>
  <c r="AG191" i="2"/>
  <c r="AG686" i="2"/>
  <c r="AG615" i="2"/>
  <c r="AG447" i="2"/>
  <c r="AG412" i="2"/>
  <c r="AG94" i="2"/>
  <c r="AG458" i="2"/>
  <c r="AG246" i="2"/>
  <c r="AG554" i="2"/>
  <c r="AG403" i="2"/>
  <c r="AG581" i="2"/>
  <c r="AG85" i="2"/>
  <c r="AG276" i="2"/>
  <c r="AG376" i="2"/>
  <c r="AG642" i="2"/>
  <c r="AG490" i="2"/>
  <c r="AG73" i="2"/>
  <c r="AG608" i="2"/>
  <c r="AG240" i="2"/>
  <c r="AG483" i="2"/>
  <c r="AG391" i="2"/>
  <c r="AG122" i="2"/>
  <c r="AG394" i="2"/>
  <c r="AG561" i="2"/>
  <c r="AG518" i="2"/>
  <c r="AG168" i="2"/>
  <c r="AG205" i="2"/>
  <c r="AG114" i="2"/>
  <c r="AG236" i="2"/>
  <c r="AG298" i="2"/>
  <c r="AG70" i="2"/>
  <c r="AG582" i="2"/>
  <c r="AG672" i="2"/>
  <c r="AG341" i="2"/>
  <c r="AG68" i="2"/>
  <c r="AG459" i="2"/>
  <c r="AG303" i="2"/>
  <c r="AG524" i="2"/>
  <c r="AG604" i="2"/>
  <c r="AG729" i="2"/>
  <c r="AG234" i="2"/>
  <c r="AG248" i="2"/>
  <c r="AG552" i="2"/>
  <c r="AG586" i="2"/>
  <c r="AG305" i="2"/>
  <c r="AG706" i="2"/>
  <c r="AG62" i="2"/>
  <c r="AG348" i="2"/>
  <c r="AG444" i="2"/>
  <c r="AG176" i="2"/>
  <c r="AG80" i="2"/>
  <c r="AG135" i="2"/>
  <c r="AG709" i="2"/>
  <c r="AG547" i="2"/>
  <c r="AG21" i="2"/>
  <c r="AG592" i="2"/>
  <c r="AG116" i="2"/>
  <c r="AG651" i="2"/>
  <c r="AG325" i="2"/>
  <c r="AG81" i="2"/>
  <c r="AG345" i="2"/>
  <c r="AG410" i="2"/>
  <c r="AG29" i="2"/>
  <c r="AG16" i="2"/>
  <c r="AG272" i="2"/>
  <c r="AG532" i="2"/>
  <c r="AG471" i="2"/>
  <c r="AG299" i="2"/>
  <c r="AG585" i="2"/>
  <c r="AG289" i="2"/>
  <c r="AG425" i="2"/>
  <c r="AG69" i="2"/>
  <c r="AG304" i="2"/>
  <c r="AG533" i="2"/>
  <c r="AG213" i="2"/>
  <c r="AG388" i="2"/>
  <c r="AG50" i="2"/>
  <c r="AG550" i="2"/>
  <c r="AG66" i="2"/>
  <c r="AG154" i="2"/>
  <c r="AG189" i="2"/>
  <c r="AG111" i="2"/>
  <c r="AG504" i="2"/>
  <c r="AG79" i="2"/>
  <c r="AG601" i="2"/>
  <c r="AG406" i="2"/>
  <c r="AG32" i="2"/>
  <c r="AG503" i="2"/>
  <c r="AG481" i="2"/>
  <c r="AG431" i="2"/>
  <c r="AG301" i="2"/>
  <c r="AG131" i="2"/>
  <c r="AG91" i="2"/>
  <c r="AG612" i="2"/>
  <c r="AG291" i="2"/>
  <c r="AG613" i="2"/>
  <c r="AG315" i="2"/>
  <c r="AG360" i="2"/>
  <c r="AG708" i="2"/>
  <c r="AG58" i="2"/>
  <c r="AG183" i="2"/>
  <c r="AG96" i="2"/>
  <c r="AG476" i="2"/>
  <c r="AG551" i="2"/>
  <c r="AG192" i="2"/>
  <c r="AG610" i="2"/>
  <c r="AG242" i="2"/>
  <c r="AG377" i="2"/>
  <c r="AG112" i="2"/>
  <c r="AG274" i="2"/>
  <c r="AG162" i="2"/>
  <c r="AG243" i="2"/>
  <c r="AG419" i="2"/>
  <c r="AG355" i="2"/>
  <c r="AG71" i="2"/>
  <c r="AG356" i="2"/>
  <c r="AG527" i="2"/>
  <c r="AG495" i="2"/>
  <c r="AG93" i="2"/>
  <c r="AG646" i="2"/>
  <c r="AG302" i="2"/>
  <c r="AG269" i="2"/>
  <c r="AG636" i="2"/>
  <c r="AG568" i="2"/>
  <c r="AG249" i="2"/>
  <c r="AG174" i="2"/>
  <c r="AG187" i="2"/>
  <c r="AG499" i="2"/>
  <c r="AG318" i="2"/>
  <c r="AG9" i="2"/>
  <c r="AG196" i="2"/>
  <c r="AG100" i="2"/>
  <c r="AG232" i="2"/>
  <c r="AG519" i="2"/>
  <c r="AG214" i="2"/>
  <c r="AG24" i="2"/>
  <c r="AG407" i="2"/>
  <c r="AG47" i="2"/>
  <c r="AG594" i="2"/>
  <c r="AG7" i="2"/>
  <c r="AG178" i="2"/>
  <c r="AG432" i="2"/>
  <c r="AG392" i="2"/>
  <c r="AG663" i="2"/>
  <c r="AG57" i="2"/>
  <c r="AG294" i="2"/>
  <c r="AG721" i="2"/>
  <c r="AG222" i="2"/>
  <c r="AG655" i="2"/>
  <c r="AG35" i="2"/>
  <c r="AG633" i="2"/>
  <c r="AG87" i="2"/>
  <c r="AG124" i="2"/>
  <c r="AG710" i="2"/>
  <c r="AG33" i="2"/>
  <c r="AG380" i="2"/>
  <c r="AG507" i="2"/>
  <c r="AG64" i="2"/>
  <c r="AG119" i="2"/>
  <c r="AG37" i="2"/>
  <c r="AG538" i="2"/>
  <c r="AG343" i="2"/>
  <c r="AG653" i="2"/>
  <c r="AG564" i="2"/>
  <c r="AG207" i="2"/>
  <c r="AG440" i="2"/>
  <c r="AG487" i="2"/>
  <c r="AG314" i="2"/>
  <c r="AG110" i="2"/>
  <c r="AG614" i="2"/>
  <c r="AG233" i="2"/>
  <c r="AG259" i="2"/>
  <c r="AG328" i="2"/>
  <c r="AG563" i="2"/>
  <c r="AG361" i="2"/>
  <c r="AG371" i="2"/>
  <c r="AG199" i="2"/>
  <c r="AG264" i="2"/>
  <c r="AG216" i="2"/>
  <c r="AG181" i="2"/>
  <c r="AG466" i="2"/>
  <c r="AG414" i="2"/>
  <c r="AG133" i="2"/>
  <c r="AG696" i="2"/>
  <c r="AG49" i="2"/>
  <c r="AG639" i="2"/>
  <c r="AG218" i="2"/>
  <c r="AG357" i="2"/>
  <c r="AG674" i="2"/>
  <c r="AG195" i="2"/>
  <c r="AG439" i="2"/>
  <c r="AG555" i="2"/>
  <c r="AG217" i="2"/>
  <c r="AG488" i="2"/>
  <c r="AG382" i="2"/>
  <c r="AG18" i="2"/>
  <c r="AG324" i="2"/>
  <c r="AG241" i="2"/>
  <c r="AG144" i="2"/>
  <c r="AG13" i="2"/>
  <c r="AG689" i="2"/>
  <c r="AG156" i="2"/>
  <c r="AG307" i="2"/>
  <c r="AG637" i="2"/>
  <c r="AG202" i="2"/>
  <c r="AG136" i="2"/>
  <c r="AG179" i="2"/>
  <c r="AG543" i="2"/>
  <c r="AG167" i="2"/>
  <c r="AG138" i="2"/>
  <c r="AG421" i="2"/>
  <c r="AG461" i="2"/>
  <c r="AG227" i="2"/>
  <c r="AG15" i="2"/>
  <c r="AG402" i="2"/>
  <c r="AG724" i="2"/>
  <c r="AG115" i="2"/>
  <c r="AG415" i="2"/>
  <c r="AG46" i="2"/>
  <c r="AG472" i="2"/>
  <c r="AG14" i="2"/>
  <c r="AG647" i="2"/>
  <c r="AG6" i="2"/>
  <c r="AG102" i="2"/>
  <c r="AG157" i="2"/>
  <c r="AG44" i="2"/>
  <c r="AG200" i="2"/>
  <c r="AG89" i="2"/>
  <c r="AG556" i="2"/>
  <c r="AG530" i="2"/>
  <c r="AG609" i="2"/>
  <c r="AG52" i="2"/>
  <c r="AG226" i="2"/>
  <c r="AG4" i="2"/>
  <c r="AG322" i="2"/>
  <c r="AG631" i="2"/>
  <c r="AG509" i="2"/>
  <c r="AG27" i="2"/>
  <c r="AG452" i="2"/>
  <c r="AG574" i="2"/>
  <c r="AG374" i="2"/>
  <c r="AG163" i="2"/>
  <c r="AG193" i="2"/>
  <c r="AG449" i="2"/>
  <c r="AG467" i="2"/>
  <c r="AG212" i="2"/>
  <c r="AG238" i="2"/>
  <c r="AG375" i="2"/>
  <c r="AG92" i="2"/>
  <c r="AG692" i="2"/>
  <c r="AG72" i="2"/>
  <c r="AG390" i="2"/>
  <c r="AG733" i="2"/>
  <c r="AG506" i="2"/>
  <c r="AG128" i="2"/>
  <c r="AG286" i="2"/>
  <c r="AG675" i="2"/>
  <c r="AG370" i="2"/>
  <c r="AG521" i="2"/>
  <c r="AG477" i="2"/>
  <c r="AG245" i="2"/>
  <c r="AG275" i="2"/>
  <c r="AG523" i="2"/>
  <c r="AG210" i="2"/>
  <c r="AG121" i="2"/>
  <c r="AG450" i="2"/>
  <c r="AG497" i="2"/>
  <c r="AG247" i="2"/>
  <c r="AG180" i="2"/>
  <c r="AG256" i="2"/>
  <c r="AG30" i="2"/>
  <c r="AG719" i="2"/>
  <c r="AG97" i="2"/>
  <c r="AG457" i="2"/>
  <c r="AG117" i="2"/>
  <c r="AG433" i="2"/>
  <c r="AG75" i="2"/>
  <c r="AG422" i="2"/>
  <c r="AG120" i="2"/>
  <c r="AG420" i="2"/>
  <c r="AG63" i="2"/>
  <c r="AG435" i="2"/>
  <c r="AG409" i="2"/>
  <c r="AG577" i="2"/>
  <c r="AG542" i="2"/>
  <c r="AG698" i="2"/>
  <c r="AG730" i="2"/>
  <c r="AG511" i="2"/>
  <c r="AG680" i="2"/>
  <c r="AG688" i="2"/>
  <c r="AG118" i="2"/>
  <c r="AG513" i="2"/>
  <c r="AG126" i="2"/>
  <c r="AG565" i="2"/>
  <c r="AG367" i="2"/>
  <c r="AG548" i="2"/>
  <c r="AG684" i="2"/>
  <c r="AG231" i="2"/>
  <c r="AG366" i="2"/>
  <c r="AG713" i="2"/>
  <c r="AG38" i="2"/>
  <c r="AG475" i="2"/>
  <c r="AG606" i="2"/>
  <c r="AG17" i="2"/>
  <c r="AG512" i="2"/>
  <c r="AG478" i="2"/>
  <c r="AG395" i="2"/>
  <c r="AG300" i="2"/>
  <c r="AG643" i="2"/>
  <c r="AG334" i="2"/>
  <c r="AG644" i="2"/>
  <c r="AG253" i="2"/>
  <c r="AG426" i="2"/>
  <c r="AG576" i="2"/>
  <c r="AG676" i="2"/>
  <c r="AG143" i="2"/>
  <c r="AG510" i="2"/>
  <c r="AG55" i="2"/>
  <c r="AG160" i="2"/>
  <c r="AG398" i="2"/>
  <c r="AG378" i="2"/>
  <c r="AG23" i="2"/>
  <c r="AG287" i="2"/>
  <c r="AG500" i="2"/>
  <c r="AG387" i="2"/>
  <c r="AG736" i="2"/>
  <c r="AG40" i="2"/>
  <c r="AG640" i="2"/>
  <c r="AG423" i="2"/>
  <c r="AG413" i="2"/>
  <c r="AG170" i="2"/>
  <c r="AG629" i="2"/>
  <c r="AG535" i="2"/>
  <c r="AG621" i="2"/>
  <c r="AG25" i="2"/>
  <c r="AG61" i="2"/>
  <c r="AG496" i="2"/>
  <c r="AG257" i="2"/>
  <c r="AG429" i="2"/>
  <c r="AG59" i="2"/>
  <c r="AG731" i="2"/>
  <c r="AG611" i="2"/>
  <c r="AG489" i="2"/>
  <c r="AG516" i="2"/>
  <c r="AG283" i="2"/>
  <c r="AG270" i="2"/>
  <c r="AG664" i="2"/>
  <c r="AG285" i="2"/>
  <c r="AG627" i="2"/>
  <c r="AG26" i="2"/>
  <c r="AG95" i="2"/>
  <c r="AG140" i="2"/>
  <c r="AG438" i="2"/>
  <c r="AG19" i="2"/>
  <c r="AG501" i="2"/>
  <c r="AG88" i="2"/>
  <c r="AG171" i="2"/>
  <c r="AG575" i="2"/>
  <c r="AG224" i="2"/>
  <c r="AG331" i="2"/>
  <c r="AG385" i="2"/>
  <c r="AG185" i="2"/>
  <c r="AG349" i="2"/>
  <c r="AG641" i="2"/>
  <c r="AG732" i="2"/>
  <c r="AG223" i="2"/>
  <c r="AG145" i="2"/>
  <c r="AG539" i="2"/>
  <c r="AG540" i="2"/>
  <c r="AG20" i="2"/>
  <c r="AG141" i="2"/>
  <c r="AG677" i="2"/>
  <c r="AG99" i="2"/>
  <c r="AG342" i="2"/>
  <c r="AG711" i="2"/>
  <c r="AG456" i="2"/>
  <c r="AG175" i="2"/>
  <c r="AG326" i="2"/>
  <c r="AG670" i="2"/>
  <c r="AG404" i="2"/>
  <c r="AG251" i="2"/>
  <c r="AG267" i="2"/>
  <c r="AG278" i="2"/>
  <c r="AG43" i="2"/>
  <c r="AG473" i="2"/>
  <c r="AG693" i="2"/>
  <c r="AG654" i="2"/>
  <c r="AG573" i="2"/>
  <c r="AG408" i="2"/>
  <c r="AG333" i="2"/>
  <c r="AG624" i="2"/>
  <c r="AG229" i="2"/>
  <c r="AG132" i="2"/>
  <c r="AG336" i="2"/>
  <c r="AG169" i="2"/>
  <c r="AG83" i="2"/>
  <c r="AG699" i="2"/>
  <c r="AG312" i="2"/>
  <c r="AG704" i="2"/>
  <c r="AG235" i="2"/>
  <c r="AG130" i="2"/>
  <c r="AG717" i="2"/>
  <c r="AG525" i="2"/>
  <c r="AG559" i="2"/>
  <c r="AG630" i="2"/>
  <c r="AG329" i="2"/>
  <c r="AG734" i="2"/>
  <c r="AG480" i="2"/>
  <c r="AG595" i="2"/>
  <c r="AG148" i="2"/>
  <c r="AG172" i="2"/>
  <c r="AG700" i="2"/>
  <c r="AG65" i="2"/>
  <c r="AG127" i="2"/>
  <c r="AG123" i="2"/>
  <c r="AG679" i="2"/>
  <c r="AG151" i="2"/>
  <c r="AG372" i="2"/>
  <c r="AG587" i="2"/>
  <c r="AG284" i="2"/>
  <c r="AG335" i="2"/>
  <c r="AG553" i="2"/>
  <c r="AG691" i="2"/>
  <c r="AG359" i="2"/>
  <c r="AG330" i="2"/>
  <c r="AG297" i="2"/>
  <c r="AG685" i="2"/>
  <c r="AG549" i="2"/>
  <c r="AG463" i="2"/>
  <c r="AG411" i="2"/>
  <c r="AG701" i="2"/>
  <c r="AG580" i="2"/>
  <c r="AG150" i="2"/>
  <c r="AG667" i="2"/>
  <c r="AG737" i="2"/>
  <c r="AG702" i="2"/>
  <c r="AG658" i="2"/>
  <c r="AG578" i="2"/>
  <c r="AG159" i="2"/>
  <c r="AG579" i="2"/>
  <c r="AG600" i="2"/>
  <c r="AG448" i="2"/>
  <c r="AG588" i="2"/>
  <c r="AG332" i="2"/>
  <c r="AG681" i="2"/>
  <c r="AG262" i="2"/>
  <c r="AG101" i="2"/>
  <c r="AG84" i="2"/>
  <c r="AG584" i="2"/>
  <c r="AG273" i="2"/>
  <c r="AG308" i="2"/>
  <c r="AG139" i="2"/>
  <c r="AG590" i="2"/>
  <c r="AG628" i="2"/>
  <c r="AG362" i="2"/>
  <c r="AG105" i="2"/>
  <c r="AG220" i="2"/>
  <c r="AG569" i="2"/>
  <c r="AG401" i="2"/>
  <c r="AG290" i="2"/>
  <c r="AG424" i="2"/>
  <c r="AG225" i="2"/>
  <c r="AG597" i="2"/>
  <c r="AG486" i="2"/>
  <c r="AG659" i="2"/>
  <c r="AG560" i="2"/>
  <c r="AG545" i="2"/>
  <c r="AG155" i="2"/>
  <c r="AG211" i="2"/>
  <c r="AG728" i="2"/>
  <c r="AG566" i="2"/>
  <c r="AG445" i="2"/>
  <c r="AG446" i="2"/>
  <c r="AG177" i="2"/>
  <c r="AG164" i="2"/>
  <c r="AG389" i="2"/>
  <c r="AG460" i="2"/>
  <c r="AG418" i="2"/>
  <c r="AG320" i="2"/>
  <c r="AG514" i="2"/>
  <c r="AG529" i="2"/>
  <c r="AG690" i="2"/>
  <c r="AG194" i="2"/>
  <c r="AG589" i="2"/>
  <c r="AG317" i="2"/>
  <c r="AG434" i="2"/>
  <c r="AG492" i="2"/>
  <c r="AG632" i="2"/>
  <c r="AG454" i="2"/>
  <c r="AG599" i="2"/>
  <c r="AG656" i="2"/>
  <c r="AG206" i="2"/>
  <c r="AG321" i="2"/>
  <c r="AG437" i="2"/>
  <c r="AG620" i="2"/>
  <c r="AG671" i="2"/>
  <c r="AG381" i="2"/>
  <c r="AG571" i="2"/>
  <c r="AG726" i="2"/>
  <c r="AG570" i="2"/>
  <c r="AG368" i="2"/>
  <c r="AG715" i="2"/>
  <c r="AG268" i="2"/>
  <c r="AG280" i="2"/>
  <c r="AG619" i="2"/>
  <c r="AG455" i="2"/>
  <c r="AG603" i="2"/>
  <c r="AG596" i="2"/>
  <c r="AG443" i="2"/>
  <c r="AG668" i="2"/>
  <c r="AG405" i="2"/>
  <c r="AG427" i="2"/>
  <c r="AG517" i="2"/>
  <c r="AG616" i="2"/>
  <c r="AG623" i="2"/>
  <c r="AG453" i="2"/>
  <c r="AG725" i="2"/>
  <c r="AG703" i="2"/>
  <c r="AG722" i="2"/>
  <c r="AG697" i="2"/>
  <c r="AG678" i="2"/>
  <c r="AG617" i="2"/>
  <c r="AG738" i="2"/>
  <c r="AG695" i="2"/>
  <c r="AG716" i="2"/>
  <c r="AG618" i="2"/>
  <c r="AG598" i="2"/>
  <c r="AG593" i="2"/>
  <c r="AG605" i="2"/>
  <c r="AG673" i="2"/>
  <c r="AG718" i="2"/>
  <c r="AG720" i="2"/>
  <c r="AG634" i="2"/>
  <c r="AG669" i="2"/>
  <c r="AG727" i="2"/>
  <c r="AG712" i="2"/>
  <c r="AG723" i="2"/>
  <c r="AG591" i="2"/>
  <c r="AG687" i="2"/>
  <c r="AG661" i="2"/>
  <c r="AG707" i="2"/>
  <c r="AG694" i="2"/>
  <c r="AG735" i="2"/>
  <c r="AF567" i="2"/>
  <c r="AF546" i="2"/>
  <c r="AF622" i="2"/>
  <c r="AF129" i="2"/>
  <c r="AF397" i="2"/>
  <c r="AF522" i="2"/>
  <c r="AF363" i="2"/>
  <c r="AF491" i="2"/>
  <c r="AF602" i="2"/>
  <c r="AF339" i="2"/>
  <c r="AF354" i="2"/>
  <c r="AF465" i="2"/>
  <c r="AF265" i="2"/>
  <c r="AF683" i="2"/>
  <c r="AF173" i="2"/>
  <c r="AF125" i="2"/>
  <c r="AF190" i="2"/>
  <c r="AF436" i="2"/>
  <c r="AF520" i="2"/>
  <c r="AF666" i="2"/>
  <c r="AF531" i="2"/>
  <c r="AF74" i="2"/>
  <c r="AF108" i="2"/>
  <c r="AF441" i="2"/>
  <c r="AF386" i="2"/>
  <c r="AF311" i="2"/>
  <c r="AF28" i="2"/>
  <c r="AF541" i="2"/>
  <c r="AF221" i="2"/>
  <c r="AF652" i="2"/>
  <c r="AF383" i="2"/>
  <c r="AF103" i="2"/>
  <c r="AF625" i="2"/>
  <c r="AF662" i="2"/>
  <c r="AF146" i="2"/>
  <c r="AF82" i="2"/>
  <c r="AF306" i="2"/>
  <c r="AF5" i="2"/>
  <c r="AF657" i="2"/>
  <c r="AF90" i="2"/>
  <c r="AF494" i="2"/>
  <c r="AF203" i="2"/>
  <c r="AF109" i="2"/>
  <c r="AF41" i="2"/>
  <c r="AF347" i="2"/>
  <c r="AF502" i="2"/>
  <c r="AF198" i="2"/>
  <c r="AF557" i="2"/>
  <c r="AF396" i="2"/>
  <c r="AF107" i="2"/>
  <c r="AF295" i="2"/>
  <c r="AF161" i="2"/>
  <c r="AF53" i="2"/>
  <c r="AF626" i="2"/>
  <c r="AF77" i="2"/>
  <c r="AF42" i="2"/>
  <c r="AF528" i="2"/>
  <c r="AF442" i="2"/>
  <c r="AF536" i="2"/>
  <c r="AF279" i="2"/>
  <c r="AF142" i="2"/>
  <c r="AF479" i="2"/>
  <c r="AF209" i="2"/>
  <c r="AF337" i="2"/>
  <c r="AF464" i="2"/>
  <c r="AF468" i="2"/>
  <c r="AF215" i="2"/>
  <c r="AF137" i="2"/>
  <c r="AF340" i="2"/>
  <c r="AF76" i="2"/>
  <c r="AF430" i="2"/>
  <c r="AF399" i="2"/>
  <c r="AF474" i="2"/>
  <c r="AF113" i="2"/>
  <c r="AF309" i="2"/>
  <c r="AF648" i="2"/>
  <c r="AF292" i="2"/>
  <c r="AF165" i="2"/>
  <c r="AF255" i="2"/>
  <c r="AF3" i="2"/>
  <c r="AF485" i="2"/>
  <c r="AF365" i="2"/>
  <c r="AF98" i="2"/>
  <c r="AF12" i="2"/>
  <c r="AF313" i="2"/>
  <c r="AF537" i="2"/>
  <c r="AF572" i="2"/>
  <c r="AF208" i="2"/>
  <c r="AF261" i="2"/>
  <c r="AF358" i="2"/>
  <c r="AF51" i="2"/>
  <c r="AF346" i="2"/>
  <c r="AF649" i="2"/>
  <c r="AF400" i="2"/>
  <c r="AF250" i="2"/>
  <c r="AF384" i="2"/>
  <c r="AF8" i="2"/>
  <c r="AF67" i="2"/>
  <c r="AF316" i="2"/>
  <c r="AF60" i="2"/>
  <c r="AF338" i="2"/>
  <c r="AF197" i="2"/>
  <c r="AF258" i="2"/>
  <c r="AF310" i="2"/>
  <c r="AF147" i="2"/>
  <c r="AF254" i="2"/>
  <c r="AF505" i="2"/>
  <c r="AF462" i="2"/>
  <c r="AF293" i="2"/>
  <c r="AF149" i="2"/>
  <c r="AF353" i="2"/>
  <c r="AF237" i="2"/>
  <c r="AF244" i="2"/>
  <c r="AF428" i="2"/>
  <c r="AF104" i="2"/>
  <c r="AF188" i="2"/>
  <c r="AF45" i="2"/>
  <c r="AF638" i="2"/>
  <c r="AF152" i="2"/>
  <c r="AF705" i="2"/>
  <c r="AF482" i="2"/>
  <c r="AF10" i="2"/>
  <c r="AF219" i="2"/>
  <c r="AF393" i="2"/>
  <c r="AF54" i="2"/>
  <c r="AF153" i="2"/>
  <c r="AF288" i="2"/>
  <c r="AF263" i="2"/>
  <c r="AF296" i="2"/>
  <c r="AF34" i="2"/>
  <c r="AF201" i="2"/>
  <c r="AF607" i="2"/>
  <c r="AF451" i="2"/>
  <c r="AF186" i="2"/>
  <c r="AF230" i="2"/>
  <c r="AF498" i="2"/>
  <c r="AF323" i="2"/>
  <c r="AF277" i="2"/>
  <c r="AF364" i="2"/>
  <c r="AF714" i="2"/>
  <c r="AF350" i="2"/>
  <c r="AF266" i="2"/>
  <c r="AF48" i="2"/>
  <c r="AF319" i="2"/>
  <c r="AF682" i="2"/>
  <c r="AF470" i="2"/>
  <c r="AF327" i="2"/>
  <c r="AF86" i="2"/>
  <c r="AF351" i="2"/>
  <c r="AF78" i="2"/>
  <c r="AF106" i="2"/>
  <c r="AF11" i="2"/>
  <c r="AF526" i="2"/>
  <c r="AF239" i="2"/>
  <c r="AF282" i="2"/>
  <c r="AF379" i="2"/>
  <c r="AF271" i="2"/>
  <c r="AF204" i="2"/>
  <c r="AF493" i="2"/>
  <c r="AF534" i="2"/>
  <c r="AF558" i="2"/>
  <c r="AF369" i="2"/>
  <c r="AF158" i="2"/>
  <c r="AF544" i="2"/>
  <c r="AF484" i="2"/>
  <c r="AF417" i="2"/>
  <c r="AF645" i="2"/>
  <c r="AF36" i="2"/>
  <c r="AF583" i="2"/>
  <c r="AF260" i="2"/>
  <c r="AF635" i="2"/>
  <c r="AF515" i="2"/>
  <c r="AF2" i="2"/>
  <c r="AF508" i="2"/>
  <c r="AF469" i="2"/>
  <c r="AF352" i="2"/>
  <c r="AF660" i="2"/>
  <c r="AF166" i="2"/>
  <c r="AF22" i="2"/>
  <c r="AF134" i="2"/>
  <c r="AF344" i="2"/>
  <c r="AF182" i="2"/>
  <c r="AF228" i="2"/>
  <c r="AF184" i="2"/>
  <c r="AF665" i="2"/>
  <c r="AF252" i="2"/>
  <c r="AF39" i="2"/>
  <c r="AF56" i="2"/>
  <c r="AF650" i="2"/>
  <c r="AF562" i="2"/>
  <c r="AF416" i="2"/>
  <c r="AF31" i="2"/>
  <c r="AF281" i="2"/>
  <c r="AF373" i="2"/>
  <c r="AF191" i="2"/>
  <c r="AF686" i="2"/>
  <c r="AF615" i="2"/>
  <c r="AF447" i="2"/>
  <c r="AF412" i="2"/>
  <c r="AF94" i="2"/>
  <c r="AF458" i="2"/>
  <c r="AF246" i="2"/>
  <c r="AF554" i="2"/>
  <c r="AF403" i="2"/>
  <c r="AF581" i="2"/>
  <c r="AF85" i="2"/>
  <c r="AF276" i="2"/>
  <c r="AF376" i="2"/>
  <c r="AF642" i="2"/>
  <c r="AF490" i="2"/>
  <c r="AF73" i="2"/>
  <c r="AF608" i="2"/>
  <c r="AF240" i="2"/>
  <c r="AF483" i="2"/>
  <c r="AF391" i="2"/>
  <c r="AF122" i="2"/>
  <c r="AF394" i="2"/>
  <c r="AF561" i="2"/>
  <c r="AF518" i="2"/>
  <c r="AF168" i="2"/>
  <c r="AF205" i="2"/>
  <c r="AF114" i="2"/>
  <c r="AF236" i="2"/>
  <c r="AF298" i="2"/>
  <c r="AF70" i="2"/>
  <c r="AF582" i="2"/>
  <c r="AF672" i="2"/>
  <c r="AF341" i="2"/>
  <c r="AF68" i="2"/>
  <c r="AF459" i="2"/>
  <c r="AF303" i="2"/>
  <c r="AF524" i="2"/>
  <c r="AF604" i="2"/>
  <c r="AF729" i="2"/>
  <c r="AF234" i="2"/>
  <c r="AF248" i="2"/>
  <c r="AF552" i="2"/>
  <c r="AF586" i="2"/>
  <c r="AF305" i="2"/>
  <c r="AF706" i="2"/>
  <c r="AF62" i="2"/>
  <c r="AF348" i="2"/>
  <c r="AF444" i="2"/>
  <c r="AF176" i="2"/>
  <c r="AF80" i="2"/>
  <c r="AF135" i="2"/>
  <c r="AF709" i="2"/>
  <c r="AF547" i="2"/>
  <c r="AF21" i="2"/>
  <c r="AF592" i="2"/>
  <c r="AF116" i="2"/>
  <c r="AF651" i="2"/>
  <c r="AF325" i="2"/>
  <c r="AF81" i="2"/>
  <c r="AF345" i="2"/>
  <c r="AF410" i="2"/>
  <c r="AF29" i="2"/>
  <c r="AF16" i="2"/>
  <c r="AF272" i="2"/>
  <c r="AF532" i="2"/>
  <c r="AF471" i="2"/>
  <c r="AF299" i="2"/>
  <c r="AF585" i="2"/>
  <c r="AF289" i="2"/>
  <c r="AF425" i="2"/>
  <c r="AF69" i="2"/>
  <c r="AF304" i="2"/>
  <c r="AF533" i="2"/>
  <c r="AF213" i="2"/>
  <c r="AF388" i="2"/>
  <c r="AF50" i="2"/>
  <c r="AF550" i="2"/>
  <c r="AF66" i="2"/>
  <c r="AF154" i="2"/>
  <c r="AF189" i="2"/>
  <c r="AF111" i="2"/>
  <c r="AF504" i="2"/>
  <c r="AF79" i="2"/>
  <c r="AF601" i="2"/>
  <c r="AF406" i="2"/>
  <c r="AF32" i="2"/>
  <c r="AF503" i="2"/>
  <c r="AF481" i="2"/>
  <c r="AF431" i="2"/>
  <c r="AF301" i="2"/>
  <c r="AF131" i="2"/>
  <c r="AF91" i="2"/>
  <c r="AF612" i="2"/>
  <c r="AF291" i="2"/>
  <c r="AF613" i="2"/>
  <c r="AF315" i="2"/>
  <c r="AF360" i="2"/>
  <c r="AF708" i="2"/>
  <c r="AF58" i="2"/>
  <c r="AF183" i="2"/>
  <c r="AF96" i="2"/>
  <c r="AF476" i="2"/>
  <c r="AF551" i="2"/>
  <c r="AF192" i="2"/>
  <c r="AF610" i="2"/>
  <c r="AF242" i="2"/>
  <c r="AF377" i="2"/>
  <c r="AF112" i="2"/>
  <c r="AF274" i="2"/>
  <c r="AF162" i="2"/>
  <c r="AF243" i="2"/>
  <c r="AF419" i="2"/>
  <c r="AF355" i="2"/>
  <c r="AF71" i="2"/>
  <c r="AF356" i="2"/>
  <c r="AF527" i="2"/>
  <c r="AF495" i="2"/>
  <c r="AF93" i="2"/>
  <c r="AF646" i="2"/>
  <c r="AF302" i="2"/>
  <c r="AF269" i="2"/>
  <c r="AF636" i="2"/>
  <c r="AF568" i="2"/>
  <c r="AF249" i="2"/>
  <c r="AF174" i="2"/>
  <c r="AF187" i="2"/>
  <c r="AF499" i="2"/>
  <c r="AF318" i="2"/>
  <c r="AF9" i="2"/>
  <c r="AF196" i="2"/>
  <c r="AF100" i="2"/>
  <c r="AF232" i="2"/>
  <c r="AF519" i="2"/>
  <c r="AF214" i="2"/>
  <c r="AF24" i="2"/>
  <c r="AF407" i="2"/>
  <c r="AF47" i="2"/>
  <c r="AF594" i="2"/>
  <c r="AF7" i="2"/>
  <c r="AF178" i="2"/>
  <c r="AF432" i="2"/>
  <c r="AF392" i="2"/>
  <c r="AF663" i="2"/>
  <c r="AF57" i="2"/>
  <c r="AF294" i="2"/>
  <c r="AF721" i="2"/>
  <c r="AF222" i="2"/>
  <c r="AF655" i="2"/>
  <c r="AF35" i="2"/>
  <c r="AF633" i="2"/>
  <c r="AF87" i="2"/>
  <c r="AF124" i="2"/>
  <c r="AF710" i="2"/>
  <c r="AF33" i="2"/>
  <c r="AF380" i="2"/>
  <c r="AF507" i="2"/>
  <c r="AF64" i="2"/>
  <c r="AF119" i="2"/>
  <c r="AF37" i="2"/>
  <c r="AF538" i="2"/>
  <c r="AF343" i="2"/>
  <c r="AF653" i="2"/>
  <c r="AF564" i="2"/>
  <c r="AF207" i="2"/>
  <c r="AF440" i="2"/>
  <c r="AF487" i="2"/>
  <c r="AF314" i="2"/>
  <c r="AF110" i="2"/>
  <c r="AF614" i="2"/>
  <c r="AF233" i="2"/>
  <c r="AF259" i="2"/>
  <c r="AF328" i="2"/>
  <c r="AF563" i="2"/>
  <c r="AF361" i="2"/>
  <c r="AF371" i="2"/>
  <c r="AF199" i="2"/>
  <c r="AF264" i="2"/>
  <c r="AF216" i="2"/>
  <c r="AF181" i="2"/>
  <c r="AF466" i="2"/>
  <c r="AF414" i="2"/>
  <c r="AF133" i="2"/>
  <c r="AF696" i="2"/>
  <c r="AF49" i="2"/>
  <c r="AF639" i="2"/>
  <c r="AF218" i="2"/>
  <c r="AF357" i="2"/>
  <c r="AF674" i="2"/>
  <c r="AF195" i="2"/>
  <c r="AF439" i="2"/>
  <c r="AF555" i="2"/>
  <c r="AF217" i="2"/>
  <c r="AF488" i="2"/>
  <c r="AF382" i="2"/>
  <c r="AF18" i="2"/>
  <c r="AF324" i="2"/>
  <c r="AF241" i="2"/>
  <c r="AF144" i="2"/>
  <c r="AF13" i="2"/>
  <c r="AF689" i="2"/>
  <c r="AF156" i="2"/>
  <c r="AF307" i="2"/>
  <c r="AF637" i="2"/>
  <c r="AF202" i="2"/>
  <c r="AF136" i="2"/>
  <c r="AF179" i="2"/>
  <c r="AF543" i="2"/>
  <c r="AF167" i="2"/>
  <c r="AF138" i="2"/>
  <c r="AF421" i="2"/>
  <c r="AF461" i="2"/>
  <c r="AF227" i="2"/>
  <c r="AF15" i="2"/>
  <c r="AF402" i="2"/>
  <c r="AF724" i="2"/>
  <c r="AF115" i="2"/>
  <c r="AF415" i="2"/>
  <c r="AF46" i="2"/>
  <c r="AF472" i="2"/>
  <c r="AF14" i="2"/>
  <c r="AF647" i="2"/>
  <c r="AF6" i="2"/>
  <c r="AF102" i="2"/>
  <c r="AF157" i="2"/>
  <c r="AF44" i="2"/>
  <c r="AF200" i="2"/>
  <c r="AF89" i="2"/>
  <c r="AF556" i="2"/>
  <c r="AF530" i="2"/>
  <c r="AF609" i="2"/>
  <c r="AF52" i="2"/>
  <c r="AF226" i="2"/>
  <c r="AF4" i="2"/>
  <c r="AF322" i="2"/>
  <c r="AF631" i="2"/>
  <c r="AF509" i="2"/>
  <c r="AF27" i="2"/>
  <c r="AF452" i="2"/>
  <c r="AF574" i="2"/>
  <c r="AF374" i="2"/>
  <c r="AF163" i="2"/>
  <c r="AF193" i="2"/>
  <c r="AF449" i="2"/>
  <c r="AF467" i="2"/>
  <c r="AF212" i="2"/>
  <c r="AF238" i="2"/>
  <c r="AF375" i="2"/>
  <c r="AF92" i="2"/>
  <c r="AF692" i="2"/>
  <c r="AF72" i="2"/>
  <c r="AF390" i="2"/>
  <c r="AF733" i="2"/>
  <c r="AF506" i="2"/>
  <c r="AF128" i="2"/>
  <c r="AF286" i="2"/>
  <c r="AF675" i="2"/>
  <c r="AF370" i="2"/>
  <c r="AF521" i="2"/>
  <c r="AF477" i="2"/>
  <c r="AF245" i="2"/>
  <c r="AF275" i="2"/>
  <c r="AF523" i="2"/>
  <c r="AF210" i="2"/>
  <c r="AF121" i="2"/>
  <c r="AF450" i="2"/>
  <c r="AF497" i="2"/>
  <c r="AF247" i="2"/>
  <c r="AF180" i="2"/>
  <c r="AF256" i="2"/>
  <c r="AF30" i="2"/>
  <c r="AF719" i="2"/>
  <c r="AF97" i="2"/>
  <c r="AF457" i="2"/>
  <c r="AF117" i="2"/>
  <c r="AF433" i="2"/>
  <c r="AF75" i="2"/>
  <c r="AF422" i="2"/>
  <c r="AF120" i="2"/>
  <c r="AF420" i="2"/>
  <c r="AF63" i="2"/>
  <c r="AF435" i="2"/>
  <c r="AF409" i="2"/>
  <c r="AF577" i="2"/>
  <c r="AF542" i="2"/>
  <c r="AF698" i="2"/>
  <c r="AF730" i="2"/>
  <c r="AF511" i="2"/>
  <c r="AF680" i="2"/>
  <c r="AF688" i="2"/>
  <c r="AF118" i="2"/>
  <c r="AF513" i="2"/>
  <c r="AF126" i="2"/>
  <c r="AF565" i="2"/>
  <c r="AF367" i="2"/>
  <c r="AF548" i="2"/>
  <c r="AF684" i="2"/>
  <c r="AF231" i="2"/>
  <c r="AF366" i="2"/>
  <c r="AF713" i="2"/>
  <c r="AF38" i="2"/>
  <c r="AF475" i="2"/>
  <c r="AF606" i="2"/>
  <c r="AF17" i="2"/>
  <c r="AF512" i="2"/>
  <c r="AF478" i="2"/>
  <c r="AF395" i="2"/>
  <c r="AF300" i="2"/>
  <c r="AF643" i="2"/>
  <c r="AF334" i="2"/>
  <c r="AF644" i="2"/>
  <c r="AF253" i="2"/>
  <c r="AF426" i="2"/>
  <c r="AF576" i="2"/>
  <c r="AF676" i="2"/>
  <c r="AF143" i="2"/>
  <c r="AF510" i="2"/>
  <c r="AF55" i="2"/>
  <c r="AF160" i="2"/>
  <c r="AF398" i="2"/>
  <c r="AF378" i="2"/>
  <c r="AF23" i="2"/>
  <c r="AF287" i="2"/>
  <c r="AF500" i="2"/>
  <c r="AF387" i="2"/>
  <c r="AF736" i="2"/>
  <c r="AF40" i="2"/>
  <c r="AF640" i="2"/>
  <c r="AF423" i="2"/>
  <c r="AF413" i="2"/>
  <c r="AF170" i="2"/>
  <c r="AF629" i="2"/>
  <c r="AF535" i="2"/>
  <c r="AF621" i="2"/>
  <c r="AF25" i="2"/>
  <c r="AF61" i="2"/>
  <c r="AF496" i="2"/>
  <c r="AF257" i="2"/>
  <c r="AF429" i="2"/>
  <c r="AF59" i="2"/>
  <c r="AF731" i="2"/>
  <c r="AF611" i="2"/>
  <c r="AF489" i="2"/>
  <c r="AF516" i="2"/>
  <c r="AF283" i="2"/>
  <c r="AF270" i="2"/>
  <c r="AF664" i="2"/>
  <c r="AF285" i="2"/>
  <c r="AF627" i="2"/>
  <c r="AF26" i="2"/>
  <c r="AF95" i="2"/>
  <c r="AF140" i="2"/>
  <c r="AF438" i="2"/>
  <c r="AF19" i="2"/>
  <c r="AF501" i="2"/>
  <c r="AF88" i="2"/>
  <c r="AF171" i="2"/>
  <c r="AF575" i="2"/>
  <c r="AF224" i="2"/>
  <c r="AF331" i="2"/>
  <c r="AF385" i="2"/>
  <c r="AF185" i="2"/>
  <c r="AF349" i="2"/>
  <c r="AF641" i="2"/>
  <c r="AF732" i="2"/>
  <c r="AF223" i="2"/>
  <c r="AF145" i="2"/>
  <c r="AF539" i="2"/>
  <c r="AF540" i="2"/>
  <c r="AF20" i="2"/>
  <c r="AF141" i="2"/>
  <c r="AF677" i="2"/>
  <c r="AF99" i="2"/>
  <c r="AF342" i="2"/>
  <c r="AF711" i="2"/>
  <c r="AF456" i="2"/>
  <c r="AF175" i="2"/>
  <c r="AF326" i="2"/>
  <c r="AF670" i="2"/>
  <c r="AF404" i="2"/>
  <c r="AF251" i="2"/>
  <c r="AF267" i="2"/>
  <c r="AF278" i="2"/>
  <c r="AF43" i="2"/>
  <c r="AF473" i="2"/>
  <c r="AF693" i="2"/>
  <c r="AF654" i="2"/>
  <c r="AF573" i="2"/>
  <c r="AF408" i="2"/>
  <c r="AF333" i="2"/>
  <c r="AF624" i="2"/>
  <c r="AF229" i="2"/>
  <c r="AF132" i="2"/>
  <c r="AF336" i="2"/>
  <c r="AF169" i="2"/>
  <c r="AF83" i="2"/>
  <c r="AF699" i="2"/>
  <c r="AF312" i="2"/>
  <c r="AF704" i="2"/>
  <c r="AF235" i="2"/>
  <c r="AF130" i="2"/>
  <c r="AF717" i="2"/>
  <c r="AF525" i="2"/>
  <c r="AF559" i="2"/>
  <c r="AF630" i="2"/>
  <c r="AF329" i="2"/>
  <c r="AF734" i="2"/>
  <c r="AF480" i="2"/>
  <c r="AF595" i="2"/>
  <c r="AF148" i="2"/>
  <c r="AF172" i="2"/>
  <c r="AF700" i="2"/>
  <c r="AF65" i="2"/>
  <c r="AF127" i="2"/>
  <c r="AF123" i="2"/>
  <c r="AF679" i="2"/>
  <c r="AF151" i="2"/>
  <c r="AF372" i="2"/>
  <c r="AF587" i="2"/>
  <c r="AF284" i="2"/>
  <c r="AF335" i="2"/>
  <c r="AF553" i="2"/>
  <c r="AF691" i="2"/>
  <c r="AF359" i="2"/>
  <c r="AF330" i="2"/>
  <c r="AF297" i="2"/>
  <c r="AF685" i="2"/>
  <c r="AF549" i="2"/>
  <c r="AF463" i="2"/>
  <c r="AF411" i="2"/>
  <c r="AF701" i="2"/>
  <c r="AF580" i="2"/>
  <c r="AF150" i="2"/>
  <c r="AF667" i="2"/>
  <c r="AF737" i="2"/>
  <c r="AF702" i="2"/>
  <c r="AF658" i="2"/>
  <c r="AF578" i="2"/>
  <c r="AF159" i="2"/>
  <c r="AF579" i="2"/>
  <c r="AF600" i="2"/>
  <c r="AF448" i="2"/>
  <c r="AF588" i="2"/>
  <c r="AF332" i="2"/>
  <c r="AF681" i="2"/>
  <c r="AF262" i="2"/>
  <c r="AF101" i="2"/>
  <c r="AF84" i="2"/>
  <c r="AF584" i="2"/>
  <c r="AF273" i="2"/>
  <c r="AF308" i="2"/>
  <c r="AF139" i="2"/>
  <c r="AF590" i="2"/>
  <c r="AF628" i="2"/>
  <c r="AF362" i="2"/>
  <c r="AF105" i="2"/>
  <c r="AF220" i="2"/>
  <c r="AF569" i="2"/>
  <c r="AF401" i="2"/>
  <c r="AF290" i="2"/>
  <c r="AF424" i="2"/>
  <c r="AF225" i="2"/>
  <c r="AF597" i="2"/>
  <c r="AF486" i="2"/>
  <c r="AF659" i="2"/>
  <c r="AF560" i="2"/>
  <c r="AF545" i="2"/>
  <c r="AF155" i="2"/>
  <c r="AF211" i="2"/>
  <c r="AF728" i="2"/>
  <c r="AF566" i="2"/>
  <c r="AF445" i="2"/>
  <c r="AF446" i="2"/>
  <c r="AF177" i="2"/>
  <c r="AF164" i="2"/>
  <c r="AF389" i="2"/>
  <c r="AF460" i="2"/>
  <c r="AF418" i="2"/>
  <c r="AF320" i="2"/>
  <c r="AF514" i="2"/>
  <c r="AF529" i="2"/>
  <c r="AF690" i="2"/>
  <c r="AF194" i="2"/>
  <c r="AF589" i="2"/>
  <c r="AF317" i="2"/>
  <c r="AF434" i="2"/>
  <c r="AF492" i="2"/>
  <c r="AF632" i="2"/>
  <c r="AF454" i="2"/>
  <c r="AF599" i="2"/>
  <c r="AF656" i="2"/>
  <c r="AF206" i="2"/>
  <c r="AF321" i="2"/>
  <c r="AF437" i="2"/>
  <c r="AF620" i="2"/>
  <c r="AF671" i="2"/>
  <c r="AF381" i="2"/>
  <c r="AF571" i="2"/>
  <c r="AF726" i="2"/>
  <c r="AF570" i="2"/>
  <c r="AF368" i="2"/>
  <c r="AF715" i="2"/>
  <c r="AF268" i="2"/>
  <c r="AF280" i="2"/>
  <c r="AF619" i="2"/>
  <c r="AF455" i="2"/>
  <c r="AF603" i="2"/>
  <c r="AF596" i="2"/>
  <c r="AF443" i="2"/>
  <c r="AF668" i="2"/>
  <c r="AF405" i="2"/>
  <c r="AF427" i="2"/>
  <c r="AF517" i="2"/>
  <c r="AF616" i="2"/>
  <c r="AF623" i="2"/>
  <c r="AF453" i="2"/>
  <c r="AF725" i="2"/>
  <c r="AF703" i="2"/>
  <c r="AF722" i="2"/>
  <c r="AF697" i="2"/>
  <c r="AF678" i="2"/>
  <c r="AF617" i="2"/>
  <c r="AF738" i="2"/>
  <c r="AF695" i="2"/>
  <c r="AF716" i="2"/>
  <c r="AF618" i="2"/>
  <c r="AF598" i="2"/>
  <c r="AF593" i="2"/>
  <c r="AF605" i="2"/>
  <c r="AF673" i="2"/>
  <c r="AF718" i="2"/>
  <c r="AF720" i="2"/>
  <c r="AF634" i="2"/>
  <c r="AF669" i="2"/>
  <c r="AF727" i="2"/>
  <c r="AF712" i="2"/>
  <c r="AF723" i="2"/>
  <c r="AF591" i="2"/>
  <c r="AF687" i="2"/>
  <c r="AF661" i="2"/>
  <c r="AF707" i="2"/>
  <c r="AF694" i="2"/>
  <c r="AF735" i="2"/>
  <c r="AE567" i="2"/>
  <c r="AE546" i="2"/>
  <c r="AE622" i="2"/>
  <c r="AE129" i="2"/>
  <c r="AE397" i="2"/>
  <c r="AE522" i="2"/>
  <c r="AE363" i="2"/>
  <c r="AE491" i="2"/>
  <c r="AE602" i="2"/>
  <c r="AE339" i="2"/>
  <c r="AE354" i="2"/>
  <c r="AE465" i="2"/>
  <c r="AE265" i="2"/>
  <c r="AE683" i="2"/>
  <c r="AE173" i="2"/>
  <c r="AE125" i="2"/>
  <c r="AE190" i="2"/>
  <c r="AE436" i="2"/>
  <c r="AE520" i="2"/>
  <c r="AE666" i="2"/>
  <c r="AE531" i="2"/>
  <c r="AE74" i="2"/>
  <c r="AE108" i="2"/>
  <c r="AE441" i="2"/>
  <c r="AE386" i="2"/>
  <c r="AE311" i="2"/>
  <c r="AE28" i="2"/>
  <c r="AE541" i="2"/>
  <c r="AE221" i="2"/>
  <c r="AE652" i="2"/>
  <c r="AE383" i="2"/>
  <c r="AE103" i="2"/>
  <c r="AE625" i="2"/>
  <c r="AE662" i="2"/>
  <c r="AE146" i="2"/>
  <c r="AE82" i="2"/>
  <c r="AE306" i="2"/>
  <c r="AE5" i="2"/>
  <c r="AE657" i="2"/>
  <c r="AE90" i="2"/>
  <c r="AE494" i="2"/>
  <c r="AE203" i="2"/>
  <c r="AE109" i="2"/>
  <c r="AE41" i="2"/>
  <c r="AE347" i="2"/>
  <c r="AE502" i="2"/>
  <c r="AE198" i="2"/>
  <c r="AE557" i="2"/>
  <c r="AE396" i="2"/>
  <c r="AE107" i="2"/>
  <c r="AE295" i="2"/>
  <c r="AE161" i="2"/>
  <c r="AE53" i="2"/>
  <c r="AE626" i="2"/>
  <c r="AE77" i="2"/>
  <c r="AE42" i="2"/>
  <c r="AE528" i="2"/>
  <c r="AE442" i="2"/>
  <c r="AE536" i="2"/>
  <c r="AE279" i="2"/>
  <c r="AE142" i="2"/>
  <c r="AE479" i="2"/>
  <c r="AE209" i="2"/>
  <c r="AE337" i="2"/>
  <c r="AE464" i="2"/>
  <c r="AE468" i="2"/>
  <c r="AE215" i="2"/>
  <c r="AE137" i="2"/>
  <c r="AE340" i="2"/>
  <c r="AE76" i="2"/>
  <c r="AE430" i="2"/>
  <c r="AE399" i="2"/>
  <c r="AE474" i="2"/>
  <c r="AE113" i="2"/>
  <c r="AE309" i="2"/>
  <c r="AE648" i="2"/>
  <c r="AE292" i="2"/>
  <c r="AE165" i="2"/>
  <c r="AE255" i="2"/>
  <c r="AE3" i="2"/>
  <c r="AE485" i="2"/>
  <c r="AE365" i="2"/>
  <c r="AE98" i="2"/>
  <c r="AE12" i="2"/>
  <c r="AE313" i="2"/>
  <c r="AE537" i="2"/>
  <c r="AE572" i="2"/>
  <c r="AE208" i="2"/>
  <c r="AE261" i="2"/>
  <c r="AE358" i="2"/>
  <c r="AE51" i="2"/>
  <c r="AE346" i="2"/>
  <c r="AE649" i="2"/>
  <c r="AE400" i="2"/>
  <c r="AE250" i="2"/>
  <c r="AE384" i="2"/>
  <c r="AE8" i="2"/>
  <c r="AE67" i="2"/>
  <c r="AE316" i="2"/>
  <c r="AE60" i="2"/>
  <c r="AE338" i="2"/>
  <c r="AE197" i="2"/>
  <c r="AE258" i="2"/>
  <c r="AE310" i="2"/>
  <c r="AE147" i="2"/>
  <c r="AE254" i="2"/>
  <c r="AE505" i="2"/>
  <c r="AE462" i="2"/>
  <c r="AE293" i="2"/>
  <c r="AE149" i="2"/>
  <c r="AE353" i="2"/>
  <c r="AE237" i="2"/>
  <c r="AE244" i="2"/>
  <c r="AE428" i="2"/>
  <c r="AE104" i="2"/>
  <c r="AE188" i="2"/>
  <c r="AE45" i="2"/>
  <c r="AE638" i="2"/>
  <c r="AE152" i="2"/>
  <c r="AE705" i="2"/>
  <c r="AE482" i="2"/>
  <c r="AE10" i="2"/>
  <c r="AE219" i="2"/>
  <c r="AE393" i="2"/>
  <c r="AE54" i="2"/>
  <c r="AE153" i="2"/>
  <c r="AE288" i="2"/>
  <c r="AE263" i="2"/>
  <c r="AE296" i="2"/>
  <c r="AE34" i="2"/>
  <c r="AE201" i="2"/>
  <c r="AE607" i="2"/>
  <c r="AE451" i="2"/>
  <c r="AE186" i="2"/>
  <c r="AE230" i="2"/>
  <c r="AE498" i="2"/>
  <c r="AE323" i="2"/>
  <c r="AE277" i="2"/>
  <c r="AE364" i="2"/>
  <c r="AE714" i="2"/>
  <c r="AE350" i="2"/>
  <c r="AE266" i="2"/>
  <c r="AE48" i="2"/>
  <c r="AE319" i="2"/>
  <c r="AE682" i="2"/>
  <c r="AE470" i="2"/>
  <c r="AE327" i="2"/>
  <c r="AE86" i="2"/>
  <c r="AE351" i="2"/>
  <c r="AE78" i="2"/>
  <c r="AE106" i="2"/>
  <c r="AE11" i="2"/>
  <c r="AE526" i="2"/>
  <c r="AE239" i="2"/>
  <c r="AE282" i="2"/>
  <c r="AE379" i="2"/>
  <c r="AE271" i="2"/>
  <c r="AE204" i="2"/>
  <c r="AE493" i="2"/>
  <c r="AE534" i="2"/>
  <c r="AE558" i="2"/>
  <c r="AE369" i="2"/>
  <c r="AE158" i="2"/>
  <c r="AE544" i="2"/>
  <c r="AE484" i="2"/>
  <c r="AE417" i="2"/>
  <c r="AE645" i="2"/>
  <c r="AE36" i="2"/>
  <c r="AE583" i="2"/>
  <c r="AE260" i="2"/>
  <c r="AE635" i="2"/>
  <c r="AE515" i="2"/>
  <c r="AE2" i="2"/>
  <c r="AE508" i="2"/>
  <c r="AE469" i="2"/>
  <c r="AE352" i="2"/>
  <c r="AE660" i="2"/>
  <c r="AE166" i="2"/>
  <c r="AE22" i="2"/>
  <c r="AE134" i="2"/>
  <c r="AE344" i="2"/>
  <c r="AE182" i="2"/>
  <c r="AE228" i="2"/>
  <c r="AE184" i="2"/>
  <c r="AE665" i="2"/>
  <c r="AE252" i="2"/>
  <c r="AE39" i="2"/>
  <c r="AE56" i="2"/>
  <c r="AE650" i="2"/>
  <c r="AE562" i="2"/>
  <c r="AE416" i="2"/>
  <c r="AE31" i="2"/>
  <c r="AE281" i="2"/>
  <c r="AE373" i="2"/>
  <c r="AE191" i="2"/>
  <c r="AE686" i="2"/>
  <c r="AE615" i="2"/>
  <c r="AE447" i="2"/>
  <c r="AE412" i="2"/>
  <c r="AE94" i="2"/>
  <c r="AE458" i="2"/>
  <c r="AE246" i="2"/>
  <c r="AE554" i="2"/>
  <c r="AE403" i="2"/>
  <c r="AE581" i="2"/>
  <c r="AE85" i="2"/>
  <c r="AE276" i="2"/>
  <c r="AE376" i="2"/>
  <c r="AE642" i="2"/>
  <c r="AE490" i="2"/>
  <c r="AE73" i="2"/>
  <c r="AE608" i="2"/>
  <c r="AE240" i="2"/>
  <c r="AE483" i="2"/>
  <c r="AE391" i="2"/>
  <c r="AE122" i="2"/>
  <c r="AE394" i="2"/>
  <c r="AE561" i="2"/>
  <c r="AE518" i="2"/>
  <c r="AE168" i="2"/>
  <c r="AE205" i="2"/>
  <c r="AE114" i="2"/>
  <c r="AE236" i="2"/>
  <c r="AE298" i="2"/>
  <c r="AE70" i="2"/>
  <c r="AE582" i="2"/>
  <c r="AE672" i="2"/>
  <c r="AE341" i="2"/>
  <c r="AE68" i="2"/>
  <c r="AE459" i="2"/>
  <c r="AE303" i="2"/>
  <c r="AE524" i="2"/>
  <c r="AE604" i="2"/>
  <c r="AE729" i="2"/>
  <c r="AE234" i="2"/>
  <c r="AE248" i="2"/>
  <c r="AE552" i="2"/>
  <c r="AE586" i="2"/>
  <c r="AE305" i="2"/>
  <c r="AE706" i="2"/>
  <c r="AE62" i="2"/>
  <c r="AE348" i="2"/>
  <c r="AE444" i="2"/>
  <c r="AE176" i="2"/>
  <c r="AE80" i="2"/>
  <c r="AE135" i="2"/>
  <c r="AE709" i="2"/>
  <c r="AE547" i="2"/>
  <c r="AE21" i="2"/>
  <c r="AE592" i="2"/>
  <c r="AE116" i="2"/>
  <c r="AE651" i="2"/>
  <c r="AE325" i="2"/>
  <c r="AE81" i="2"/>
  <c r="AE345" i="2"/>
  <c r="AE410" i="2"/>
  <c r="AE29" i="2"/>
  <c r="AE16" i="2"/>
  <c r="AE272" i="2"/>
  <c r="AE532" i="2"/>
  <c r="AE471" i="2"/>
  <c r="AE299" i="2"/>
  <c r="AE585" i="2"/>
  <c r="AE289" i="2"/>
  <c r="AE425" i="2"/>
  <c r="AE69" i="2"/>
  <c r="AE304" i="2"/>
  <c r="AE533" i="2"/>
  <c r="AE213" i="2"/>
  <c r="AE388" i="2"/>
  <c r="AE50" i="2"/>
  <c r="AE550" i="2"/>
  <c r="AE66" i="2"/>
  <c r="AE154" i="2"/>
  <c r="AE189" i="2"/>
  <c r="AE111" i="2"/>
  <c r="AE504" i="2"/>
  <c r="AE79" i="2"/>
  <c r="AE601" i="2"/>
  <c r="AE406" i="2"/>
  <c r="AE32" i="2"/>
  <c r="AE503" i="2"/>
  <c r="AE481" i="2"/>
  <c r="AE431" i="2"/>
  <c r="AE301" i="2"/>
  <c r="AE131" i="2"/>
  <c r="AE91" i="2"/>
  <c r="AE612" i="2"/>
  <c r="AE291" i="2"/>
  <c r="AE613" i="2"/>
  <c r="AE315" i="2"/>
  <c r="AE360" i="2"/>
  <c r="AE708" i="2"/>
  <c r="AE58" i="2"/>
  <c r="AE183" i="2"/>
  <c r="AE96" i="2"/>
  <c r="AE476" i="2"/>
  <c r="AE551" i="2"/>
  <c r="AE192" i="2"/>
  <c r="AE610" i="2"/>
  <c r="AE242" i="2"/>
  <c r="AE377" i="2"/>
  <c r="AE112" i="2"/>
  <c r="AE274" i="2"/>
  <c r="AE162" i="2"/>
  <c r="AE243" i="2"/>
  <c r="AE419" i="2"/>
  <c r="AE355" i="2"/>
  <c r="AE71" i="2"/>
  <c r="AE356" i="2"/>
  <c r="AE527" i="2"/>
  <c r="AE495" i="2"/>
  <c r="AE93" i="2"/>
  <c r="AE646" i="2"/>
  <c r="AE302" i="2"/>
  <c r="AE269" i="2"/>
  <c r="AE636" i="2"/>
  <c r="AE568" i="2"/>
  <c r="AE249" i="2"/>
  <c r="AE174" i="2"/>
  <c r="AE187" i="2"/>
  <c r="AE499" i="2"/>
  <c r="AE318" i="2"/>
  <c r="AE9" i="2"/>
  <c r="AE196" i="2"/>
  <c r="AE100" i="2"/>
  <c r="AE232" i="2"/>
  <c r="AE519" i="2"/>
  <c r="AE214" i="2"/>
  <c r="AE24" i="2"/>
  <c r="AE407" i="2"/>
  <c r="AE47" i="2"/>
  <c r="AE594" i="2"/>
  <c r="AE7" i="2"/>
  <c r="AE178" i="2"/>
  <c r="AE432" i="2"/>
  <c r="AE392" i="2"/>
  <c r="AE663" i="2"/>
  <c r="AE57" i="2"/>
  <c r="AE294" i="2"/>
  <c r="AE721" i="2"/>
  <c r="AE222" i="2"/>
  <c r="AE655" i="2"/>
  <c r="AE35" i="2"/>
  <c r="AE633" i="2"/>
  <c r="AE87" i="2"/>
  <c r="AE124" i="2"/>
  <c r="AE710" i="2"/>
  <c r="AE33" i="2"/>
  <c r="AE380" i="2"/>
  <c r="AE507" i="2"/>
  <c r="AE64" i="2"/>
  <c r="AE119" i="2"/>
  <c r="AE37" i="2"/>
  <c r="AE538" i="2"/>
  <c r="AE343" i="2"/>
  <c r="AE653" i="2"/>
  <c r="AE564" i="2"/>
  <c r="AE207" i="2"/>
  <c r="AE440" i="2"/>
  <c r="AE487" i="2"/>
  <c r="AE314" i="2"/>
  <c r="AE110" i="2"/>
  <c r="AE614" i="2"/>
  <c r="AE233" i="2"/>
  <c r="AE259" i="2"/>
  <c r="AE328" i="2"/>
  <c r="AE563" i="2"/>
  <c r="AE361" i="2"/>
  <c r="AE371" i="2"/>
  <c r="AE199" i="2"/>
  <c r="AE264" i="2"/>
  <c r="AE216" i="2"/>
  <c r="AE181" i="2"/>
  <c r="AE466" i="2"/>
  <c r="AE414" i="2"/>
  <c r="AE133" i="2"/>
  <c r="AE696" i="2"/>
  <c r="AE49" i="2"/>
  <c r="AE639" i="2"/>
  <c r="AE218" i="2"/>
  <c r="AE357" i="2"/>
  <c r="AE674" i="2"/>
  <c r="AE195" i="2"/>
  <c r="AE439" i="2"/>
  <c r="AE555" i="2"/>
  <c r="AE217" i="2"/>
  <c r="AE488" i="2"/>
  <c r="AE382" i="2"/>
  <c r="AE18" i="2"/>
  <c r="AE324" i="2"/>
  <c r="AE241" i="2"/>
  <c r="AE144" i="2"/>
  <c r="AE13" i="2"/>
  <c r="AE689" i="2"/>
  <c r="AE156" i="2"/>
  <c r="AE307" i="2"/>
  <c r="AE637" i="2"/>
  <c r="AE202" i="2"/>
  <c r="AE136" i="2"/>
  <c r="AE179" i="2"/>
  <c r="AE543" i="2"/>
  <c r="AE167" i="2"/>
  <c r="AE138" i="2"/>
  <c r="AE421" i="2"/>
  <c r="AE461" i="2"/>
  <c r="AE227" i="2"/>
  <c r="AE15" i="2"/>
  <c r="AE402" i="2"/>
  <c r="AE724" i="2"/>
  <c r="AE115" i="2"/>
  <c r="AE415" i="2"/>
  <c r="AE46" i="2"/>
  <c r="AE472" i="2"/>
  <c r="AE14" i="2"/>
  <c r="AE647" i="2"/>
  <c r="AE6" i="2"/>
  <c r="AE102" i="2"/>
  <c r="AE157" i="2"/>
  <c r="AE44" i="2"/>
  <c r="AE200" i="2"/>
  <c r="AE89" i="2"/>
  <c r="AE556" i="2"/>
  <c r="AE530" i="2"/>
  <c r="AE609" i="2"/>
  <c r="AE52" i="2"/>
  <c r="AE226" i="2"/>
  <c r="AE4" i="2"/>
  <c r="AE322" i="2"/>
  <c r="AE631" i="2"/>
  <c r="AE509" i="2"/>
  <c r="AE27" i="2"/>
  <c r="AE452" i="2"/>
  <c r="AE574" i="2"/>
  <c r="AE374" i="2"/>
  <c r="AE163" i="2"/>
  <c r="AE193" i="2"/>
  <c r="AE449" i="2"/>
  <c r="AE467" i="2"/>
  <c r="AE212" i="2"/>
  <c r="AE238" i="2"/>
  <c r="AE375" i="2"/>
  <c r="AE92" i="2"/>
  <c r="AE692" i="2"/>
  <c r="AE72" i="2"/>
  <c r="AE390" i="2"/>
  <c r="AE733" i="2"/>
  <c r="AE506" i="2"/>
  <c r="AE128" i="2"/>
  <c r="AE286" i="2"/>
  <c r="AE675" i="2"/>
  <c r="AE370" i="2"/>
  <c r="AE521" i="2"/>
  <c r="AE477" i="2"/>
  <c r="AE245" i="2"/>
  <c r="AE275" i="2"/>
  <c r="AE523" i="2"/>
  <c r="AE210" i="2"/>
  <c r="AE121" i="2"/>
  <c r="AE450" i="2"/>
  <c r="AE497" i="2"/>
  <c r="AE247" i="2"/>
  <c r="AE180" i="2"/>
  <c r="AE256" i="2"/>
  <c r="AE30" i="2"/>
  <c r="AE719" i="2"/>
  <c r="AE97" i="2"/>
  <c r="AE457" i="2"/>
  <c r="AE117" i="2"/>
  <c r="AE433" i="2"/>
  <c r="AE75" i="2"/>
  <c r="AE422" i="2"/>
  <c r="AE120" i="2"/>
  <c r="AE420" i="2"/>
  <c r="AE63" i="2"/>
  <c r="AE435" i="2"/>
  <c r="AE409" i="2"/>
  <c r="AE577" i="2"/>
  <c r="AE542" i="2"/>
  <c r="AE698" i="2"/>
  <c r="AE730" i="2"/>
  <c r="AE511" i="2"/>
  <c r="AE680" i="2"/>
  <c r="AE688" i="2"/>
  <c r="AE118" i="2"/>
  <c r="AE513" i="2"/>
  <c r="AE126" i="2"/>
  <c r="AE565" i="2"/>
  <c r="AE367" i="2"/>
  <c r="AE548" i="2"/>
  <c r="AE684" i="2"/>
  <c r="AE231" i="2"/>
  <c r="AE366" i="2"/>
  <c r="AE713" i="2"/>
  <c r="AE38" i="2"/>
  <c r="AE475" i="2"/>
  <c r="AE606" i="2"/>
  <c r="AE17" i="2"/>
  <c r="AE512" i="2"/>
  <c r="AE478" i="2"/>
  <c r="AE395" i="2"/>
  <c r="AE300" i="2"/>
  <c r="AE643" i="2"/>
  <c r="AE334" i="2"/>
  <c r="AE644" i="2"/>
  <c r="AE253" i="2"/>
  <c r="AE426" i="2"/>
  <c r="AE576" i="2"/>
  <c r="AE676" i="2"/>
  <c r="AE143" i="2"/>
  <c r="AE510" i="2"/>
  <c r="AE55" i="2"/>
  <c r="AE160" i="2"/>
  <c r="AE398" i="2"/>
  <c r="AE378" i="2"/>
  <c r="AE23" i="2"/>
  <c r="AE287" i="2"/>
  <c r="AE500" i="2"/>
  <c r="AE387" i="2"/>
  <c r="AE736" i="2"/>
  <c r="AE40" i="2"/>
  <c r="AE640" i="2"/>
  <c r="AE423" i="2"/>
  <c r="AE413" i="2"/>
  <c r="AE170" i="2"/>
  <c r="AE629" i="2"/>
  <c r="AE535" i="2"/>
  <c r="AE621" i="2"/>
  <c r="AE25" i="2"/>
  <c r="AE61" i="2"/>
  <c r="AE496" i="2"/>
  <c r="AE257" i="2"/>
  <c r="AE429" i="2"/>
  <c r="AE59" i="2"/>
  <c r="AE731" i="2"/>
  <c r="AE611" i="2"/>
  <c r="AE489" i="2"/>
  <c r="AE516" i="2"/>
  <c r="AE283" i="2"/>
  <c r="AE270" i="2"/>
  <c r="AE664" i="2"/>
  <c r="AE285" i="2"/>
  <c r="AE627" i="2"/>
  <c r="AE26" i="2"/>
  <c r="AE95" i="2"/>
  <c r="AE140" i="2"/>
  <c r="AE438" i="2"/>
  <c r="AE19" i="2"/>
  <c r="AE501" i="2"/>
  <c r="AE88" i="2"/>
  <c r="AE171" i="2"/>
  <c r="AE575" i="2"/>
  <c r="AE224" i="2"/>
  <c r="AE331" i="2"/>
  <c r="AE385" i="2"/>
  <c r="AE185" i="2"/>
  <c r="AE349" i="2"/>
  <c r="AE641" i="2"/>
  <c r="AE732" i="2"/>
  <c r="AE223" i="2"/>
  <c r="AE145" i="2"/>
  <c r="AE539" i="2"/>
  <c r="AE540" i="2"/>
  <c r="AE20" i="2"/>
  <c r="AE141" i="2"/>
  <c r="AE677" i="2"/>
  <c r="AE99" i="2"/>
  <c r="AE342" i="2"/>
  <c r="AE711" i="2"/>
  <c r="AE456" i="2"/>
  <c r="AE175" i="2"/>
  <c r="AE326" i="2"/>
  <c r="AE670" i="2"/>
  <c r="AE404" i="2"/>
  <c r="AE251" i="2"/>
  <c r="AE267" i="2"/>
  <c r="AE278" i="2"/>
  <c r="AE43" i="2"/>
  <c r="AE473" i="2"/>
  <c r="AE693" i="2"/>
  <c r="AE654" i="2"/>
  <c r="AE573" i="2"/>
  <c r="L107" i="3" s="1"/>
  <c r="AE408" i="2"/>
  <c r="AE333" i="2"/>
  <c r="AE624" i="2"/>
  <c r="AE229" i="2"/>
  <c r="AE132" i="2"/>
  <c r="AE336" i="2"/>
  <c r="AE169" i="2"/>
  <c r="AE83" i="2"/>
  <c r="AE699" i="2"/>
  <c r="AE312" i="2"/>
  <c r="AE704" i="2"/>
  <c r="AE235" i="2"/>
  <c r="AE130" i="2"/>
  <c r="AE717" i="2"/>
  <c r="AE525" i="2"/>
  <c r="AE559" i="2"/>
  <c r="AE630" i="2"/>
  <c r="AE329" i="2"/>
  <c r="AE734" i="2"/>
  <c r="AE480" i="2"/>
  <c r="AE595" i="2"/>
  <c r="AE148" i="2"/>
  <c r="AE172" i="2"/>
  <c r="AE700" i="2"/>
  <c r="AE65" i="2"/>
  <c r="AE127" i="2"/>
  <c r="AE123" i="2"/>
  <c r="AE679" i="2"/>
  <c r="AE151" i="2"/>
  <c r="AE372" i="2"/>
  <c r="AE587" i="2"/>
  <c r="AE284" i="2"/>
  <c r="AE335" i="2"/>
  <c r="AE553" i="2"/>
  <c r="AE691" i="2"/>
  <c r="AE359" i="2"/>
  <c r="AE330" i="2"/>
  <c r="AE297" i="2"/>
  <c r="AE685" i="2"/>
  <c r="AE549" i="2"/>
  <c r="AE463" i="2"/>
  <c r="AE411" i="2"/>
  <c r="AE701" i="2"/>
  <c r="AE580" i="2"/>
  <c r="AE150" i="2"/>
  <c r="AE667" i="2"/>
  <c r="AE737" i="2"/>
  <c r="AE702" i="2"/>
  <c r="AE658" i="2"/>
  <c r="AE578" i="2"/>
  <c r="AE159" i="2"/>
  <c r="AE579" i="2"/>
  <c r="AE600" i="2"/>
  <c r="AE448" i="2"/>
  <c r="AE588" i="2"/>
  <c r="AE332" i="2"/>
  <c r="AE681" i="2"/>
  <c r="AE262" i="2"/>
  <c r="AE101" i="2"/>
  <c r="AE84" i="2"/>
  <c r="AE584" i="2"/>
  <c r="AE273" i="2"/>
  <c r="AE308" i="2"/>
  <c r="AE139" i="2"/>
  <c r="AE590" i="2"/>
  <c r="AE628" i="2"/>
  <c r="AE362" i="2"/>
  <c r="AE105" i="2"/>
  <c r="AE220" i="2"/>
  <c r="AE569" i="2"/>
  <c r="AE401" i="2"/>
  <c r="AE290" i="2"/>
  <c r="AE424" i="2"/>
  <c r="AE225" i="2"/>
  <c r="AE597" i="2"/>
  <c r="AE486" i="2"/>
  <c r="AE659" i="2"/>
  <c r="AE560" i="2"/>
  <c r="AE545" i="2"/>
  <c r="AE155" i="2"/>
  <c r="AE211" i="2"/>
  <c r="AE728" i="2"/>
  <c r="AE566" i="2"/>
  <c r="AE445" i="2"/>
  <c r="AE446" i="2"/>
  <c r="AE177" i="2"/>
  <c r="AE164" i="2"/>
  <c r="AE389" i="2"/>
  <c r="AE460" i="2"/>
  <c r="AE418" i="2"/>
  <c r="AE320" i="2"/>
  <c r="AE514" i="2"/>
  <c r="AE529" i="2"/>
  <c r="AE690" i="2"/>
  <c r="AE194" i="2"/>
  <c r="AE589" i="2"/>
  <c r="AE317" i="2"/>
  <c r="AE434" i="2"/>
  <c r="AE492" i="2"/>
  <c r="AE632" i="2"/>
  <c r="AE454" i="2"/>
  <c r="AE599" i="2"/>
  <c r="AE656" i="2"/>
  <c r="AE206" i="2"/>
  <c r="AE321" i="2"/>
  <c r="AE437" i="2"/>
  <c r="AE620" i="2"/>
  <c r="AE671" i="2"/>
  <c r="AE381" i="2"/>
  <c r="AE571" i="2"/>
  <c r="AE726" i="2"/>
  <c r="AE570" i="2"/>
  <c r="AE368" i="2"/>
  <c r="AE715" i="2"/>
  <c r="AE268" i="2"/>
  <c r="AE280" i="2"/>
  <c r="AE619" i="2"/>
  <c r="AE455" i="2"/>
  <c r="AE603" i="2"/>
  <c r="AE596" i="2"/>
  <c r="AE443" i="2"/>
  <c r="AE668" i="2"/>
  <c r="AE405" i="2"/>
  <c r="AE427" i="2"/>
  <c r="AE517" i="2"/>
  <c r="AE616" i="2"/>
  <c r="AE623" i="2"/>
  <c r="AE453" i="2"/>
  <c r="AE725" i="2"/>
  <c r="AE703" i="2"/>
  <c r="AE722" i="2"/>
  <c r="AE697" i="2"/>
  <c r="AE678" i="2"/>
  <c r="AE617" i="2"/>
  <c r="AE738" i="2"/>
  <c r="AE695" i="2"/>
  <c r="AE716" i="2"/>
  <c r="AE618" i="2"/>
  <c r="AE598" i="2"/>
  <c r="AE593" i="2"/>
  <c r="AE605" i="2"/>
  <c r="AE673" i="2"/>
  <c r="AE718" i="2"/>
  <c r="AE720" i="2"/>
  <c r="AE634" i="2"/>
  <c r="AE669" i="2"/>
  <c r="AE727" i="2"/>
  <c r="AE712" i="2"/>
  <c r="AE723" i="2"/>
  <c r="AE591" i="2"/>
  <c r="AE687" i="2"/>
  <c r="AE661" i="2"/>
  <c r="AE707" i="2"/>
  <c r="AE694" i="2"/>
  <c r="AE735" i="2"/>
  <c r="AD567" i="2"/>
  <c r="AD546" i="2"/>
  <c r="AD622" i="2"/>
  <c r="AD129" i="2"/>
  <c r="AD397" i="2"/>
  <c r="AD522" i="2"/>
  <c r="AD363" i="2"/>
  <c r="AD491" i="2"/>
  <c r="AD602" i="2"/>
  <c r="AD339" i="2"/>
  <c r="AD354" i="2"/>
  <c r="AD465" i="2"/>
  <c r="AD265" i="2"/>
  <c r="AD683" i="2"/>
  <c r="AD173" i="2"/>
  <c r="AD125" i="2"/>
  <c r="AD190" i="2"/>
  <c r="AD436" i="2"/>
  <c r="AD520" i="2"/>
  <c r="AD666" i="2"/>
  <c r="AD531" i="2"/>
  <c r="AD74" i="2"/>
  <c r="AD108" i="2"/>
  <c r="AD441" i="2"/>
  <c r="AD386" i="2"/>
  <c r="AD311" i="2"/>
  <c r="AD28" i="2"/>
  <c r="AD541" i="2"/>
  <c r="AD221" i="2"/>
  <c r="AD652" i="2"/>
  <c r="AD383" i="2"/>
  <c r="AD103" i="2"/>
  <c r="AD625" i="2"/>
  <c r="AD662" i="2"/>
  <c r="AD146" i="2"/>
  <c r="AD82" i="2"/>
  <c r="AD306" i="2"/>
  <c r="AD5" i="2"/>
  <c r="AD657" i="2"/>
  <c r="AD90" i="2"/>
  <c r="AD494" i="2"/>
  <c r="AD203" i="2"/>
  <c r="AD109" i="2"/>
  <c r="AD41" i="2"/>
  <c r="AD347" i="2"/>
  <c r="AD502" i="2"/>
  <c r="AD198" i="2"/>
  <c r="AD557" i="2"/>
  <c r="AD396" i="2"/>
  <c r="AD107" i="2"/>
  <c r="AD295" i="2"/>
  <c r="AD161" i="2"/>
  <c r="AD53" i="2"/>
  <c r="AD626" i="2"/>
  <c r="AD77" i="2"/>
  <c r="AD42" i="2"/>
  <c r="AD528" i="2"/>
  <c r="AD442" i="2"/>
  <c r="AD536" i="2"/>
  <c r="AD279" i="2"/>
  <c r="AD142" i="2"/>
  <c r="AD479" i="2"/>
  <c r="AD209" i="2"/>
  <c r="AD337" i="2"/>
  <c r="AD464" i="2"/>
  <c r="AD468" i="2"/>
  <c r="AD215" i="2"/>
  <c r="AD137" i="2"/>
  <c r="AD340" i="2"/>
  <c r="AD76" i="2"/>
  <c r="AD430" i="2"/>
  <c r="AD399" i="2"/>
  <c r="AD474" i="2"/>
  <c r="AD113" i="2"/>
  <c r="AD309" i="2"/>
  <c r="AD648" i="2"/>
  <c r="AD292" i="2"/>
  <c r="AD165" i="2"/>
  <c r="AD255" i="2"/>
  <c r="AD3" i="2"/>
  <c r="AD485" i="2"/>
  <c r="AD365" i="2"/>
  <c r="AD98" i="2"/>
  <c r="AD12" i="2"/>
  <c r="AD313" i="2"/>
  <c r="AD537" i="2"/>
  <c r="AD572" i="2"/>
  <c r="AD208" i="2"/>
  <c r="AD261" i="2"/>
  <c r="AD358" i="2"/>
  <c r="AD51" i="2"/>
  <c r="AD346" i="2"/>
  <c r="AD649" i="2"/>
  <c r="AD400" i="2"/>
  <c r="AD250" i="2"/>
  <c r="AD384" i="2"/>
  <c r="AD8" i="2"/>
  <c r="AD67" i="2"/>
  <c r="AD316" i="2"/>
  <c r="AD60" i="2"/>
  <c r="AD338" i="2"/>
  <c r="AD197" i="2"/>
  <c r="AD258" i="2"/>
  <c r="AD310" i="2"/>
  <c r="AD147" i="2"/>
  <c r="AD254" i="2"/>
  <c r="AD505" i="2"/>
  <c r="AD462" i="2"/>
  <c r="AD293" i="2"/>
  <c r="AD149" i="2"/>
  <c r="AD353" i="2"/>
  <c r="AD237" i="2"/>
  <c r="AD244" i="2"/>
  <c r="AD428" i="2"/>
  <c r="AD104" i="2"/>
  <c r="AD188" i="2"/>
  <c r="AD45" i="2"/>
  <c r="AD638" i="2"/>
  <c r="AD152" i="2"/>
  <c r="AD705" i="2"/>
  <c r="AD482" i="2"/>
  <c r="AD10" i="2"/>
  <c r="AD219" i="2"/>
  <c r="AD393" i="2"/>
  <c r="AD54" i="2"/>
  <c r="AD153" i="2"/>
  <c r="AD288" i="2"/>
  <c r="AD263" i="2"/>
  <c r="AD296" i="2"/>
  <c r="AD34" i="2"/>
  <c r="AD201" i="2"/>
  <c r="AD607" i="2"/>
  <c r="AD451" i="2"/>
  <c r="AD186" i="2"/>
  <c r="AD230" i="2"/>
  <c r="AD498" i="2"/>
  <c r="AD323" i="2"/>
  <c r="AD277" i="2"/>
  <c r="AD364" i="2"/>
  <c r="AD714" i="2"/>
  <c r="AD350" i="2"/>
  <c r="AD266" i="2"/>
  <c r="AD48" i="2"/>
  <c r="AD319" i="2"/>
  <c r="AD682" i="2"/>
  <c r="AD470" i="2"/>
  <c r="AD327" i="2"/>
  <c r="AD86" i="2"/>
  <c r="AD351" i="2"/>
  <c r="AD78" i="2"/>
  <c r="AD106" i="2"/>
  <c r="AD11" i="2"/>
  <c r="AD526" i="2"/>
  <c r="AD239" i="2"/>
  <c r="AD282" i="2"/>
  <c r="AD379" i="2"/>
  <c r="AD271" i="2"/>
  <c r="AD204" i="2"/>
  <c r="AD493" i="2"/>
  <c r="AD534" i="2"/>
  <c r="AD558" i="2"/>
  <c r="AD369" i="2"/>
  <c r="AD158" i="2"/>
  <c r="AD544" i="2"/>
  <c r="AD484" i="2"/>
  <c r="AD417" i="2"/>
  <c r="AD645" i="2"/>
  <c r="AD36" i="2"/>
  <c r="AD583" i="2"/>
  <c r="AD260" i="2"/>
  <c r="AD635" i="2"/>
  <c r="AD515" i="2"/>
  <c r="AD2" i="2"/>
  <c r="AD508" i="2"/>
  <c r="AD469" i="2"/>
  <c r="AD352" i="2"/>
  <c r="AD660" i="2"/>
  <c r="AD166" i="2"/>
  <c r="AD22" i="2"/>
  <c r="AD134" i="2"/>
  <c r="AD344" i="2"/>
  <c r="AD182" i="2"/>
  <c r="AD228" i="2"/>
  <c r="AD184" i="2"/>
  <c r="AD665" i="2"/>
  <c r="AD252" i="2"/>
  <c r="AD39" i="2"/>
  <c r="AD56" i="2"/>
  <c r="AD650" i="2"/>
  <c r="AD562" i="2"/>
  <c r="AD416" i="2"/>
  <c r="AD31" i="2"/>
  <c r="AD281" i="2"/>
  <c r="AD373" i="2"/>
  <c r="AD191" i="2"/>
  <c r="AD686" i="2"/>
  <c r="AD615" i="2"/>
  <c r="AD447" i="2"/>
  <c r="AD412" i="2"/>
  <c r="AD94" i="2"/>
  <c r="AD458" i="2"/>
  <c r="AD246" i="2"/>
  <c r="AD554" i="2"/>
  <c r="AD403" i="2"/>
  <c r="AD581" i="2"/>
  <c r="AD85" i="2"/>
  <c r="AD276" i="2"/>
  <c r="AD376" i="2"/>
  <c r="AD642" i="2"/>
  <c r="AD490" i="2"/>
  <c r="AD73" i="2"/>
  <c r="AD608" i="2"/>
  <c r="AD240" i="2"/>
  <c r="AD483" i="2"/>
  <c r="AD391" i="2"/>
  <c r="AD122" i="2"/>
  <c r="AD394" i="2"/>
  <c r="AD561" i="2"/>
  <c r="AD518" i="2"/>
  <c r="AD168" i="2"/>
  <c r="AD205" i="2"/>
  <c r="AD114" i="2"/>
  <c r="AD236" i="2"/>
  <c r="AD298" i="2"/>
  <c r="AD70" i="2"/>
  <c r="AD582" i="2"/>
  <c r="AD672" i="2"/>
  <c r="AD341" i="2"/>
  <c r="AD68" i="2"/>
  <c r="AD459" i="2"/>
  <c r="AD303" i="2"/>
  <c r="AD524" i="2"/>
  <c r="AD604" i="2"/>
  <c r="AD729" i="2"/>
  <c r="AD234" i="2"/>
  <c r="AD248" i="2"/>
  <c r="AD552" i="2"/>
  <c r="AD586" i="2"/>
  <c r="AD305" i="2"/>
  <c r="AD706" i="2"/>
  <c r="AD62" i="2"/>
  <c r="AD348" i="2"/>
  <c r="AD444" i="2"/>
  <c r="AD176" i="2"/>
  <c r="AD80" i="2"/>
  <c r="AD135" i="2"/>
  <c r="AD709" i="2"/>
  <c r="AD547" i="2"/>
  <c r="AD21" i="2"/>
  <c r="AD592" i="2"/>
  <c r="AD116" i="2"/>
  <c r="AD651" i="2"/>
  <c r="AD325" i="2"/>
  <c r="AD81" i="2"/>
  <c r="AD345" i="2"/>
  <c r="AD410" i="2"/>
  <c r="AD29" i="2"/>
  <c r="AD16" i="2"/>
  <c r="AD272" i="2"/>
  <c r="AD532" i="2"/>
  <c r="AD471" i="2"/>
  <c r="AD299" i="2"/>
  <c r="AD585" i="2"/>
  <c r="AD289" i="2"/>
  <c r="AD425" i="2"/>
  <c r="AD69" i="2"/>
  <c r="AD304" i="2"/>
  <c r="AD533" i="2"/>
  <c r="AD213" i="2"/>
  <c r="AD388" i="2"/>
  <c r="AD50" i="2"/>
  <c r="AD550" i="2"/>
  <c r="AD66" i="2"/>
  <c r="AD154" i="2"/>
  <c r="AD189" i="2"/>
  <c r="AD111" i="2"/>
  <c r="AD504" i="2"/>
  <c r="AD79" i="2"/>
  <c r="AD601" i="2"/>
  <c r="AD406" i="2"/>
  <c r="AD32" i="2"/>
  <c r="AD503" i="2"/>
  <c r="AD481" i="2"/>
  <c r="AD431" i="2"/>
  <c r="AD301" i="2"/>
  <c r="AD131" i="2"/>
  <c r="AD91" i="2"/>
  <c r="AD612" i="2"/>
  <c r="AD291" i="2"/>
  <c r="AD613" i="2"/>
  <c r="AD315" i="2"/>
  <c r="AD360" i="2"/>
  <c r="AD708" i="2"/>
  <c r="AD58" i="2"/>
  <c r="AD183" i="2"/>
  <c r="AD96" i="2"/>
  <c r="AD476" i="2"/>
  <c r="AD551" i="2"/>
  <c r="AD192" i="2"/>
  <c r="AD610" i="2"/>
  <c r="AD242" i="2"/>
  <c r="AD377" i="2"/>
  <c r="AD112" i="2"/>
  <c r="AD274" i="2"/>
  <c r="AD162" i="2"/>
  <c r="AD243" i="2"/>
  <c r="AD419" i="2"/>
  <c r="AD355" i="2"/>
  <c r="AD71" i="2"/>
  <c r="AD356" i="2"/>
  <c r="AD527" i="2"/>
  <c r="AD495" i="2"/>
  <c r="AD93" i="2"/>
  <c r="AD646" i="2"/>
  <c r="AD302" i="2"/>
  <c r="AD269" i="2"/>
  <c r="AD636" i="2"/>
  <c r="AD568" i="2"/>
  <c r="AD249" i="2"/>
  <c r="AD174" i="2"/>
  <c r="AD187" i="2"/>
  <c r="AD499" i="2"/>
  <c r="AD318" i="2"/>
  <c r="AD9" i="2"/>
  <c r="AD196" i="2"/>
  <c r="AD100" i="2"/>
  <c r="AD232" i="2"/>
  <c r="AD519" i="2"/>
  <c r="AD214" i="2"/>
  <c r="AD24" i="2"/>
  <c r="AD407" i="2"/>
  <c r="AD47" i="2"/>
  <c r="AD594" i="2"/>
  <c r="AD7" i="2"/>
  <c r="AD178" i="2"/>
  <c r="AD432" i="2"/>
  <c r="AD392" i="2"/>
  <c r="AD663" i="2"/>
  <c r="AD57" i="2"/>
  <c r="AD294" i="2"/>
  <c r="AD721" i="2"/>
  <c r="AD222" i="2"/>
  <c r="AD655" i="2"/>
  <c r="AD35" i="2"/>
  <c r="AD633" i="2"/>
  <c r="AD87" i="2"/>
  <c r="AD124" i="2"/>
  <c r="AD710" i="2"/>
  <c r="AD33" i="2"/>
  <c r="AD380" i="2"/>
  <c r="AD507" i="2"/>
  <c r="AD64" i="2"/>
  <c r="AD119" i="2"/>
  <c r="AD37" i="2"/>
  <c r="AD538" i="2"/>
  <c r="AD343" i="2"/>
  <c r="AD653" i="2"/>
  <c r="AD564" i="2"/>
  <c r="AD207" i="2"/>
  <c r="AD440" i="2"/>
  <c r="AD487" i="2"/>
  <c r="AD314" i="2"/>
  <c r="AD110" i="2"/>
  <c r="AD614" i="2"/>
  <c r="AD233" i="2"/>
  <c r="AD259" i="2"/>
  <c r="AD328" i="2"/>
  <c r="AD563" i="2"/>
  <c r="AD361" i="2"/>
  <c r="AD371" i="2"/>
  <c r="AD199" i="2"/>
  <c r="AD264" i="2"/>
  <c r="AD216" i="2"/>
  <c r="AD181" i="2"/>
  <c r="AD466" i="2"/>
  <c r="AD414" i="2"/>
  <c r="AD133" i="2"/>
  <c r="AD696" i="2"/>
  <c r="AD49" i="2"/>
  <c r="AD639" i="2"/>
  <c r="AD218" i="2"/>
  <c r="AD357" i="2"/>
  <c r="AD674" i="2"/>
  <c r="AD195" i="2"/>
  <c r="AD439" i="2"/>
  <c r="AD555" i="2"/>
  <c r="AD217" i="2"/>
  <c r="AD488" i="2"/>
  <c r="AD382" i="2"/>
  <c r="AD18" i="2"/>
  <c r="AD324" i="2"/>
  <c r="AD241" i="2"/>
  <c r="AD144" i="2"/>
  <c r="AD13" i="2"/>
  <c r="AD689" i="2"/>
  <c r="AD156" i="2"/>
  <c r="AD307" i="2"/>
  <c r="AD637" i="2"/>
  <c r="AD202" i="2"/>
  <c r="AD136" i="2"/>
  <c r="AD179" i="2"/>
  <c r="AD543" i="2"/>
  <c r="AD167" i="2"/>
  <c r="AD138" i="2"/>
  <c r="AD421" i="2"/>
  <c r="AD461" i="2"/>
  <c r="AD227" i="2"/>
  <c r="AD15" i="2"/>
  <c r="AD402" i="2"/>
  <c r="AD724" i="2"/>
  <c r="AD115" i="2"/>
  <c r="AD415" i="2"/>
  <c r="AD46" i="2"/>
  <c r="AD472" i="2"/>
  <c r="AD14" i="2"/>
  <c r="AD647" i="2"/>
  <c r="AD6" i="2"/>
  <c r="AD102" i="2"/>
  <c r="AD157" i="2"/>
  <c r="AD44" i="2"/>
  <c r="AD200" i="2"/>
  <c r="AD89" i="2"/>
  <c r="AD556" i="2"/>
  <c r="AD530" i="2"/>
  <c r="AD609" i="2"/>
  <c r="AD52" i="2"/>
  <c r="AD226" i="2"/>
  <c r="AD4" i="2"/>
  <c r="AD322" i="2"/>
  <c r="AD631" i="2"/>
  <c r="AD509" i="2"/>
  <c r="AD27" i="2"/>
  <c r="AD452" i="2"/>
  <c r="AD574" i="2"/>
  <c r="AD374" i="2"/>
  <c r="AD163" i="2"/>
  <c r="AD193" i="2"/>
  <c r="AD449" i="2"/>
  <c r="AD467" i="2"/>
  <c r="AD212" i="2"/>
  <c r="AD238" i="2"/>
  <c r="AD375" i="2"/>
  <c r="AD92" i="2"/>
  <c r="AD692" i="2"/>
  <c r="AD72" i="2"/>
  <c r="AD390" i="2"/>
  <c r="AD733" i="2"/>
  <c r="AD506" i="2"/>
  <c r="AD128" i="2"/>
  <c r="AD286" i="2"/>
  <c r="AD675" i="2"/>
  <c r="AD370" i="2"/>
  <c r="AD521" i="2"/>
  <c r="AD477" i="2"/>
  <c r="AD245" i="2"/>
  <c r="AD275" i="2"/>
  <c r="AD523" i="2"/>
  <c r="AD210" i="2"/>
  <c r="AD121" i="2"/>
  <c r="AD450" i="2"/>
  <c r="AD497" i="2"/>
  <c r="AD247" i="2"/>
  <c r="AD180" i="2"/>
  <c r="AD256" i="2"/>
  <c r="AD30" i="2"/>
  <c r="AD719" i="2"/>
  <c r="AD97" i="2"/>
  <c r="AD457" i="2"/>
  <c r="AD117" i="2"/>
  <c r="AD433" i="2"/>
  <c r="AD75" i="2"/>
  <c r="AD422" i="2"/>
  <c r="AD120" i="2"/>
  <c r="AD420" i="2"/>
  <c r="AD63" i="2"/>
  <c r="AD435" i="2"/>
  <c r="AD409" i="2"/>
  <c r="AD577" i="2"/>
  <c r="AD542" i="2"/>
  <c r="AD698" i="2"/>
  <c r="AD730" i="2"/>
  <c r="AD511" i="2"/>
  <c r="AD680" i="2"/>
  <c r="AD688" i="2"/>
  <c r="AD118" i="2"/>
  <c r="AD513" i="2"/>
  <c r="AD126" i="2"/>
  <c r="AD565" i="2"/>
  <c r="AD367" i="2"/>
  <c r="AD548" i="2"/>
  <c r="AD684" i="2"/>
  <c r="AD231" i="2"/>
  <c r="AD366" i="2"/>
  <c r="AD713" i="2"/>
  <c r="AD38" i="2"/>
  <c r="AD475" i="2"/>
  <c r="AD606" i="2"/>
  <c r="AD17" i="2"/>
  <c r="AD512" i="2"/>
  <c r="AD478" i="2"/>
  <c r="AD395" i="2"/>
  <c r="AD300" i="2"/>
  <c r="AD643" i="2"/>
  <c r="AD334" i="2"/>
  <c r="AD644" i="2"/>
  <c r="AD253" i="2"/>
  <c r="AD426" i="2"/>
  <c r="AD576" i="2"/>
  <c r="AD676" i="2"/>
  <c r="AD143" i="2"/>
  <c r="AD510" i="2"/>
  <c r="AD55" i="2"/>
  <c r="AD160" i="2"/>
  <c r="AD398" i="2"/>
  <c r="AD378" i="2"/>
  <c r="AD23" i="2"/>
  <c r="AD287" i="2"/>
  <c r="AD500" i="2"/>
  <c r="AD387" i="2"/>
  <c r="AD736" i="2"/>
  <c r="AD40" i="2"/>
  <c r="AD640" i="2"/>
  <c r="AD423" i="2"/>
  <c r="AD413" i="2"/>
  <c r="AD170" i="2"/>
  <c r="AD629" i="2"/>
  <c r="AD535" i="2"/>
  <c r="AD621" i="2"/>
  <c r="AD25" i="2"/>
  <c r="AD61" i="2"/>
  <c r="AD496" i="2"/>
  <c r="AD257" i="2"/>
  <c r="AD429" i="2"/>
  <c r="AD59" i="2"/>
  <c r="AD731" i="2"/>
  <c r="AD611" i="2"/>
  <c r="AD489" i="2"/>
  <c r="AD516" i="2"/>
  <c r="AD283" i="2"/>
  <c r="AD270" i="2"/>
  <c r="AD664" i="2"/>
  <c r="AD285" i="2"/>
  <c r="AD627" i="2"/>
  <c r="AD26" i="2"/>
  <c r="AD95" i="2"/>
  <c r="AD140" i="2"/>
  <c r="AD438" i="2"/>
  <c r="AD19" i="2"/>
  <c r="AD501" i="2"/>
  <c r="AD88" i="2"/>
  <c r="AD171" i="2"/>
  <c r="AD575" i="2"/>
  <c r="AD224" i="2"/>
  <c r="AD331" i="2"/>
  <c r="AD385" i="2"/>
  <c r="AD185" i="2"/>
  <c r="AD349" i="2"/>
  <c r="AD641" i="2"/>
  <c r="AD732" i="2"/>
  <c r="AD223" i="2"/>
  <c r="AD145" i="2"/>
  <c r="AD539" i="2"/>
  <c r="AD540" i="2"/>
  <c r="AD20" i="2"/>
  <c r="AD141" i="2"/>
  <c r="AD677" i="2"/>
  <c r="AD99" i="2"/>
  <c r="AD342" i="2"/>
  <c r="AD711" i="2"/>
  <c r="AD456" i="2"/>
  <c r="AD175" i="2"/>
  <c r="AD326" i="2"/>
  <c r="AD670" i="2"/>
  <c r="AD404" i="2"/>
  <c r="AD251" i="2"/>
  <c r="AD267" i="2"/>
  <c r="AD278" i="2"/>
  <c r="AD43" i="2"/>
  <c r="AD473" i="2"/>
  <c r="AD693" i="2"/>
  <c r="AD654" i="2"/>
  <c r="AD573" i="2"/>
  <c r="AD408" i="2"/>
  <c r="AD333" i="2"/>
  <c r="AD624" i="2"/>
  <c r="AD229" i="2"/>
  <c r="AD132" i="2"/>
  <c r="AD336" i="2"/>
  <c r="AD169" i="2"/>
  <c r="AD83" i="2"/>
  <c r="AD699" i="2"/>
  <c r="AD312" i="2"/>
  <c r="AD704" i="2"/>
  <c r="AD235" i="2"/>
  <c r="AD130" i="2"/>
  <c r="AD717" i="2"/>
  <c r="AD525" i="2"/>
  <c r="AD559" i="2"/>
  <c r="AD630" i="2"/>
  <c r="AD329" i="2"/>
  <c r="AD734" i="2"/>
  <c r="AD480" i="2"/>
  <c r="AD595" i="2"/>
  <c r="AD148" i="2"/>
  <c r="AD172" i="2"/>
  <c r="AD700" i="2"/>
  <c r="AD65" i="2"/>
  <c r="AD127" i="2"/>
  <c r="AD123" i="2"/>
  <c r="AD679" i="2"/>
  <c r="AD151" i="2"/>
  <c r="AD372" i="2"/>
  <c r="AD587" i="2"/>
  <c r="AD284" i="2"/>
  <c r="AD335" i="2"/>
  <c r="AD553" i="2"/>
  <c r="AD691" i="2"/>
  <c r="AD359" i="2"/>
  <c r="AD330" i="2"/>
  <c r="AD297" i="2"/>
  <c r="AD685" i="2"/>
  <c r="AD549" i="2"/>
  <c r="AD463" i="2"/>
  <c r="AD411" i="2"/>
  <c r="AD701" i="2"/>
  <c r="AD580" i="2"/>
  <c r="AD150" i="2"/>
  <c r="AD667" i="2"/>
  <c r="AD737" i="2"/>
  <c r="AD702" i="2"/>
  <c r="AD658" i="2"/>
  <c r="AD578" i="2"/>
  <c r="AD159" i="2"/>
  <c r="AD579" i="2"/>
  <c r="AD600" i="2"/>
  <c r="AD448" i="2"/>
  <c r="AD588" i="2"/>
  <c r="AD332" i="2"/>
  <c r="AD681" i="2"/>
  <c r="AD262" i="2"/>
  <c r="AD101" i="2"/>
  <c r="AD84" i="2"/>
  <c r="AD584" i="2"/>
  <c r="AD273" i="2"/>
  <c r="AD308" i="2"/>
  <c r="AD139" i="2"/>
  <c r="AD590" i="2"/>
  <c r="AD628" i="2"/>
  <c r="AD362" i="2"/>
  <c r="AD105" i="2"/>
  <c r="AD220" i="2"/>
  <c r="AD569" i="2"/>
  <c r="AD401" i="2"/>
  <c r="AD290" i="2"/>
  <c r="AD424" i="2"/>
  <c r="AD225" i="2"/>
  <c r="AD597" i="2"/>
  <c r="AD486" i="2"/>
  <c r="AD659" i="2"/>
  <c r="AD560" i="2"/>
  <c r="AD545" i="2"/>
  <c r="AD155" i="2"/>
  <c r="AD211" i="2"/>
  <c r="AD728" i="2"/>
  <c r="AD566" i="2"/>
  <c r="AD445" i="2"/>
  <c r="AD446" i="2"/>
  <c r="AD177" i="2"/>
  <c r="AD164" i="2"/>
  <c r="AD389" i="2"/>
  <c r="AD460" i="2"/>
  <c r="AD418" i="2"/>
  <c r="AD320" i="2"/>
  <c r="AD514" i="2"/>
  <c r="AD529" i="2"/>
  <c r="AD690" i="2"/>
  <c r="AD194" i="2"/>
  <c r="AD589" i="2"/>
  <c r="AD317" i="2"/>
  <c r="AD434" i="2"/>
  <c r="AD492" i="2"/>
  <c r="AD632" i="2"/>
  <c r="AD454" i="2"/>
  <c r="AD599" i="2"/>
  <c r="AD656" i="2"/>
  <c r="AD206" i="2"/>
  <c r="AD321" i="2"/>
  <c r="AD437" i="2"/>
  <c r="AD620" i="2"/>
  <c r="AD671" i="2"/>
  <c r="AD381" i="2"/>
  <c r="AD571" i="2"/>
  <c r="AD726" i="2"/>
  <c r="AD570" i="2"/>
  <c r="AD368" i="2"/>
  <c r="AD715" i="2"/>
  <c r="AD268" i="2"/>
  <c r="AD280" i="2"/>
  <c r="AD619" i="2"/>
  <c r="AD455" i="2"/>
  <c r="AD603" i="2"/>
  <c r="AD596" i="2"/>
  <c r="AD443" i="2"/>
  <c r="AD668" i="2"/>
  <c r="AD405" i="2"/>
  <c r="AD427" i="2"/>
  <c r="AD517" i="2"/>
  <c r="AD616" i="2"/>
  <c r="AD623" i="2"/>
  <c r="AD453" i="2"/>
  <c r="AD725" i="2"/>
  <c r="AD703" i="2"/>
  <c r="AD722" i="2"/>
  <c r="AD697" i="2"/>
  <c r="AD678" i="2"/>
  <c r="AD617" i="2"/>
  <c r="AD738" i="2"/>
  <c r="AD695" i="2"/>
  <c r="AD716" i="2"/>
  <c r="AD618" i="2"/>
  <c r="AD598" i="2"/>
  <c r="AD593" i="2"/>
  <c r="AD605" i="2"/>
  <c r="AD673" i="2"/>
  <c r="AD718" i="2"/>
  <c r="AD720" i="2"/>
  <c r="AD634" i="2"/>
  <c r="AD669" i="2"/>
  <c r="AD727" i="2"/>
  <c r="AD712" i="2"/>
  <c r="AD723" i="2"/>
  <c r="AD591" i="2"/>
  <c r="AD687" i="2"/>
  <c r="AD661" i="2"/>
  <c r="AD707" i="2"/>
  <c r="AD694" i="2"/>
  <c r="AD735" i="2"/>
  <c r="AC567" i="2"/>
  <c r="AC546" i="2"/>
  <c r="AC622" i="2"/>
  <c r="AC129" i="2"/>
  <c r="AC397" i="2"/>
  <c r="AC522" i="2"/>
  <c r="AC363" i="2"/>
  <c r="AC491" i="2"/>
  <c r="AC602" i="2"/>
  <c r="AC339" i="2"/>
  <c r="AC354" i="2"/>
  <c r="AC465" i="2"/>
  <c r="AC265" i="2"/>
  <c r="AC683" i="2"/>
  <c r="AC173" i="2"/>
  <c r="AC125" i="2"/>
  <c r="AC190" i="2"/>
  <c r="AC436" i="2"/>
  <c r="AC520" i="2"/>
  <c r="AC666" i="2"/>
  <c r="AC531" i="2"/>
  <c r="AC74" i="2"/>
  <c r="AC108" i="2"/>
  <c r="AC441" i="2"/>
  <c r="AC386" i="2"/>
  <c r="AC311" i="2"/>
  <c r="AC28" i="2"/>
  <c r="AC541" i="2"/>
  <c r="AC221" i="2"/>
  <c r="AC652" i="2"/>
  <c r="AC383" i="2"/>
  <c r="AC103" i="2"/>
  <c r="AC625" i="2"/>
  <c r="AC662" i="2"/>
  <c r="AC146" i="2"/>
  <c r="AC82" i="2"/>
  <c r="AC306" i="2"/>
  <c r="AC5" i="2"/>
  <c r="AC657" i="2"/>
  <c r="AC90" i="2"/>
  <c r="AC494" i="2"/>
  <c r="AC203" i="2"/>
  <c r="AC109" i="2"/>
  <c r="AC41" i="2"/>
  <c r="AC347" i="2"/>
  <c r="AC502" i="2"/>
  <c r="AC198" i="2"/>
  <c r="AC557" i="2"/>
  <c r="AC396" i="2"/>
  <c r="AC107" i="2"/>
  <c r="AC295" i="2"/>
  <c r="AC161" i="2"/>
  <c r="AC53" i="2"/>
  <c r="AC626" i="2"/>
  <c r="AC77" i="2"/>
  <c r="AC42" i="2"/>
  <c r="AC528" i="2"/>
  <c r="AC442" i="2"/>
  <c r="AC536" i="2"/>
  <c r="AC279" i="2"/>
  <c r="AC142" i="2"/>
  <c r="AC479" i="2"/>
  <c r="AC209" i="2"/>
  <c r="AC337" i="2"/>
  <c r="AC464" i="2"/>
  <c r="AC468" i="2"/>
  <c r="AC215" i="2"/>
  <c r="AC137" i="2"/>
  <c r="AC340" i="2"/>
  <c r="AC76" i="2"/>
  <c r="AC430" i="2"/>
  <c r="AC399" i="2"/>
  <c r="AC474" i="2"/>
  <c r="AC113" i="2"/>
  <c r="AC309" i="2"/>
  <c r="AC648" i="2"/>
  <c r="AC292" i="2"/>
  <c r="AC165" i="2"/>
  <c r="AC255" i="2"/>
  <c r="AC3" i="2"/>
  <c r="AC485" i="2"/>
  <c r="AC365" i="2"/>
  <c r="AC98" i="2"/>
  <c r="AC12" i="2"/>
  <c r="AC313" i="2"/>
  <c r="AC537" i="2"/>
  <c r="AC572" i="2"/>
  <c r="AC208" i="2"/>
  <c r="AC261" i="2"/>
  <c r="AC358" i="2"/>
  <c r="AC51" i="2"/>
  <c r="AC346" i="2"/>
  <c r="AC649" i="2"/>
  <c r="AC400" i="2"/>
  <c r="AC250" i="2"/>
  <c r="AC384" i="2"/>
  <c r="AC8" i="2"/>
  <c r="AC67" i="2"/>
  <c r="AC316" i="2"/>
  <c r="AC60" i="2"/>
  <c r="AC338" i="2"/>
  <c r="AC197" i="2"/>
  <c r="AC258" i="2"/>
  <c r="AC310" i="2"/>
  <c r="AC147" i="2"/>
  <c r="AC254" i="2"/>
  <c r="AC505" i="2"/>
  <c r="AC462" i="2"/>
  <c r="AC293" i="2"/>
  <c r="AC149" i="2"/>
  <c r="AC353" i="2"/>
  <c r="AC237" i="2"/>
  <c r="AC244" i="2"/>
  <c r="AC428" i="2"/>
  <c r="AC104" i="2"/>
  <c r="AC188" i="2"/>
  <c r="AC45" i="2"/>
  <c r="AC638" i="2"/>
  <c r="AC152" i="2"/>
  <c r="AC705" i="2"/>
  <c r="AC482" i="2"/>
  <c r="AC10" i="2"/>
  <c r="AC219" i="2"/>
  <c r="AC393" i="2"/>
  <c r="AC54" i="2"/>
  <c r="AC153" i="2"/>
  <c r="AC288" i="2"/>
  <c r="AC263" i="2"/>
  <c r="AC296" i="2"/>
  <c r="AC34" i="2"/>
  <c r="AC201" i="2"/>
  <c r="AC607" i="2"/>
  <c r="AC451" i="2"/>
  <c r="AC186" i="2"/>
  <c r="AC230" i="2"/>
  <c r="AC498" i="2"/>
  <c r="AC323" i="2"/>
  <c r="AC277" i="2"/>
  <c r="AC364" i="2"/>
  <c r="AC714" i="2"/>
  <c r="AC350" i="2"/>
  <c r="AC266" i="2"/>
  <c r="AC48" i="2"/>
  <c r="AC319" i="2"/>
  <c r="AC682" i="2"/>
  <c r="AC470" i="2"/>
  <c r="AC327" i="2"/>
  <c r="AC86" i="2"/>
  <c r="AC351" i="2"/>
  <c r="AC78" i="2"/>
  <c r="AC106" i="2"/>
  <c r="AC11" i="2"/>
  <c r="AC526" i="2"/>
  <c r="AC239" i="2"/>
  <c r="AC282" i="2"/>
  <c r="AC379" i="2"/>
  <c r="AC271" i="2"/>
  <c r="AC204" i="2"/>
  <c r="AC493" i="2"/>
  <c r="AC534" i="2"/>
  <c r="AC558" i="2"/>
  <c r="AC369" i="2"/>
  <c r="AC158" i="2"/>
  <c r="AC544" i="2"/>
  <c r="AC484" i="2"/>
  <c r="AC417" i="2"/>
  <c r="AC645" i="2"/>
  <c r="AC36" i="2"/>
  <c r="AC583" i="2"/>
  <c r="AC260" i="2"/>
  <c r="AC635" i="2"/>
  <c r="AC515" i="2"/>
  <c r="AC2" i="2"/>
  <c r="AC508" i="2"/>
  <c r="AC469" i="2"/>
  <c r="AC352" i="2"/>
  <c r="AC660" i="2"/>
  <c r="AC166" i="2"/>
  <c r="AC22" i="2"/>
  <c r="AC134" i="2"/>
  <c r="AC344" i="2"/>
  <c r="AC182" i="2"/>
  <c r="AC228" i="2"/>
  <c r="AC184" i="2"/>
  <c r="AC665" i="2"/>
  <c r="AC252" i="2"/>
  <c r="AC39" i="2"/>
  <c r="AC56" i="2"/>
  <c r="AC650" i="2"/>
  <c r="AC562" i="2"/>
  <c r="AC416" i="2"/>
  <c r="AC31" i="2"/>
  <c r="AC281" i="2"/>
  <c r="AC373" i="2"/>
  <c r="AC191" i="2"/>
  <c r="AC686" i="2"/>
  <c r="AC615" i="2"/>
  <c r="AC447" i="2"/>
  <c r="AC412" i="2"/>
  <c r="AC94" i="2"/>
  <c r="AC458" i="2"/>
  <c r="AC246" i="2"/>
  <c r="AC554" i="2"/>
  <c r="AC403" i="2"/>
  <c r="AC581" i="2"/>
  <c r="AC85" i="2"/>
  <c r="AC276" i="2"/>
  <c r="AC376" i="2"/>
  <c r="AC642" i="2"/>
  <c r="AC490" i="2"/>
  <c r="AC73" i="2"/>
  <c r="AC608" i="2"/>
  <c r="AC240" i="2"/>
  <c r="AC483" i="2"/>
  <c r="AC391" i="2"/>
  <c r="AC122" i="2"/>
  <c r="AC394" i="2"/>
  <c r="AC561" i="2"/>
  <c r="AC518" i="2"/>
  <c r="AC168" i="2"/>
  <c r="AC205" i="2"/>
  <c r="AC114" i="2"/>
  <c r="AC236" i="2"/>
  <c r="AC298" i="2"/>
  <c r="AC70" i="2"/>
  <c r="AC582" i="2"/>
  <c r="AC672" i="2"/>
  <c r="AC341" i="2"/>
  <c r="AC68" i="2"/>
  <c r="AC459" i="2"/>
  <c r="AC303" i="2"/>
  <c r="AC524" i="2"/>
  <c r="AC604" i="2"/>
  <c r="AC729" i="2"/>
  <c r="AC234" i="2"/>
  <c r="AC248" i="2"/>
  <c r="AC552" i="2"/>
  <c r="AC586" i="2"/>
  <c r="AC305" i="2"/>
  <c r="AC706" i="2"/>
  <c r="AC62" i="2"/>
  <c r="AC348" i="2"/>
  <c r="AC444" i="2"/>
  <c r="AC176" i="2"/>
  <c r="AC80" i="2"/>
  <c r="AC135" i="2"/>
  <c r="AC709" i="2"/>
  <c r="AC547" i="2"/>
  <c r="AC21" i="2"/>
  <c r="AC592" i="2"/>
  <c r="AC116" i="2"/>
  <c r="AC651" i="2"/>
  <c r="AC325" i="2"/>
  <c r="AC81" i="2"/>
  <c r="AC345" i="2"/>
  <c r="AC410" i="2"/>
  <c r="AC29" i="2"/>
  <c r="AC16" i="2"/>
  <c r="AC272" i="2"/>
  <c r="AC532" i="2"/>
  <c r="AC471" i="2"/>
  <c r="AC299" i="2"/>
  <c r="AC585" i="2"/>
  <c r="AC289" i="2"/>
  <c r="AC425" i="2"/>
  <c r="AC69" i="2"/>
  <c r="AC304" i="2"/>
  <c r="AC533" i="2"/>
  <c r="AC213" i="2"/>
  <c r="AC388" i="2"/>
  <c r="AC50" i="2"/>
  <c r="AC550" i="2"/>
  <c r="AC66" i="2"/>
  <c r="AC154" i="2"/>
  <c r="AC189" i="2"/>
  <c r="AC111" i="2"/>
  <c r="AC504" i="2"/>
  <c r="AC79" i="2"/>
  <c r="AC601" i="2"/>
  <c r="AC406" i="2"/>
  <c r="AC32" i="2"/>
  <c r="AC503" i="2"/>
  <c r="AC481" i="2"/>
  <c r="AC431" i="2"/>
  <c r="AC301" i="2"/>
  <c r="AC131" i="2"/>
  <c r="AC91" i="2"/>
  <c r="AC612" i="2"/>
  <c r="AC291" i="2"/>
  <c r="AC613" i="2"/>
  <c r="AC315" i="2"/>
  <c r="AC360" i="2"/>
  <c r="AC708" i="2"/>
  <c r="AC58" i="2"/>
  <c r="AC183" i="2"/>
  <c r="AC96" i="2"/>
  <c r="AC476" i="2"/>
  <c r="AC551" i="2"/>
  <c r="AC192" i="2"/>
  <c r="AC610" i="2"/>
  <c r="AC242" i="2"/>
  <c r="AC377" i="2"/>
  <c r="AC112" i="2"/>
  <c r="AC274" i="2"/>
  <c r="AC162" i="2"/>
  <c r="AC243" i="2"/>
  <c r="AC419" i="2"/>
  <c r="AC355" i="2"/>
  <c r="AC71" i="2"/>
  <c r="AC356" i="2"/>
  <c r="AC527" i="2"/>
  <c r="AC495" i="2"/>
  <c r="AC93" i="2"/>
  <c r="AC646" i="2"/>
  <c r="AC302" i="2"/>
  <c r="AC269" i="2"/>
  <c r="AC636" i="2"/>
  <c r="AC568" i="2"/>
  <c r="AC249" i="2"/>
  <c r="AC174" i="2"/>
  <c r="AC187" i="2"/>
  <c r="AC499" i="2"/>
  <c r="AC318" i="2"/>
  <c r="AC9" i="2"/>
  <c r="AC196" i="2"/>
  <c r="AC100" i="2"/>
  <c r="AC232" i="2"/>
  <c r="AC519" i="2"/>
  <c r="AC214" i="2"/>
  <c r="AC24" i="2"/>
  <c r="AC407" i="2"/>
  <c r="AC47" i="2"/>
  <c r="AC594" i="2"/>
  <c r="AC7" i="2"/>
  <c r="AC178" i="2"/>
  <c r="AC432" i="2"/>
  <c r="AC392" i="2"/>
  <c r="AC663" i="2"/>
  <c r="AC57" i="2"/>
  <c r="AC294" i="2"/>
  <c r="AC721" i="2"/>
  <c r="AC222" i="2"/>
  <c r="AC655" i="2"/>
  <c r="AC35" i="2"/>
  <c r="AC633" i="2"/>
  <c r="AC87" i="2"/>
  <c r="AC124" i="2"/>
  <c r="AC710" i="2"/>
  <c r="AC33" i="2"/>
  <c r="AC380" i="2"/>
  <c r="AC507" i="2"/>
  <c r="AC64" i="2"/>
  <c r="AC119" i="2"/>
  <c r="AC37" i="2"/>
  <c r="AC538" i="2"/>
  <c r="AC343" i="2"/>
  <c r="AC653" i="2"/>
  <c r="AC564" i="2"/>
  <c r="AC207" i="2"/>
  <c r="AC440" i="2"/>
  <c r="AC487" i="2"/>
  <c r="AC314" i="2"/>
  <c r="AC110" i="2"/>
  <c r="AC614" i="2"/>
  <c r="AC233" i="2"/>
  <c r="AC259" i="2"/>
  <c r="AC328" i="2"/>
  <c r="AC563" i="2"/>
  <c r="AC361" i="2"/>
  <c r="AC371" i="2"/>
  <c r="AC199" i="2"/>
  <c r="AC264" i="2"/>
  <c r="AC216" i="2"/>
  <c r="AC181" i="2"/>
  <c r="AC466" i="2"/>
  <c r="AC414" i="2"/>
  <c r="AC133" i="2"/>
  <c r="AC696" i="2"/>
  <c r="AC49" i="2"/>
  <c r="AC639" i="2"/>
  <c r="AC218" i="2"/>
  <c r="AC357" i="2"/>
  <c r="AC674" i="2"/>
  <c r="AC195" i="2"/>
  <c r="AC439" i="2"/>
  <c r="AC555" i="2"/>
  <c r="AC217" i="2"/>
  <c r="AC488" i="2"/>
  <c r="AC382" i="2"/>
  <c r="AC18" i="2"/>
  <c r="AC324" i="2"/>
  <c r="AC241" i="2"/>
  <c r="AC144" i="2"/>
  <c r="AC13" i="2"/>
  <c r="AC689" i="2"/>
  <c r="AC156" i="2"/>
  <c r="AC307" i="2"/>
  <c r="AC637" i="2"/>
  <c r="AC202" i="2"/>
  <c r="AC136" i="2"/>
  <c r="AC179" i="2"/>
  <c r="AC543" i="2"/>
  <c r="AC167" i="2"/>
  <c r="AC138" i="2"/>
  <c r="AC421" i="2"/>
  <c r="AC461" i="2"/>
  <c r="AC227" i="2"/>
  <c r="AC15" i="2"/>
  <c r="AC402" i="2"/>
  <c r="AC724" i="2"/>
  <c r="AC115" i="2"/>
  <c r="AC415" i="2"/>
  <c r="AC46" i="2"/>
  <c r="AC472" i="2"/>
  <c r="AC14" i="2"/>
  <c r="AC647" i="2"/>
  <c r="AC6" i="2"/>
  <c r="AC102" i="2"/>
  <c r="AC157" i="2"/>
  <c r="AC44" i="2"/>
  <c r="AC200" i="2"/>
  <c r="AC89" i="2"/>
  <c r="AC556" i="2"/>
  <c r="AC530" i="2"/>
  <c r="AC609" i="2"/>
  <c r="AC52" i="2"/>
  <c r="AC226" i="2"/>
  <c r="AC4" i="2"/>
  <c r="AC322" i="2"/>
  <c r="AC631" i="2"/>
  <c r="AC509" i="2"/>
  <c r="AC27" i="2"/>
  <c r="AC452" i="2"/>
  <c r="AC574" i="2"/>
  <c r="AC374" i="2"/>
  <c r="AC163" i="2"/>
  <c r="AC193" i="2"/>
  <c r="AC449" i="2"/>
  <c r="AC467" i="2"/>
  <c r="AC212" i="2"/>
  <c r="AC238" i="2"/>
  <c r="AC375" i="2"/>
  <c r="AC92" i="2"/>
  <c r="AC692" i="2"/>
  <c r="AC72" i="2"/>
  <c r="AC390" i="2"/>
  <c r="AC733" i="2"/>
  <c r="AC506" i="2"/>
  <c r="AC128" i="2"/>
  <c r="AC286" i="2"/>
  <c r="AC675" i="2"/>
  <c r="AC370" i="2"/>
  <c r="AC521" i="2"/>
  <c r="AC477" i="2"/>
  <c r="AC245" i="2"/>
  <c r="AC275" i="2"/>
  <c r="AC523" i="2"/>
  <c r="AC210" i="2"/>
  <c r="AC121" i="2"/>
  <c r="AC450" i="2"/>
  <c r="AC497" i="2"/>
  <c r="AC247" i="2"/>
  <c r="AC180" i="2"/>
  <c r="AC256" i="2"/>
  <c r="AC30" i="2"/>
  <c r="AC719" i="2"/>
  <c r="AC97" i="2"/>
  <c r="AC457" i="2"/>
  <c r="AC117" i="2"/>
  <c r="AC433" i="2"/>
  <c r="AC75" i="2"/>
  <c r="AC422" i="2"/>
  <c r="AC120" i="2"/>
  <c r="AC420" i="2"/>
  <c r="AC63" i="2"/>
  <c r="AC435" i="2"/>
  <c r="AC409" i="2"/>
  <c r="AC577" i="2"/>
  <c r="AC542" i="2"/>
  <c r="AC698" i="2"/>
  <c r="AC730" i="2"/>
  <c r="AC511" i="2"/>
  <c r="AC680" i="2"/>
  <c r="AC688" i="2"/>
  <c r="AC118" i="2"/>
  <c r="AC513" i="2"/>
  <c r="AC126" i="2"/>
  <c r="AC565" i="2"/>
  <c r="AC367" i="2"/>
  <c r="AC548" i="2"/>
  <c r="AC684" i="2"/>
  <c r="AC231" i="2"/>
  <c r="AC366" i="2"/>
  <c r="AC713" i="2"/>
  <c r="AC38" i="2"/>
  <c r="AC475" i="2"/>
  <c r="AC606" i="2"/>
  <c r="AC17" i="2"/>
  <c r="AC512" i="2"/>
  <c r="AC478" i="2"/>
  <c r="AC395" i="2"/>
  <c r="AC300" i="2"/>
  <c r="AC643" i="2"/>
  <c r="AC334" i="2"/>
  <c r="AC644" i="2"/>
  <c r="AC253" i="2"/>
  <c r="AC426" i="2"/>
  <c r="AC576" i="2"/>
  <c r="AC676" i="2"/>
  <c r="AC143" i="2"/>
  <c r="AC510" i="2"/>
  <c r="AC55" i="2"/>
  <c r="AC160" i="2"/>
  <c r="AC398" i="2"/>
  <c r="AC378" i="2"/>
  <c r="AC23" i="2"/>
  <c r="AC287" i="2"/>
  <c r="AC500" i="2"/>
  <c r="AC387" i="2"/>
  <c r="AC736" i="2"/>
  <c r="AC40" i="2"/>
  <c r="AC640" i="2"/>
  <c r="AC423" i="2"/>
  <c r="AC413" i="2"/>
  <c r="AC170" i="2"/>
  <c r="AC629" i="2"/>
  <c r="AC535" i="2"/>
  <c r="AC621" i="2"/>
  <c r="AC25" i="2"/>
  <c r="AC61" i="2"/>
  <c r="AC496" i="2"/>
  <c r="AC257" i="2"/>
  <c r="AC429" i="2"/>
  <c r="AC59" i="2"/>
  <c r="AC731" i="2"/>
  <c r="AC611" i="2"/>
  <c r="AC489" i="2"/>
  <c r="AC516" i="2"/>
  <c r="AC283" i="2"/>
  <c r="AC270" i="2"/>
  <c r="AC664" i="2"/>
  <c r="AC285" i="2"/>
  <c r="AC627" i="2"/>
  <c r="AC26" i="2"/>
  <c r="AC95" i="2"/>
  <c r="AC140" i="2"/>
  <c r="AC438" i="2"/>
  <c r="AC19" i="2"/>
  <c r="AC501" i="2"/>
  <c r="AC88" i="2"/>
  <c r="AC171" i="2"/>
  <c r="AC575" i="2"/>
  <c r="AC224" i="2"/>
  <c r="AC331" i="2"/>
  <c r="AC385" i="2"/>
  <c r="AC185" i="2"/>
  <c r="AC349" i="2"/>
  <c r="AC641" i="2"/>
  <c r="AC732" i="2"/>
  <c r="AC223" i="2"/>
  <c r="AC145" i="2"/>
  <c r="AC539" i="2"/>
  <c r="AC540" i="2"/>
  <c r="AC20" i="2"/>
  <c r="AC141" i="2"/>
  <c r="AC677" i="2"/>
  <c r="AC99" i="2"/>
  <c r="AC342" i="2"/>
  <c r="AC711" i="2"/>
  <c r="AC456" i="2"/>
  <c r="AC175" i="2"/>
  <c r="AC326" i="2"/>
  <c r="AC670" i="2"/>
  <c r="AC404" i="2"/>
  <c r="AC251" i="2"/>
  <c r="AC267" i="2"/>
  <c r="AC278" i="2"/>
  <c r="AC43" i="2"/>
  <c r="AC473" i="2"/>
  <c r="AC693" i="2"/>
  <c r="AC654" i="2"/>
  <c r="AC573" i="2"/>
  <c r="AC408" i="2"/>
  <c r="AC333" i="2"/>
  <c r="AC624" i="2"/>
  <c r="AC229" i="2"/>
  <c r="AC132" i="2"/>
  <c r="AC336" i="2"/>
  <c r="AC169" i="2"/>
  <c r="AC83" i="2"/>
  <c r="AC699" i="2"/>
  <c r="AC312" i="2"/>
  <c r="AC704" i="2"/>
  <c r="AC235" i="2"/>
  <c r="AC130" i="2"/>
  <c r="AC717" i="2"/>
  <c r="AC525" i="2"/>
  <c r="AC559" i="2"/>
  <c r="AC630" i="2"/>
  <c r="AC329" i="2"/>
  <c r="AC734" i="2"/>
  <c r="AC480" i="2"/>
  <c r="AC595" i="2"/>
  <c r="AC148" i="2"/>
  <c r="AC172" i="2"/>
  <c r="AC700" i="2"/>
  <c r="AC65" i="2"/>
  <c r="AC127" i="2"/>
  <c r="AC123" i="2"/>
  <c r="AC679" i="2"/>
  <c r="AC151" i="2"/>
  <c r="AC372" i="2"/>
  <c r="AC587" i="2"/>
  <c r="AC284" i="2"/>
  <c r="AC335" i="2"/>
  <c r="AC553" i="2"/>
  <c r="AC691" i="2"/>
  <c r="AC359" i="2"/>
  <c r="AC330" i="2"/>
  <c r="AC297" i="2"/>
  <c r="AC685" i="2"/>
  <c r="AC549" i="2"/>
  <c r="AC463" i="2"/>
  <c r="AC411" i="2"/>
  <c r="AC701" i="2"/>
  <c r="AC580" i="2"/>
  <c r="AC150" i="2"/>
  <c r="AC667" i="2"/>
  <c r="AC737" i="2"/>
  <c r="AC702" i="2"/>
  <c r="AC658" i="2"/>
  <c r="AC578" i="2"/>
  <c r="AC159" i="2"/>
  <c r="AC579" i="2"/>
  <c r="AC600" i="2"/>
  <c r="AC448" i="2"/>
  <c r="AC588" i="2"/>
  <c r="AC332" i="2"/>
  <c r="AC681" i="2"/>
  <c r="AC262" i="2"/>
  <c r="AC101" i="2"/>
  <c r="AC84" i="2"/>
  <c r="AC584" i="2"/>
  <c r="AC273" i="2"/>
  <c r="AC308" i="2"/>
  <c r="AC139" i="2"/>
  <c r="AC590" i="2"/>
  <c r="AC628" i="2"/>
  <c r="AC362" i="2"/>
  <c r="AC105" i="2"/>
  <c r="AC220" i="2"/>
  <c r="AC569" i="2"/>
  <c r="AC401" i="2"/>
  <c r="AC290" i="2"/>
  <c r="AC424" i="2"/>
  <c r="AC225" i="2"/>
  <c r="AC597" i="2"/>
  <c r="AC486" i="2"/>
  <c r="AC659" i="2"/>
  <c r="AC560" i="2"/>
  <c r="AC545" i="2"/>
  <c r="AC155" i="2"/>
  <c r="AC211" i="2"/>
  <c r="AC728" i="2"/>
  <c r="AC566" i="2"/>
  <c r="AC445" i="2"/>
  <c r="AC446" i="2"/>
  <c r="AC177" i="2"/>
  <c r="AC164" i="2"/>
  <c r="AC389" i="2"/>
  <c r="AC460" i="2"/>
  <c r="AC418" i="2"/>
  <c r="AC320" i="2"/>
  <c r="AC514" i="2"/>
  <c r="AC529" i="2"/>
  <c r="AC690" i="2"/>
  <c r="AC194" i="2"/>
  <c r="AC589" i="2"/>
  <c r="AC317" i="2"/>
  <c r="AC434" i="2"/>
  <c r="AC492" i="2"/>
  <c r="AC632" i="2"/>
  <c r="AC454" i="2"/>
  <c r="AC599" i="2"/>
  <c r="AC656" i="2"/>
  <c r="AC206" i="2"/>
  <c r="AC321" i="2"/>
  <c r="AC437" i="2"/>
  <c r="AC620" i="2"/>
  <c r="AC671" i="2"/>
  <c r="AC381" i="2"/>
  <c r="AC571" i="2"/>
  <c r="AC726" i="2"/>
  <c r="AC570" i="2"/>
  <c r="AC368" i="2"/>
  <c r="AC715" i="2"/>
  <c r="AC268" i="2"/>
  <c r="AC280" i="2"/>
  <c r="AC619" i="2"/>
  <c r="AC455" i="2"/>
  <c r="AC603" i="2"/>
  <c r="AC596" i="2"/>
  <c r="AC443" i="2"/>
  <c r="AC668" i="2"/>
  <c r="AC405" i="2"/>
  <c r="AC427" i="2"/>
  <c r="AC517" i="2"/>
  <c r="AC616" i="2"/>
  <c r="AC623" i="2"/>
  <c r="AC453" i="2"/>
  <c r="AC725" i="2"/>
  <c r="AC703" i="2"/>
  <c r="AC722" i="2"/>
  <c r="AC697" i="2"/>
  <c r="AC678" i="2"/>
  <c r="AC617" i="2"/>
  <c r="AC738" i="2"/>
  <c r="AC695" i="2"/>
  <c r="AC716" i="2"/>
  <c r="AC618" i="2"/>
  <c r="AC598" i="2"/>
  <c r="AC593" i="2"/>
  <c r="AC605" i="2"/>
  <c r="AC673" i="2"/>
  <c r="AC718" i="2"/>
  <c r="AC720" i="2"/>
  <c r="AC634" i="2"/>
  <c r="AC669" i="2"/>
  <c r="AC727" i="2"/>
  <c r="AC712" i="2"/>
  <c r="AC723" i="2"/>
  <c r="AC591" i="2"/>
  <c r="AC687" i="2"/>
  <c r="AC661" i="2"/>
  <c r="AC707" i="2"/>
  <c r="AC694" i="2"/>
  <c r="AC735" i="2"/>
  <c r="U567" i="2"/>
  <c r="U546" i="2"/>
  <c r="U622" i="2"/>
  <c r="U129" i="2"/>
  <c r="U397" i="2"/>
  <c r="U522" i="2"/>
  <c r="U363" i="2"/>
  <c r="U491" i="2"/>
  <c r="U602" i="2"/>
  <c r="U339" i="2"/>
  <c r="U354" i="2"/>
  <c r="U465" i="2"/>
  <c r="U265" i="2"/>
  <c r="U683" i="2"/>
  <c r="U173" i="2"/>
  <c r="U125" i="2"/>
  <c r="U190" i="2"/>
  <c r="U436" i="2"/>
  <c r="U520" i="2"/>
  <c r="U666" i="2"/>
  <c r="U531" i="2"/>
  <c r="U74" i="2"/>
  <c r="U108" i="2"/>
  <c r="U441" i="2"/>
  <c r="U386" i="2"/>
  <c r="U311" i="2"/>
  <c r="U28" i="2"/>
  <c r="U541" i="2"/>
  <c r="U221" i="2"/>
  <c r="U652" i="2"/>
  <c r="U383" i="2"/>
  <c r="U103" i="2"/>
  <c r="U625" i="2"/>
  <c r="U662" i="2"/>
  <c r="U146" i="2"/>
  <c r="U82" i="2"/>
  <c r="U306" i="2"/>
  <c r="U5" i="2"/>
  <c r="U657" i="2"/>
  <c r="U90" i="2"/>
  <c r="U494" i="2"/>
  <c r="U203" i="2"/>
  <c r="U109" i="2"/>
  <c r="U41" i="2"/>
  <c r="U347" i="2"/>
  <c r="U502" i="2"/>
  <c r="U198" i="2"/>
  <c r="U557" i="2"/>
  <c r="U396" i="2"/>
  <c r="U107" i="2"/>
  <c r="U295" i="2"/>
  <c r="U161" i="2"/>
  <c r="U53" i="2"/>
  <c r="U626" i="2"/>
  <c r="U77" i="2"/>
  <c r="U42" i="2"/>
  <c r="U528" i="2"/>
  <c r="U442" i="2"/>
  <c r="U536" i="2"/>
  <c r="U279" i="2"/>
  <c r="U142" i="2"/>
  <c r="U479" i="2"/>
  <c r="U209" i="2"/>
  <c r="U337" i="2"/>
  <c r="U464" i="2"/>
  <c r="U468" i="2"/>
  <c r="U215" i="2"/>
  <c r="U137" i="2"/>
  <c r="U340" i="2"/>
  <c r="U76" i="2"/>
  <c r="U430" i="2"/>
  <c r="U399" i="2"/>
  <c r="U474" i="2"/>
  <c r="U113" i="2"/>
  <c r="U309" i="2"/>
  <c r="U648" i="2"/>
  <c r="U292" i="2"/>
  <c r="U165" i="2"/>
  <c r="U255" i="2"/>
  <c r="U3" i="2"/>
  <c r="U485" i="2"/>
  <c r="U365" i="2"/>
  <c r="U98" i="2"/>
  <c r="U12" i="2"/>
  <c r="U313" i="2"/>
  <c r="U537" i="2"/>
  <c r="U572" i="2"/>
  <c r="U208" i="2"/>
  <c r="U261" i="2"/>
  <c r="U358" i="2"/>
  <c r="U51" i="2"/>
  <c r="U346" i="2"/>
  <c r="U649" i="2"/>
  <c r="U400" i="2"/>
  <c r="U250" i="2"/>
  <c r="U384" i="2"/>
  <c r="U8" i="2"/>
  <c r="U67" i="2"/>
  <c r="U316" i="2"/>
  <c r="U60" i="2"/>
  <c r="U338" i="2"/>
  <c r="U197" i="2"/>
  <c r="U258" i="2"/>
  <c r="U310" i="2"/>
  <c r="U147" i="2"/>
  <c r="U254" i="2"/>
  <c r="U505" i="2"/>
  <c r="U462" i="2"/>
  <c r="U293" i="2"/>
  <c r="U149" i="2"/>
  <c r="U353" i="2"/>
  <c r="U237" i="2"/>
  <c r="U244" i="2"/>
  <c r="U428" i="2"/>
  <c r="U104" i="2"/>
  <c r="U188" i="2"/>
  <c r="U45" i="2"/>
  <c r="U638" i="2"/>
  <c r="U152" i="2"/>
  <c r="U705" i="2"/>
  <c r="U482" i="2"/>
  <c r="U10" i="2"/>
  <c r="U219" i="2"/>
  <c r="U393" i="2"/>
  <c r="U54" i="2"/>
  <c r="U153" i="2"/>
  <c r="U288" i="2"/>
  <c r="U263" i="2"/>
  <c r="U296" i="2"/>
  <c r="U34" i="2"/>
  <c r="U201" i="2"/>
  <c r="U607" i="2"/>
  <c r="U451" i="2"/>
  <c r="U186" i="2"/>
  <c r="U230" i="2"/>
  <c r="U498" i="2"/>
  <c r="U323" i="2"/>
  <c r="U277" i="2"/>
  <c r="U364" i="2"/>
  <c r="U714" i="2"/>
  <c r="U350" i="2"/>
  <c r="U266" i="2"/>
  <c r="U48" i="2"/>
  <c r="U319" i="2"/>
  <c r="U682" i="2"/>
  <c r="U470" i="2"/>
  <c r="U327" i="2"/>
  <c r="U86" i="2"/>
  <c r="U351" i="2"/>
  <c r="U78" i="2"/>
  <c r="U106" i="2"/>
  <c r="U11" i="2"/>
  <c r="U526" i="2"/>
  <c r="U239" i="2"/>
  <c r="U282" i="2"/>
  <c r="U379" i="2"/>
  <c r="U271" i="2"/>
  <c r="U204" i="2"/>
  <c r="U493" i="2"/>
  <c r="U534" i="2"/>
  <c r="U558" i="2"/>
  <c r="U369" i="2"/>
  <c r="U158" i="2"/>
  <c r="U544" i="2"/>
  <c r="U484" i="2"/>
  <c r="U417" i="2"/>
  <c r="U645" i="2"/>
  <c r="U36" i="2"/>
  <c r="U583" i="2"/>
  <c r="U260" i="2"/>
  <c r="U635" i="2"/>
  <c r="U515" i="2"/>
  <c r="U2" i="2"/>
  <c r="U508" i="2"/>
  <c r="U469" i="2"/>
  <c r="U352" i="2"/>
  <c r="U660" i="2"/>
  <c r="U166" i="2"/>
  <c r="U22" i="2"/>
  <c r="U134" i="2"/>
  <c r="U344" i="2"/>
  <c r="U182" i="2"/>
  <c r="U228" i="2"/>
  <c r="U184" i="2"/>
  <c r="U665" i="2"/>
  <c r="U252" i="2"/>
  <c r="U39" i="2"/>
  <c r="U56" i="2"/>
  <c r="U650" i="2"/>
  <c r="U562" i="2"/>
  <c r="U416" i="2"/>
  <c r="U31" i="2"/>
  <c r="U281" i="2"/>
  <c r="U373" i="2"/>
  <c r="U191" i="2"/>
  <c r="U686" i="2"/>
  <c r="U615" i="2"/>
  <c r="U447" i="2"/>
  <c r="U412" i="2"/>
  <c r="U94" i="2"/>
  <c r="U458" i="2"/>
  <c r="U246" i="2"/>
  <c r="U554" i="2"/>
  <c r="U403" i="2"/>
  <c r="U581" i="2"/>
  <c r="U85" i="2"/>
  <c r="U276" i="2"/>
  <c r="U376" i="2"/>
  <c r="U642" i="2"/>
  <c r="U490" i="2"/>
  <c r="U73" i="2"/>
  <c r="U608" i="2"/>
  <c r="U240" i="2"/>
  <c r="U483" i="2"/>
  <c r="U391" i="2"/>
  <c r="U122" i="2"/>
  <c r="U394" i="2"/>
  <c r="U561" i="2"/>
  <c r="U518" i="2"/>
  <c r="U168" i="2"/>
  <c r="U205" i="2"/>
  <c r="U114" i="2"/>
  <c r="U236" i="2"/>
  <c r="U298" i="2"/>
  <c r="U70" i="2"/>
  <c r="U582" i="2"/>
  <c r="U672" i="2"/>
  <c r="U341" i="2"/>
  <c r="U68" i="2"/>
  <c r="U459" i="2"/>
  <c r="U303" i="2"/>
  <c r="U524" i="2"/>
  <c r="U604" i="2"/>
  <c r="U729" i="2"/>
  <c r="U234" i="2"/>
  <c r="U248" i="2"/>
  <c r="U552" i="2"/>
  <c r="U586" i="2"/>
  <c r="U305" i="2"/>
  <c r="U706" i="2"/>
  <c r="U62" i="2"/>
  <c r="U348" i="2"/>
  <c r="U444" i="2"/>
  <c r="U176" i="2"/>
  <c r="U80" i="2"/>
  <c r="U135" i="2"/>
  <c r="U709" i="2"/>
  <c r="U547" i="2"/>
  <c r="U21" i="2"/>
  <c r="U592" i="2"/>
  <c r="U116" i="2"/>
  <c r="U651" i="2"/>
  <c r="U325" i="2"/>
  <c r="U81" i="2"/>
  <c r="U345" i="2"/>
  <c r="U410" i="2"/>
  <c r="U29" i="2"/>
  <c r="U16" i="2"/>
  <c r="U272" i="2"/>
  <c r="U532" i="2"/>
  <c r="U471" i="2"/>
  <c r="U299" i="2"/>
  <c r="U585" i="2"/>
  <c r="U289" i="2"/>
  <c r="U425" i="2"/>
  <c r="U69" i="2"/>
  <c r="U304" i="2"/>
  <c r="U533" i="2"/>
  <c r="U213" i="2"/>
  <c r="U388" i="2"/>
  <c r="U50" i="2"/>
  <c r="U550" i="2"/>
  <c r="U66" i="2"/>
  <c r="U154" i="2"/>
  <c r="U189" i="2"/>
  <c r="U111" i="2"/>
  <c r="U504" i="2"/>
  <c r="U79" i="2"/>
  <c r="U601" i="2"/>
  <c r="U406" i="2"/>
  <c r="U32" i="2"/>
  <c r="U503" i="2"/>
  <c r="U481" i="2"/>
  <c r="U431" i="2"/>
  <c r="U301" i="2"/>
  <c r="U131" i="2"/>
  <c r="U91" i="2"/>
  <c r="U612" i="2"/>
  <c r="U291" i="2"/>
  <c r="U613" i="2"/>
  <c r="U315" i="2"/>
  <c r="U360" i="2"/>
  <c r="U708" i="2"/>
  <c r="U58" i="2"/>
  <c r="U183" i="2"/>
  <c r="U96" i="2"/>
  <c r="U476" i="2"/>
  <c r="U551" i="2"/>
  <c r="U192" i="2"/>
  <c r="U610" i="2"/>
  <c r="U242" i="2"/>
  <c r="U377" i="2"/>
  <c r="U112" i="2"/>
  <c r="U274" i="2"/>
  <c r="U162" i="2"/>
  <c r="U243" i="2"/>
  <c r="U419" i="2"/>
  <c r="U355" i="2"/>
  <c r="U71" i="2"/>
  <c r="U356" i="2"/>
  <c r="U527" i="2"/>
  <c r="U495" i="2"/>
  <c r="U93" i="2"/>
  <c r="U646" i="2"/>
  <c r="U302" i="2"/>
  <c r="U269" i="2"/>
  <c r="U636" i="2"/>
  <c r="U568" i="2"/>
  <c r="U249" i="2"/>
  <c r="U174" i="2"/>
  <c r="U187" i="2"/>
  <c r="U499" i="2"/>
  <c r="U318" i="2"/>
  <c r="U9" i="2"/>
  <c r="U196" i="2"/>
  <c r="U100" i="2"/>
  <c r="U232" i="2"/>
  <c r="U519" i="2"/>
  <c r="U214" i="2"/>
  <c r="U24" i="2"/>
  <c r="U407" i="2"/>
  <c r="U47" i="2"/>
  <c r="U594" i="2"/>
  <c r="U7" i="2"/>
  <c r="U178" i="2"/>
  <c r="U432" i="2"/>
  <c r="U392" i="2"/>
  <c r="U663" i="2"/>
  <c r="U57" i="2"/>
  <c r="U294" i="2"/>
  <c r="U721" i="2"/>
  <c r="U222" i="2"/>
  <c r="U655" i="2"/>
  <c r="U35" i="2"/>
  <c r="U633" i="2"/>
  <c r="U87" i="2"/>
  <c r="U124" i="2"/>
  <c r="U710" i="2"/>
  <c r="U33" i="2"/>
  <c r="U380" i="2"/>
  <c r="U507" i="2"/>
  <c r="U64" i="2"/>
  <c r="U119" i="2"/>
  <c r="U37" i="2"/>
  <c r="U538" i="2"/>
  <c r="U343" i="2"/>
  <c r="U653" i="2"/>
  <c r="U564" i="2"/>
  <c r="U207" i="2"/>
  <c r="U440" i="2"/>
  <c r="U487" i="2"/>
  <c r="U314" i="2"/>
  <c r="U110" i="2"/>
  <c r="U614" i="2"/>
  <c r="U233" i="2"/>
  <c r="U259" i="2"/>
  <c r="U328" i="2"/>
  <c r="U563" i="2"/>
  <c r="U361" i="2"/>
  <c r="U371" i="2"/>
  <c r="U199" i="2"/>
  <c r="U264" i="2"/>
  <c r="U216" i="2"/>
  <c r="U181" i="2"/>
  <c r="U466" i="2"/>
  <c r="U414" i="2"/>
  <c r="U133" i="2"/>
  <c r="U696" i="2"/>
  <c r="U49" i="2"/>
  <c r="U639" i="2"/>
  <c r="U218" i="2"/>
  <c r="U357" i="2"/>
  <c r="U674" i="2"/>
  <c r="U195" i="2"/>
  <c r="U439" i="2"/>
  <c r="U555" i="2"/>
  <c r="U217" i="2"/>
  <c r="U488" i="2"/>
  <c r="U382" i="2"/>
  <c r="U18" i="2"/>
  <c r="U324" i="2"/>
  <c r="U241" i="2"/>
  <c r="U144" i="2"/>
  <c r="U13" i="2"/>
  <c r="U689" i="2"/>
  <c r="U156" i="2"/>
  <c r="U307" i="2"/>
  <c r="U637" i="2"/>
  <c r="U202" i="2"/>
  <c r="U136" i="2"/>
  <c r="U179" i="2"/>
  <c r="U543" i="2"/>
  <c r="U167" i="2"/>
  <c r="U138" i="2"/>
  <c r="U421" i="2"/>
  <c r="U461" i="2"/>
  <c r="U227" i="2"/>
  <c r="U15" i="2"/>
  <c r="U402" i="2"/>
  <c r="U724" i="2"/>
  <c r="U115" i="2"/>
  <c r="U415" i="2"/>
  <c r="U46" i="2"/>
  <c r="U472" i="2"/>
  <c r="U14" i="2"/>
  <c r="U647" i="2"/>
  <c r="U6" i="2"/>
  <c r="U102" i="2"/>
  <c r="U157" i="2"/>
  <c r="U44" i="2"/>
  <c r="U200" i="2"/>
  <c r="U89" i="2"/>
  <c r="U556" i="2"/>
  <c r="U530" i="2"/>
  <c r="U609" i="2"/>
  <c r="U52" i="2"/>
  <c r="U226" i="2"/>
  <c r="U4" i="2"/>
  <c r="U322" i="2"/>
  <c r="U631" i="2"/>
  <c r="U509" i="2"/>
  <c r="U27" i="2"/>
  <c r="U452" i="2"/>
  <c r="U574" i="2"/>
  <c r="U374" i="2"/>
  <c r="U163" i="2"/>
  <c r="U193" i="2"/>
  <c r="U449" i="2"/>
  <c r="U467" i="2"/>
  <c r="U212" i="2"/>
  <c r="U238" i="2"/>
  <c r="U375" i="2"/>
  <c r="U92" i="2"/>
  <c r="U692" i="2"/>
  <c r="U72" i="2"/>
  <c r="U390" i="2"/>
  <c r="U733" i="2"/>
  <c r="U506" i="2"/>
  <c r="U128" i="2"/>
  <c r="U286" i="2"/>
  <c r="U675" i="2"/>
  <c r="U370" i="2"/>
  <c r="U521" i="2"/>
  <c r="U477" i="2"/>
  <c r="U245" i="2"/>
  <c r="U275" i="2"/>
  <c r="U523" i="2"/>
  <c r="U210" i="2"/>
  <c r="U121" i="2"/>
  <c r="U450" i="2"/>
  <c r="U497" i="2"/>
  <c r="U247" i="2"/>
  <c r="U180" i="2"/>
  <c r="U256" i="2"/>
  <c r="U30" i="2"/>
  <c r="U719" i="2"/>
  <c r="U97" i="2"/>
  <c r="U457" i="2"/>
  <c r="U117" i="2"/>
  <c r="U433" i="2"/>
  <c r="U75" i="2"/>
  <c r="U422" i="2"/>
  <c r="U120" i="2"/>
  <c r="U420" i="2"/>
  <c r="U63" i="2"/>
  <c r="U435" i="2"/>
  <c r="U409" i="2"/>
  <c r="U577" i="2"/>
  <c r="U542" i="2"/>
  <c r="U698" i="2"/>
  <c r="U730" i="2"/>
  <c r="U511" i="2"/>
  <c r="U680" i="2"/>
  <c r="U688" i="2"/>
  <c r="U118" i="2"/>
  <c r="U513" i="2"/>
  <c r="U126" i="2"/>
  <c r="U565" i="2"/>
  <c r="U367" i="2"/>
  <c r="U548" i="2"/>
  <c r="U684" i="2"/>
  <c r="U231" i="2"/>
  <c r="U366" i="2"/>
  <c r="U713" i="2"/>
  <c r="U38" i="2"/>
  <c r="U475" i="2"/>
  <c r="U606" i="2"/>
  <c r="U17" i="2"/>
  <c r="U512" i="2"/>
  <c r="U478" i="2"/>
  <c r="U395" i="2"/>
  <c r="U300" i="2"/>
  <c r="U643" i="2"/>
  <c r="U334" i="2"/>
  <c r="U644" i="2"/>
  <c r="U253" i="2"/>
  <c r="U426" i="2"/>
  <c r="U576" i="2"/>
  <c r="U676" i="2"/>
  <c r="U143" i="2"/>
  <c r="U510" i="2"/>
  <c r="U55" i="2"/>
  <c r="U160" i="2"/>
  <c r="U398" i="2"/>
  <c r="U378" i="2"/>
  <c r="U23" i="2"/>
  <c r="U287" i="2"/>
  <c r="U500" i="2"/>
  <c r="U387" i="2"/>
  <c r="U736" i="2"/>
  <c r="U40" i="2"/>
  <c r="U640" i="2"/>
  <c r="U423" i="2"/>
  <c r="U413" i="2"/>
  <c r="U170" i="2"/>
  <c r="U629" i="2"/>
  <c r="U535" i="2"/>
  <c r="U621" i="2"/>
  <c r="U25" i="2"/>
  <c r="U61" i="2"/>
  <c r="U496" i="2"/>
  <c r="U257" i="2"/>
  <c r="U429" i="2"/>
  <c r="U59" i="2"/>
  <c r="U731" i="2"/>
  <c r="U611" i="2"/>
  <c r="U489" i="2"/>
  <c r="U516" i="2"/>
  <c r="U283" i="2"/>
  <c r="U270" i="2"/>
  <c r="U664" i="2"/>
  <c r="U285" i="2"/>
  <c r="U627" i="2"/>
  <c r="U26" i="2"/>
  <c r="U95" i="2"/>
  <c r="U140" i="2"/>
  <c r="U438" i="2"/>
  <c r="U19" i="2"/>
  <c r="U501" i="2"/>
  <c r="U88" i="2"/>
  <c r="U171" i="2"/>
  <c r="U575" i="2"/>
  <c r="U224" i="2"/>
  <c r="U331" i="2"/>
  <c r="U385" i="2"/>
  <c r="U185" i="2"/>
  <c r="U349" i="2"/>
  <c r="U641" i="2"/>
  <c r="U732" i="2"/>
  <c r="U223" i="2"/>
  <c r="U145" i="2"/>
  <c r="U539" i="2"/>
  <c r="U540" i="2"/>
  <c r="U20" i="2"/>
  <c r="U141" i="2"/>
  <c r="U677" i="2"/>
  <c r="U99" i="2"/>
  <c r="U342" i="2"/>
  <c r="U711" i="2"/>
  <c r="U456" i="2"/>
  <c r="U175" i="2"/>
  <c r="U326" i="2"/>
  <c r="U670" i="2"/>
  <c r="U404" i="2"/>
  <c r="U251" i="2"/>
  <c r="U267" i="2"/>
  <c r="U278" i="2"/>
  <c r="U43" i="2"/>
  <c r="U473" i="2"/>
  <c r="U693" i="2"/>
  <c r="U654" i="2"/>
  <c r="U573" i="2"/>
  <c r="U408" i="2"/>
  <c r="U333" i="2"/>
  <c r="U624" i="2"/>
  <c r="U229" i="2"/>
  <c r="U132" i="2"/>
  <c r="U336" i="2"/>
  <c r="U169" i="2"/>
  <c r="U83" i="2"/>
  <c r="U699" i="2"/>
  <c r="U312" i="2"/>
  <c r="U704" i="2"/>
  <c r="U235" i="2"/>
  <c r="U130" i="2"/>
  <c r="U717" i="2"/>
  <c r="U525" i="2"/>
  <c r="U559" i="2"/>
  <c r="U630" i="2"/>
  <c r="U329" i="2"/>
  <c r="U734" i="2"/>
  <c r="U480" i="2"/>
  <c r="U595" i="2"/>
  <c r="U148" i="2"/>
  <c r="U172" i="2"/>
  <c r="U700" i="2"/>
  <c r="U65" i="2"/>
  <c r="U127" i="2"/>
  <c r="U123" i="2"/>
  <c r="U679" i="2"/>
  <c r="U151" i="2"/>
  <c r="U372" i="2"/>
  <c r="U587" i="2"/>
  <c r="U284" i="2"/>
  <c r="U335" i="2"/>
  <c r="U553" i="2"/>
  <c r="U691" i="2"/>
  <c r="U359" i="2"/>
  <c r="U330" i="2"/>
  <c r="U297" i="2"/>
  <c r="U685" i="2"/>
  <c r="U549" i="2"/>
  <c r="U463" i="2"/>
  <c r="U411" i="2"/>
  <c r="U701" i="2"/>
  <c r="U580" i="2"/>
  <c r="U150" i="2"/>
  <c r="U667" i="2"/>
  <c r="U737" i="2"/>
  <c r="U702" i="2"/>
  <c r="U658" i="2"/>
  <c r="U578" i="2"/>
  <c r="U159" i="2"/>
  <c r="U579" i="2"/>
  <c r="U600" i="2"/>
  <c r="U448" i="2"/>
  <c r="U588" i="2"/>
  <c r="U332" i="2"/>
  <c r="U681" i="2"/>
  <c r="U262" i="2"/>
  <c r="U101" i="2"/>
  <c r="U84" i="2"/>
  <c r="U584" i="2"/>
  <c r="U273" i="2"/>
  <c r="U308" i="2"/>
  <c r="U139" i="2"/>
  <c r="U590" i="2"/>
  <c r="U628" i="2"/>
  <c r="U362" i="2"/>
  <c r="U105" i="2"/>
  <c r="U220" i="2"/>
  <c r="U569" i="2"/>
  <c r="U401" i="2"/>
  <c r="U290" i="2"/>
  <c r="U424" i="2"/>
  <c r="U225" i="2"/>
  <c r="U597" i="2"/>
  <c r="U486" i="2"/>
  <c r="U659" i="2"/>
  <c r="U560" i="2"/>
  <c r="U545" i="2"/>
  <c r="U155" i="2"/>
  <c r="U211" i="2"/>
  <c r="U728" i="2"/>
  <c r="U566" i="2"/>
  <c r="U445" i="2"/>
  <c r="U446" i="2"/>
  <c r="U177" i="2"/>
  <c r="U164" i="2"/>
  <c r="U389" i="2"/>
  <c r="U460" i="2"/>
  <c r="U418" i="2"/>
  <c r="U320" i="2"/>
  <c r="U514" i="2"/>
  <c r="U529" i="2"/>
  <c r="U690" i="2"/>
  <c r="U194" i="2"/>
  <c r="U589" i="2"/>
  <c r="U317" i="2"/>
  <c r="U434" i="2"/>
  <c r="U492" i="2"/>
  <c r="U632" i="2"/>
  <c r="U454" i="2"/>
  <c r="U599" i="2"/>
  <c r="U656" i="2"/>
  <c r="U206" i="2"/>
  <c r="U321" i="2"/>
  <c r="U437" i="2"/>
  <c r="U620" i="2"/>
  <c r="U671" i="2"/>
  <c r="U381" i="2"/>
  <c r="U571" i="2"/>
  <c r="U726" i="2"/>
  <c r="U570" i="2"/>
  <c r="U368" i="2"/>
  <c r="U715" i="2"/>
  <c r="U268" i="2"/>
  <c r="U280" i="2"/>
  <c r="U619" i="2"/>
  <c r="U455" i="2"/>
  <c r="U603" i="2"/>
  <c r="U596" i="2"/>
  <c r="U443" i="2"/>
  <c r="U668" i="2"/>
  <c r="U405" i="2"/>
  <c r="U427" i="2"/>
  <c r="U517" i="2"/>
  <c r="U616" i="2"/>
  <c r="U623" i="2"/>
  <c r="U453" i="2"/>
  <c r="U725" i="2"/>
  <c r="U703" i="2"/>
  <c r="U722" i="2"/>
  <c r="U697" i="2"/>
  <c r="U678" i="2"/>
  <c r="U617" i="2"/>
  <c r="U738" i="2"/>
  <c r="U695" i="2"/>
  <c r="U716" i="2"/>
  <c r="U618" i="2"/>
  <c r="U598" i="2"/>
  <c r="U593" i="2"/>
  <c r="U605" i="2"/>
  <c r="U673" i="2"/>
  <c r="U718" i="2"/>
  <c r="U720" i="2"/>
  <c r="U634" i="2"/>
  <c r="U669" i="2"/>
  <c r="U727" i="2"/>
  <c r="U712" i="2"/>
  <c r="U723" i="2"/>
  <c r="U591" i="2"/>
  <c r="U687" i="2"/>
  <c r="U661" i="2"/>
  <c r="U707" i="2"/>
  <c r="U694" i="2"/>
  <c r="U735" i="2"/>
  <c r="T567" i="2"/>
  <c r="T546" i="2"/>
  <c r="T622" i="2"/>
  <c r="T129" i="2"/>
  <c r="T397" i="2"/>
  <c r="T522" i="2"/>
  <c r="T363" i="2"/>
  <c r="T491" i="2"/>
  <c r="T602" i="2"/>
  <c r="T339" i="2"/>
  <c r="T354" i="2"/>
  <c r="T465" i="2"/>
  <c r="T265" i="2"/>
  <c r="T683" i="2"/>
  <c r="T173" i="2"/>
  <c r="T125" i="2"/>
  <c r="T190" i="2"/>
  <c r="T436" i="2"/>
  <c r="T520" i="2"/>
  <c r="T666" i="2"/>
  <c r="T531" i="2"/>
  <c r="T74" i="2"/>
  <c r="T108" i="2"/>
  <c r="T441" i="2"/>
  <c r="T386" i="2"/>
  <c r="T311" i="2"/>
  <c r="T28" i="2"/>
  <c r="T541" i="2"/>
  <c r="T221" i="2"/>
  <c r="T652" i="2"/>
  <c r="T383" i="2"/>
  <c r="T103" i="2"/>
  <c r="T625" i="2"/>
  <c r="T662" i="2"/>
  <c r="T146" i="2"/>
  <c r="T82" i="2"/>
  <c r="T306" i="2"/>
  <c r="T5" i="2"/>
  <c r="T657" i="2"/>
  <c r="T90" i="2"/>
  <c r="T494" i="2"/>
  <c r="T203" i="2"/>
  <c r="T109" i="2"/>
  <c r="T41" i="2"/>
  <c r="T347" i="2"/>
  <c r="T502" i="2"/>
  <c r="T198" i="2"/>
  <c r="T557" i="2"/>
  <c r="T396" i="2"/>
  <c r="T107" i="2"/>
  <c r="T295" i="2"/>
  <c r="T161" i="2"/>
  <c r="T53" i="2"/>
  <c r="T626" i="2"/>
  <c r="T77" i="2"/>
  <c r="T42" i="2"/>
  <c r="T528" i="2"/>
  <c r="T442" i="2"/>
  <c r="T536" i="2"/>
  <c r="T279" i="2"/>
  <c r="T142" i="2"/>
  <c r="T479" i="2"/>
  <c r="T209" i="2"/>
  <c r="T337" i="2"/>
  <c r="T464" i="2"/>
  <c r="T468" i="2"/>
  <c r="T215" i="2"/>
  <c r="T137" i="2"/>
  <c r="T340" i="2"/>
  <c r="T76" i="2"/>
  <c r="T430" i="2"/>
  <c r="T399" i="2"/>
  <c r="T474" i="2"/>
  <c r="T113" i="2"/>
  <c r="T309" i="2"/>
  <c r="T648" i="2"/>
  <c r="T292" i="2"/>
  <c r="T165" i="2"/>
  <c r="T255" i="2"/>
  <c r="T3" i="2"/>
  <c r="T485" i="2"/>
  <c r="T365" i="2"/>
  <c r="T98" i="2"/>
  <c r="T12" i="2"/>
  <c r="T313" i="2"/>
  <c r="T537" i="2"/>
  <c r="T572" i="2"/>
  <c r="T208" i="2"/>
  <c r="T261" i="2"/>
  <c r="T358" i="2"/>
  <c r="T51" i="2"/>
  <c r="T346" i="2"/>
  <c r="T649" i="2"/>
  <c r="T400" i="2"/>
  <c r="T250" i="2"/>
  <c r="T384" i="2"/>
  <c r="T8" i="2"/>
  <c r="T67" i="2"/>
  <c r="T316" i="2"/>
  <c r="T60" i="2"/>
  <c r="T338" i="2"/>
  <c r="T197" i="2"/>
  <c r="T258" i="2"/>
  <c r="T310" i="2"/>
  <c r="T147" i="2"/>
  <c r="T254" i="2"/>
  <c r="T505" i="2"/>
  <c r="T462" i="2"/>
  <c r="T293" i="2"/>
  <c r="T149" i="2"/>
  <c r="T353" i="2"/>
  <c r="T237" i="2"/>
  <c r="T244" i="2"/>
  <c r="T428" i="2"/>
  <c r="T104" i="2"/>
  <c r="T188" i="2"/>
  <c r="T45" i="2"/>
  <c r="T638" i="2"/>
  <c r="T152" i="2"/>
  <c r="T705" i="2"/>
  <c r="T482" i="2"/>
  <c r="T10" i="2"/>
  <c r="T219" i="2"/>
  <c r="T393" i="2"/>
  <c r="T54" i="2"/>
  <c r="T153" i="2"/>
  <c r="T288" i="2"/>
  <c r="T263" i="2"/>
  <c r="T296" i="2"/>
  <c r="T34" i="2"/>
  <c r="T201" i="2"/>
  <c r="T607" i="2"/>
  <c r="T451" i="2"/>
  <c r="T186" i="2"/>
  <c r="T230" i="2"/>
  <c r="T498" i="2"/>
  <c r="T323" i="2"/>
  <c r="T277" i="2"/>
  <c r="T364" i="2"/>
  <c r="T714" i="2"/>
  <c r="T350" i="2"/>
  <c r="T266" i="2"/>
  <c r="T48" i="2"/>
  <c r="T319" i="2"/>
  <c r="T682" i="2"/>
  <c r="T470" i="2"/>
  <c r="T327" i="2"/>
  <c r="T86" i="2"/>
  <c r="T351" i="2"/>
  <c r="T78" i="2"/>
  <c r="T106" i="2"/>
  <c r="T11" i="2"/>
  <c r="T526" i="2"/>
  <c r="T239" i="2"/>
  <c r="T282" i="2"/>
  <c r="T379" i="2"/>
  <c r="T271" i="2"/>
  <c r="T204" i="2"/>
  <c r="T493" i="2"/>
  <c r="T534" i="2"/>
  <c r="T558" i="2"/>
  <c r="T369" i="2"/>
  <c r="T158" i="2"/>
  <c r="T544" i="2"/>
  <c r="T484" i="2"/>
  <c r="T417" i="2"/>
  <c r="T645" i="2"/>
  <c r="T36" i="2"/>
  <c r="T583" i="2"/>
  <c r="T260" i="2"/>
  <c r="T635" i="2"/>
  <c r="T515" i="2"/>
  <c r="T2" i="2"/>
  <c r="T508" i="2"/>
  <c r="T469" i="2"/>
  <c r="T352" i="2"/>
  <c r="T660" i="2"/>
  <c r="T166" i="2"/>
  <c r="T22" i="2"/>
  <c r="T134" i="2"/>
  <c r="T344" i="2"/>
  <c r="T182" i="2"/>
  <c r="T228" i="2"/>
  <c r="T184" i="2"/>
  <c r="T665" i="2"/>
  <c r="T252" i="2"/>
  <c r="T39" i="2"/>
  <c r="T56" i="2"/>
  <c r="T650" i="2"/>
  <c r="T562" i="2"/>
  <c r="T416" i="2"/>
  <c r="T31" i="2"/>
  <c r="T281" i="2"/>
  <c r="T373" i="2"/>
  <c r="T191" i="2"/>
  <c r="T686" i="2"/>
  <c r="T615" i="2"/>
  <c r="T447" i="2"/>
  <c r="T412" i="2"/>
  <c r="T94" i="2"/>
  <c r="T458" i="2"/>
  <c r="T246" i="2"/>
  <c r="T554" i="2"/>
  <c r="T403" i="2"/>
  <c r="T581" i="2"/>
  <c r="T85" i="2"/>
  <c r="T276" i="2"/>
  <c r="T376" i="2"/>
  <c r="T642" i="2"/>
  <c r="T490" i="2"/>
  <c r="T73" i="2"/>
  <c r="T608" i="2"/>
  <c r="T240" i="2"/>
  <c r="T483" i="2"/>
  <c r="T391" i="2"/>
  <c r="T122" i="2"/>
  <c r="T394" i="2"/>
  <c r="T561" i="2"/>
  <c r="T518" i="2"/>
  <c r="T168" i="2"/>
  <c r="T205" i="2"/>
  <c r="T114" i="2"/>
  <c r="T236" i="2"/>
  <c r="T298" i="2"/>
  <c r="T70" i="2"/>
  <c r="T582" i="2"/>
  <c r="T672" i="2"/>
  <c r="T341" i="2"/>
  <c r="T68" i="2"/>
  <c r="T459" i="2"/>
  <c r="T303" i="2"/>
  <c r="T524" i="2"/>
  <c r="T604" i="2"/>
  <c r="T729" i="2"/>
  <c r="T234" i="2"/>
  <c r="T248" i="2"/>
  <c r="T552" i="2"/>
  <c r="T586" i="2"/>
  <c r="T305" i="2"/>
  <c r="T706" i="2"/>
  <c r="T62" i="2"/>
  <c r="T348" i="2"/>
  <c r="T444" i="2"/>
  <c r="T176" i="2"/>
  <c r="T80" i="2"/>
  <c r="T135" i="2"/>
  <c r="T709" i="2"/>
  <c r="T547" i="2"/>
  <c r="T21" i="2"/>
  <c r="T592" i="2"/>
  <c r="T116" i="2"/>
  <c r="T651" i="2"/>
  <c r="T325" i="2"/>
  <c r="T81" i="2"/>
  <c r="T345" i="2"/>
  <c r="T410" i="2"/>
  <c r="T29" i="2"/>
  <c r="T16" i="2"/>
  <c r="T272" i="2"/>
  <c r="T532" i="2"/>
  <c r="T471" i="2"/>
  <c r="T299" i="2"/>
  <c r="T585" i="2"/>
  <c r="T289" i="2"/>
  <c r="T425" i="2"/>
  <c r="T69" i="2"/>
  <c r="T304" i="2"/>
  <c r="T533" i="2"/>
  <c r="T213" i="2"/>
  <c r="T388" i="2"/>
  <c r="T50" i="2"/>
  <c r="T550" i="2"/>
  <c r="T66" i="2"/>
  <c r="T154" i="2"/>
  <c r="T189" i="2"/>
  <c r="T111" i="2"/>
  <c r="T504" i="2"/>
  <c r="T79" i="2"/>
  <c r="T601" i="2"/>
  <c r="T406" i="2"/>
  <c r="T32" i="2"/>
  <c r="T503" i="2"/>
  <c r="T481" i="2"/>
  <c r="T431" i="2"/>
  <c r="T301" i="2"/>
  <c r="T131" i="2"/>
  <c r="T91" i="2"/>
  <c r="T612" i="2"/>
  <c r="T291" i="2"/>
  <c r="T613" i="2"/>
  <c r="T315" i="2"/>
  <c r="T360" i="2"/>
  <c r="T708" i="2"/>
  <c r="T58" i="2"/>
  <c r="T183" i="2"/>
  <c r="T96" i="2"/>
  <c r="T476" i="2"/>
  <c r="T551" i="2"/>
  <c r="T192" i="2"/>
  <c r="T610" i="2"/>
  <c r="T242" i="2"/>
  <c r="T377" i="2"/>
  <c r="T112" i="2"/>
  <c r="T274" i="2"/>
  <c r="T162" i="2"/>
  <c r="T243" i="2"/>
  <c r="T419" i="2"/>
  <c r="T355" i="2"/>
  <c r="T71" i="2"/>
  <c r="T356" i="2"/>
  <c r="T527" i="2"/>
  <c r="T495" i="2"/>
  <c r="T93" i="2"/>
  <c r="T646" i="2"/>
  <c r="T302" i="2"/>
  <c r="T269" i="2"/>
  <c r="T636" i="2"/>
  <c r="T568" i="2"/>
  <c r="T249" i="2"/>
  <c r="T174" i="2"/>
  <c r="T187" i="2"/>
  <c r="T499" i="2"/>
  <c r="T318" i="2"/>
  <c r="T9" i="2"/>
  <c r="T196" i="2"/>
  <c r="T100" i="2"/>
  <c r="T232" i="2"/>
  <c r="T519" i="2"/>
  <c r="T214" i="2"/>
  <c r="T24" i="2"/>
  <c r="T407" i="2"/>
  <c r="T47" i="2"/>
  <c r="T594" i="2"/>
  <c r="T7" i="2"/>
  <c r="T178" i="2"/>
  <c r="T432" i="2"/>
  <c r="T392" i="2"/>
  <c r="T663" i="2"/>
  <c r="T57" i="2"/>
  <c r="T294" i="2"/>
  <c r="T721" i="2"/>
  <c r="T222" i="2"/>
  <c r="T655" i="2"/>
  <c r="T35" i="2"/>
  <c r="T633" i="2"/>
  <c r="T87" i="2"/>
  <c r="T124" i="2"/>
  <c r="T710" i="2"/>
  <c r="T33" i="2"/>
  <c r="T380" i="2"/>
  <c r="T507" i="2"/>
  <c r="T64" i="2"/>
  <c r="T119" i="2"/>
  <c r="T37" i="2"/>
  <c r="T538" i="2"/>
  <c r="T343" i="2"/>
  <c r="T653" i="2"/>
  <c r="T564" i="2"/>
  <c r="T207" i="2"/>
  <c r="T440" i="2"/>
  <c r="T487" i="2"/>
  <c r="T314" i="2"/>
  <c r="T110" i="2"/>
  <c r="T614" i="2"/>
  <c r="T233" i="2"/>
  <c r="T259" i="2"/>
  <c r="T328" i="2"/>
  <c r="T563" i="2"/>
  <c r="T361" i="2"/>
  <c r="T371" i="2"/>
  <c r="T199" i="2"/>
  <c r="T264" i="2"/>
  <c r="T216" i="2"/>
  <c r="T181" i="2"/>
  <c r="T466" i="2"/>
  <c r="T414" i="2"/>
  <c r="T133" i="2"/>
  <c r="T696" i="2"/>
  <c r="T49" i="2"/>
  <c r="T639" i="2"/>
  <c r="T218" i="2"/>
  <c r="T357" i="2"/>
  <c r="T674" i="2"/>
  <c r="T195" i="2"/>
  <c r="T439" i="2"/>
  <c r="T555" i="2"/>
  <c r="T217" i="2"/>
  <c r="T488" i="2"/>
  <c r="T382" i="2"/>
  <c r="T18" i="2"/>
  <c r="T324" i="2"/>
  <c r="T241" i="2"/>
  <c r="T144" i="2"/>
  <c r="T13" i="2"/>
  <c r="T689" i="2"/>
  <c r="T156" i="2"/>
  <c r="T307" i="2"/>
  <c r="T637" i="2"/>
  <c r="T202" i="2"/>
  <c r="T136" i="2"/>
  <c r="T179" i="2"/>
  <c r="T543" i="2"/>
  <c r="T167" i="2"/>
  <c r="T138" i="2"/>
  <c r="T421" i="2"/>
  <c r="T461" i="2"/>
  <c r="T227" i="2"/>
  <c r="T15" i="2"/>
  <c r="T402" i="2"/>
  <c r="T724" i="2"/>
  <c r="T115" i="2"/>
  <c r="T415" i="2"/>
  <c r="T46" i="2"/>
  <c r="T472" i="2"/>
  <c r="T14" i="2"/>
  <c r="T647" i="2"/>
  <c r="T6" i="2"/>
  <c r="T102" i="2"/>
  <c r="T157" i="2"/>
  <c r="T44" i="2"/>
  <c r="T200" i="2"/>
  <c r="T89" i="2"/>
  <c r="T556" i="2"/>
  <c r="T530" i="2"/>
  <c r="T609" i="2"/>
  <c r="T52" i="2"/>
  <c r="T226" i="2"/>
  <c r="T4" i="2"/>
  <c r="T322" i="2"/>
  <c r="T631" i="2"/>
  <c r="T509" i="2"/>
  <c r="T27" i="2"/>
  <c r="T452" i="2"/>
  <c r="T574" i="2"/>
  <c r="T374" i="2"/>
  <c r="T163" i="2"/>
  <c r="T193" i="2"/>
  <c r="T449" i="2"/>
  <c r="T467" i="2"/>
  <c r="T212" i="2"/>
  <c r="T238" i="2"/>
  <c r="T375" i="2"/>
  <c r="T92" i="2"/>
  <c r="T692" i="2"/>
  <c r="T72" i="2"/>
  <c r="T390" i="2"/>
  <c r="T733" i="2"/>
  <c r="T506" i="2"/>
  <c r="T128" i="2"/>
  <c r="T286" i="2"/>
  <c r="T675" i="2"/>
  <c r="T370" i="2"/>
  <c r="T521" i="2"/>
  <c r="T477" i="2"/>
  <c r="T245" i="2"/>
  <c r="T275" i="2"/>
  <c r="T523" i="2"/>
  <c r="T210" i="2"/>
  <c r="T121" i="2"/>
  <c r="T450" i="2"/>
  <c r="T497" i="2"/>
  <c r="T247" i="2"/>
  <c r="T180" i="2"/>
  <c r="T256" i="2"/>
  <c r="T30" i="2"/>
  <c r="T719" i="2"/>
  <c r="T97" i="2"/>
  <c r="T457" i="2"/>
  <c r="T117" i="2"/>
  <c r="T433" i="2"/>
  <c r="T75" i="2"/>
  <c r="T422" i="2"/>
  <c r="T120" i="2"/>
  <c r="T420" i="2"/>
  <c r="T63" i="2"/>
  <c r="T435" i="2"/>
  <c r="T409" i="2"/>
  <c r="T577" i="2"/>
  <c r="T542" i="2"/>
  <c r="T698" i="2"/>
  <c r="T730" i="2"/>
  <c r="T511" i="2"/>
  <c r="T680" i="2"/>
  <c r="T688" i="2"/>
  <c r="T118" i="2"/>
  <c r="T513" i="2"/>
  <c r="T126" i="2"/>
  <c r="T565" i="2"/>
  <c r="T367" i="2"/>
  <c r="T548" i="2"/>
  <c r="T684" i="2"/>
  <c r="T231" i="2"/>
  <c r="T366" i="2"/>
  <c r="T713" i="2"/>
  <c r="T38" i="2"/>
  <c r="T475" i="2"/>
  <c r="T606" i="2"/>
  <c r="T17" i="2"/>
  <c r="T512" i="2"/>
  <c r="T478" i="2"/>
  <c r="T395" i="2"/>
  <c r="T300" i="2"/>
  <c r="T643" i="2"/>
  <c r="T334" i="2"/>
  <c r="T644" i="2"/>
  <c r="T253" i="2"/>
  <c r="T426" i="2"/>
  <c r="T576" i="2"/>
  <c r="T676" i="2"/>
  <c r="T143" i="2"/>
  <c r="T510" i="2"/>
  <c r="T55" i="2"/>
  <c r="T160" i="2"/>
  <c r="T398" i="2"/>
  <c r="T378" i="2"/>
  <c r="T23" i="2"/>
  <c r="T287" i="2"/>
  <c r="T500" i="2"/>
  <c r="T387" i="2"/>
  <c r="T736" i="2"/>
  <c r="T40" i="2"/>
  <c r="T640" i="2"/>
  <c r="T423" i="2"/>
  <c r="T413" i="2"/>
  <c r="T170" i="2"/>
  <c r="T629" i="2"/>
  <c r="T535" i="2"/>
  <c r="T621" i="2"/>
  <c r="T25" i="2"/>
  <c r="T61" i="2"/>
  <c r="T496" i="2"/>
  <c r="T257" i="2"/>
  <c r="T429" i="2"/>
  <c r="T59" i="2"/>
  <c r="T731" i="2"/>
  <c r="T611" i="2"/>
  <c r="T489" i="2"/>
  <c r="T516" i="2"/>
  <c r="T283" i="2"/>
  <c r="T270" i="2"/>
  <c r="T664" i="2"/>
  <c r="T285" i="2"/>
  <c r="T627" i="2"/>
  <c r="T26" i="2"/>
  <c r="T95" i="2"/>
  <c r="T140" i="2"/>
  <c r="T438" i="2"/>
  <c r="T19" i="2"/>
  <c r="T501" i="2"/>
  <c r="T88" i="2"/>
  <c r="T171" i="2"/>
  <c r="T575" i="2"/>
  <c r="T224" i="2"/>
  <c r="T331" i="2"/>
  <c r="T385" i="2"/>
  <c r="T185" i="2"/>
  <c r="T349" i="2"/>
  <c r="T641" i="2"/>
  <c r="T732" i="2"/>
  <c r="T223" i="2"/>
  <c r="T145" i="2"/>
  <c r="T539" i="2"/>
  <c r="T540" i="2"/>
  <c r="T20" i="2"/>
  <c r="T141" i="2"/>
  <c r="T677" i="2"/>
  <c r="T99" i="2"/>
  <c r="T342" i="2"/>
  <c r="T711" i="2"/>
  <c r="T456" i="2"/>
  <c r="T175" i="2"/>
  <c r="T326" i="2"/>
  <c r="T670" i="2"/>
  <c r="T404" i="2"/>
  <c r="T251" i="2"/>
  <c r="T267" i="2"/>
  <c r="T278" i="2"/>
  <c r="T43" i="2"/>
  <c r="T473" i="2"/>
  <c r="T693" i="2"/>
  <c r="T654" i="2"/>
  <c r="T573" i="2"/>
  <c r="T408" i="2"/>
  <c r="T333" i="2"/>
  <c r="T624" i="2"/>
  <c r="T229" i="2"/>
  <c r="T132" i="2"/>
  <c r="T336" i="2"/>
  <c r="T169" i="2"/>
  <c r="T83" i="2"/>
  <c r="T699" i="2"/>
  <c r="T312" i="2"/>
  <c r="T704" i="2"/>
  <c r="T235" i="2"/>
  <c r="T130" i="2"/>
  <c r="T717" i="2"/>
  <c r="T525" i="2"/>
  <c r="T559" i="2"/>
  <c r="T630" i="2"/>
  <c r="T329" i="2"/>
  <c r="T734" i="2"/>
  <c r="T480" i="2"/>
  <c r="T595" i="2"/>
  <c r="T148" i="2"/>
  <c r="T172" i="2"/>
  <c r="T700" i="2"/>
  <c r="T65" i="2"/>
  <c r="T127" i="2"/>
  <c r="T123" i="2"/>
  <c r="T679" i="2"/>
  <c r="T151" i="2"/>
  <c r="T372" i="2"/>
  <c r="T587" i="2"/>
  <c r="T284" i="2"/>
  <c r="T335" i="2"/>
  <c r="T553" i="2"/>
  <c r="T691" i="2"/>
  <c r="T359" i="2"/>
  <c r="T330" i="2"/>
  <c r="T297" i="2"/>
  <c r="T685" i="2"/>
  <c r="T549" i="2"/>
  <c r="T463" i="2"/>
  <c r="T411" i="2"/>
  <c r="T701" i="2"/>
  <c r="T580" i="2"/>
  <c r="T150" i="2"/>
  <c r="T667" i="2"/>
  <c r="T737" i="2"/>
  <c r="T702" i="2"/>
  <c r="T658" i="2"/>
  <c r="T578" i="2"/>
  <c r="T159" i="2"/>
  <c r="T579" i="2"/>
  <c r="T600" i="2"/>
  <c r="T448" i="2"/>
  <c r="T588" i="2"/>
  <c r="T332" i="2"/>
  <c r="T681" i="2"/>
  <c r="T262" i="2"/>
  <c r="T101" i="2"/>
  <c r="T84" i="2"/>
  <c r="T584" i="2"/>
  <c r="T273" i="2"/>
  <c r="T308" i="2"/>
  <c r="T139" i="2"/>
  <c r="T590" i="2"/>
  <c r="T628" i="2"/>
  <c r="T362" i="2"/>
  <c r="T105" i="2"/>
  <c r="T220" i="2"/>
  <c r="T569" i="2"/>
  <c r="T401" i="2"/>
  <c r="T290" i="2"/>
  <c r="T424" i="2"/>
  <c r="T225" i="2"/>
  <c r="T597" i="2"/>
  <c r="T486" i="2"/>
  <c r="T659" i="2"/>
  <c r="T560" i="2"/>
  <c r="T545" i="2"/>
  <c r="T155" i="2"/>
  <c r="T211" i="2"/>
  <c r="T728" i="2"/>
  <c r="T566" i="2"/>
  <c r="T445" i="2"/>
  <c r="T446" i="2"/>
  <c r="T177" i="2"/>
  <c r="T164" i="2"/>
  <c r="T389" i="2"/>
  <c r="T460" i="2"/>
  <c r="T418" i="2"/>
  <c r="T320" i="2"/>
  <c r="T514" i="2"/>
  <c r="T529" i="2"/>
  <c r="T690" i="2"/>
  <c r="T194" i="2"/>
  <c r="T589" i="2"/>
  <c r="T317" i="2"/>
  <c r="T434" i="2"/>
  <c r="T492" i="2"/>
  <c r="T632" i="2"/>
  <c r="T454" i="2"/>
  <c r="T599" i="2"/>
  <c r="T656" i="2"/>
  <c r="T206" i="2"/>
  <c r="T321" i="2"/>
  <c r="T437" i="2"/>
  <c r="T620" i="2"/>
  <c r="T671" i="2"/>
  <c r="T381" i="2"/>
  <c r="T571" i="2"/>
  <c r="T726" i="2"/>
  <c r="T570" i="2"/>
  <c r="T368" i="2"/>
  <c r="T715" i="2"/>
  <c r="T268" i="2"/>
  <c r="T280" i="2"/>
  <c r="T619" i="2"/>
  <c r="T455" i="2"/>
  <c r="T603" i="2"/>
  <c r="T596" i="2"/>
  <c r="T443" i="2"/>
  <c r="T668" i="2"/>
  <c r="T405" i="2"/>
  <c r="T427" i="2"/>
  <c r="T517" i="2"/>
  <c r="T616" i="2"/>
  <c r="T623" i="2"/>
  <c r="T453" i="2"/>
  <c r="T725" i="2"/>
  <c r="T703" i="2"/>
  <c r="T722" i="2"/>
  <c r="T697" i="2"/>
  <c r="T678" i="2"/>
  <c r="T617" i="2"/>
  <c r="T738" i="2"/>
  <c r="T695" i="2"/>
  <c r="T716" i="2"/>
  <c r="T618" i="2"/>
  <c r="T598" i="2"/>
  <c r="T593" i="2"/>
  <c r="T605" i="2"/>
  <c r="T673" i="2"/>
  <c r="T718" i="2"/>
  <c r="T720" i="2"/>
  <c r="T634" i="2"/>
  <c r="T669" i="2"/>
  <c r="T727" i="2"/>
  <c r="T712" i="2"/>
  <c r="T723" i="2"/>
  <c r="T591" i="2"/>
  <c r="T687" i="2"/>
  <c r="T661" i="2"/>
  <c r="T707" i="2"/>
  <c r="T694" i="2"/>
  <c r="T735" i="2"/>
  <c r="S567" i="2"/>
  <c r="S546" i="2"/>
  <c r="S622" i="2"/>
  <c r="S129" i="2"/>
  <c r="S397" i="2"/>
  <c r="S522" i="2"/>
  <c r="S363" i="2"/>
  <c r="S491" i="2"/>
  <c r="S602" i="2"/>
  <c r="S339" i="2"/>
  <c r="S354" i="2"/>
  <c r="S465" i="2"/>
  <c r="S265" i="2"/>
  <c r="S683" i="2"/>
  <c r="S173" i="2"/>
  <c r="S125" i="2"/>
  <c r="S190" i="2"/>
  <c r="S436" i="2"/>
  <c r="S520" i="2"/>
  <c r="S666" i="2"/>
  <c r="S531" i="2"/>
  <c r="S74" i="2"/>
  <c r="S108" i="2"/>
  <c r="S441" i="2"/>
  <c r="S386" i="2"/>
  <c r="S311" i="2"/>
  <c r="S28" i="2"/>
  <c r="S541" i="2"/>
  <c r="S221" i="2"/>
  <c r="S652" i="2"/>
  <c r="S383" i="2"/>
  <c r="S103" i="2"/>
  <c r="S625" i="2"/>
  <c r="S662" i="2"/>
  <c r="S146" i="2"/>
  <c r="S82" i="2"/>
  <c r="S306" i="2"/>
  <c r="S5" i="2"/>
  <c r="S657" i="2"/>
  <c r="S90" i="2"/>
  <c r="S494" i="2"/>
  <c r="S203" i="2"/>
  <c r="S109" i="2"/>
  <c r="S41" i="2"/>
  <c r="S347" i="2"/>
  <c r="S502" i="2"/>
  <c r="S198" i="2"/>
  <c r="S557" i="2"/>
  <c r="S396" i="2"/>
  <c r="S107" i="2"/>
  <c r="S295" i="2"/>
  <c r="S161" i="2"/>
  <c r="S53" i="2"/>
  <c r="S626" i="2"/>
  <c r="S77" i="2"/>
  <c r="S42" i="2"/>
  <c r="S528" i="2"/>
  <c r="S442" i="2"/>
  <c r="S536" i="2"/>
  <c r="S279" i="2"/>
  <c r="S142" i="2"/>
  <c r="S479" i="2"/>
  <c r="S209" i="2"/>
  <c r="S337" i="2"/>
  <c r="S464" i="2"/>
  <c r="S468" i="2"/>
  <c r="S215" i="2"/>
  <c r="S137" i="2"/>
  <c r="S340" i="2"/>
  <c r="S76" i="2"/>
  <c r="S430" i="2"/>
  <c r="S399" i="2"/>
  <c r="S474" i="2"/>
  <c r="S113" i="2"/>
  <c r="S309" i="2"/>
  <c r="S648" i="2"/>
  <c r="S292" i="2"/>
  <c r="S165" i="2"/>
  <c r="S255" i="2"/>
  <c r="S3" i="2"/>
  <c r="S485" i="2"/>
  <c r="S365" i="2"/>
  <c r="S98" i="2"/>
  <c r="S12" i="2"/>
  <c r="S313" i="2"/>
  <c r="S537" i="2"/>
  <c r="S572" i="2"/>
  <c r="S208" i="2"/>
  <c r="S261" i="2"/>
  <c r="S358" i="2"/>
  <c r="S51" i="2"/>
  <c r="S346" i="2"/>
  <c r="S649" i="2"/>
  <c r="S400" i="2"/>
  <c r="S250" i="2"/>
  <c r="S384" i="2"/>
  <c r="S8" i="2"/>
  <c r="S67" i="2"/>
  <c r="S316" i="2"/>
  <c r="S60" i="2"/>
  <c r="S338" i="2"/>
  <c r="S197" i="2"/>
  <c r="S258" i="2"/>
  <c r="S310" i="2"/>
  <c r="S147" i="2"/>
  <c r="S254" i="2"/>
  <c r="S505" i="2"/>
  <c r="S462" i="2"/>
  <c r="S293" i="2"/>
  <c r="S149" i="2"/>
  <c r="S353" i="2"/>
  <c r="S237" i="2"/>
  <c r="S244" i="2"/>
  <c r="S428" i="2"/>
  <c r="S104" i="2"/>
  <c r="S188" i="2"/>
  <c r="S45" i="2"/>
  <c r="S638" i="2"/>
  <c r="S152" i="2"/>
  <c r="S705" i="2"/>
  <c r="S482" i="2"/>
  <c r="S10" i="2"/>
  <c r="S219" i="2"/>
  <c r="S393" i="2"/>
  <c r="S54" i="2"/>
  <c r="S153" i="2"/>
  <c r="S288" i="2"/>
  <c r="S263" i="2"/>
  <c r="S296" i="2"/>
  <c r="S34" i="2"/>
  <c r="S201" i="2"/>
  <c r="S607" i="2"/>
  <c r="S451" i="2"/>
  <c r="S186" i="2"/>
  <c r="S230" i="2"/>
  <c r="S498" i="2"/>
  <c r="S323" i="2"/>
  <c r="S277" i="2"/>
  <c r="S364" i="2"/>
  <c r="S714" i="2"/>
  <c r="S350" i="2"/>
  <c r="S266" i="2"/>
  <c r="S48" i="2"/>
  <c r="S319" i="2"/>
  <c r="S682" i="2"/>
  <c r="S470" i="2"/>
  <c r="S327" i="2"/>
  <c r="S86" i="2"/>
  <c r="S351" i="2"/>
  <c r="S78" i="2"/>
  <c r="S106" i="2"/>
  <c r="S11" i="2"/>
  <c r="S526" i="2"/>
  <c r="S239" i="2"/>
  <c r="S282" i="2"/>
  <c r="S379" i="2"/>
  <c r="S271" i="2"/>
  <c r="S204" i="2"/>
  <c r="S493" i="2"/>
  <c r="S534" i="2"/>
  <c r="S558" i="2"/>
  <c r="S369" i="2"/>
  <c r="S158" i="2"/>
  <c r="S544" i="2"/>
  <c r="S484" i="2"/>
  <c r="S417" i="2"/>
  <c r="S645" i="2"/>
  <c r="S36" i="2"/>
  <c r="S583" i="2"/>
  <c r="S260" i="2"/>
  <c r="S635" i="2"/>
  <c r="S515" i="2"/>
  <c r="S2" i="2"/>
  <c r="S508" i="2"/>
  <c r="S469" i="2"/>
  <c r="S352" i="2"/>
  <c r="S660" i="2"/>
  <c r="S166" i="2"/>
  <c r="S22" i="2"/>
  <c r="S134" i="2"/>
  <c r="S344" i="2"/>
  <c r="S182" i="2"/>
  <c r="S228" i="2"/>
  <c r="S184" i="2"/>
  <c r="S665" i="2"/>
  <c r="S252" i="2"/>
  <c r="S39" i="2"/>
  <c r="S56" i="2"/>
  <c r="S650" i="2"/>
  <c r="S562" i="2"/>
  <c r="S416" i="2"/>
  <c r="S31" i="2"/>
  <c r="S281" i="2"/>
  <c r="S373" i="2"/>
  <c r="S191" i="2"/>
  <c r="S686" i="2"/>
  <c r="S615" i="2"/>
  <c r="S447" i="2"/>
  <c r="S412" i="2"/>
  <c r="S94" i="2"/>
  <c r="S458" i="2"/>
  <c r="S246" i="2"/>
  <c r="S554" i="2"/>
  <c r="S403" i="2"/>
  <c r="S581" i="2"/>
  <c r="S85" i="2"/>
  <c r="S276" i="2"/>
  <c r="S376" i="2"/>
  <c r="S642" i="2"/>
  <c r="S490" i="2"/>
  <c r="S73" i="2"/>
  <c r="S608" i="2"/>
  <c r="S240" i="2"/>
  <c r="S483" i="2"/>
  <c r="S391" i="2"/>
  <c r="S122" i="2"/>
  <c r="S394" i="2"/>
  <c r="S561" i="2"/>
  <c r="S518" i="2"/>
  <c r="S168" i="2"/>
  <c r="S205" i="2"/>
  <c r="S114" i="2"/>
  <c r="S236" i="2"/>
  <c r="S298" i="2"/>
  <c r="S70" i="2"/>
  <c r="S582" i="2"/>
  <c r="S672" i="2"/>
  <c r="S341" i="2"/>
  <c r="S68" i="2"/>
  <c r="S459" i="2"/>
  <c r="S303" i="2"/>
  <c r="S524" i="2"/>
  <c r="S604" i="2"/>
  <c r="S729" i="2"/>
  <c r="S234" i="2"/>
  <c r="S248" i="2"/>
  <c r="S552" i="2"/>
  <c r="S586" i="2"/>
  <c r="S305" i="2"/>
  <c r="S706" i="2"/>
  <c r="S62" i="2"/>
  <c r="S348" i="2"/>
  <c r="S444" i="2"/>
  <c r="S176" i="2"/>
  <c r="S80" i="2"/>
  <c r="S135" i="2"/>
  <c r="S709" i="2"/>
  <c r="S547" i="2"/>
  <c r="S21" i="2"/>
  <c r="S592" i="2"/>
  <c r="S116" i="2"/>
  <c r="S651" i="2"/>
  <c r="S325" i="2"/>
  <c r="S81" i="2"/>
  <c r="S345" i="2"/>
  <c r="S410" i="2"/>
  <c r="S29" i="2"/>
  <c r="S16" i="2"/>
  <c r="S272" i="2"/>
  <c r="S532" i="2"/>
  <c r="S471" i="2"/>
  <c r="S299" i="2"/>
  <c r="S585" i="2"/>
  <c r="S289" i="2"/>
  <c r="S425" i="2"/>
  <c r="S69" i="2"/>
  <c r="S304" i="2"/>
  <c r="S533" i="2"/>
  <c r="S213" i="2"/>
  <c r="S388" i="2"/>
  <c r="S50" i="2"/>
  <c r="S550" i="2"/>
  <c r="S66" i="2"/>
  <c r="S154" i="2"/>
  <c r="S189" i="2"/>
  <c r="S111" i="2"/>
  <c r="S504" i="2"/>
  <c r="S79" i="2"/>
  <c r="S601" i="2"/>
  <c r="S406" i="2"/>
  <c r="S32" i="2"/>
  <c r="S503" i="2"/>
  <c r="S481" i="2"/>
  <c r="S431" i="2"/>
  <c r="S301" i="2"/>
  <c r="S131" i="2"/>
  <c r="S91" i="2"/>
  <c r="S612" i="2"/>
  <c r="S291" i="2"/>
  <c r="S613" i="2"/>
  <c r="S315" i="2"/>
  <c r="S360" i="2"/>
  <c r="S708" i="2"/>
  <c r="S58" i="2"/>
  <c r="S183" i="2"/>
  <c r="S96" i="2"/>
  <c r="S476" i="2"/>
  <c r="S551" i="2"/>
  <c r="S192" i="2"/>
  <c r="S610" i="2"/>
  <c r="S242" i="2"/>
  <c r="S377" i="2"/>
  <c r="S112" i="2"/>
  <c r="S274" i="2"/>
  <c r="S162" i="2"/>
  <c r="S243" i="2"/>
  <c r="S419" i="2"/>
  <c r="S355" i="2"/>
  <c r="S71" i="2"/>
  <c r="S356" i="2"/>
  <c r="S527" i="2"/>
  <c r="S495" i="2"/>
  <c r="S93" i="2"/>
  <c r="S646" i="2"/>
  <c r="S302" i="2"/>
  <c r="S269" i="2"/>
  <c r="S636" i="2"/>
  <c r="S568" i="2"/>
  <c r="S249" i="2"/>
  <c r="S174" i="2"/>
  <c r="S187" i="2"/>
  <c r="S499" i="2"/>
  <c r="S318" i="2"/>
  <c r="S9" i="2"/>
  <c r="S196" i="2"/>
  <c r="S100" i="2"/>
  <c r="S232" i="2"/>
  <c r="S519" i="2"/>
  <c r="S214" i="2"/>
  <c r="S24" i="2"/>
  <c r="S407" i="2"/>
  <c r="S47" i="2"/>
  <c r="S594" i="2"/>
  <c r="S7" i="2"/>
  <c r="S178" i="2"/>
  <c r="S432" i="2"/>
  <c r="S392" i="2"/>
  <c r="S663" i="2"/>
  <c r="S57" i="2"/>
  <c r="S294" i="2"/>
  <c r="S721" i="2"/>
  <c r="S222" i="2"/>
  <c r="S655" i="2"/>
  <c r="S35" i="2"/>
  <c r="S633" i="2"/>
  <c r="S87" i="2"/>
  <c r="S124" i="2"/>
  <c r="S710" i="2"/>
  <c r="S33" i="2"/>
  <c r="S380" i="2"/>
  <c r="S507" i="2"/>
  <c r="S64" i="2"/>
  <c r="S119" i="2"/>
  <c r="S37" i="2"/>
  <c r="S538" i="2"/>
  <c r="S343" i="2"/>
  <c r="S653" i="2"/>
  <c r="S564" i="2"/>
  <c r="S207" i="2"/>
  <c r="S440" i="2"/>
  <c r="S487" i="2"/>
  <c r="S314" i="2"/>
  <c r="S110" i="2"/>
  <c r="S614" i="2"/>
  <c r="S233" i="2"/>
  <c r="S259" i="2"/>
  <c r="S328" i="2"/>
  <c r="S563" i="2"/>
  <c r="S361" i="2"/>
  <c r="S371" i="2"/>
  <c r="S199" i="2"/>
  <c r="S264" i="2"/>
  <c r="S216" i="2"/>
  <c r="S181" i="2"/>
  <c r="S466" i="2"/>
  <c r="S414" i="2"/>
  <c r="S133" i="2"/>
  <c r="S696" i="2"/>
  <c r="S49" i="2"/>
  <c r="S639" i="2"/>
  <c r="S218" i="2"/>
  <c r="S357" i="2"/>
  <c r="S674" i="2"/>
  <c r="S195" i="2"/>
  <c r="S439" i="2"/>
  <c r="S555" i="2"/>
  <c r="S217" i="2"/>
  <c r="S488" i="2"/>
  <c r="S382" i="2"/>
  <c r="S18" i="2"/>
  <c r="S324" i="2"/>
  <c r="S241" i="2"/>
  <c r="S144" i="2"/>
  <c r="S13" i="2"/>
  <c r="S689" i="2"/>
  <c r="S156" i="2"/>
  <c r="S307" i="2"/>
  <c r="S637" i="2"/>
  <c r="S202" i="2"/>
  <c r="S136" i="2"/>
  <c r="S179" i="2"/>
  <c r="S543" i="2"/>
  <c r="S167" i="2"/>
  <c r="S138" i="2"/>
  <c r="S421" i="2"/>
  <c r="S461" i="2"/>
  <c r="S227" i="2"/>
  <c r="S15" i="2"/>
  <c r="S402" i="2"/>
  <c r="S724" i="2"/>
  <c r="S115" i="2"/>
  <c r="S415" i="2"/>
  <c r="S46" i="2"/>
  <c r="S472" i="2"/>
  <c r="S14" i="2"/>
  <c r="S647" i="2"/>
  <c r="S6" i="2"/>
  <c r="S102" i="2"/>
  <c r="S157" i="2"/>
  <c r="S44" i="2"/>
  <c r="S200" i="2"/>
  <c r="S89" i="2"/>
  <c r="S556" i="2"/>
  <c r="S530" i="2"/>
  <c r="S609" i="2"/>
  <c r="S52" i="2"/>
  <c r="S226" i="2"/>
  <c r="S4" i="2"/>
  <c r="S322" i="2"/>
  <c r="S631" i="2"/>
  <c r="S509" i="2"/>
  <c r="S27" i="2"/>
  <c r="S452" i="2"/>
  <c r="S574" i="2"/>
  <c r="S374" i="2"/>
  <c r="S163" i="2"/>
  <c r="S193" i="2"/>
  <c r="S449" i="2"/>
  <c r="S467" i="2"/>
  <c r="S212" i="2"/>
  <c r="S238" i="2"/>
  <c r="S375" i="2"/>
  <c r="S92" i="2"/>
  <c r="S692" i="2"/>
  <c r="S72" i="2"/>
  <c r="S390" i="2"/>
  <c r="S733" i="2"/>
  <c r="S506" i="2"/>
  <c r="S128" i="2"/>
  <c r="S286" i="2"/>
  <c r="S675" i="2"/>
  <c r="S370" i="2"/>
  <c r="S521" i="2"/>
  <c r="S477" i="2"/>
  <c r="S245" i="2"/>
  <c r="S275" i="2"/>
  <c r="S523" i="2"/>
  <c r="S210" i="2"/>
  <c r="S121" i="2"/>
  <c r="S450" i="2"/>
  <c r="S497" i="2"/>
  <c r="S247" i="2"/>
  <c r="S180" i="2"/>
  <c r="S256" i="2"/>
  <c r="S30" i="2"/>
  <c r="S719" i="2"/>
  <c r="S97" i="2"/>
  <c r="S457" i="2"/>
  <c r="S117" i="2"/>
  <c r="S433" i="2"/>
  <c r="S75" i="2"/>
  <c r="S422" i="2"/>
  <c r="S120" i="2"/>
  <c r="S420" i="2"/>
  <c r="S63" i="2"/>
  <c r="S435" i="2"/>
  <c r="S409" i="2"/>
  <c r="S577" i="2"/>
  <c r="S542" i="2"/>
  <c r="S698" i="2"/>
  <c r="S730" i="2"/>
  <c r="S511" i="2"/>
  <c r="S680" i="2"/>
  <c r="S688" i="2"/>
  <c r="S118" i="2"/>
  <c r="S513" i="2"/>
  <c r="S126" i="2"/>
  <c r="S565" i="2"/>
  <c r="S367" i="2"/>
  <c r="S548" i="2"/>
  <c r="S684" i="2"/>
  <c r="S231" i="2"/>
  <c r="S366" i="2"/>
  <c r="S713" i="2"/>
  <c r="S38" i="2"/>
  <c r="S475" i="2"/>
  <c r="S606" i="2"/>
  <c r="S17" i="2"/>
  <c r="S512" i="2"/>
  <c r="S478" i="2"/>
  <c r="S395" i="2"/>
  <c r="S300" i="2"/>
  <c r="S643" i="2"/>
  <c r="S334" i="2"/>
  <c r="S644" i="2"/>
  <c r="S253" i="2"/>
  <c r="S426" i="2"/>
  <c r="S576" i="2"/>
  <c r="S676" i="2"/>
  <c r="S143" i="2"/>
  <c r="S510" i="2"/>
  <c r="S55" i="2"/>
  <c r="S160" i="2"/>
  <c r="S398" i="2"/>
  <c r="S378" i="2"/>
  <c r="S23" i="2"/>
  <c r="S287" i="2"/>
  <c r="S500" i="2"/>
  <c r="S387" i="2"/>
  <c r="S736" i="2"/>
  <c r="S40" i="2"/>
  <c r="S640" i="2"/>
  <c r="S423" i="2"/>
  <c r="S413" i="2"/>
  <c r="S170" i="2"/>
  <c r="S629" i="2"/>
  <c r="S535" i="2"/>
  <c r="S621" i="2"/>
  <c r="S25" i="2"/>
  <c r="S61" i="2"/>
  <c r="S496" i="2"/>
  <c r="S257" i="2"/>
  <c r="S429" i="2"/>
  <c r="S59" i="2"/>
  <c r="S731" i="2"/>
  <c r="S611" i="2"/>
  <c r="S489" i="2"/>
  <c r="S516" i="2"/>
  <c r="S283" i="2"/>
  <c r="S270" i="2"/>
  <c r="S664" i="2"/>
  <c r="S285" i="2"/>
  <c r="S627" i="2"/>
  <c r="S26" i="2"/>
  <c r="S95" i="2"/>
  <c r="S140" i="2"/>
  <c r="S438" i="2"/>
  <c r="S19" i="2"/>
  <c r="S501" i="2"/>
  <c r="S88" i="2"/>
  <c r="S171" i="2"/>
  <c r="S575" i="2"/>
  <c r="S224" i="2"/>
  <c r="S331" i="2"/>
  <c r="S385" i="2"/>
  <c r="S185" i="2"/>
  <c r="S349" i="2"/>
  <c r="S641" i="2"/>
  <c r="S732" i="2"/>
  <c r="S223" i="2"/>
  <c r="S145" i="2"/>
  <c r="S539" i="2"/>
  <c r="S540" i="2"/>
  <c r="S20" i="2"/>
  <c r="S141" i="2"/>
  <c r="S677" i="2"/>
  <c r="S99" i="2"/>
  <c r="S342" i="2"/>
  <c r="S711" i="2"/>
  <c r="S456" i="2"/>
  <c r="S175" i="2"/>
  <c r="S326" i="2"/>
  <c r="S670" i="2"/>
  <c r="S404" i="2"/>
  <c r="S251" i="2"/>
  <c r="S267" i="2"/>
  <c r="S278" i="2"/>
  <c r="S43" i="2"/>
  <c r="S473" i="2"/>
  <c r="S693" i="2"/>
  <c r="S654" i="2"/>
  <c r="S573" i="2"/>
  <c r="S408" i="2"/>
  <c r="S333" i="2"/>
  <c r="S624" i="2"/>
  <c r="S229" i="2"/>
  <c r="S132" i="2"/>
  <c r="S336" i="2"/>
  <c r="S169" i="2"/>
  <c r="S83" i="2"/>
  <c r="S699" i="2"/>
  <c r="S312" i="2"/>
  <c r="S704" i="2"/>
  <c r="S235" i="2"/>
  <c r="S130" i="2"/>
  <c r="S717" i="2"/>
  <c r="S525" i="2"/>
  <c r="S559" i="2"/>
  <c r="S630" i="2"/>
  <c r="S329" i="2"/>
  <c r="S734" i="2"/>
  <c r="S480" i="2"/>
  <c r="S595" i="2"/>
  <c r="S148" i="2"/>
  <c r="S172" i="2"/>
  <c r="S700" i="2"/>
  <c r="S65" i="2"/>
  <c r="S127" i="2"/>
  <c r="S123" i="2"/>
  <c r="S679" i="2"/>
  <c r="S151" i="2"/>
  <c r="S372" i="2"/>
  <c r="S587" i="2"/>
  <c r="S284" i="2"/>
  <c r="S335" i="2"/>
  <c r="S553" i="2"/>
  <c r="S691" i="2"/>
  <c r="S359" i="2"/>
  <c r="S330" i="2"/>
  <c r="S297" i="2"/>
  <c r="S685" i="2"/>
  <c r="S549" i="2"/>
  <c r="S463" i="2"/>
  <c r="S411" i="2"/>
  <c r="S701" i="2"/>
  <c r="S580" i="2"/>
  <c r="S150" i="2"/>
  <c r="S667" i="2"/>
  <c r="S737" i="2"/>
  <c r="S702" i="2"/>
  <c r="S658" i="2"/>
  <c r="S578" i="2"/>
  <c r="S159" i="2"/>
  <c r="S579" i="2"/>
  <c r="S600" i="2"/>
  <c r="S448" i="2"/>
  <c r="S588" i="2"/>
  <c r="S332" i="2"/>
  <c r="S681" i="2"/>
  <c r="S262" i="2"/>
  <c r="S101" i="2"/>
  <c r="S84" i="2"/>
  <c r="S584" i="2"/>
  <c r="S273" i="2"/>
  <c r="S308" i="2"/>
  <c r="S139" i="2"/>
  <c r="S590" i="2"/>
  <c r="S628" i="2"/>
  <c r="S362" i="2"/>
  <c r="S105" i="2"/>
  <c r="S220" i="2"/>
  <c r="S569" i="2"/>
  <c r="S401" i="2"/>
  <c r="S290" i="2"/>
  <c r="S424" i="2"/>
  <c r="S225" i="2"/>
  <c r="S597" i="2"/>
  <c r="S486" i="2"/>
  <c r="S659" i="2"/>
  <c r="S560" i="2"/>
  <c r="S545" i="2"/>
  <c r="S155" i="2"/>
  <c r="S211" i="2"/>
  <c r="S728" i="2"/>
  <c r="S566" i="2"/>
  <c r="S445" i="2"/>
  <c r="S446" i="2"/>
  <c r="S177" i="2"/>
  <c r="S164" i="2"/>
  <c r="S389" i="2"/>
  <c r="S460" i="2"/>
  <c r="S418" i="2"/>
  <c r="S320" i="2"/>
  <c r="S514" i="2"/>
  <c r="S529" i="2"/>
  <c r="S690" i="2"/>
  <c r="S194" i="2"/>
  <c r="S589" i="2"/>
  <c r="S317" i="2"/>
  <c r="S434" i="2"/>
  <c r="S492" i="2"/>
  <c r="S632" i="2"/>
  <c r="S454" i="2"/>
  <c r="S599" i="2"/>
  <c r="S656" i="2"/>
  <c r="S206" i="2"/>
  <c r="S321" i="2"/>
  <c r="S437" i="2"/>
  <c r="S620" i="2"/>
  <c r="S671" i="2"/>
  <c r="S381" i="2"/>
  <c r="S571" i="2"/>
  <c r="S726" i="2"/>
  <c r="S570" i="2"/>
  <c r="S368" i="2"/>
  <c r="S715" i="2"/>
  <c r="S268" i="2"/>
  <c r="S280" i="2"/>
  <c r="S619" i="2"/>
  <c r="S455" i="2"/>
  <c r="S603" i="2"/>
  <c r="S596" i="2"/>
  <c r="S443" i="2"/>
  <c r="S668" i="2"/>
  <c r="S405" i="2"/>
  <c r="S427" i="2"/>
  <c r="S517" i="2"/>
  <c r="S616" i="2"/>
  <c r="S623" i="2"/>
  <c r="S453" i="2"/>
  <c r="S725" i="2"/>
  <c r="S703" i="2"/>
  <c r="S722" i="2"/>
  <c r="S697" i="2"/>
  <c r="S678" i="2"/>
  <c r="S617" i="2"/>
  <c r="S738" i="2"/>
  <c r="S695" i="2"/>
  <c r="S716" i="2"/>
  <c r="S618" i="2"/>
  <c r="S598" i="2"/>
  <c r="S593" i="2"/>
  <c r="S605" i="2"/>
  <c r="S673" i="2"/>
  <c r="S718" i="2"/>
  <c r="S720" i="2"/>
  <c r="S634" i="2"/>
  <c r="S669" i="2"/>
  <c r="S727" i="2"/>
  <c r="S712" i="2"/>
  <c r="S723" i="2"/>
  <c r="S591" i="2"/>
  <c r="S687" i="2"/>
  <c r="S661" i="2"/>
  <c r="S707" i="2"/>
  <c r="S694" i="2"/>
  <c r="S735" i="2"/>
  <c r="N567" i="2"/>
  <c r="N546" i="2"/>
  <c r="N622" i="2"/>
  <c r="N129" i="2"/>
  <c r="N397" i="2"/>
  <c r="N522" i="2"/>
  <c r="N363" i="2"/>
  <c r="N491" i="2"/>
  <c r="N602" i="2"/>
  <c r="N339" i="2"/>
  <c r="N354" i="2"/>
  <c r="N465" i="2"/>
  <c r="N265" i="2"/>
  <c r="N683" i="2"/>
  <c r="N173" i="2"/>
  <c r="N125" i="2"/>
  <c r="N190" i="2"/>
  <c r="N436" i="2"/>
  <c r="N520" i="2"/>
  <c r="N666" i="2"/>
  <c r="N531" i="2"/>
  <c r="N74" i="2"/>
  <c r="N108" i="2"/>
  <c r="N441" i="2"/>
  <c r="N386" i="2"/>
  <c r="N311" i="2"/>
  <c r="N28" i="2"/>
  <c r="N541" i="2"/>
  <c r="N221" i="2"/>
  <c r="N652" i="2"/>
  <c r="N383" i="2"/>
  <c r="N103" i="2"/>
  <c r="N625" i="2"/>
  <c r="N662" i="2"/>
  <c r="N146" i="2"/>
  <c r="N82" i="2"/>
  <c r="N306" i="2"/>
  <c r="N5" i="2"/>
  <c r="N657" i="2"/>
  <c r="N90" i="2"/>
  <c r="N494" i="2"/>
  <c r="N203" i="2"/>
  <c r="N109" i="2"/>
  <c r="N41" i="2"/>
  <c r="N347" i="2"/>
  <c r="N502" i="2"/>
  <c r="N198" i="2"/>
  <c r="N557" i="2"/>
  <c r="N396" i="2"/>
  <c r="N107" i="2"/>
  <c r="N295" i="2"/>
  <c r="N161" i="2"/>
  <c r="N53" i="2"/>
  <c r="N626" i="2"/>
  <c r="N77" i="2"/>
  <c r="N42" i="2"/>
  <c r="N528" i="2"/>
  <c r="N442" i="2"/>
  <c r="N536" i="2"/>
  <c r="N279" i="2"/>
  <c r="N142" i="2"/>
  <c r="N479" i="2"/>
  <c r="N209" i="2"/>
  <c r="N337" i="2"/>
  <c r="N464" i="2"/>
  <c r="N468" i="2"/>
  <c r="N215" i="2"/>
  <c r="N137" i="2"/>
  <c r="N340" i="2"/>
  <c r="N76" i="2"/>
  <c r="N430" i="2"/>
  <c r="N399" i="2"/>
  <c r="N474" i="2"/>
  <c r="N113" i="2"/>
  <c r="N309" i="2"/>
  <c r="N648" i="2"/>
  <c r="N292" i="2"/>
  <c r="N165" i="2"/>
  <c r="N255" i="2"/>
  <c r="N3" i="2"/>
  <c r="N485" i="2"/>
  <c r="N365" i="2"/>
  <c r="N98" i="2"/>
  <c r="N12" i="2"/>
  <c r="N313" i="2"/>
  <c r="N537" i="2"/>
  <c r="N572" i="2"/>
  <c r="N208" i="2"/>
  <c r="N261" i="2"/>
  <c r="N358" i="2"/>
  <c r="N51" i="2"/>
  <c r="N346" i="2"/>
  <c r="N649" i="2"/>
  <c r="N400" i="2"/>
  <c r="N250" i="2"/>
  <c r="N384" i="2"/>
  <c r="N8" i="2"/>
  <c r="N67" i="2"/>
  <c r="N316" i="2"/>
  <c r="N60" i="2"/>
  <c r="N338" i="2"/>
  <c r="N197" i="2"/>
  <c r="N258" i="2"/>
  <c r="N310" i="2"/>
  <c r="N147" i="2"/>
  <c r="N254" i="2"/>
  <c r="N505" i="2"/>
  <c r="N462" i="2"/>
  <c r="N293" i="2"/>
  <c r="N149" i="2"/>
  <c r="N353" i="2"/>
  <c r="N237" i="2"/>
  <c r="N244" i="2"/>
  <c r="N428" i="2"/>
  <c r="N104" i="2"/>
  <c r="N188" i="2"/>
  <c r="N45" i="2"/>
  <c r="N638" i="2"/>
  <c r="N152" i="2"/>
  <c r="N705" i="2"/>
  <c r="N482" i="2"/>
  <c r="N10" i="2"/>
  <c r="N219" i="2"/>
  <c r="N393" i="2"/>
  <c r="N54" i="2"/>
  <c r="N153" i="2"/>
  <c r="N288" i="2"/>
  <c r="N263" i="2"/>
  <c r="N296" i="2"/>
  <c r="N34" i="2"/>
  <c r="N201" i="2"/>
  <c r="N607" i="2"/>
  <c r="N451" i="2"/>
  <c r="N186" i="2"/>
  <c r="N230" i="2"/>
  <c r="N498" i="2"/>
  <c r="N323" i="2"/>
  <c r="N277" i="2"/>
  <c r="N364" i="2"/>
  <c r="N714" i="2"/>
  <c r="N350" i="2"/>
  <c r="N266" i="2"/>
  <c r="N48" i="2"/>
  <c r="N319" i="2"/>
  <c r="N682" i="2"/>
  <c r="N470" i="2"/>
  <c r="N327" i="2"/>
  <c r="N86" i="2"/>
  <c r="N351" i="2"/>
  <c r="N78" i="2"/>
  <c r="N106" i="2"/>
  <c r="N11" i="2"/>
  <c r="N526" i="2"/>
  <c r="N239" i="2"/>
  <c r="N282" i="2"/>
  <c r="N379" i="2"/>
  <c r="N271" i="2"/>
  <c r="N204" i="2"/>
  <c r="N493" i="2"/>
  <c r="N534" i="2"/>
  <c r="N558" i="2"/>
  <c r="N369" i="2"/>
  <c r="N158" i="2"/>
  <c r="N544" i="2"/>
  <c r="N484" i="2"/>
  <c r="N417" i="2"/>
  <c r="N645" i="2"/>
  <c r="N36" i="2"/>
  <c r="N583" i="2"/>
  <c r="N260" i="2"/>
  <c r="N635" i="2"/>
  <c r="N515" i="2"/>
  <c r="N2" i="2"/>
  <c r="N508" i="2"/>
  <c r="N469" i="2"/>
  <c r="N352" i="2"/>
  <c r="N660" i="2"/>
  <c r="N166" i="2"/>
  <c r="N22" i="2"/>
  <c r="N134" i="2"/>
  <c r="N344" i="2"/>
  <c r="N182" i="2"/>
  <c r="N228" i="2"/>
  <c r="N184" i="2"/>
  <c r="N665" i="2"/>
  <c r="N252" i="2"/>
  <c r="N39" i="2"/>
  <c r="N56" i="2"/>
  <c r="N650" i="2"/>
  <c r="N562" i="2"/>
  <c r="N416" i="2"/>
  <c r="N31" i="2"/>
  <c r="N281" i="2"/>
  <c r="N373" i="2"/>
  <c r="N191" i="2"/>
  <c r="N686" i="2"/>
  <c r="N615" i="2"/>
  <c r="N447" i="2"/>
  <c r="N412" i="2"/>
  <c r="N94" i="2"/>
  <c r="N458" i="2"/>
  <c r="N246" i="2"/>
  <c r="N554" i="2"/>
  <c r="N403" i="2"/>
  <c r="N581" i="2"/>
  <c r="N85" i="2"/>
  <c r="N276" i="2"/>
  <c r="N376" i="2"/>
  <c r="N642" i="2"/>
  <c r="N490" i="2"/>
  <c r="N73" i="2"/>
  <c r="N608" i="2"/>
  <c r="N240" i="2"/>
  <c r="N483" i="2"/>
  <c r="N391" i="2"/>
  <c r="N122" i="2"/>
  <c r="N394" i="2"/>
  <c r="N561" i="2"/>
  <c r="N518" i="2"/>
  <c r="N168" i="2"/>
  <c r="N205" i="2"/>
  <c r="N114" i="2"/>
  <c r="N236" i="2"/>
  <c r="N298" i="2"/>
  <c r="N70" i="2"/>
  <c r="N582" i="2"/>
  <c r="N672" i="2"/>
  <c r="N341" i="2"/>
  <c r="N68" i="2"/>
  <c r="N459" i="2"/>
  <c r="N303" i="2"/>
  <c r="N524" i="2"/>
  <c r="N604" i="2"/>
  <c r="N729" i="2"/>
  <c r="N234" i="2"/>
  <c r="N248" i="2"/>
  <c r="N552" i="2"/>
  <c r="N586" i="2"/>
  <c r="N305" i="2"/>
  <c r="N706" i="2"/>
  <c r="N62" i="2"/>
  <c r="N348" i="2"/>
  <c r="N444" i="2"/>
  <c r="N176" i="2"/>
  <c r="N80" i="2"/>
  <c r="N135" i="2"/>
  <c r="N709" i="2"/>
  <c r="N547" i="2"/>
  <c r="N21" i="2"/>
  <c r="N592" i="2"/>
  <c r="N116" i="2"/>
  <c r="N651" i="2"/>
  <c r="N325" i="2"/>
  <c r="N81" i="2"/>
  <c r="N345" i="2"/>
  <c r="N410" i="2"/>
  <c r="N29" i="2"/>
  <c r="N16" i="2"/>
  <c r="N272" i="2"/>
  <c r="N532" i="2"/>
  <c r="N471" i="2"/>
  <c r="N299" i="2"/>
  <c r="N585" i="2"/>
  <c r="N289" i="2"/>
  <c r="N425" i="2"/>
  <c r="N69" i="2"/>
  <c r="N304" i="2"/>
  <c r="N533" i="2"/>
  <c r="N213" i="2"/>
  <c r="N388" i="2"/>
  <c r="N50" i="2"/>
  <c r="N550" i="2"/>
  <c r="N66" i="2"/>
  <c r="N154" i="2"/>
  <c r="N189" i="2"/>
  <c r="N111" i="2"/>
  <c r="N504" i="2"/>
  <c r="N79" i="2"/>
  <c r="N601" i="2"/>
  <c r="N406" i="2"/>
  <c r="N32" i="2"/>
  <c r="N503" i="2"/>
  <c r="N481" i="2"/>
  <c r="N431" i="2"/>
  <c r="N301" i="2"/>
  <c r="N131" i="2"/>
  <c r="N91" i="2"/>
  <c r="N612" i="2"/>
  <c r="N291" i="2"/>
  <c r="N613" i="2"/>
  <c r="N315" i="2"/>
  <c r="N360" i="2"/>
  <c r="N708" i="2"/>
  <c r="N58" i="2"/>
  <c r="N183" i="2"/>
  <c r="N96" i="2"/>
  <c r="N476" i="2"/>
  <c r="N551" i="2"/>
  <c r="N192" i="2"/>
  <c r="N610" i="2"/>
  <c r="N242" i="2"/>
  <c r="N377" i="2"/>
  <c r="N112" i="2"/>
  <c r="N274" i="2"/>
  <c r="N162" i="2"/>
  <c r="N243" i="2"/>
  <c r="N419" i="2"/>
  <c r="N355" i="2"/>
  <c r="N71" i="2"/>
  <c r="N356" i="2"/>
  <c r="N527" i="2"/>
  <c r="N495" i="2"/>
  <c r="N93" i="2"/>
  <c r="N646" i="2"/>
  <c r="N302" i="2"/>
  <c r="N269" i="2"/>
  <c r="N636" i="2"/>
  <c r="N568" i="2"/>
  <c r="N249" i="2"/>
  <c r="N174" i="2"/>
  <c r="N187" i="2"/>
  <c r="N499" i="2"/>
  <c r="N318" i="2"/>
  <c r="N9" i="2"/>
  <c r="N196" i="2"/>
  <c r="N100" i="2"/>
  <c r="N232" i="2"/>
  <c r="N519" i="2"/>
  <c r="N214" i="2"/>
  <c r="N24" i="2"/>
  <c r="N407" i="2"/>
  <c r="N47" i="2"/>
  <c r="N594" i="2"/>
  <c r="N7" i="2"/>
  <c r="N178" i="2"/>
  <c r="N432" i="2"/>
  <c r="N392" i="2"/>
  <c r="N663" i="2"/>
  <c r="N57" i="2"/>
  <c r="N294" i="2"/>
  <c r="N721" i="2"/>
  <c r="N222" i="2"/>
  <c r="N655" i="2"/>
  <c r="N35" i="2"/>
  <c r="N633" i="2"/>
  <c r="N87" i="2"/>
  <c r="N124" i="2"/>
  <c r="N710" i="2"/>
  <c r="N33" i="2"/>
  <c r="N380" i="2"/>
  <c r="N507" i="2"/>
  <c r="N64" i="2"/>
  <c r="N119" i="2"/>
  <c r="N37" i="2"/>
  <c r="N538" i="2"/>
  <c r="N343" i="2"/>
  <c r="N653" i="2"/>
  <c r="N564" i="2"/>
  <c r="N207" i="2"/>
  <c r="N440" i="2"/>
  <c r="N487" i="2"/>
  <c r="N314" i="2"/>
  <c r="N110" i="2"/>
  <c r="N614" i="2"/>
  <c r="N233" i="2"/>
  <c r="N259" i="2"/>
  <c r="N328" i="2"/>
  <c r="N563" i="2"/>
  <c r="N361" i="2"/>
  <c r="N371" i="2"/>
  <c r="N199" i="2"/>
  <c r="N264" i="2"/>
  <c r="N216" i="2"/>
  <c r="N181" i="2"/>
  <c r="N466" i="2"/>
  <c r="N414" i="2"/>
  <c r="N133" i="2"/>
  <c r="N696" i="2"/>
  <c r="N49" i="2"/>
  <c r="N639" i="2"/>
  <c r="N218" i="2"/>
  <c r="N357" i="2"/>
  <c r="N674" i="2"/>
  <c r="N195" i="2"/>
  <c r="N439" i="2"/>
  <c r="N555" i="2"/>
  <c r="N217" i="2"/>
  <c r="N488" i="2"/>
  <c r="N382" i="2"/>
  <c r="N18" i="2"/>
  <c r="N324" i="2"/>
  <c r="N241" i="2"/>
  <c r="N144" i="2"/>
  <c r="N13" i="2"/>
  <c r="N689" i="2"/>
  <c r="N156" i="2"/>
  <c r="N307" i="2"/>
  <c r="N637" i="2"/>
  <c r="N202" i="2"/>
  <c r="N136" i="2"/>
  <c r="N179" i="2"/>
  <c r="N543" i="2"/>
  <c r="N167" i="2"/>
  <c r="N138" i="2"/>
  <c r="N421" i="2"/>
  <c r="N461" i="2"/>
  <c r="N227" i="2"/>
  <c r="N15" i="2"/>
  <c r="N402" i="2"/>
  <c r="N724" i="2"/>
  <c r="N115" i="2"/>
  <c r="N415" i="2"/>
  <c r="N46" i="2"/>
  <c r="N472" i="2"/>
  <c r="N14" i="2"/>
  <c r="N647" i="2"/>
  <c r="N6" i="2"/>
  <c r="N102" i="2"/>
  <c r="N157" i="2"/>
  <c r="N44" i="2"/>
  <c r="N200" i="2"/>
  <c r="N89" i="2"/>
  <c r="N556" i="2"/>
  <c r="N530" i="2"/>
  <c r="N609" i="2"/>
  <c r="N52" i="2"/>
  <c r="N226" i="2"/>
  <c r="N4" i="2"/>
  <c r="N322" i="2"/>
  <c r="N631" i="2"/>
  <c r="N509" i="2"/>
  <c r="N27" i="2"/>
  <c r="N452" i="2"/>
  <c r="N574" i="2"/>
  <c r="N374" i="2"/>
  <c r="N163" i="2"/>
  <c r="N193" i="2"/>
  <c r="N449" i="2"/>
  <c r="N467" i="2"/>
  <c r="N212" i="2"/>
  <c r="N238" i="2"/>
  <c r="N375" i="2"/>
  <c r="N92" i="2"/>
  <c r="N692" i="2"/>
  <c r="N72" i="2"/>
  <c r="N390" i="2"/>
  <c r="N733" i="2"/>
  <c r="N506" i="2"/>
  <c r="N128" i="2"/>
  <c r="N286" i="2"/>
  <c r="N675" i="2"/>
  <c r="N370" i="2"/>
  <c r="N521" i="2"/>
  <c r="N477" i="2"/>
  <c r="N245" i="2"/>
  <c r="N275" i="2"/>
  <c r="N523" i="2"/>
  <c r="N210" i="2"/>
  <c r="N121" i="2"/>
  <c r="N450" i="2"/>
  <c r="N497" i="2"/>
  <c r="N247" i="2"/>
  <c r="N180" i="2"/>
  <c r="N256" i="2"/>
  <c r="N30" i="2"/>
  <c r="N719" i="2"/>
  <c r="N97" i="2"/>
  <c r="N457" i="2"/>
  <c r="N117" i="2"/>
  <c r="N433" i="2"/>
  <c r="N75" i="2"/>
  <c r="N422" i="2"/>
  <c r="N120" i="2"/>
  <c r="N420" i="2"/>
  <c r="N63" i="2"/>
  <c r="N435" i="2"/>
  <c r="N409" i="2"/>
  <c r="N577" i="2"/>
  <c r="N542" i="2"/>
  <c r="N698" i="2"/>
  <c r="N730" i="2"/>
  <c r="N511" i="2"/>
  <c r="N680" i="2"/>
  <c r="N688" i="2"/>
  <c r="N118" i="2"/>
  <c r="N513" i="2"/>
  <c r="N126" i="2"/>
  <c r="N565" i="2"/>
  <c r="N367" i="2"/>
  <c r="N548" i="2"/>
  <c r="N684" i="2"/>
  <c r="N231" i="2"/>
  <c r="N366" i="2"/>
  <c r="N713" i="2"/>
  <c r="N38" i="2"/>
  <c r="N475" i="2"/>
  <c r="N606" i="2"/>
  <c r="N17" i="2"/>
  <c r="N512" i="2"/>
  <c r="N478" i="2"/>
  <c r="N395" i="2"/>
  <c r="N300" i="2"/>
  <c r="N643" i="2"/>
  <c r="N334" i="2"/>
  <c r="N644" i="2"/>
  <c r="N253" i="2"/>
  <c r="N426" i="2"/>
  <c r="N576" i="2"/>
  <c r="N676" i="2"/>
  <c r="N143" i="2"/>
  <c r="N510" i="2"/>
  <c r="N55" i="2"/>
  <c r="N160" i="2"/>
  <c r="N398" i="2"/>
  <c r="N378" i="2"/>
  <c r="N23" i="2"/>
  <c r="N287" i="2"/>
  <c r="N500" i="2"/>
  <c r="N387" i="2"/>
  <c r="N736" i="2"/>
  <c r="N40" i="2"/>
  <c r="N640" i="2"/>
  <c r="N423" i="2"/>
  <c r="N413" i="2"/>
  <c r="N170" i="2"/>
  <c r="N629" i="2"/>
  <c r="N535" i="2"/>
  <c r="N621" i="2"/>
  <c r="N25" i="2"/>
  <c r="N61" i="2"/>
  <c r="N496" i="2"/>
  <c r="N257" i="2"/>
  <c r="N429" i="2"/>
  <c r="N59" i="2"/>
  <c r="N731" i="2"/>
  <c r="N611" i="2"/>
  <c r="N489" i="2"/>
  <c r="N516" i="2"/>
  <c r="N283" i="2"/>
  <c r="N270" i="2"/>
  <c r="N664" i="2"/>
  <c r="N285" i="2"/>
  <c r="N627" i="2"/>
  <c r="N26" i="2"/>
  <c r="N95" i="2"/>
  <c r="N140" i="2"/>
  <c r="N438" i="2"/>
  <c r="N19" i="2"/>
  <c r="N501" i="2"/>
  <c r="N88" i="2"/>
  <c r="N171" i="2"/>
  <c r="N575" i="2"/>
  <c r="N224" i="2"/>
  <c r="N331" i="2"/>
  <c r="N385" i="2"/>
  <c r="N185" i="2"/>
  <c r="N349" i="2"/>
  <c r="N641" i="2"/>
  <c r="N732" i="2"/>
  <c r="N223" i="2"/>
  <c r="N145" i="2"/>
  <c r="N539" i="2"/>
  <c r="N540" i="2"/>
  <c r="N20" i="2"/>
  <c r="N141" i="2"/>
  <c r="N677" i="2"/>
  <c r="N99" i="2"/>
  <c r="N342" i="2"/>
  <c r="N711" i="2"/>
  <c r="N456" i="2"/>
  <c r="N175" i="2"/>
  <c r="N326" i="2"/>
  <c r="N670" i="2"/>
  <c r="N404" i="2"/>
  <c r="N251" i="2"/>
  <c r="N267" i="2"/>
  <c r="N278" i="2"/>
  <c r="N43" i="2"/>
  <c r="N473" i="2"/>
  <c r="N693" i="2"/>
  <c r="N654" i="2"/>
  <c r="N573" i="2"/>
  <c r="N408" i="2"/>
  <c r="N333" i="2"/>
  <c r="N624" i="2"/>
  <c r="N229" i="2"/>
  <c r="N132" i="2"/>
  <c r="N336" i="2"/>
  <c r="N169" i="2"/>
  <c r="N83" i="2"/>
  <c r="N699" i="2"/>
  <c r="N312" i="2"/>
  <c r="N704" i="2"/>
  <c r="N235" i="2"/>
  <c r="N130" i="2"/>
  <c r="N717" i="2"/>
  <c r="N525" i="2"/>
  <c r="N559" i="2"/>
  <c r="N630" i="2"/>
  <c r="N329" i="2"/>
  <c r="N734" i="2"/>
  <c r="N480" i="2"/>
  <c r="N595" i="2"/>
  <c r="N148" i="2"/>
  <c r="N172" i="2"/>
  <c r="N700" i="2"/>
  <c r="N65" i="2"/>
  <c r="N127" i="2"/>
  <c r="N123" i="2"/>
  <c r="N679" i="2"/>
  <c r="N151" i="2"/>
  <c r="N372" i="2"/>
  <c r="N587" i="2"/>
  <c r="N284" i="2"/>
  <c r="N335" i="2"/>
  <c r="N553" i="2"/>
  <c r="N691" i="2"/>
  <c r="N359" i="2"/>
  <c r="N330" i="2"/>
  <c r="N297" i="2"/>
  <c r="N685" i="2"/>
  <c r="N549" i="2"/>
  <c r="N463" i="2"/>
  <c r="N411" i="2"/>
  <c r="N701" i="2"/>
  <c r="N580" i="2"/>
  <c r="N150" i="2"/>
  <c r="N667" i="2"/>
  <c r="N737" i="2"/>
  <c r="N702" i="2"/>
  <c r="N658" i="2"/>
  <c r="N578" i="2"/>
  <c r="N159" i="2"/>
  <c r="N579" i="2"/>
  <c r="N600" i="2"/>
  <c r="N448" i="2"/>
  <c r="N588" i="2"/>
  <c r="N332" i="2"/>
  <c r="N681" i="2"/>
  <c r="N262" i="2"/>
  <c r="N101" i="2"/>
  <c r="N84" i="2"/>
  <c r="N584" i="2"/>
  <c r="N273" i="2"/>
  <c r="N308" i="2"/>
  <c r="N139" i="2"/>
  <c r="N590" i="2"/>
  <c r="N628" i="2"/>
  <c r="N362" i="2"/>
  <c r="N105" i="2"/>
  <c r="N220" i="2"/>
  <c r="N569" i="2"/>
  <c r="N401" i="2"/>
  <c r="N290" i="2"/>
  <c r="N424" i="2"/>
  <c r="N225" i="2"/>
  <c r="N597" i="2"/>
  <c r="N486" i="2"/>
  <c r="N659" i="2"/>
  <c r="N560" i="2"/>
  <c r="N545" i="2"/>
  <c r="N155" i="2"/>
  <c r="N211" i="2"/>
  <c r="N728" i="2"/>
  <c r="N566" i="2"/>
  <c r="N445" i="2"/>
  <c r="N446" i="2"/>
  <c r="N177" i="2"/>
  <c r="N164" i="2"/>
  <c r="N389" i="2"/>
  <c r="N460" i="2"/>
  <c r="N418" i="2"/>
  <c r="N320" i="2"/>
  <c r="N514" i="2"/>
  <c r="N529" i="2"/>
  <c r="N690" i="2"/>
  <c r="N194" i="2"/>
  <c r="N589" i="2"/>
  <c r="N317" i="2"/>
  <c r="N434" i="2"/>
  <c r="N492" i="2"/>
  <c r="N632" i="2"/>
  <c r="N454" i="2"/>
  <c r="N599" i="2"/>
  <c r="N656" i="2"/>
  <c r="N206" i="2"/>
  <c r="N321" i="2"/>
  <c r="N437" i="2"/>
  <c r="N620" i="2"/>
  <c r="N671" i="2"/>
  <c r="N381" i="2"/>
  <c r="N571" i="2"/>
  <c r="N726" i="2"/>
  <c r="N570" i="2"/>
  <c r="N368" i="2"/>
  <c r="N715" i="2"/>
  <c r="N268" i="2"/>
  <c r="N280" i="2"/>
  <c r="N619" i="2"/>
  <c r="N455" i="2"/>
  <c r="N603" i="2"/>
  <c r="N596" i="2"/>
  <c r="N443" i="2"/>
  <c r="N668" i="2"/>
  <c r="N405" i="2"/>
  <c r="N427" i="2"/>
  <c r="N517" i="2"/>
  <c r="N616" i="2"/>
  <c r="N623" i="2"/>
  <c r="N453" i="2"/>
  <c r="N725" i="2"/>
  <c r="N703" i="2"/>
  <c r="N722" i="2"/>
  <c r="N697" i="2"/>
  <c r="N678" i="2"/>
  <c r="N617" i="2"/>
  <c r="N738" i="2"/>
  <c r="N695" i="2"/>
  <c r="N716" i="2"/>
  <c r="N618" i="2"/>
  <c r="N598" i="2"/>
  <c r="N593" i="2"/>
  <c r="N605" i="2"/>
  <c r="N673" i="2"/>
  <c r="N718" i="2"/>
  <c r="N720" i="2"/>
  <c r="N634" i="2"/>
  <c r="N669" i="2"/>
  <c r="N727" i="2"/>
  <c r="N712" i="2"/>
  <c r="N723" i="2"/>
  <c r="N591" i="2"/>
  <c r="N687" i="2"/>
  <c r="N661" i="2"/>
  <c r="N707" i="2"/>
  <c r="N694" i="2"/>
  <c r="N735" i="2"/>
  <c r="L567" i="2"/>
  <c r="L546" i="2"/>
  <c r="L622" i="2"/>
  <c r="L129" i="2"/>
  <c r="L397" i="2"/>
  <c r="L522" i="2"/>
  <c r="L363" i="2"/>
  <c r="L491" i="2"/>
  <c r="L602" i="2"/>
  <c r="L339" i="2"/>
  <c r="L354" i="2"/>
  <c r="L465" i="2"/>
  <c r="L265" i="2"/>
  <c r="L683" i="2"/>
  <c r="L173" i="2"/>
  <c r="L125" i="2"/>
  <c r="L190" i="2"/>
  <c r="L436" i="2"/>
  <c r="L520" i="2"/>
  <c r="L666" i="2"/>
  <c r="L531" i="2"/>
  <c r="L74" i="2"/>
  <c r="L108" i="2"/>
  <c r="L441" i="2"/>
  <c r="L386" i="2"/>
  <c r="L311" i="2"/>
  <c r="L28" i="2"/>
  <c r="L541" i="2"/>
  <c r="L221" i="2"/>
  <c r="L652" i="2"/>
  <c r="L383" i="2"/>
  <c r="L103" i="2"/>
  <c r="L625" i="2"/>
  <c r="L662" i="2"/>
  <c r="L146" i="2"/>
  <c r="L82" i="2"/>
  <c r="L306" i="2"/>
  <c r="L5" i="2"/>
  <c r="L657" i="2"/>
  <c r="L90" i="2"/>
  <c r="L494" i="2"/>
  <c r="L203" i="2"/>
  <c r="L109" i="2"/>
  <c r="L41" i="2"/>
  <c r="L347" i="2"/>
  <c r="L502" i="2"/>
  <c r="L198" i="2"/>
  <c r="L557" i="2"/>
  <c r="L396" i="2"/>
  <c r="L107" i="2"/>
  <c r="L295" i="2"/>
  <c r="L161" i="2"/>
  <c r="L53" i="2"/>
  <c r="L626" i="2"/>
  <c r="L77" i="2"/>
  <c r="L42" i="2"/>
  <c r="L528" i="2"/>
  <c r="L442" i="2"/>
  <c r="L536" i="2"/>
  <c r="L279" i="2"/>
  <c r="L142" i="2"/>
  <c r="L479" i="2"/>
  <c r="L209" i="2"/>
  <c r="L337" i="2"/>
  <c r="L464" i="2"/>
  <c r="L468" i="2"/>
  <c r="L215" i="2"/>
  <c r="L137" i="2"/>
  <c r="L340" i="2"/>
  <c r="L76" i="2"/>
  <c r="L430" i="2"/>
  <c r="L399" i="2"/>
  <c r="L474" i="2"/>
  <c r="L113" i="2"/>
  <c r="L309" i="2"/>
  <c r="L648" i="2"/>
  <c r="L292" i="2"/>
  <c r="L165" i="2"/>
  <c r="L255" i="2"/>
  <c r="L3" i="2"/>
  <c r="L485" i="2"/>
  <c r="L365" i="2"/>
  <c r="L98" i="2"/>
  <c r="L12" i="2"/>
  <c r="L313" i="2"/>
  <c r="L537" i="2"/>
  <c r="L572" i="2"/>
  <c r="L208" i="2"/>
  <c r="L261" i="2"/>
  <c r="L358" i="2"/>
  <c r="L51" i="2"/>
  <c r="L346" i="2"/>
  <c r="L649" i="2"/>
  <c r="L400" i="2"/>
  <c r="L250" i="2"/>
  <c r="L384" i="2"/>
  <c r="L8" i="2"/>
  <c r="L67" i="2"/>
  <c r="L316" i="2"/>
  <c r="L60" i="2"/>
  <c r="L338" i="2"/>
  <c r="L197" i="2"/>
  <c r="L258" i="2"/>
  <c r="L310" i="2"/>
  <c r="L147" i="2"/>
  <c r="L254" i="2"/>
  <c r="L505" i="2"/>
  <c r="L462" i="2"/>
  <c r="L293" i="2"/>
  <c r="L149" i="2"/>
  <c r="L353" i="2"/>
  <c r="L237" i="2"/>
  <c r="L244" i="2"/>
  <c r="L428" i="2"/>
  <c r="L104" i="2"/>
  <c r="L188" i="2"/>
  <c r="L45" i="2"/>
  <c r="L638" i="2"/>
  <c r="L152" i="2"/>
  <c r="L705" i="2"/>
  <c r="L482" i="2"/>
  <c r="L10" i="2"/>
  <c r="L219" i="2"/>
  <c r="L393" i="2"/>
  <c r="L54" i="2"/>
  <c r="L153" i="2"/>
  <c r="L288" i="2"/>
  <c r="L263" i="2"/>
  <c r="L296" i="2"/>
  <c r="L34" i="2"/>
  <c r="L201" i="2"/>
  <c r="L607" i="2"/>
  <c r="L451" i="2"/>
  <c r="L186" i="2"/>
  <c r="L230" i="2"/>
  <c r="L498" i="2"/>
  <c r="L323" i="2"/>
  <c r="L277" i="2"/>
  <c r="L364" i="2"/>
  <c r="L714" i="2"/>
  <c r="L350" i="2"/>
  <c r="L266" i="2"/>
  <c r="L48" i="2"/>
  <c r="L319" i="2"/>
  <c r="L682" i="2"/>
  <c r="L470" i="2"/>
  <c r="L327" i="2"/>
  <c r="L86" i="2"/>
  <c r="L351" i="2"/>
  <c r="L78" i="2"/>
  <c r="L106" i="2"/>
  <c r="L11" i="2"/>
  <c r="L526" i="2"/>
  <c r="L239" i="2"/>
  <c r="L282" i="2"/>
  <c r="L379" i="2"/>
  <c r="L271" i="2"/>
  <c r="L204" i="2"/>
  <c r="L493" i="2"/>
  <c r="L534" i="2"/>
  <c r="L558" i="2"/>
  <c r="L369" i="2"/>
  <c r="L158" i="2"/>
  <c r="L544" i="2"/>
  <c r="L484" i="2"/>
  <c r="L417" i="2"/>
  <c r="L645" i="2"/>
  <c r="L36" i="2"/>
  <c r="L583" i="2"/>
  <c r="L260" i="2"/>
  <c r="L635" i="2"/>
  <c r="L515" i="2"/>
  <c r="L2" i="2"/>
  <c r="L508" i="2"/>
  <c r="L469" i="2"/>
  <c r="L352" i="2"/>
  <c r="L660" i="2"/>
  <c r="L166" i="2"/>
  <c r="L22" i="2"/>
  <c r="L134" i="2"/>
  <c r="L344" i="2"/>
  <c r="L182" i="2"/>
  <c r="L228" i="2"/>
  <c r="L184" i="2"/>
  <c r="L665" i="2"/>
  <c r="L252" i="2"/>
  <c r="L39" i="2"/>
  <c r="L56" i="2"/>
  <c r="L650" i="2"/>
  <c r="L562" i="2"/>
  <c r="L416" i="2"/>
  <c r="L31" i="2"/>
  <c r="L281" i="2"/>
  <c r="L373" i="2"/>
  <c r="L191" i="2"/>
  <c r="L686" i="2"/>
  <c r="L615" i="2"/>
  <c r="L447" i="2"/>
  <c r="L412" i="2"/>
  <c r="L94" i="2"/>
  <c r="L458" i="2"/>
  <c r="L246" i="2"/>
  <c r="L554" i="2"/>
  <c r="L403" i="2"/>
  <c r="L581" i="2"/>
  <c r="L85" i="2"/>
  <c r="L276" i="2"/>
  <c r="L376" i="2"/>
  <c r="L642" i="2"/>
  <c r="L490" i="2"/>
  <c r="L73" i="2"/>
  <c r="L608" i="2"/>
  <c r="L240" i="2"/>
  <c r="L483" i="2"/>
  <c r="L391" i="2"/>
  <c r="L122" i="2"/>
  <c r="L394" i="2"/>
  <c r="L561" i="2"/>
  <c r="L518" i="2"/>
  <c r="L168" i="2"/>
  <c r="L205" i="2"/>
  <c r="L114" i="2"/>
  <c r="L236" i="2"/>
  <c r="L298" i="2"/>
  <c r="L70" i="2"/>
  <c r="L582" i="2"/>
  <c r="L672" i="2"/>
  <c r="L341" i="2"/>
  <c r="L68" i="2"/>
  <c r="L459" i="2"/>
  <c r="L303" i="2"/>
  <c r="L524" i="2"/>
  <c r="L604" i="2"/>
  <c r="L729" i="2"/>
  <c r="L234" i="2"/>
  <c r="L248" i="2"/>
  <c r="L552" i="2"/>
  <c r="L586" i="2"/>
  <c r="L305" i="2"/>
  <c r="L706" i="2"/>
  <c r="L62" i="2"/>
  <c r="L348" i="2"/>
  <c r="L444" i="2"/>
  <c r="L176" i="2"/>
  <c r="L80" i="2"/>
  <c r="L135" i="2"/>
  <c r="L709" i="2"/>
  <c r="L547" i="2"/>
  <c r="L21" i="2"/>
  <c r="L592" i="2"/>
  <c r="L116" i="2"/>
  <c r="L651" i="2"/>
  <c r="L325" i="2"/>
  <c r="L81" i="2"/>
  <c r="L345" i="2"/>
  <c r="L410" i="2"/>
  <c r="L29" i="2"/>
  <c r="L16" i="2"/>
  <c r="L272" i="2"/>
  <c r="L532" i="2"/>
  <c r="L471" i="2"/>
  <c r="L299" i="2"/>
  <c r="L585" i="2"/>
  <c r="L289" i="2"/>
  <c r="L425" i="2"/>
  <c r="L69" i="2"/>
  <c r="L304" i="2"/>
  <c r="L533" i="2"/>
  <c r="L213" i="2"/>
  <c r="L388" i="2"/>
  <c r="L50" i="2"/>
  <c r="L550" i="2"/>
  <c r="L66" i="2"/>
  <c r="L154" i="2"/>
  <c r="L189" i="2"/>
  <c r="L111" i="2"/>
  <c r="L504" i="2"/>
  <c r="L79" i="2"/>
  <c r="L601" i="2"/>
  <c r="L406" i="2"/>
  <c r="L32" i="2"/>
  <c r="L503" i="2"/>
  <c r="L481" i="2"/>
  <c r="L431" i="2"/>
  <c r="L301" i="2"/>
  <c r="L131" i="2"/>
  <c r="L91" i="2"/>
  <c r="L612" i="2"/>
  <c r="L291" i="2"/>
  <c r="L613" i="2"/>
  <c r="L315" i="2"/>
  <c r="L360" i="2"/>
  <c r="L708" i="2"/>
  <c r="L58" i="2"/>
  <c r="L183" i="2"/>
  <c r="L96" i="2"/>
  <c r="L476" i="2"/>
  <c r="L551" i="2"/>
  <c r="L192" i="2"/>
  <c r="L610" i="2"/>
  <c r="L242" i="2"/>
  <c r="L377" i="2"/>
  <c r="L112" i="2"/>
  <c r="L274" i="2"/>
  <c r="L162" i="2"/>
  <c r="L243" i="2"/>
  <c r="L419" i="2"/>
  <c r="L355" i="2"/>
  <c r="L71" i="2"/>
  <c r="L356" i="2"/>
  <c r="L527" i="2"/>
  <c r="L495" i="2"/>
  <c r="L93" i="2"/>
  <c r="L646" i="2"/>
  <c r="L302" i="2"/>
  <c r="L269" i="2"/>
  <c r="L636" i="2"/>
  <c r="L568" i="2"/>
  <c r="L249" i="2"/>
  <c r="L174" i="2"/>
  <c r="L187" i="2"/>
  <c r="L499" i="2"/>
  <c r="L318" i="2"/>
  <c r="L9" i="2"/>
  <c r="L196" i="2"/>
  <c r="L100" i="2"/>
  <c r="L232" i="2"/>
  <c r="L519" i="2"/>
  <c r="L214" i="2"/>
  <c r="L24" i="2"/>
  <c r="L407" i="2"/>
  <c r="L47" i="2"/>
  <c r="L594" i="2"/>
  <c r="L7" i="2"/>
  <c r="L178" i="2"/>
  <c r="L432" i="2"/>
  <c r="L392" i="2"/>
  <c r="L663" i="2"/>
  <c r="L57" i="2"/>
  <c r="L294" i="2"/>
  <c r="L721" i="2"/>
  <c r="L222" i="2"/>
  <c r="L655" i="2"/>
  <c r="L35" i="2"/>
  <c r="L633" i="2"/>
  <c r="L87" i="2"/>
  <c r="L124" i="2"/>
  <c r="L710" i="2"/>
  <c r="L33" i="2"/>
  <c r="L380" i="2"/>
  <c r="L507" i="2"/>
  <c r="L64" i="2"/>
  <c r="L119" i="2"/>
  <c r="L37" i="2"/>
  <c r="L538" i="2"/>
  <c r="L343" i="2"/>
  <c r="L653" i="2"/>
  <c r="L564" i="2"/>
  <c r="L207" i="2"/>
  <c r="L440" i="2"/>
  <c r="L487" i="2"/>
  <c r="L314" i="2"/>
  <c r="L110" i="2"/>
  <c r="L614" i="2"/>
  <c r="L233" i="2"/>
  <c r="L259" i="2"/>
  <c r="L328" i="2"/>
  <c r="L563" i="2"/>
  <c r="L361" i="2"/>
  <c r="L371" i="2"/>
  <c r="L199" i="2"/>
  <c r="L264" i="2"/>
  <c r="L216" i="2"/>
  <c r="L181" i="2"/>
  <c r="L466" i="2"/>
  <c r="L414" i="2"/>
  <c r="L133" i="2"/>
  <c r="L696" i="2"/>
  <c r="L49" i="2"/>
  <c r="L639" i="2"/>
  <c r="L218" i="2"/>
  <c r="L357" i="2"/>
  <c r="L674" i="2"/>
  <c r="L195" i="2"/>
  <c r="L439" i="2"/>
  <c r="L555" i="2"/>
  <c r="L217" i="2"/>
  <c r="L488" i="2"/>
  <c r="L382" i="2"/>
  <c r="L18" i="2"/>
  <c r="L324" i="2"/>
  <c r="L241" i="2"/>
  <c r="L144" i="2"/>
  <c r="L13" i="2"/>
  <c r="L689" i="2"/>
  <c r="L156" i="2"/>
  <c r="L307" i="2"/>
  <c r="L637" i="2"/>
  <c r="L202" i="2"/>
  <c r="L136" i="2"/>
  <c r="L179" i="2"/>
  <c r="L543" i="2"/>
  <c r="L167" i="2"/>
  <c r="L138" i="2"/>
  <c r="L421" i="2"/>
  <c r="L461" i="2"/>
  <c r="L227" i="2"/>
  <c r="L15" i="2"/>
  <c r="L402" i="2"/>
  <c r="L724" i="2"/>
  <c r="L115" i="2"/>
  <c r="L415" i="2"/>
  <c r="L46" i="2"/>
  <c r="L472" i="2"/>
  <c r="L14" i="2"/>
  <c r="L647" i="2"/>
  <c r="L6" i="2"/>
  <c r="L102" i="2"/>
  <c r="L157" i="2"/>
  <c r="L44" i="2"/>
  <c r="L200" i="2"/>
  <c r="L89" i="2"/>
  <c r="L556" i="2"/>
  <c r="L530" i="2"/>
  <c r="L609" i="2"/>
  <c r="L52" i="2"/>
  <c r="L226" i="2"/>
  <c r="L4" i="2"/>
  <c r="L322" i="2"/>
  <c r="L631" i="2"/>
  <c r="L509" i="2"/>
  <c r="L27" i="2"/>
  <c r="L452" i="2"/>
  <c r="L574" i="2"/>
  <c r="L374" i="2"/>
  <c r="L163" i="2"/>
  <c r="L193" i="2"/>
  <c r="L449" i="2"/>
  <c r="L467" i="2"/>
  <c r="L212" i="2"/>
  <c r="L238" i="2"/>
  <c r="L375" i="2"/>
  <c r="L92" i="2"/>
  <c r="L692" i="2"/>
  <c r="L72" i="2"/>
  <c r="L390" i="2"/>
  <c r="L733" i="2"/>
  <c r="L506" i="2"/>
  <c r="L128" i="2"/>
  <c r="L286" i="2"/>
  <c r="L675" i="2"/>
  <c r="L370" i="2"/>
  <c r="L521" i="2"/>
  <c r="L477" i="2"/>
  <c r="L245" i="2"/>
  <c r="L275" i="2"/>
  <c r="L523" i="2"/>
  <c r="L210" i="2"/>
  <c r="L121" i="2"/>
  <c r="L450" i="2"/>
  <c r="L497" i="2"/>
  <c r="L247" i="2"/>
  <c r="L180" i="2"/>
  <c r="L256" i="2"/>
  <c r="L30" i="2"/>
  <c r="L719" i="2"/>
  <c r="L97" i="2"/>
  <c r="L457" i="2"/>
  <c r="L117" i="2"/>
  <c r="L433" i="2"/>
  <c r="L75" i="2"/>
  <c r="L422" i="2"/>
  <c r="L120" i="2"/>
  <c r="L420" i="2"/>
  <c r="L63" i="2"/>
  <c r="L435" i="2"/>
  <c r="L409" i="2"/>
  <c r="L577" i="2"/>
  <c r="L542" i="2"/>
  <c r="L698" i="2"/>
  <c r="L730" i="2"/>
  <c r="L511" i="2"/>
  <c r="L680" i="2"/>
  <c r="L688" i="2"/>
  <c r="L118" i="2"/>
  <c r="L513" i="2"/>
  <c r="L126" i="2"/>
  <c r="L565" i="2"/>
  <c r="L367" i="2"/>
  <c r="L548" i="2"/>
  <c r="L684" i="2"/>
  <c r="L231" i="2"/>
  <c r="L366" i="2"/>
  <c r="L713" i="2"/>
  <c r="L38" i="2"/>
  <c r="L475" i="2"/>
  <c r="L606" i="2"/>
  <c r="L17" i="2"/>
  <c r="L512" i="2"/>
  <c r="L478" i="2"/>
  <c r="L395" i="2"/>
  <c r="L300" i="2"/>
  <c r="L643" i="2"/>
  <c r="L334" i="2"/>
  <c r="L644" i="2"/>
  <c r="L253" i="2"/>
  <c r="L426" i="2"/>
  <c r="L576" i="2"/>
  <c r="L676" i="2"/>
  <c r="L143" i="2"/>
  <c r="L510" i="2"/>
  <c r="L55" i="2"/>
  <c r="L160" i="2"/>
  <c r="L398" i="2"/>
  <c r="L378" i="2"/>
  <c r="L23" i="2"/>
  <c r="L287" i="2"/>
  <c r="L500" i="2"/>
  <c r="L387" i="2"/>
  <c r="L736" i="2"/>
  <c r="L40" i="2"/>
  <c r="L640" i="2"/>
  <c r="L423" i="2"/>
  <c r="L413" i="2"/>
  <c r="L170" i="2"/>
  <c r="L629" i="2"/>
  <c r="L535" i="2"/>
  <c r="L621" i="2"/>
  <c r="L25" i="2"/>
  <c r="L61" i="2"/>
  <c r="L496" i="2"/>
  <c r="L257" i="2"/>
  <c r="L429" i="2"/>
  <c r="L59" i="2"/>
  <c r="L731" i="2"/>
  <c r="L611" i="2"/>
  <c r="L489" i="2"/>
  <c r="L516" i="2"/>
  <c r="L283" i="2"/>
  <c r="L270" i="2"/>
  <c r="L664" i="2"/>
  <c r="L285" i="2"/>
  <c r="L627" i="2"/>
  <c r="L26" i="2"/>
  <c r="L95" i="2"/>
  <c r="L140" i="2"/>
  <c r="L438" i="2"/>
  <c r="L19" i="2"/>
  <c r="L501" i="2"/>
  <c r="L88" i="2"/>
  <c r="L171" i="2"/>
  <c r="L575" i="2"/>
  <c r="L224" i="2"/>
  <c r="L331" i="2"/>
  <c r="L385" i="2"/>
  <c r="L185" i="2"/>
  <c r="L349" i="2"/>
  <c r="L641" i="2"/>
  <c r="L732" i="2"/>
  <c r="L223" i="2"/>
  <c r="L145" i="2"/>
  <c r="L539" i="2"/>
  <c r="L540" i="2"/>
  <c r="L20" i="2"/>
  <c r="L141" i="2"/>
  <c r="L677" i="2"/>
  <c r="L99" i="2"/>
  <c r="L342" i="2"/>
  <c r="L711" i="2"/>
  <c r="L456" i="2"/>
  <c r="L175" i="2"/>
  <c r="L326" i="2"/>
  <c r="L670" i="2"/>
  <c r="L404" i="2"/>
  <c r="L251" i="2"/>
  <c r="L267" i="2"/>
  <c r="L278" i="2"/>
  <c r="L43" i="2"/>
  <c r="L473" i="2"/>
  <c r="L693" i="2"/>
  <c r="L654" i="2"/>
  <c r="L573" i="2"/>
  <c r="L408" i="2"/>
  <c r="L333" i="2"/>
  <c r="L624" i="2"/>
  <c r="L229" i="2"/>
  <c r="L132" i="2"/>
  <c r="L336" i="2"/>
  <c r="L169" i="2"/>
  <c r="L83" i="2"/>
  <c r="L699" i="2"/>
  <c r="L312" i="2"/>
  <c r="L704" i="2"/>
  <c r="L235" i="2"/>
  <c r="L130" i="2"/>
  <c r="L717" i="2"/>
  <c r="L525" i="2"/>
  <c r="L559" i="2"/>
  <c r="L630" i="2"/>
  <c r="L329" i="2"/>
  <c r="L734" i="2"/>
  <c r="L480" i="2"/>
  <c r="L595" i="2"/>
  <c r="L148" i="2"/>
  <c r="L172" i="2"/>
  <c r="L700" i="2"/>
  <c r="L65" i="2"/>
  <c r="L127" i="2"/>
  <c r="L123" i="2"/>
  <c r="L679" i="2"/>
  <c r="L151" i="2"/>
  <c r="L372" i="2"/>
  <c r="L587" i="2"/>
  <c r="L284" i="2"/>
  <c r="L335" i="2"/>
  <c r="L553" i="2"/>
  <c r="L691" i="2"/>
  <c r="L359" i="2"/>
  <c r="L330" i="2"/>
  <c r="L297" i="2"/>
  <c r="L685" i="2"/>
  <c r="L549" i="2"/>
  <c r="L463" i="2"/>
  <c r="L411" i="2"/>
  <c r="L701" i="2"/>
  <c r="L580" i="2"/>
  <c r="L150" i="2"/>
  <c r="L667" i="2"/>
  <c r="L737" i="2"/>
  <c r="L702" i="2"/>
  <c r="L658" i="2"/>
  <c r="L578" i="2"/>
  <c r="L159" i="2"/>
  <c r="L579" i="2"/>
  <c r="L600" i="2"/>
  <c r="L448" i="2"/>
  <c r="L588" i="2"/>
  <c r="L332" i="2"/>
  <c r="L681" i="2"/>
  <c r="L262" i="2"/>
  <c r="L101" i="2"/>
  <c r="L84" i="2"/>
  <c r="L584" i="2"/>
  <c r="L273" i="2"/>
  <c r="L308" i="2"/>
  <c r="L139" i="2"/>
  <c r="L590" i="2"/>
  <c r="L628" i="2"/>
  <c r="L362" i="2"/>
  <c r="L105" i="2"/>
  <c r="L220" i="2"/>
  <c r="L569" i="2"/>
  <c r="L401" i="2"/>
  <c r="L290" i="2"/>
  <c r="L424" i="2"/>
  <c r="L225" i="2"/>
  <c r="L597" i="2"/>
  <c r="L486" i="2"/>
  <c r="L659" i="2"/>
  <c r="L560" i="2"/>
  <c r="L545" i="2"/>
  <c r="L155" i="2"/>
  <c r="L211" i="2"/>
  <c r="L728" i="2"/>
  <c r="L566" i="2"/>
  <c r="L445" i="2"/>
  <c r="L446" i="2"/>
  <c r="L177" i="2"/>
  <c r="L164" i="2"/>
  <c r="L389" i="2"/>
  <c r="L460" i="2"/>
  <c r="L418" i="2"/>
  <c r="L320" i="2"/>
  <c r="L514" i="2"/>
  <c r="L529" i="2"/>
  <c r="L690" i="2"/>
  <c r="L194" i="2"/>
  <c r="L589" i="2"/>
  <c r="L317" i="2"/>
  <c r="L434" i="2"/>
  <c r="L492" i="2"/>
  <c r="L632" i="2"/>
  <c r="L454" i="2"/>
  <c r="L599" i="2"/>
  <c r="L656" i="2"/>
  <c r="L206" i="2"/>
  <c r="L321" i="2"/>
  <c r="L437" i="2"/>
  <c r="L620" i="2"/>
  <c r="L671" i="2"/>
  <c r="L381" i="2"/>
  <c r="L571" i="2"/>
  <c r="L726" i="2"/>
  <c r="L570" i="2"/>
  <c r="L368" i="2"/>
  <c r="L715" i="2"/>
  <c r="L268" i="2"/>
  <c r="L280" i="2"/>
  <c r="L619" i="2"/>
  <c r="L455" i="2"/>
  <c r="L603" i="2"/>
  <c r="L596" i="2"/>
  <c r="L443" i="2"/>
  <c r="L668" i="2"/>
  <c r="L405" i="2"/>
  <c r="L427" i="2"/>
  <c r="L517" i="2"/>
  <c r="L616" i="2"/>
  <c r="L623" i="2"/>
  <c r="L453" i="2"/>
  <c r="L725" i="2"/>
  <c r="L703" i="2"/>
  <c r="L722" i="2"/>
  <c r="L697" i="2"/>
  <c r="L678" i="2"/>
  <c r="L617" i="2"/>
  <c r="L738" i="2"/>
  <c r="L695" i="2"/>
  <c r="L716" i="2"/>
  <c r="L618" i="2"/>
  <c r="L598" i="2"/>
  <c r="L593" i="2"/>
  <c r="L605" i="2"/>
  <c r="L673" i="2"/>
  <c r="L718" i="2"/>
  <c r="L720" i="2"/>
  <c r="L634" i="2"/>
  <c r="L669" i="2"/>
  <c r="L727" i="2"/>
  <c r="L712" i="2"/>
  <c r="L723" i="2"/>
  <c r="L591" i="2"/>
  <c r="L687" i="2"/>
  <c r="L661" i="2"/>
  <c r="L707" i="2"/>
  <c r="L694" i="2"/>
  <c r="L735" i="2"/>
  <c r="J567" i="2"/>
  <c r="J546" i="2"/>
  <c r="J622" i="2"/>
  <c r="J129" i="2"/>
  <c r="J397" i="2"/>
  <c r="J522" i="2"/>
  <c r="J363" i="2"/>
  <c r="J491" i="2"/>
  <c r="J602" i="2"/>
  <c r="J339" i="2"/>
  <c r="J354" i="2"/>
  <c r="J465" i="2"/>
  <c r="J265" i="2"/>
  <c r="J683" i="2"/>
  <c r="J173" i="2"/>
  <c r="J125" i="2"/>
  <c r="J190" i="2"/>
  <c r="J436" i="2"/>
  <c r="J520" i="2"/>
  <c r="J666" i="2"/>
  <c r="J531" i="2"/>
  <c r="J74" i="2"/>
  <c r="J108" i="2"/>
  <c r="J441" i="2"/>
  <c r="J386" i="2"/>
  <c r="J311" i="2"/>
  <c r="J28" i="2"/>
  <c r="J541" i="2"/>
  <c r="J221" i="2"/>
  <c r="J652" i="2"/>
  <c r="J383" i="2"/>
  <c r="J103" i="2"/>
  <c r="J625" i="2"/>
  <c r="J662" i="2"/>
  <c r="J146" i="2"/>
  <c r="J82" i="2"/>
  <c r="J306" i="2"/>
  <c r="J5" i="2"/>
  <c r="J657" i="2"/>
  <c r="J90" i="2"/>
  <c r="J494" i="2"/>
  <c r="J203" i="2"/>
  <c r="J109" i="2"/>
  <c r="J41" i="2"/>
  <c r="J347" i="2"/>
  <c r="J502" i="2"/>
  <c r="J198" i="2"/>
  <c r="J557" i="2"/>
  <c r="J396" i="2"/>
  <c r="J107" i="2"/>
  <c r="J295" i="2"/>
  <c r="J161" i="2"/>
  <c r="J53" i="2"/>
  <c r="J626" i="2"/>
  <c r="J77" i="2"/>
  <c r="J42" i="2"/>
  <c r="J528" i="2"/>
  <c r="J442" i="2"/>
  <c r="J536" i="2"/>
  <c r="J279" i="2"/>
  <c r="J142" i="2"/>
  <c r="J479" i="2"/>
  <c r="J209" i="2"/>
  <c r="J337" i="2"/>
  <c r="J464" i="2"/>
  <c r="J468" i="2"/>
  <c r="J215" i="2"/>
  <c r="J137" i="2"/>
  <c r="J340" i="2"/>
  <c r="J76" i="2"/>
  <c r="J430" i="2"/>
  <c r="J399" i="2"/>
  <c r="J474" i="2"/>
  <c r="J113" i="2"/>
  <c r="J309" i="2"/>
  <c r="J648" i="2"/>
  <c r="J292" i="2"/>
  <c r="J165" i="2"/>
  <c r="J255" i="2"/>
  <c r="J3" i="2"/>
  <c r="J485" i="2"/>
  <c r="J365" i="2"/>
  <c r="J98" i="2"/>
  <c r="J12" i="2"/>
  <c r="J313" i="2"/>
  <c r="J537" i="2"/>
  <c r="J572" i="2"/>
  <c r="J208" i="2"/>
  <c r="J261" i="2"/>
  <c r="J358" i="2"/>
  <c r="J51" i="2"/>
  <c r="J346" i="2"/>
  <c r="J649" i="2"/>
  <c r="J400" i="2"/>
  <c r="J250" i="2"/>
  <c r="J384" i="2"/>
  <c r="J8" i="2"/>
  <c r="J67" i="2"/>
  <c r="J316" i="2"/>
  <c r="J60" i="2"/>
  <c r="J338" i="2"/>
  <c r="J197" i="2"/>
  <c r="J258" i="2"/>
  <c r="J310" i="2"/>
  <c r="J147" i="2"/>
  <c r="J254" i="2"/>
  <c r="J505" i="2"/>
  <c r="J462" i="2"/>
  <c r="J293" i="2"/>
  <c r="J149" i="2"/>
  <c r="J353" i="2"/>
  <c r="J237" i="2"/>
  <c r="J244" i="2"/>
  <c r="J428" i="2"/>
  <c r="J104" i="2"/>
  <c r="J188" i="2"/>
  <c r="J45" i="2"/>
  <c r="J638" i="2"/>
  <c r="J152" i="2"/>
  <c r="J705" i="2"/>
  <c r="J482" i="2"/>
  <c r="J10" i="2"/>
  <c r="J219" i="2"/>
  <c r="J393" i="2"/>
  <c r="J54" i="2"/>
  <c r="J153" i="2"/>
  <c r="J288" i="2"/>
  <c r="J263" i="2"/>
  <c r="J296" i="2"/>
  <c r="J34" i="2"/>
  <c r="J201" i="2"/>
  <c r="J607" i="2"/>
  <c r="J451" i="2"/>
  <c r="J186" i="2"/>
  <c r="J230" i="2"/>
  <c r="J498" i="2"/>
  <c r="J323" i="2"/>
  <c r="J277" i="2"/>
  <c r="J364" i="2"/>
  <c r="J714" i="2"/>
  <c r="J350" i="2"/>
  <c r="J266" i="2"/>
  <c r="J48" i="2"/>
  <c r="J319" i="2"/>
  <c r="J682" i="2"/>
  <c r="J470" i="2"/>
  <c r="J327" i="2"/>
  <c r="J86" i="2"/>
  <c r="J351" i="2"/>
  <c r="J78" i="2"/>
  <c r="J106" i="2"/>
  <c r="J11" i="2"/>
  <c r="J526" i="2"/>
  <c r="J239" i="2"/>
  <c r="J282" i="2"/>
  <c r="J379" i="2"/>
  <c r="J271" i="2"/>
  <c r="J204" i="2"/>
  <c r="J493" i="2"/>
  <c r="J534" i="2"/>
  <c r="J558" i="2"/>
  <c r="J369" i="2"/>
  <c r="J158" i="2"/>
  <c r="J544" i="2"/>
  <c r="J484" i="2"/>
  <c r="J417" i="2"/>
  <c r="J645" i="2"/>
  <c r="J36" i="2"/>
  <c r="J583" i="2"/>
  <c r="J260" i="2"/>
  <c r="J635" i="2"/>
  <c r="J515" i="2"/>
  <c r="J2" i="2"/>
  <c r="J508" i="2"/>
  <c r="J469" i="2"/>
  <c r="J352" i="2"/>
  <c r="J660" i="2"/>
  <c r="J166" i="2"/>
  <c r="J22" i="2"/>
  <c r="J134" i="2"/>
  <c r="J344" i="2"/>
  <c r="J182" i="2"/>
  <c r="J228" i="2"/>
  <c r="J184" i="2"/>
  <c r="J665" i="2"/>
  <c r="J252" i="2"/>
  <c r="J39" i="2"/>
  <c r="J56" i="2"/>
  <c r="J650" i="2"/>
  <c r="J562" i="2"/>
  <c r="J416" i="2"/>
  <c r="J31" i="2"/>
  <c r="J281" i="2"/>
  <c r="J373" i="2"/>
  <c r="J191" i="2"/>
  <c r="J686" i="2"/>
  <c r="J615" i="2"/>
  <c r="J447" i="2"/>
  <c r="J412" i="2"/>
  <c r="J94" i="2"/>
  <c r="J458" i="2"/>
  <c r="J246" i="2"/>
  <c r="J554" i="2"/>
  <c r="J403" i="2"/>
  <c r="J581" i="2"/>
  <c r="J85" i="2"/>
  <c r="J276" i="2"/>
  <c r="J376" i="2"/>
  <c r="J642" i="2"/>
  <c r="J490" i="2"/>
  <c r="J73" i="2"/>
  <c r="J608" i="2"/>
  <c r="J240" i="2"/>
  <c r="J483" i="2"/>
  <c r="J391" i="2"/>
  <c r="J122" i="2"/>
  <c r="J394" i="2"/>
  <c r="J561" i="2"/>
  <c r="J518" i="2"/>
  <c r="J168" i="2"/>
  <c r="J205" i="2"/>
  <c r="J114" i="2"/>
  <c r="J236" i="2"/>
  <c r="J298" i="2"/>
  <c r="J70" i="2"/>
  <c r="J582" i="2"/>
  <c r="J672" i="2"/>
  <c r="J341" i="2"/>
  <c r="J68" i="2"/>
  <c r="J459" i="2"/>
  <c r="J303" i="2"/>
  <c r="J524" i="2"/>
  <c r="J604" i="2"/>
  <c r="J729" i="2"/>
  <c r="J234" i="2"/>
  <c r="J248" i="2"/>
  <c r="J552" i="2"/>
  <c r="J586" i="2"/>
  <c r="J305" i="2"/>
  <c r="J706" i="2"/>
  <c r="J62" i="2"/>
  <c r="J348" i="2"/>
  <c r="J444" i="2"/>
  <c r="J176" i="2"/>
  <c r="J80" i="2"/>
  <c r="J135" i="2"/>
  <c r="J709" i="2"/>
  <c r="J547" i="2"/>
  <c r="J21" i="2"/>
  <c r="J592" i="2"/>
  <c r="J116" i="2"/>
  <c r="J651" i="2"/>
  <c r="J325" i="2"/>
  <c r="J81" i="2"/>
  <c r="J345" i="2"/>
  <c r="J410" i="2"/>
  <c r="J29" i="2"/>
  <c r="J16" i="2"/>
  <c r="J272" i="2"/>
  <c r="J532" i="2"/>
  <c r="J471" i="2"/>
  <c r="J299" i="2"/>
  <c r="J585" i="2"/>
  <c r="J289" i="2"/>
  <c r="J425" i="2"/>
  <c r="J69" i="2"/>
  <c r="J304" i="2"/>
  <c r="J533" i="2"/>
  <c r="J213" i="2"/>
  <c r="J388" i="2"/>
  <c r="J50" i="2"/>
  <c r="J550" i="2"/>
  <c r="J66" i="2"/>
  <c r="J154" i="2"/>
  <c r="J189" i="2"/>
  <c r="J111" i="2"/>
  <c r="J504" i="2"/>
  <c r="J79" i="2"/>
  <c r="J601" i="2"/>
  <c r="J406" i="2"/>
  <c r="J32" i="2"/>
  <c r="J503" i="2"/>
  <c r="J481" i="2"/>
  <c r="J431" i="2"/>
  <c r="J301" i="2"/>
  <c r="J131" i="2"/>
  <c r="J91" i="2"/>
  <c r="J612" i="2"/>
  <c r="J291" i="2"/>
  <c r="J613" i="2"/>
  <c r="J315" i="2"/>
  <c r="J360" i="2"/>
  <c r="J708" i="2"/>
  <c r="J58" i="2"/>
  <c r="J183" i="2"/>
  <c r="J96" i="2"/>
  <c r="J476" i="2"/>
  <c r="J551" i="2"/>
  <c r="J192" i="2"/>
  <c r="J610" i="2"/>
  <c r="J242" i="2"/>
  <c r="J377" i="2"/>
  <c r="J112" i="2"/>
  <c r="J274" i="2"/>
  <c r="J162" i="2"/>
  <c r="J243" i="2"/>
  <c r="J419" i="2"/>
  <c r="J355" i="2"/>
  <c r="J71" i="2"/>
  <c r="J356" i="2"/>
  <c r="J527" i="2"/>
  <c r="J495" i="2"/>
  <c r="J93" i="2"/>
  <c r="J646" i="2"/>
  <c r="J302" i="2"/>
  <c r="J269" i="2"/>
  <c r="J636" i="2"/>
  <c r="J568" i="2"/>
  <c r="J249" i="2"/>
  <c r="J174" i="2"/>
  <c r="J187" i="2"/>
  <c r="J499" i="2"/>
  <c r="J318" i="2"/>
  <c r="J9" i="2"/>
  <c r="J196" i="2"/>
  <c r="J100" i="2"/>
  <c r="J232" i="2"/>
  <c r="J519" i="2"/>
  <c r="J214" i="2"/>
  <c r="J24" i="2"/>
  <c r="J407" i="2"/>
  <c r="J47" i="2"/>
  <c r="J594" i="2"/>
  <c r="J7" i="2"/>
  <c r="J178" i="2"/>
  <c r="J432" i="2"/>
  <c r="J392" i="2"/>
  <c r="J663" i="2"/>
  <c r="J57" i="2"/>
  <c r="J294" i="2"/>
  <c r="J721" i="2"/>
  <c r="J222" i="2"/>
  <c r="J655" i="2"/>
  <c r="J35" i="2"/>
  <c r="J633" i="2"/>
  <c r="J87" i="2"/>
  <c r="J124" i="2"/>
  <c r="J710" i="2"/>
  <c r="J33" i="2"/>
  <c r="J380" i="2"/>
  <c r="J507" i="2"/>
  <c r="J64" i="2"/>
  <c r="J119" i="2"/>
  <c r="J37" i="2"/>
  <c r="J538" i="2"/>
  <c r="J343" i="2"/>
  <c r="J653" i="2"/>
  <c r="J564" i="2"/>
  <c r="J207" i="2"/>
  <c r="J440" i="2"/>
  <c r="J487" i="2"/>
  <c r="J314" i="2"/>
  <c r="J110" i="2"/>
  <c r="J614" i="2"/>
  <c r="J233" i="2"/>
  <c r="J259" i="2"/>
  <c r="J328" i="2"/>
  <c r="J563" i="2"/>
  <c r="J361" i="2"/>
  <c r="J371" i="2"/>
  <c r="J199" i="2"/>
  <c r="J264" i="2"/>
  <c r="J216" i="2"/>
  <c r="J181" i="2"/>
  <c r="J466" i="2"/>
  <c r="J414" i="2"/>
  <c r="J133" i="2"/>
  <c r="J696" i="2"/>
  <c r="J49" i="2"/>
  <c r="J639" i="2"/>
  <c r="J218" i="2"/>
  <c r="J357" i="2"/>
  <c r="J674" i="2"/>
  <c r="J195" i="2"/>
  <c r="J439" i="2"/>
  <c r="J555" i="2"/>
  <c r="J217" i="2"/>
  <c r="J488" i="2"/>
  <c r="J382" i="2"/>
  <c r="J18" i="2"/>
  <c r="J324" i="2"/>
  <c r="J241" i="2"/>
  <c r="J144" i="2"/>
  <c r="J13" i="2"/>
  <c r="J689" i="2"/>
  <c r="J156" i="2"/>
  <c r="J307" i="2"/>
  <c r="J637" i="2"/>
  <c r="J202" i="2"/>
  <c r="J136" i="2"/>
  <c r="J179" i="2"/>
  <c r="J543" i="2"/>
  <c r="J167" i="2"/>
  <c r="J138" i="2"/>
  <c r="J421" i="2"/>
  <c r="J461" i="2"/>
  <c r="J227" i="2"/>
  <c r="J15" i="2"/>
  <c r="J402" i="2"/>
  <c r="J724" i="2"/>
  <c r="J115" i="2"/>
  <c r="J415" i="2"/>
  <c r="J46" i="2"/>
  <c r="J472" i="2"/>
  <c r="J14" i="2"/>
  <c r="J647" i="2"/>
  <c r="J6" i="2"/>
  <c r="J102" i="2"/>
  <c r="J157" i="2"/>
  <c r="J44" i="2"/>
  <c r="J200" i="2"/>
  <c r="J89" i="2"/>
  <c r="J556" i="2"/>
  <c r="J530" i="2"/>
  <c r="J609" i="2"/>
  <c r="J52" i="2"/>
  <c r="J226" i="2"/>
  <c r="J4" i="2"/>
  <c r="J322" i="2"/>
  <c r="J631" i="2"/>
  <c r="J509" i="2"/>
  <c r="J27" i="2"/>
  <c r="J452" i="2"/>
  <c r="J574" i="2"/>
  <c r="J374" i="2"/>
  <c r="J163" i="2"/>
  <c r="J193" i="2"/>
  <c r="J449" i="2"/>
  <c r="J467" i="2"/>
  <c r="J212" i="2"/>
  <c r="J238" i="2"/>
  <c r="J375" i="2"/>
  <c r="J92" i="2"/>
  <c r="J692" i="2"/>
  <c r="J72" i="2"/>
  <c r="J390" i="2"/>
  <c r="J733" i="2"/>
  <c r="J506" i="2"/>
  <c r="J128" i="2"/>
  <c r="J286" i="2"/>
  <c r="J675" i="2"/>
  <c r="J370" i="2"/>
  <c r="J521" i="2"/>
  <c r="J477" i="2"/>
  <c r="J245" i="2"/>
  <c r="J275" i="2"/>
  <c r="J523" i="2"/>
  <c r="J210" i="2"/>
  <c r="J121" i="2"/>
  <c r="J450" i="2"/>
  <c r="J497" i="2"/>
  <c r="J247" i="2"/>
  <c r="J180" i="2"/>
  <c r="J256" i="2"/>
  <c r="J30" i="2"/>
  <c r="J719" i="2"/>
  <c r="J97" i="2"/>
  <c r="J457" i="2"/>
  <c r="J117" i="2"/>
  <c r="J433" i="2"/>
  <c r="J75" i="2"/>
  <c r="J422" i="2"/>
  <c r="J120" i="2"/>
  <c r="J420" i="2"/>
  <c r="J63" i="2"/>
  <c r="J435" i="2"/>
  <c r="J409" i="2"/>
  <c r="J577" i="2"/>
  <c r="J542" i="2"/>
  <c r="J698" i="2"/>
  <c r="J730" i="2"/>
  <c r="J511" i="2"/>
  <c r="J680" i="2"/>
  <c r="J688" i="2"/>
  <c r="J118" i="2"/>
  <c r="J513" i="2"/>
  <c r="J126" i="2"/>
  <c r="J565" i="2"/>
  <c r="J367" i="2"/>
  <c r="J548" i="2"/>
  <c r="J684" i="2"/>
  <c r="J231" i="2"/>
  <c r="J366" i="2"/>
  <c r="J713" i="2"/>
  <c r="J38" i="2"/>
  <c r="J475" i="2"/>
  <c r="J606" i="2"/>
  <c r="J17" i="2"/>
  <c r="J512" i="2"/>
  <c r="J478" i="2"/>
  <c r="J395" i="2"/>
  <c r="J300" i="2"/>
  <c r="J643" i="2"/>
  <c r="J334" i="2"/>
  <c r="J644" i="2"/>
  <c r="J253" i="2"/>
  <c r="J426" i="2"/>
  <c r="J576" i="2"/>
  <c r="J676" i="2"/>
  <c r="J143" i="2"/>
  <c r="J510" i="2"/>
  <c r="J55" i="2"/>
  <c r="J160" i="2"/>
  <c r="J398" i="2"/>
  <c r="J378" i="2"/>
  <c r="J23" i="2"/>
  <c r="J287" i="2"/>
  <c r="J500" i="2"/>
  <c r="J387" i="2"/>
  <c r="J736" i="2"/>
  <c r="J40" i="2"/>
  <c r="J640" i="2"/>
  <c r="J423" i="2"/>
  <c r="J413" i="2"/>
  <c r="J170" i="2"/>
  <c r="J629" i="2"/>
  <c r="J535" i="2"/>
  <c r="J621" i="2"/>
  <c r="J25" i="2"/>
  <c r="J61" i="2"/>
  <c r="J496" i="2"/>
  <c r="J257" i="2"/>
  <c r="J429" i="2"/>
  <c r="J59" i="2"/>
  <c r="J731" i="2"/>
  <c r="J611" i="2"/>
  <c r="J489" i="2"/>
  <c r="J516" i="2"/>
  <c r="J283" i="2"/>
  <c r="J270" i="2"/>
  <c r="J664" i="2"/>
  <c r="J285" i="2"/>
  <c r="J627" i="2"/>
  <c r="J26" i="2"/>
  <c r="J95" i="2"/>
  <c r="J140" i="2"/>
  <c r="J438" i="2"/>
  <c r="J19" i="2"/>
  <c r="J501" i="2"/>
  <c r="J88" i="2"/>
  <c r="J171" i="2"/>
  <c r="J575" i="2"/>
  <c r="J224" i="2"/>
  <c r="J331" i="2"/>
  <c r="J385" i="2"/>
  <c r="J185" i="2"/>
  <c r="J349" i="2"/>
  <c r="J641" i="2"/>
  <c r="J732" i="2"/>
  <c r="J223" i="2"/>
  <c r="J145" i="2"/>
  <c r="J539" i="2"/>
  <c r="J540" i="2"/>
  <c r="J20" i="2"/>
  <c r="J141" i="2"/>
  <c r="J677" i="2"/>
  <c r="J99" i="2"/>
  <c r="J342" i="2"/>
  <c r="J711" i="2"/>
  <c r="J456" i="2"/>
  <c r="J175" i="2"/>
  <c r="J326" i="2"/>
  <c r="J670" i="2"/>
  <c r="J404" i="2"/>
  <c r="J251" i="2"/>
  <c r="J267" i="2"/>
  <c r="J278" i="2"/>
  <c r="J43" i="2"/>
  <c r="J473" i="2"/>
  <c r="J693" i="2"/>
  <c r="J654" i="2"/>
  <c r="J573" i="2"/>
  <c r="J408" i="2"/>
  <c r="J333" i="2"/>
  <c r="J624" i="2"/>
  <c r="J229" i="2"/>
  <c r="J132" i="2"/>
  <c r="J336" i="2"/>
  <c r="J169" i="2"/>
  <c r="J83" i="2"/>
  <c r="J699" i="2"/>
  <c r="J312" i="2"/>
  <c r="J704" i="2"/>
  <c r="J235" i="2"/>
  <c r="J130" i="2"/>
  <c r="J717" i="2"/>
  <c r="J525" i="2"/>
  <c r="J559" i="2"/>
  <c r="J630" i="2"/>
  <c r="J329" i="2"/>
  <c r="J734" i="2"/>
  <c r="J480" i="2"/>
  <c r="J595" i="2"/>
  <c r="J148" i="2"/>
  <c r="J172" i="2"/>
  <c r="J700" i="2"/>
  <c r="J65" i="2"/>
  <c r="J127" i="2"/>
  <c r="J123" i="2"/>
  <c r="J679" i="2"/>
  <c r="J151" i="2"/>
  <c r="J372" i="2"/>
  <c r="J587" i="2"/>
  <c r="J284" i="2"/>
  <c r="J335" i="2"/>
  <c r="J553" i="2"/>
  <c r="J691" i="2"/>
  <c r="J359" i="2"/>
  <c r="J330" i="2"/>
  <c r="J297" i="2"/>
  <c r="J685" i="2"/>
  <c r="J549" i="2"/>
  <c r="J463" i="2"/>
  <c r="J411" i="2"/>
  <c r="J701" i="2"/>
  <c r="J580" i="2"/>
  <c r="J150" i="2"/>
  <c r="J667" i="2"/>
  <c r="J737" i="2"/>
  <c r="J702" i="2"/>
  <c r="J658" i="2"/>
  <c r="J578" i="2"/>
  <c r="J159" i="2"/>
  <c r="J579" i="2"/>
  <c r="J600" i="2"/>
  <c r="J448" i="2"/>
  <c r="J588" i="2"/>
  <c r="J332" i="2"/>
  <c r="J681" i="2"/>
  <c r="J262" i="2"/>
  <c r="J101" i="2"/>
  <c r="J84" i="2"/>
  <c r="J584" i="2"/>
  <c r="J273" i="2"/>
  <c r="J308" i="2"/>
  <c r="J139" i="2"/>
  <c r="J590" i="2"/>
  <c r="J628" i="2"/>
  <c r="J362" i="2"/>
  <c r="J105" i="2"/>
  <c r="J220" i="2"/>
  <c r="J569" i="2"/>
  <c r="J401" i="2"/>
  <c r="J290" i="2"/>
  <c r="J424" i="2"/>
  <c r="J225" i="2"/>
  <c r="J597" i="2"/>
  <c r="J486" i="2"/>
  <c r="J659" i="2"/>
  <c r="J560" i="2"/>
  <c r="J545" i="2"/>
  <c r="J155" i="2"/>
  <c r="J211" i="2"/>
  <c r="J728" i="2"/>
  <c r="J566" i="2"/>
  <c r="J445" i="2"/>
  <c r="J446" i="2"/>
  <c r="J177" i="2"/>
  <c r="J164" i="2"/>
  <c r="J389" i="2"/>
  <c r="J460" i="2"/>
  <c r="J418" i="2"/>
  <c r="J320" i="2"/>
  <c r="J514" i="2"/>
  <c r="J529" i="2"/>
  <c r="J690" i="2"/>
  <c r="J194" i="2"/>
  <c r="J589" i="2"/>
  <c r="J317" i="2"/>
  <c r="J434" i="2"/>
  <c r="J492" i="2"/>
  <c r="J632" i="2"/>
  <c r="J454" i="2"/>
  <c r="J599" i="2"/>
  <c r="J656" i="2"/>
  <c r="J206" i="2"/>
  <c r="J321" i="2"/>
  <c r="J437" i="2"/>
  <c r="J620" i="2"/>
  <c r="J671" i="2"/>
  <c r="J381" i="2"/>
  <c r="J571" i="2"/>
  <c r="J726" i="2"/>
  <c r="J570" i="2"/>
  <c r="J368" i="2"/>
  <c r="J715" i="2"/>
  <c r="J268" i="2"/>
  <c r="J280" i="2"/>
  <c r="J619" i="2"/>
  <c r="J455" i="2"/>
  <c r="J603" i="2"/>
  <c r="J596" i="2"/>
  <c r="J443" i="2"/>
  <c r="J668" i="2"/>
  <c r="J405" i="2"/>
  <c r="J427" i="2"/>
  <c r="J517" i="2"/>
  <c r="J616" i="2"/>
  <c r="J623" i="2"/>
  <c r="J453" i="2"/>
  <c r="J725" i="2"/>
  <c r="J703" i="2"/>
  <c r="J722" i="2"/>
  <c r="J697" i="2"/>
  <c r="J678" i="2"/>
  <c r="J617" i="2"/>
  <c r="J738" i="2"/>
  <c r="J695" i="2"/>
  <c r="J716" i="2"/>
  <c r="J618" i="2"/>
  <c r="J598" i="2"/>
  <c r="J593" i="2"/>
  <c r="J605" i="2"/>
  <c r="J673" i="2"/>
  <c r="J718" i="2"/>
  <c r="J720" i="2"/>
  <c r="J634" i="2"/>
  <c r="J669" i="2"/>
  <c r="J727" i="2"/>
  <c r="J712" i="2"/>
  <c r="J723" i="2"/>
  <c r="J591" i="2"/>
  <c r="J687" i="2"/>
  <c r="J661" i="2"/>
  <c r="J707" i="2"/>
  <c r="J694" i="2"/>
  <c r="J735" i="2"/>
  <c r="K100" i="3" l="1"/>
  <c r="K80" i="3"/>
  <c r="C116" i="3"/>
  <c r="C31" i="3"/>
  <c r="C98" i="3"/>
  <c r="C88" i="3"/>
  <c r="C23" i="3"/>
  <c r="C53" i="3"/>
  <c r="C85" i="3"/>
  <c r="C76" i="3"/>
  <c r="C89" i="3"/>
  <c r="C43" i="3"/>
  <c r="C92" i="3"/>
  <c r="C84" i="3"/>
  <c r="C102" i="3"/>
  <c r="C110" i="3"/>
  <c r="I121" i="3"/>
  <c r="S121" i="3"/>
  <c r="I72" i="3"/>
  <c r="S72" i="3"/>
  <c r="I99" i="3"/>
  <c r="S99" i="3"/>
  <c r="I10" i="3"/>
  <c r="S10" i="3"/>
  <c r="I90" i="3"/>
  <c r="S90" i="3"/>
  <c r="I40" i="3"/>
  <c r="S40" i="3"/>
  <c r="I64" i="3"/>
  <c r="S64" i="3"/>
  <c r="S68" i="3"/>
  <c r="I68" i="3"/>
  <c r="I11" i="3"/>
  <c r="S11" i="3"/>
  <c r="I15" i="3"/>
  <c r="S15" i="3"/>
  <c r="D2" i="3"/>
  <c r="I2" i="3"/>
  <c r="S2" i="3"/>
  <c r="J63" i="3"/>
  <c r="C2" i="3"/>
  <c r="D66" i="3"/>
  <c r="I66" i="3"/>
  <c r="S66" i="3"/>
  <c r="H34" i="3"/>
  <c r="S34" i="3"/>
  <c r="I34" i="3"/>
  <c r="I21" i="3"/>
  <c r="S21" i="3"/>
  <c r="D105" i="3"/>
  <c r="S105" i="3"/>
  <c r="I105" i="3"/>
  <c r="I57" i="3"/>
  <c r="S57" i="3"/>
  <c r="I70" i="3"/>
  <c r="S70" i="3"/>
  <c r="D94" i="3"/>
  <c r="I94" i="3"/>
  <c r="S94" i="3"/>
  <c r="S42" i="3"/>
  <c r="I42" i="3"/>
  <c r="S49" i="3"/>
  <c r="I49" i="3"/>
  <c r="D30" i="3"/>
  <c r="I30" i="3"/>
  <c r="S30" i="3"/>
  <c r="D37" i="3"/>
  <c r="I37" i="3"/>
  <c r="S37" i="3"/>
  <c r="J73" i="3"/>
  <c r="C62" i="3"/>
  <c r="E82" i="3"/>
  <c r="I82" i="3"/>
  <c r="S82" i="3"/>
  <c r="S67" i="3"/>
  <c r="I67" i="3"/>
  <c r="G7" i="3"/>
  <c r="I7" i="3"/>
  <c r="S7" i="3"/>
  <c r="E52" i="3"/>
  <c r="I52" i="3"/>
  <c r="S52" i="3"/>
  <c r="E78" i="3"/>
  <c r="S78" i="3"/>
  <c r="I78" i="3"/>
  <c r="G3" i="3"/>
  <c r="I3" i="3"/>
  <c r="S3" i="3"/>
  <c r="E51" i="3"/>
  <c r="I51" i="3"/>
  <c r="S51" i="3"/>
  <c r="E97" i="3"/>
  <c r="I97" i="3"/>
  <c r="S97" i="3"/>
  <c r="E32" i="3"/>
  <c r="I32" i="3"/>
  <c r="S32" i="3"/>
  <c r="I45" i="3"/>
  <c r="S45" i="3"/>
  <c r="D29" i="3"/>
  <c r="I29" i="3"/>
  <c r="S29" i="3"/>
  <c r="J37" i="3"/>
  <c r="K79" i="3"/>
  <c r="S122" i="3"/>
  <c r="I122" i="3"/>
  <c r="F109" i="3"/>
  <c r="I109" i="3"/>
  <c r="S109" i="3"/>
  <c r="S118" i="3"/>
  <c r="I118" i="3"/>
  <c r="D13" i="3"/>
  <c r="I13" i="3"/>
  <c r="S13" i="3"/>
  <c r="F20" i="3"/>
  <c r="S20" i="3"/>
  <c r="I20" i="3"/>
  <c r="H4" i="3"/>
  <c r="I4" i="3"/>
  <c r="S4" i="3"/>
  <c r="D39" i="3"/>
  <c r="S39" i="3"/>
  <c r="I39" i="3"/>
  <c r="H6" i="3"/>
  <c r="S6" i="3"/>
  <c r="I6" i="3"/>
  <c r="H14" i="3"/>
  <c r="S14" i="3"/>
  <c r="I14" i="3"/>
  <c r="D27" i="3"/>
  <c r="I27" i="3"/>
  <c r="S27" i="3"/>
  <c r="H56" i="3"/>
  <c r="S56" i="3"/>
  <c r="I56" i="3"/>
  <c r="D79" i="3"/>
  <c r="I79" i="3"/>
  <c r="S79" i="3"/>
  <c r="C29" i="3"/>
  <c r="C79" i="3"/>
  <c r="I112" i="3"/>
  <c r="S112" i="3"/>
  <c r="E116" i="3"/>
  <c r="S116" i="3"/>
  <c r="I116" i="3"/>
  <c r="I28" i="3"/>
  <c r="S28" i="3"/>
  <c r="I76" i="3"/>
  <c r="S76" i="3"/>
  <c r="G92" i="3"/>
  <c r="S92" i="3"/>
  <c r="I92" i="3"/>
  <c r="H85" i="3"/>
  <c r="I85" i="3"/>
  <c r="S85" i="3"/>
  <c r="I84" i="3"/>
  <c r="S84" i="3"/>
  <c r="H43" i="3"/>
  <c r="I43" i="3"/>
  <c r="S43" i="3"/>
  <c r="I89" i="3"/>
  <c r="S89" i="3"/>
  <c r="S23" i="3"/>
  <c r="I23" i="3"/>
  <c r="D112" i="3"/>
  <c r="F24" i="3"/>
  <c r="I24" i="3"/>
  <c r="S24" i="3"/>
  <c r="S108" i="3"/>
  <c r="I108" i="3"/>
  <c r="S93" i="3"/>
  <c r="I93" i="3"/>
  <c r="I104" i="3"/>
  <c r="S104" i="3"/>
  <c r="S117" i="3"/>
  <c r="I117" i="3"/>
  <c r="I86" i="3"/>
  <c r="S86" i="3"/>
  <c r="S103" i="3"/>
  <c r="I103" i="3"/>
  <c r="S69" i="3"/>
  <c r="I69" i="3"/>
  <c r="S54" i="3"/>
  <c r="I54" i="3"/>
  <c r="I38" i="3"/>
  <c r="S38" i="3"/>
  <c r="I61" i="3"/>
  <c r="S61" i="3"/>
  <c r="E89" i="3"/>
  <c r="I63" i="3"/>
  <c r="S63" i="3"/>
  <c r="I113" i="3"/>
  <c r="S113" i="3"/>
  <c r="I65" i="3"/>
  <c r="S65" i="3"/>
  <c r="S74" i="3"/>
  <c r="I74" i="3"/>
  <c r="S114" i="3"/>
  <c r="I114" i="3"/>
  <c r="S95" i="3"/>
  <c r="I95" i="3"/>
  <c r="I115" i="3"/>
  <c r="S115" i="3"/>
  <c r="I19" i="3"/>
  <c r="S19" i="3"/>
  <c r="I8" i="3"/>
  <c r="S8" i="3"/>
  <c r="S26" i="3"/>
  <c r="I26" i="3"/>
  <c r="I50" i="3"/>
  <c r="S50" i="3"/>
  <c r="D76" i="3"/>
  <c r="E23" i="3"/>
  <c r="D120" i="3"/>
  <c r="I120" i="3"/>
  <c r="S120" i="3"/>
  <c r="C63" i="3"/>
  <c r="S111" i="3"/>
  <c r="I111" i="3"/>
  <c r="F25" i="3"/>
  <c r="I25" i="3"/>
  <c r="S25" i="3"/>
  <c r="I96" i="3"/>
  <c r="S96" i="3"/>
  <c r="G55" i="3"/>
  <c r="S55" i="3"/>
  <c r="I55" i="3"/>
  <c r="S58" i="3"/>
  <c r="I58" i="3"/>
  <c r="H91" i="3"/>
  <c r="S91" i="3"/>
  <c r="I91" i="3"/>
  <c r="I17" i="3"/>
  <c r="S17" i="3"/>
  <c r="H41" i="3"/>
  <c r="I41" i="3"/>
  <c r="S41" i="3"/>
  <c r="H12" i="3"/>
  <c r="I12" i="3"/>
  <c r="S12" i="3"/>
  <c r="D36" i="3"/>
  <c r="I36" i="3"/>
  <c r="S36" i="3"/>
  <c r="D55" i="3"/>
  <c r="D110" i="3"/>
  <c r="I110" i="3"/>
  <c r="S110" i="3"/>
  <c r="C73" i="3"/>
  <c r="H119" i="3"/>
  <c r="I119" i="3"/>
  <c r="S119" i="3"/>
  <c r="F60" i="3"/>
  <c r="I60" i="3"/>
  <c r="S60" i="3"/>
  <c r="H88" i="3"/>
  <c r="S88" i="3"/>
  <c r="I88" i="3"/>
  <c r="H59" i="3"/>
  <c r="S59" i="3"/>
  <c r="I59" i="3"/>
  <c r="F101" i="3"/>
  <c r="I101" i="3"/>
  <c r="S101" i="3"/>
  <c r="H102" i="3"/>
  <c r="I102" i="3"/>
  <c r="S102" i="3"/>
  <c r="E98" i="3"/>
  <c r="I98" i="3"/>
  <c r="S98" i="3"/>
  <c r="H31" i="3"/>
  <c r="I31" i="3"/>
  <c r="S31" i="3"/>
  <c r="H83" i="3"/>
  <c r="I83" i="3"/>
  <c r="S83" i="3"/>
  <c r="G53" i="3"/>
  <c r="S53" i="3"/>
  <c r="I53" i="3"/>
  <c r="D24" i="3"/>
  <c r="G116" i="3"/>
  <c r="D62" i="3"/>
  <c r="I62" i="3"/>
  <c r="S62" i="3"/>
  <c r="C37" i="3"/>
  <c r="I75" i="3"/>
  <c r="S75" i="3"/>
  <c r="S5" i="3"/>
  <c r="I5" i="3"/>
  <c r="E71" i="3"/>
  <c r="S71" i="3"/>
  <c r="I71" i="3"/>
  <c r="E22" i="3"/>
  <c r="I22" i="3"/>
  <c r="S22" i="3"/>
  <c r="S16" i="3"/>
  <c r="I16" i="3"/>
  <c r="I35" i="3"/>
  <c r="S35" i="3"/>
  <c r="I46" i="3"/>
  <c r="S46" i="3"/>
  <c r="I33" i="3"/>
  <c r="S33" i="3"/>
  <c r="I81" i="3"/>
  <c r="S81" i="3"/>
  <c r="I9" i="3"/>
  <c r="S9" i="3"/>
  <c r="D85" i="3"/>
  <c r="G85" i="3"/>
  <c r="D73" i="3"/>
  <c r="S73" i="3"/>
  <c r="I73" i="3"/>
  <c r="C120" i="3"/>
  <c r="D107" i="3"/>
  <c r="I107" i="3"/>
  <c r="S107" i="3"/>
  <c r="E100" i="3"/>
  <c r="S100" i="3"/>
  <c r="I100" i="3"/>
  <c r="D48" i="3"/>
  <c r="I48" i="3"/>
  <c r="S48" i="3"/>
  <c r="E47" i="3"/>
  <c r="I47" i="3"/>
  <c r="S47" i="3"/>
  <c r="E80" i="3"/>
  <c r="I80" i="3"/>
  <c r="S80" i="3"/>
  <c r="D44" i="3"/>
  <c r="I44" i="3"/>
  <c r="S44" i="3"/>
  <c r="D106" i="3"/>
  <c r="I106" i="3"/>
  <c r="S106" i="3"/>
  <c r="D87" i="3"/>
  <c r="I87" i="3"/>
  <c r="S87" i="3"/>
  <c r="E18" i="3"/>
  <c r="I18" i="3"/>
  <c r="S18" i="3"/>
  <c r="D77" i="3"/>
  <c r="I77" i="3"/>
  <c r="S77" i="3"/>
  <c r="D63" i="3"/>
  <c r="G43" i="3"/>
  <c r="J112" i="3"/>
  <c r="J76" i="3"/>
  <c r="J84" i="3"/>
  <c r="J89" i="3"/>
  <c r="J23" i="3"/>
  <c r="C112" i="3"/>
  <c r="D116" i="3"/>
  <c r="D47" i="3"/>
  <c r="E28" i="3"/>
  <c r="E3" i="3"/>
  <c r="G25" i="3"/>
  <c r="G41" i="3"/>
  <c r="C93" i="3"/>
  <c r="C117" i="3"/>
  <c r="C86" i="3"/>
  <c r="C54" i="3"/>
  <c r="C119" i="3"/>
  <c r="C83" i="3"/>
  <c r="D25" i="3"/>
  <c r="D84" i="3"/>
  <c r="E84" i="3"/>
  <c r="F120" i="3"/>
  <c r="G28" i="3"/>
  <c r="G89" i="3"/>
  <c r="C24" i="3"/>
  <c r="D100" i="3"/>
  <c r="D20" i="3"/>
  <c r="D17" i="3"/>
  <c r="E48" i="3"/>
  <c r="E106" i="3"/>
  <c r="F88" i="3"/>
  <c r="G88" i="3"/>
  <c r="G83" i="3"/>
  <c r="K36" i="3"/>
  <c r="D92" i="3"/>
  <c r="E7" i="3"/>
  <c r="G32" i="3"/>
  <c r="D118" i="3"/>
  <c r="D58" i="3"/>
  <c r="E76" i="3"/>
  <c r="E43" i="3"/>
  <c r="G59" i="3"/>
  <c r="H122" i="3"/>
  <c r="D28" i="3"/>
  <c r="D80" i="3"/>
  <c r="D6" i="3"/>
  <c r="D56" i="3"/>
  <c r="E87" i="3"/>
  <c r="F102" i="3"/>
  <c r="D122" i="3"/>
  <c r="D41" i="3"/>
  <c r="E112" i="3"/>
  <c r="F6" i="3"/>
  <c r="G58" i="3"/>
  <c r="H13" i="3"/>
  <c r="D4" i="3"/>
  <c r="E107" i="3"/>
  <c r="F79" i="3"/>
  <c r="D111" i="3"/>
  <c r="F83" i="3"/>
  <c r="G102" i="3"/>
  <c r="H98" i="3"/>
  <c r="K34" i="3"/>
  <c r="J21" i="3"/>
  <c r="K57" i="3"/>
  <c r="J70" i="3"/>
  <c r="C42" i="3"/>
  <c r="J49" i="3"/>
  <c r="D91" i="3"/>
  <c r="D14" i="3"/>
  <c r="F56" i="3"/>
  <c r="N82" i="3"/>
  <c r="J78" i="3"/>
  <c r="K51" i="3"/>
  <c r="K97" i="3"/>
  <c r="G119" i="3"/>
  <c r="G98" i="3"/>
  <c r="H53" i="3"/>
  <c r="K109" i="3"/>
  <c r="K20" i="3"/>
  <c r="K14" i="3"/>
  <c r="D109" i="3"/>
  <c r="V104" i="3"/>
  <c r="U104" i="3"/>
  <c r="R104" i="3"/>
  <c r="Q104" i="3"/>
  <c r="N104" i="3"/>
  <c r="M104" i="3"/>
  <c r="P104" i="3"/>
  <c r="T104" i="3"/>
  <c r="L104" i="3"/>
  <c r="K104" i="3"/>
  <c r="J104" i="3"/>
  <c r="E104" i="3"/>
  <c r="D104" i="3"/>
  <c r="G104" i="3"/>
  <c r="H104" i="3"/>
  <c r="F104" i="3"/>
  <c r="V69" i="3"/>
  <c r="U69" i="3"/>
  <c r="R69" i="3"/>
  <c r="Q69" i="3"/>
  <c r="T69" i="3"/>
  <c r="N69" i="3"/>
  <c r="M69" i="3"/>
  <c r="P69" i="3"/>
  <c r="K69" i="3"/>
  <c r="J69" i="3"/>
  <c r="E69" i="3"/>
  <c r="D69" i="3"/>
  <c r="F69" i="3"/>
  <c r="L69" i="3"/>
  <c r="G69" i="3"/>
  <c r="H69" i="3"/>
  <c r="V61" i="3"/>
  <c r="U61" i="3"/>
  <c r="T61" i="3"/>
  <c r="R61" i="3"/>
  <c r="Q61" i="3"/>
  <c r="N61" i="3"/>
  <c r="M61" i="3"/>
  <c r="J61" i="3"/>
  <c r="P61" i="3"/>
  <c r="E61" i="3"/>
  <c r="D61" i="3"/>
  <c r="H61" i="3"/>
  <c r="K61" i="3"/>
  <c r="F61" i="3"/>
  <c r="L61" i="3"/>
  <c r="G61" i="3"/>
  <c r="C61" i="3"/>
  <c r="V113" i="3"/>
  <c r="T113" i="3"/>
  <c r="R113" i="3"/>
  <c r="Q113" i="3"/>
  <c r="U113" i="3"/>
  <c r="M113" i="3"/>
  <c r="N113" i="3"/>
  <c r="K113" i="3"/>
  <c r="P113" i="3"/>
  <c r="J113" i="3"/>
  <c r="D113" i="3"/>
  <c r="C113" i="3"/>
  <c r="L113" i="3"/>
  <c r="F113" i="3"/>
  <c r="H113" i="3"/>
  <c r="G113" i="3"/>
  <c r="E113" i="3"/>
  <c r="V65" i="3"/>
  <c r="T65" i="3"/>
  <c r="R65" i="3"/>
  <c r="Q65" i="3"/>
  <c r="U65" i="3"/>
  <c r="M65" i="3"/>
  <c r="L65" i="3"/>
  <c r="P65" i="3"/>
  <c r="K65" i="3"/>
  <c r="J65" i="3"/>
  <c r="N65" i="3"/>
  <c r="H65" i="3"/>
  <c r="D65" i="3"/>
  <c r="C65" i="3"/>
  <c r="F65" i="3"/>
  <c r="G65" i="3"/>
  <c r="E65" i="3"/>
  <c r="V74" i="3"/>
  <c r="T74" i="3"/>
  <c r="U74" i="3"/>
  <c r="R74" i="3"/>
  <c r="Q74" i="3"/>
  <c r="M74" i="3"/>
  <c r="P74" i="3"/>
  <c r="N74" i="3"/>
  <c r="L74" i="3"/>
  <c r="K74" i="3"/>
  <c r="J74" i="3"/>
  <c r="D74" i="3"/>
  <c r="C74" i="3"/>
  <c r="G74" i="3"/>
  <c r="H74" i="3"/>
  <c r="F74" i="3"/>
  <c r="E74" i="3"/>
  <c r="V114" i="3"/>
  <c r="T114" i="3"/>
  <c r="U114" i="3"/>
  <c r="R114" i="3"/>
  <c r="Q114" i="3"/>
  <c r="M114" i="3"/>
  <c r="K114" i="3"/>
  <c r="J114" i="3"/>
  <c r="P114" i="3"/>
  <c r="N114" i="3"/>
  <c r="D114" i="3"/>
  <c r="C114" i="3"/>
  <c r="F114" i="3"/>
  <c r="G114" i="3"/>
  <c r="H114" i="3"/>
  <c r="L114" i="3"/>
  <c r="E114" i="3"/>
  <c r="V95" i="3"/>
  <c r="T95" i="3"/>
  <c r="R95" i="3"/>
  <c r="Q95" i="3"/>
  <c r="P95" i="3"/>
  <c r="M95" i="3"/>
  <c r="L95" i="3"/>
  <c r="U95" i="3"/>
  <c r="N95" i="3"/>
  <c r="K95" i="3"/>
  <c r="J95" i="3"/>
  <c r="H95" i="3"/>
  <c r="D95" i="3"/>
  <c r="C95" i="3"/>
  <c r="F95" i="3"/>
  <c r="G95" i="3"/>
  <c r="E95" i="3"/>
  <c r="V115" i="3"/>
  <c r="T115" i="3"/>
  <c r="R115" i="3"/>
  <c r="Q115" i="3"/>
  <c r="P115" i="3"/>
  <c r="M115" i="3"/>
  <c r="U115" i="3"/>
  <c r="L115" i="3"/>
  <c r="N115" i="3"/>
  <c r="K115" i="3"/>
  <c r="J115" i="3"/>
  <c r="D115" i="3"/>
  <c r="G115" i="3"/>
  <c r="C115" i="3"/>
  <c r="H115" i="3"/>
  <c r="E115" i="3"/>
  <c r="F115" i="3"/>
  <c r="V19" i="3"/>
  <c r="T19" i="3"/>
  <c r="R19" i="3"/>
  <c r="Q19" i="3"/>
  <c r="P19" i="3"/>
  <c r="U19" i="3"/>
  <c r="M19" i="3"/>
  <c r="L19" i="3"/>
  <c r="K19" i="3"/>
  <c r="N19" i="3"/>
  <c r="J19" i="3"/>
  <c r="D19" i="3"/>
  <c r="C19" i="3"/>
  <c r="F19" i="3"/>
  <c r="G19" i="3"/>
  <c r="H19" i="3"/>
  <c r="E19" i="3"/>
  <c r="V8" i="3"/>
  <c r="T8" i="3"/>
  <c r="Q8" i="3"/>
  <c r="U8" i="3"/>
  <c r="P8" i="3"/>
  <c r="R8" i="3"/>
  <c r="M8" i="3"/>
  <c r="L8" i="3"/>
  <c r="N8" i="3"/>
  <c r="K8" i="3"/>
  <c r="J8" i="3"/>
  <c r="D8" i="3"/>
  <c r="C8" i="3"/>
  <c r="H8" i="3"/>
  <c r="F8" i="3"/>
  <c r="G8" i="3"/>
  <c r="E8" i="3"/>
  <c r="V26" i="3"/>
  <c r="T26" i="3"/>
  <c r="U26" i="3"/>
  <c r="Q26" i="3"/>
  <c r="P26" i="3"/>
  <c r="R26" i="3"/>
  <c r="M26" i="3"/>
  <c r="L26" i="3"/>
  <c r="J26" i="3"/>
  <c r="K26" i="3"/>
  <c r="D26" i="3"/>
  <c r="G26" i="3"/>
  <c r="C26" i="3"/>
  <c r="H26" i="3"/>
  <c r="N26" i="3"/>
  <c r="F26" i="3"/>
  <c r="E26" i="3"/>
  <c r="V50" i="3"/>
  <c r="U50" i="3"/>
  <c r="T50" i="3"/>
  <c r="Q50" i="3"/>
  <c r="P50" i="3"/>
  <c r="M50" i="3"/>
  <c r="L50" i="3"/>
  <c r="N50" i="3"/>
  <c r="J50" i="3"/>
  <c r="K50" i="3"/>
  <c r="R50" i="3"/>
  <c r="D50" i="3"/>
  <c r="C50" i="3"/>
  <c r="H50" i="3"/>
  <c r="F50" i="3"/>
  <c r="G50" i="3"/>
  <c r="E50" i="3"/>
  <c r="V108" i="3"/>
  <c r="U108" i="3"/>
  <c r="R108" i="3"/>
  <c r="Q108" i="3"/>
  <c r="T108" i="3"/>
  <c r="N108" i="3"/>
  <c r="M108" i="3"/>
  <c r="L108" i="3"/>
  <c r="K108" i="3"/>
  <c r="P108" i="3"/>
  <c r="E108" i="3"/>
  <c r="D108" i="3"/>
  <c r="F108" i="3"/>
  <c r="J108" i="3"/>
  <c r="G108" i="3"/>
  <c r="H108" i="3"/>
  <c r="V103" i="3"/>
  <c r="U103" i="3"/>
  <c r="R103" i="3"/>
  <c r="Q103" i="3"/>
  <c r="N103" i="3"/>
  <c r="M103" i="3"/>
  <c r="T103" i="3"/>
  <c r="L103" i="3"/>
  <c r="P103" i="3"/>
  <c r="K103" i="3"/>
  <c r="J103" i="3"/>
  <c r="E103" i="3"/>
  <c r="D103" i="3"/>
  <c r="G103" i="3"/>
  <c r="H103" i="3"/>
  <c r="F103" i="3"/>
  <c r="C108" i="3"/>
  <c r="C69" i="3"/>
  <c r="V38" i="3"/>
  <c r="U38" i="3"/>
  <c r="R38" i="3"/>
  <c r="T38" i="3"/>
  <c r="Q38" i="3"/>
  <c r="N38" i="3"/>
  <c r="M38" i="3"/>
  <c r="P38" i="3"/>
  <c r="L38" i="3"/>
  <c r="J38" i="3"/>
  <c r="E38" i="3"/>
  <c r="D38" i="3"/>
  <c r="G38" i="3"/>
  <c r="K38" i="3"/>
  <c r="H38" i="3"/>
  <c r="F38" i="3"/>
  <c r="V75" i="3"/>
  <c r="U75" i="3"/>
  <c r="R75" i="3"/>
  <c r="Q75" i="3"/>
  <c r="P75" i="3"/>
  <c r="N75" i="3"/>
  <c r="T75" i="3"/>
  <c r="K75" i="3"/>
  <c r="J75" i="3"/>
  <c r="M75" i="3"/>
  <c r="L75" i="3"/>
  <c r="G75" i="3"/>
  <c r="H75" i="3"/>
  <c r="D75" i="3"/>
  <c r="C75" i="3"/>
  <c r="F75" i="3"/>
  <c r="V71" i="3"/>
  <c r="U71" i="3"/>
  <c r="R71" i="3"/>
  <c r="Q71" i="3"/>
  <c r="P71" i="3"/>
  <c r="N71" i="3"/>
  <c r="T71" i="3"/>
  <c r="K71" i="3"/>
  <c r="L71" i="3"/>
  <c r="J71" i="3"/>
  <c r="M71" i="3"/>
  <c r="H71" i="3"/>
  <c r="F71" i="3"/>
  <c r="D71" i="3"/>
  <c r="G71" i="3"/>
  <c r="C71" i="3"/>
  <c r="V16" i="3"/>
  <c r="U16" i="3"/>
  <c r="R16" i="3"/>
  <c r="T16" i="3"/>
  <c r="Q16" i="3"/>
  <c r="P16" i="3"/>
  <c r="N16" i="3"/>
  <c r="K16" i="3"/>
  <c r="J16" i="3"/>
  <c r="M16" i="3"/>
  <c r="H16" i="3"/>
  <c r="L16" i="3"/>
  <c r="F16" i="3"/>
  <c r="G16" i="3"/>
  <c r="D16" i="3"/>
  <c r="C16" i="3"/>
  <c r="V46" i="3"/>
  <c r="U46" i="3"/>
  <c r="R46" i="3"/>
  <c r="Q46" i="3"/>
  <c r="P46" i="3"/>
  <c r="N46" i="3"/>
  <c r="T46" i="3"/>
  <c r="K46" i="3"/>
  <c r="J46" i="3"/>
  <c r="H46" i="3"/>
  <c r="M46" i="3"/>
  <c r="L46" i="3"/>
  <c r="G46" i="3"/>
  <c r="E46" i="3"/>
  <c r="D46" i="3"/>
  <c r="F46" i="3"/>
  <c r="C46" i="3"/>
  <c r="V81" i="3"/>
  <c r="U81" i="3"/>
  <c r="Q81" i="3"/>
  <c r="P81" i="3"/>
  <c r="N81" i="3"/>
  <c r="R81" i="3"/>
  <c r="T81" i="3"/>
  <c r="L81" i="3"/>
  <c r="J81" i="3"/>
  <c r="K81" i="3"/>
  <c r="H81" i="3"/>
  <c r="F81" i="3"/>
  <c r="E81" i="3"/>
  <c r="D81" i="3"/>
  <c r="G81" i="3"/>
  <c r="C81" i="3"/>
  <c r="M81" i="3"/>
  <c r="V9" i="3"/>
  <c r="U9" i="3"/>
  <c r="Q9" i="3"/>
  <c r="P9" i="3"/>
  <c r="N9" i="3"/>
  <c r="T9" i="3"/>
  <c r="R9" i="3"/>
  <c r="M9" i="3"/>
  <c r="J9" i="3"/>
  <c r="H9" i="3"/>
  <c r="L9" i="3"/>
  <c r="K9" i="3"/>
  <c r="G9" i="3"/>
  <c r="E9" i="3"/>
  <c r="D9" i="3"/>
  <c r="F9" i="3"/>
  <c r="C9" i="3"/>
  <c r="E75" i="3"/>
  <c r="V54" i="3"/>
  <c r="U54" i="3"/>
  <c r="R54" i="3"/>
  <c r="T54" i="3"/>
  <c r="Q54" i="3"/>
  <c r="N54" i="3"/>
  <c r="M54" i="3"/>
  <c r="L54" i="3"/>
  <c r="P54" i="3"/>
  <c r="K54" i="3"/>
  <c r="J54" i="3"/>
  <c r="E54" i="3"/>
  <c r="D54" i="3"/>
  <c r="H54" i="3"/>
  <c r="F54" i="3"/>
  <c r="G54" i="3"/>
  <c r="V5" i="3"/>
  <c r="U5" i="3"/>
  <c r="R5" i="3"/>
  <c r="T5" i="3"/>
  <c r="Q5" i="3"/>
  <c r="P5" i="3"/>
  <c r="N5" i="3"/>
  <c r="L5" i="3"/>
  <c r="M5" i="3"/>
  <c r="K5" i="3"/>
  <c r="J5" i="3"/>
  <c r="F5" i="3"/>
  <c r="G5" i="3"/>
  <c r="H5" i="3"/>
  <c r="D5" i="3"/>
  <c r="C5" i="3"/>
  <c r="V22" i="3"/>
  <c r="U22" i="3"/>
  <c r="R22" i="3"/>
  <c r="Q22" i="3"/>
  <c r="P22" i="3"/>
  <c r="N22" i="3"/>
  <c r="T22" i="3"/>
  <c r="M22" i="3"/>
  <c r="K22" i="3"/>
  <c r="J22" i="3"/>
  <c r="L22" i="3"/>
  <c r="G22" i="3"/>
  <c r="H22" i="3"/>
  <c r="D22" i="3"/>
  <c r="C22" i="3"/>
  <c r="F22" i="3"/>
  <c r="V35" i="3"/>
  <c r="U35" i="3"/>
  <c r="R35" i="3"/>
  <c r="Q35" i="3"/>
  <c r="P35" i="3"/>
  <c r="N35" i="3"/>
  <c r="T35" i="3"/>
  <c r="M35" i="3"/>
  <c r="L35" i="3"/>
  <c r="K35" i="3"/>
  <c r="J35" i="3"/>
  <c r="H35" i="3"/>
  <c r="E35" i="3"/>
  <c r="F35" i="3"/>
  <c r="D35" i="3"/>
  <c r="G35" i="3"/>
  <c r="C35" i="3"/>
  <c r="V33" i="3"/>
  <c r="U33" i="3"/>
  <c r="T33" i="3"/>
  <c r="Q33" i="3"/>
  <c r="P33" i="3"/>
  <c r="R33" i="3"/>
  <c r="N33" i="3"/>
  <c r="M33" i="3"/>
  <c r="K33" i="3"/>
  <c r="J33" i="3"/>
  <c r="H33" i="3"/>
  <c r="L33" i="3"/>
  <c r="F33" i="3"/>
  <c r="G33" i="3"/>
  <c r="E33" i="3"/>
  <c r="D33" i="3"/>
  <c r="C33" i="3"/>
  <c r="V86" i="3"/>
  <c r="U86" i="3"/>
  <c r="T86" i="3"/>
  <c r="R86" i="3"/>
  <c r="Q86" i="3"/>
  <c r="N86" i="3"/>
  <c r="M86" i="3"/>
  <c r="L86" i="3"/>
  <c r="K86" i="3"/>
  <c r="P86" i="3"/>
  <c r="J86" i="3"/>
  <c r="E86" i="3"/>
  <c r="D86" i="3"/>
  <c r="H86" i="3"/>
  <c r="F86" i="3"/>
  <c r="G86" i="3"/>
  <c r="V121" i="3"/>
  <c r="U121" i="3"/>
  <c r="T121" i="3"/>
  <c r="N121" i="3"/>
  <c r="M121" i="3"/>
  <c r="R121" i="3"/>
  <c r="Q121" i="3"/>
  <c r="J121" i="3"/>
  <c r="H121" i="3"/>
  <c r="G121" i="3"/>
  <c r="F121" i="3"/>
  <c r="P121" i="3"/>
  <c r="L121" i="3"/>
  <c r="E121" i="3"/>
  <c r="C121" i="3"/>
  <c r="D121" i="3"/>
  <c r="K121" i="3"/>
  <c r="V72" i="3"/>
  <c r="U72" i="3"/>
  <c r="T72" i="3"/>
  <c r="N72" i="3"/>
  <c r="M72" i="3"/>
  <c r="R72" i="3"/>
  <c r="Q72" i="3"/>
  <c r="J72" i="3"/>
  <c r="P72" i="3"/>
  <c r="H72" i="3"/>
  <c r="G72" i="3"/>
  <c r="F72" i="3"/>
  <c r="E72" i="3"/>
  <c r="D72" i="3"/>
  <c r="C72" i="3"/>
  <c r="K72" i="3"/>
  <c r="L72" i="3"/>
  <c r="V99" i="3"/>
  <c r="U99" i="3"/>
  <c r="T99" i="3"/>
  <c r="N99" i="3"/>
  <c r="M99" i="3"/>
  <c r="R99" i="3"/>
  <c r="Q99" i="3"/>
  <c r="P99" i="3"/>
  <c r="J99" i="3"/>
  <c r="L99" i="3"/>
  <c r="H99" i="3"/>
  <c r="G99" i="3"/>
  <c r="F99" i="3"/>
  <c r="K99" i="3"/>
  <c r="C99" i="3"/>
  <c r="E99" i="3"/>
  <c r="D99" i="3"/>
  <c r="V10" i="3"/>
  <c r="U10" i="3"/>
  <c r="T10" i="3"/>
  <c r="N10" i="3"/>
  <c r="M10" i="3"/>
  <c r="R10" i="3"/>
  <c r="Q10" i="3"/>
  <c r="J10" i="3"/>
  <c r="H10" i="3"/>
  <c r="G10" i="3"/>
  <c r="L10" i="3"/>
  <c r="F10" i="3"/>
  <c r="P10" i="3"/>
  <c r="E10" i="3"/>
  <c r="C10" i="3"/>
  <c r="D10" i="3"/>
  <c r="K10" i="3"/>
  <c r="V90" i="3"/>
  <c r="U90" i="3"/>
  <c r="T90" i="3"/>
  <c r="N90" i="3"/>
  <c r="M90" i="3"/>
  <c r="R90" i="3"/>
  <c r="Q90" i="3"/>
  <c r="J90" i="3"/>
  <c r="H90" i="3"/>
  <c r="G90" i="3"/>
  <c r="F90" i="3"/>
  <c r="P90" i="3"/>
  <c r="E90" i="3"/>
  <c r="D90" i="3"/>
  <c r="C90" i="3"/>
  <c r="L90" i="3"/>
  <c r="K90" i="3"/>
  <c r="V40" i="3"/>
  <c r="U40" i="3"/>
  <c r="T40" i="3"/>
  <c r="N40" i="3"/>
  <c r="M40" i="3"/>
  <c r="R40" i="3"/>
  <c r="Q40" i="3"/>
  <c r="L40" i="3"/>
  <c r="J40" i="3"/>
  <c r="H40" i="3"/>
  <c r="G40" i="3"/>
  <c r="P40" i="3"/>
  <c r="F40" i="3"/>
  <c r="K40" i="3"/>
  <c r="C40" i="3"/>
  <c r="E40" i="3"/>
  <c r="D40" i="3"/>
  <c r="V64" i="3"/>
  <c r="U64" i="3"/>
  <c r="T64" i="3"/>
  <c r="R64" i="3"/>
  <c r="N64" i="3"/>
  <c r="M64" i="3"/>
  <c r="K64" i="3"/>
  <c r="Q64" i="3"/>
  <c r="J64" i="3"/>
  <c r="P64" i="3"/>
  <c r="H64" i="3"/>
  <c r="G64" i="3"/>
  <c r="L64" i="3"/>
  <c r="F64" i="3"/>
  <c r="E64" i="3"/>
  <c r="C64" i="3"/>
  <c r="D64" i="3"/>
  <c r="V68" i="3"/>
  <c r="U68" i="3"/>
  <c r="T68" i="3"/>
  <c r="R68" i="3"/>
  <c r="N68" i="3"/>
  <c r="M68" i="3"/>
  <c r="K68" i="3"/>
  <c r="Q68" i="3"/>
  <c r="P68" i="3"/>
  <c r="J68" i="3"/>
  <c r="H68" i="3"/>
  <c r="G68" i="3"/>
  <c r="F68" i="3"/>
  <c r="L68" i="3"/>
  <c r="E68" i="3"/>
  <c r="D68" i="3"/>
  <c r="C68" i="3"/>
  <c r="V11" i="3"/>
  <c r="U11" i="3"/>
  <c r="T11" i="3"/>
  <c r="R11" i="3"/>
  <c r="N11" i="3"/>
  <c r="M11" i="3"/>
  <c r="K11" i="3"/>
  <c r="Q11" i="3"/>
  <c r="L11" i="3"/>
  <c r="J11" i="3"/>
  <c r="H11" i="3"/>
  <c r="G11" i="3"/>
  <c r="F11" i="3"/>
  <c r="P11" i="3"/>
  <c r="C11" i="3"/>
  <c r="E11" i="3"/>
  <c r="D11" i="3"/>
  <c r="V15" i="3"/>
  <c r="U15" i="3"/>
  <c r="T15" i="3"/>
  <c r="R15" i="3"/>
  <c r="N15" i="3"/>
  <c r="M15" i="3"/>
  <c r="K15" i="3"/>
  <c r="Q15" i="3"/>
  <c r="J15" i="3"/>
  <c r="H15" i="3"/>
  <c r="G15" i="3"/>
  <c r="L15" i="3"/>
  <c r="F15" i="3"/>
  <c r="P15" i="3"/>
  <c r="E15" i="3"/>
  <c r="C15" i="3"/>
  <c r="D15" i="3"/>
  <c r="V93" i="3"/>
  <c r="U93" i="3"/>
  <c r="T93" i="3"/>
  <c r="R93" i="3"/>
  <c r="Q93" i="3"/>
  <c r="N93" i="3"/>
  <c r="M93" i="3"/>
  <c r="L93" i="3"/>
  <c r="P93" i="3"/>
  <c r="K93" i="3"/>
  <c r="E93" i="3"/>
  <c r="J93" i="3"/>
  <c r="H93" i="3"/>
  <c r="D93" i="3"/>
  <c r="F93" i="3"/>
  <c r="G93" i="3"/>
  <c r="C104" i="3"/>
  <c r="C103" i="3"/>
  <c r="C38" i="3"/>
  <c r="E5" i="3"/>
  <c r="E16" i="3"/>
  <c r="V117" i="3"/>
  <c r="U117" i="3"/>
  <c r="R117" i="3"/>
  <c r="Q117" i="3"/>
  <c r="T117" i="3"/>
  <c r="N117" i="3"/>
  <c r="M117" i="3"/>
  <c r="K117" i="3"/>
  <c r="J117" i="3"/>
  <c r="L117" i="3"/>
  <c r="P117" i="3"/>
  <c r="E117" i="3"/>
  <c r="D117" i="3"/>
  <c r="F117" i="3"/>
  <c r="G117" i="3"/>
  <c r="H117" i="3"/>
  <c r="J57" i="3"/>
  <c r="K94" i="3"/>
  <c r="V107" i="3"/>
  <c r="U107" i="3"/>
  <c r="T107" i="3"/>
  <c r="Q107" i="3"/>
  <c r="P107" i="3"/>
  <c r="N107" i="3"/>
  <c r="M107" i="3"/>
  <c r="J107" i="3"/>
  <c r="H107" i="3"/>
  <c r="R107" i="3"/>
  <c r="V100" i="3"/>
  <c r="U100" i="3"/>
  <c r="T100" i="3"/>
  <c r="Q100" i="3"/>
  <c r="P100" i="3"/>
  <c r="N100" i="3"/>
  <c r="M100" i="3"/>
  <c r="L100" i="3"/>
  <c r="J100" i="3"/>
  <c r="H100" i="3"/>
  <c r="R100" i="3"/>
  <c r="V48" i="3"/>
  <c r="U48" i="3"/>
  <c r="T48" i="3"/>
  <c r="Q48" i="3"/>
  <c r="P48" i="3"/>
  <c r="N48" i="3"/>
  <c r="M48" i="3"/>
  <c r="L48" i="3"/>
  <c r="J48" i="3"/>
  <c r="R48" i="3"/>
  <c r="H48" i="3"/>
  <c r="V47" i="3"/>
  <c r="U47" i="3"/>
  <c r="T47" i="3"/>
  <c r="Q47" i="3"/>
  <c r="P47" i="3"/>
  <c r="N47" i="3"/>
  <c r="M47" i="3"/>
  <c r="J47" i="3"/>
  <c r="R47" i="3"/>
  <c r="H47" i="3"/>
  <c r="L47" i="3"/>
  <c r="V80" i="3"/>
  <c r="U80" i="3"/>
  <c r="T80" i="3"/>
  <c r="Q80" i="3"/>
  <c r="P80" i="3"/>
  <c r="N80" i="3"/>
  <c r="M80" i="3"/>
  <c r="R80" i="3"/>
  <c r="J80" i="3"/>
  <c r="H80" i="3"/>
  <c r="L80" i="3"/>
  <c r="V44" i="3"/>
  <c r="U44" i="3"/>
  <c r="T44" i="3"/>
  <c r="Q44" i="3"/>
  <c r="P44" i="3"/>
  <c r="N44" i="3"/>
  <c r="M44" i="3"/>
  <c r="R44" i="3"/>
  <c r="L44" i="3"/>
  <c r="J44" i="3"/>
  <c r="H44" i="3"/>
  <c r="V106" i="3"/>
  <c r="U106" i="3"/>
  <c r="T106" i="3"/>
  <c r="R106" i="3"/>
  <c r="Q106" i="3"/>
  <c r="P106" i="3"/>
  <c r="N106" i="3"/>
  <c r="M106" i="3"/>
  <c r="J106" i="3"/>
  <c r="H106" i="3"/>
  <c r="L106" i="3"/>
  <c r="V87" i="3"/>
  <c r="U87" i="3"/>
  <c r="T87" i="3"/>
  <c r="Q87" i="3"/>
  <c r="P87" i="3"/>
  <c r="R87" i="3"/>
  <c r="N87" i="3"/>
  <c r="M87" i="3"/>
  <c r="K87" i="3"/>
  <c r="J87" i="3"/>
  <c r="H87" i="3"/>
  <c r="L87" i="3"/>
  <c r="V18" i="3"/>
  <c r="U18" i="3"/>
  <c r="T18" i="3"/>
  <c r="Q18" i="3"/>
  <c r="P18" i="3"/>
  <c r="N18" i="3"/>
  <c r="R18" i="3"/>
  <c r="M18" i="3"/>
  <c r="L18" i="3"/>
  <c r="J18" i="3"/>
  <c r="K18" i="3"/>
  <c r="H18" i="3"/>
  <c r="V77" i="3"/>
  <c r="U77" i="3"/>
  <c r="T77" i="3"/>
  <c r="Q77" i="3"/>
  <c r="P77" i="3"/>
  <c r="N77" i="3"/>
  <c r="M77" i="3"/>
  <c r="R77" i="3"/>
  <c r="J77" i="3"/>
  <c r="H77" i="3"/>
  <c r="L77" i="3"/>
  <c r="K77" i="3"/>
  <c r="D119" i="3"/>
  <c r="D60" i="3"/>
  <c r="D88" i="3"/>
  <c r="D59" i="3"/>
  <c r="D101" i="3"/>
  <c r="D102" i="3"/>
  <c r="D98" i="3"/>
  <c r="D31" i="3"/>
  <c r="D83" i="3"/>
  <c r="D53" i="3"/>
  <c r="E111" i="3"/>
  <c r="E25" i="3"/>
  <c r="E96" i="3"/>
  <c r="E55" i="3"/>
  <c r="E58" i="3"/>
  <c r="E91" i="3"/>
  <c r="E17" i="3"/>
  <c r="E41" i="3"/>
  <c r="E12" i="3"/>
  <c r="E36" i="3"/>
  <c r="F107" i="3"/>
  <c r="F47" i="3"/>
  <c r="F106" i="3"/>
  <c r="F77" i="3"/>
  <c r="H112" i="3"/>
  <c r="H60" i="3"/>
  <c r="H76" i="3"/>
  <c r="H101" i="3"/>
  <c r="H89" i="3"/>
  <c r="H30" i="3"/>
  <c r="J67" i="3"/>
  <c r="J97" i="3"/>
  <c r="K66" i="3"/>
  <c r="K105" i="3"/>
  <c r="H25" i="3"/>
  <c r="H58" i="3"/>
  <c r="J34" i="3"/>
  <c r="J42" i="3"/>
  <c r="V110" i="3"/>
  <c r="U110" i="3"/>
  <c r="T110" i="3"/>
  <c r="P110" i="3"/>
  <c r="N110" i="3"/>
  <c r="L110" i="3"/>
  <c r="R110" i="3"/>
  <c r="K110" i="3"/>
  <c r="H110" i="3"/>
  <c r="G110" i="3"/>
  <c r="Q110" i="3"/>
  <c r="V120" i="3"/>
  <c r="U120" i="3"/>
  <c r="T120" i="3"/>
  <c r="P120" i="3"/>
  <c r="N120" i="3"/>
  <c r="L120" i="3"/>
  <c r="R120" i="3"/>
  <c r="M120" i="3"/>
  <c r="K120" i="3"/>
  <c r="H120" i="3"/>
  <c r="Q120" i="3"/>
  <c r="G120" i="3"/>
  <c r="V73" i="3"/>
  <c r="U73" i="3"/>
  <c r="T73" i="3"/>
  <c r="P73" i="3"/>
  <c r="N73" i="3"/>
  <c r="M73" i="3"/>
  <c r="L73" i="3"/>
  <c r="R73" i="3"/>
  <c r="K73" i="3"/>
  <c r="Q73" i="3"/>
  <c r="H73" i="3"/>
  <c r="G73" i="3"/>
  <c r="V62" i="3"/>
  <c r="U62" i="3"/>
  <c r="T62" i="3"/>
  <c r="P62" i="3"/>
  <c r="N62" i="3"/>
  <c r="M62" i="3"/>
  <c r="L62" i="3"/>
  <c r="R62" i="3"/>
  <c r="K62" i="3"/>
  <c r="Q62" i="3"/>
  <c r="H62" i="3"/>
  <c r="G62" i="3"/>
  <c r="V24" i="3"/>
  <c r="U24" i="3"/>
  <c r="T24" i="3"/>
  <c r="P24" i="3"/>
  <c r="N24" i="3"/>
  <c r="M24" i="3"/>
  <c r="L24" i="3"/>
  <c r="R24" i="3"/>
  <c r="Q24" i="3"/>
  <c r="K24" i="3"/>
  <c r="H24" i="3"/>
  <c r="G24" i="3"/>
  <c r="V63" i="3"/>
  <c r="U63" i="3"/>
  <c r="T63" i="3"/>
  <c r="P63" i="3"/>
  <c r="N63" i="3"/>
  <c r="M63" i="3"/>
  <c r="L63" i="3"/>
  <c r="R63" i="3"/>
  <c r="Q63" i="3"/>
  <c r="K63" i="3"/>
  <c r="H63" i="3"/>
  <c r="G63" i="3"/>
  <c r="V29" i="3"/>
  <c r="U29" i="3"/>
  <c r="T29" i="3"/>
  <c r="P29" i="3"/>
  <c r="N29" i="3"/>
  <c r="M29" i="3"/>
  <c r="L29" i="3"/>
  <c r="R29" i="3"/>
  <c r="K29" i="3"/>
  <c r="H29" i="3"/>
  <c r="G29" i="3"/>
  <c r="Q29" i="3"/>
  <c r="V79" i="3"/>
  <c r="U79" i="3"/>
  <c r="T79" i="3"/>
  <c r="P79" i="3"/>
  <c r="R79" i="3"/>
  <c r="N79" i="3"/>
  <c r="M79" i="3"/>
  <c r="L79" i="3"/>
  <c r="H79" i="3"/>
  <c r="G79" i="3"/>
  <c r="Q79" i="3"/>
  <c r="V37" i="3"/>
  <c r="U37" i="3"/>
  <c r="T37" i="3"/>
  <c r="P37" i="3"/>
  <c r="N37" i="3"/>
  <c r="R37" i="3"/>
  <c r="M37" i="3"/>
  <c r="L37" i="3"/>
  <c r="K37" i="3"/>
  <c r="H37" i="3"/>
  <c r="G37" i="3"/>
  <c r="V2" i="3"/>
  <c r="U2" i="3"/>
  <c r="T2" i="3"/>
  <c r="P2" i="3"/>
  <c r="N2" i="3"/>
  <c r="M2" i="3"/>
  <c r="L2" i="3"/>
  <c r="R2" i="3"/>
  <c r="H2" i="3"/>
  <c r="G2" i="3"/>
  <c r="K2" i="3"/>
  <c r="Q2" i="3"/>
  <c r="C107" i="3"/>
  <c r="C100" i="3"/>
  <c r="C48" i="3"/>
  <c r="C47" i="3"/>
  <c r="C80" i="3"/>
  <c r="C44" i="3"/>
  <c r="C106" i="3"/>
  <c r="C87" i="3"/>
  <c r="C18" i="3"/>
  <c r="C77" i="3"/>
  <c r="E119" i="3"/>
  <c r="E60" i="3"/>
  <c r="E88" i="3"/>
  <c r="E59" i="3"/>
  <c r="E101" i="3"/>
  <c r="E102" i="3"/>
  <c r="E31" i="3"/>
  <c r="E83" i="3"/>
  <c r="E53" i="3"/>
  <c r="F110" i="3"/>
  <c r="F96" i="3"/>
  <c r="F62" i="3"/>
  <c r="F91" i="3"/>
  <c r="F29" i="3"/>
  <c r="F12" i="3"/>
  <c r="F2" i="3"/>
  <c r="G48" i="3"/>
  <c r="G44" i="3"/>
  <c r="G18" i="3"/>
  <c r="H57" i="3"/>
  <c r="H17" i="3"/>
  <c r="J28" i="3"/>
  <c r="J85" i="3"/>
  <c r="K43" i="3"/>
  <c r="L118" i="3"/>
  <c r="N55" i="3"/>
  <c r="G112" i="3"/>
  <c r="G60" i="3"/>
  <c r="G76" i="3"/>
  <c r="G101" i="3"/>
  <c r="G84" i="3"/>
  <c r="G31" i="3"/>
  <c r="G23" i="3"/>
  <c r="H111" i="3"/>
  <c r="H118" i="3"/>
  <c r="H55" i="3"/>
  <c r="H94" i="3"/>
  <c r="V21" i="3"/>
  <c r="U21" i="3"/>
  <c r="L21" i="3"/>
  <c r="T21" i="3"/>
  <c r="R21" i="3"/>
  <c r="Q21" i="3"/>
  <c r="P21" i="3"/>
  <c r="N21" i="3"/>
  <c r="G21" i="3"/>
  <c r="F21" i="3"/>
  <c r="M21" i="3"/>
  <c r="V70" i="3"/>
  <c r="U70" i="3"/>
  <c r="M70" i="3"/>
  <c r="L70" i="3"/>
  <c r="T70" i="3"/>
  <c r="R70" i="3"/>
  <c r="Q70" i="3"/>
  <c r="P70" i="3"/>
  <c r="G70" i="3"/>
  <c r="F70" i="3"/>
  <c r="V49" i="3"/>
  <c r="U49" i="3"/>
  <c r="T49" i="3"/>
  <c r="R49" i="3"/>
  <c r="M49" i="3"/>
  <c r="L49" i="3"/>
  <c r="Q49" i="3"/>
  <c r="P49" i="3"/>
  <c r="K49" i="3"/>
  <c r="G49" i="3"/>
  <c r="F49" i="3"/>
  <c r="N49" i="3"/>
  <c r="V82" i="3"/>
  <c r="U82" i="3"/>
  <c r="T82" i="3"/>
  <c r="R82" i="3"/>
  <c r="Q82" i="3"/>
  <c r="P82" i="3"/>
  <c r="H82" i="3"/>
  <c r="F82" i="3"/>
  <c r="M82" i="3"/>
  <c r="L82" i="3"/>
  <c r="K82" i="3"/>
  <c r="V67" i="3"/>
  <c r="U67" i="3"/>
  <c r="T67" i="3"/>
  <c r="R67" i="3"/>
  <c r="Q67" i="3"/>
  <c r="P67" i="3"/>
  <c r="H67" i="3"/>
  <c r="F67" i="3"/>
  <c r="N67" i="3"/>
  <c r="L67" i="3"/>
  <c r="K67" i="3"/>
  <c r="M67" i="3"/>
  <c r="V7" i="3"/>
  <c r="U7" i="3"/>
  <c r="T7" i="3"/>
  <c r="R7" i="3"/>
  <c r="Q7" i="3"/>
  <c r="P7" i="3"/>
  <c r="L7" i="3"/>
  <c r="H7" i="3"/>
  <c r="F7" i="3"/>
  <c r="M7" i="3"/>
  <c r="K7" i="3"/>
  <c r="N7" i="3"/>
  <c r="V52" i="3"/>
  <c r="U52" i="3"/>
  <c r="T52" i="3"/>
  <c r="R52" i="3"/>
  <c r="Q52" i="3"/>
  <c r="P52" i="3"/>
  <c r="H52" i="3"/>
  <c r="F52" i="3"/>
  <c r="L52" i="3"/>
  <c r="N52" i="3"/>
  <c r="M52" i="3"/>
  <c r="K52" i="3"/>
  <c r="V78" i="3"/>
  <c r="U78" i="3"/>
  <c r="T78" i="3"/>
  <c r="R78" i="3"/>
  <c r="Q78" i="3"/>
  <c r="P78" i="3"/>
  <c r="N78" i="3"/>
  <c r="H78" i="3"/>
  <c r="F78" i="3"/>
  <c r="M78" i="3"/>
  <c r="L78" i="3"/>
  <c r="K78" i="3"/>
  <c r="V3" i="3"/>
  <c r="U3" i="3"/>
  <c r="T3" i="3"/>
  <c r="R3" i="3"/>
  <c r="Q3" i="3"/>
  <c r="P3" i="3"/>
  <c r="L3" i="3"/>
  <c r="H3" i="3"/>
  <c r="F3" i="3"/>
  <c r="N3" i="3"/>
  <c r="K3" i="3"/>
  <c r="M3" i="3"/>
  <c r="V51" i="3"/>
  <c r="U51" i="3"/>
  <c r="T51" i="3"/>
  <c r="Q51" i="3"/>
  <c r="R51" i="3"/>
  <c r="P51" i="3"/>
  <c r="H51" i="3"/>
  <c r="N51" i="3"/>
  <c r="F51" i="3"/>
  <c r="L51" i="3"/>
  <c r="M51" i="3"/>
  <c r="V97" i="3"/>
  <c r="U97" i="3"/>
  <c r="T97" i="3"/>
  <c r="Q97" i="3"/>
  <c r="P97" i="3"/>
  <c r="R97" i="3"/>
  <c r="M97" i="3"/>
  <c r="H97" i="3"/>
  <c r="F97" i="3"/>
  <c r="L97" i="3"/>
  <c r="N97" i="3"/>
  <c r="V32" i="3"/>
  <c r="U32" i="3"/>
  <c r="T32" i="3"/>
  <c r="R32" i="3"/>
  <c r="K32" i="3"/>
  <c r="Q32" i="3"/>
  <c r="P32" i="3"/>
  <c r="L32" i="3"/>
  <c r="H32" i="3"/>
  <c r="F32" i="3"/>
  <c r="N32" i="3"/>
  <c r="M32" i="3"/>
  <c r="V45" i="3"/>
  <c r="U45" i="3"/>
  <c r="T45" i="3"/>
  <c r="K45" i="3"/>
  <c r="R45" i="3"/>
  <c r="Q45" i="3"/>
  <c r="P45" i="3"/>
  <c r="N45" i="3"/>
  <c r="H45" i="3"/>
  <c r="M45" i="3"/>
  <c r="F45" i="3"/>
  <c r="L45" i="3"/>
  <c r="E45" i="3"/>
  <c r="C66" i="3"/>
  <c r="C34" i="3"/>
  <c r="C21" i="3"/>
  <c r="C105" i="3"/>
  <c r="C57" i="3"/>
  <c r="C70" i="3"/>
  <c r="C94" i="3"/>
  <c r="C49" i="3"/>
  <c r="C30" i="3"/>
  <c r="E110" i="3"/>
  <c r="E120" i="3"/>
  <c r="E73" i="3"/>
  <c r="E62" i="3"/>
  <c r="E24" i="3"/>
  <c r="E63" i="3"/>
  <c r="E29" i="3"/>
  <c r="E79" i="3"/>
  <c r="E37" i="3"/>
  <c r="E2" i="3"/>
  <c r="F48" i="3"/>
  <c r="F44" i="3"/>
  <c r="F18" i="3"/>
  <c r="H28" i="3"/>
  <c r="J7" i="3"/>
  <c r="J3" i="3"/>
  <c r="J32" i="3"/>
  <c r="V34" i="3"/>
  <c r="U34" i="3"/>
  <c r="T34" i="3"/>
  <c r="L34" i="3"/>
  <c r="R34" i="3"/>
  <c r="Q34" i="3"/>
  <c r="P34" i="3"/>
  <c r="M34" i="3"/>
  <c r="G34" i="3"/>
  <c r="F34" i="3"/>
  <c r="N34" i="3"/>
  <c r="V57" i="3"/>
  <c r="U57" i="3"/>
  <c r="T57" i="3"/>
  <c r="L57" i="3"/>
  <c r="R57" i="3"/>
  <c r="Q57" i="3"/>
  <c r="P57" i="3"/>
  <c r="N57" i="3"/>
  <c r="G57" i="3"/>
  <c r="F57" i="3"/>
  <c r="M57" i="3"/>
  <c r="V42" i="3"/>
  <c r="U42" i="3"/>
  <c r="T42" i="3"/>
  <c r="R42" i="3"/>
  <c r="M42" i="3"/>
  <c r="L42" i="3"/>
  <c r="Q42" i="3"/>
  <c r="P42" i="3"/>
  <c r="K42" i="3"/>
  <c r="G42" i="3"/>
  <c r="F42" i="3"/>
  <c r="N42" i="3"/>
  <c r="V122" i="3"/>
  <c r="U122" i="3"/>
  <c r="T122" i="3"/>
  <c r="R122" i="3"/>
  <c r="Q122" i="3"/>
  <c r="P122" i="3"/>
  <c r="N122" i="3"/>
  <c r="G122" i="3"/>
  <c r="M122" i="3"/>
  <c r="L122" i="3"/>
  <c r="J122" i="3"/>
  <c r="V109" i="3"/>
  <c r="U109" i="3"/>
  <c r="T109" i="3"/>
  <c r="R109" i="3"/>
  <c r="Q109" i="3"/>
  <c r="P109" i="3"/>
  <c r="N109" i="3"/>
  <c r="G109" i="3"/>
  <c r="M109" i="3"/>
  <c r="L109" i="3"/>
  <c r="J109" i="3"/>
  <c r="V118" i="3"/>
  <c r="U118" i="3"/>
  <c r="T118" i="3"/>
  <c r="R118" i="3"/>
  <c r="Q118" i="3"/>
  <c r="P118" i="3"/>
  <c r="N118" i="3"/>
  <c r="G118" i="3"/>
  <c r="M118" i="3"/>
  <c r="J118" i="3"/>
  <c r="V13" i="3"/>
  <c r="U13" i="3"/>
  <c r="T13" i="3"/>
  <c r="R13" i="3"/>
  <c r="Q13" i="3"/>
  <c r="P13" i="3"/>
  <c r="N13" i="3"/>
  <c r="L13" i="3"/>
  <c r="G13" i="3"/>
  <c r="M13" i="3"/>
  <c r="J13" i="3"/>
  <c r="V20" i="3"/>
  <c r="U20" i="3"/>
  <c r="T20" i="3"/>
  <c r="R20" i="3"/>
  <c r="Q20" i="3"/>
  <c r="P20" i="3"/>
  <c r="N20" i="3"/>
  <c r="G20" i="3"/>
  <c r="L20" i="3"/>
  <c r="J20" i="3"/>
  <c r="V4" i="3"/>
  <c r="U4" i="3"/>
  <c r="T4" i="3"/>
  <c r="R4" i="3"/>
  <c r="Q4" i="3"/>
  <c r="P4" i="3"/>
  <c r="N4" i="3"/>
  <c r="G4" i="3"/>
  <c r="M4" i="3"/>
  <c r="L4" i="3"/>
  <c r="J4" i="3"/>
  <c r="V39" i="3"/>
  <c r="U39" i="3"/>
  <c r="T39" i="3"/>
  <c r="R39" i="3"/>
  <c r="Q39" i="3"/>
  <c r="P39" i="3"/>
  <c r="N39" i="3"/>
  <c r="G39" i="3"/>
  <c r="M39" i="3"/>
  <c r="J39" i="3"/>
  <c r="L39" i="3"/>
  <c r="V6" i="3"/>
  <c r="U6" i="3"/>
  <c r="T6" i="3"/>
  <c r="Q6" i="3"/>
  <c r="R6" i="3"/>
  <c r="P6" i="3"/>
  <c r="N6" i="3"/>
  <c r="G6" i="3"/>
  <c r="L6" i="3"/>
  <c r="M6" i="3"/>
  <c r="K6" i="3"/>
  <c r="J6" i="3"/>
  <c r="V14" i="3"/>
  <c r="U14" i="3"/>
  <c r="T14" i="3"/>
  <c r="Q14" i="3"/>
  <c r="P14" i="3"/>
  <c r="R14" i="3"/>
  <c r="N14" i="3"/>
  <c r="M14" i="3"/>
  <c r="G14" i="3"/>
  <c r="L14" i="3"/>
  <c r="J14" i="3"/>
  <c r="V27" i="3"/>
  <c r="U27" i="3"/>
  <c r="T27" i="3"/>
  <c r="R27" i="3"/>
  <c r="Q27" i="3"/>
  <c r="P27" i="3"/>
  <c r="N27" i="3"/>
  <c r="K27" i="3"/>
  <c r="G27" i="3"/>
  <c r="M27" i="3"/>
  <c r="J27" i="3"/>
  <c r="L27" i="3"/>
  <c r="V56" i="3"/>
  <c r="U56" i="3"/>
  <c r="T56" i="3"/>
  <c r="R56" i="3"/>
  <c r="Q56" i="3"/>
  <c r="P56" i="3"/>
  <c r="N56" i="3"/>
  <c r="G56" i="3"/>
  <c r="M56" i="3"/>
  <c r="L56" i="3"/>
  <c r="E56" i="3"/>
  <c r="K56" i="3"/>
  <c r="J56" i="3"/>
  <c r="C82" i="3"/>
  <c r="C67" i="3"/>
  <c r="C7" i="3"/>
  <c r="C52" i="3"/>
  <c r="C78" i="3"/>
  <c r="C3" i="3"/>
  <c r="C51" i="3"/>
  <c r="C97" i="3"/>
  <c r="C32" i="3"/>
  <c r="C45" i="3"/>
  <c r="D34" i="3"/>
  <c r="D21" i="3"/>
  <c r="D57" i="3"/>
  <c r="D70" i="3"/>
  <c r="D42" i="3"/>
  <c r="D49" i="3"/>
  <c r="F73" i="3"/>
  <c r="F58" i="3"/>
  <c r="F63" i="3"/>
  <c r="F41" i="3"/>
  <c r="F37" i="3"/>
  <c r="G100" i="3"/>
  <c r="G80" i="3"/>
  <c r="G87" i="3"/>
  <c r="H49" i="3"/>
  <c r="J110" i="3"/>
  <c r="K118" i="3"/>
  <c r="K4" i="3"/>
  <c r="V66" i="3"/>
  <c r="U66" i="3"/>
  <c r="L66" i="3"/>
  <c r="T66" i="3"/>
  <c r="R66" i="3"/>
  <c r="Q66" i="3"/>
  <c r="P66" i="3"/>
  <c r="G66" i="3"/>
  <c r="F66" i="3"/>
  <c r="M66" i="3"/>
  <c r="N66" i="3"/>
  <c r="V105" i="3"/>
  <c r="U105" i="3"/>
  <c r="L105" i="3"/>
  <c r="T105" i="3"/>
  <c r="R105" i="3"/>
  <c r="Q105" i="3"/>
  <c r="P105" i="3"/>
  <c r="G105" i="3"/>
  <c r="F105" i="3"/>
  <c r="N105" i="3"/>
  <c r="M105" i="3"/>
  <c r="V94" i="3"/>
  <c r="U94" i="3"/>
  <c r="M94" i="3"/>
  <c r="L94" i="3"/>
  <c r="T94" i="3"/>
  <c r="Q94" i="3"/>
  <c r="R94" i="3"/>
  <c r="P94" i="3"/>
  <c r="G94" i="3"/>
  <c r="N94" i="3"/>
  <c r="F94" i="3"/>
  <c r="V30" i="3"/>
  <c r="U30" i="3"/>
  <c r="T30" i="3"/>
  <c r="R30" i="3"/>
  <c r="M30" i="3"/>
  <c r="L30" i="3"/>
  <c r="Q30" i="3"/>
  <c r="P30" i="3"/>
  <c r="N30" i="3"/>
  <c r="G30" i="3"/>
  <c r="F30" i="3"/>
  <c r="K30" i="3"/>
  <c r="E30" i="3"/>
  <c r="V112" i="3"/>
  <c r="U112" i="3"/>
  <c r="T112" i="3"/>
  <c r="R112" i="3"/>
  <c r="P112" i="3"/>
  <c r="N112" i="3"/>
  <c r="M112" i="3"/>
  <c r="F112" i="3"/>
  <c r="L112" i="3"/>
  <c r="Q112" i="3"/>
  <c r="K112" i="3"/>
  <c r="V116" i="3"/>
  <c r="U116" i="3"/>
  <c r="T116" i="3"/>
  <c r="R116" i="3"/>
  <c r="P116" i="3"/>
  <c r="N116" i="3"/>
  <c r="F116" i="3"/>
  <c r="M116" i="3"/>
  <c r="L116" i="3"/>
  <c r="Q116" i="3"/>
  <c r="K116" i="3"/>
  <c r="V28" i="3"/>
  <c r="U28" i="3"/>
  <c r="T28" i="3"/>
  <c r="R28" i="3"/>
  <c r="P28" i="3"/>
  <c r="N28" i="3"/>
  <c r="F28" i="3"/>
  <c r="Q28" i="3"/>
  <c r="L28" i="3"/>
  <c r="K28" i="3"/>
  <c r="V76" i="3"/>
  <c r="U76" i="3"/>
  <c r="T76" i="3"/>
  <c r="R76" i="3"/>
  <c r="Q76" i="3"/>
  <c r="P76" i="3"/>
  <c r="N76" i="3"/>
  <c r="M76" i="3"/>
  <c r="F76" i="3"/>
  <c r="K76" i="3"/>
  <c r="L76" i="3"/>
  <c r="V92" i="3"/>
  <c r="U92" i="3"/>
  <c r="T92" i="3"/>
  <c r="R92" i="3"/>
  <c r="Q92" i="3"/>
  <c r="P92" i="3"/>
  <c r="N92" i="3"/>
  <c r="M92" i="3"/>
  <c r="F92" i="3"/>
  <c r="L92" i="3"/>
  <c r="K92" i="3"/>
  <c r="V85" i="3"/>
  <c r="U85" i="3"/>
  <c r="T85" i="3"/>
  <c r="R85" i="3"/>
  <c r="Q85" i="3"/>
  <c r="P85" i="3"/>
  <c r="N85" i="3"/>
  <c r="M85" i="3"/>
  <c r="F85" i="3"/>
  <c r="L85" i="3"/>
  <c r="K85" i="3"/>
  <c r="V84" i="3"/>
  <c r="U84" i="3"/>
  <c r="T84" i="3"/>
  <c r="R84" i="3"/>
  <c r="Q84" i="3"/>
  <c r="P84" i="3"/>
  <c r="N84" i="3"/>
  <c r="M84" i="3"/>
  <c r="F84" i="3"/>
  <c r="K84" i="3"/>
  <c r="L84" i="3"/>
  <c r="V43" i="3"/>
  <c r="U43" i="3"/>
  <c r="T43" i="3"/>
  <c r="Q43" i="3"/>
  <c r="R43" i="3"/>
  <c r="P43" i="3"/>
  <c r="N43" i="3"/>
  <c r="M43" i="3"/>
  <c r="F43" i="3"/>
  <c r="L43" i="3"/>
  <c r="V89" i="3"/>
  <c r="U89" i="3"/>
  <c r="T89" i="3"/>
  <c r="Q89" i="3"/>
  <c r="P89" i="3"/>
  <c r="R89" i="3"/>
  <c r="N89" i="3"/>
  <c r="M89" i="3"/>
  <c r="F89" i="3"/>
  <c r="L89" i="3"/>
  <c r="K89" i="3"/>
  <c r="V23" i="3"/>
  <c r="U23" i="3"/>
  <c r="T23" i="3"/>
  <c r="R23" i="3"/>
  <c r="Q23" i="3"/>
  <c r="P23" i="3"/>
  <c r="N23" i="3"/>
  <c r="M23" i="3"/>
  <c r="F23" i="3"/>
  <c r="L23" i="3"/>
  <c r="C122" i="3"/>
  <c r="C109" i="3"/>
  <c r="C118" i="3"/>
  <c r="C13" i="3"/>
  <c r="C20" i="3"/>
  <c r="C4" i="3"/>
  <c r="C39" i="3"/>
  <c r="C6" i="3"/>
  <c r="C14" i="3"/>
  <c r="C27" i="3"/>
  <c r="C56" i="3"/>
  <c r="D82" i="3"/>
  <c r="D67" i="3"/>
  <c r="D7" i="3"/>
  <c r="D52" i="3"/>
  <c r="D78" i="3"/>
  <c r="D3" i="3"/>
  <c r="D51" i="3"/>
  <c r="D97" i="3"/>
  <c r="D32" i="3"/>
  <c r="D45" i="3"/>
  <c r="E66" i="3"/>
  <c r="E34" i="3"/>
  <c r="E21" i="3"/>
  <c r="E105" i="3"/>
  <c r="E57" i="3"/>
  <c r="E70" i="3"/>
  <c r="E94" i="3"/>
  <c r="E42" i="3"/>
  <c r="E49" i="3"/>
  <c r="F122" i="3"/>
  <c r="F13" i="3"/>
  <c r="F39" i="3"/>
  <c r="F31" i="3"/>
  <c r="F27" i="3"/>
  <c r="G111" i="3"/>
  <c r="G67" i="3"/>
  <c r="G78" i="3"/>
  <c r="G17" i="3"/>
  <c r="G97" i="3"/>
  <c r="G36" i="3"/>
  <c r="H66" i="3"/>
  <c r="H105" i="3"/>
  <c r="H27" i="3"/>
  <c r="J66" i="3"/>
  <c r="J62" i="3"/>
  <c r="J29" i="3"/>
  <c r="J2" i="3"/>
  <c r="K48" i="3"/>
  <c r="K44" i="3"/>
  <c r="K23" i="3"/>
  <c r="H109" i="3"/>
  <c r="H96" i="3"/>
  <c r="H20" i="3"/>
  <c r="H23" i="3"/>
  <c r="J82" i="3"/>
  <c r="J105" i="3"/>
  <c r="J94" i="3"/>
  <c r="J30" i="3"/>
  <c r="M110" i="3"/>
  <c r="D43" i="3"/>
  <c r="D89" i="3"/>
  <c r="D23" i="3"/>
  <c r="E122" i="3"/>
  <c r="E109" i="3"/>
  <c r="E118" i="3"/>
  <c r="E13" i="3"/>
  <c r="E20" i="3"/>
  <c r="E4" i="3"/>
  <c r="E39" i="3"/>
  <c r="E6" i="3"/>
  <c r="E14" i="3"/>
  <c r="E27" i="3"/>
  <c r="F100" i="3"/>
  <c r="F80" i="3"/>
  <c r="F87" i="3"/>
  <c r="H116" i="3"/>
  <c r="H92" i="3"/>
  <c r="H70" i="3"/>
  <c r="J116" i="3"/>
  <c r="J52" i="3"/>
  <c r="J51" i="3"/>
  <c r="J45" i="3"/>
  <c r="K21" i="3"/>
  <c r="K70" i="3"/>
  <c r="M28" i="3"/>
  <c r="U111" i="3"/>
  <c r="V111" i="3"/>
  <c r="R111" i="3"/>
  <c r="Q111" i="3"/>
  <c r="P111" i="3"/>
  <c r="T111" i="3"/>
  <c r="L111" i="3"/>
  <c r="N111" i="3"/>
  <c r="M111" i="3"/>
  <c r="K111" i="3"/>
  <c r="J111" i="3"/>
  <c r="U96" i="3"/>
  <c r="R96" i="3"/>
  <c r="Q96" i="3"/>
  <c r="P96" i="3"/>
  <c r="L96" i="3"/>
  <c r="V96" i="3"/>
  <c r="T96" i="3"/>
  <c r="N96" i="3"/>
  <c r="K96" i="3"/>
  <c r="J96" i="3"/>
  <c r="M96" i="3"/>
  <c r="U58" i="3"/>
  <c r="T58" i="3"/>
  <c r="R58" i="3"/>
  <c r="Q58" i="3"/>
  <c r="P58" i="3"/>
  <c r="V58" i="3"/>
  <c r="L58" i="3"/>
  <c r="N58" i="3"/>
  <c r="K58" i="3"/>
  <c r="J58" i="3"/>
  <c r="M58" i="3"/>
  <c r="U91" i="3"/>
  <c r="R91" i="3"/>
  <c r="Q91" i="3"/>
  <c r="P91" i="3"/>
  <c r="V91" i="3"/>
  <c r="L91" i="3"/>
  <c r="T91" i="3"/>
  <c r="M91" i="3"/>
  <c r="K91" i="3"/>
  <c r="J91" i="3"/>
  <c r="N91" i="3"/>
  <c r="U41" i="3"/>
  <c r="T41" i="3"/>
  <c r="Q41" i="3"/>
  <c r="P41" i="3"/>
  <c r="V41" i="3"/>
  <c r="R41" i="3"/>
  <c r="L41" i="3"/>
  <c r="N41" i="3"/>
  <c r="M41" i="3"/>
  <c r="K41" i="3"/>
  <c r="J41" i="3"/>
  <c r="U36" i="3"/>
  <c r="V36" i="3"/>
  <c r="Q36" i="3"/>
  <c r="P36" i="3"/>
  <c r="L36" i="3"/>
  <c r="T36" i="3"/>
  <c r="R36" i="3"/>
  <c r="N36" i="3"/>
  <c r="M36" i="3"/>
  <c r="J36" i="3"/>
  <c r="F36" i="3"/>
  <c r="G107" i="3"/>
  <c r="G47" i="3"/>
  <c r="G106" i="3"/>
  <c r="G77" i="3"/>
  <c r="H39" i="3"/>
  <c r="J92" i="3"/>
  <c r="J43" i="3"/>
  <c r="K122" i="3"/>
  <c r="K13" i="3"/>
  <c r="K39" i="3"/>
  <c r="M20" i="3"/>
  <c r="U25" i="3"/>
  <c r="T25" i="3"/>
  <c r="R25" i="3"/>
  <c r="Q25" i="3"/>
  <c r="P25" i="3"/>
  <c r="L25" i="3"/>
  <c r="V25" i="3"/>
  <c r="M25" i="3"/>
  <c r="K25" i="3"/>
  <c r="J25" i="3"/>
  <c r="N25" i="3"/>
  <c r="U55" i="3"/>
  <c r="R55" i="3"/>
  <c r="Q55" i="3"/>
  <c r="P55" i="3"/>
  <c r="T55" i="3"/>
  <c r="L55" i="3"/>
  <c r="V55" i="3"/>
  <c r="M55" i="3"/>
  <c r="K55" i="3"/>
  <c r="J55" i="3"/>
  <c r="U17" i="3"/>
  <c r="R17" i="3"/>
  <c r="Q17" i="3"/>
  <c r="P17" i="3"/>
  <c r="V17" i="3"/>
  <c r="T17" i="3"/>
  <c r="L17" i="3"/>
  <c r="K17" i="3"/>
  <c r="N17" i="3"/>
  <c r="J17" i="3"/>
  <c r="U12" i="3"/>
  <c r="Q12" i="3"/>
  <c r="V12" i="3"/>
  <c r="P12" i="3"/>
  <c r="R12" i="3"/>
  <c r="L12" i="3"/>
  <c r="T12" i="3"/>
  <c r="J12" i="3"/>
  <c r="K12" i="3"/>
  <c r="N12" i="3"/>
  <c r="M12" i="3"/>
  <c r="F111" i="3"/>
  <c r="F55" i="3"/>
  <c r="F17" i="3"/>
  <c r="T119" i="3"/>
  <c r="V119" i="3"/>
  <c r="R119" i="3"/>
  <c r="Q119" i="3"/>
  <c r="P119" i="3"/>
  <c r="U119" i="3"/>
  <c r="K119" i="3"/>
  <c r="J119" i="3"/>
  <c r="N119" i="3"/>
  <c r="M119" i="3"/>
  <c r="T60" i="3"/>
  <c r="V60" i="3"/>
  <c r="R60" i="3"/>
  <c r="Q60" i="3"/>
  <c r="P60" i="3"/>
  <c r="U60" i="3"/>
  <c r="L60" i="3"/>
  <c r="M60" i="3"/>
  <c r="K60" i="3"/>
  <c r="J60" i="3"/>
  <c r="N60" i="3"/>
  <c r="T88" i="3"/>
  <c r="V88" i="3"/>
  <c r="R88" i="3"/>
  <c r="U88" i="3"/>
  <c r="Q88" i="3"/>
  <c r="P88" i="3"/>
  <c r="N88" i="3"/>
  <c r="K88" i="3"/>
  <c r="L88" i="3"/>
  <c r="J88" i="3"/>
  <c r="M88" i="3"/>
  <c r="T59" i="3"/>
  <c r="V59" i="3"/>
  <c r="U59" i="3"/>
  <c r="R59" i="3"/>
  <c r="Q59" i="3"/>
  <c r="P59" i="3"/>
  <c r="M59" i="3"/>
  <c r="K59" i="3"/>
  <c r="J59" i="3"/>
  <c r="N59" i="3"/>
  <c r="L59" i="3"/>
  <c r="T101" i="3"/>
  <c r="V101" i="3"/>
  <c r="R101" i="3"/>
  <c r="Q101" i="3"/>
  <c r="P101" i="3"/>
  <c r="U101" i="3"/>
  <c r="L101" i="3"/>
  <c r="N101" i="3"/>
  <c r="K101" i="3"/>
  <c r="J101" i="3"/>
  <c r="M101" i="3"/>
  <c r="T102" i="3"/>
  <c r="V102" i="3"/>
  <c r="R102" i="3"/>
  <c r="Q102" i="3"/>
  <c r="P102" i="3"/>
  <c r="U102" i="3"/>
  <c r="M102" i="3"/>
  <c r="L102" i="3"/>
  <c r="K102" i="3"/>
  <c r="J102" i="3"/>
  <c r="N102" i="3"/>
  <c r="T98" i="3"/>
  <c r="V98" i="3"/>
  <c r="R98" i="3"/>
  <c r="Q98" i="3"/>
  <c r="P98" i="3"/>
  <c r="U98" i="3"/>
  <c r="K98" i="3"/>
  <c r="N98" i="3"/>
  <c r="J98" i="3"/>
  <c r="M98" i="3"/>
  <c r="L98" i="3"/>
  <c r="T31" i="3"/>
  <c r="V31" i="3"/>
  <c r="Q31" i="3"/>
  <c r="P31" i="3"/>
  <c r="U31" i="3"/>
  <c r="R31" i="3"/>
  <c r="N31" i="3"/>
  <c r="L31" i="3"/>
  <c r="M31" i="3"/>
  <c r="K31" i="3"/>
  <c r="J31" i="3"/>
  <c r="T83" i="3"/>
  <c r="V83" i="3"/>
  <c r="U83" i="3"/>
  <c r="Q83" i="3"/>
  <c r="P83" i="3"/>
  <c r="R83" i="3"/>
  <c r="L83" i="3"/>
  <c r="J83" i="3"/>
  <c r="K83" i="3"/>
  <c r="N83" i="3"/>
  <c r="M83" i="3"/>
  <c r="T53" i="3"/>
  <c r="V53" i="3"/>
  <c r="U53" i="3"/>
  <c r="Q53" i="3"/>
  <c r="P53" i="3"/>
  <c r="K53" i="3"/>
  <c r="R53" i="3"/>
  <c r="N53" i="3"/>
  <c r="M53" i="3"/>
  <c r="J53" i="3"/>
  <c r="L53" i="3"/>
  <c r="C111" i="3"/>
  <c r="C25" i="3"/>
  <c r="C96" i="3"/>
  <c r="C55" i="3"/>
  <c r="C58" i="3"/>
  <c r="C91" i="3"/>
  <c r="C17" i="3"/>
  <c r="C41" i="3"/>
  <c r="C12" i="3"/>
  <c r="C36" i="3"/>
  <c r="F119" i="3"/>
  <c r="F118" i="3"/>
  <c r="F59" i="3"/>
  <c r="F4" i="3"/>
  <c r="F98" i="3"/>
  <c r="F14" i="3"/>
  <c r="F53" i="3"/>
  <c r="G82" i="3"/>
  <c r="G96" i="3"/>
  <c r="G52" i="3"/>
  <c r="G91" i="3"/>
  <c r="G51" i="3"/>
  <c r="G12" i="3"/>
  <c r="G45" i="3"/>
  <c r="H21" i="3"/>
  <c r="H84" i="3"/>
  <c r="H42" i="3"/>
  <c r="H36" i="3"/>
  <c r="J120" i="3"/>
  <c r="J24" i="3"/>
  <c r="J79" i="3"/>
  <c r="K107" i="3"/>
  <c r="K47" i="3"/>
  <c r="K106" i="3"/>
  <c r="L119" i="3"/>
  <c r="M17" i="3"/>
  <c r="Q37" i="3"/>
  <c r="AT687" i="2"/>
  <c r="AU669" i="2"/>
  <c r="AT591" i="2"/>
  <c r="AT618" i="2"/>
  <c r="AT616" i="2"/>
  <c r="AT715" i="2"/>
  <c r="AT599" i="2"/>
  <c r="AT418" i="2"/>
  <c r="AT560" i="2"/>
  <c r="AT628" i="2"/>
  <c r="AT448" i="2"/>
  <c r="AT411" i="2"/>
  <c r="AT372" i="2"/>
  <c r="AT329" i="2"/>
  <c r="AT336" i="2"/>
  <c r="AT267" i="2"/>
  <c r="AT20" i="2"/>
  <c r="AT575" i="2"/>
  <c r="AT270" i="2"/>
  <c r="AT621" i="2"/>
  <c r="AT23" i="2"/>
  <c r="AT334" i="2"/>
  <c r="AT231" i="2"/>
  <c r="AT698" i="2"/>
  <c r="AT457" i="2"/>
  <c r="AT275" i="2"/>
  <c r="AT692" i="2"/>
  <c r="AT27" i="2"/>
  <c r="AT44" i="2"/>
  <c r="AT15" i="2"/>
  <c r="AT156" i="2"/>
  <c r="AT195" i="2"/>
  <c r="AT264" i="2"/>
  <c r="AT440" i="2"/>
  <c r="AT710" i="2"/>
  <c r="AT432" i="2"/>
  <c r="AT9" i="2"/>
  <c r="AT495" i="2"/>
  <c r="AT610" i="2"/>
  <c r="AT612" i="2"/>
  <c r="AT111" i="2"/>
  <c r="AT289" i="2"/>
  <c r="AT651" i="2"/>
  <c r="AT706" i="2"/>
  <c r="AT341" i="2"/>
  <c r="AT122" i="2"/>
  <c r="AT403" i="2"/>
  <c r="AT31" i="2"/>
  <c r="AT134" i="2"/>
  <c r="AT36" i="2"/>
  <c r="AT379" i="2"/>
  <c r="AT319" i="2"/>
  <c r="AT607" i="2"/>
  <c r="AT705" i="2"/>
  <c r="AT462" i="2"/>
  <c r="AT384" i="2"/>
  <c r="AT12" i="2"/>
  <c r="AT399" i="2"/>
  <c r="AT279" i="2"/>
  <c r="AT557" i="2"/>
  <c r="AT82" i="2"/>
  <c r="AT441" i="2"/>
  <c r="AT465" i="2"/>
  <c r="AT723" i="2"/>
  <c r="AT716" i="2"/>
  <c r="AT517" i="2"/>
  <c r="AT368" i="2"/>
  <c r="AT454" i="2"/>
  <c r="AT460" i="2"/>
  <c r="AT659" i="2"/>
  <c r="AT590" i="2"/>
  <c r="AT600" i="2"/>
  <c r="AT463" i="2"/>
  <c r="AT151" i="2"/>
  <c r="AT630" i="2"/>
  <c r="AT132" i="2"/>
  <c r="AT251" i="2"/>
  <c r="AT540" i="2"/>
  <c r="AT171" i="2"/>
  <c r="AT283" i="2"/>
  <c r="AT535" i="2"/>
  <c r="AT378" i="2"/>
  <c r="AT643" i="2"/>
  <c r="AT684" i="2"/>
  <c r="AT542" i="2"/>
  <c r="AT97" i="2"/>
  <c r="AT245" i="2"/>
  <c r="AT92" i="2"/>
  <c r="AT509" i="2"/>
  <c r="AT157" i="2"/>
  <c r="AT227" i="2"/>
  <c r="AT689" i="2"/>
  <c r="AT674" i="2"/>
  <c r="AT199" i="2"/>
  <c r="AT207" i="2"/>
  <c r="AT124" i="2"/>
  <c r="AT178" i="2"/>
  <c r="AT318" i="2"/>
  <c r="AT527" i="2"/>
  <c r="AT192" i="2"/>
  <c r="AT91" i="2"/>
  <c r="AT189" i="2"/>
  <c r="AT585" i="2"/>
  <c r="AT116" i="2"/>
  <c r="AT305" i="2"/>
  <c r="AT672" i="2"/>
  <c r="AT391" i="2"/>
  <c r="AT554" i="2"/>
  <c r="AT416" i="2"/>
  <c r="AT22" i="2"/>
  <c r="AT645" i="2"/>
  <c r="AT282" i="2"/>
  <c r="AT48" i="2"/>
  <c r="AT201" i="2"/>
  <c r="AT152" i="2"/>
  <c r="AT505" i="2"/>
  <c r="AT250" i="2"/>
  <c r="AT98" i="2"/>
  <c r="AT430" i="2"/>
  <c r="AT536" i="2"/>
  <c r="AT198" i="2"/>
  <c r="AT146" i="2"/>
  <c r="AT108" i="2"/>
  <c r="AT354" i="2"/>
  <c r="AT712" i="2"/>
  <c r="AT695" i="2"/>
  <c r="AT427" i="2"/>
  <c r="AT570" i="2"/>
  <c r="AT632" i="2"/>
  <c r="AT389" i="2"/>
  <c r="AT486" i="2"/>
  <c r="AT139" i="2"/>
  <c r="AT579" i="2"/>
  <c r="AT549" i="2"/>
  <c r="AT679" i="2"/>
  <c r="AT559" i="2"/>
  <c r="AT229" i="2"/>
  <c r="AT404" i="2"/>
  <c r="AT539" i="2"/>
  <c r="AT88" i="2"/>
  <c r="AT516" i="2"/>
  <c r="AT629" i="2"/>
  <c r="AT398" i="2"/>
  <c r="AT300" i="2"/>
  <c r="AT548" i="2"/>
  <c r="AT577" i="2"/>
  <c r="AT719" i="2"/>
  <c r="AT477" i="2"/>
  <c r="AT375" i="2"/>
  <c r="AT631" i="2"/>
  <c r="AT102" i="2"/>
  <c r="AT461" i="2"/>
  <c r="AT13" i="2"/>
  <c r="AT357" i="2"/>
  <c r="AT371" i="2"/>
  <c r="AT564" i="2"/>
  <c r="AT87" i="2"/>
  <c r="AT7" i="2"/>
  <c r="AT499" i="2"/>
  <c r="AT356" i="2"/>
  <c r="AT551" i="2"/>
  <c r="AT131" i="2"/>
  <c r="AT154" i="2"/>
  <c r="AT299" i="2"/>
  <c r="AT592" i="2"/>
  <c r="AT586" i="2"/>
  <c r="AT582" i="2"/>
  <c r="AT483" i="2"/>
  <c r="AT246" i="2"/>
  <c r="AT562" i="2"/>
  <c r="AT166" i="2"/>
  <c r="AT417" i="2"/>
  <c r="AT239" i="2"/>
  <c r="AT266" i="2"/>
  <c r="AT34" i="2"/>
  <c r="AT638" i="2"/>
  <c r="AT254" i="2"/>
  <c r="AT400" i="2"/>
  <c r="AT365" i="2"/>
  <c r="AT76" i="2"/>
  <c r="AT442" i="2"/>
  <c r="AT502" i="2"/>
  <c r="AT662" i="2"/>
  <c r="AT74" i="2"/>
  <c r="AT727" i="2"/>
  <c r="AT738" i="2"/>
  <c r="AT405" i="2"/>
  <c r="AT726" i="2"/>
  <c r="AT492" i="2"/>
  <c r="AT164" i="2"/>
  <c r="AT597" i="2"/>
  <c r="AT308" i="2"/>
  <c r="AT159" i="2"/>
  <c r="AT685" i="2"/>
  <c r="AT123" i="2"/>
  <c r="AT525" i="2"/>
  <c r="AT624" i="2"/>
  <c r="AT670" i="2"/>
  <c r="AT145" i="2"/>
  <c r="AT501" i="2"/>
  <c r="AT489" i="2"/>
  <c r="AT170" i="2"/>
  <c r="AT160" i="2"/>
  <c r="AT395" i="2"/>
  <c r="AT367" i="2"/>
  <c r="AT409" i="2"/>
  <c r="AT30" i="2"/>
  <c r="AT521" i="2"/>
  <c r="AT238" i="2"/>
  <c r="AT322" i="2"/>
  <c r="AT6" i="2"/>
  <c r="AT421" i="2"/>
  <c r="AT144" i="2"/>
  <c r="AT218" i="2"/>
  <c r="AT361" i="2"/>
  <c r="AT653" i="2"/>
  <c r="AT633" i="2"/>
  <c r="AT594" i="2"/>
  <c r="AT187" i="2"/>
  <c r="AT71" i="2"/>
  <c r="AT476" i="2"/>
  <c r="AT301" i="2"/>
  <c r="AT66" i="2"/>
  <c r="AT471" i="2"/>
  <c r="AT21" i="2"/>
  <c r="AT552" i="2"/>
  <c r="AT70" i="2"/>
  <c r="AT240" i="2"/>
  <c r="AT458" i="2"/>
  <c r="AT650" i="2"/>
  <c r="AT660" i="2"/>
  <c r="AT484" i="2"/>
  <c r="AT526" i="2"/>
  <c r="AT350" i="2"/>
  <c r="AT296" i="2"/>
  <c r="AT45" i="2"/>
  <c r="AT147" i="2"/>
  <c r="AT649" i="2"/>
  <c r="AT485" i="2"/>
  <c r="AT669" i="2"/>
  <c r="AT617" i="2"/>
  <c r="AT668" i="2"/>
  <c r="AT571" i="2"/>
  <c r="AT434" i="2"/>
  <c r="AT177" i="2"/>
  <c r="AT225" i="2"/>
  <c r="AT273" i="2"/>
  <c r="AT578" i="2"/>
  <c r="AT297" i="2"/>
  <c r="AT127" i="2"/>
  <c r="AT717" i="2"/>
  <c r="AT333" i="2"/>
  <c r="AT326" i="2"/>
  <c r="AT223" i="2"/>
  <c r="AT19" i="2"/>
  <c r="AT611" i="2"/>
  <c r="AT413" i="2"/>
  <c r="AT55" i="2"/>
  <c r="AT478" i="2"/>
  <c r="AT565" i="2"/>
  <c r="AT435" i="2"/>
  <c r="AT256" i="2"/>
  <c r="AT370" i="2"/>
  <c r="AT212" i="2"/>
  <c r="AT4" i="2"/>
  <c r="AT647" i="2"/>
  <c r="AT138" i="2"/>
  <c r="AT241" i="2"/>
  <c r="AT639" i="2"/>
  <c r="AT563" i="2"/>
  <c r="AT343" i="2"/>
  <c r="AT35" i="2"/>
  <c r="AT47" i="2"/>
  <c r="AT174" i="2"/>
  <c r="AT355" i="2"/>
  <c r="AT96" i="2"/>
  <c r="AT431" i="2"/>
  <c r="AT550" i="2"/>
  <c r="AT532" i="2"/>
  <c r="AT547" i="2"/>
  <c r="AT248" i="2"/>
  <c r="AT298" i="2"/>
  <c r="AT608" i="2"/>
  <c r="AT94" i="2"/>
  <c r="AT56" i="2"/>
  <c r="AT352" i="2"/>
  <c r="AT544" i="2"/>
  <c r="AT11" i="2"/>
  <c r="AT714" i="2"/>
  <c r="AT263" i="2"/>
  <c r="AT188" i="2"/>
  <c r="AT310" i="2"/>
  <c r="AT346" i="2"/>
  <c r="AT3" i="2"/>
  <c r="AT137" i="2"/>
  <c r="AT42" i="2"/>
  <c r="AT41" i="2"/>
  <c r="AT103" i="2"/>
  <c r="AT666" i="2"/>
  <c r="AT491" i="2"/>
  <c r="AT634" i="2"/>
  <c r="AT678" i="2"/>
  <c r="AT443" i="2"/>
  <c r="AT381" i="2"/>
  <c r="AT317" i="2"/>
  <c r="AT446" i="2"/>
  <c r="AT424" i="2"/>
  <c r="AT584" i="2"/>
  <c r="AT658" i="2"/>
  <c r="AT330" i="2"/>
  <c r="AT65" i="2"/>
  <c r="AT130" i="2"/>
  <c r="AT408" i="2"/>
  <c r="AT175" i="2"/>
  <c r="AT732" i="2"/>
  <c r="AT438" i="2"/>
  <c r="AT731" i="2"/>
  <c r="AT423" i="2"/>
  <c r="AT510" i="2"/>
  <c r="AT512" i="2"/>
  <c r="AT126" i="2"/>
  <c r="AT63" i="2"/>
  <c r="AT180" i="2"/>
  <c r="AT675" i="2"/>
  <c r="AT467" i="2"/>
  <c r="AT226" i="2"/>
  <c r="AT14" i="2"/>
  <c r="AT167" i="2"/>
  <c r="AT324" i="2"/>
  <c r="AT49" i="2"/>
  <c r="AT328" i="2"/>
  <c r="AT538" i="2"/>
  <c r="AT655" i="2"/>
  <c r="AT407" i="2"/>
  <c r="AT249" i="2"/>
  <c r="AT419" i="2"/>
  <c r="AT183" i="2"/>
  <c r="AT481" i="2"/>
  <c r="AT50" i="2"/>
  <c r="AT272" i="2"/>
  <c r="AT709" i="2"/>
  <c r="AT234" i="2"/>
  <c r="AT236" i="2"/>
  <c r="AT73" i="2"/>
  <c r="AT412" i="2"/>
  <c r="AT39" i="2"/>
  <c r="AT469" i="2"/>
  <c r="AT158" i="2"/>
  <c r="AT106" i="2"/>
  <c r="AT364" i="2"/>
  <c r="AT288" i="2"/>
  <c r="AT720" i="2"/>
  <c r="AT697" i="2"/>
  <c r="AT596" i="2"/>
  <c r="AT671" i="2"/>
  <c r="AT589" i="2"/>
  <c r="AT445" i="2"/>
  <c r="AT290" i="2"/>
  <c r="AT84" i="2"/>
  <c r="AT702" i="2"/>
  <c r="AT359" i="2"/>
  <c r="AT700" i="2"/>
  <c r="AT235" i="2"/>
  <c r="AT573" i="2"/>
  <c r="AT456" i="2"/>
  <c r="AT641" i="2"/>
  <c r="AT140" i="2"/>
  <c r="AT59" i="2"/>
  <c r="AT640" i="2"/>
  <c r="AT143" i="2"/>
  <c r="AT17" i="2"/>
  <c r="AT513" i="2"/>
  <c r="AT420" i="2"/>
  <c r="AT247" i="2"/>
  <c r="AT286" i="2"/>
  <c r="AT449" i="2"/>
  <c r="AT52" i="2"/>
  <c r="AT472" i="2"/>
  <c r="AT543" i="2"/>
  <c r="AT18" i="2"/>
  <c r="AT696" i="2"/>
  <c r="AT259" i="2"/>
  <c r="AT37" i="2"/>
  <c r="AT222" i="2"/>
  <c r="AT24" i="2"/>
  <c r="AT568" i="2"/>
  <c r="AT243" i="2"/>
  <c r="AT58" i="2"/>
  <c r="AT503" i="2"/>
  <c r="AT388" i="2"/>
  <c r="AT16" i="2"/>
  <c r="AT135" i="2"/>
  <c r="AT729" i="2"/>
  <c r="AT114" i="2"/>
  <c r="AT490" i="2"/>
  <c r="AT447" i="2"/>
  <c r="AT252" i="2"/>
  <c r="AT508" i="2"/>
  <c r="AT369" i="2"/>
  <c r="AT78" i="2"/>
  <c r="AT277" i="2"/>
  <c r="AT153" i="2"/>
  <c r="AT428" i="2"/>
  <c r="AT197" i="2"/>
  <c r="AT358" i="2"/>
  <c r="AT165" i="2"/>
  <c r="AT468" i="2"/>
  <c r="AT626" i="2"/>
  <c r="AT203" i="2"/>
  <c r="AT652" i="2"/>
  <c r="AT436" i="2"/>
  <c r="AT522" i="2"/>
  <c r="AT735" i="2"/>
  <c r="AT718" i="2"/>
  <c r="AT722" i="2"/>
  <c r="AT603" i="2"/>
  <c r="AT620" i="2"/>
  <c r="AT194" i="2"/>
  <c r="AT566" i="2"/>
  <c r="AT401" i="2"/>
  <c r="AT101" i="2"/>
  <c r="AT737" i="2"/>
  <c r="AT691" i="2"/>
  <c r="AT172" i="2"/>
  <c r="AT704" i="2"/>
  <c r="AT654" i="2"/>
  <c r="AT711" i="2"/>
  <c r="AT349" i="2"/>
  <c r="AT95" i="2"/>
  <c r="AT429" i="2"/>
  <c r="AT40" i="2"/>
  <c r="AT676" i="2"/>
  <c r="AT606" i="2"/>
  <c r="AT118" i="2"/>
  <c r="AT120" i="2"/>
  <c r="AT497" i="2"/>
  <c r="AT128" i="2"/>
  <c r="AT193" i="2"/>
  <c r="AT609" i="2"/>
  <c r="AT46" i="2"/>
  <c r="AT179" i="2"/>
  <c r="AT382" i="2"/>
  <c r="AT133" i="2"/>
  <c r="AT233" i="2"/>
  <c r="AT119" i="2"/>
  <c r="AT721" i="2"/>
  <c r="AT214" i="2"/>
  <c r="AT636" i="2"/>
  <c r="AT162" i="2"/>
  <c r="AT708" i="2"/>
  <c r="AT32" i="2"/>
  <c r="AT213" i="2"/>
  <c r="AT29" i="2"/>
  <c r="AT80" i="2"/>
  <c r="AT604" i="2"/>
  <c r="AT205" i="2"/>
  <c r="AT642" i="2"/>
  <c r="AT615" i="2"/>
  <c r="AT665" i="2"/>
  <c r="AT2" i="2"/>
  <c r="AT558" i="2"/>
  <c r="AT351" i="2"/>
  <c r="AT323" i="2"/>
  <c r="AT54" i="2"/>
  <c r="AT244" i="2"/>
  <c r="AT338" i="2"/>
  <c r="AT261" i="2"/>
  <c r="AT292" i="2"/>
  <c r="AT464" i="2"/>
  <c r="AT53" i="2"/>
  <c r="AT494" i="2"/>
  <c r="AT221" i="2"/>
  <c r="AT190" i="2"/>
  <c r="AT397" i="2"/>
  <c r="AT694" i="2"/>
  <c r="AT673" i="2"/>
  <c r="AT703" i="2"/>
  <c r="AT455" i="2"/>
  <c r="AT437" i="2"/>
  <c r="AT690" i="2"/>
  <c r="AT728" i="2"/>
  <c r="AT569" i="2"/>
  <c r="AT262" i="2"/>
  <c r="AT667" i="2"/>
  <c r="AT553" i="2"/>
  <c r="AT148" i="2"/>
  <c r="AT312" i="2"/>
  <c r="AT693" i="2"/>
  <c r="AT342" i="2"/>
  <c r="AT185" i="2"/>
  <c r="AT26" i="2"/>
  <c r="AT257" i="2"/>
  <c r="AT736" i="2"/>
  <c r="AT576" i="2"/>
  <c r="AT475" i="2"/>
  <c r="AT688" i="2"/>
  <c r="AT422" i="2"/>
  <c r="AT450" i="2"/>
  <c r="AT506" i="2"/>
  <c r="AT163" i="2"/>
  <c r="AT530" i="2"/>
  <c r="AT415" i="2"/>
  <c r="AT136" i="2"/>
  <c r="AT488" i="2"/>
  <c r="AT414" i="2"/>
  <c r="AT614" i="2"/>
  <c r="AT64" i="2"/>
  <c r="AT294" i="2"/>
  <c r="AT519" i="2"/>
  <c r="AT269" i="2"/>
  <c r="AT274" i="2"/>
  <c r="AT360" i="2"/>
  <c r="AT406" i="2"/>
  <c r="AT533" i="2"/>
  <c r="AT410" i="2"/>
  <c r="AT176" i="2"/>
  <c r="AT524" i="2"/>
  <c r="AT168" i="2"/>
  <c r="AT376" i="2"/>
  <c r="AT686" i="2"/>
  <c r="AT184" i="2"/>
  <c r="AT515" i="2"/>
  <c r="AT534" i="2"/>
  <c r="AT86" i="2"/>
  <c r="AT498" i="2"/>
  <c r="AT393" i="2"/>
  <c r="AT237" i="2"/>
  <c r="AT60" i="2"/>
  <c r="AT208" i="2"/>
  <c r="AT648" i="2"/>
  <c r="AT337" i="2"/>
  <c r="AT161" i="2"/>
  <c r="AT90" i="2"/>
  <c r="AT541" i="2"/>
  <c r="AT707" i="2"/>
  <c r="AT605" i="2"/>
  <c r="AT725" i="2"/>
  <c r="AT619" i="2"/>
  <c r="AT321" i="2"/>
  <c r="AT529" i="2"/>
  <c r="AT211" i="2"/>
  <c r="AT220" i="2"/>
  <c r="AT681" i="2"/>
  <c r="AT150" i="2"/>
  <c r="AT335" i="2"/>
  <c r="AT595" i="2"/>
  <c r="AT699" i="2"/>
  <c r="AT473" i="2"/>
  <c r="AT99" i="2"/>
  <c r="AT385" i="2"/>
  <c r="AT627" i="2"/>
  <c r="AT496" i="2"/>
  <c r="AT387" i="2"/>
  <c r="AT426" i="2"/>
  <c r="AT38" i="2"/>
  <c r="AT680" i="2"/>
  <c r="AT75" i="2"/>
  <c r="AT121" i="2"/>
  <c r="AT733" i="2"/>
  <c r="AT374" i="2"/>
  <c r="AT556" i="2"/>
  <c r="AT115" i="2"/>
  <c r="AT202" i="2"/>
  <c r="AT217" i="2"/>
  <c r="AT466" i="2"/>
  <c r="AT110" i="2"/>
  <c r="AT507" i="2"/>
  <c r="AT57" i="2"/>
  <c r="AT232" i="2"/>
  <c r="AT302" i="2"/>
  <c r="AT112" i="2"/>
  <c r="AT315" i="2"/>
  <c r="AT601" i="2"/>
  <c r="AT304" i="2"/>
  <c r="AT345" i="2"/>
  <c r="AT444" i="2"/>
  <c r="AT303" i="2"/>
  <c r="AT518" i="2"/>
  <c r="AT276" i="2"/>
  <c r="AT191" i="2"/>
  <c r="AT228" i="2"/>
  <c r="AT635" i="2"/>
  <c r="AT493" i="2"/>
  <c r="AT327" i="2"/>
  <c r="AT230" i="2"/>
  <c r="AT219" i="2"/>
  <c r="AT353" i="2"/>
  <c r="AT316" i="2"/>
  <c r="AT661" i="2"/>
  <c r="AT593" i="2"/>
  <c r="AT453" i="2"/>
  <c r="AT280" i="2"/>
  <c r="AT206" i="2"/>
  <c r="AT514" i="2"/>
  <c r="AT155" i="2"/>
  <c r="AT105" i="2"/>
  <c r="AT332" i="2"/>
  <c r="AT580" i="2"/>
  <c r="AT284" i="2"/>
  <c r="AT480" i="2"/>
  <c r="AT83" i="2"/>
  <c r="AT43" i="2"/>
  <c r="AT677" i="2"/>
  <c r="AT331" i="2"/>
  <c r="AT285" i="2"/>
  <c r="AT61" i="2"/>
  <c r="AT500" i="2"/>
  <c r="AT253" i="2"/>
  <c r="AT713" i="2"/>
  <c r="AT511" i="2"/>
  <c r="AT433" i="2"/>
  <c r="AT210" i="2"/>
  <c r="AT390" i="2"/>
  <c r="AT574" i="2"/>
  <c r="AT89" i="2"/>
  <c r="AT724" i="2"/>
  <c r="AT637" i="2"/>
  <c r="AT555" i="2"/>
  <c r="AT181" i="2"/>
  <c r="AT314" i="2"/>
  <c r="AT380" i="2"/>
  <c r="AT663" i="2"/>
  <c r="AT100" i="2"/>
  <c r="AT646" i="2"/>
  <c r="AT377" i="2"/>
  <c r="AT613" i="2"/>
  <c r="AT79" i="2"/>
  <c r="AT69" i="2"/>
  <c r="AT81" i="2"/>
  <c r="AT348" i="2"/>
  <c r="AT459" i="2"/>
  <c r="AT561" i="2"/>
  <c r="AT85" i="2"/>
  <c r="AT373" i="2"/>
  <c r="AT182" i="2"/>
  <c r="AT260" i="2"/>
  <c r="AT204" i="2"/>
  <c r="AT470" i="2"/>
  <c r="AT186" i="2"/>
  <c r="AT10" i="2"/>
  <c r="AT149" i="2"/>
  <c r="AT67" i="2"/>
  <c r="AT537" i="2"/>
  <c r="AT113" i="2"/>
  <c r="AT598" i="2"/>
  <c r="AT623" i="2"/>
  <c r="AT268" i="2"/>
  <c r="AT656" i="2"/>
  <c r="AT320" i="2"/>
  <c r="AT545" i="2"/>
  <c r="AT362" i="2"/>
  <c r="AT588" i="2"/>
  <c r="AT701" i="2"/>
  <c r="AT587" i="2"/>
  <c r="AT734" i="2"/>
  <c r="AT169" i="2"/>
  <c r="AT278" i="2"/>
  <c r="AT141" i="2"/>
  <c r="AT224" i="2"/>
  <c r="AT664" i="2"/>
  <c r="AT25" i="2"/>
  <c r="AT287" i="2"/>
  <c r="AT644" i="2"/>
  <c r="AT366" i="2"/>
  <c r="AT730" i="2"/>
  <c r="AT117" i="2"/>
  <c r="AT523" i="2"/>
  <c r="AT72" i="2"/>
  <c r="AT452" i="2"/>
  <c r="AT200" i="2"/>
  <c r="AT402" i="2"/>
  <c r="AT307" i="2"/>
  <c r="AT439" i="2"/>
  <c r="AT216" i="2"/>
  <c r="AT487" i="2"/>
  <c r="AT33" i="2"/>
  <c r="AT392" i="2"/>
  <c r="AT196" i="2"/>
  <c r="AT93" i="2"/>
  <c r="AT242" i="2"/>
  <c r="AT291" i="2"/>
  <c r="AT504" i="2"/>
  <c r="AT425" i="2"/>
  <c r="AT325" i="2"/>
  <c r="AT62" i="2"/>
  <c r="AT68" i="2"/>
  <c r="AT394" i="2"/>
  <c r="AT581" i="2"/>
  <c r="AT281" i="2"/>
  <c r="AT344" i="2"/>
  <c r="AT583" i="2"/>
  <c r="AT271" i="2"/>
  <c r="AT682" i="2"/>
  <c r="AT451" i="2"/>
  <c r="AT482" i="2"/>
  <c r="AT293" i="2"/>
  <c r="AT8" i="2"/>
  <c r="AT313" i="2"/>
  <c r="AT474" i="2"/>
  <c r="AT142" i="2"/>
  <c r="AT396" i="2"/>
  <c r="AT306" i="2"/>
  <c r="AT386" i="2"/>
  <c r="AT265" i="2"/>
  <c r="AT567" i="2"/>
  <c r="AU591" i="2"/>
  <c r="AU618" i="2"/>
  <c r="AU616" i="2"/>
  <c r="AU715" i="2"/>
  <c r="AU599" i="2"/>
  <c r="AU418" i="2"/>
  <c r="AU560" i="2"/>
  <c r="AU628" i="2"/>
  <c r="AU448" i="2"/>
  <c r="AU411" i="2"/>
  <c r="AU372" i="2"/>
  <c r="AU329" i="2"/>
  <c r="AU336" i="2"/>
  <c r="AU267" i="2"/>
  <c r="AU20" i="2"/>
  <c r="AU575" i="2"/>
  <c r="AU270" i="2"/>
  <c r="AU621" i="2"/>
  <c r="AU23" i="2"/>
  <c r="AU334" i="2"/>
  <c r="AU231" i="2"/>
  <c r="AU698" i="2"/>
  <c r="AU457" i="2"/>
  <c r="AU275" i="2"/>
  <c r="AU692" i="2"/>
  <c r="AU27" i="2"/>
  <c r="AU44" i="2"/>
  <c r="AU15" i="2"/>
  <c r="AU156" i="2"/>
  <c r="AU195" i="2"/>
  <c r="AU264" i="2"/>
  <c r="AU440" i="2"/>
  <c r="AU710" i="2"/>
  <c r="AU432" i="2"/>
  <c r="AU9" i="2"/>
  <c r="AU495" i="2"/>
  <c r="AU610" i="2"/>
  <c r="AU723" i="2"/>
  <c r="AU716" i="2"/>
  <c r="AU517" i="2"/>
  <c r="AU368" i="2"/>
  <c r="AU454" i="2"/>
  <c r="AU460" i="2"/>
  <c r="AU659" i="2"/>
  <c r="AU590" i="2"/>
  <c r="AU600" i="2"/>
  <c r="AU463" i="2"/>
  <c r="AU151" i="2"/>
  <c r="AU630" i="2"/>
  <c r="AU132" i="2"/>
  <c r="AU251" i="2"/>
  <c r="AU540" i="2"/>
  <c r="AU171" i="2"/>
  <c r="AU283" i="2"/>
  <c r="AU535" i="2"/>
  <c r="AU378" i="2"/>
  <c r="AU643" i="2"/>
  <c r="AU684" i="2"/>
  <c r="AU542" i="2"/>
  <c r="AU97" i="2"/>
  <c r="AU245" i="2"/>
  <c r="AU92" i="2"/>
  <c r="AU509" i="2"/>
  <c r="AU157" i="2"/>
  <c r="AU227" i="2"/>
  <c r="AU689" i="2"/>
  <c r="AU674" i="2"/>
  <c r="AU199" i="2"/>
  <c r="AU207" i="2"/>
  <c r="AU124" i="2"/>
  <c r="AU178" i="2"/>
  <c r="AU318" i="2"/>
  <c r="AU527" i="2"/>
  <c r="AU192" i="2"/>
  <c r="AT339" i="2"/>
  <c r="AU712" i="2"/>
  <c r="AU695" i="2"/>
  <c r="AU427" i="2"/>
  <c r="AU570" i="2"/>
  <c r="AU632" i="2"/>
  <c r="AU389" i="2"/>
  <c r="AU486" i="2"/>
  <c r="AU139" i="2"/>
  <c r="AU579" i="2"/>
  <c r="AU549" i="2"/>
  <c r="AU679" i="2"/>
  <c r="AU559" i="2"/>
  <c r="AU229" i="2"/>
  <c r="AU404" i="2"/>
  <c r="AU539" i="2"/>
  <c r="AU88" i="2"/>
  <c r="AU516" i="2"/>
  <c r="AU629" i="2"/>
  <c r="AU398" i="2"/>
  <c r="AU300" i="2"/>
  <c r="AU548" i="2"/>
  <c r="AU577" i="2"/>
  <c r="AU719" i="2"/>
  <c r="AU477" i="2"/>
  <c r="AU375" i="2"/>
  <c r="AU631" i="2"/>
  <c r="AU102" i="2"/>
  <c r="AU461" i="2"/>
  <c r="AU13" i="2"/>
  <c r="AU357" i="2"/>
  <c r="AU371" i="2"/>
  <c r="AU564" i="2"/>
  <c r="AU87" i="2"/>
  <c r="AU7" i="2"/>
  <c r="AU499" i="2"/>
  <c r="AT340" i="2"/>
  <c r="AT528" i="2"/>
  <c r="AT347" i="2"/>
  <c r="AT625" i="2"/>
  <c r="AT531" i="2"/>
  <c r="AT602" i="2"/>
  <c r="AU727" i="2"/>
  <c r="AU738" i="2"/>
  <c r="AU405" i="2"/>
  <c r="AU726" i="2"/>
  <c r="AU492" i="2"/>
  <c r="AU164" i="2"/>
  <c r="AU597" i="2"/>
  <c r="AU308" i="2"/>
  <c r="AU159" i="2"/>
  <c r="AU685" i="2"/>
  <c r="AU123" i="2"/>
  <c r="AU525" i="2"/>
  <c r="AU624" i="2"/>
  <c r="AU670" i="2"/>
  <c r="AU145" i="2"/>
  <c r="AU501" i="2"/>
  <c r="AU489" i="2"/>
  <c r="AU170" i="2"/>
  <c r="AU160" i="2"/>
  <c r="AU395" i="2"/>
  <c r="AU367" i="2"/>
  <c r="AU409" i="2"/>
  <c r="AU30" i="2"/>
  <c r="AU521" i="2"/>
  <c r="AU238" i="2"/>
  <c r="AU322" i="2"/>
  <c r="AU617" i="2"/>
  <c r="AU668" i="2"/>
  <c r="AU571" i="2"/>
  <c r="AU434" i="2"/>
  <c r="AU177" i="2"/>
  <c r="AU225" i="2"/>
  <c r="AU273" i="2"/>
  <c r="AU578" i="2"/>
  <c r="AU297" i="2"/>
  <c r="AU127" i="2"/>
  <c r="AU717" i="2"/>
  <c r="AU333" i="2"/>
  <c r="AU326" i="2"/>
  <c r="AU223" i="2"/>
  <c r="AU19" i="2"/>
  <c r="AU611" i="2"/>
  <c r="AU413" i="2"/>
  <c r="AU55" i="2"/>
  <c r="AU478" i="2"/>
  <c r="AU565" i="2"/>
  <c r="AU435" i="2"/>
  <c r="AU256" i="2"/>
  <c r="AU370" i="2"/>
  <c r="AU212" i="2"/>
  <c r="AU4" i="2"/>
  <c r="AU647" i="2"/>
  <c r="AU138" i="2"/>
  <c r="AU241" i="2"/>
  <c r="AU639" i="2"/>
  <c r="AU563" i="2"/>
  <c r="AU343" i="2"/>
  <c r="AU35" i="2"/>
  <c r="AU47" i="2"/>
  <c r="AU174" i="2"/>
  <c r="AU355" i="2"/>
  <c r="AU96" i="2"/>
  <c r="AU431" i="2"/>
  <c r="AU550" i="2"/>
  <c r="AU532" i="2"/>
  <c r="AU547" i="2"/>
  <c r="AU248" i="2"/>
  <c r="AU298" i="2"/>
  <c r="AU608" i="2"/>
  <c r="AU94" i="2"/>
  <c r="AU56" i="2"/>
  <c r="AU352" i="2"/>
  <c r="AU544" i="2"/>
  <c r="AU11" i="2"/>
  <c r="AU714" i="2"/>
  <c r="AU263" i="2"/>
  <c r="AU188" i="2"/>
  <c r="AU310" i="2"/>
  <c r="AU346" i="2"/>
  <c r="AU3" i="2"/>
  <c r="AU137" i="2"/>
  <c r="AU42" i="2"/>
  <c r="AU41" i="2"/>
  <c r="AT104" i="2"/>
  <c r="AT258" i="2"/>
  <c r="AT51" i="2"/>
  <c r="AT255" i="2"/>
  <c r="AT215" i="2"/>
  <c r="AT77" i="2"/>
  <c r="AT109" i="2"/>
  <c r="AT383" i="2"/>
  <c r="AT520" i="2"/>
  <c r="AT363" i="2"/>
  <c r="AU634" i="2"/>
  <c r="AU678" i="2"/>
  <c r="AU443" i="2"/>
  <c r="AU381" i="2"/>
  <c r="AU317" i="2"/>
  <c r="AU446" i="2"/>
  <c r="AU424" i="2"/>
  <c r="AU584" i="2"/>
  <c r="AU658" i="2"/>
  <c r="AU330" i="2"/>
  <c r="AU65" i="2"/>
  <c r="AU130" i="2"/>
  <c r="AU408" i="2"/>
  <c r="AU175" i="2"/>
  <c r="AU732" i="2"/>
  <c r="AU438" i="2"/>
  <c r="AU731" i="2"/>
  <c r="AU423" i="2"/>
  <c r="AU510" i="2"/>
  <c r="AU512" i="2"/>
  <c r="AU126" i="2"/>
  <c r="AU63" i="2"/>
  <c r="AU180" i="2"/>
  <c r="AU675" i="2"/>
  <c r="AU467" i="2"/>
  <c r="AU226" i="2"/>
  <c r="AU14" i="2"/>
  <c r="AU167" i="2"/>
  <c r="AU324" i="2"/>
  <c r="AU49" i="2"/>
  <c r="AU720" i="2"/>
  <c r="AU697" i="2"/>
  <c r="AU596" i="2"/>
  <c r="AU671" i="2"/>
  <c r="AU589" i="2"/>
  <c r="AU445" i="2"/>
  <c r="AU290" i="2"/>
  <c r="AU84" i="2"/>
  <c r="AU702" i="2"/>
  <c r="AU359" i="2"/>
  <c r="AU700" i="2"/>
  <c r="AU235" i="2"/>
  <c r="AU573" i="2"/>
  <c r="AU456" i="2"/>
  <c r="AU641" i="2"/>
  <c r="AU140" i="2"/>
  <c r="AU59" i="2"/>
  <c r="AU640" i="2"/>
  <c r="AU143" i="2"/>
  <c r="AU17" i="2"/>
  <c r="AU513" i="2"/>
  <c r="AU420" i="2"/>
  <c r="AU247" i="2"/>
  <c r="AU286" i="2"/>
  <c r="AU449" i="2"/>
  <c r="AU52" i="2"/>
  <c r="AU472" i="2"/>
  <c r="AU543" i="2"/>
  <c r="AU18" i="2"/>
  <c r="AU696" i="2"/>
  <c r="AU259" i="2"/>
  <c r="AU37" i="2"/>
  <c r="AU222" i="2"/>
  <c r="AU24" i="2"/>
  <c r="AU568" i="2"/>
  <c r="AU243" i="2"/>
  <c r="AU735" i="2"/>
  <c r="AU718" i="2"/>
  <c r="AU722" i="2"/>
  <c r="AU603" i="2"/>
  <c r="AU620" i="2"/>
  <c r="AU194" i="2"/>
  <c r="AU566" i="2"/>
  <c r="AU401" i="2"/>
  <c r="AU101" i="2"/>
  <c r="AU737" i="2"/>
  <c r="AU691" i="2"/>
  <c r="AU172" i="2"/>
  <c r="AU704" i="2"/>
  <c r="AU654" i="2"/>
  <c r="AU711" i="2"/>
  <c r="AU349" i="2"/>
  <c r="AU95" i="2"/>
  <c r="AU429" i="2"/>
  <c r="AU40" i="2"/>
  <c r="AU676" i="2"/>
  <c r="AU606" i="2"/>
  <c r="AU118" i="2"/>
  <c r="AU120" i="2"/>
  <c r="AU497" i="2"/>
  <c r="AU128" i="2"/>
  <c r="AU193" i="2"/>
  <c r="AU609" i="2"/>
  <c r="AU46" i="2"/>
  <c r="AU179" i="2"/>
  <c r="AU382" i="2"/>
  <c r="AU133" i="2"/>
  <c r="AU233" i="2"/>
  <c r="AU119" i="2"/>
  <c r="AU721" i="2"/>
  <c r="AU214" i="2"/>
  <c r="AU636" i="2"/>
  <c r="AU162" i="2"/>
  <c r="AU708" i="2"/>
  <c r="AT125" i="2"/>
  <c r="AT129" i="2"/>
  <c r="AU694" i="2"/>
  <c r="AU673" i="2"/>
  <c r="AU703" i="2"/>
  <c r="AU455" i="2"/>
  <c r="AU437" i="2"/>
  <c r="AU690" i="2"/>
  <c r="AU728" i="2"/>
  <c r="AU569" i="2"/>
  <c r="AU262" i="2"/>
  <c r="AU667" i="2"/>
  <c r="AU553" i="2"/>
  <c r="AU148" i="2"/>
  <c r="AU312" i="2"/>
  <c r="AU693" i="2"/>
  <c r="AU342" i="2"/>
  <c r="AU185" i="2"/>
  <c r="AU26" i="2"/>
  <c r="AU257" i="2"/>
  <c r="AU736" i="2"/>
  <c r="AU576" i="2"/>
  <c r="AU475" i="2"/>
  <c r="AU688" i="2"/>
  <c r="AU422" i="2"/>
  <c r="AU450" i="2"/>
  <c r="AU506" i="2"/>
  <c r="AU163" i="2"/>
  <c r="AU530" i="2"/>
  <c r="AU415" i="2"/>
  <c r="AU136" i="2"/>
  <c r="AU488" i="2"/>
  <c r="AU414" i="2"/>
  <c r="AU614" i="2"/>
  <c r="AU64" i="2"/>
  <c r="AU294" i="2"/>
  <c r="AU519" i="2"/>
  <c r="AT572" i="2"/>
  <c r="AT309" i="2"/>
  <c r="AT209" i="2"/>
  <c r="AT295" i="2"/>
  <c r="AT657" i="2"/>
  <c r="AT28" i="2"/>
  <c r="AT173" i="2"/>
  <c r="AT622" i="2"/>
  <c r="AU707" i="2"/>
  <c r="AU605" i="2"/>
  <c r="AU725" i="2"/>
  <c r="AU619" i="2"/>
  <c r="AU321" i="2"/>
  <c r="AU529" i="2"/>
  <c r="AU211" i="2"/>
  <c r="AU220" i="2"/>
  <c r="AU681" i="2"/>
  <c r="AU150" i="2"/>
  <c r="AU335" i="2"/>
  <c r="AU595" i="2"/>
  <c r="AU699" i="2"/>
  <c r="AU473" i="2"/>
  <c r="AU99" i="2"/>
  <c r="AU385" i="2"/>
  <c r="AU627" i="2"/>
  <c r="AU496" i="2"/>
  <c r="AU387" i="2"/>
  <c r="AU426" i="2"/>
  <c r="AU38" i="2"/>
  <c r="AU680" i="2"/>
  <c r="AU75" i="2"/>
  <c r="AU121" i="2"/>
  <c r="AU733" i="2"/>
  <c r="AT479" i="2"/>
  <c r="AT107" i="2"/>
  <c r="AT5" i="2"/>
  <c r="AT311" i="2"/>
  <c r="AT683" i="2"/>
  <c r="AT546" i="2"/>
  <c r="AU661" i="2"/>
  <c r="AU593" i="2"/>
  <c r="AU453" i="2"/>
  <c r="AU280" i="2"/>
  <c r="AU206" i="2"/>
  <c r="AU514" i="2"/>
  <c r="AU155" i="2"/>
  <c r="AU105" i="2"/>
  <c r="AU332" i="2"/>
  <c r="AU580" i="2"/>
  <c r="AU284" i="2"/>
  <c r="AU480" i="2"/>
  <c r="AU83" i="2"/>
  <c r="AU43" i="2"/>
  <c r="AU677" i="2"/>
  <c r="AU331" i="2"/>
  <c r="AU285" i="2"/>
  <c r="AU61" i="2"/>
  <c r="AU500" i="2"/>
  <c r="AU253" i="2"/>
  <c r="AU713" i="2"/>
  <c r="AU511" i="2"/>
  <c r="AU433" i="2"/>
  <c r="AU210" i="2"/>
  <c r="AU390" i="2"/>
  <c r="AU574" i="2"/>
  <c r="AU89" i="2"/>
  <c r="AU724" i="2"/>
  <c r="AU637" i="2"/>
  <c r="AU555" i="2"/>
  <c r="AU181" i="2"/>
  <c r="AU687" i="2"/>
  <c r="AU598" i="2"/>
  <c r="AU623" i="2"/>
  <c r="AU268" i="2"/>
  <c r="AU656" i="2"/>
  <c r="AU320" i="2"/>
  <c r="AU545" i="2"/>
  <c r="AU362" i="2"/>
  <c r="AU588" i="2"/>
  <c r="AU701" i="2"/>
  <c r="AU587" i="2"/>
  <c r="AU734" i="2"/>
  <c r="AU169" i="2"/>
  <c r="AU278" i="2"/>
  <c r="AU141" i="2"/>
  <c r="AU224" i="2"/>
  <c r="AU664" i="2"/>
  <c r="AU25" i="2"/>
  <c r="AU287" i="2"/>
  <c r="AU644" i="2"/>
  <c r="AU366" i="2"/>
  <c r="AU103" i="2"/>
  <c r="AU666" i="2"/>
  <c r="AU491" i="2"/>
  <c r="AU328" i="2"/>
  <c r="AU538" i="2"/>
  <c r="AU655" i="2"/>
  <c r="AU407" i="2"/>
  <c r="AU249" i="2"/>
  <c r="AU419" i="2"/>
  <c r="AU183" i="2"/>
  <c r="AU481" i="2"/>
  <c r="AU50" i="2"/>
  <c r="AU272" i="2"/>
  <c r="AU709" i="2"/>
  <c r="AU234" i="2"/>
  <c r="AU236" i="2"/>
  <c r="AU73" i="2"/>
  <c r="AU412" i="2"/>
  <c r="AU39" i="2"/>
  <c r="AU469" i="2"/>
  <c r="AU158" i="2"/>
  <c r="AU106" i="2"/>
  <c r="AU364" i="2"/>
  <c r="AU288" i="2"/>
  <c r="AU104" i="2"/>
  <c r="AU258" i="2"/>
  <c r="AU51" i="2"/>
  <c r="AU255" i="2"/>
  <c r="AU215" i="2"/>
  <c r="AU77" i="2"/>
  <c r="AU109" i="2"/>
  <c r="AU383" i="2"/>
  <c r="AU520" i="2"/>
  <c r="AU363" i="2"/>
  <c r="AU58" i="2"/>
  <c r="AU503" i="2"/>
  <c r="AU388" i="2"/>
  <c r="AU16" i="2"/>
  <c r="AU135" i="2"/>
  <c r="AU729" i="2"/>
  <c r="AU114" i="2"/>
  <c r="AU490" i="2"/>
  <c r="AU447" i="2"/>
  <c r="AU252" i="2"/>
  <c r="AU508" i="2"/>
  <c r="AU369" i="2"/>
  <c r="AU78" i="2"/>
  <c r="AU277" i="2"/>
  <c r="AU153" i="2"/>
  <c r="AU428" i="2"/>
  <c r="AU197" i="2"/>
  <c r="AU358" i="2"/>
  <c r="AU165" i="2"/>
  <c r="AU468" i="2"/>
  <c r="AU626" i="2"/>
  <c r="AU203" i="2"/>
  <c r="AU652" i="2"/>
  <c r="AU436" i="2"/>
  <c r="AU522" i="2"/>
  <c r="AU32" i="2"/>
  <c r="AU213" i="2"/>
  <c r="AU29" i="2"/>
  <c r="AU80" i="2"/>
  <c r="AU604" i="2"/>
  <c r="AU205" i="2"/>
  <c r="AU642" i="2"/>
  <c r="AU615" i="2"/>
  <c r="AU665" i="2"/>
  <c r="AU2" i="2"/>
  <c r="AU558" i="2"/>
  <c r="AU351" i="2"/>
  <c r="AU323" i="2"/>
  <c r="AU54" i="2"/>
  <c r="AU244" i="2"/>
  <c r="AU338" i="2"/>
  <c r="AU261" i="2"/>
  <c r="AU292" i="2"/>
  <c r="AU464" i="2"/>
  <c r="AU53" i="2"/>
  <c r="AU494" i="2"/>
  <c r="AU221" i="2"/>
  <c r="AU190" i="2"/>
  <c r="AU397" i="2"/>
  <c r="AU269" i="2"/>
  <c r="AU274" i="2"/>
  <c r="AU360" i="2"/>
  <c r="AU406" i="2"/>
  <c r="AU533" i="2"/>
  <c r="AU410" i="2"/>
  <c r="AU176" i="2"/>
  <c r="AU524" i="2"/>
  <c r="AU168" i="2"/>
  <c r="AU376" i="2"/>
  <c r="AU686" i="2"/>
  <c r="AU184" i="2"/>
  <c r="AU515" i="2"/>
  <c r="AU534" i="2"/>
  <c r="AU86" i="2"/>
  <c r="AU498" i="2"/>
  <c r="AU393" i="2"/>
  <c r="AU237" i="2"/>
  <c r="AU60" i="2"/>
  <c r="AU208" i="2"/>
  <c r="AU648" i="2"/>
  <c r="AU337" i="2"/>
  <c r="AU161" i="2"/>
  <c r="AU90" i="2"/>
  <c r="AU541" i="2"/>
  <c r="AU125" i="2"/>
  <c r="AU129" i="2"/>
  <c r="AU374" i="2"/>
  <c r="AU556" i="2"/>
  <c r="AU115" i="2"/>
  <c r="AU202" i="2"/>
  <c r="AU217" i="2"/>
  <c r="AU466" i="2"/>
  <c r="AU110" i="2"/>
  <c r="AU507" i="2"/>
  <c r="AU57" i="2"/>
  <c r="AU232" i="2"/>
  <c r="AU302" i="2"/>
  <c r="AU112" i="2"/>
  <c r="AU315" i="2"/>
  <c r="AU601" i="2"/>
  <c r="AU304" i="2"/>
  <c r="AU345" i="2"/>
  <c r="AU444" i="2"/>
  <c r="AU303" i="2"/>
  <c r="AU518" i="2"/>
  <c r="AU276" i="2"/>
  <c r="AU191" i="2"/>
  <c r="AU228" i="2"/>
  <c r="AU635" i="2"/>
  <c r="AU493" i="2"/>
  <c r="AU327" i="2"/>
  <c r="AU230" i="2"/>
  <c r="AU219" i="2"/>
  <c r="AU353" i="2"/>
  <c r="AU316" i="2"/>
  <c r="AU572" i="2"/>
  <c r="AU309" i="2"/>
  <c r="AU209" i="2"/>
  <c r="AU295" i="2"/>
  <c r="AU657" i="2"/>
  <c r="AU28" i="2"/>
  <c r="AU173" i="2"/>
  <c r="AU622" i="2"/>
  <c r="AU314" i="2"/>
  <c r="AU380" i="2"/>
  <c r="AU663" i="2"/>
  <c r="AU100" i="2"/>
  <c r="AU646" i="2"/>
  <c r="AU377" i="2"/>
  <c r="AU613" i="2"/>
  <c r="AU79" i="2"/>
  <c r="AU69" i="2"/>
  <c r="AU81" i="2"/>
  <c r="AU348" i="2"/>
  <c r="AU459" i="2"/>
  <c r="AU561" i="2"/>
  <c r="AU85" i="2"/>
  <c r="AU373" i="2"/>
  <c r="AU182" i="2"/>
  <c r="AU260" i="2"/>
  <c r="AU204" i="2"/>
  <c r="AU470" i="2"/>
  <c r="AU186" i="2"/>
  <c r="AU10" i="2"/>
  <c r="AU149" i="2"/>
  <c r="AU67" i="2"/>
  <c r="AU537" i="2"/>
  <c r="AU113" i="2"/>
  <c r="AU479" i="2"/>
  <c r="AU107" i="2"/>
  <c r="AU5" i="2"/>
  <c r="AU311" i="2"/>
  <c r="AU683" i="2"/>
  <c r="AU546" i="2"/>
  <c r="AU730" i="2"/>
  <c r="AU117" i="2"/>
  <c r="AU523" i="2"/>
  <c r="AU72" i="2"/>
  <c r="AU452" i="2"/>
  <c r="AU200" i="2"/>
  <c r="AU402" i="2"/>
  <c r="AU307" i="2"/>
  <c r="AU439" i="2"/>
  <c r="AU216" i="2"/>
  <c r="AU487" i="2"/>
  <c r="AU33" i="2"/>
  <c r="AU392" i="2"/>
  <c r="AU196" i="2"/>
  <c r="AU93" i="2"/>
  <c r="AU242" i="2"/>
  <c r="AU291" i="2"/>
  <c r="AU504" i="2"/>
  <c r="AU425" i="2"/>
  <c r="AU325" i="2"/>
  <c r="AU62" i="2"/>
  <c r="AU68" i="2"/>
  <c r="AU394" i="2"/>
  <c r="AU581" i="2"/>
  <c r="AU281" i="2"/>
  <c r="AU344" i="2"/>
  <c r="AU583" i="2"/>
  <c r="AU271" i="2"/>
  <c r="AU682" i="2"/>
  <c r="AU451" i="2"/>
  <c r="AU482" i="2"/>
  <c r="AU293" i="2"/>
  <c r="AU8" i="2"/>
  <c r="AU313" i="2"/>
  <c r="AU474" i="2"/>
  <c r="AU142" i="2"/>
  <c r="AU396" i="2"/>
  <c r="AU306" i="2"/>
  <c r="AU386" i="2"/>
  <c r="AU265" i="2"/>
  <c r="AU567" i="2"/>
  <c r="AU612" i="2"/>
  <c r="AU111" i="2"/>
  <c r="AU289" i="2"/>
  <c r="AU651" i="2"/>
  <c r="AU706" i="2"/>
  <c r="AU341" i="2"/>
  <c r="AU122" i="2"/>
  <c r="AU403" i="2"/>
  <c r="AU31" i="2"/>
  <c r="AU134" i="2"/>
  <c r="AU36" i="2"/>
  <c r="AU379" i="2"/>
  <c r="AU319" i="2"/>
  <c r="AU607" i="2"/>
  <c r="AU705" i="2"/>
  <c r="AU462" i="2"/>
  <c r="AU384" i="2"/>
  <c r="AU12" i="2"/>
  <c r="AU399" i="2"/>
  <c r="AU279" i="2"/>
  <c r="AU557" i="2"/>
  <c r="AU82" i="2"/>
  <c r="AU441" i="2"/>
  <c r="AU465" i="2"/>
  <c r="AU91" i="2"/>
  <c r="AU189" i="2"/>
  <c r="AU585" i="2"/>
  <c r="AU116" i="2"/>
  <c r="AU305" i="2"/>
  <c r="AU672" i="2"/>
  <c r="AU391" i="2"/>
  <c r="AU554" i="2"/>
  <c r="AU416" i="2"/>
  <c r="AU22" i="2"/>
  <c r="AU645" i="2"/>
  <c r="AU282" i="2"/>
  <c r="AU48" i="2"/>
  <c r="AU201" i="2"/>
  <c r="AU152" i="2"/>
  <c r="AU505" i="2"/>
  <c r="AU250" i="2"/>
  <c r="AU98" i="2"/>
  <c r="AU430" i="2"/>
  <c r="AU536" i="2"/>
  <c r="AU198" i="2"/>
  <c r="AU146" i="2"/>
  <c r="AU108" i="2"/>
  <c r="AU354" i="2"/>
  <c r="AU356" i="2"/>
  <c r="AU551" i="2"/>
  <c r="AU131" i="2"/>
  <c r="AU154" i="2"/>
  <c r="AU299" i="2"/>
  <c r="AU592" i="2"/>
  <c r="AU586" i="2"/>
  <c r="AU582" i="2"/>
  <c r="AU483" i="2"/>
  <c r="AU246" i="2"/>
  <c r="AU562" i="2"/>
  <c r="AU166" i="2"/>
  <c r="AU417" i="2"/>
  <c r="AU239" i="2"/>
  <c r="AU266" i="2"/>
  <c r="AU34" i="2"/>
  <c r="AU638" i="2"/>
  <c r="AU254" i="2"/>
  <c r="AU400" i="2"/>
  <c r="AU365" i="2"/>
  <c r="AU76" i="2"/>
  <c r="AU442" i="2"/>
  <c r="AU502" i="2"/>
  <c r="AU662" i="2"/>
  <c r="AU74" i="2"/>
  <c r="AU339" i="2"/>
  <c r="AU6" i="2"/>
  <c r="AU421" i="2"/>
  <c r="AU144" i="2"/>
  <c r="AU218" i="2"/>
  <c r="AU361" i="2"/>
  <c r="AU653" i="2"/>
  <c r="AU633" i="2"/>
  <c r="AU594" i="2"/>
  <c r="AU187" i="2"/>
  <c r="AU71" i="2"/>
  <c r="AU476" i="2"/>
  <c r="AU301" i="2"/>
  <c r="AU66" i="2"/>
  <c r="AU471" i="2"/>
  <c r="AU21" i="2"/>
  <c r="AU552" i="2"/>
  <c r="AU70" i="2"/>
  <c r="AU240" i="2"/>
  <c r="AU458" i="2"/>
  <c r="AU650" i="2"/>
  <c r="AU660" i="2"/>
  <c r="AU484" i="2"/>
  <c r="AU526" i="2"/>
  <c r="AU350" i="2"/>
  <c r="AU296" i="2"/>
  <c r="AU45" i="2"/>
  <c r="AU147" i="2"/>
  <c r="AU649" i="2"/>
  <c r="AU485" i="2"/>
  <c r="AU340" i="2"/>
  <c r="AU528" i="2"/>
  <c r="AU347" i="2"/>
  <c r="AU625" i="2"/>
  <c r="AU531" i="2"/>
  <c r="AU602" i="2"/>
  <c r="H567" i="2"/>
  <c r="H546" i="2"/>
  <c r="AR546" i="2" s="1"/>
  <c r="H622" i="2"/>
  <c r="H129" i="2"/>
  <c r="AR129" i="2" s="1"/>
  <c r="H397" i="2"/>
  <c r="AR397" i="2" s="1"/>
  <c r="H522" i="2"/>
  <c r="AR522" i="2" s="1"/>
  <c r="H363" i="2"/>
  <c r="H491" i="2"/>
  <c r="H602" i="2"/>
  <c r="H339" i="2"/>
  <c r="H354" i="2"/>
  <c r="H465" i="2"/>
  <c r="AR465" i="2" s="1"/>
  <c r="H265" i="2"/>
  <c r="AR265" i="2" s="1"/>
  <c r="H683" i="2"/>
  <c r="H173" i="2"/>
  <c r="AR173" i="2" s="1"/>
  <c r="H125" i="2"/>
  <c r="H190" i="2"/>
  <c r="AR190" i="2" s="1"/>
  <c r="H436" i="2"/>
  <c r="H520" i="2"/>
  <c r="H666" i="2"/>
  <c r="H531" i="2"/>
  <c r="H74" i="2"/>
  <c r="AR74" i="2" s="1"/>
  <c r="H108" i="2"/>
  <c r="H441" i="2"/>
  <c r="AR441" i="2" s="1"/>
  <c r="H386" i="2"/>
  <c r="AR386" i="2" s="1"/>
  <c r="H311" i="2"/>
  <c r="AR311" i="2" s="1"/>
  <c r="H28" i="2"/>
  <c r="H541" i="2"/>
  <c r="H221" i="2"/>
  <c r="AR221" i="2" s="1"/>
  <c r="H652" i="2"/>
  <c r="H383" i="2"/>
  <c r="H103" i="2"/>
  <c r="H625" i="2"/>
  <c r="H662" i="2"/>
  <c r="H146" i="2"/>
  <c r="H82" i="2"/>
  <c r="AR82" i="2" s="1"/>
  <c r="H306" i="2"/>
  <c r="H5" i="2"/>
  <c r="H657" i="2"/>
  <c r="H90" i="2"/>
  <c r="H494" i="2"/>
  <c r="AR494" i="2" s="1"/>
  <c r="H203" i="2"/>
  <c r="H109" i="2"/>
  <c r="H41" i="2"/>
  <c r="H347" i="2"/>
  <c r="H502" i="2"/>
  <c r="H198" i="2"/>
  <c r="H557" i="2"/>
  <c r="H396" i="2"/>
  <c r="H107" i="2"/>
  <c r="H295" i="2"/>
  <c r="AR295" i="2" s="1"/>
  <c r="H161" i="2"/>
  <c r="H53" i="2"/>
  <c r="H626" i="2"/>
  <c r="H77" i="2"/>
  <c r="H42" i="2"/>
  <c r="H528" i="2"/>
  <c r="H442" i="2"/>
  <c r="H536" i="2"/>
  <c r="H279" i="2"/>
  <c r="AR279" i="2" s="1"/>
  <c r="H142" i="2"/>
  <c r="AR142" i="2" s="1"/>
  <c r="H479" i="2"/>
  <c r="H209" i="2"/>
  <c r="AR209" i="2" s="1"/>
  <c r="H337" i="2"/>
  <c r="H464" i="2"/>
  <c r="H468" i="2"/>
  <c r="H215" i="2"/>
  <c r="H137" i="2"/>
  <c r="H340" i="2"/>
  <c r="H76" i="2"/>
  <c r="H430" i="2"/>
  <c r="H399" i="2"/>
  <c r="H474" i="2"/>
  <c r="AR474" i="2" s="1"/>
  <c r="H113" i="2"/>
  <c r="H309" i="2"/>
  <c r="H648" i="2"/>
  <c r="AR648" i="2" s="1"/>
  <c r="H292" i="2"/>
  <c r="H165" i="2"/>
  <c r="H255" i="2"/>
  <c r="H3" i="2"/>
  <c r="H485" i="2"/>
  <c r="H365" i="2"/>
  <c r="H98" i="2"/>
  <c r="H12" i="2"/>
  <c r="AR12" i="2" s="1"/>
  <c r="H313" i="2"/>
  <c r="H537" i="2"/>
  <c r="AR537" i="2" s="1"/>
  <c r="H572" i="2"/>
  <c r="AR572" i="2" s="1"/>
  <c r="H208" i="2"/>
  <c r="AR208" i="2" s="1"/>
  <c r="H261" i="2"/>
  <c r="H358" i="2"/>
  <c r="H51" i="2"/>
  <c r="H346" i="2"/>
  <c r="AR346" i="2" s="1"/>
  <c r="H649" i="2"/>
  <c r="H400" i="2"/>
  <c r="H250" i="2"/>
  <c r="H384" i="2"/>
  <c r="AR384" i="2" s="1"/>
  <c r="H8" i="2"/>
  <c r="AR8" i="2" s="1"/>
  <c r="H67" i="2"/>
  <c r="AR67" i="2" s="1"/>
  <c r="H316" i="2"/>
  <c r="AR316" i="2" s="1"/>
  <c r="H60" i="2"/>
  <c r="H338" i="2"/>
  <c r="H197" i="2"/>
  <c r="H258" i="2"/>
  <c r="H310" i="2"/>
  <c r="H147" i="2"/>
  <c r="H254" i="2"/>
  <c r="H505" i="2"/>
  <c r="H462" i="2"/>
  <c r="AR462" i="2" s="1"/>
  <c r="H293" i="2"/>
  <c r="AR293" i="2" s="1"/>
  <c r="H149" i="2"/>
  <c r="AR149" i="2" s="1"/>
  <c r="H353" i="2"/>
  <c r="AR353" i="2" s="1"/>
  <c r="H237" i="2"/>
  <c r="H244" i="2"/>
  <c r="H428" i="2"/>
  <c r="H104" i="2"/>
  <c r="H188" i="2"/>
  <c r="AR188" i="2" s="1"/>
  <c r="H45" i="2"/>
  <c r="H638" i="2"/>
  <c r="H152" i="2"/>
  <c r="H705" i="2"/>
  <c r="H482" i="2"/>
  <c r="AR482" i="2" s="1"/>
  <c r="H10" i="2"/>
  <c r="AR10" i="2" s="1"/>
  <c r="H219" i="2"/>
  <c r="AR219" i="2" s="1"/>
  <c r="H393" i="2"/>
  <c r="H54" i="2"/>
  <c r="H153" i="2"/>
  <c r="H288" i="2"/>
  <c r="H263" i="2"/>
  <c r="AR263" i="2" s="1"/>
  <c r="H296" i="2"/>
  <c r="H34" i="2"/>
  <c r="H201" i="2"/>
  <c r="H607" i="2"/>
  <c r="AR607" i="2" s="1"/>
  <c r="H451" i="2"/>
  <c r="H186" i="2"/>
  <c r="AR186" i="2" s="1"/>
  <c r="H230" i="2"/>
  <c r="AR230" i="2" s="1"/>
  <c r="H498" i="2"/>
  <c r="H323" i="2"/>
  <c r="H277" i="2"/>
  <c r="AR277" i="2" s="1"/>
  <c r="H364" i="2"/>
  <c r="H714" i="2"/>
  <c r="H350" i="2"/>
  <c r="H266" i="2"/>
  <c r="H48" i="2"/>
  <c r="H319" i="2"/>
  <c r="H682" i="2"/>
  <c r="H470" i="2"/>
  <c r="AR470" i="2" s="1"/>
  <c r="H327" i="2"/>
  <c r="H86" i="2"/>
  <c r="AR86" i="2" s="1"/>
  <c r="H351" i="2"/>
  <c r="AR351" i="2" s="1"/>
  <c r="H78" i="2"/>
  <c r="AR78" i="2" s="1"/>
  <c r="H106" i="2"/>
  <c r="AR106" i="2" s="1"/>
  <c r="H11" i="2"/>
  <c r="H526" i="2"/>
  <c r="AR526" i="2" s="1"/>
  <c r="H239" i="2"/>
  <c r="H282" i="2"/>
  <c r="H379" i="2"/>
  <c r="H271" i="2"/>
  <c r="H204" i="2"/>
  <c r="H493" i="2"/>
  <c r="H534" i="2"/>
  <c r="AR534" i="2" s="1"/>
  <c r="H558" i="2"/>
  <c r="AR558" i="2" s="1"/>
  <c r="H369" i="2"/>
  <c r="H158" i="2"/>
  <c r="AR158" i="2" s="1"/>
  <c r="H544" i="2"/>
  <c r="H484" i="2"/>
  <c r="H417" i="2"/>
  <c r="H645" i="2"/>
  <c r="H36" i="2"/>
  <c r="H583" i="2"/>
  <c r="AR583" i="2" s="1"/>
  <c r="H260" i="2"/>
  <c r="AR260" i="2" s="1"/>
  <c r="H635" i="2"/>
  <c r="H515" i="2"/>
  <c r="H2" i="2"/>
  <c r="H508" i="2"/>
  <c r="H469" i="2"/>
  <c r="H352" i="2"/>
  <c r="H660" i="2"/>
  <c r="H166" i="2"/>
  <c r="H22" i="2"/>
  <c r="H134" i="2"/>
  <c r="AR134" i="2" s="1"/>
  <c r="H344" i="2"/>
  <c r="H182" i="2"/>
  <c r="AR182" i="2" s="1"/>
  <c r="H228" i="2"/>
  <c r="H184" i="2"/>
  <c r="AR184" i="2" s="1"/>
  <c r="H665" i="2"/>
  <c r="H252" i="2"/>
  <c r="AR252" i="2" s="1"/>
  <c r="H39" i="2"/>
  <c r="AR39" i="2" s="1"/>
  <c r="H56" i="2"/>
  <c r="H650" i="2"/>
  <c r="H562" i="2"/>
  <c r="H416" i="2"/>
  <c r="H31" i="2"/>
  <c r="AR31" i="2" s="1"/>
  <c r="H281" i="2"/>
  <c r="H373" i="2"/>
  <c r="AR373" i="2" s="1"/>
  <c r="H191" i="2"/>
  <c r="H686" i="2"/>
  <c r="H615" i="2"/>
  <c r="AR615" i="2" s="1"/>
  <c r="H447" i="2"/>
  <c r="AR447" i="2" s="1"/>
  <c r="H412" i="2"/>
  <c r="H94" i="2"/>
  <c r="H458" i="2"/>
  <c r="AR458" i="2" s="1"/>
  <c r="H246" i="2"/>
  <c r="H554" i="2"/>
  <c r="H403" i="2"/>
  <c r="AR403" i="2" s="1"/>
  <c r="H581" i="2"/>
  <c r="H85" i="2"/>
  <c r="H276" i="2"/>
  <c r="H376" i="2"/>
  <c r="AR376" i="2" s="1"/>
  <c r="H642" i="2"/>
  <c r="AR642" i="2" s="1"/>
  <c r="H490" i="2"/>
  <c r="H73" i="2"/>
  <c r="AR73" i="2" s="1"/>
  <c r="H608" i="2"/>
  <c r="H240" i="2"/>
  <c r="H483" i="2"/>
  <c r="H391" i="2"/>
  <c r="H122" i="2"/>
  <c r="AR122" i="2" s="1"/>
  <c r="H394" i="2"/>
  <c r="H561" i="2"/>
  <c r="H518" i="2"/>
  <c r="H168" i="2"/>
  <c r="H205" i="2"/>
  <c r="AR205" i="2" s="1"/>
  <c r="H114" i="2"/>
  <c r="AR114" i="2" s="1"/>
  <c r="H236" i="2"/>
  <c r="H298" i="2"/>
  <c r="H70" i="2"/>
  <c r="H582" i="2"/>
  <c r="H672" i="2"/>
  <c r="H341" i="2"/>
  <c r="AR341" i="2" s="1"/>
  <c r="H68" i="2"/>
  <c r="AR68" i="2" s="1"/>
  <c r="H459" i="2"/>
  <c r="H303" i="2"/>
  <c r="AR303" i="2" s="1"/>
  <c r="H524" i="2"/>
  <c r="AR524" i="2" s="1"/>
  <c r="H604" i="2"/>
  <c r="H729" i="2"/>
  <c r="H234" i="2"/>
  <c r="H248" i="2"/>
  <c r="H552" i="2"/>
  <c r="H586" i="2"/>
  <c r="AR586" i="2" s="1"/>
  <c r="H305" i="2"/>
  <c r="H706" i="2"/>
  <c r="H62" i="2"/>
  <c r="AR62" i="2" s="1"/>
  <c r="H348" i="2"/>
  <c r="AR348" i="2" s="1"/>
  <c r="H444" i="2"/>
  <c r="H176" i="2"/>
  <c r="H80" i="2"/>
  <c r="AR80" i="2" s="1"/>
  <c r="H135" i="2"/>
  <c r="H709" i="2"/>
  <c r="H547" i="2"/>
  <c r="H21" i="2"/>
  <c r="H592" i="2"/>
  <c r="H116" i="2"/>
  <c r="H651" i="2"/>
  <c r="AR651" i="2" s="1"/>
  <c r="H325" i="2"/>
  <c r="AR325" i="2" s="1"/>
  <c r="H81" i="2"/>
  <c r="AR81" i="2" s="1"/>
  <c r="H345" i="2"/>
  <c r="AR345" i="2" s="1"/>
  <c r="H410" i="2"/>
  <c r="H29" i="2"/>
  <c r="H16" i="2"/>
  <c r="H272" i="2"/>
  <c r="H532" i="2"/>
  <c r="H471" i="2"/>
  <c r="H299" i="2"/>
  <c r="H585" i="2"/>
  <c r="H289" i="2"/>
  <c r="AR289" i="2" s="1"/>
  <c r="H425" i="2"/>
  <c r="AR425" i="2" s="1"/>
  <c r="H69" i="2"/>
  <c r="AR69" i="2" s="1"/>
  <c r="H304" i="2"/>
  <c r="H533" i="2"/>
  <c r="H213" i="2"/>
  <c r="H388" i="2"/>
  <c r="H50" i="2"/>
  <c r="H550" i="2"/>
  <c r="H66" i="2"/>
  <c r="H154" i="2"/>
  <c r="H189" i="2"/>
  <c r="H111" i="2"/>
  <c r="AR111" i="2" s="1"/>
  <c r="H504" i="2"/>
  <c r="H79" i="2"/>
  <c r="AR79" i="2" s="1"/>
  <c r="H601" i="2"/>
  <c r="AR601" i="2" s="1"/>
  <c r="H406" i="2"/>
  <c r="H32" i="2"/>
  <c r="H503" i="2"/>
  <c r="H481" i="2"/>
  <c r="H431" i="2"/>
  <c r="H301" i="2"/>
  <c r="H131" i="2"/>
  <c r="H91" i="2"/>
  <c r="H612" i="2"/>
  <c r="AR612" i="2" s="1"/>
  <c r="H291" i="2"/>
  <c r="H613" i="2"/>
  <c r="AR613" i="2" s="1"/>
  <c r="H315" i="2"/>
  <c r="H360" i="2"/>
  <c r="H708" i="2"/>
  <c r="H58" i="2"/>
  <c r="H183" i="2"/>
  <c r="H96" i="2"/>
  <c r="H476" i="2"/>
  <c r="H551" i="2"/>
  <c r="H192" i="2"/>
  <c r="H610" i="2"/>
  <c r="H242" i="2"/>
  <c r="H377" i="2"/>
  <c r="AR377" i="2" s="1"/>
  <c r="H112" i="2"/>
  <c r="AR112" i="2" s="1"/>
  <c r="H274" i="2"/>
  <c r="H162" i="2"/>
  <c r="H243" i="2"/>
  <c r="H419" i="2"/>
  <c r="H355" i="2"/>
  <c r="H71" i="2"/>
  <c r="H356" i="2"/>
  <c r="H527" i="2"/>
  <c r="H495" i="2"/>
  <c r="AR495" i="2" s="1"/>
  <c r="H93" i="2"/>
  <c r="AR93" i="2" s="1"/>
  <c r="H646" i="2"/>
  <c r="AR646" i="2" s="1"/>
  <c r="H302" i="2"/>
  <c r="AR302" i="2" s="1"/>
  <c r="H269" i="2"/>
  <c r="AR269" i="2" s="1"/>
  <c r="H636" i="2"/>
  <c r="H568" i="2"/>
  <c r="H249" i="2"/>
  <c r="H174" i="2"/>
  <c r="H187" i="2"/>
  <c r="H499" i="2"/>
  <c r="H318" i="2"/>
  <c r="H9" i="2"/>
  <c r="AR9" i="2" s="1"/>
  <c r="H196" i="2"/>
  <c r="AR196" i="2" s="1"/>
  <c r="H100" i="2"/>
  <c r="AR100" i="2" s="1"/>
  <c r="H232" i="2"/>
  <c r="AR232" i="2" s="1"/>
  <c r="H519" i="2"/>
  <c r="AR519" i="2" s="1"/>
  <c r="H214" i="2"/>
  <c r="H24" i="2"/>
  <c r="H407" i="2"/>
  <c r="H47" i="2"/>
  <c r="H594" i="2"/>
  <c r="H7" i="2"/>
  <c r="H178" i="2"/>
  <c r="H432" i="2"/>
  <c r="H392" i="2"/>
  <c r="AR392" i="2" s="1"/>
  <c r="H663" i="2"/>
  <c r="H57" i="2"/>
  <c r="H294" i="2"/>
  <c r="AR294" i="2" s="1"/>
  <c r="H721" i="2"/>
  <c r="H222" i="2"/>
  <c r="H655" i="2"/>
  <c r="H35" i="2"/>
  <c r="H633" i="2"/>
  <c r="H87" i="2"/>
  <c r="H124" i="2"/>
  <c r="H710" i="2"/>
  <c r="H33" i="2"/>
  <c r="AR33" i="2" s="1"/>
  <c r="H380" i="2"/>
  <c r="AR380" i="2" s="1"/>
  <c r="H507" i="2"/>
  <c r="H64" i="2"/>
  <c r="AR64" i="2" s="1"/>
  <c r="H119" i="2"/>
  <c r="H37" i="2"/>
  <c r="H538" i="2"/>
  <c r="H343" i="2"/>
  <c r="H653" i="2"/>
  <c r="H564" i="2"/>
  <c r="H207" i="2"/>
  <c r="H440" i="2"/>
  <c r="AR440" i="2" s="1"/>
  <c r="H487" i="2"/>
  <c r="AR487" i="2" s="1"/>
  <c r="H314" i="2"/>
  <c r="H110" i="2"/>
  <c r="AR110" i="2" s="1"/>
  <c r="H614" i="2"/>
  <c r="H233" i="2"/>
  <c r="AR233" i="2" s="1"/>
  <c r="H259" i="2"/>
  <c r="H328" i="2"/>
  <c r="H563" i="2"/>
  <c r="H361" i="2"/>
  <c r="H371" i="2"/>
  <c r="H199" i="2"/>
  <c r="H264" i="2"/>
  <c r="AR264" i="2" s="1"/>
  <c r="H216" i="2"/>
  <c r="AR216" i="2" s="1"/>
  <c r="H181" i="2"/>
  <c r="H466" i="2"/>
  <c r="AR466" i="2" s="1"/>
  <c r="H414" i="2"/>
  <c r="AR414" i="2" s="1"/>
  <c r="H133" i="2"/>
  <c r="AR133" i="2" s="1"/>
  <c r="H696" i="2"/>
  <c r="H49" i="2"/>
  <c r="H639" i="2"/>
  <c r="H218" i="2"/>
  <c r="H357" i="2"/>
  <c r="H674" i="2"/>
  <c r="H195" i="2"/>
  <c r="AR195" i="2" s="1"/>
  <c r="H439" i="2"/>
  <c r="AR439" i="2" s="1"/>
  <c r="H555" i="2"/>
  <c r="H217" i="2"/>
  <c r="H488" i="2"/>
  <c r="H382" i="2"/>
  <c r="AR382" i="2" s="1"/>
  <c r="H18" i="2"/>
  <c r="AR18" i="2" s="1"/>
  <c r="H324" i="2"/>
  <c r="H241" i="2"/>
  <c r="H144" i="2"/>
  <c r="H13" i="2"/>
  <c r="H689" i="2"/>
  <c r="H156" i="2"/>
  <c r="AR156" i="2" s="1"/>
  <c r="H307" i="2"/>
  <c r="AR307" i="2" s="1"/>
  <c r="H637" i="2"/>
  <c r="H202" i="2"/>
  <c r="H136" i="2"/>
  <c r="AR136" i="2" s="1"/>
  <c r="H179" i="2"/>
  <c r="AR179" i="2" s="1"/>
  <c r="H543" i="2"/>
  <c r="H167" i="2"/>
  <c r="AR167" i="2" s="1"/>
  <c r="H138" i="2"/>
  <c r="AR138" i="2" s="1"/>
  <c r="H421" i="2"/>
  <c r="H461" i="2"/>
  <c r="H227" i="2"/>
  <c r="H15" i="2"/>
  <c r="AR15" i="2" s="1"/>
  <c r="H402" i="2"/>
  <c r="AR402" i="2" s="1"/>
  <c r="H724" i="2"/>
  <c r="H115" i="2"/>
  <c r="H415" i="2"/>
  <c r="AR415" i="2" s="1"/>
  <c r="H46" i="2"/>
  <c r="H472" i="2"/>
  <c r="AR472" i="2" s="1"/>
  <c r="H14" i="2"/>
  <c r="AR14" i="2" s="1"/>
  <c r="H647" i="2"/>
  <c r="H6" i="2"/>
  <c r="AR6" i="2" s="1"/>
  <c r="H102" i="2"/>
  <c r="H157" i="2"/>
  <c r="H44" i="2"/>
  <c r="AR44" i="2" s="1"/>
  <c r="H200" i="2"/>
  <c r="AR200" i="2" s="1"/>
  <c r="H89" i="2"/>
  <c r="H556" i="2"/>
  <c r="H530" i="2"/>
  <c r="H609" i="2"/>
  <c r="H52" i="2"/>
  <c r="AR52" i="2" s="1"/>
  <c r="H226" i="2"/>
  <c r="H4" i="2"/>
  <c r="AR4" i="2" s="1"/>
  <c r="H322" i="2"/>
  <c r="AR322" i="2" s="1"/>
  <c r="H631" i="2"/>
  <c r="H509" i="2"/>
  <c r="H27" i="2"/>
  <c r="AR27" i="2" s="1"/>
  <c r="H452" i="2"/>
  <c r="H574" i="2"/>
  <c r="H374" i="2"/>
  <c r="H163" i="2"/>
  <c r="H193" i="2"/>
  <c r="H449" i="2"/>
  <c r="AR449" i="2" s="1"/>
  <c r="H467" i="2"/>
  <c r="H212" i="2"/>
  <c r="AR212" i="2" s="1"/>
  <c r="H238" i="2"/>
  <c r="H375" i="2"/>
  <c r="H92" i="2"/>
  <c r="H692" i="2"/>
  <c r="H72" i="2"/>
  <c r="H390" i="2"/>
  <c r="H733" i="2"/>
  <c r="H506" i="2"/>
  <c r="H128" i="2"/>
  <c r="AR128" i="2" s="1"/>
  <c r="H286" i="2"/>
  <c r="AR286" i="2" s="1"/>
  <c r="H675" i="2"/>
  <c r="AR675" i="2" s="1"/>
  <c r="H370" i="2"/>
  <c r="H521" i="2"/>
  <c r="H477" i="2"/>
  <c r="H245" i="2"/>
  <c r="H275" i="2"/>
  <c r="AR275" i="2" s="1"/>
  <c r="H523" i="2"/>
  <c r="H210" i="2"/>
  <c r="H121" i="2"/>
  <c r="AR121" i="2" s="1"/>
  <c r="H450" i="2"/>
  <c r="H497" i="2"/>
  <c r="H247" i="2"/>
  <c r="H180" i="2"/>
  <c r="AR180" i="2" s="1"/>
  <c r="H256" i="2"/>
  <c r="H30" i="2"/>
  <c r="H719" i="2"/>
  <c r="H97" i="2"/>
  <c r="H457" i="2"/>
  <c r="H117" i="2"/>
  <c r="AR117" i="2" s="1"/>
  <c r="H433" i="2"/>
  <c r="H75" i="2"/>
  <c r="AR75" i="2" s="1"/>
  <c r="H422" i="2"/>
  <c r="H120" i="2"/>
  <c r="AR120" i="2" s="1"/>
  <c r="H420" i="2"/>
  <c r="H63" i="2"/>
  <c r="H435" i="2"/>
  <c r="H409" i="2"/>
  <c r="H577" i="2"/>
  <c r="AR577" i="2" s="1"/>
  <c r="H542" i="2"/>
  <c r="H698" i="2"/>
  <c r="H730" i="2"/>
  <c r="H511" i="2"/>
  <c r="AR511" i="2" s="1"/>
  <c r="H680" i="2"/>
  <c r="H688" i="2"/>
  <c r="H118" i="2"/>
  <c r="H513" i="2"/>
  <c r="H126" i="2"/>
  <c r="H565" i="2"/>
  <c r="H367" i="2"/>
  <c r="H548" i="2"/>
  <c r="H684" i="2"/>
  <c r="H231" i="2"/>
  <c r="AR231" i="2" s="1"/>
  <c r="H366" i="2"/>
  <c r="AR366" i="2" s="1"/>
  <c r="H713" i="2"/>
  <c r="H38" i="2"/>
  <c r="AR38" i="2" s="1"/>
  <c r="H475" i="2"/>
  <c r="H606" i="2"/>
  <c r="H17" i="2"/>
  <c r="H512" i="2"/>
  <c r="H478" i="2"/>
  <c r="H395" i="2"/>
  <c r="H300" i="2"/>
  <c r="H643" i="2"/>
  <c r="H334" i="2"/>
  <c r="AR334" i="2" s="1"/>
  <c r="H644" i="2"/>
  <c r="H253" i="2"/>
  <c r="AR253" i="2" s="1"/>
  <c r="H426" i="2"/>
  <c r="H576" i="2"/>
  <c r="H676" i="2"/>
  <c r="H143" i="2"/>
  <c r="H510" i="2"/>
  <c r="H55" i="2"/>
  <c r="H160" i="2"/>
  <c r="H398" i="2"/>
  <c r="H378" i="2"/>
  <c r="H23" i="2"/>
  <c r="AR23" i="2" s="1"/>
  <c r="H287" i="2"/>
  <c r="H500" i="2"/>
  <c r="H387" i="2"/>
  <c r="H736" i="2"/>
  <c r="H40" i="2"/>
  <c r="H640" i="2"/>
  <c r="H423" i="2"/>
  <c r="H413" i="2"/>
  <c r="H170" i="2"/>
  <c r="H629" i="2"/>
  <c r="H535" i="2"/>
  <c r="H621" i="2"/>
  <c r="H25" i="2"/>
  <c r="H61" i="2"/>
  <c r="H496" i="2"/>
  <c r="H257" i="2"/>
  <c r="H429" i="2"/>
  <c r="H59" i="2"/>
  <c r="H731" i="2"/>
  <c r="H611" i="2"/>
  <c r="H489" i="2"/>
  <c r="H516" i="2"/>
  <c r="H283" i="2"/>
  <c r="H270" i="2"/>
  <c r="H664" i="2"/>
  <c r="H285" i="2"/>
  <c r="H627" i="2"/>
  <c r="H26" i="2"/>
  <c r="H95" i="2"/>
  <c r="H140" i="2"/>
  <c r="H438" i="2"/>
  <c r="H19" i="2"/>
  <c r="H501" i="2"/>
  <c r="H88" i="2"/>
  <c r="H171" i="2"/>
  <c r="H575" i="2"/>
  <c r="H224" i="2"/>
  <c r="H331" i="2"/>
  <c r="H385" i="2"/>
  <c r="H185" i="2"/>
  <c r="H349" i="2"/>
  <c r="H641" i="2"/>
  <c r="H732" i="2"/>
  <c r="H223" i="2"/>
  <c r="H145" i="2"/>
  <c r="H539" i="2"/>
  <c r="H540" i="2"/>
  <c r="H20" i="2"/>
  <c r="H141" i="2"/>
  <c r="H677" i="2"/>
  <c r="H99" i="2"/>
  <c r="H342" i="2"/>
  <c r="H711" i="2"/>
  <c r="H456" i="2"/>
  <c r="H175" i="2"/>
  <c r="H326" i="2"/>
  <c r="H670" i="2"/>
  <c r="H404" i="2"/>
  <c r="H251" i="2"/>
  <c r="H267" i="2"/>
  <c r="H278" i="2"/>
  <c r="H43" i="2"/>
  <c r="H473" i="2"/>
  <c r="H693" i="2"/>
  <c r="H654" i="2"/>
  <c r="H573" i="2"/>
  <c r="H408" i="2"/>
  <c r="H333" i="2"/>
  <c r="H624" i="2"/>
  <c r="H229" i="2"/>
  <c r="H132" i="2"/>
  <c r="H336" i="2"/>
  <c r="H169" i="2"/>
  <c r="H83" i="2"/>
  <c r="H699" i="2"/>
  <c r="H312" i="2"/>
  <c r="H704" i="2"/>
  <c r="H235" i="2"/>
  <c r="H130" i="2"/>
  <c r="H717" i="2"/>
  <c r="H525" i="2"/>
  <c r="H559" i="2"/>
  <c r="H630" i="2"/>
  <c r="H329" i="2"/>
  <c r="H734" i="2"/>
  <c r="H480" i="2"/>
  <c r="H595" i="2"/>
  <c r="H148" i="2"/>
  <c r="H172" i="2"/>
  <c r="H700" i="2"/>
  <c r="H65" i="2"/>
  <c r="H127" i="2"/>
  <c r="H123" i="2"/>
  <c r="H679" i="2"/>
  <c r="H151" i="2"/>
  <c r="H372" i="2"/>
  <c r="H587" i="2"/>
  <c r="H284" i="2"/>
  <c r="H335" i="2"/>
  <c r="H553" i="2"/>
  <c r="H691" i="2"/>
  <c r="H359" i="2"/>
  <c r="H330" i="2"/>
  <c r="H297" i="2"/>
  <c r="H685" i="2"/>
  <c r="H549" i="2"/>
  <c r="H463" i="2"/>
  <c r="H411" i="2"/>
  <c r="H701" i="2"/>
  <c r="H580" i="2"/>
  <c r="H150" i="2"/>
  <c r="H667" i="2"/>
  <c r="H737" i="2"/>
  <c r="H702" i="2"/>
  <c r="H658" i="2"/>
  <c r="H578" i="2"/>
  <c r="H159" i="2"/>
  <c r="H579" i="2"/>
  <c r="H600" i="2"/>
  <c r="H448" i="2"/>
  <c r="H588" i="2"/>
  <c r="H332" i="2"/>
  <c r="H681" i="2"/>
  <c r="H262" i="2"/>
  <c r="H101" i="2"/>
  <c r="H84" i="2"/>
  <c r="H584" i="2"/>
  <c r="H273" i="2"/>
  <c r="H308" i="2"/>
  <c r="H139" i="2"/>
  <c r="H590" i="2"/>
  <c r="H628" i="2"/>
  <c r="H362" i="2"/>
  <c r="H105" i="2"/>
  <c r="H220" i="2"/>
  <c r="H569" i="2"/>
  <c r="H401" i="2"/>
  <c r="H290" i="2"/>
  <c r="H424" i="2"/>
  <c r="H225" i="2"/>
  <c r="H597" i="2"/>
  <c r="H486" i="2"/>
  <c r="H659" i="2"/>
  <c r="H560" i="2"/>
  <c r="H545" i="2"/>
  <c r="H155" i="2"/>
  <c r="H211" i="2"/>
  <c r="H728" i="2"/>
  <c r="H566" i="2"/>
  <c r="H445" i="2"/>
  <c r="H446" i="2"/>
  <c r="H177" i="2"/>
  <c r="H164" i="2"/>
  <c r="H389" i="2"/>
  <c r="H460" i="2"/>
  <c r="H418" i="2"/>
  <c r="H320" i="2"/>
  <c r="H514" i="2"/>
  <c r="H529" i="2"/>
  <c r="H690" i="2"/>
  <c r="H194" i="2"/>
  <c r="H589" i="2"/>
  <c r="H317" i="2"/>
  <c r="H434" i="2"/>
  <c r="H492" i="2"/>
  <c r="H632" i="2"/>
  <c r="H454" i="2"/>
  <c r="H599" i="2"/>
  <c r="H656" i="2"/>
  <c r="H206" i="2"/>
  <c r="H321" i="2"/>
  <c r="H437" i="2"/>
  <c r="H620" i="2"/>
  <c r="H671" i="2"/>
  <c r="H381" i="2"/>
  <c r="H571" i="2"/>
  <c r="H726" i="2"/>
  <c r="H570" i="2"/>
  <c r="H368" i="2"/>
  <c r="H715" i="2"/>
  <c r="H268" i="2"/>
  <c r="H280" i="2"/>
  <c r="H619" i="2"/>
  <c r="H455" i="2"/>
  <c r="H603" i="2"/>
  <c r="H596" i="2"/>
  <c r="H443" i="2"/>
  <c r="H668" i="2"/>
  <c r="H405" i="2"/>
  <c r="H427" i="2"/>
  <c r="H517" i="2"/>
  <c r="H616" i="2"/>
  <c r="H623" i="2"/>
  <c r="H453" i="2"/>
  <c r="H725" i="2"/>
  <c r="H703" i="2"/>
  <c r="H722" i="2"/>
  <c r="H697" i="2"/>
  <c r="H678" i="2"/>
  <c r="H617" i="2"/>
  <c r="H738" i="2"/>
  <c r="H695" i="2"/>
  <c r="H716" i="2"/>
  <c r="H618" i="2"/>
  <c r="H598" i="2"/>
  <c r="H593" i="2"/>
  <c r="H605" i="2"/>
  <c r="H673" i="2"/>
  <c r="H718" i="2"/>
  <c r="H720" i="2"/>
  <c r="H634" i="2"/>
  <c r="H669" i="2"/>
  <c r="H727" i="2"/>
  <c r="H712" i="2"/>
  <c r="H723" i="2"/>
  <c r="H591" i="2"/>
  <c r="H687" i="2"/>
  <c r="H661" i="2"/>
  <c r="H707" i="2"/>
  <c r="H694" i="2"/>
  <c r="H73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Y109" i="3" l="1"/>
  <c r="W23" i="3"/>
  <c r="Y88" i="3"/>
  <c r="W110" i="3"/>
  <c r="Y53" i="3"/>
  <c r="W58" i="3"/>
  <c r="W112" i="3"/>
  <c r="Y57" i="3"/>
  <c r="Y78" i="3"/>
  <c r="Y47" i="3"/>
  <c r="Y117" i="3"/>
  <c r="W15" i="3"/>
  <c r="Y99" i="3"/>
  <c r="W121" i="3"/>
  <c r="Y16" i="3"/>
  <c r="Y26" i="3"/>
  <c r="W8" i="3"/>
  <c r="Y74" i="3"/>
  <c r="Y14" i="3"/>
  <c r="W55" i="3"/>
  <c r="Y24" i="3"/>
  <c r="Y31" i="3"/>
  <c r="W27" i="3"/>
  <c r="Y23" i="3"/>
  <c r="Y58" i="3"/>
  <c r="W3" i="3"/>
  <c r="W48" i="3"/>
  <c r="Y107" i="3"/>
  <c r="W84" i="3"/>
  <c r="W10" i="3"/>
  <c r="W46" i="3"/>
  <c r="W59" i="3"/>
  <c r="W92" i="3"/>
  <c r="W75" i="3"/>
  <c r="W98" i="3"/>
  <c r="Y98" i="3"/>
  <c r="W96" i="3"/>
  <c r="Y55" i="3"/>
  <c r="Y39" i="3"/>
  <c r="W14" i="3"/>
  <c r="Y28" i="3"/>
  <c r="Y73" i="3"/>
  <c r="W78" i="3"/>
  <c r="Y34" i="3"/>
  <c r="Y18" i="3"/>
  <c r="Y45" i="3"/>
  <c r="Y20" i="3"/>
  <c r="Y2" i="3"/>
  <c r="W100" i="3"/>
  <c r="W76" i="3"/>
  <c r="Y93" i="3"/>
  <c r="W68" i="3"/>
  <c r="Y64" i="3"/>
  <c r="W35" i="3"/>
  <c r="Y46" i="3"/>
  <c r="W119" i="3"/>
  <c r="Y61" i="3"/>
  <c r="Y104" i="3"/>
  <c r="Y27" i="3"/>
  <c r="W47" i="3"/>
  <c r="Y59" i="3"/>
  <c r="W111" i="3"/>
  <c r="Y111" i="3"/>
  <c r="Y122" i="3"/>
  <c r="W39" i="3"/>
  <c r="Y43" i="3"/>
  <c r="W7" i="3"/>
  <c r="Y6" i="3"/>
  <c r="Y48" i="3"/>
  <c r="W49" i="3"/>
  <c r="Y7" i="3"/>
  <c r="Y29" i="3"/>
  <c r="W37" i="3"/>
  <c r="W90" i="3"/>
  <c r="Y10" i="3"/>
  <c r="W72" i="3"/>
  <c r="W101" i="3"/>
  <c r="W71" i="3"/>
  <c r="W29" i="3"/>
  <c r="W26" i="3"/>
  <c r="W74" i="3"/>
  <c r="Y120" i="3"/>
  <c r="Y13" i="3"/>
  <c r="Y54" i="3"/>
  <c r="Y118" i="3"/>
  <c r="Y87" i="3"/>
  <c r="W4" i="3"/>
  <c r="Y94" i="3"/>
  <c r="W67" i="3"/>
  <c r="W94" i="3"/>
  <c r="Y32" i="3"/>
  <c r="Y91" i="3"/>
  <c r="W63" i="3"/>
  <c r="W60" i="3"/>
  <c r="Y35" i="3"/>
  <c r="W5" i="3"/>
  <c r="W62" i="3"/>
  <c r="Y76" i="3"/>
  <c r="Y4" i="3"/>
  <c r="W107" i="3"/>
  <c r="W115" i="3"/>
  <c r="Y119" i="3"/>
  <c r="Y80" i="3"/>
  <c r="W20" i="3"/>
  <c r="Y84" i="3"/>
  <c r="W82" i="3"/>
  <c r="W70" i="3"/>
  <c r="Y62" i="3"/>
  <c r="W77" i="3"/>
  <c r="W73" i="3"/>
  <c r="W38" i="3"/>
  <c r="Y121" i="3"/>
  <c r="W24" i="3"/>
  <c r="W33" i="3"/>
  <c r="W81" i="3"/>
  <c r="W43" i="3"/>
  <c r="Y50" i="3"/>
  <c r="W51" i="3"/>
  <c r="W6" i="3"/>
  <c r="Y44" i="3"/>
  <c r="W36" i="3"/>
  <c r="Y100" i="3"/>
  <c r="W13" i="3"/>
  <c r="W57" i="3"/>
  <c r="Y97" i="3"/>
  <c r="Y67" i="3"/>
  <c r="Y49" i="3"/>
  <c r="Y96" i="3"/>
  <c r="W18" i="3"/>
  <c r="W102" i="3"/>
  <c r="W103" i="3"/>
  <c r="W89" i="3"/>
  <c r="Y68" i="3"/>
  <c r="Y60" i="3"/>
  <c r="Y71" i="3"/>
  <c r="W116" i="3"/>
  <c r="Y25" i="3"/>
  <c r="Y19" i="3"/>
  <c r="Y113" i="3"/>
  <c r="Y116" i="3"/>
  <c r="W30" i="3"/>
  <c r="Y15" i="3"/>
  <c r="W12" i="3"/>
  <c r="W118" i="3"/>
  <c r="Y85" i="3"/>
  <c r="Y105" i="3"/>
  <c r="W105" i="3"/>
  <c r="Y51" i="3"/>
  <c r="Y82" i="3"/>
  <c r="Y110" i="3"/>
  <c r="W87" i="3"/>
  <c r="W88" i="3"/>
  <c r="W104" i="3"/>
  <c r="W85" i="3"/>
  <c r="W11" i="3"/>
  <c r="W99" i="3"/>
  <c r="Y72" i="3"/>
  <c r="W79" i="3"/>
  <c r="Y38" i="3"/>
  <c r="W69" i="3"/>
  <c r="W50" i="3"/>
  <c r="W19" i="3"/>
  <c r="Y114" i="3"/>
  <c r="W56" i="3"/>
  <c r="Y89" i="3"/>
  <c r="W2" i="3"/>
  <c r="W41" i="3"/>
  <c r="Y36" i="3"/>
  <c r="W109" i="3"/>
  <c r="W45" i="3"/>
  <c r="Y42" i="3"/>
  <c r="W21" i="3"/>
  <c r="Y70" i="3"/>
  <c r="W106" i="3"/>
  <c r="W42" i="3"/>
  <c r="W28" i="3"/>
  <c r="W40" i="3"/>
  <c r="Y90" i="3"/>
  <c r="Y5" i="3"/>
  <c r="W9" i="3"/>
  <c r="W16" i="3"/>
  <c r="W108" i="3"/>
  <c r="Y108" i="3"/>
  <c r="Y95" i="3"/>
  <c r="W114" i="3"/>
  <c r="W113" i="3"/>
  <c r="W86" i="3"/>
  <c r="Y17" i="3"/>
  <c r="Y63" i="3"/>
  <c r="W25" i="3"/>
  <c r="Y112" i="3"/>
  <c r="W52" i="3"/>
  <c r="Y52" i="3"/>
  <c r="Y12" i="3"/>
  <c r="W17" i="3"/>
  <c r="Y79" i="3"/>
  <c r="W122" i="3"/>
  <c r="Y92" i="3"/>
  <c r="Y56" i="3"/>
  <c r="Y37" i="3"/>
  <c r="W32" i="3"/>
  <c r="W34" i="3"/>
  <c r="Y3" i="3"/>
  <c r="Y21" i="3"/>
  <c r="W44" i="3"/>
  <c r="Y77" i="3"/>
  <c r="W53" i="3"/>
  <c r="W120" i="3"/>
  <c r="Y86" i="3"/>
  <c r="Y33" i="3"/>
  <c r="Y22" i="3"/>
  <c r="Y9" i="3"/>
  <c r="Y81" i="3"/>
  <c r="Y103" i="3"/>
  <c r="Y8" i="3"/>
  <c r="Y65" i="3"/>
  <c r="W93" i="3"/>
  <c r="Y30" i="3"/>
  <c r="W91" i="3"/>
  <c r="Y66" i="3"/>
  <c r="Y102" i="3"/>
  <c r="Y41" i="3"/>
  <c r="W97" i="3"/>
  <c r="W66" i="3"/>
  <c r="Y83" i="3"/>
  <c r="W80" i="3"/>
  <c r="W83" i="3"/>
  <c r="Y106" i="3"/>
  <c r="W31" i="3"/>
  <c r="Y101" i="3"/>
  <c r="Y11" i="3"/>
  <c r="W64" i="3"/>
  <c r="Y40" i="3"/>
  <c r="W22" i="3"/>
  <c r="Y75" i="3"/>
  <c r="Y115" i="3"/>
  <c r="W95" i="3"/>
  <c r="W65" i="3"/>
  <c r="W61" i="3"/>
  <c r="Y69" i="3"/>
  <c r="W54" i="3"/>
  <c r="W117" i="3"/>
  <c r="AS618" i="2"/>
  <c r="AV618" i="2" s="1"/>
  <c r="AS616" i="2"/>
  <c r="AV616" i="2" s="1"/>
  <c r="AS715" i="2"/>
  <c r="AV715" i="2" s="1"/>
  <c r="AS372" i="2"/>
  <c r="AV372" i="2" s="1"/>
  <c r="AS723" i="2"/>
  <c r="AV723" i="2" s="1"/>
  <c r="AS716" i="2"/>
  <c r="AV716" i="2" s="1"/>
  <c r="AS517" i="2"/>
  <c r="AV517" i="2" s="1"/>
  <c r="AR517" i="2"/>
  <c r="AS368" i="2"/>
  <c r="AV368" i="2" s="1"/>
  <c r="AR368" i="2"/>
  <c r="AS454" i="2"/>
  <c r="AV454" i="2" s="1"/>
  <c r="AS460" i="2"/>
  <c r="AV460" i="2" s="1"/>
  <c r="AR460" i="2"/>
  <c r="AS659" i="2"/>
  <c r="AV659" i="2" s="1"/>
  <c r="AS590" i="2"/>
  <c r="AV590" i="2" s="1"/>
  <c r="AS600" i="2"/>
  <c r="AV600" i="2" s="1"/>
  <c r="AR600" i="2"/>
  <c r="AS463" i="2"/>
  <c r="AV463" i="2" s="1"/>
  <c r="AS151" i="2"/>
  <c r="AV151" i="2" s="1"/>
  <c r="AR151" i="2"/>
  <c r="AS630" i="2"/>
  <c r="AV630" i="2" s="1"/>
  <c r="AS132" i="2"/>
  <c r="AV132" i="2" s="1"/>
  <c r="AR132" i="2"/>
  <c r="AS251" i="2"/>
  <c r="AV251" i="2" s="1"/>
  <c r="AS540" i="2"/>
  <c r="AV540" i="2" s="1"/>
  <c r="AS171" i="2"/>
  <c r="AV171" i="2" s="1"/>
  <c r="AR171" i="2"/>
  <c r="AS283" i="2"/>
  <c r="AV283" i="2" s="1"/>
  <c r="AR283" i="2"/>
  <c r="AS535" i="2"/>
  <c r="AV535" i="2" s="1"/>
  <c r="AR535" i="2"/>
  <c r="AS378" i="2"/>
  <c r="AV378" i="2" s="1"/>
  <c r="AS643" i="2"/>
  <c r="AV643" i="2" s="1"/>
  <c r="AS560" i="2"/>
  <c r="AV560" i="2" s="1"/>
  <c r="AR560" i="2"/>
  <c r="AS712" i="2"/>
  <c r="AV712" i="2" s="1"/>
  <c r="AS695" i="2"/>
  <c r="AV695" i="2" s="1"/>
  <c r="AS427" i="2"/>
  <c r="AV427" i="2" s="1"/>
  <c r="AR427" i="2"/>
  <c r="AS570" i="2"/>
  <c r="AV570" i="2" s="1"/>
  <c r="AR570" i="2"/>
  <c r="AS632" i="2"/>
  <c r="AV632" i="2" s="1"/>
  <c r="AS389" i="2"/>
  <c r="AV389" i="2" s="1"/>
  <c r="AR389" i="2"/>
  <c r="AS486" i="2"/>
  <c r="AV486" i="2" s="1"/>
  <c r="AR486" i="2"/>
  <c r="AS139" i="2"/>
  <c r="AV139" i="2" s="1"/>
  <c r="AR139" i="2"/>
  <c r="AS579" i="2"/>
  <c r="AV579" i="2" s="1"/>
  <c r="AR579" i="2"/>
  <c r="AS549" i="2"/>
  <c r="AV549" i="2" s="1"/>
  <c r="AS679" i="2"/>
  <c r="AV679" i="2" s="1"/>
  <c r="AS559" i="2"/>
  <c r="AV559" i="2" s="1"/>
  <c r="AR559" i="2"/>
  <c r="AS229" i="2"/>
  <c r="AV229" i="2" s="1"/>
  <c r="AR229" i="2"/>
  <c r="AS404" i="2"/>
  <c r="AV404" i="2" s="1"/>
  <c r="AS539" i="2"/>
  <c r="AV539" i="2" s="1"/>
  <c r="AS88" i="2"/>
  <c r="AV88" i="2" s="1"/>
  <c r="AR88" i="2"/>
  <c r="AS516" i="2"/>
  <c r="AV516" i="2" s="1"/>
  <c r="AS411" i="2"/>
  <c r="AV411" i="2" s="1"/>
  <c r="AS727" i="2"/>
  <c r="AV727" i="2" s="1"/>
  <c r="AS738" i="2"/>
  <c r="AV738" i="2" s="1"/>
  <c r="AS405" i="2"/>
  <c r="AV405" i="2" s="1"/>
  <c r="AR405" i="2"/>
  <c r="AS726" i="2"/>
  <c r="AV726" i="2" s="1"/>
  <c r="AS492" i="2"/>
  <c r="AV492" i="2" s="1"/>
  <c r="AR492" i="2"/>
  <c r="AS164" i="2"/>
  <c r="AV164" i="2" s="1"/>
  <c r="AR164" i="2"/>
  <c r="AS597" i="2"/>
  <c r="AV597" i="2" s="1"/>
  <c r="AR597" i="2"/>
  <c r="AS308" i="2"/>
  <c r="AV308" i="2" s="1"/>
  <c r="AR308" i="2"/>
  <c r="AS159" i="2"/>
  <c r="AV159" i="2" s="1"/>
  <c r="AR159" i="2"/>
  <c r="AS685" i="2"/>
  <c r="AV685" i="2" s="1"/>
  <c r="AS123" i="2"/>
  <c r="AV123" i="2" s="1"/>
  <c r="AR123" i="2"/>
  <c r="AS525" i="2"/>
  <c r="AV525" i="2" s="1"/>
  <c r="AS624" i="2"/>
  <c r="AV624" i="2" s="1"/>
  <c r="AS670" i="2"/>
  <c r="AV670" i="2" s="1"/>
  <c r="AS145" i="2"/>
  <c r="AV145" i="2" s="1"/>
  <c r="AR145" i="2"/>
  <c r="AS501" i="2"/>
  <c r="AV501" i="2" s="1"/>
  <c r="AR501" i="2"/>
  <c r="AS489" i="2"/>
  <c r="AV489" i="2" s="1"/>
  <c r="AR489" i="2"/>
  <c r="AS170" i="2"/>
  <c r="AV170" i="2" s="1"/>
  <c r="AS418" i="2"/>
  <c r="AV418" i="2" s="1"/>
  <c r="AS575" i="2"/>
  <c r="AV575" i="2" s="1"/>
  <c r="AS669" i="2"/>
  <c r="AV669" i="2" s="1"/>
  <c r="AS617" i="2"/>
  <c r="AV617" i="2" s="1"/>
  <c r="AS668" i="2"/>
  <c r="AV668" i="2" s="1"/>
  <c r="AS571" i="2"/>
  <c r="AV571" i="2" s="1"/>
  <c r="AR571" i="2"/>
  <c r="AS434" i="2"/>
  <c r="AV434" i="2" s="1"/>
  <c r="AS177" i="2"/>
  <c r="AV177" i="2" s="1"/>
  <c r="AR177" i="2"/>
  <c r="AS225" i="2"/>
  <c r="AV225" i="2" s="1"/>
  <c r="AR225" i="2"/>
  <c r="AS273" i="2"/>
  <c r="AV273" i="2" s="1"/>
  <c r="AR273" i="2"/>
  <c r="AS578" i="2"/>
  <c r="AV578" i="2" s="1"/>
  <c r="AR578" i="2"/>
  <c r="AS297" i="2"/>
  <c r="AV297" i="2" s="1"/>
  <c r="AR297" i="2"/>
  <c r="AS127" i="2"/>
  <c r="AV127" i="2" s="1"/>
  <c r="AR127" i="2"/>
  <c r="AS717" i="2"/>
  <c r="AV717" i="2" s="1"/>
  <c r="AS333" i="2"/>
  <c r="AV333" i="2" s="1"/>
  <c r="AR333" i="2"/>
  <c r="AS326" i="2"/>
  <c r="AV326" i="2" s="1"/>
  <c r="AR326" i="2"/>
  <c r="AS223" i="2"/>
  <c r="AV223" i="2" s="1"/>
  <c r="AR223" i="2"/>
  <c r="AS19" i="2"/>
  <c r="AV19" i="2" s="1"/>
  <c r="AR19" i="2"/>
  <c r="AS628" i="2"/>
  <c r="AV628" i="2" s="1"/>
  <c r="AS634" i="2"/>
  <c r="AV634" i="2" s="1"/>
  <c r="AS678" i="2"/>
  <c r="AV678" i="2" s="1"/>
  <c r="AS443" i="2"/>
  <c r="AV443" i="2" s="1"/>
  <c r="AR443" i="2"/>
  <c r="AS381" i="2"/>
  <c r="AV381" i="2" s="1"/>
  <c r="AR381" i="2"/>
  <c r="AS317" i="2"/>
  <c r="AV317" i="2" s="1"/>
  <c r="AR317" i="2"/>
  <c r="AS446" i="2"/>
  <c r="AV446" i="2" s="1"/>
  <c r="AS424" i="2"/>
  <c r="AV424" i="2" s="1"/>
  <c r="AS584" i="2"/>
  <c r="AV584" i="2" s="1"/>
  <c r="AR584" i="2"/>
  <c r="AS658" i="2"/>
  <c r="AV658" i="2" s="1"/>
  <c r="AS330" i="2"/>
  <c r="AV330" i="2" s="1"/>
  <c r="AS65" i="2"/>
  <c r="AV65" i="2" s="1"/>
  <c r="AR65" i="2"/>
  <c r="AS130" i="2"/>
  <c r="AV130" i="2" s="1"/>
  <c r="AR130" i="2"/>
  <c r="AS408" i="2"/>
  <c r="AV408" i="2" s="1"/>
  <c r="AR408" i="2"/>
  <c r="AS175" i="2"/>
  <c r="AV175" i="2" s="1"/>
  <c r="AR175" i="2"/>
  <c r="AS732" i="2"/>
  <c r="AV732" i="2" s="1"/>
  <c r="AS438" i="2"/>
  <c r="AV438" i="2" s="1"/>
  <c r="AR438" i="2"/>
  <c r="AS731" i="2"/>
  <c r="AV731" i="2" s="1"/>
  <c r="AS423" i="2"/>
  <c r="AV423" i="2" s="1"/>
  <c r="AR423" i="2"/>
  <c r="AS510" i="2"/>
  <c r="AV510" i="2" s="1"/>
  <c r="AS512" i="2"/>
  <c r="AV512" i="2" s="1"/>
  <c r="AR512" i="2"/>
  <c r="AS126" i="2"/>
  <c r="AV126" i="2" s="1"/>
  <c r="AS336" i="2"/>
  <c r="AV336" i="2" s="1"/>
  <c r="AR336" i="2"/>
  <c r="AS720" i="2"/>
  <c r="AV720" i="2" s="1"/>
  <c r="AS697" i="2"/>
  <c r="AV697" i="2" s="1"/>
  <c r="AS596" i="2"/>
  <c r="AV596" i="2" s="1"/>
  <c r="AR596" i="2"/>
  <c r="AS671" i="2"/>
  <c r="AV671" i="2" s="1"/>
  <c r="AS589" i="2"/>
  <c r="AV589" i="2" s="1"/>
  <c r="AR589" i="2"/>
  <c r="AS445" i="2"/>
  <c r="AV445" i="2" s="1"/>
  <c r="AS290" i="2"/>
  <c r="AV290" i="2" s="1"/>
  <c r="AS84" i="2"/>
  <c r="AV84" i="2" s="1"/>
  <c r="AR84" i="2"/>
  <c r="AS702" i="2"/>
  <c r="AV702" i="2" s="1"/>
  <c r="AS359" i="2"/>
  <c r="AV359" i="2" s="1"/>
  <c r="AR359" i="2"/>
  <c r="AS700" i="2"/>
  <c r="AV700" i="2" s="1"/>
  <c r="AS235" i="2"/>
  <c r="AV235" i="2" s="1"/>
  <c r="AR235" i="2"/>
  <c r="AS573" i="2"/>
  <c r="AV573" i="2" s="1"/>
  <c r="AS456" i="2"/>
  <c r="AV456" i="2" s="1"/>
  <c r="AR456" i="2"/>
  <c r="AS641" i="2"/>
  <c r="AV641" i="2" s="1"/>
  <c r="AS140" i="2"/>
  <c r="AV140" i="2" s="1"/>
  <c r="AS59" i="2"/>
  <c r="AV59" i="2" s="1"/>
  <c r="AR59" i="2"/>
  <c r="AS640" i="2"/>
  <c r="AV640" i="2" s="1"/>
  <c r="AR640" i="2"/>
  <c r="AS143" i="2"/>
  <c r="AV143" i="2" s="1"/>
  <c r="AS735" i="2"/>
  <c r="AV735" i="2" s="1"/>
  <c r="AS718" i="2"/>
  <c r="AV718" i="2" s="1"/>
  <c r="AS722" i="2"/>
  <c r="AV722" i="2" s="1"/>
  <c r="AS603" i="2"/>
  <c r="AV603" i="2" s="1"/>
  <c r="AS620" i="2"/>
  <c r="AV620" i="2" s="1"/>
  <c r="AS194" i="2"/>
  <c r="AV194" i="2" s="1"/>
  <c r="AR194" i="2"/>
  <c r="AS566" i="2"/>
  <c r="AV566" i="2" s="1"/>
  <c r="AS401" i="2"/>
  <c r="AV401" i="2" s="1"/>
  <c r="AR401" i="2"/>
  <c r="AS101" i="2"/>
  <c r="AV101" i="2" s="1"/>
  <c r="AR101" i="2"/>
  <c r="AS737" i="2"/>
  <c r="AV737" i="2" s="1"/>
  <c r="AS691" i="2"/>
  <c r="AV691" i="2" s="1"/>
  <c r="AS172" i="2"/>
  <c r="AV172" i="2" s="1"/>
  <c r="AS704" i="2"/>
  <c r="AV704" i="2" s="1"/>
  <c r="AS654" i="2"/>
  <c r="AV654" i="2" s="1"/>
  <c r="AS711" i="2"/>
  <c r="AV711" i="2" s="1"/>
  <c r="AS349" i="2"/>
  <c r="AV349" i="2" s="1"/>
  <c r="AS95" i="2"/>
  <c r="AV95" i="2" s="1"/>
  <c r="AR95" i="2"/>
  <c r="AS429" i="2"/>
  <c r="AV429" i="2" s="1"/>
  <c r="AS599" i="2"/>
  <c r="AV599" i="2" s="1"/>
  <c r="AR599" i="2"/>
  <c r="AS20" i="2"/>
  <c r="AV20" i="2" s="1"/>
  <c r="AR20" i="2"/>
  <c r="AS694" i="2"/>
  <c r="AV694" i="2" s="1"/>
  <c r="AS673" i="2"/>
  <c r="AV673" i="2" s="1"/>
  <c r="AS703" i="2"/>
  <c r="AV703" i="2" s="1"/>
  <c r="AS455" i="2"/>
  <c r="AV455" i="2" s="1"/>
  <c r="AR455" i="2"/>
  <c r="AS437" i="2"/>
  <c r="AV437" i="2" s="1"/>
  <c r="AS690" i="2"/>
  <c r="AV690" i="2" s="1"/>
  <c r="AS728" i="2"/>
  <c r="AV728" i="2" s="1"/>
  <c r="AS569" i="2"/>
  <c r="AV569" i="2" s="1"/>
  <c r="AR569" i="2"/>
  <c r="AS262" i="2"/>
  <c r="AV262" i="2" s="1"/>
  <c r="AR262" i="2"/>
  <c r="AS667" i="2"/>
  <c r="AV667" i="2" s="1"/>
  <c r="AS553" i="2"/>
  <c r="AV553" i="2" s="1"/>
  <c r="AS148" i="2"/>
  <c r="AV148" i="2" s="1"/>
  <c r="AR148" i="2"/>
  <c r="AS312" i="2"/>
  <c r="AV312" i="2" s="1"/>
  <c r="AR312" i="2"/>
  <c r="AS693" i="2"/>
  <c r="AV693" i="2" s="1"/>
  <c r="AS342" i="2"/>
  <c r="AV342" i="2" s="1"/>
  <c r="AR342" i="2"/>
  <c r="AS185" i="2"/>
  <c r="AV185" i="2" s="1"/>
  <c r="AR185" i="2"/>
  <c r="AS26" i="2"/>
  <c r="AV26" i="2" s="1"/>
  <c r="AR26" i="2"/>
  <c r="AS257" i="2"/>
  <c r="AV257" i="2" s="1"/>
  <c r="AR257" i="2"/>
  <c r="AS329" i="2"/>
  <c r="AV329" i="2" s="1"/>
  <c r="AR329" i="2"/>
  <c r="AS707" i="2"/>
  <c r="AV707" i="2" s="1"/>
  <c r="AS605" i="2"/>
  <c r="AV605" i="2" s="1"/>
  <c r="AR605" i="2"/>
  <c r="AS725" i="2"/>
  <c r="AV725" i="2" s="1"/>
  <c r="AS619" i="2"/>
  <c r="AV619" i="2" s="1"/>
  <c r="AS321" i="2"/>
  <c r="AV321" i="2" s="1"/>
  <c r="AS529" i="2"/>
  <c r="AV529" i="2" s="1"/>
  <c r="AS211" i="2"/>
  <c r="AV211" i="2" s="1"/>
  <c r="AR211" i="2"/>
  <c r="AS220" i="2"/>
  <c r="AV220" i="2" s="1"/>
  <c r="AR220" i="2"/>
  <c r="AS681" i="2"/>
  <c r="AV681" i="2" s="1"/>
  <c r="AS150" i="2"/>
  <c r="AV150" i="2" s="1"/>
  <c r="AR150" i="2"/>
  <c r="AS335" i="2"/>
  <c r="AV335" i="2" s="1"/>
  <c r="AR335" i="2"/>
  <c r="AS595" i="2"/>
  <c r="AV595" i="2" s="1"/>
  <c r="AR595" i="2"/>
  <c r="AS699" i="2"/>
  <c r="AV699" i="2" s="1"/>
  <c r="AR699" i="2"/>
  <c r="AS473" i="2"/>
  <c r="AV473" i="2" s="1"/>
  <c r="AR473" i="2"/>
  <c r="AS99" i="2"/>
  <c r="AV99" i="2" s="1"/>
  <c r="AR99" i="2"/>
  <c r="AS385" i="2"/>
  <c r="AV385" i="2" s="1"/>
  <c r="AR385" i="2"/>
  <c r="AS627" i="2"/>
  <c r="AV627" i="2" s="1"/>
  <c r="AR627" i="2"/>
  <c r="AS496" i="2"/>
  <c r="AV496" i="2" s="1"/>
  <c r="AR496" i="2"/>
  <c r="AS387" i="2"/>
  <c r="AV387" i="2" s="1"/>
  <c r="AS591" i="2"/>
  <c r="AV591" i="2" s="1"/>
  <c r="AR591" i="2"/>
  <c r="AS448" i="2"/>
  <c r="AV448" i="2" s="1"/>
  <c r="AR448" i="2"/>
  <c r="AS661" i="2"/>
  <c r="AV661" i="2" s="1"/>
  <c r="AS593" i="2"/>
  <c r="AV593" i="2" s="1"/>
  <c r="AR593" i="2"/>
  <c r="AS453" i="2"/>
  <c r="AV453" i="2" s="1"/>
  <c r="AS280" i="2"/>
  <c r="AV280" i="2" s="1"/>
  <c r="AR280" i="2"/>
  <c r="AS206" i="2"/>
  <c r="AV206" i="2" s="1"/>
  <c r="AR206" i="2"/>
  <c r="AS514" i="2"/>
  <c r="AV514" i="2" s="1"/>
  <c r="AR514" i="2"/>
  <c r="AS155" i="2"/>
  <c r="AV155" i="2" s="1"/>
  <c r="AR155" i="2"/>
  <c r="AS105" i="2"/>
  <c r="AV105" i="2" s="1"/>
  <c r="AR105" i="2"/>
  <c r="AS332" i="2"/>
  <c r="AV332" i="2" s="1"/>
  <c r="AR332" i="2"/>
  <c r="AS580" i="2"/>
  <c r="AV580" i="2" s="1"/>
  <c r="AR580" i="2"/>
  <c r="AS284" i="2"/>
  <c r="AV284" i="2" s="1"/>
  <c r="AR284" i="2"/>
  <c r="AS480" i="2"/>
  <c r="AV480" i="2" s="1"/>
  <c r="AR480" i="2"/>
  <c r="AS83" i="2"/>
  <c r="AV83" i="2" s="1"/>
  <c r="AR83" i="2"/>
  <c r="AS43" i="2"/>
  <c r="AV43" i="2" s="1"/>
  <c r="AR43" i="2"/>
  <c r="AS677" i="2"/>
  <c r="AV677" i="2" s="1"/>
  <c r="AS331" i="2"/>
  <c r="AV331" i="2" s="1"/>
  <c r="AS285" i="2"/>
  <c r="AV285" i="2" s="1"/>
  <c r="AR285" i="2"/>
  <c r="AS61" i="2"/>
  <c r="AV61" i="2" s="1"/>
  <c r="AR61" i="2"/>
  <c r="AS500" i="2"/>
  <c r="AV500" i="2" s="1"/>
  <c r="AS267" i="2"/>
  <c r="AV267" i="2" s="1"/>
  <c r="AR267" i="2"/>
  <c r="AS687" i="2"/>
  <c r="AV687" i="2" s="1"/>
  <c r="AS598" i="2"/>
  <c r="AV598" i="2" s="1"/>
  <c r="AR598" i="2"/>
  <c r="AS623" i="2"/>
  <c r="AV623" i="2" s="1"/>
  <c r="AS268" i="2"/>
  <c r="AV268" i="2" s="1"/>
  <c r="AR268" i="2"/>
  <c r="AS656" i="2"/>
  <c r="AV656" i="2" s="1"/>
  <c r="AS320" i="2"/>
  <c r="AV320" i="2" s="1"/>
  <c r="AS545" i="2"/>
  <c r="AV545" i="2" s="1"/>
  <c r="AR545" i="2"/>
  <c r="AS362" i="2"/>
  <c r="AV362" i="2" s="1"/>
  <c r="AS588" i="2"/>
  <c r="AV588" i="2" s="1"/>
  <c r="AR588" i="2"/>
  <c r="AS701" i="2"/>
  <c r="AV701" i="2" s="1"/>
  <c r="AS587" i="2"/>
  <c r="AV587" i="2" s="1"/>
  <c r="AR587" i="2"/>
  <c r="AS734" i="2"/>
  <c r="AV734" i="2" s="1"/>
  <c r="AS169" i="2"/>
  <c r="AV169" i="2" s="1"/>
  <c r="AR169" i="2"/>
  <c r="AS278" i="2"/>
  <c r="AV278" i="2" s="1"/>
  <c r="AR278" i="2"/>
  <c r="AS141" i="2"/>
  <c r="AV141" i="2" s="1"/>
  <c r="AR141" i="2"/>
  <c r="AS224" i="2"/>
  <c r="AV224" i="2" s="1"/>
  <c r="AR224" i="2"/>
  <c r="AS664" i="2"/>
  <c r="AV664" i="2" s="1"/>
  <c r="AS25" i="2"/>
  <c r="AV25" i="2" s="1"/>
  <c r="AR25" i="2"/>
  <c r="AS287" i="2"/>
  <c r="AV287" i="2" s="1"/>
  <c r="AR287" i="2"/>
  <c r="AS644" i="2"/>
  <c r="AV644" i="2" s="1"/>
  <c r="AS684" i="2"/>
  <c r="AV684" i="2" s="1"/>
  <c r="AS542" i="2"/>
  <c r="AV542" i="2" s="1"/>
  <c r="AS97" i="2"/>
  <c r="AV97" i="2" s="1"/>
  <c r="AS245" i="2"/>
  <c r="AV245" i="2" s="1"/>
  <c r="AS92" i="2"/>
  <c r="AV92" i="2" s="1"/>
  <c r="AS509" i="2"/>
  <c r="AV509" i="2" s="1"/>
  <c r="AS157" i="2"/>
  <c r="AV157" i="2" s="1"/>
  <c r="AS227" i="2"/>
  <c r="AV227" i="2" s="1"/>
  <c r="AS689" i="2"/>
  <c r="AV689" i="2" s="1"/>
  <c r="AS674" i="2"/>
  <c r="AV674" i="2" s="1"/>
  <c r="AS199" i="2"/>
  <c r="AV199" i="2" s="1"/>
  <c r="AS207" i="2"/>
  <c r="AV207" i="2" s="1"/>
  <c r="AS124" i="2"/>
  <c r="AV124" i="2" s="1"/>
  <c r="AS178" i="2"/>
  <c r="AV178" i="2" s="1"/>
  <c r="AS318" i="2"/>
  <c r="AV318" i="2" s="1"/>
  <c r="AS527" i="2"/>
  <c r="AV527" i="2" s="1"/>
  <c r="AS192" i="2"/>
  <c r="AV192" i="2" s="1"/>
  <c r="AS91" i="2"/>
  <c r="AV91" i="2" s="1"/>
  <c r="AS189" i="2"/>
  <c r="AV189" i="2" s="1"/>
  <c r="AS585" i="2"/>
  <c r="AV585" i="2" s="1"/>
  <c r="AS116" i="2"/>
  <c r="AV116" i="2" s="1"/>
  <c r="AS305" i="2"/>
  <c r="AV305" i="2" s="1"/>
  <c r="AS672" i="2"/>
  <c r="AV672" i="2" s="1"/>
  <c r="AS391" i="2"/>
  <c r="AV391" i="2" s="1"/>
  <c r="AS554" i="2"/>
  <c r="AV554" i="2" s="1"/>
  <c r="AS416" i="2"/>
  <c r="AV416" i="2" s="1"/>
  <c r="AS22" i="2"/>
  <c r="AV22" i="2" s="1"/>
  <c r="AS645" i="2"/>
  <c r="AV645" i="2" s="1"/>
  <c r="AS282" i="2"/>
  <c r="AV282" i="2" s="1"/>
  <c r="AS48" i="2"/>
  <c r="AV48" i="2" s="1"/>
  <c r="AS201" i="2"/>
  <c r="AV201" i="2" s="1"/>
  <c r="AS152" i="2"/>
  <c r="AV152" i="2" s="1"/>
  <c r="AS505" i="2"/>
  <c r="AV505" i="2" s="1"/>
  <c r="AS250" i="2"/>
  <c r="AV250" i="2" s="1"/>
  <c r="AS98" i="2"/>
  <c r="AV98" i="2" s="1"/>
  <c r="AS430" i="2"/>
  <c r="AV430" i="2" s="1"/>
  <c r="AS536" i="2"/>
  <c r="AV536" i="2" s="1"/>
  <c r="AS198" i="2"/>
  <c r="AV198" i="2" s="1"/>
  <c r="AS146" i="2"/>
  <c r="AV146" i="2" s="1"/>
  <c r="AS108" i="2"/>
  <c r="AV108" i="2" s="1"/>
  <c r="AS354" i="2"/>
  <c r="AV354" i="2" s="1"/>
  <c r="AR430" i="2"/>
  <c r="AR189" i="2"/>
  <c r="AR245" i="2"/>
  <c r="AS629" i="2"/>
  <c r="AV629" i="2" s="1"/>
  <c r="AS398" i="2"/>
  <c r="AV398" i="2" s="1"/>
  <c r="AS300" i="2"/>
  <c r="AV300" i="2" s="1"/>
  <c r="AS548" i="2"/>
  <c r="AV548" i="2" s="1"/>
  <c r="AS577" i="2"/>
  <c r="AV577" i="2" s="1"/>
  <c r="AS719" i="2"/>
  <c r="AV719" i="2" s="1"/>
  <c r="AS477" i="2"/>
  <c r="AV477" i="2" s="1"/>
  <c r="AS375" i="2"/>
  <c r="AV375" i="2" s="1"/>
  <c r="AS631" i="2"/>
  <c r="AV631" i="2" s="1"/>
  <c r="AS102" i="2"/>
  <c r="AV102" i="2" s="1"/>
  <c r="AS461" i="2"/>
  <c r="AV461" i="2" s="1"/>
  <c r="AS13" i="2"/>
  <c r="AV13" i="2" s="1"/>
  <c r="AS357" i="2"/>
  <c r="AV357" i="2" s="1"/>
  <c r="AS371" i="2"/>
  <c r="AV371" i="2" s="1"/>
  <c r="AS564" i="2"/>
  <c r="AV564" i="2" s="1"/>
  <c r="AS87" i="2"/>
  <c r="AV87" i="2" s="1"/>
  <c r="AS7" i="2"/>
  <c r="AV7" i="2" s="1"/>
  <c r="AS499" i="2"/>
  <c r="AV499" i="2" s="1"/>
  <c r="AS356" i="2"/>
  <c r="AV356" i="2" s="1"/>
  <c r="AS551" i="2"/>
  <c r="AV551" i="2" s="1"/>
  <c r="AS131" i="2"/>
  <c r="AV131" i="2" s="1"/>
  <c r="AS154" i="2"/>
  <c r="AV154" i="2" s="1"/>
  <c r="AS299" i="2"/>
  <c r="AV299" i="2" s="1"/>
  <c r="AS592" i="2"/>
  <c r="AV592" i="2" s="1"/>
  <c r="AS586" i="2"/>
  <c r="AV586" i="2" s="1"/>
  <c r="AS582" i="2"/>
  <c r="AV582" i="2" s="1"/>
  <c r="AS483" i="2"/>
  <c r="AV483" i="2" s="1"/>
  <c r="AS246" i="2"/>
  <c r="AV246" i="2" s="1"/>
  <c r="AS562" i="2"/>
  <c r="AV562" i="2" s="1"/>
  <c r="AS166" i="2"/>
  <c r="AV166" i="2" s="1"/>
  <c r="AS417" i="2"/>
  <c r="AV417" i="2" s="1"/>
  <c r="AS239" i="2"/>
  <c r="AV239" i="2" s="1"/>
  <c r="AS266" i="2"/>
  <c r="AV266" i="2" s="1"/>
  <c r="AS34" i="2"/>
  <c r="AV34" i="2" s="1"/>
  <c r="AS638" i="2"/>
  <c r="AV638" i="2" s="1"/>
  <c r="AS254" i="2"/>
  <c r="AV254" i="2" s="1"/>
  <c r="AS400" i="2"/>
  <c r="AV400" i="2" s="1"/>
  <c r="AS365" i="2"/>
  <c r="AV365" i="2" s="1"/>
  <c r="AS76" i="2"/>
  <c r="AV76" i="2" s="1"/>
  <c r="AS442" i="2"/>
  <c r="AV442" i="2" s="1"/>
  <c r="AS502" i="2"/>
  <c r="AV502" i="2" s="1"/>
  <c r="AS662" i="2"/>
  <c r="AV662" i="2" s="1"/>
  <c r="AS74" i="2"/>
  <c r="AV74" i="2" s="1"/>
  <c r="AS339" i="2"/>
  <c r="AV339" i="2" s="1"/>
  <c r="AR662" i="2"/>
  <c r="AR551" i="2"/>
  <c r="AR548" i="2"/>
  <c r="AR98" i="2"/>
  <c r="AR91" i="2"/>
  <c r="AR542" i="2"/>
  <c r="AS160" i="2"/>
  <c r="AV160" i="2" s="1"/>
  <c r="AS395" i="2"/>
  <c r="AV395" i="2" s="1"/>
  <c r="AS367" i="2"/>
  <c r="AV367" i="2" s="1"/>
  <c r="AS409" i="2"/>
  <c r="AV409" i="2" s="1"/>
  <c r="AS30" i="2"/>
  <c r="AV30" i="2" s="1"/>
  <c r="AS521" i="2"/>
  <c r="AV521" i="2" s="1"/>
  <c r="AS238" i="2"/>
  <c r="AV238" i="2" s="1"/>
  <c r="AS322" i="2"/>
  <c r="AV322" i="2" s="1"/>
  <c r="AS6" i="2"/>
  <c r="AV6" i="2" s="1"/>
  <c r="AS421" i="2"/>
  <c r="AV421" i="2" s="1"/>
  <c r="AS144" i="2"/>
  <c r="AV144" i="2" s="1"/>
  <c r="AS218" i="2"/>
  <c r="AV218" i="2" s="1"/>
  <c r="AS361" i="2"/>
  <c r="AV361" i="2" s="1"/>
  <c r="AS653" i="2"/>
  <c r="AV653" i="2" s="1"/>
  <c r="AS633" i="2"/>
  <c r="AV633" i="2" s="1"/>
  <c r="AS594" i="2"/>
  <c r="AV594" i="2" s="1"/>
  <c r="AS187" i="2"/>
  <c r="AV187" i="2" s="1"/>
  <c r="AS71" i="2"/>
  <c r="AV71" i="2" s="1"/>
  <c r="AS476" i="2"/>
  <c r="AV476" i="2" s="1"/>
  <c r="AS301" i="2"/>
  <c r="AV301" i="2" s="1"/>
  <c r="AS66" i="2"/>
  <c r="AV66" i="2" s="1"/>
  <c r="AS471" i="2"/>
  <c r="AV471" i="2" s="1"/>
  <c r="AS21" i="2"/>
  <c r="AV21" i="2" s="1"/>
  <c r="AS552" i="2"/>
  <c r="AV552" i="2" s="1"/>
  <c r="AS70" i="2"/>
  <c r="AV70" i="2" s="1"/>
  <c r="AS240" i="2"/>
  <c r="AV240" i="2" s="1"/>
  <c r="AS458" i="2"/>
  <c r="AV458" i="2" s="1"/>
  <c r="AS650" i="2"/>
  <c r="AV650" i="2" s="1"/>
  <c r="AS660" i="2"/>
  <c r="AV660" i="2" s="1"/>
  <c r="AS484" i="2"/>
  <c r="AV484" i="2" s="1"/>
  <c r="AS526" i="2"/>
  <c r="AV526" i="2" s="1"/>
  <c r="AS350" i="2"/>
  <c r="AV350" i="2" s="1"/>
  <c r="AS296" i="2"/>
  <c r="AV296" i="2" s="1"/>
  <c r="AS45" i="2"/>
  <c r="AV45" i="2" s="1"/>
  <c r="AS147" i="2"/>
  <c r="AV147" i="2" s="1"/>
  <c r="AS649" i="2"/>
  <c r="AV649" i="2" s="1"/>
  <c r="AS485" i="2"/>
  <c r="AV485" i="2" s="1"/>
  <c r="AS340" i="2"/>
  <c r="AV340" i="2" s="1"/>
  <c r="AS528" i="2"/>
  <c r="AV528" i="2" s="1"/>
  <c r="AS347" i="2"/>
  <c r="AV347" i="2" s="1"/>
  <c r="AS625" i="2"/>
  <c r="AV625" i="2" s="1"/>
  <c r="AS531" i="2"/>
  <c r="AV531" i="2" s="1"/>
  <c r="AS602" i="2"/>
  <c r="AV602" i="2" s="1"/>
  <c r="AR602" i="2"/>
  <c r="AR70" i="2"/>
  <c r="AR30" i="2"/>
  <c r="AR442" i="2"/>
  <c r="AR356" i="2"/>
  <c r="AR300" i="2"/>
  <c r="AR505" i="2"/>
  <c r="AR192" i="2"/>
  <c r="AS611" i="2"/>
  <c r="AV611" i="2" s="1"/>
  <c r="AS413" i="2"/>
  <c r="AV413" i="2" s="1"/>
  <c r="AS55" i="2"/>
  <c r="AV55" i="2" s="1"/>
  <c r="AS478" i="2"/>
  <c r="AV478" i="2" s="1"/>
  <c r="AS565" i="2"/>
  <c r="AV565" i="2" s="1"/>
  <c r="AS435" i="2"/>
  <c r="AV435" i="2" s="1"/>
  <c r="AS256" i="2"/>
  <c r="AV256" i="2" s="1"/>
  <c r="AS370" i="2"/>
  <c r="AV370" i="2" s="1"/>
  <c r="AS212" i="2"/>
  <c r="AV212" i="2" s="1"/>
  <c r="AS4" i="2"/>
  <c r="AV4" i="2" s="1"/>
  <c r="AS647" i="2"/>
  <c r="AV647" i="2" s="1"/>
  <c r="AS138" i="2"/>
  <c r="AV138" i="2" s="1"/>
  <c r="AS241" i="2"/>
  <c r="AV241" i="2" s="1"/>
  <c r="AS639" i="2"/>
  <c r="AV639" i="2" s="1"/>
  <c r="AS563" i="2"/>
  <c r="AV563" i="2" s="1"/>
  <c r="AS343" i="2"/>
  <c r="AV343" i="2" s="1"/>
  <c r="AS35" i="2"/>
  <c r="AV35" i="2" s="1"/>
  <c r="AS47" i="2"/>
  <c r="AV47" i="2" s="1"/>
  <c r="AS174" i="2"/>
  <c r="AV174" i="2" s="1"/>
  <c r="AS355" i="2"/>
  <c r="AV355" i="2" s="1"/>
  <c r="AS96" i="2"/>
  <c r="AV96" i="2" s="1"/>
  <c r="AS431" i="2"/>
  <c r="AV431" i="2" s="1"/>
  <c r="AS550" i="2"/>
  <c r="AV550" i="2" s="1"/>
  <c r="AS532" i="2"/>
  <c r="AV532" i="2" s="1"/>
  <c r="AS547" i="2"/>
  <c r="AV547" i="2" s="1"/>
  <c r="AS248" i="2"/>
  <c r="AV248" i="2" s="1"/>
  <c r="AS298" i="2"/>
  <c r="AV298" i="2" s="1"/>
  <c r="AS608" i="2"/>
  <c r="AV608" i="2" s="1"/>
  <c r="AS94" i="2"/>
  <c r="AV94" i="2" s="1"/>
  <c r="AS56" i="2"/>
  <c r="AV56" i="2" s="1"/>
  <c r="AS352" i="2"/>
  <c r="AV352" i="2" s="1"/>
  <c r="AS544" i="2"/>
  <c r="AV544" i="2" s="1"/>
  <c r="AS11" i="2"/>
  <c r="AV11" i="2" s="1"/>
  <c r="AS714" i="2"/>
  <c r="AV714" i="2" s="1"/>
  <c r="AS263" i="2"/>
  <c r="AV263" i="2" s="1"/>
  <c r="AS188" i="2"/>
  <c r="AV188" i="2" s="1"/>
  <c r="AS310" i="2"/>
  <c r="AV310" i="2" s="1"/>
  <c r="AS346" i="2"/>
  <c r="AV346" i="2" s="1"/>
  <c r="AS3" i="2"/>
  <c r="AV3" i="2" s="1"/>
  <c r="AS137" i="2"/>
  <c r="AV137" i="2" s="1"/>
  <c r="AS42" i="2"/>
  <c r="AV42" i="2" s="1"/>
  <c r="AS41" i="2"/>
  <c r="AV41" i="2" s="1"/>
  <c r="AS103" i="2"/>
  <c r="AV103" i="2" s="1"/>
  <c r="AS666" i="2"/>
  <c r="AV666" i="2" s="1"/>
  <c r="AS491" i="2"/>
  <c r="AV491" i="2" s="1"/>
  <c r="AR11" i="2"/>
  <c r="AR256" i="2"/>
  <c r="AR625" i="2"/>
  <c r="AR552" i="2"/>
  <c r="AR367" i="2"/>
  <c r="AR76" i="2"/>
  <c r="AR499" i="2"/>
  <c r="AR398" i="2"/>
  <c r="AR152" i="2"/>
  <c r="AR527" i="2"/>
  <c r="AR387" i="2"/>
  <c r="AS63" i="2"/>
  <c r="AV63" i="2" s="1"/>
  <c r="AS180" i="2"/>
  <c r="AV180" i="2" s="1"/>
  <c r="AS675" i="2"/>
  <c r="AV675" i="2" s="1"/>
  <c r="AS467" i="2"/>
  <c r="AV467" i="2" s="1"/>
  <c r="AS226" i="2"/>
  <c r="AV226" i="2" s="1"/>
  <c r="AS14" i="2"/>
  <c r="AV14" i="2" s="1"/>
  <c r="AS167" i="2"/>
  <c r="AV167" i="2" s="1"/>
  <c r="AS324" i="2"/>
  <c r="AV324" i="2" s="1"/>
  <c r="AS49" i="2"/>
  <c r="AV49" i="2" s="1"/>
  <c r="AS328" i="2"/>
  <c r="AV328" i="2" s="1"/>
  <c r="AS538" i="2"/>
  <c r="AV538" i="2" s="1"/>
  <c r="AS655" i="2"/>
  <c r="AV655" i="2" s="1"/>
  <c r="AS407" i="2"/>
  <c r="AV407" i="2" s="1"/>
  <c r="AS249" i="2"/>
  <c r="AV249" i="2" s="1"/>
  <c r="AS419" i="2"/>
  <c r="AV419" i="2" s="1"/>
  <c r="AS183" i="2"/>
  <c r="AV183" i="2" s="1"/>
  <c r="AS481" i="2"/>
  <c r="AV481" i="2" s="1"/>
  <c r="AS50" i="2"/>
  <c r="AV50" i="2" s="1"/>
  <c r="AS272" i="2"/>
  <c r="AV272" i="2" s="1"/>
  <c r="AS709" i="2"/>
  <c r="AV709" i="2" s="1"/>
  <c r="AS234" i="2"/>
  <c r="AV234" i="2" s="1"/>
  <c r="AS236" i="2"/>
  <c r="AV236" i="2" s="1"/>
  <c r="AS73" i="2"/>
  <c r="AV73" i="2" s="1"/>
  <c r="AS412" i="2"/>
  <c r="AV412" i="2" s="1"/>
  <c r="AS39" i="2"/>
  <c r="AV39" i="2" s="1"/>
  <c r="AS469" i="2"/>
  <c r="AV469" i="2" s="1"/>
  <c r="AS158" i="2"/>
  <c r="AV158" i="2" s="1"/>
  <c r="AS106" i="2"/>
  <c r="AV106" i="2" s="1"/>
  <c r="AS364" i="2"/>
  <c r="AV364" i="2" s="1"/>
  <c r="AS288" i="2"/>
  <c r="AV288" i="2" s="1"/>
  <c r="AS104" i="2"/>
  <c r="AV104" i="2" s="1"/>
  <c r="AS258" i="2"/>
  <c r="AV258" i="2" s="1"/>
  <c r="AS51" i="2"/>
  <c r="AV51" i="2" s="1"/>
  <c r="AS255" i="2"/>
  <c r="AV255" i="2" s="1"/>
  <c r="AS215" i="2"/>
  <c r="AV215" i="2" s="1"/>
  <c r="AS77" i="2"/>
  <c r="AV77" i="2" s="1"/>
  <c r="AS109" i="2"/>
  <c r="AV109" i="2" s="1"/>
  <c r="AS383" i="2"/>
  <c r="AV383" i="2" s="1"/>
  <c r="AS520" i="2"/>
  <c r="AV520" i="2" s="1"/>
  <c r="AS363" i="2"/>
  <c r="AV363" i="2" s="1"/>
  <c r="AR544" i="2"/>
  <c r="AR435" i="2"/>
  <c r="AR347" i="2"/>
  <c r="AR21" i="2"/>
  <c r="AR160" i="2"/>
  <c r="AR365" i="2"/>
  <c r="AR7" i="2"/>
  <c r="AR629" i="2"/>
  <c r="AR201" i="2"/>
  <c r="AR318" i="2"/>
  <c r="AR236" i="2"/>
  <c r="AR63" i="2"/>
  <c r="AS17" i="2"/>
  <c r="AV17" i="2" s="1"/>
  <c r="AS513" i="2"/>
  <c r="AV513" i="2" s="1"/>
  <c r="AS420" i="2"/>
  <c r="AV420" i="2" s="1"/>
  <c r="AS247" i="2"/>
  <c r="AV247" i="2" s="1"/>
  <c r="AS286" i="2"/>
  <c r="AV286" i="2" s="1"/>
  <c r="AS449" i="2"/>
  <c r="AV449" i="2" s="1"/>
  <c r="AS52" i="2"/>
  <c r="AV52" i="2" s="1"/>
  <c r="AS472" i="2"/>
  <c r="AV472" i="2" s="1"/>
  <c r="AS543" i="2"/>
  <c r="AV543" i="2" s="1"/>
  <c r="AS18" i="2"/>
  <c r="AV18" i="2" s="1"/>
  <c r="AS696" i="2"/>
  <c r="AV696" i="2" s="1"/>
  <c r="AS259" i="2"/>
  <c r="AV259" i="2" s="1"/>
  <c r="AS37" i="2"/>
  <c r="AV37" i="2" s="1"/>
  <c r="AS222" i="2"/>
  <c r="AV222" i="2" s="1"/>
  <c r="AS24" i="2"/>
  <c r="AV24" i="2" s="1"/>
  <c r="AS568" i="2"/>
  <c r="AV568" i="2" s="1"/>
  <c r="AS243" i="2"/>
  <c r="AV243" i="2" s="1"/>
  <c r="AS58" i="2"/>
  <c r="AV58" i="2" s="1"/>
  <c r="AS503" i="2"/>
  <c r="AV503" i="2" s="1"/>
  <c r="AS388" i="2"/>
  <c r="AV388" i="2" s="1"/>
  <c r="AS16" i="2"/>
  <c r="AV16" i="2" s="1"/>
  <c r="AS135" i="2"/>
  <c r="AV135" i="2" s="1"/>
  <c r="AS729" i="2"/>
  <c r="AV729" i="2" s="1"/>
  <c r="AS114" i="2"/>
  <c r="AV114" i="2" s="1"/>
  <c r="AS490" i="2"/>
  <c r="AV490" i="2" s="1"/>
  <c r="AS447" i="2"/>
  <c r="AV447" i="2" s="1"/>
  <c r="AS252" i="2"/>
  <c r="AV252" i="2" s="1"/>
  <c r="AS508" i="2"/>
  <c r="AV508" i="2" s="1"/>
  <c r="AS369" i="2"/>
  <c r="AV369" i="2" s="1"/>
  <c r="AS78" i="2"/>
  <c r="AV78" i="2" s="1"/>
  <c r="AS277" i="2"/>
  <c r="AV277" i="2" s="1"/>
  <c r="AS153" i="2"/>
  <c r="AV153" i="2" s="1"/>
  <c r="AS428" i="2"/>
  <c r="AV428" i="2" s="1"/>
  <c r="AS197" i="2"/>
  <c r="AV197" i="2" s="1"/>
  <c r="AS358" i="2"/>
  <c r="AV358" i="2" s="1"/>
  <c r="AS165" i="2"/>
  <c r="AV165" i="2" s="1"/>
  <c r="AS468" i="2"/>
  <c r="AV468" i="2" s="1"/>
  <c r="AS626" i="2"/>
  <c r="AV626" i="2" s="1"/>
  <c r="AS203" i="2"/>
  <c r="AV203" i="2" s="1"/>
  <c r="AS652" i="2"/>
  <c r="AV652" i="2" s="1"/>
  <c r="AS436" i="2"/>
  <c r="AV436" i="2" s="1"/>
  <c r="AS522" i="2"/>
  <c r="AV522" i="2" s="1"/>
  <c r="AR491" i="2"/>
  <c r="AR248" i="2"/>
  <c r="AR565" i="2"/>
  <c r="AR528" i="2"/>
  <c r="AR66" i="2"/>
  <c r="AR170" i="2"/>
  <c r="AR400" i="2"/>
  <c r="AR87" i="2"/>
  <c r="AR48" i="2"/>
  <c r="AR178" i="2"/>
  <c r="AR652" i="2"/>
  <c r="AR16" i="2"/>
  <c r="AR247" i="2"/>
  <c r="AR383" i="2"/>
  <c r="AR50" i="2"/>
  <c r="AR126" i="2"/>
  <c r="AS40" i="2"/>
  <c r="AV40" i="2" s="1"/>
  <c r="AS676" i="2"/>
  <c r="AV676" i="2" s="1"/>
  <c r="AS606" i="2"/>
  <c r="AV606" i="2" s="1"/>
  <c r="AS118" i="2"/>
  <c r="AV118" i="2" s="1"/>
  <c r="AS120" i="2"/>
  <c r="AV120" i="2" s="1"/>
  <c r="AS497" i="2"/>
  <c r="AV497" i="2" s="1"/>
  <c r="AS128" i="2"/>
  <c r="AV128" i="2" s="1"/>
  <c r="AS193" i="2"/>
  <c r="AV193" i="2" s="1"/>
  <c r="AS609" i="2"/>
  <c r="AV609" i="2" s="1"/>
  <c r="AS46" i="2"/>
  <c r="AV46" i="2" s="1"/>
  <c r="AS179" i="2"/>
  <c r="AV179" i="2" s="1"/>
  <c r="AS382" i="2"/>
  <c r="AV382" i="2" s="1"/>
  <c r="AS133" i="2"/>
  <c r="AV133" i="2" s="1"/>
  <c r="AS233" i="2"/>
  <c r="AV233" i="2" s="1"/>
  <c r="AS119" i="2"/>
  <c r="AV119" i="2" s="1"/>
  <c r="AS721" i="2"/>
  <c r="AV721" i="2" s="1"/>
  <c r="AS214" i="2"/>
  <c r="AV214" i="2" s="1"/>
  <c r="AS636" i="2"/>
  <c r="AV636" i="2" s="1"/>
  <c r="AS162" i="2"/>
  <c r="AV162" i="2" s="1"/>
  <c r="AS708" i="2"/>
  <c r="AV708" i="2" s="1"/>
  <c r="AS32" i="2"/>
  <c r="AV32" i="2" s="1"/>
  <c r="AS213" i="2"/>
  <c r="AV213" i="2" s="1"/>
  <c r="AS29" i="2"/>
  <c r="AV29" i="2" s="1"/>
  <c r="AS80" i="2"/>
  <c r="AV80" i="2" s="1"/>
  <c r="AS604" i="2"/>
  <c r="AV604" i="2" s="1"/>
  <c r="AS205" i="2"/>
  <c r="AV205" i="2" s="1"/>
  <c r="AS642" i="2"/>
  <c r="AV642" i="2" s="1"/>
  <c r="AS615" i="2"/>
  <c r="AV615" i="2" s="1"/>
  <c r="AS665" i="2"/>
  <c r="AV665" i="2" s="1"/>
  <c r="AS2" i="2"/>
  <c r="AV2" i="2" s="1"/>
  <c r="AS558" i="2"/>
  <c r="AV558" i="2" s="1"/>
  <c r="AS351" i="2"/>
  <c r="AV351" i="2" s="1"/>
  <c r="AS323" i="2"/>
  <c r="AV323" i="2" s="1"/>
  <c r="AS54" i="2"/>
  <c r="AV54" i="2" s="1"/>
  <c r="AS244" i="2"/>
  <c r="AV244" i="2" s="1"/>
  <c r="AS338" i="2"/>
  <c r="AV338" i="2" s="1"/>
  <c r="AS261" i="2"/>
  <c r="AV261" i="2" s="1"/>
  <c r="AS292" i="2"/>
  <c r="AV292" i="2" s="1"/>
  <c r="AS464" i="2"/>
  <c r="AV464" i="2" s="1"/>
  <c r="AS53" i="2"/>
  <c r="AV53" i="2" s="1"/>
  <c r="AS494" i="2"/>
  <c r="AV494" i="2" s="1"/>
  <c r="AS221" i="2"/>
  <c r="AV221" i="2" s="1"/>
  <c r="AS190" i="2"/>
  <c r="AV190" i="2" s="1"/>
  <c r="AS397" i="2"/>
  <c r="AV397" i="2" s="1"/>
  <c r="AR666" i="2"/>
  <c r="AR532" i="2"/>
  <c r="AR55" i="2"/>
  <c r="AR340" i="2"/>
  <c r="AR301" i="2"/>
  <c r="AR34" i="2"/>
  <c r="AR371" i="2"/>
  <c r="AR22" i="2"/>
  <c r="AR124" i="2"/>
  <c r="AR53" i="2"/>
  <c r="AR29" i="2"/>
  <c r="AR118" i="2"/>
  <c r="AR626" i="2"/>
  <c r="AR388" i="2"/>
  <c r="AR17" i="2"/>
  <c r="AR109" i="2"/>
  <c r="AR481" i="2"/>
  <c r="AS736" i="2"/>
  <c r="AV736" i="2" s="1"/>
  <c r="AS576" i="2"/>
  <c r="AV576" i="2" s="1"/>
  <c r="AS475" i="2"/>
  <c r="AV475" i="2" s="1"/>
  <c r="AS688" i="2"/>
  <c r="AV688" i="2" s="1"/>
  <c r="AS422" i="2"/>
  <c r="AV422" i="2" s="1"/>
  <c r="AS450" i="2"/>
  <c r="AV450" i="2" s="1"/>
  <c r="AS506" i="2"/>
  <c r="AV506" i="2" s="1"/>
  <c r="AS163" i="2"/>
  <c r="AV163" i="2" s="1"/>
  <c r="AS530" i="2"/>
  <c r="AV530" i="2" s="1"/>
  <c r="AS415" i="2"/>
  <c r="AV415" i="2" s="1"/>
  <c r="AS136" i="2"/>
  <c r="AV136" i="2" s="1"/>
  <c r="AS488" i="2"/>
  <c r="AV488" i="2" s="1"/>
  <c r="AS414" i="2"/>
  <c r="AV414" i="2" s="1"/>
  <c r="AS614" i="2"/>
  <c r="AV614" i="2" s="1"/>
  <c r="AS64" i="2"/>
  <c r="AV64" i="2" s="1"/>
  <c r="AS294" i="2"/>
  <c r="AV294" i="2" s="1"/>
  <c r="AS519" i="2"/>
  <c r="AV519" i="2" s="1"/>
  <c r="AS269" i="2"/>
  <c r="AV269" i="2" s="1"/>
  <c r="AS274" i="2"/>
  <c r="AV274" i="2" s="1"/>
  <c r="AS360" i="2"/>
  <c r="AV360" i="2" s="1"/>
  <c r="AS406" i="2"/>
  <c r="AV406" i="2" s="1"/>
  <c r="AS533" i="2"/>
  <c r="AV533" i="2" s="1"/>
  <c r="AS410" i="2"/>
  <c r="AV410" i="2" s="1"/>
  <c r="AS176" i="2"/>
  <c r="AV176" i="2" s="1"/>
  <c r="AS524" i="2"/>
  <c r="AV524" i="2" s="1"/>
  <c r="AS168" i="2"/>
  <c r="AV168" i="2" s="1"/>
  <c r="AS376" i="2"/>
  <c r="AV376" i="2" s="1"/>
  <c r="AS686" i="2"/>
  <c r="AV686" i="2" s="1"/>
  <c r="AS184" i="2"/>
  <c r="AV184" i="2" s="1"/>
  <c r="AS515" i="2"/>
  <c r="AV515" i="2" s="1"/>
  <c r="AS534" i="2"/>
  <c r="AV534" i="2" s="1"/>
  <c r="AS86" i="2"/>
  <c r="AV86" i="2" s="1"/>
  <c r="AS498" i="2"/>
  <c r="AV498" i="2" s="1"/>
  <c r="AS393" i="2"/>
  <c r="AV393" i="2" s="1"/>
  <c r="AS237" i="2"/>
  <c r="AV237" i="2" s="1"/>
  <c r="AS60" i="2"/>
  <c r="AV60" i="2" s="1"/>
  <c r="AS208" i="2"/>
  <c r="AV208" i="2" s="1"/>
  <c r="AS648" i="2"/>
  <c r="AV648" i="2" s="1"/>
  <c r="AS337" i="2"/>
  <c r="AV337" i="2" s="1"/>
  <c r="AS161" i="2"/>
  <c r="AV161" i="2" s="1"/>
  <c r="AS90" i="2"/>
  <c r="AV90" i="2" s="1"/>
  <c r="AS541" i="2"/>
  <c r="AV541" i="2" s="1"/>
  <c r="AS125" i="2"/>
  <c r="AV125" i="2" s="1"/>
  <c r="AS129" i="2"/>
  <c r="AV129" i="2" s="1"/>
  <c r="AR103" i="2"/>
  <c r="AR431" i="2"/>
  <c r="AR413" i="2"/>
  <c r="AR485" i="2"/>
  <c r="AR71" i="2"/>
  <c r="AR266" i="2"/>
  <c r="AR13" i="2"/>
  <c r="AR554" i="2"/>
  <c r="AR207" i="2"/>
  <c r="AR125" i="2"/>
  <c r="AR176" i="2"/>
  <c r="AR163" i="2"/>
  <c r="AR464" i="2"/>
  <c r="AR213" i="2"/>
  <c r="AR606" i="2"/>
  <c r="AR468" i="2"/>
  <c r="AR58" i="2"/>
  <c r="AR143" i="2"/>
  <c r="AR255" i="2"/>
  <c r="AR183" i="2"/>
  <c r="AS426" i="2"/>
  <c r="AV426" i="2" s="1"/>
  <c r="AS38" i="2"/>
  <c r="AV38" i="2" s="1"/>
  <c r="AS680" i="2"/>
  <c r="AV680" i="2" s="1"/>
  <c r="AS75" i="2"/>
  <c r="AV75" i="2" s="1"/>
  <c r="AS121" i="2"/>
  <c r="AV121" i="2" s="1"/>
  <c r="AS733" i="2"/>
  <c r="AV733" i="2" s="1"/>
  <c r="AS374" i="2"/>
  <c r="AV374" i="2" s="1"/>
  <c r="AS556" i="2"/>
  <c r="AV556" i="2" s="1"/>
  <c r="AS115" i="2"/>
  <c r="AV115" i="2" s="1"/>
  <c r="AS202" i="2"/>
  <c r="AV202" i="2" s="1"/>
  <c r="AS217" i="2"/>
  <c r="AV217" i="2" s="1"/>
  <c r="AS466" i="2"/>
  <c r="AV466" i="2" s="1"/>
  <c r="AS110" i="2"/>
  <c r="AV110" i="2" s="1"/>
  <c r="AS507" i="2"/>
  <c r="AV507" i="2" s="1"/>
  <c r="AS57" i="2"/>
  <c r="AV57" i="2" s="1"/>
  <c r="AS232" i="2"/>
  <c r="AV232" i="2" s="1"/>
  <c r="AS302" i="2"/>
  <c r="AV302" i="2" s="1"/>
  <c r="AS112" i="2"/>
  <c r="AV112" i="2" s="1"/>
  <c r="AS315" i="2"/>
  <c r="AV315" i="2" s="1"/>
  <c r="AS601" i="2"/>
  <c r="AV601" i="2" s="1"/>
  <c r="AS304" i="2"/>
  <c r="AV304" i="2" s="1"/>
  <c r="AS345" i="2"/>
  <c r="AV345" i="2" s="1"/>
  <c r="AS444" i="2"/>
  <c r="AV444" i="2" s="1"/>
  <c r="AS303" i="2"/>
  <c r="AV303" i="2" s="1"/>
  <c r="AS518" i="2"/>
  <c r="AV518" i="2" s="1"/>
  <c r="AS276" i="2"/>
  <c r="AV276" i="2" s="1"/>
  <c r="AS191" i="2"/>
  <c r="AV191" i="2" s="1"/>
  <c r="AS228" i="2"/>
  <c r="AV228" i="2" s="1"/>
  <c r="AS635" i="2"/>
  <c r="AV635" i="2" s="1"/>
  <c r="AS493" i="2"/>
  <c r="AV493" i="2" s="1"/>
  <c r="AS327" i="2"/>
  <c r="AV327" i="2" s="1"/>
  <c r="AS230" i="2"/>
  <c r="AV230" i="2" s="1"/>
  <c r="AS219" i="2"/>
  <c r="AV219" i="2" s="1"/>
  <c r="AS353" i="2"/>
  <c r="AV353" i="2" s="1"/>
  <c r="AS316" i="2"/>
  <c r="AV316" i="2" s="1"/>
  <c r="AS572" i="2"/>
  <c r="AV572" i="2" s="1"/>
  <c r="AS309" i="2"/>
  <c r="AV309" i="2" s="1"/>
  <c r="AS209" i="2"/>
  <c r="AV209" i="2" s="1"/>
  <c r="AS295" i="2"/>
  <c r="AV295" i="2" s="1"/>
  <c r="AS657" i="2"/>
  <c r="AV657" i="2" s="1"/>
  <c r="AS28" i="2"/>
  <c r="AV28" i="2" s="1"/>
  <c r="AS173" i="2"/>
  <c r="AV173" i="2" s="1"/>
  <c r="AS622" i="2"/>
  <c r="AV622" i="2" s="1"/>
  <c r="AR41" i="2"/>
  <c r="AR355" i="2"/>
  <c r="AR147" i="2"/>
  <c r="AR187" i="2"/>
  <c r="AR239" i="2"/>
  <c r="AR461" i="2"/>
  <c r="AR391" i="2"/>
  <c r="AR199" i="2"/>
  <c r="AR635" i="2"/>
  <c r="AR202" i="2"/>
  <c r="AR541" i="2"/>
  <c r="AR410" i="2"/>
  <c r="AR450" i="2"/>
  <c r="AR261" i="2"/>
  <c r="AR32" i="2"/>
  <c r="AR40" i="2"/>
  <c r="AR165" i="2"/>
  <c r="AR243" i="2"/>
  <c r="AR51" i="2"/>
  <c r="AR249" i="2"/>
  <c r="AS253" i="2"/>
  <c r="AV253" i="2" s="1"/>
  <c r="AS713" i="2"/>
  <c r="AV713" i="2" s="1"/>
  <c r="AS511" i="2"/>
  <c r="AV511" i="2" s="1"/>
  <c r="AS433" i="2"/>
  <c r="AV433" i="2" s="1"/>
  <c r="AS210" i="2"/>
  <c r="AV210" i="2" s="1"/>
  <c r="AS390" i="2"/>
  <c r="AV390" i="2" s="1"/>
  <c r="AS574" i="2"/>
  <c r="AV574" i="2" s="1"/>
  <c r="AS89" i="2"/>
  <c r="AV89" i="2" s="1"/>
  <c r="AS724" i="2"/>
  <c r="AV724" i="2" s="1"/>
  <c r="AS637" i="2"/>
  <c r="AV637" i="2" s="1"/>
  <c r="AS555" i="2"/>
  <c r="AV555" i="2" s="1"/>
  <c r="AS181" i="2"/>
  <c r="AV181" i="2" s="1"/>
  <c r="AS314" i="2"/>
  <c r="AV314" i="2" s="1"/>
  <c r="AS380" i="2"/>
  <c r="AV380" i="2" s="1"/>
  <c r="AS663" i="2"/>
  <c r="AV663" i="2" s="1"/>
  <c r="AS100" i="2"/>
  <c r="AV100" i="2" s="1"/>
  <c r="AS646" i="2"/>
  <c r="AV646" i="2" s="1"/>
  <c r="AS377" i="2"/>
  <c r="AV377" i="2" s="1"/>
  <c r="AS613" i="2"/>
  <c r="AV613" i="2" s="1"/>
  <c r="AS79" i="2"/>
  <c r="AV79" i="2" s="1"/>
  <c r="AS69" i="2"/>
  <c r="AV69" i="2" s="1"/>
  <c r="AS81" i="2"/>
  <c r="AV81" i="2" s="1"/>
  <c r="AS348" i="2"/>
  <c r="AV348" i="2" s="1"/>
  <c r="AS459" i="2"/>
  <c r="AV459" i="2" s="1"/>
  <c r="AS561" i="2"/>
  <c r="AV561" i="2" s="1"/>
  <c r="AS85" i="2"/>
  <c r="AV85" i="2" s="1"/>
  <c r="AS373" i="2"/>
  <c r="AV373" i="2" s="1"/>
  <c r="AS182" i="2"/>
  <c r="AV182" i="2" s="1"/>
  <c r="AS260" i="2"/>
  <c r="AV260" i="2" s="1"/>
  <c r="AS204" i="2"/>
  <c r="AV204" i="2" s="1"/>
  <c r="AS470" i="2"/>
  <c r="AV470" i="2" s="1"/>
  <c r="AS186" i="2"/>
  <c r="AV186" i="2" s="1"/>
  <c r="AS10" i="2"/>
  <c r="AV10" i="2" s="1"/>
  <c r="AS149" i="2"/>
  <c r="AV149" i="2" s="1"/>
  <c r="AS67" i="2"/>
  <c r="AV67" i="2" s="1"/>
  <c r="AS537" i="2"/>
  <c r="AV537" i="2" s="1"/>
  <c r="AS113" i="2"/>
  <c r="AV113" i="2" s="1"/>
  <c r="AS479" i="2"/>
  <c r="AV479" i="2" s="1"/>
  <c r="AS107" i="2"/>
  <c r="AV107" i="2" s="1"/>
  <c r="AS5" i="2"/>
  <c r="AV5" i="2" s="1"/>
  <c r="AS311" i="2"/>
  <c r="AV311" i="2" s="1"/>
  <c r="AS683" i="2"/>
  <c r="AV683" i="2" s="1"/>
  <c r="AS546" i="2"/>
  <c r="AV546" i="2" s="1"/>
  <c r="AR42" i="2"/>
  <c r="AR174" i="2"/>
  <c r="AR45" i="2"/>
  <c r="AR653" i="2"/>
  <c r="AR562" i="2"/>
  <c r="AR102" i="2"/>
  <c r="AR354" i="2"/>
  <c r="AR672" i="2"/>
  <c r="AR227" i="2"/>
  <c r="AR5" i="2"/>
  <c r="AR85" i="2"/>
  <c r="AR181" i="2"/>
  <c r="AR191" i="2"/>
  <c r="AR115" i="2"/>
  <c r="AR90" i="2"/>
  <c r="AR533" i="2"/>
  <c r="AR422" i="2"/>
  <c r="AR338" i="2"/>
  <c r="AR162" i="2"/>
  <c r="AR429" i="2"/>
  <c r="AR358" i="2"/>
  <c r="AR568" i="2"/>
  <c r="AR258" i="2"/>
  <c r="AR407" i="2"/>
  <c r="AS366" i="2"/>
  <c r="AV366" i="2" s="1"/>
  <c r="AS730" i="2"/>
  <c r="AV730" i="2" s="1"/>
  <c r="AS117" i="2"/>
  <c r="AV117" i="2" s="1"/>
  <c r="AS523" i="2"/>
  <c r="AV523" i="2" s="1"/>
  <c r="AS72" i="2"/>
  <c r="AV72" i="2" s="1"/>
  <c r="AS452" i="2"/>
  <c r="AV452" i="2" s="1"/>
  <c r="AS200" i="2"/>
  <c r="AV200" i="2" s="1"/>
  <c r="AS402" i="2"/>
  <c r="AV402" i="2" s="1"/>
  <c r="AS307" i="2"/>
  <c r="AV307" i="2" s="1"/>
  <c r="AS439" i="2"/>
  <c r="AV439" i="2" s="1"/>
  <c r="AS216" i="2"/>
  <c r="AV216" i="2" s="1"/>
  <c r="AS487" i="2"/>
  <c r="AV487" i="2" s="1"/>
  <c r="AS33" i="2"/>
  <c r="AV33" i="2" s="1"/>
  <c r="AS392" i="2"/>
  <c r="AV392" i="2" s="1"/>
  <c r="AS196" i="2"/>
  <c r="AV196" i="2" s="1"/>
  <c r="AS93" i="2"/>
  <c r="AV93" i="2" s="1"/>
  <c r="AS242" i="2"/>
  <c r="AV242" i="2" s="1"/>
  <c r="AS291" i="2"/>
  <c r="AV291" i="2" s="1"/>
  <c r="AS504" i="2"/>
  <c r="AV504" i="2" s="1"/>
  <c r="AS425" i="2"/>
  <c r="AV425" i="2" s="1"/>
  <c r="AS325" i="2"/>
  <c r="AV325" i="2" s="1"/>
  <c r="AS62" i="2"/>
  <c r="AV62" i="2" s="1"/>
  <c r="AS68" i="2"/>
  <c r="AV68" i="2" s="1"/>
  <c r="AS394" i="2"/>
  <c r="AV394" i="2" s="1"/>
  <c r="AS581" i="2"/>
  <c r="AV581" i="2" s="1"/>
  <c r="AS281" i="2"/>
  <c r="AV281" i="2" s="1"/>
  <c r="AS344" i="2"/>
  <c r="AV344" i="2" s="1"/>
  <c r="AS583" i="2"/>
  <c r="AV583" i="2" s="1"/>
  <c r="AS271" i="2"/>
  <c r="AV271" i="2" s="1"/>
  <c r="AS682" i="2"/>
  <c r="AV682" i="2" s="1"/>
  <c r="AS451" i="2"/>
  <c r="AV451" i="2" s="1"/>
  <c r="AS482" i="2"/>
  <c r="AV482" i="2" s="1"/>
  <c r="AS293" i="2"/>
  <c r="AV293" i="2" s="1"/>
  <c r="AS8" i="2"/>
  <c r="AV8" i="2" s="1"/>
  <c r="AS313" i="2"/>
  <c r="AV313" i="2" s="1"/>
  <c r="AS474" i="2"/>
  <c r="AV474" i="2" s="1"/>
  <c r="AS142" i="2"/>
  <c r="AV142" i="2" s="1"/>
  <c r="AS396" i="2"/>
  <c r="AV396" i="2" s="1"/>
  <c r="AS306" i="2"/>
  <c r="AV306" i="2" s="1"/>
  <c r="AS386" i="2"/>
  <c r="AV386" i="2" s="1"/>
  <c r="AS265" i="2"/>
  <c r="AV265" i="2" s="1"/>
  <c r="AS567" i="2"/>
  <c r="AV567" i="2" s="1"/>
  <c r="AR137" i="2"/>
  <c r="AR35" i="2"/>
  <c r="AR296" i="2"/>
  <c r="AR361" i="2"/>
  <c r="AR483" i="2"/>
  <c r="AR375" i="2"/>
  <c r="AR108" i="2"/>
  <c r="AR305" i="2"/>
  <c r="AR509" i="2"/>
  <c r="AR306" i="2"/>
  <c r="AR291" i="2"/>
  <c r="AR72" i="2"/>
  <c r="AR107" i="2"/>
  <c r="AR561" i="2"/>
  <c r="AR89" i="2"/>
  <c r="AR276" i="2"/>
  <c r="AR556" i="2"/>
  <c r="AR161" i="2"/>
  <c r="AR406" i="2"/>
  <c r="AR475" i="2"/>
  <c r="AR54" i="2"/>
  <c r="AR214" i="2"/>
  <c r="AR197" i="2"/>
  <c r="AR37" i="2"/>
  <c r="AR104" i="2"/>
  <c r="AR328" i="2"/>
  <c r="AS270" i="2"/>
  <c r="AV270" i="2" s="1"/>
  <c r="AS621" i="2"/>
  <c r="AV621" i="2" s="1"/>
  <c r="AS23" i="2"/>
  <c r="AV23" i="2" s="1"/>
  <c r="AS334" i="2"/>
  <c r="AV334" i="2" s="1"/>
  <c r="AS231" i="2"/>
  <c r="AV231" i="2" s="1"/>
  <c r="AS698" i="2"/>
  <c r="AV698" i="2" s="1"/>
  <c r="AS457" i="2"/>
  <c r="AV457" i="2" s="1"/>
  <c r="AS275" i="2"/>
  <c r="AV275" i="2" s="1"/>
  <c r="AS692" i="2"/>
  <c r="AV692" i="2" s="1"/>
  <c r="AS27" i="2"/>
  <c r="AV27" i="2" s="1"/>
  <c r="AS44" i="2"/>
  <c r="AV44" i="2" s="1"/>
  <c r="AS15" i="2"/>
  <c r="AV15" i="2" s="1"/>
  <c r="AS156" i="2"/>
  <c r="AV156" i="2" s="1"/>
  <c r="AS195" i="2"/>
  <c r="AV195" i="2" s="1"/>
  <c r="AS264" i="2"/>
  <c r="AV264" i="2" s="1"/>
  <c r="AS440" i="2"/>
  <c r="AV440" i="2" s="1"/>
  <c r="AS710" i="2"/>
  <c r="AV710" i="2" s="1"/>
  <c r="AS432" i="2"/>
  <c r="AV432" i="2" s="1"/>
  <c r="AS9" i="2"/>
  <c r="AV9" i="2" s="1"/>
  <c r="AS495" i="2"/>
  <c r="AV495" i="2" s="1"/>
  <c r="AS610" i="2"/>
  <c r="AV610" i="2" s="1"/>
  <c r="AS612" i="2"/>
  <c r="AV612" i="2" s="1"/>
  <c r="AS111" i="2"/>
  <c r="AV111" i="2" s="1"/>
  <c r="AS289" i="2"/>
  <c r="AV289" i="2" s="1"/>
  <c r="AS651" i="2"/>
  <c r="AV651" i="2" s="1"/>
  <c r="AS706" i="2"/>
  <c r="AV706" i="2" s="1"/>
  <c r="AS341" i="2"/>
  <c r="AV341" i="2" s="1"/>
  <c r="AS122" i="2"/>
  <c r="AV122" i="2" s="1"/>
  <c r="AS403" i="2"/>
  <c r="AV403" i="2" s="1"/>
  <c r="AS31" i="2"/>
  <c r="AV31" i="2" s="1"/>
  <c r="AS134" i="2"/>
  <c r="AV134" i="2" s="1"/>
  <c r="AS36" i="2"/>
  <c r="AV36" i="2" s="1"/>
  <c r="AS379" i="2"/>
  <c r="AV379" i="2" s="1"/>
  <c r="AS319" i="2"/>
  <c r="AV319" i="2" s="1"/>
  <c r="AS607" i="2"/>
  <c r="AV607" i="2" s="1"/>
  <c r="AS705" i="2"/>
  <c r="AV705" i="2" s="1"/>
  <c r="AS462" i="2"/>
  <c r="AV462" i="2" s="1"/>
  <c r="AS384" i="2"/>
  <c r="AV384" i="2" s="1"/>
  <c r="AS12" i="2"/>
  <c r="AV12" i="2" s="1"/>
  <c r="AS399" i="2"/>
  <c r="AV399" i="2" s="1"/>
  <c r="AS279" i="2"/>
  <c r="AV279" i="2" s="1"/>
  <c r="AS557" i="2"/>
  <c r="AV557" i="2" s="1"/>
  <c r="AS82" i="2"/>
  <c r="AV82" i="2" s="1"/>
  <c r="AS441" i="2"/>
  <c r="AV441" i="2" s="1"/>
  <c r="AS465" i="2"/>
  <c r="AV465" i="2" s="1"/>
  <c r="AR3" i="2"/>
  <c r="AR639" i="2"/>
  <c r="AR350" i="2"/>
  <c r="AR421" i="2"/>
  <c r="AR339" i="2"/>
  <c r="AR582" i="2"/>
  <c r="AR477" i="2"/>
  <c r="AR536" i="2"/>
  <c r="AR116" i="2"/>
  <c r="AR92" i="2"/>
  <c r="AR36" i="2"/>
  <c r="AR432" i="2"/>
  <c r="AR270" i="2"/>
  <c r="AR396" i="2"/>
  <c r="AR242" i="2"/>
  <c r="AR523" i="2"/>
  <c r="AR113" i="2"/>
  <c r="AR459" i="2"/>
  <c r="AR210" i="2"/>
  <c r="AR622" i="2"/>
  <c r="AR518" i="2"/>
  <c r="AR374" i="2"/>
  <c r="AR337" i="2"/>
  <c r="AR360" i="2"/>
  <c r="AR576" i="2"/>
  <c r="AR323" i="2"/>
  <c r="AR119" i="2"/>
  <c r="AR153" i="2"/>
  <c r="AR259" i="2"/>
  <c r="AR364" i="2"/>
  <c r="AR49" i="2"/>
  <c r="X30" i="3" l="1"/>
  <c r="X66" i="3"/>
  <c r="Z16" i="3"/>
  <c r="X54" i="3"/>
  <c r="X58" i="3"/>
  <c r="Z12" i="3"/>
  <c r="X79" i="3"/>
  <c r="Z60" i="3"/>
  <c r="Z100" i="3"/>
  <c r="X4" i="3"/>
  <c r="Z111" i="3"/>
  <c r="Z93" i="3"/>
  <c r="Z39" i="3"/>
  <c r="Z69" i="3"/>
  <c r="Z106" i="3"/>
  <c r="X93" i="3"/>
  <c r="X44" i="3"/>
  <c r="Z52" i="3"/>
  <c r="X16" i="3"/>
  <c r="X109" i="3"/>
  <c r="Z72" i="3"/>
  <c r="Z85" i="3"/>
  <c r="Z68" i="3"/>
  <c r="X36" i="3"/>
  <c r="X73" i="3"/>
  <c r="Z76" i="3"/>
  <c r="Z87" i="3"/>
  <c r="X90" i="3"/>
  <c r="X111" i="3"/>
  <c r="X76" i="3"/>
  <c r="Z55" i="3"/>
  <c r="X3" i="3"/>
  <c r="X121" i="3"/>
  <c r="X31" i="3"/>
  <c r="Z77" i="3"/>
  <c r="X45" i="3"/>
  <c r="Z105" i="3"/>
  <c r="X38" i="3"/>
  <c r="Z4" i="3"/>
  <c r="Z10" i="3"/>
  <c r="X48" i="3"/>
  <c r="X61" i="3"/>
  <c r="X83" i="3"/>
  <c r="Z65" i="3"/>
  <c r="Z21" i="3"/>
  <c r="X52" i="3"/>
  <c r="X9" i="3"/>
  <c r="Z36" i="3"/>
  <c r="X99" i="3"/>
  <c r="X118" i="3"/>
  <c r="X89" i="3"/>
  <c r="Z44" i="3"/>
  <c r="X77" i="3"/>
  <c r="X62" i="3"/>
  <c r="Z118" i="3"/>
  <c r="X37" i="3"/>
  <c r="Z59" i="3"/>
  <c r="X100" i="3"/>
  <c r="X96" i="3"/>
  <c r="Z58" i="3"/>
  <c r="Z99" i="3"/>
  <c r="X65" i="3"/>
  <c r="Z8" i="3"/>
  <c r="Z3" i="3"/>
  <c r="Z112" i="3"/>
  <c r="Z5" i="3"/>
  <c r="X11" i="3"/>
  <c r="X12" i="3"/>
  <c r="X103" i="3"/>
  <c r="X6" i="3"/>
  <c r="Z62" i="3"/>
  <c r="X5" i="3"/>
  <c r="Z54" i="3"/>
  <c r="Z29" i="3"/>
  <c r="X47" i="3"/>
  <c r="Z2" i="3"/>
  <c r="Z98" i="3"/>
  <c r="Z23" i="3"/>
  <c r="X15" i="3"/>
  <c r="X108" i="3"/>
  <c r="X80" i="3"/>
  <c r="X41" i="3"/>
  <c r="X95" i="3"/>
  <c r="Z83" i="3"/>
  <c r="Z103" i="3"/>
  <c r="X34" i="3"/>
  <c r="X25" i="3"/>
  <c r="Z90" i="3"/>
  <c r="X2" i="3"/>
  <c r="X85" i="3"/>
  <c r="Z15" i="3"/>
  <c r="X102" i="3"/>
  <c r="X51" i="3"/>
  <c r="X70" i="3"/>
  <c r="Z35" i="3"/>
  <c r="Z13" i="3"/>
  <c r="Z7" i="3"/>
  <c r="Z27" i="3"/>
  <c r="Z20" i="3"/>
  <c r="X98" i="3"/>
  <c r="X27" i="3"/>
  <c r="Z117" i="3"/>
  <c r="Z81" i="3"/>
  <c r="Z89" i="3"/>
  <c r="X104" i="3"/>
  <c r="X18" i="3"/>
  <c r="Z53" i="3"/>
  <c r="Z120" i="3"/>
  <c r="Z104" i="3"/>
  <c r="Z45" i="3"/>
  <c r="X75" i="3"/>
  <c r="Z31" i="3"/>
  <c r="Z47" i="3"/>
  <c r="Z75" i="3"/>
  <c r="X97" i="3"/>
  <c r="Z9" i="3"/>
  <c r="Z37" i="3"/>
  <c r="Z17" i="3"/>
  <c r="X28" i="3"/>
  <c r="X56" i="3"/>
  <c r="X88" i="3"/>
  <c r="Z116" i="3"/>
  <c r="Z96" i="3"/>
  <c r="Z50" i="3"/>
  <c r="Z84" i="3"/>
  <c r="X63" i="3"/>
  <c r="X74" i="3"/>
  <c r="Z48" i="3"/>
  <c r="Z61" i="3"/>
  <c r="Z18" i="3"/>
  <c r="X92" i="3"/>
  <c r="Z24" i="3"/>
  <c r="Z78" i="3"/>
  <c r="Z22" i="3"/>
  <c r="X43" i="3"/>
  <c r="X20" i="3"/>
  <c r="Z91" i="3"/>
  <c r="X26" i="3"/>
  <c r="Z6" i="3"/>
  <c r="X119" i="3"/>
  <c r="Z34" i="3"/>
  <c r="X59" i="3"/>
  <c r="X55" i="3"/>
  <c r="Z57" i="3"/>
  <c r="X32" i="3"/>
  <c r="X82" i="3"/>
  <c r="Z41" i="3"/>
  <c r="Z56" i="3"/>
  <c r="Z49" i="3"/>
  <c r="Z40" i="3"/>
  <c r="Z102" i="3"/>
  <c r="Z33" i="3"/>
  <c r="Z92" i="3"/>
  <c r="X113" i="3"/>
  <c r="X106" i="3"/>
  <c r="X19" i="3"/>
  <c r="Z110" i="3"/>
  <c r="Z19" i="3"/>
  <c r="Z67" i="3"/>
  <c r="X81" i="3"/>
  <c r="Z80" i="3"/>
  <c r="Z32" i="3"/>
  <c r="X29" i="3"/>
  <c r="X7" i="3"/>
  <c r="Z46" i="3"/>
  <c r="X78" i="3"/>
  <c r="X46" i="3"/>
  <c r="Z14" i="3"/>
  <c r="X110" i="3"/>
  <c r="Z63" i="3"/>
  <c r="X60" i="3"/>
  <c r="X86" i="3"/>
  <c r="Z113" i="3"/>
  <c r="X64" i="3"/>
  <c r="Z66" i="3"/>
  <c r="Z86" i="3"/>
  <c r="X122" i="3"/>
  <c r="X114" i="3"/>
  <c r="Z70" i="3"/>
  <c r="X50" i="3"/>
  <c r="Z82" i="3"/>
  <c r="Z25" i="3"/>
  <c r="Z97" i="3"/>
  <c r="X33" i="3"/>
  <c r="Z119" i="3"/>
  <c r="X94" i="3"/>
  <c r="X71" i="3"/>
  <c r="Z43" i="3"/>
  <c r="X35" i="3"/>
  <c r="Z73" i="3"/>
  <c r="X10" i="3"/>
  <c r="Z74" i="3"/>
  <c r="Z88" i="3"/>
  <c r="X22" i="3"/>
  <c r="X87" i="3"/>
  <c r="Z11" i="3"/>
  <c r="X91" i="3"/>
  <c r="X120" i="3"/>
  <c r="Z79" i="3"/>
  <c r="Z95" i="3"/>
  <c r="X21" i="3"/>
  <c r="X69" i="3"/>
  <c r="Z51" i="3"/>
  <c r="X116" i="3"/>
  <c r="X57" i="3"/>
  <c r="X24" i="3"/>
  <c r="X115" i="3"/>
  <c r="X67" i="3"/>
  <c r="X101" i="3"/>
  <c r="X39" i="3"/>
  <c r="Z64" i="3"/>
  <c r="Z28" i="3"/>
  <c r="X84" i="3"/>
  <c r="X8" i="3"/>
  <c r="Z109" i="3"/>
  <c r="Z115" i="3"/>
  <c r="X40" i="3"/>
  <c r="X49" i="3"/>
  <c r="X42" i="3"/>
  <c r="Z114" i="3"/>
  <c r="X117" i="3"/>
  <c r="Z101" i="3"/>
  <c r="Z30" i="3"/>
  <c r="X53" i="3"/>
  <c r="X17" i="3"/>
  <c r="Z108" i="3"/>
  <c r="Z42" i="3"/>
  <c r="Z38" i="3"/>
  <c r="X105" i="3"/>
  <c r="Z71" i="3"/>
  <c r="X13" i="3"/>
  <c r="Z121" i="3"/>
  <c r="X107" i="3"/>
  <c r="Z94" i="3"/>
  <c r="X72" i="3"/>
  <c r="Z122" i="3"/>
  <c r="X68" i="3"/>
  <c r="X14" i="3"/>
  <c r="Z107" i="3"/>
  <c r="Z26" i="3"/>
  <c r="X23" i="3"/>
  <c r="X112" i="3"/>
</calcChain>
</file>

<file path=xl/sharedStrings.xml><?xml version="1.0" encoding="utf-8"?>
<sst xmlns="http://schemas.openxmlformats.org/spreadsheetml/2006/main" count="19538" uniqueCount="10365">
  <si>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</si>
  <si>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</si>
  <si>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</si>
  <si>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</si>
  <si>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</si>
  <si>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</si>
  <si>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</si>
  <si>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</si>
  <si>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</si>
  <si>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</si>
  <si>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</si>
  <si>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</si>
  <si>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</si>
  <si>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</si>
  <si>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</si>
  <si>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</si>
  <si>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</si>
  <si>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</si>
  <si>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</si>
  <si>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</si>
  <si>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</si>
  <si>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</si>
  <si>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</si>
  <si>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</si>
  <si>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</si>
  <si>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</si>
  <si>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</si>
  <si>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</si>
  <si>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</si>
  <si>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</si>
  <si>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</si>
  <si>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</si>
  <si>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</si>
  <si>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</si>
  <si>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</si>
  <si>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</si>
  <si>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</si>
  <si>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</si>
  <si>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</si>
  <si>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</si>
  <si>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</si>
  <si>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</si>
  <si>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</si>
  <si>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</si>
  <si>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</si>
  <si>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</si>
  <si>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</si>
  <si>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</si>
  <si>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</si>
  <si>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</si>
  <si>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</si>
  <si>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</si>
  <si>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</si>
  <si>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</si>
  <si>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</si>
  <si>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Oil and Natural Gas Corporation Ltd</t>
  </si>
  <si>
    <t>ONGC</t>
  </si>
  <si>
    <t>Oil &amp; Gas - Exploration &amp; Production</t>
  </si>
  <si>
    <t>NTPC Ltd</t>
  </si>
  <si>
    <t>NTPC</t>
  </si>
  <si>
    <t>Power Generation</t>
  </si>
  <si>
    <t>Tata Motors Ltd</t>
  </si>
  <si>
    <t>TATAMOTORS</t>
  </si>
  <si>
    <t>Four Wheelers</t>
  </si>
  <si>
    <t>Maruti Suzuki India Ltd</t>
  </si>
  <si>
    <t>MARUTI</t>
  </si>
  <si>
    <t>Axis Bank Ltd</t>
  </si>
  <si>
    <t>AXISBANK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</si>
  <si>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</si>
  <si>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</si>
  <si>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</si>
  <si>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</si>
  <si>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</si>
  <si>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</si>
  <si>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</si>
  <si>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Coal India Ltd</t>
  </si>
  <si>
    <t>COALINDIA</t>
  </si>
  <si>
    <t>Mining - Coal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</si>
  <si>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</si>
  <si>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</si>
  <si>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</si>
  <si>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</si>
  <si>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</si>
  <si>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</si>
  <si>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</si>
  <si>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</si>
  <si>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</si>
  <si>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</si>
  <si>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</si>
  <si>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</si>
  <si>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Titan Company Ltd</t>
  </si>
  <si>
    <t>TITAN</t>
  </si>
  <si>
    <t>Precious Metals, Jewellery &amp; Watches</t>
  </si>
  <si>
    <t>Power Grid Corporation of India Ltd</t>
  </si>
  <si>
    <t>POWERGRID</t>
  </si>
  <si>
    <t>Power Transmission &amp; Distribution</t>
  </si>
  <si>
    <t>Asian Paints Ltd</t>
  </si>
  <si>
    <t>ASIANPAINT</t>
  </si>
  <si>
    <t>Paints</t>
  </si>
  <si>
    <t>Adani Green Energy Ltd</t>
  </si>
  <si>
    <t>ADANIGREEN</t>
  </si>
  <si>
    <t>Renewable Energy</t>
  </si>
  <si>
    <t>Bajaj Auto Ltd</t>
  </si>
  <si>
    <t>BAJAJ-AUTO</t>
  </si>
  <si>
    <t>Two Wheelers</t>
  </si>
  <si>
    <t>Bajaj Finserv Ltd</t>
  </si>
  <si>
    <t>BAJAJFINSV</t>
  </si>
  <si>
    <t>Wipro Ltd</t>
  </si>
  <si>
    <t>WIPRO</t>
  </si>
  <si>
    <t>Adani Power Ltd</t>
  </si>
  <si>
    <t>ADANIPOWER</t>
  </si>
  <si>
    <t>Siemens Ltd</t>
  </si>
  <si>
    <t>SIEMENS</t>
  </si>
  <si>
    <t>Conglomerates</t>
  </si>
  <si>
    <t>Indian Oil Corporation Ltd</t>
  </si>
  <si>
    <t>IOC</t>
  </si>
  <si>
    <t>Trent Ltd</t>
  </si>
  <si>
    <t>TRENT</t>
  </si>
  <si>
    <t>Retail - Apparel</t>
  </si>
  <si>
    <t>Nestle India Ltd</t>
  </si>
  <si>
    <t>NESTLEIND</t>
  </si>
  <si>
    <t>FMCG - Foods</t>
  </si>
  <si>
    <t>Indian Railway Finance Corp Ltd</t>
  </si>
  <si>
    <t>IRFC</t>
  </si>
  <si>
    <t>Specialized Finance</t>
  </si>
  <si>
    <t>JSW Steel Ltd</t>
  </si>
  <si>
    <t>JSWSTEEL</t>
  </si>
  <si>
    <t>Iron &amp; Steel</t>
  </si>
  <si>
    <t>Hindustan Zinc Ltd</t>
  </si>
  <si>
    <t>HINDZINC</t>
  </si>
  <si>
    <t>Mining - Diversified</t>
  </si>
  <si>
    <t>Zomato Ltd</t>
  </si>
  <si>
    <t>ZOMATO</t>
  </si>
  <si>
    <t>Online Services</t>
  </si>
  <si>
    <t>Bharat Electronics Ltd</t>
  </si>
  <si>
    <t>BEL</t>
  </si>
  <si>
    <t>Electronic Equipments</t>
  </si>
  <si>
    <t>DLF Ltd</t>
  </si>
  <si>
    <t>DLF</t>
  </si>
  <si>
    <t>Real Estate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</si>
  <si>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</si>
  <si>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</si>
  <si>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</si>
  <si>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</si>
  <si>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</si>
  <si>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</si>
  <si>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</si>
  <si>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SBI Life Insurance Company Ltd</t>
  </si>
  <si>
    <t>SBILIFE</t>
  </si>
  <si>
    <t>Interglobe Aviation Ltd</t>
  </si>
  <si>
    <t>INDIGO</t>
  </si>
  <si>
    <t>Airlines</t>
  </si>
  <si>
    <t>Grasim Industries Ltd</t>
  </si>
  <si>
    <t>GRASIM</t>
  </si>
  <si>
    <t>Vedanta Ltd</t>
  </si>
  <si>
    <t>VEDL</t>
  </si>
  <si>
    <t>Metals - Diversified</t>
  </si>
  <si>
    <t>Power Finance Corporation Ltd</t>
  </si>
  <si>
    <t>PFC</t>
  </si>
  <si>
    <t>LTIMindtree Ltd</t>
  </si>
  <si>
    <t>LTIM</t>
  </si>
  <si>
    <t>ABB India Ltd</t>
  </si>
  <si>
    <t>ABB</t>
  </si>
  <si>
    <t>Heavy Electrical Equipments</t>
  </si>
  <si>
    <t>REC Limited</t>
  </si>
  <si>
    <t>RECLTD</t>
  </si>
  <si>
    <t>HDFC Life Insurance Company Ltd</t>
  </si>
  <si>
    <t>HDFCLIFE</t>
  </si>
  <si>
    <t>Tech Mahindra Ltd</t>
  </si>
  <si>
    <t>TECHM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</si>
  <si>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</si>
  <si>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</si>
  <si>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</si>
  <si>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</si>
  <si>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</si>
  <si>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</si>
  <si>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Gail (India) Ltd</t>
  </si>
  <si>
    <t>GAIL</t>
  </si>
  <si>
    <t>Gas Distribution</t>
  </si>
  <si>
    <t>Ambuja Cements Ltd</t>
  </si>
  <si>
    <t>AMBUJACEM</t>
  </si>
  <si>
    <t>TATAMTRDVR</t>
  </si>
  <si>
    <t>Bharat Petroleum Corporation Ltd</t>
  </si>
  <si>
    <t>BPCL</t>
  </si>
  <si>
    <t>Godrej Consumer Products Ltd</t>
  </si>
  <si>
    <t>GODREJCP</t>
  </si>
  <si>
    <t>FMCG - Personal Products</t>
  </si>
  <si>
    <t>Britannia Industries Ltd</t>
  </si>
  <si>
    <t>BRITANNIA</t>
  </si>
  <si>
    <t>Tata Power Company Ltd</t>
  </si>
  <si>
    <t>TATAPOWER</t>
  </si>
  <si>
    <t>Samvardhana Motherson International Ltd</t>
  </si>
  <si>
    <t>MOTHERSON</t>
  </si>
  <si>
    <t>Auto Parts</t>
  </si>
  <si>
    <t>Eicher Motors Ltd</t>
  </si>
  <si>
    <t>EICHERMOT</t>
  </si>
  <si>
    <t>Trucks &amp; Buses</t>
  </si>
  <si>
    <t>TVS Motor Company Ltd</t>
  </si>
  <si>
    <t>TVSMOTOR</t>
  </si>
  <si>
    <t>Divi's Laboratories Ltd</t>
  </si>
  <si>
    <t>DIVISLAB</t>
  </si>
  <si>
    <t>Labs &amp; Life Sciences Services</t>
  </si>
  <si>
    <t>Bank of Baroda Ltd</t>
  </si>
  <si>
    <t>BANKBARODA</t>
  </si>
  <si>
    <t>Cipla Ltd</t>
  </si>
  <si>
    <t>CIPLA</t>
  </si>
  <si>
    <t>JSW Energy Ltd</t>
  </si>
  <si>
    <t>JSWENERGY</t>
  </si>
  <si>
    <t>Punjab National Bank</t>
  </si>
  <si>
    <t>PNB</t>
  </si>
  <si>
    <t>Adani Energy Solutions Ltd</t>
  </si>
  <si>
    <t>ADANIENSOL</t>
  </si>
  <si>
    <t>Power Infrastructure</t>
  </si>
  <si>
    <t>Macrotech Developers Ltd</t>
  </si>
  <si>
    <t>LODHA</t>
  </si>
  <si>
    <t>Shriram Finance Ltd</t>
  </si>
  <si>
    <t>SHRIRAMFIN</t>
  </si>
  <si>
    <t>Cholamandalam Investment and Finance Company Ltd</t>
  </si>
  <si>
    <t>CHOLAFIN</t>
  </si>
  <si>
    <t>Rail Vikas Nigam Ltd</t>
  </si>
  <si>
    <t>RVNL</t>
  </si>
  <si>
    <t>Tata Consumer Products Ltd</t>
  </si>
  <si>
    <t>TATACONSUM</t>
  </si>
  <si>
    <t>Tea &amp; Coffee</t>
  </si>
  <si>
    <t>Havells India Ltd</t>
  </si>
  <si>
    <t>HAVELLS</t>
  </si>
  <si>
    <t>Electrical Components &amp; Equipments</t>
  </si>
  <si>
    <t>Indus Towers Ltd</t>
  </si>
  <si>
    <t>INDUSTOWER</t>
  </si>
  <si>
    <t>Telecom Infrastructure</t>
  </si>
  <si>
    <t>Oil India Ltd</t>
  </si>
  <si>
    <t>OIL</t>
  </si>
  <si>
    <t>Indian Overseas Bank</t>
  </si>
  <si>
    <t>IOB</t>
  </si>
  <si>
    <t>Dr Reddy's Laboratories Ltd</t>
  </si>
  <si>
    <t>DRREDDY</t>
  </si>
  <si>
    <t>Dabur India Ltd</t>
  </si>
  <si>
    <t>DABUR</t>
  </si>
  <si>
    <t>Torrent Pharmaceuticals Ltd</t>
  </si>
  <si>
    <t>TORNTPHARM</t>
  </si>
  <si>
    <t>Zydus Lifesciences Ltd</t>
  </si>
  <si>
    <t>ZYDUSLIFE</t>
  </si>
  <si>
    <t>Vodafone Idea Ltd</t>
  </si>
  <si>
    <t>IDEA</t>
  </si>
  <si>
    <t>CG Power and Industrial Solutions Ltd</t>
  </si>
  <si>
    <t>CGPOWER</t>
  </si>
  <si>
    <t>Bajaj Holdings and Investment Ltd</t>
  </si>
  <si>
    <t>BAJAJHLDNG</t>
  </si>
  <si>
    <t>Asset Management</t>
  </si>
  <si>
    <t>Indusind Bank Ltd</t>
  </si>
  <si>
    <t>INDUSINDBK</t>
  </si>
  <si>
    <t>ICICI Prudential Life Insurance Company Ltd</t>
  </si>
  <si>
    <t>ICICIPRULI</t>
  </si>
  <si>
    <t>Hero MotoCorp Ltd</t>
  </si>
  <si>
    <t>HEROMOTOCO</t>
  </si>
  <si>
    <t>ICICI Lombard General Insurance Company Ltd</t>
  </si>
  <si>
    <t>ICICIGI</t>
  </si>
  <si>
    <t>Suzlon Energy Ltd</t>
  </si>
  <si>
    <t>SUZLON</t>
  </si>
  <si>
    <t>Renewable Energy Equipment &amp; Services</t>
  </si>
  <si>
    <t>Cummins India Ltd</t>
  </si>
  <si>
    <t>CUMMINSIND</t>
  </si>
  <si>
    <t>Industrial Machinery</t>
  </si>
  <si>
    <t>United Spirits Ltd</t>
  </si>
  <si>
    <t>UNITDSPR</t>
  </si>
  <si>
    <t>Alcoholic Beverages</t>
  </si>
  <si>
    <t>Bharat Heavy Electricals Ltd</t>
  </si>
  <si>
    <t>BHEL</t>
  </si>
  <si>
    <t>IDBI Bank Ltd</t>
  </si>
  <si>
    <t>IDBI</t>
  </si>
  <si>
    <t>Private Bank</t>
  </si>
  <si>
    <t>Polycab India Ltd</t>
  </si>
  <si>
    <t>POLYCAB</t>
  </si>
  <si>
    <t>GMR Airports Infrastructure Ltd</t>
  </si>
  <si>
    <t>GMRINFRA</t>
  </si>
  <si>
    <t>Canara Bank Ltd</t>
  </si>
  <si>
    <t>CANBK</t>
  </si>
  <si>
    <t>Lupin Ltd</t>
  </si>
  <si>
    <t>LUPIN</t>
  </si>
  <si>
    <t>Jindal Steel And Power Ltd</t>
  </si>
  <si>
    <t>JINDALSTEL</t>
  </si>
  <si>
    <t>Apollo Hospitals Enterprise Ltd</t>
  </si>
  <si>
    <t>APOLLOHOSP</t>
  </si>
  <si>
    <t>Hospitals &amp; Diagnostic Centres</t>
  </si>
  <si>
    <t>Mankind Pharma Ltd</t>
  </si>
  <si>
    <t>MANKIND</t>
  </si>
  <si>
    <t>Info Edge (India) Ltd</t>
  </si>
  <si>
    <t>NAUKRI</t>
  </si>
  <si>
    <t>Colgate-Palmolive (India) Ltd</t>
  </si>
  <si>
    <t>COLPAL</t>
  </si>
  <si>
    <t>HDFC Asset Management Company Ltd</t>
  </si>
  <si>
    <t>HDFCAMC</t>
  </si>
  <si>
    <t>NHPC Ltd</t>
  </si>
  <si>
    <t>NHPC</t>
  </si>
  <si>
    <t>Bosch Ltd</t>
  </si>
  <si>
    <t>BOSCHLTD</t>
  </si>
  <si>
    <t>Union Bank of India Ltd</t>
  </si>
  <si>
    <t>UNIONBANK</t>
  </si>
  <si>
    <t>Oracle Financial Services Software Ltd</t>
  </si>
  <si>
    <t>OFSS</t>
  </si>
  <si>
    <t>Software Services</t>
  </si>
  <si>
    <t>Indian Hotels Company Ltd</t>
  </si>
  <si>
    <t>INDHOTEL</t>
  </si>
  <si>
    <t>Hotels, Resorts &amp; Cruise Lines</t>
  </si>
  <si>
    <t>Solar Industries India Ltd</t>
  </si>
  <si>
    <t>SOLARINDS</t>
  </si>
  <si>
    <t>Commodity Chemicals</t>
  </si>
  <si>
    <t>Adani Total Gas Ltd</t>
  </si>
  <si>
    <t>ATGL</t>
  </si>
  <si>
    <t>Aurobindo Pharma Ltd</t>
  </si>
  <si>
    <t>AUROPHARMA</t>
  </si>
  <si>
    <t>Shree Cement Ltd</t>
  </si>
  <si>
    <t>SHREECEM</t>
  </si>
  <si>
    <t>Marico Ltd</t>
  </si>
  <si>
    <t>MARICO</t>
  </si>
  <si>
    <t>Mazagon Dock Shipbuilders Ltd</t>
  </si>
  <si>
    <t>MAZDOCK</t>
  </si>
  <si>
    <t>Shipbuilding</t>
  </si>
  <si>
    <t>Hindustan Petroleum Corp Ltd</t>
  </si>
  <si>
    <t>HINDPETRO</t>
  </si>
  <si>
    <t>Max Healthcare Institute Ltd</t>
  </si>
  <si>
    <t>MAXHEALTH</t>
  </si>
  <si>
    <t>Torrent Power Ltd</t>
  </si>
  <si>
    <t>TORNTPOWER</t>
  </si>
  <si>
    <t>PB Fintech Ltd</t>
  </si>
  <si>
    <t>POLICYBZR</t>
  </si>
  <si>
    <t>Godrej Properties Ltd</t>
  </si>
  <si>
    <t>GODREJPROP</t>
  </si>
  <si>
    <t>Tube Investments of India Ltd</t>
  </si>
  <si>
    <t>TIINDIA</t>
  </si>
  <si>
    <t>Cycles</t>
  </si>
  <si>
    <t>Muthoot Finance Ltd</t>
  </si>
  <si>
    <t>MUTHOOTFIN</t>
  </si>
  <si>
    <t>Dixon Technologies (India) Ltd</t>
  </si>
  <si>
    <t>DIXON</t>
  </si>
  <si>
    <t>Home Electronics &amp; Appliances</t>
  </si>
  <si>
    <t>Ashok Leyland Ltd</t>
  </si>
  <si>
    <t>ASHOKLEY</t>
  </si>
  <si>
    <t>SRF Ltd</t>
  </si>
  <si>
    <t>SRF</t>
  </si>
  <si>
    <t>Yes Bank Ltd</t>
  </si>
  <si>
    <t>YESBANK</t>
  </si>
  <si>
    <t>Persistent Systems Ltd</t>
  </si>
  <si>
    <t>PERSISTENT</t>
  </si>
  <si>
    <t>Bharat Forge Ltd</t>
  </si>
  <si>
    <t>BHARATFORG</t>
  </si>
  <si>
    <t>Indian Railway Catering and Tourism Corporation Ltd</t>
  </si>
  <si>
    <t>IRCTC</t>
  </si>
  <si>
    <t>Indian Bank</t>
  </si>
  <si>
    <t>INDIANB</t>
  </si>
  <si>
    <t>General Insurance Corporation of India</t>
  </si>
  <si>
    <t>GICRE</t>
  </si>
  <si>
    <t>Alkem Laboratories Ltd</t>
  </si>
  <si>
    <t>ALKEM</t>
  </si>
  <si>
    <t>SBI Cards and Payment Services Ltd</t>
  </si>
  <si>
    <t>SBICARD</t>
  </si>
  <si>
    <t>Payment Infrastructure</t>
  </si>
  <si>
    <t>Patanjali Foods Ltd</t>
  </si>
  <si>
    <t>PATANJALI</t>
  </si>
  <si>
    <t>Packaged Foods &amp; Meats</t>
  </si>
  <si>
    <t>JSW Infrastructure Ltd</t>
  </si>
  <si>
    <t>JSWINFRA</t>
  </si>
  <si>
    <t>Indian Renewable Energy Development Agency Ltd</t>
  </si>
  <si>
    <t>IREDA</t>
  </si>
  <si>
    <t>Prestige Estates Projects Ltd</t>
  </si>
  <si>
    <t>PRESTIGE</t>
  </si>
  <si>
    <t>Supreme Industries Ltd</t>
  </si>
  <si>
    <t>SUPREMEIND</t>
  </si>
  <si>
    <t>Plastic Products</t>
  </si>
  <si>
    <t>Berger Paints India Ltd</t>
  </si>
  <si>
    <t>BERGEPAINT</t>
  </si>
  <si>
    <t>PI Industries Ltd</t>
  </si>
  <si>
    <t>PIIND</t>
  </si>
  <si>
    <t>NMDC Ltd</t>
  </si>
  <si>
    <t>NMDC</t>
  </si>
  <si>
    <t>Mining - Iron Ore</t>
  </si>
  <si>
    <t>Phoenix Mills Ltd</t>
  </si>
  <si>
    <t>PHOENIXLTD</t>
  </si>
  <si>
    <t>Fsn E-Commerce Ventures Ltd</t>
  </si>
  <si>
    <t>NYKAA</t>
  </si>
  <si>
    <t>Wellness Services</t>
  </si>
  <si>
    <t>UNO Minda Ltd</t>
  </si>
  <si>
    <t>UNOMINDA</t>
  </si>
  <si>
    <t>Fertilisers And Chemicals Travancore Ltd</t>
  </si>
  <si>
    <t>FACT</t>
  </si>
  <si>
    <t>Fertilizers &amp; Agro Chemicals</t>
  </si>
  <si>
    <t>Kalyan Jewellers India Ltd</t>
  </si>
  <si>
    <t>KALYANKJIL</t>
  </si>
  <si>
    <t>Abbott India Ltd</t>
  </si>
  <si>
    <t>ABBOTINDIA</t>
  </si>
  <si>
    <t>Oberoi Realty Ltd</t>
  </si>
  <si>
    <t>OBEROIRLTY</t>
  </si>
  <si>
    <t>Linde India Ltd</t>
  </si>
  <si>
    <t>LINDEINDIA</t>
  </si>
  <si>
    <t>UCO Bank</t>
  </si>
  <si>
    <t>UCOBANK</t>
  </si>
  <si>
    <t>Schaeffler India Ltd</t>
  </si>
  <si>
    <t>SCHAEFFLER</t>
  </si>
  <si>
    <t>Jindal Stainless Ltd</t>
  </si>
  <si>
    <t>JSL</t>
  </si>
  <si>
    <t>Container Corporation of India Ltd</t>
  </si>
  <si>
    <t>CONCOR</t>
  </si>
  <si>
    <t>Logistics</t>
  </si>
  <si>
    <t>Bharti Hexacom Ltd</t>
  </si>
  <si>
    <t>BHARTIHEXA</t>
  </si>
  <si>
    <t>MRF Ltd</t>
  </si>
  <si>
    <t>MRF</t>
  </si>
  <si>
    <t>Tires &amp; Rubber</t>
  </si>
  <si>
    <t>L&amp;T Technology Services Ltd</t>
  </si>
  <si>
    <t>LTTS</t>
  </si>
  <si>
    <t>Aditya Birla Capital Ltd</t>
  </si>
  <si>
    <t>ABCAPITAL</t>
  </si>
  <si>
    <t>Diversified Financials</t>
  </si>
  <si>
    <t>Voltas Ltd</t>
  </si>
  <si>
    <t>VOLTAS</t>
  </si>
  <si>
    <t>Mphasis Ltd</t>
  </si>
  <si>
    <t>MPHASIS</t>
  </si>
  <si>
    <t>Ola Electric Mobility Ltd</t>
  </si>
  <si>
    <t>OLAELEC</t>
  </si>
  <si>
    <t>Steel Authority of India Ltd</t>
  </si>
  <si>
    <t>SAIL</t>
  </si>
  <si>
    <t>Tata Elxsi Ltd</t>
  </si>
  <si>
    <t>TATAELXSI</t>
  </si>
  <si>
    <t>IDFC First Bank Ltd</t>
  </si>
  <si>
    <t>IDFCFIRSTB</t>
  </si>
  <si>
    <t>Housing and Urban Development Corporation Ltd</t>
  </si>
  <si>
    <t>HUDCO</t>
  </si>
  <si>
    <t>Tata Communications Ltd</t>
  </si>
  <si>
    <t>TATACOMM</t>
  </si>
  <si>
    <t>Petronet LNG Ltd</t>
  </si>
  <si>
    <t>PETRONET</t>
  </si>
  <si>
    <t>Oil &amp; Gas - Storage &amp; Transportation</t>
  </si>
  <si>
    <t>Procter &amp; Gamble Hygiene and Health Care Ltd</t>
  </si>
  <si>
    <t>PGHH</t>
  </si>
  <si>
    <t>Balkrishna Industries Ltd</t>
  </si>
  <si>
    <t>BALKRISIND</t>
  </si>
  <si>
    <t>Cochin Shipyard Ltd</t>
  </si>
  <si>
    <t>COCHINSHIP</t>
  </si>
  <si>
    <t>Bank of India Ltd</t>
  </si>
  <si>
    <t>BANKINDIA</t>
  </si>
  <si>
    <t>United Breweries Ltd</t>
  </si>
  <si>
    <t>UBL</t>
  </si>
  <si>
    <t>Central Bank of India Ltd</t>
  </si>
  <si>
    <t>CENTRALBK</t>
  </si>
  <si>
    <t>Astral Ltd</t>
  </si>
  <si>
    <t>ASTRAL</t>
  </si>
  <si>
    <t>Building Products - Pipes</t>
  </si>
  <si>
    <t>SJVN Ltd</t>
  </si>
  <si>
    <t>SJVN</t>
  </si>
  <si>
    <t>Hitachi Energy India Ltd</t>
  </si>
  <si>
    <t>POWERINDIA</t>
  </si>
  <si>
    <t>Coromandel International Ltd</t>
  </si>
  <si>
    <t>COROMANDEL</t>
  </si>
  <si>
    <t>Sundaram Finance Ltd</t>
  </si>
  <si>
    <t>SUNDARMFIN</t>
  </si>
  <si>
    <t>KPIT Technologies Ltd</t>
  </si>
  <si>
    <t>KPITTECH</t>
  </si>
  <si>
    <t>Thermax Limited</t>
  </si>
  <si>
    <t>THERMAX</t>
  </si>
  <si>
    <t>GlaxoSmithKline Pharmaceuticals Ltd</t>
  </si>
  <si>
    <t>GLAXO</t>
  </si>
  <si>
    <t>Adani Wilmar Ltd</t>
  </si>
  <si>
    <t>AWL</t>
  </si>
  <si>
    <t>Federal Bank Ltd</t>
  </si>
  <si>
    <t>FEDERALBNK</t>
  </si>
  <si>
    <t>Glenmark Pharmaceuticals Ltd</t>
  </si>
  <si>
    <t>GLENMARK</t>
  </si>
  <si>
    <t>Bharat Dynamics Ltd</t>
  </si>
  <si>
    <t>BDL</t>
  </si>
  <si>
    <t>AU Small Finance Bank Ltd</t>
  </si>
  <si>
    <t>AUBANK</t>
  </si>
  <si>
    <t>Page Industries Ltd</t>
  </si>
  <si>
    <t>PAGEIND</t>
  </si>
  <si>
    <t>Apparel &amp; Accessories</t>
  </si>
  <si>
    <t>Honeywell Automation India Ltd</t>
  </si>
  <si>
    <t>HONAUT</t>
  </si>
  <si>
    <t>Motilal Oswal Financial Services Ltd</t>
  </si>
  <si>
    <t>MOTILALOFS</t>
  </si>
  <si>
    <t>Bank of Maharashtra Ltd</t>
  </si>
  <si>
    <t>MAHABANK</t>
  </si>
  <si>
    <t>Tata Technologies Ltd</t>
  </si>
  <si>
    <t>TATATECH</t>
  </si>
  <si>
    <t>New India Assurance Company Ltd</t>
  </si>
  <si>
    <t>NIACL</t>
  </si>
  <si>
    <t>Nippon Life India Asset Management Ltd</t>
  </si>
  <si>
    <t>NAM-INDIA</t>
  </si>
  <si>
    <t>ACC Ltd</t>
  </si>
  <si>
    <t>ACC</t>
  </si>
  <si>
    <t>UPL Ltd</t>
  </si>
  <si>
    <t>UPL</t>
  </si>
  <si>
    <t>Jubilant Foodworks Ltd</t>
  </si>
  <si>
    <t>JUBLFOOD</t>
  </si>
  <si>
    <t>Restaurants &amp; Cafes</t>
  </si>
  <si>
    <t>Ge T&amp;D India Ltd</t>
  </si>
  <si>
    <t>GET&amp;D</t>
  </si>
  <si>
    <t>L&amp;T Finance Ltd</t>
  </si>
  <si>
    <t>LTF</t>
  </si>
  <si>
    <t>Exide Industries Ltd</t>
  </si>
  <si>
    <t>EXIDEIND</t>
  </si>
  <si>
    <t>Batteries</t>
  </si>
  <si>
    <t>Biocon Ltd</t>
  </si>
  <si>
    <t>BIOCON</t>
  </si>
  <si>
    <t>Biotechnology</t>
  </si>
  <si>
    <t>Escorts Kubota Ltd</t>
  </si>
  <si>
    <t>ESCORTS</t>
  </si>
  <si>
    <t>Tractors</t>
  </si>
  <si>
    <t>Sona BLW Precision Forgings Ltd</t>
  </si>
  <si>
    <t>SONACOMS</t>
  </si>
  <si>
    <t>AIA Engineering Ltd</t>
  </si>
  <si>
    <t>AIAENG</t>
  </si>
  <si>
    <t>Gujarat Gas Ltd</t>
  </si>
  <si>
    <t>GUJGASLTD</t>
  </si>
  <si>
    <t>KEI Industries Ltd</t>
  </si>
  <si>
    <t>KEI</t>
  </si>
  <si>
    <t>Cables</t>
  </si>
  <si>
    <t>Fortis Healthcare Ltd</t>
  </si>
  <si>
    <t>FORTIS</t>
  </si>
  <si>
    <t>Punjab &amp; Sind Bank</t>
  </si>
  <si>
    <t>PSB</t>
  </si>
  <si>
    <t>Lloyds Metals And Energy Ltd</t>
  </si>
  <si>
    <t>LLOYDSME</t>
  </si>
  <si>
    <t>Coforge Ltd</t>
  </si>
  <si>
    <t>COFORGE</t>
  </si>
  <si>
    <t>3M India Ltd</t>
  </si>
  <si>
    <t>3MINDIA</t>
  </si>
  <si>
    <t>Stationery</t>
  </si>
  <si>
    <t>360 One Wam Ltd</t>
  </si>
  <si>
    <t>360ONE</t>
  </si>
  <si>
    <t>Investment Banking &amp; Brokerage</t>
  </si>
  <si>
    <t>APL Apollo Tubes Ltd</t>
  </si>
  <si>
    <t>APLAPOLLO</t>
  </si>
  <si>
    <t>IRB Infrastructure Developers Ltd</t>
  </si>
  <si>
    <t>IRB</t>
  </si>
  <si>
    <t>Mahindra and Mahindra Financial Services Ltd</t>
  </si>
  <si>
    <t>M&amp;MFIN</t>
  </si>
  <si>
    <t>Deepak Nitrite Ltd</t>
  </si>
  <si>
    <t>DEEPAKNTR</t>
  </si>
  <si>
    <t>NLC India Ltd</t>
  </si>
  <si>
    <t>NLCINDIA</t>
  </si>
  <si>
    <t>LIC Housing Finance Ltd</t>
  </si>
  <si>
    <t>LICHSGFIN</t>
  </si>
  <si>
    <t>Home Financing</t>
  </si>
  <si>
    <t>Max Financial Services Ltd</t>
  </si>
  <si>
    <t>MFSL</t>
  </si>
  <si>
    <t>Indraprastha Gas Ltd</t>
  </si>
  <si>
    <t>IGL</t>
  </si>
  <si>
    <t>Tata Investment Corporation Ltd</t>
  </si>
  <si>
    <t>TATAINVEST</t>
  </si>
  <si>
    <t>Ajanta Pharma Ltd</t>
  </si>
  <si>
    <t>AJANTPHARM</t>
  </si>
  <si>
    <t>BSE Ltd</t>
  </si>
  <si>
    <t>BSE</t>
  </si>
  <si>
    <t>Stock Exchanges &amp; Ratings</t>
  </si>
  <si>
    <t>Emami Ltd</t>
  </si>
  <si>
    <t>EMAMILTD</t>
  </si>
  <si>
    <t>Mangalore Refinery and Petrochemicals Ltd</t>
  </si>
  <si>
    <t>MRPL</t>
  </si>
  <si>
    <t>Apar Industries Ltd</t>
  </si>
  <si>
    <t>APARINDS</t>
  </si>
  <si>
    <t>Gujarat Fluorochemicals Ltd</t>
  </si>
  <si>
    <t>FLUOROCHEM</t>
  </si>
  <si>
    <t>Specialty Chemicals</t>
  </si>
  <si>
    <t>Star Health and Allied Insurance Company Ltd</t>
  </si>
  <si>
    <t>STARHEALTH</t>
  </si>
  <si>
    <t>Metro Brands Ltd</t>
  </si>
  <si>
    <t>METROBRAND</t>
  </si>
  <si>
    <t>Footwear</t>
  </si>
  <si>
    <t>Blue Star Ltd</t>
  </si>
  <si>
    <t>BLUESTARCO</t>
  </si>
  <si>
    <t>IPCA Laboratories Ltd</t>
  </si>
  <si>
    <t>IPCALAB</t>
  </si>
  <si>
    <t>Endurance Technologies Ltd</t>
  </si>
  <si>
    <t>ENDURANCE</t>
  </si>
  <si>
    <t>J K Cement Ltd</t>
  </si>
  <si>
    <t>JKCEMENT</t>
  </si>
  <si>
    <t>One 97 Communications Ltd</t>
  </si>
  <si>
    <t>PAYTM</t>
  </si>
  <si>
    <t>Business Support Services</t>
  </si>
  <si>
    <t>Dalmia Bharat Ltd</t>
  </si>
  <si>
    <t>DALBHARAT</t>
  </si>
  <si>
    <t>National Aluminium Co Ltd</t>
  </si>
  <si>
    <t>NATIONALUM</t>
  </si>
  <si>
    <t>Godrej Industries Ltd</t>
  </si>
  <si>
    <t>GODREJIND</t>
  </si>
  <si>
    <t>Go Digit General Insurance Ltd</t>
  </si>
  <si>
    <t>GODIGIT</t>
  </si>
  <si>
    <t>Syngene International Ltd</t>
  </si>
  <si>
    <t>SYNGENE</t>
  </si>
  <si>
    <t>CRISIL Ltd</t>
  </si>
  <si>
    <t>CRISIL</t>
  </si>
  <si>
    <t>Brainbees Solutions Ltd</t>
  </si>
  <si>
    <t>FIRSTCRY</t>
  </si>
  <si>
    <t>Aditya Birla Fashion and Retail Ltd</t>
  </si>
  <si>
    <t>ABFRL</t>
  </si>
  <si>
    <t>Bandhan Bank Ltd</t>
  </si>
  <si>
    <t>BANDHANBNK</t>
  </si>
  <si>
    <t>Embassy Office Parks REIT</t>
  </si>
  <si>
    <t>EMBASSY</t>
  </si>
  <si>
    <t>Central Depository Services (India) Ltd</t>
  </si>
  <si>
    <t>CDSL</t>
  </si>
  <si>
    <t>Sun Tv Network Ltd</t>
  </si>
  <si>
    <t>SUNTV</t>
  </si>
  <si>
    <t>TV Channels &amp; Broadcasters</t>
  </si>
  <si>
    <t>Apollo Tyres Ltd</t>
  </si>
  <si>
    <t>APOLLOTYRE</t>
  </si>
  <si>
    <t>Kaynes Technology India Ltd</t>
  </si>
  <si>
    <t>KAYNES</t>
  </si>
  <si>
    <t>NBCC (India) Ltd</t>
  </si>
  <si>
    <t>NBCC</t>
  </si>
  <si>
    <t>Hindustan Copper Ltd</t>
  </si>
  <si>
    <t>HINDCOPPER</t>
  </si>
  <si>
    <t>Mining - Copper</t>
  </si>
  <si>
    <t>Delhivery Ltd</t>
  </si>
  <si>
    <t>DELHIVERY</t>
  </si>
  <si>
    <t>Motherson Sumi Wiring India Ltd</t>
  </si>
  <si>
    <t>MSUMI</t>
  </si>
  <si>
    <t>TVS Holdings Ltd</t>
  </si>
  <si>
    <t>TVSHLTD</t>
  </si>
  <si>
    <t>Poonawalla Fincorp Ltd</t>
  </si>
  <si>
    <t>POONAWALLA</t>
  </si>
  <si>
    <t>Cholamandalam Financial Holdings Ltd</t>
  </si>
  <si>
    <t>CHOLAHLDNG</t>
  </si>
  <si>
    <t>Gland Pharma Ltd</t>
  </si>
  <si>
    <t>GLAND</t>
  </si>
  <si>
    <t>J B Chemicals and Pharmaceuticals Ltd</t>
  </si>
  <si>
    <t>JBCHEPHARM</t>
  </si>
  <si>
    <t>BASF India Ltd</t>
  </si>
  <si>
    <t>BASF</t>
  </si>
  <si>
    <t>Crompton Greaves Consumer Electricals Ltd</t>
  </si>
  <si>
    <t>CROMPTON</t>
  </si>
  <si>
    <t>KPR Mill Ltd</t>
  </si>
  <si>
    <t>KPRMILL</t>
  </si>
  <si>
    <t>Textiles</t>
  </si>
  <si>
    <t>Inox Wind Ltd</t>
  </si>
  <si>
    <t>INOXWIND</t>
  </si>
  <si>
    <t>Godfrey Phillips India Ltd</t>
  </si>
  <si>
    <t>GODFRYPHLP</t>
  </si>
  <si>
    <t>Carborundum Universal Ltd</t>
  </si>
  <si>
    <t>CARBORUNIV</t>
  </si>
  <si>
    <t>Vedant Fashions Ltd</t>
  </si>
  <si>
    <t>MANYAVAR</t>
  </si>
  <si>
    <t>ZF Commercial Vehicle Control Systems India Ltd</t>
  </si>
  <si>
    <t>ZFCVINDIA</t>
  </si>
  <si>
    <t>Jyoti CNC Automation Ltd</t>
  </si>
  <si>
    <t>JYOTICNC</t>
  </si>
  <si>
    <t>Computer Hardware</t>
  </si>
  <si>
    <t>Hatsun Agro Product Ltd</t>
  </si>
  <si>
    <t>HATSUN</t>
  </si>
  <si>
    <t>ITI Ltd</t>
  </si>
  <si>
    <t>ITI</t>
  </si>
  <si>
    <t>Telecom Equipments</t>
  </si>
  <si>
    <t>Global Health Ltd</t>
  </si>
  <si>
    <t>MEDANTA</t>
  </si>
  <si>
    <t>Gillette India Ltd</t>
  </si>
  <si>
    <t>GILLETTE</t>
  </si>
  <si>
    <t>Sundram Fasteners Ltd</t>
  </si>
  <si>
    <t>SUNDRMFAST</t>
  </si>
  <si>
    <t>Amara Raja Energy &amp; Mobility Ltd</t>
  </si>
  <si>
    <t>ARE&amp;M</t>
  </si>
  <si>
    <t>Timken India Ltd</t>
  </si>
  <si>
    <t>TIMKEN</t>
  </si>
  <si>
    <t>Bayer Cropscience Ltd</t>
  </si>
  <si>
    <t>BAYERCROP</t>
  </si>
  <si>
    <t>Natco Pharma Ltd</t>
  </si>
  <si>
    <t>NATCOPHARM</t>
  </si>
  <si>
    <t>Dr. Lal PathLabs Ltd</t>
  </si>
  <si>
    <t>LALPATHLAB</t>
  </si>
  <si>
    <t>Century Textiles and Industries Ltd</t>
  </si>
  <si>
    <t>CENTURYTEX</t>
  </si>
  <si>
    <t>Paper Products</t>
  </si>
  <si>
    <t>Tata Chemicals Ltd</t>
  </si>
  <si>
    <t>TATACHEM</t>
  </si>
  <si>
    <t>CESC Ltd</t>
  </si>
  <si>
    <t>CESC</t>
  </si>
  <si>
    <t>Brigade Enterprises Ltd</t>
  </si>
  <si>
    <t>BRIGADE</t>
  </si>
  <si>
    <t>Castrol India Ltd</t>
  </si>
  <si>
    <t>CASTROLIND</t>
  </si>
  <si>
    <t>Suven Pharmaceuticals Ltd</t>
  </si>
  <si>
    <t>SUVENPHAR</t>
  </si>
  <si>
    <t>Pfizer Ltd</t>
  </si>
  <si>
    <t>PFIZER</t>
  </si>
  <si>
    <t>Grindwell Norton Ltd</t>
  </si>
  <si>
    <t>GRINDWELL</t>
  </si>
  <si>
    <t>Aegis Logistics Ltd</t>
  </si>
  <si>
    <t>AEGISLOG</t>
  </si>
  <si>
    <t>ICICI Securities Ltd</t>
  </si>
  <si>
    <t>ISEC</t>
  </si>
  <si>
    <t>Sumitomo Chemical India Ltd</t>
  </si>
  <si>
    <t>SUMICHEM</t>
  </si>
  <si>
    <t>Emcure Pharmaceuticals Ltd</t>
  </si>
  <si>
    <t>EMCURE</t>
  </si>
  <si>
    <t>Himadri Speciality Chemical Ltd</t>
  </si>
  <si>
    <t>HSCL</t>
  </si>
  <si>
    <t>SKF India Ltd</t>
  </si>
  <si>
    <t>SKFINDIA</t>
  </si>
  <si>
    <t>Narayana Hrudayalaya Ltd</t>
  </si>
  <si>
    <t>NH</t>
  </si>
  <si>
    <t>Whirlpool of India Ltd</t>
  </si>
  <si>
    <t>WHIRLPOOL</t>
  </si>
  <si>
    <t>Authum Investment &amp; Infrastructure Ltd</t>
  </si>
  <si>
    <t>AIIL</t>
  </si>
  <si>
    <t>KIOCL Ltd</t>
  </si>
  <si>
    <t>KIOCL</t>
  </si>
  <si>
    <t>Ratnamani Metals and Tubes Ltd</t>
  </si>
  <si>
    <t>RATNAMANI</t>
  </si>
  <si>
    <t>Ircon International Ltd</t>
  </si>
  <si>
    <t>IRCON</t>
  </si>
  <si>
    <t>Multi Commodity Exchange of India Ltd</t>
  </si>
  <si>
    <t>MCX</t>
  </si>
  <si>
    <t>Laurus Labs Ltd</t>
  </si>
  <si>
    <t>LAURUSLABS</t>
  </si>
  <si>
    <t>Piramal Pharma Ltd</t>
  </si>
  <si>
    <t>PPLPHARMA</t>
  </si>
  <si>
    <t>Piramal Enterprises Ltd</t>
  </si>
  <si>
    <t>PEL</t>
  </si>
  <si>
    <t>EIH Ltd</t>
  </si>
  <si>
    <t>EIHOTEL</t>
  </si>
  <si>
    <t>Radico Khaitan Ltd</t>
  </si>
  <si>
    <t>RADICO</t>
  </si>
  <si>
    <t>Kansai Nerolac Paints Ltd</t>
  </si>
  <si>
    <t>KANSAINER</t>
  </si>
  <si>
    <t>Triveni Turbine Ltd</t>
  </si>
  <si>
    <t>TRITURBINE</t>
  </si>
  <si>
    <t>Nuvama Wealth Management Ltd</t>
  </si>
  <si>
    <t>NUVAMA</t>
  </si>
  <si>
    <t>Jupiter Wagons Ltd</t>
  </si>
  <si>
    <t>JWL</t>
  </si>
  <si>
    <t>Rail</t>
  </si>
  <si>
    <t>Angel One Ltd</t>
  </si>
  <si>
    <t>ANGELONE</t>
  </si>
  <si>
    <t>Atul Ltd</t>
  </si>
  <si>
    <t>ATUL</t>
  </si>
  <si>
    <t>Poly Medicure Ltd</t>
  </si>
  <si>
    <t>POLYMED</t>
  </si>
  <si>
    <t>Health Care Equipment &amp; Supplies</t>
  </si>
  <si>
    <t>Aarti Industries Ltd</t>
  </si>
  <si>
    <t>AARTIIND</t>
  </si>
  <si>
    <t>Affle (India) Ltd</t>
  </si>
  <si>
    <t>AFFLE</t>
  </si>
  <si>
    <t>Advertising</t>
  </si>
  <si>
    <t>CPSE ETF</t>
  </si>
  <si>
    <t>CPSEETF</t>
  </si>
  <si>
    <t>Equity</t>
  </si>
  <si>
    <t>PNB Housing Finance Ltd</t>
  </si>
  <si>
    <t>PNBHOUSING</t>
  </si>
  <si>
    <t>Tejas Networks Ltd</t>
  </si>
  <si>
    <t>TEJASNET</t>
  </si>
  <si>
    <t>Elgi Equipments Ltd</t>
  </si>
  <si>
    <t>ELGIEQUIP</t>
  </si>
  <si>
    <t>Finolex Cables Ltd</t>
  </si>
  <si>
    <t>FINCABLES</t>
  </si>
  <si>
    <t>Shyam Metalics and Energy Ltd</t>
  </si>
  <si>
    <t>SHYAMMETL</t>
  </si>
  <si>
    <t>JBM Auto Ltd</t>
  </si>
  <si>
    <t>JBMA</t>
  </si>
  <si>
    <t>KEC International Ltd</t>
  </si>
  <si>
    <t>KEC</t>
  </si>
  <si>
    <t>Jindal SAW Ltd</t>
  </si>
  <si>
    <t>JINDALSAW</t>
  </si>
  <si>
    <t>CIE Automotive India Ltd</t>
  </si>
  <si>
    <t>CIEINDIA</t>
  </si>
  <si>
    <t>Gujarat State Petronet Ltd</t>
  </si>
  <si>
    <t>GSPL</t>
  </si>
  <si>
    <t>Cyient Ltd</t>
  </si>
  <si>
    <t>CYIENT</t>
  </si>
  <si>
    <t>Kalpataru Projects International Ltd</t>
  </si>
  <si>
    <t>KPIL</t>
  </si>
  <si>
    <t>Kajaria Ceramics Ltd</t>
  </si>
  <si>
    <t>KAJARIACER</t>
  </si>
  <si>
    <t>Building Products - Ceramics</t>
  </si>
  <si>
    <t>Computer Age Management Services Ltd</t>
  </si>
  <si>
    <t>CAMS</t>
  </si>
  <si>
    <t>Swan Energy Ltd</t>
  </si>
  <si>
    <t>SWANENERGY</t>
  </si>
  <si>
    <t>Five-Star Business Finance Ltd</t>
  </si>
  <si>
    <t>FIVESTAR</t>
  </si>
  <si>
    <t>Devyani International Ltd</t>
  </si>
  <si>
    <t>DEVYANI</t>
  </si>
  <si>
    <t>Bikaji Foods International Ltd</t>
  </si>
  <si>
    <t>BIKAJI</t>
  </si>
  <si>
    <t>HFCL Ltd</t>
  </si>
  <si>
    <t>HFCL</t>
  </si>
  <si>
    <t>Firstsource Solutions Ltd</t>
  </si>
  <si>
    <t>FSL</t>
  </si>
  <si>
    <t>Outsourced services</t>
  </si>
  <si>
    <t>Aditya Birla Sun Life Amc Ltd</t>
  </si>
  <si>
    <t>ABSLAMC</t>
  </si>
  <si>
    <t>Alembic Pharmaceuticals Ltd</t>
  </si>
  <si>
    <t>APLLTD</t>
  </si>
  <si>
    <t>Signatureglobal (India) Ltd</t>
  </si>
  <si>
    <t>SIGNATURE</t>
  </si>
  <si>
    <t>Vinati Organics Ltd</t>
  </si>
  <si>
    <t>VINATIORGA</t>
  </si>
  <si>
    <t>Anant Raj Ltd</t>
  </si>
  <si>
    <t>ANANTRAJ</t>
  </si>
  <si>
    <t>Chambal Fertilisers and Chemicals Ltd</t>
  </si>
  <si>
    <t>CHAMBLFERT</t>
  </si>
  <si>
    <t>NCC Ltd</t>
  </si>
  <si>
    <t>NCC</t>
  </si>
  <si>
    <t>V Guard Industries Ltd</t>
  </si>
  <si>
    <t>VGUARD</t>
  </si>
  <si>
    <t>Aster DM Healthcare Ltd</t>
  </si>
  <si>
    <t>ASTERDM</t>
  </si>
  <si>
    <t>Jyothy Labs Ltd</t>
  </si>
  <si>
    <t>JYOTHYLAB</t>
  </si>
  <si>
    <t>Garden Reach Shipbuilders &amp; Engineers Ltd</t>
  </si>
  <si>
    <t>GRSE</t>
  </si>
  <si>
    <t>Krishna Institute of Medical Sciences Ltd</t>
  </si>
  <si>
    <t>KIMS</t>
  </si>
  <si>
    <t>Nexus Select Trust</t>
  </si>
  <si>
    <t>NXST</t>
  </si>
  <si>
    <t>Mindspace Business Parks REIT</t>
  </si>
  <si>
    <t>MINDSPACE</t>
  </si>
  <si>
    <t>Titagarh Rail Systems Ltd</t>
  </si>
  <si>
    <t>TITAGARH</t>
  </si>
  <si>
    <t>Cello World Ltd</t>
  </si>
  <si>
    <t>CELLO</t>
  </si>
  <si>
    <t>Relaxo Footwears Ltd</t>
  </si>
  <si>
    <t>RELAXO</t>
  </si>
  <si>
    <t>Techno Electric &amp; Engineering Company Ltd</t>
  </si>
  <si>
    <t>TECHNOE</t>
  </si>
  <si>
    <t>Kfin Technologies Ltd</t>
  </si>
  <si>
    <t>KFINTECH</t>
  </si>
  <si>
    <t>Tata Teleservices (Maharashtra) Ltd</t>
  </si>
  <si>
    <t>TTML</t>
  </si>
  <si>
    <t>Blue Dart Express Ltd</t>
  </si>
  <si>
    <t>BLUEDART</t>
  </si>
  <si>
    <t>PTC Industries Ltd</t>
  </si>
  <si>
    <t>PTCIL</t>
  </si>
  <si>
    <t>IIFL Finance Ltd</t>
  </si>
  <si>
    <t>IIFL</t>
  </si>
  <si>
    <t>Schneider Electric Infrastructure Ltd</t>
  </si>
  <si>
    <t>SCHNEIDER</t>
  </si>
  <si>
    <t>Welspun Living Ltd</t>
  </si>
  <si>
    <t>WELSPUNLIV</t>
  </si>
  <si>
    <t>Ramco Cements Limited</t>
  </si>
  <si>
    <t>RAMCOCEM</t>
  </si>
  <si>
    <t>Sobha Ltd</t>
  </si>
  <si>
    <t>SOBHA</t>
  </si>
  <si>
    <t>CreditAccess Grameen Ltd</t>
  </si>
  <si>
    <t>CREDITACC</t>
  </si>
  <si>
    <t>Kirloskar Oil Engines Ltd</t>
  </si>
  <si>
    <t>KIRLOSENG</t>
  </si>
  <si>
    <t>Trident Ltd</t>
  </si>
  <si>
    <t>TRIDENT</t>
  </si>
  <si>
    <t>Tbo Tek Ltd</t>
  </si>
  <si>
    <t>TBOTEK</t>
  </si>
  <si>
    <t>Tour &amp; Travel Services</t>
  </si>
  <si>
    <t>Welspun Corp Ltd</t>
  </si>
  <si>
    <t>WELCORP</t>
  </si>
  <si>
    <t>Great Eastern Shipping Company Ltd</t>
  </si>
  <si>
    <t>GESHIP</t>
  </si>
  <si>
    <t>Bata India Ltd</t>
  </si>
  <si>
    <t>BATAINDIA</t>
  </si>
  <si>
    <t>IFCI Ltd</t>
  </si>
  <si>
    <t>IFCI</t>
  </si>
  <si>
    <t>Manappuram Finance Ltd</t>
  </si>
  <si>
    <t>MANAPPURAM</t>
  </si>
  <si>
    <t>R R Kabel Ltd</t>
  </si>
  <si>
    <t>RRKABEL</t>
  </si>
  <si>
    <t>HBL Power Systems Ltd</t>
  </si>
  <si>
    <t>HBLPOWER</t>
  </si>
  <si>
    <t>Karur Vysya Bank Ltd</t>
  </si>
  <si>
    <t>KARURVYSYA</t>
  </si>
  <si>
    <t>PCBL Ltd</t>
  </si>
  <si>
    <t>PCBL</t>
  </si>
  <si>
    <t>IDFC Ltd</t>
  </si>
  <si>
    <t>IDFC</t>
  </si>
  <si>
    <t>Finolex Industries Ltd</t>
  </si>
  <si>
    <t>FINPIPE</t>
  </si>
  <si>
    <t>Indiamart Intermesh Ltd</t>
  </si>
  <si>
    <t>INDIAMART</t>
  </si>
  <si>
    <t>Birlasoft Ltd</t>
  </si>
  <si>
    <t>BSOFT</t>
  </si>
  <si>
    <t>Bls International Services Ltd</t>
  </si>
  <si>
    <t>BLS</t>
  </si>
  <si>
    <t>Century Plyboards (India) Ltd</t>
  </si>
  <si>
    <t>CENTURYPLY</t>
  </si>
  <si>
    <t>Wood Products</t>
  </si>
  <si>
    <t>DCM Shriram Ltd</t>
  </si>
  <si>
    <t>DCMSHRIRAM</t>
  </si>
  <si>
    <t>Chalet Hotels Ltd</t>
  </si>
  <si>
    <t>CHALET</t>
  </si>
  <si>
    <t>Bombay Burmah Trading Corporation Ltd</t>
  </si>
  <si>
    <t>BBTC</t>
  </si>
  <si>
    <t>Capri Global Capital Ltd</t>
  </si>
  <si>
    <t>CGCL</t>
  </si>
  <si>
    <t>Eris Lifesciences Ltd</t>
  </si>
  <si>
    <t>ERIS</t>
  </si>
  <si>
    <t>Zensar Technologies Ltd</t>
  </si>
  <si>
    <t>ZENSARTECH</t>
  </si>
  <si>
    <t>Mahanagar Gas Ltd</t>
  </si>
  <si>
    <t>MGL</t>
  </si>
  <si>
    <t>Sonata Software Ltd</t>
  </si>
  <si>
    <t>SONATSOFTW</t>
  </si>
  <si>
    <t>Indian Energy Exchange Ltd</t>
  </si>
  <si>
    <t>IEX</t>
  </si>
  <si>
    <t>Power Trading &amp; Consultancy</t>
  </si>
  <si>
    <t>Fine Organic Industries Ltd</t>
  </si>
  <si>
    <t>FINEORG</t>
  </si>
  <si>
    <t>Ramkrishna Forgings Ltd</t>
  </si>
  <si>
    <t>RKFORGE</t>
  </si>
  <si>
    <t>Aadhar Housing Finance Ltd</t>
  </si>
  <si>
    <t>AADHARHFC</t>
  </si>
  <si>
    <t>Astrazeneca Pharma India Ltd</t>
  </si>
  <si>
    <t>ASTRAZEN</t>
  </si>
  <si>
    <t>Jai Balaji Industries Ltd</t>
  </si>
  <si>
    <t>JAIBALAJI</t>
  </si>
  <si>
    <t>Supreme Petrochem Ltd</t>
  </si>
  <si>
    <t>SPLPETRO</t>
  </si>
  <si>
    <t>Concord Biotech Ltd</t>
  </si>
  <si>
    <t>CONCORDBIO</t>
  </si>
  <si>
    <t>Honasa Consumer Ltd</t>
  </si>
  <si>
    <t>HONASA</t>
  </si>
  <si>
    <t>Granules India Ltd</t>
  </si>
  <si>
    <t>GRANULES</t>
  </si>
  <si>
    <t>Navin Fluorine International Ltd</t>
  </si>
  <si>
    <t>NAVINFLUOR</t>
  </si>
  <si>
    <t>Wockhardt Ltd</t>
  </si>
  <si>
    <t>WOCKPHARMA</t>
  </si>
  <si>
    <t>Lakshmi Machine Works Ltd</t>
  </si>
  <si>
    <t>LAXMIMACH</t>
  </si>
  <si>
    <t>Clean Science and Technology Ltd</t>
  </si>
  <si>
    <t>CLEAN</t>
  </si>
  <si>
    <t>BEML Ltd</t>
  </si>
  <si>
    <t>BEML</t>
  </si>
  <si>
    <t>Data Patterns (India) Ltd</t>
  </si>
  <si>
    <t>DATAPATTNS</t>
  </si>
  <si>
    <t>NMDC Steel Ltd</t>
  </si>
  <si>
    <t>NSLNISP</t>
  </si>
  <si>
    <t>Railtel Corporation of India Ltd</t>
  </si>
  <si>
    <t>RAILTEL</t>
  </si>
  <si>
    <t>Communication &amp; Networking</t>
  </si>
  <si>
    <t>Asahi India Glass Ltd</t>
  </si>
  <si>
    <t>ASAHIINDIA</t>
  </si>
  <si>
    <t>Redington Ltd</t>
  </si>
  <si>
    <t>REDINGTON</t>
  </si>
  <si>
    <t>Technology Hardware</t>
  </si>
  <si>
    <t>KSB Ltd</t>
  </si>
  <si>
    <t>KSB</t>
  </si>
  <si>
    <t>RITES Ltd</t>
  </si>
  <si>
    <t>RITES</t>
  </si>
  <si>
    <t>Akzo Nobel India Ltd</t>
  </si>
  <si>
    <t>AKZOINDIA</t>
  </si>
  <si>
    <t>Sanofi India Ltd</t>
  </si>
  <si>
    <t>SANOFI</t>
  </si>
  <si>
    <t>Neuland Laboratories Ltd</t>
  </si>
  <si>
    <t>NEULANDLAB</t>
  </si>
  <si>
    <t>Sterling and Wilson Renewable Energy Ltd</t>
  </si>
  <si>
    <t>SWSOLAR</t>
  </si>
  <si>
    <t>Action Construction Equipment Ltd</t>
  </si>
  <si>
    <t>ACE</t>
  </si>
  <si>
    <t>Heavy Machinery</t>
  </si>
  <si>
    <t>Anand Rathi Wealth Ltd</t>
  </si>
  <si>
    <t>ANANDRATHI</t>
  </si>
  <si>
    <t>UTI S&amp;P BSE Sensex ETF</t>
  </si>
  <si>
    <t>UTISENSETF</t>
  </si>
  <si>
    <t>Doms Industries Ltd</t>
  </si>
  <si>
    <t>DOMS</t>
  </si>
  <si>
    <t>Office Supplies</t>
  </si>
  <si>
    <t>Zen Technologies Ltd</t>
  </si>
  <si>
    <t>ZENTEC</t>
  </si>
  <si>
    <t>Waaree Renewable Technologies Ltd</t>
  </si>
  <si>
    <t>WAAREERTL</t>
  </si>
  <si>
    <t>Aptus Value Housing Finance India Ltd</t>
  </si>
  <si>
    <t>APTUS</t>
  </si>
  <si>
    <t>MMTC Ltd</t>
  </si>
  <si>
    <t>MMTC</t>
  </si>
  <si>
    <t>Godrej Agrovet Ltd</t>
  </si>
  <si>
    <t>GODREJAGRO</t>
  </si>
  <si>
    <t>Agro Products</t>
  </si>
  <si>
    <t>PVR INOX Ltd</t>
  </si>
  <si>
    <t>PVRINOX</t>
  </si>
  <si>
    <t>Theatres</t>
  </si>
  <si>
    <t>Craftsman Automation Ltd</t>
  </si>
  <si>
    <t>CRAFTSMAN</t>
  </si>
  <si>
    <t>Caplin Point Laboratories Ltd</t>
  </si>
  <si>
    <t>CAPLIPOINT</t>
  </si>
  <si>
    <t>Jubilant Pharmova Ltd</t>
  </si>
  <si>
    <t>JUBLPHARMA</t>
  </si>
  <si>
    <t>G R Infraprojects Ltd</t>
  </si>
  <si>
    <t>GRINFRA</t>
  </si>
  <si>
    <t>Netweb Technologies India Ltd</t>
  </si>
  <si>
    <t>NETWEB</t>
  </si>
  <si>
    <t>Chennai Petroleum Corporation Ltd</t>
  </si>
  <si>
    <t>CHENNPETRO</t>
  </si>
  <si>
    <t>UTI Asset Management Company Ltd</t>
  </si>
  <si>
    <t>UTIAMC</t>
  </si>
  <si>
    <t>Vardhman Textiles Ltd</t>
  </si>
  <si>
    <t>VTL</t>
  </si>
  <si>
    <t>E I D-Parry (India) Ltd</t>
  </si>
  <si>
    <t>EIDPARRY</t>
  </si>
  <si>
    <t>Sugar</t>
  </si>
  <si>
    <t>Voltamp Transformers Ltd</t>
  </si>
  <si>
    <t>VOLTAMP</t>
  </si>
  <si>
    <t>Amber Enterprises India Ltd</t>
  </si>
  <si>
    <t>AMBER</t>
  </si>
  <si>
    <t>Zee Entertainment Enterprises Ltd</t>
  </si>
  <si>
    <t>ZEEL</t>
  </si>
  <si>
    <t>Newgen Software Technologies Ltd</t>
  </si>
  <si>
    <t>NEWGEN</t>
  </si>
  <si>
    <t>Zydus Wellness Ltd</t>
  </si>
  <si>
    <t>ZYDUSWELL</t>
  </si>
  <si>
    <t>Kirloskar Brothers Ltd</t>
  </si>
  <si>
    <t>KIRLOSBROS</t>
  </si>
  <si>
    <t>Inox Wind Energy Ltd</t>
  </si>
  <si>
    <t>IWEL</t>
  </si>
  <si>
    <t>Alok Industries Ltd</t>
  </si>
  <si>
    <t>ALOKINDS</t>
  </si>
  <si>
    <t>Nava Limited</t>
  </si>
  <si>
    <t>NAVA</t>
  </si>
  <si>
    <t>RBL Bank Ltd</t>
  </si>
  <si>
    <t>RBLBANK</t>
  </si>
  <si>
    <t>Gravita India Ltd</t>
  </si>
  <si>
    <t>GRAVITA</t>
  </si>
  <si>
    <t>Metals - Lead</t>
  </si>
  <si>
    <t>Minda Corporation Ltd</t>
  </si>
  <si>
    <t>MINDACORP</t>
  </si>
  <si>
    <t>Elecon Engineering Company Ltd</t>
  </si>
  <si>
    <t>ELECON</t>
  </si>
  <si>
    <t>Electrosteel Castings Ltd</t>
  </si>
  <si>
    <t>ELECTCAST</t>
  </si>
  <si>
    <t>Praj Industries Ltd</t>
  </si>
  <si>
    <t>PRAJIND</t>
  </si>
  <si>
    <t>Deepak Fertilisers and Petrochemicals Corp Ltd</t>
  </si>
  <si>
    <t>DEEPAKFERT</t>
  </si>
  <si>
    <t>Genus Power Infrastructures Ltd</t>
  </si>
  <si>
    <t>GENUSPOWER</t>
  </si>
  <si>
    <t>Akums Drugs and Pharmaceuticals Ltd</t>
  </si>
  <si>
    <t>AKUMS</t>
  </si>
  <si>
    <t>Westlife Foodworld Ltd</t>
  </si>
  <si>
    <t>WESTLIFE</t>
  </si>
  <si>
    <t>Indegene Ltd</t>
  </si>
  <si>
    <t>INDGN</t>
  </si>
  <si>
    <t>Intellect Design Arena Ltd</t>
  </si>
  <si>
    <t>INTELLECT</t>
  </si>
  <si>
    <t>Aavas Financiers Ltd</t>
  </si>
  <si>
    <t>AAVAS</t>
  </si>
  <si>
    <t>Raymond Ltd</t>
  </si>
  <si>
    <t>RAYMOND</t>
  </si>
  <si>
    <t>Ingersoll-Rand (India) Ltd</t>
  </si>
  <si>
    <t>INGERRAND</t>
  </si>
  <si>
    <t>PG Electroplast Ltd</t>
  </si>
  <si>
    <t>PGEL</t>
  </si>
  <si>
    <t>eClerx Services Limited</t>
  </si>
  <si>
    <t>ECLERX</t>
  </si>
  <si>
    <t>Tanla Platforms Ltd</t>
  </si>
  <si>
    <t>TANLA</t>
  </si>
  <si>
    <t>TTK Prestige Ltd</t>
  </si>
  <si>
    <t>TTKPRESTIG</t>
  </si>
  <si>
    <t>LT Foods Ltd</t>
  </si>
  <si>
    <t>LTFOODS</t>
  </si>
  <si>
    <t>Cube Highways Trust</t>
  </si>
  <si>
    <t>CUBEINVIT</t>
  </si>
  <si>
    <t>Roads</t>
  </si>
  <si>
    <t>Olectra Greentech Ltd</t>
  </si>
  <si>
    <t>OLECTRA</t>
  </si>
  <si>
    <t>RHI Magnesita India Ltd</t>
  </si>
  <si>
    <t>RHIM</t>
  </si>
  <si>
    <t>Cera Sanitaryware Ltd</t>
  </si>
  <si>
    <t>CERA</t>
  </si>
  <si>
    <t>shipping corporation of India Ltd</t>
  </si>
  <si>
    <t>SCI</t>
  </si>
  <si>
    <t>Godawari Power and Ispat Ltd</t>
  </si>
  <si>
    <t>GPIL</t>
  </si>
  <si>
    <t>City Union Bank Ltd</t>
  </si>
  <si>
    <t>CUB</t>
  </si>
  <si>
    <t>Rainbow Children's Medicare Ltd</t>
  </si>
  <si>
    <t>RAINBOW</t>
  </si>
  <si>
    <t>Reliance Power Ltd</t>
  </si>
  <si>
    <t>RPOWER</t>
  </si>
  <si>
    <t>Jaiprakash Power Ventures Ltd</t>
  </si>
  <si>
    <t>JPPOWER</t>
  </si>
  <si>
    <t>Glenmark Life Sciences Ltd</t>
  </si>
  <si>
    <t>GLS</t>
  </si>
  <si>
    <t>Sarda Energy &amp; Minerals Ltd</t>
  </si>
  <si>
    <t>SARDAEN</t>
  </si>
  <si>
    <t>Nuvoco Vistas Corporation Ltd</t>
  </si>
  <si>
    <t>NUVOCO</t>
  </si>
  <si>
    <t>Strides Pharma Science Ltd</t>
  </si>
  <si>
    <t>STAR</t>
  </si>
  <si>
    <t>Engineers India Ltd</t>
  </si>
  <si>
    <t>ENGINERSIN</t>
  </si>
  <si>
    <t>Happiest Minds Technologies Ltd</t>
  </si>
  <si>
    <t>HAPPSTMNDS</t>
  </si>
  <si>
    <t>Jammu and Kashmir Bank Ltd</t>
  </si>
  <si>
    <t>J&amp;KBANK</t>
  </si>
  <si>
    <t>KPI Green Energy Ltd</t>
  </si>
  <si>
    <t>KPIGREEN</t>
  </si>
  <si>
    <t>Quess Corp Ltd</t>
  </si>
  <si>
    <t>QUESS</t>
  </si>
  <si>
    <t>Employment Services</t>
  </si>
  <si>
    <t>Aether Industries Ltd</t>
  </si>
  <si>
    <t>AETHER</t>
  </si>
  <si>
    <t>Gujarat Mineral Development Corporation Ltd</t>
  </si>
  <si>
    <t>GMDCLTD</t>
  </si>
  <si>
    <t>PNC Infratech Ltd</t>
  </si>
  <si>
    <t>PNCINFRA</t>
  </si>
  <si>
    <t>CEAT Ltd</t>
  </si>
  <si>
    <t>CEATLTD</t>
  </si>
  <si>
    <t>Bengal &amp; Assam Company Ltd</t>
  </si>
  <si>
    <t>BENGALASM</t>
  </si>
  <si>
    <t>Safari Industries (India) Ltd</t>
  </si>
  <si>
    <t>SAFARI</t>
  </si>
  <si>
    <t>Powergrid Infrastructure Investment Trust</t>
  </si>
  <si>
    <t>PGINVIT</t>
  </si>
  <si>
    <t>Balrampur Chini Mills Ltd</t>
  </si>
  <si>
    <t>BALRAMCHIN</t>
  </si>
  <si>
    <t>Can Fin Homes Ltd</t>
  </si>
  <si>
    <t>CANFINHOME</t>
  </si>
  <si>
    <t>India Cements Ltd</t>
  </si>
  <si>
    <t>INDIACEM</t>
  </si>
  <si>
    <t>Tega Industries Ltd</t>
  </si>
  <si>
    <t>TEGA</t>
  </si>
  <si>
    <t>Rattanindia Enterprises Ltd</t>
  </si>
  <si>
    <t>RTNINDIA</t>
  </si>
  <si>
    <t>CE Info Systems Ltd</t>
  </si>
  <si>
    <t>MAPMYINDIA</t>
  </si>
  <si>
    <t>Just Dial Ltd</t>
  </si>
  <si>
    <t>JUSTDIAL</t>
  </si>
  <si>
    <t>Rashtriya Chemicals and Fertilizers Ltd</t>
  </si>
  <si>
    <t>RCF</t>
  </si>
  <si>
    <t>Gujarat Pipavav Port Ltd</t>
  </si>
  <si>
    <t>GPPL</t>
  </si>
  <si>
    <t>Happy Forgings Ltd</t>
  </si>
  <si>
    <t>HAPPYFORGE</t>
  </si>
  <si>
    <t>Auto, Truck &amp; Motorcycle Parts</t>
  </si>
  <si>
    <t>Symphony Ltd</t>
  </si>
  <si>
    <t>SYMPHONY</t>
  </si>
  <si>
    <t>Bajaj Electricals Ltd</t>
  </si>
  <si>
    <t>BAJAJELEC</t>
  </si>
  <si>
    <t>Kirloskar Ferrous Industries Ltd</t>
  </si>
  <si>
    <t>KIRLFER</t>
  </si>
  <si>
    <t>Force Motors Ltd</t>
  </si>
  <si>
    <t>FORCEMOT</t>
  </si>
  <si>
    <t>Puravankara Ltd</t>
  </si>
  <si>
    <t>PURVA</t>
  </si>
  <si>
    <t>Alkyl Amines Chemicals Ltd</t>
  </si>
  <si>
    <t>ALKYLAMINE</t>
  </si>
  <si>
    <t>Thomas Cook (India) Ltd</t>
  </si>
  <si>
    <t>THOMASCOOK</t>
  </si>
  <si>
    <t>Transformers and Rectifiers (India) Ltd</t>
  </si>
  <si>
    <t>TARIL</t>
  </si>
  <si>
    <t>Maharashtra Scooters Ltd</t>
  </si>
  <si>
    <t>MAHSCOOTER</t>
  </si>
  <si>
    <t>Valor Estate Ltd</t>
  </si>
  <si>
    <t>DBREALTY</t>
  </si>
  <si>
    <t>Isgec Heavy Engineering Ltd</t>
  </si>
  <si>
    <t>ISGEC</t>
  </si>
  <si>
    <t>Bharat 22 ETF</t>
  </si>
  <si>
    <t>ICICIB22</t>
  </si>
  <si>
    <t>Aurionpro Solutions Ltd</t>
  </si>
  <si>
    <t>AURIONPRO</t>
  </si>
  <si>
    <t>Inox India Ltd</t>
  </si>
  <si>
    <t>INOXINDIA</t>
  </si>
  <si>
    <t>Sea-Borne Tankers</t>
  </si>
  <si>
    <t>JK Tyre &amp; Industries Ltd</t>
  </si>
  <si>
    <t>JKTYRE</t>
  </si>
  <si>
    <t>Marksans Pharma Ltd</t>
  </si>
  <si>
    <t>MARKSANS</t>
  </si>
  <si>
    <t>Metropolis Healthcare Ltd</t>
  </si>
  <si>
    <t>METROPOLIS</t>
  </si>
  <si>
    <t>Power Mech Projects Ltd</t>
  </si>
  <si>
    <t>POWERMECH</t>
  </si>
  <si>
    <t>Nippon India ETF Nifty Bank BeES</t>
  </si>
  <si>
    <t>BANKBEES</t>
  </si>
  <si>
    <t>Lemon Tree Hotels Ltd</t>
  </si>
  <si>
    <t>LEMONTREE</t>
  </si>
  <si>
    <t>Vesuvius India Ltd</t>
  </si>
  <si>
    <t>VESUVIUS</t>
  </si>
  <si>
    <t>Arvind Ltd</t>
  </si>
  <si>
    <t>ARVIND</t>
  </si>
  <si>
    <t>Jubilant Ingrevia Ltd</t>
  </si>
  <si>
    <t>JUBLINGREA</t>
  </si>
  <si>
    <t>Usha Martin Ltd</t>
  </si>
  <si>
    <t>USHAMART</t>
  </si>
  <si>
    <t>Galaxy Surfactants Ltd</t>
  </si>
  <si>
    <t>GALAXYSURF</t>
  </si>
  <si>
    <t>Sapphire Foods India Ltd</t>
  </si>
  <si>
    <t>SAPPHIRE</t>
  </si>
  <si>
    <t>HMT Ltd</t>
  </si>
  <si>
    <t>HMT</t>
  </si>
  <si>
    <t>Graphite India Ltd</t>
  </si>
  <si>
    <t>GRAPHITE</t>
  </si>
  <si>
    <t>Sheela Foam Ltd</t>
  </si>
  <si>
    <t>SFL</t>
  </si>
  <si>
    <t>Home Furnishing</t>
  </si>
  <si>
    <t>Network18 Media &amp; Investments Ltd</t>
  </si>
  <si>
    <t>NETWORK18</t>
  </si>
  <si>
    <t>Movies &amp; TV Serials</t>
  </si>
  <si>
    <t>Latent View Analytics Ltd</t>
  </si>
  <si>
    <t>LATENTVIEW</t>
  </si>
  <si>
    <t>Birla Corporation Ltd</t>
  </si>
  <si>
    <t>BIRLACORPN</t>
  </si>
  <si>
    <t>Prudent Corporate Advisory Services Ltd</t>
  </si>
  <si>
    <t>PRUDENT</t>
  </si>
  <si>
    <t>Eureka Forbes Ltd</t>
  </si>
  <si>
    <t>EUREKAFORBE</t>
  </si>
  <si>
    <t>Household Appliances</t>
  </si>
  <si>
    <t>HG Infra Engineering Ltd</t>
  </si>
  <si>
    <t>HGINFRA</t>
  </si>
  <si>
    <t>Gujarat Narmada Valley Fertilizers &amp; Chemicals Ltd</t>
  </si>
  <si>
    <t>GNFC</t>
  </si>
  <si>
    <t>Edelweiss Financial Services Ltd</t>
  </si>
  <si>
    <t>EDELWEISS</t>
  </si>
  <si>
    <t>Shree Renuka Sugars Ltd</t>
  </si>
  <si>
    <t>RENUKA</t>
  </si>
  <si>
    <t>Saregama India Ltd</t>
  </si>
  <si>
    <t>SAREGAMA</t>
  </si>
  <si>
    <t>JM Financial Ltd</t>
  </si>
  <si>
    <t>JMFINANCIL</t>
  </si>
  <si>
    <t>Route Mobile Ltd</t>
  </si>
  <si>
    <t>ROUTE</t>
  </si>
  <si>
    <t>Triveni Engineering and Industries Ltd</t>
  </si>
  <si>
    <t>TRIVENI</t>
  </si>
  <si>
    <t>Home First Finance Company India Ltd</t>
  </si>
  <si>
    <t>HOMEFIRST</t>
  </si>
  <si>
    <t>Sammaan Capital Ltd</t>
  </si>
  <si>
    <t>SAMMAANCAP</t>
  </si>
  <si>
    <t>Max Estates Ltd</t>
  </si>
  <si>
    <t>MAXESTATES</t>
  </si>
  <si>
    <t>Allied Blenders and Distillers Ltd</t>
  </si>
  <si>
    <t>ABDL</t>
  </si>
  <si>
    <t>Brookfield India Real Estate Trust</t>
  </si>
  <si>
    <t>BIRET</t>
  </si>
  <si>
    <t>Tips Industries Ltd</t>
  </si>
  <si>
    <t>TIPSINDLTD</t>
  </si>
  <si>
    <t>Keystone Realtors Ltd</t>
  </si>
  <si>
    <t>RUSTOMJEE</t>
  </si>
  <si>
    <t>Azad Engineering Ltd</t>
  </si>
  <si>
    <t>AZAD</t>
  </si>
  <si>
    <t>India Grid Trust</t>
  </si>
  <si>
    <t>INDIGRID</t>
  </si>
  <si>
    <t>CCL Products (India) Ltd</t>
  </si>
  <si>
    <t>CCL</t>
  </si>
  <si>
    <t>Archean Chemical Industries Ltd</t>
  </si>
  <si>
    <t>ACI</t>
  </si>
  <si>
    <t>ITD Cementation India Ltd</t>
  </si>
  <si>
    <t>ITDCEM</t>
  </si>
  <si>
    <t>KNR Constructions Ltd</t>
  </si>
  <si>
    <t>KNRCON</t>
  </si>
  <si>
    <t>ESAB India Ltd</t>
  </si>
  <si>
    <t>ESABINDIA</t>
  </si>
  <si>
    <t>ELANTAS Beck India Ltd</t>
  </si>
  <si>
    <t>ELANTAS</t>
  </si>
  <si>
    <t>RedTape</t>
  </si>
  <si>
    <t>REDTAPE</t>
  </si>
  <si>
    <t>Gujarat State Fertilizers &amp; Chemicals Ltd</t>
  </si>
  <si>
    <t>GSFC</t>
  </si>
  <si>
    <t>GMR Power and Urban Infra Ltd</t>
  </si>
  <si>
    <t>GMRP&amp;UI</t>
  </si>
  <si>
    <t>Equinox India Developments Ltd</t>
  </si>
  <si>
    <t>EMBDL</t>
  </si>
  <si>
    <t>National Standard (India) Ltd</t>
  </si>
  <si>
    <t>NATIONSTD</t>
  </si>
  <si>
    <t>JK Lakshmi Cement Ltd</t>
  </si>
  <si>
    <t>JKLAKSHMI</t>
  </si>
  <si>
    <t>Avanti Feeds Ltd</t>
  </si>
  <si>
    <t>AVANTIFEED</t>
  </si>
  <si>
    <t>SBFC Finance Ltd</t>
  </si>
  <si>
    <t>SBFC</t>
  </si>
  <si>
    <t>Vijaya Diagnostic Centre Ltd</t>
  </si>
  <si>
    <t>VIJAYA</t>
  </si>
  <si>
    <t>Shriram Pistons &amp; Rings Ltd</t>
  </si>
  <si>
    <t>SHRIPISTON</t>
  </si>
  <si>
    <t>Maharashtra Seamless Ltd</t>
  </si>
  <si>
    <t>MAHSEAMLES</t>
  </si>
  <si>
    <t>Mastek Ltd</t>
  </si>
  <si>
    <t>MASTEK</t>
  </si>
  <si>
    <t>Black Box Ltd</t>
  </si>
  <si>
    <t>BBOX</t>
  </si>
  <si>
    <t>Equitas Small Finance Bank Ltd</t>
  </si>
  <si>
    <t>EQUITASBNK</t>
  </si>
  <si>
    <t>Mrs. Bectors Food Specialities Ltd</t>
  </si>
  <si>
    <t>BECTORFOOD</t>
  </si>
  <si>
    <t>Kama Holdings Ltd</t>
  </si>
  <si>
    <t>KAMAHOLD</t>
  </si>
  <si>
    <t>Mahindra Lifespace Developers Ltd</t>
  </si>
  <si>
    <t>MAHLIFE</t>
  </si>
  <si>
    <t>Lloyds Engineering Works Ltd</t>
  </si>
  <si>
    <t>LLOYDSENGG</t>
  </si>
  <si>
    <t>CMS Info Systems Ltd</t>
  </si>
  <si>
    <t>CMSINFO</t>
  </si>
  <si>
    <t>Shakti Pumps (India) Ltd</t>
  </si>
  <si>
    <t>SHAKTIPUMP</t>
  </si>
  <si>
    <t>Star Cement Ltd</t>
  </si>
  <si>
    <t>STARCEMENT</t>
  </si>
  <si>
    <t>Gallantt Ispat Ltd</t>
  </si>
  <si>
    <t>GALLANTT</t>
  </si>
  <si>
    <t>Varroc Engineering Ltd</t>
  </si>
  <si>
    <t>VARROC</t>
  </si>
  <si>
    <t>Time Technoplast Ltd</t>
  </si>
  <si>
    <t>TIMETECHNO</t>
  </si>
  <si>
    <t>Sunteck Realty Ltd</t>
  </si>
  <si>
    <t>SUNTECK</t>
  </si>
  <si>
    <t>Rategain Travel Technologies Ltd</t>
  </si>
  <si>
    <t>RATEGAIN</t>
  </si>
  <si>
    <t>F D C Ltd</t>
  </si>
  <si>
    <t>FDC</t>
  </si>
  <si>
    <t>Procter &amp; Gamble Health Ltd</t>
  </si>
  <si>
    <t>PGHL</t>
  </si>
  <si>
    <t>ASK Automotive Ltd</t>
  </si>
  <si>
    <t>ASKAUTOLTD</t>
  </si>
  <si>
    <t>Rajesh Exports Ltd</t>
  </si>
  <si>
    <t>RAJESHEXPO</t>
  </si>
  <si>
    <t>IIFL Securities Ltd</t>
  </si>
  <si>
    <t>IIFLSEC</t>
  </si>
  <si>
    <t>Campus Activewear Ltd</t>
  </si>
  <si>
    <t>CAMPUS</t>
  </si>
  <si>
    <t>Blue Jet Healthcare Ltd</t>
  </si>
  <si>
    <t>BLUEJET</t>
  </si>
  <si>
    <t>Kotak Nifty Bank ETF</t>
  </si>
  <si>
    <t>BANKNIFTY1</t>
  </si>
  <si>
    <t>Shoppers Stop Ltd</t>
  </si>
  <si>
    <t>SHOPERSTOP</t>
  </si>
  <si>
    <t>Ion Exchange (India) Ltd</t>
  </si>
  <si>
    <t>IONEXCHANG</t>
  </si>
  <si>
    <t>Environmental Services</t>
  </si>
  <si>
    <t>Jupiter Life Line Hospitals Ltd</t>
  </si>
  <si>
    <t>JLHL</t>
  </si>
  <si>
    <t>Prism Johnson Ltd</t>
  </si>
  <si>
    <t>PRSMJOHNSN</t>
  </si>
  <si>
    <t>TVS Supply Chain Solutions Ltd</t>
  </si>
  <si>
    <t>TVSSCS</t>
  </si>
  <si>
    <t>Juniper Hotels Ltd</t>
  </si>
  <si>
    <t>JUNIPER</t>
  </si>
  <si>
    <t>Choice International Ltd</t>
  </si>
  <si>
    <t>CHOICEIN</t>
  </si>
  <si>
    <t>RattanIndia Power Ltd</t>
  </si>
  <si>
    <t>RTNPOWER</t>
  </si>
  <si>
    <t>Religare Enterprises Ltd</t>
  </si>
  <si>
    <t>RELIGARE</t>
  </si>
  <si>
    <t>Ahluwalia Contracts (India) Ltd</t>
  </si>
  <si>
    <t>AHLUCONT</t>
  </si>
  <si>
    <t>Infibeam Avenues Ltd</t>
  </si>
  <si>
    <t>INFIBEAM</t>
  </si>
  <si>
    <t>Astra Microwave Products Ltd</t>
  </si>
  <si>
    <t>ASTRAMICRO</t>
  </si>
  <si>
    <t>Transport Corporation of India Ltd</t>
  </si>
  <si>
    <t>TCI</t>
  </si>
  <si>
    <t>Anupam Rasayan India Ltd</t>
  </si>
  <si>
    <t>ANURAS</t>
  </si>
  <si>
    <t>Ujjivan Small Finance Bank Ltd</t>
  </si>
  <si>
    <t>UJJIVANSFB</t>
  </si>
  <si>
    <t>Electronics Mart India Ltd</t>
  </si>
  <si>
    <t>EMIL</t>
  </si>
  <si>
    <t>Karnataka Bank Ltd</t>
  </si>
  <si>
    <t>KTKBANK</t>
  </si>
  <si>
    <t>Dilip Buildcon Ltd</t>
  </si>
  <si>
    <t>DBL</t>
  </si>
  <si>
    <t>Senco Gold Ltd</t>
  </si>
  <si>
    <t>SENCO</t>
  </si>
  <si>
    <t>SBI Nifty 50 ETF</t>
  </si>
  <si>
    <t>SETFNIF50</t>
  </si>
  <si>
    <t>BHARAT Bond ETF-April 2023-Growth</t>
  </si>
  <si>
    <t>EBBETF0423</t>
  </si>
  <si>
    <t>Debt</t>
  </si>
  <si>
    <t>TV18 Broadcast Ltd</t>
  </si>
  <si>
    <t>TV18BRDCST</t>
  </si>
  <si>
    <t>Indo Count Industries Ltd</t>
  </si>
  <si>
    <t>ICIL</t>
  </si>
  <si>
    <t>Laxmi Organic Industries Ltd</t>
  </si>
  <si>
    <t>LXCHEM</t>
  </si>
  <si>
    <t>Va Tech Wabag Ltd</t>
  </si>
  <si>
    <t>WABAG</t>
  </si>
  <si>
    <t>Water Management</t>
  </si>
  <si>
    <t>Dhanuka Agritech Ltd</t>
  </si>
  <si>
    <t>DHANUKA</t>
  </si>
  <si>
    <t>Moil Ltd</t>
  </si>
  <si>
    <t>MOIL</t>
  </si>
  <si>
    <t>Mining - Manganese</t>
  </si>
  <si>
    <t>EPL Ltd</t>
  </si>
  <si>
    <t>EPL</t>
  </si>
  <si>
    <t>Packaging</t>
  </si>
  <si>
    <t>Welspun Enterprises Ltd</t>
  </si>
  <si>
    <t>WELENT</t>
  </si>
  <si>
    <t>Balu Forge Industries Ltd</t>
  </si>
  <si>
    <t>BALUFORGE</t>
  </si>
  <si>
    <t>Reliance Infrastructure Ltd</t>
  </si>
  <si>
    <t>RELINFRA</t>
  </si>
  <si>
    <t>Epigral Ltd</t>
  </si>
  <si>
    <t>EPIGRAL</t>
  </si>
  <si>
    <t>IFB Industries Ltd</t>
  </si>
  <si>
    <t>IFBIND</t>
  </si>
  <si>
    <t>Mahindra Holidays and Resorts India Ltd</t>
  </si>
  <si>
    <t>MHRIL</t>
  </si>
  <si>
    <t>Protean eGov Technologies Ltd</t>
  </si>
  <si>
    <t>PROTEAN</t>
  </si>
  <si>
    <t>IT Consulting &amp; Other Services</t>
  </si>
  <si>
    <t>Technocraft Industries (India) Ltd</t>
  </si>
  <si>
    <t>TIIL</t>
  </si>
  <si>
    <t>Kirloskar Pneumatic Company Ltd</t>
  </si>
  <si>
    <t>KIRLPNU</t>
  </si>
  <si>
    <t>Diamond Power Infrastructure Ltd</t>
  </si>
  <si>
    <t>DIACABS</t>
  </si>
  <si>
    <t>Sansera Engineering Ltd</t>
  </si>
  <si>
    <t>SANSERA</t>
  </si>
  <si>
    <t>Sandur Manganese and Iron Ores Ltd</t>
  </si>
  <si>
    <t>SANDUMA</t>
  </si>
  <si>
    <t>JSW Holdings Ltd</t>
  </si>
  <si>
    <t>JSWHL</t>
  </si>
  <si>
    <t>Hindustan Construction Company Ltd</t>
  </si>
  <si>
    <t>HCC</t>
  </si>
  <si>
    <t>JK Paper Ltd</t>
  </si>
  <si>
    <t>JKPAPER</t>
  </si>
  <si>
    <t>Chemplast Sanmar Ltd</t>
  </si>
  <si>
    <t>CHEMPLASTS</t>
  </si>
  <si>
    <t>MedPlus Health Services Ltd</t>
  </si>
  <si>
    <t>MEDPLUS</t>
  </si>
  <si>
    <t>PDS Limited</t>
  </si>
  <si>
    <t>PDSL</t>
  </si>
  <si>
    <t>India Shelter Finance Corporation Ltd</t>
  </si>
  <si>
    <t>INDIASHLTR</t>
  </si>
  <si>
    <t>Bondada Engineering Ltd</t>
  </si>
  <si>
    <t>BONDADA</t>
  </si>
  <si>
    <t>Texmaco Rail &amp; Engineering Ltd</t>
  </si>
  <si>
    <t>TEXRAIL</t>
  </si>
  <si>
    <t>Mishra Dhatu Nigam Ltd</t>
  </si>
  <si>
    <t>MIDHANI</t>
  </si>
  <si>
    <t>HEG Ltd</t>
  </si>
  <si>
    <t>HEG</t>
  </si>
  <si>
    <t>Garware Technical Fibres Ltd</t>
  </si>
  <si>
    <t>GARFIBRES</t>
  </si>
  <si>
    <t>Insolation Energy Ltd</t>
  </si>
  <si>
    <t>INA</t>
  </si>
  <si>
    <t>Semiconductors</t>
  </si>
  <si>
    <t>Sundaram Finance Holdings Ltd</t>
  </si>
  <si>
    <t>SUNDARMHLD</t>
  </si>
  <si>
    <t>Sharda Motor Industries Ltd</t>
  </si>
  <si>
    <t>SHARDAMOTR</t>
  </si>
  <si>
    <t>Ethos Ltd</t>
  </si>
  <si>
    <t>ETHOSLTD</t>
  </si>
  <si>
    <t>Syrma SGS Technology Ltd</t>
  </si>
  <si>
    <t>SYRMA</t>
  </si>
  <si>
    <t>Gabriel India Ltd</t>
  </si>
  <si>
    <t>GABRIEL</t>
  </si>
  <si>
    <t>Suprajit Engineering Ltd</t>
  </si>
  <si>
    <t>SUPRAJIT</t>
  </si>
  <si>
    <t>Sun Pharma Advanced Research Co Ltd</t>
  </si>
  <si>
    <t>SPARC</t>
  </si>
  <si>
    <t>Inox Green Energy Services Ltd</t>
  </si>
  <si>
    <t>INOXGREEN</t>
  </si>
  <si>
    <t>Jindal Worldwide Ltd</t>
  </si>
  <si>
    <t>JINDWORLD</t>
  </si>
  <si>
    <t>Shilpa Medicare Ltd</t>
  </si>
  <si>
    <t>SHILPAMED</t>
  </si>
  <si>
    <t>LS Industries Ltd</t>
  </si>
  <si>
    <t>LSIND</t>
  </si>
  <si>
    <t>Surya Roshni Ltd</t>
  </si>
  <si>
    <t>SURYAROSNI</t>
  </si>
  <si>
    <t>Tamilnad Mercantile Bank Ltd</t>
  </si>
  <si>
    <t>TMB</t>
  </si>
  <si>
    <t>Man Infraconstruction Ltd</t>
  </si>
  <si>
    <t>MANINFRA</t>
  </si>
  <si>
    <t>Ganesh Housing Corp Ltd</t>
  </si>
  <si>
    <t>GANESHHOUC</t>
  </si>
  <si>
    <t>VST Industries Ltd</t>
  </si>
  <si>
    <t>VSTIND</t>
  </si>
  <si>
    <t>V-mart Retail Ltd</t>
  </si>
  <si>
    <t>VMART</t>
  </si>
  <si>
    <t>Dodla Dairy Ltd</t>
  </si>
  <si>
    <t>DODLA</t>
  </si>
  <si>
    <t>Garware Hi-Tech Films Ltd</t>
  </si>
  <si>
    <t>GRWRHITECH</t>
  </si>
  <si>
    <t>Nazara Technologies Ltd</t>
  </si>
  <si>
    <t>NAZARA</t>
  </si>
  <si>
    <t>Theme Parks &amp; Gaming</t>
  </si>
  <si>
    <t>Greenlam Industries Ltd</t>
  </si>
  <si>
    <t>GREENLAM</t>
  </si>
  <si>
    <t>Building Products - Laminates</t>
  </si>
  <si>
    <t>Balaji Amines Ltd</t>
  </si>
  <si>
    <t>BALAMINES</t>
  </si>
  <si>
    <t>Magellanic Cloud Ltd</t>
  </si>
  <si>
    <t>MCLOUD</t>
  </si>
  <si>
    <t>Easy Trip Planners Ltd</t>
  </si>
  <si>
    <t>EASEMYTRIP</t>
  </si>
  <si>
    <t>Responsive Industries Ltd</t>
  </si>
  <si>
    <t>RESPONIND</t>
  </si>
  <si>
    <t>Building Products - Granite</t>
  </si>
  <si>
    <t>Paradeep Phosphates Ltd</t>
  </si>
  <si>
    <t>PARADEEP</t>
  </si>
  <si>
    <t>Piccadily Agro Industries Ltd</t>
  </si>
  <si>
    <t>PICCADIL</t>
  </si>
  <si>
    <t>Ceigall India Ltd</t>
  </si>
  <si>
    <t>CEIGALL</t>
  </si>
  <si>
    <t>Orchid Pharma Ltd</t>
  </si>
  <si>
    <t>ORCHPHARMA</t>
  </si>
  <si>
    <t>Arvind Fashions Ltd</t>
  </si>
  <si>
    <t>ARVINDFASN</t>
  </si>
  <si>
    <t>Allcargo Logistics Ltd</t>
  </si>
  <si>
    <t>ALLCARGO</t>
  </si>
  <si>
    <t>Jai Corp Ltd</t>
  </si>
  <si>
    <t>JAICORPLTD</t>
  </si>
  <si>
    <t>National Fertilizers Ltd</t>
  </si>
  <si>
    <t>NFL</t>
  </si>
  <si>
    <t>Lux Industries Ltd</t>
  </si>
  <si>
    <t>LUXIND</t>
  </si>
  <si>
    <t>Sudarshan Chemical Industries Ltd</t>
  </si>
  <si>
    <t>SUDARSCHEM</t>
  </si>
  <si>
    <t>TD Power Systems Ltd</t>
  </si>
  <si>
    <t>TDPOWERSYS</t>
  </si>
  <si>
    <t>Indigo Paints Ltd</t>
  </si>
  <si>
    <t>INDIGOPNTS</t>
  </si>
  <si>
    <t>Rallis India Ltd</t>
  </si>
  <si>
    <t>RALLIS</t>
  </si>
  <si>
    <t>KRBL Ltd</t>
  </si>
  <si>
    <t>KRBL</t>
  </si>
  <si>
    <t>Gokaldas Exports Ltd</t>
  </si>
  <si>
    <t>GOKEX</t>
  </si>
  <si>
    <t>Gulf Oil Lubricants India Ltd</t>
  </si>
  <si>
    <t>GULFOILLUB</t>
  </si>
  <si>
    <t>Network People Services Technologies Ltd</t>
  </si>
  <si>
    <t>NPST</t>
  </si>
  <si>
    <t>Sterlite Technologies Ltd</t>
  </si>
  <si>
    <t>STLTECH</t>
  </si>
  <si>
    <t>Kennametal India Ltd</t>
  </si>
  <si>
    <t>KENNAMET</t>
  </si>
  <si>
    <t>National Highways Infra Trust</t>
  </si>
  <si>
    <t>NHIT</t>
  </si>
  <si>
    <t>South Indian Bank Ltd</t>
  </si>
  <si>
    <t>SOUTHBANK</t>
  </si>
  <si>
    <t>Borosil Renewables Ltd</t>
  </si>
  <si>
    <t>BORORENEW</t>
  </si>
  <si>
    <t>Housewares</t>
  </si>
  <si>
    <t>Gujarat Ambuja Exports Ltd</t>
  </si>
  <si>
    <t>GAEL</t>
  </si>
  <si>
    <t>GHCL Ltd</t>
  </si>
  <si>
    <t>GHCL</t>
  </si>
  <si>
    <t>Rolex Rings Ltd</t>
  </si>
  <si>
    <t>ROLEXRINGS</t>
  </si>
  <si>
    <t>BHARAT Bond ETF-April 2030-Growth</t>
  </si>
  <si>
    <t>EBBETF0430</t>
  </si>
  <si>
    <t>V I P Industries Ltd</t>
  </si>
  <si>
    <t>VIPIND</t>
  </si>
  <si>
    <t>Nesco Ltd</t>
  </si>
  <si>
    <t>NESCO</t>
  </si>
  <si>
    <t>Niit Learning Systems Ltd</t>
  </si>
  <si>
    <t>NIITMTS</t>
  </si>
  <si>
    <t>Education Services</t>
  </si>
  <si>
    <t>Ashoka Buildcon Ltd</t>
  </si>
  <si>
    <t>ASHOKA</t>
  </si>
  <si>
    <t>eMudhra Ltd</t>
  </si>
  <si>
    <t>EMUDHRA</t>
  </si>
  <si>
    <t>Prince Pipes and Fittings Ltd</t>
  </si>
  <si>
    <t>PRINCEPIPE</t>
  </si>
  <si>
    <t>Le Travenues Technology Ltd</t>
  </si>
  <si>
    <t>IXIGO</t>
  </si>
  <si>
    <t>Tarc Ltd</t>
  </si>
  <si>
    <t>TARC</t>
  </si>
  <si>
    <t>Hindustan Foods Ltd</t>
  </si>
  <si>
    <t>HNDFDS</t>
  </si>
  <si>
    <t>Kesoram Industries Ltd</t>
  </si>
  <si>
    <t>KESORAMIND</t>
  </si>
  <si>
    <t>BHARAT Bond ETF-April 2032</t>
  </si>
  <si>
    <t>BBETF0432</t>
  </si>
  <si>
    <t>India Tourism Development Corp Ltd</t>
  </si>
  <si>
    <t>ITDC</t>
  </si>
  <si>
    <t>Aditya Vision Ltd</t>
  </si>
  <si>
    <t>AVL</t>
  </si>
  <si>
    <t>Retail - Speciality</t>
  </si>
  <si>
    <t>J Kumar Infraprojects Ltd</t>
  </si>
  <si>
    <t>JKIL</t>
  </si>
  <si>
    <t>India Infrastructure Trust</t>
  </si>
  <si>
    <t>INFRATRUST</t>
  </si>
  <si>
    <t>Go Fashion (India) Ltd</t>
  </si>
  <si>
    <t>GOCOLORS</t>
  </si>
  <si>
    <t>Pricol Ltd</t>
  </si>
  <si>
    <t>PRICOLLTD</t>
  </si>
  <si>
    <t>PTC India Ltd</t>
  </si>
  <si>
    <t>PTC</t>
  </si>
  <si>
    <t>Indinfravit Trust</t>
  </si>
  <si>
    <t>INDINFR</t>
  </si>
  <si>
    <t>Jana Small Finance Bank Ltd</t>
  </si>
  <si>
    <t>JSFB</t>
  </si>
  <si>
    <t>Cyient DLM Ltd</t>
  </si>
  <si>
    <t>CYIENTDLM</t>
  </si>
  <si>
    <t>Pilani Investment And Industries Corporation Ltd</t>
  </si>
  <si>
    <t>PILANIINVS</t>
  </si>
  <si>
    <t>Orient Cement Ltd</t>
  </si>
  <si>
    <t>ORIENTCEM</t>
  </si>
  <si>
    <t>AGI Greenpac Ltd</t>
  </si>
  <si>
    <t>AGI</t>
  </si>
  <si>
    <t>Share India Securities Ltd</t>
  </si>
  <si>
    <t>SHAREINDIA</t>
  </si>
  <si>
    <t>GMM Pfaudler Ltd</t>
  </si>
  <si>
    <t>GMMPFAUDLR</t>
  </si>
  <si>
    <t>Kovai Medical Center and Hospital Ltd</t>
  </si>
  <si>
    <t>KOVAI</t>
  </si>
  <si>
    <t>Bharat Bijlee Ltd</t>
  </si>
  <si>
    <t>BBL</t>
  </si>
  <si>
    <t>Bansal Wire Industries Ltd</t>
  </si>
  <si>
    <t>BANSALWIRE</t>
  </si>
  <si>
    <t>Privi Speciality Chemicals Ltd</t>
  </si>
  <si>
    <t>PRIVISCL</t>
  </si>
  <si>
    <t>SIS Ltd</t>
  </si>
  <si>
    <t>SIS</t>
  </si>
  <si>
    <t>Aarti Pharmalabs Ltd</t>
  </si>
  <si>
    <t>AARTIPHARM</t>
  </si>
  <si>
    <t>MSTC Ltd</t>
  </si>
  <si>
    <t>MSTCLTD</t>
  </si>
  <si>
    <t>DB Corp Ltd</t>
  </si>
  <si>
    <t>DBCORP</t>
  </si>
  <si>
    <t>Publishing</t>
  </si>
  <si>
    <t>Rain Industries Ltd</t>
  </si>
  <si>
    <t>RAIN</t>
  </si>
  <si>
    <t>Gujarat Alkalies And Chemicals Ltd</t>
  </si>
  <si>
    <t>GUJALKALI</t>
  </si>
  <si>
    <t>R Systems International Ltd</t>
  </si>
  <si>
    <t>RSYSTEMS</t>
  </si>
  <si>
    <t>Kirloskar Industries Ltd</t>
  </si>
  <si>
    <t>KIRLOSIND</t>
  </si>
  <si>
    <t>ICRA Ltd</t>
  </si>
  <si>
    <t>ICRA</t>
  </si>
  <si>
    <t>Lloyds Enterprises Ltd</t>
  </si>
  <si>
    <t>LLOYDSENT</t>
  </si>
  <si>
    <t>Trading Companies &amp; Distributors</t>
  </si>
  <si>
    <t>Hemisphere Properties India Ltd</t>
  </si>
  <si>
    <t>HEMIPROP</t>
  </si>
  <si>
    <t>Entero Healthcare Solutions Ltd</t>
  </si>
  <si>
    <t>ENTERO</t>
  </si>
  <si>
    <t>Paisalo Digital Ltd</t>
  </si>
  <si>
    <t>PAISALO</t>
  </si>
  <si>
    <t>Restaurant Brands Asia Ltd</t>
  </si>
  <si>
    <t>RBA</t>
  </si>
  <si>
    <t>Bharat Rasayan Ltd</t>
  </si>
  <si>
    <t>BHARATRAS</t>
  </si>
  <si>
    <t>Orient Electric Ltd</t>
  </si>
  <si>
    <t>ORIENTELEC</t>
  </si>
  <si>
    <t>Uflex Ltd</t>
  </si>
  <si>
    <t>UFLEX</t>
  </si>
  <si>
    <t>MTAR Technologies Ltd</t>
  </si>
  <si>
    <t>MTARTECH</t>
  </si>
  <si>
    <t>Vaibhav Global Ltd</t>
  </si>
  <si>
    <t>VAIBHAVGBL</t>
  </si>
  <si>
    <t>Sharda Cropchem Ltd</t>
  </si>
  <si>
    <t>SHARDACROP</t>
  </si>
  <si>
    <t>Healthcare Global Enterprises Ltd</t>
  </si>
  <si>
    <t>HCG</t>
  </si>
  <si>
    <t>CSB Bank Ltd</t>
  </si>
  <si>
    <t>CSBBANK</t>
  </si>
  <si>
    <t>Utkarsh Small Finance Bank Ltd</t>
  </si>
  <si>
    <t>UTKARSHBNK</t>
  </si>
  <si>
    <t>Aarti Drugs Ltd</t>
  </si>
  <si>
    <t>AARTIDRUGS</t>
  </si>
  <si>
    <t>Kaveri Seed Company Ltd</t>
  </si>
  <si>
    <t>KSCL</t>
  </si>
  <si>
    <t>Seeds</t>
  </si>
  <si>
    <t>Thangamayil Jewellery Ltd</t>
  </si>
  <si>
    <t>THANGAMAYL</t>
  </si>
  <si>
    <t>Awfis Space Solutions Ltd</t>
  </si>
  <si>
    <t>AWFIS</t>
  </si>
  <si>
    <t>Bhagiradha Chemicals and Industries Ltd</t>
  </si>
  <si>
    <t>BHAGCHEM</t>
  </si>
  <si>
    <t>TeamLease Services Ltd</t>
  </si>
  <si>
    <t>TEAMLEASE</t>
  </si>
  <si>
    <t>PC Jeweller Ltd</t>
  </si>
  <si>
    <t>PCJEWELLER</t>
  </si>
  <si>
    <t>Subros Ltd</t>
  </si>
  <si>
    <t>SUBROS</t>
  </si>
  <si>
    <t>Borosil Ltd</t>
  </si>
  <si>
    <t>BOROLTD</t>
  </si>
  <si>
    <t>Ami Organics Ltd</t>
  </si>
  <si>
    <t>AMIORG</t>
  </si>
  <si>
    <t>Imagicaaworld Entertainment Ltd</t>
  </si>
  <si>
    <t>IMAGICAA</t>
  </si>
  <si>
    <t>Advanced Enzyme Technologies Ltd</t>
  </si>
  <si>
    <t>ADVENZYMES</t>
  </si>
  <si>
    <t>Heidelbergcement India Ltd</t>
  </si>
  <si>
    <t>HEIDELBERG</t>
  </si>
  <si>
    <t>Johnson Controls-Hitachi Air Conditioning India Ltd</t>
  </si>
  <si>
    <t>JCHAC</t>
  </si>
  <si>
    <t>Ujaas Energy Ltd</t>
  </si>
  <si>
    <t>UEL</t>
  </si>
  <si>
    <t>MAS Financial Services Ltd</t>
  </si>
  <si>
    <t>MASFIN</t>
  </si>
  <si>
    <t>Spicejet Ltd</t>
  </si>
  <si>
    <t>SPICEJET</t>
  </si>
  <si>
    <t>Bajaj Hindusthan Sugar Ltd</t>
  </si>
  <si>
    <t>BAJAJHIND</t>
  </si>
  <si>
    <t>Heritage Foods Ltd</t>
  </si>
  <si>
    <t>HERITGFOOD</t>
  </si>
  <si>
    <t>Nippon India ETF Gold BeES</t>
  </si>
  <si>
    <t>GOLDBEES</t>
  </si>
  <si>
    <t>Gold</t>
  </si>
  <si>
    <t>Optiemus Infracom Ltd</t>
  </si>
  <si>
    <t>OPTIEMUS</t>
  </si>
  <si>
    <t>Manorama Industries Ltd</t>
  </si>
  <si>
    <t>MANORAMA</t>
  </si>
  <si>
    <t>Dynamatic Technologies Ltd</t>
  </si>
  <si>
    <t>DYNAMATECH</t>
  </si>
  <si>
    <t>Rossari Biotech Ltd</t>
  </si>
  <si>
    <t>ROSSARI</t>
  </si>
  <si>
    <t>Tilaknagar Industries Ltd</t>
  </si>
  <si>
    <t>TI</t>
  </si>
  <si>
    <t>Pearl Global Industries Ltd</t>
  </si>
  <si>
    <t>PGIL</t>
  </si>
  <si>
    <t>Ramky Infrastructure Ltd</t>
  </si>
  <si>
    <t>RAMKY</t>
  </si>
  <si>
    <t>Paras Defence and Space Technologies Ltd</t>
  </si>
  <si>
    <t>PARAS</t>
  </si>
  <si>
    <t>Jamna Auto Industries Ltd</t>
  </si>
  <si>
    <t>JAMNAAUTO</t>
  </si>
  <si>
    <t>Pitti Engineering Ltd</t>
  </si>
  <si>
    <t>PITTIENG</t>
  </si>
  <si>
    <t>Gateway Distriparks Ltd</t>
  </si>
  <si>
    <t>GATEWAY</t>
  </si>
  <si>
    <t>Grauer And Weil (India) Ltd</t>
  </si>
  <si>
    <t>GRAUWEIL</t>
  </si>
  <si>
    <t>Jain Irrigation Systems Ltd</t>
  </si>
  <si>
    <t>JISLJALEQS</t>
  </si>
  <si>
    <t>Agricultural &amp; Farm Machinery</t>
  </si>
  <si>
    <t>Harsha Engineers International Ltd</t>
  </si>
  <si>
    <t>HARSHA</t>
  </si>
  <si>
    <t>Greenply Industries Ltd</t>
  </si>
  <si>
    <t>GREENPLY</t>
  </si>
  <si>
    <t>Orissa Minerals Development Company Ltd</t>
  </si>
  <si>
    <t>ORISSAMINE</t>
  </si>
  <si>
    <t>Styrenix Performance Materials Ltd</t>
  </si>
  <si>
    <t>STYRENIX</t>
  </si>
  <si>
    <t>Ganesha Ecosphere Ltd</t>
  </si>
  <si>
    <t>GANECOS</t>
  </si>
  <si>
    <t>Nocil Ltd</t>
  </si>
  <si>
    <t>NOCIL</t>
  </si>
  <si>
    <t>Banco Products (India) Ltd</t>
  </si>
  <si>
    <t>BANCOINDIA</t>
  </si>
  <si>
    <t>Balmer Lawrie and Company Ltd</t>
  </si>
  <si>
    <t>BALMLAWRIE</t>
  </si>
  <si>
    <t>Shilchar Technologies Ltd</t>
  </si>
  <si>
    <t>SHILCTECH</t>
  </si>
  <si>
    <t>Venus Pipes and Tubes Ltd</t>
  </si>
  <si>
    <t>VENUSPIPES</t>
  </si>
  <si>
    <t>Wonderla Holidays Ltd</t>
  </si>
  <si>
    <t>WONDERLA</t>
  </si>
  <si>
    <t>Jayaswal Neco Industries Ltd</t>
  </si>
  <si>
    <t>JAYNECOIND</t>
  </si>
  <si>
    <t>Thyrocare Technologies Ltd</t>
  </si>
  <si>
    <t>THYROCARE</t>
  </si>
  <si>
    <t>Skipper Ltd</t>
  </si>
  <si>
    <t>SKIPPER</t>
  </si>
  <si>
    <t>Exicom Tele-Systems Ltd</t>
  </si>
  <si>
    <t>EXICOM</t>
  </si>
  <si>
    <t>Shanthi Gears Ltd</t>
  </si>
  <si>
    <t>SHANTIGEAR</t>
  </si>
  <si>
    <t>Bombay Dyeing and Mfg Co Ltd</t>
  </si>
  <si>
    <t>BOMDYEING</t>
  </si>
  <si>
    <t>EMS Ltd</t>
  </si>
  <si>
    <t>EMSLIMITED</t>
  </si>
  <si>
    <t>Greenpanel Industries Ltd</t>
  </si>
  <si>
    <t>GREENPANEL</t>
  </si>
  <si>
    <t>Blue Cloud Softech Solutions Ltd</t>
  </si>
  <si>
    <t>BLUECLOUDS</t>
  </si>
  <si>
    <t>SG Mart Ltd</t>
  </si>
  <si>
    <t>SGMART</t>
  </si>
  <si>
    <t>Renewable Electricity</t>
  </si>
  <si>
    <t>Yatharth Hospital &amp; Trauma Care Services Ltd</t>
  </si>
  <si>
    <t>YATHARTH</t>
  </si>
  <si>
    <t>VRL Logistics Ltd</t>
  </si>
  <si>
    <t>VRLLOG</t>
  </si>
  <si>
    <t>Moschip Technologies Ltd</t>
  </si>
  <si>
    <t>MOSCHIP</t>
  </si>
  <si>
    <t>Samhi Hotels Ltd</t>
  </si>
  <si>
    <t>SAMHI</t>
  </si>
  <si>
    <t>Prime Focus Ltd</t>
  </si>
  <si>
    <t>PFOCUS</t>
  </si>
  <si>
    <t>Animation</t>
  </si>
  <si>
    <t>JTL Industries Ltd</t>
  </si>
  <si>
    <t>JTLIND</t>
  </si>
  <si>
    <t>WPIL Ltd</t>
  </si>
  <si>
    <t>WPIL</t>
  </si>
  <si>
    <t>Zaggle Prepaid Ocean Services Ltd</t>
  </si>
  <si>
    <t>ZAGGLE</t>
  </si>
  <si>
    <t>Tinplate Company of India Ltd</t>
  </si>
  <si>
    <t>TINPLATE</t>
  </si>
  <si>
    <t>Hawkins Cookers Ltd</t>
  </si>
  <si>
    <t>HAWKINCOOK</t>
  </si>
  <si>
    <t>Tide Water Oil Co India Ltd</t>
  </si>
  <si>
    <t>TIDEWATER</t>
  </si>
  <si>
    <t>Avantel Ltd</t>
  </si>
  <si>
    <t>AVANTEL</t>
  </si>
  <si>
    <t>Supriya Lifescience Ltd</t>
  </si>
  <si>
    <t>SUPRIYA</t>
  </si>
  <si>
    <t>Fedbank Financial Services Ltd</t>
  </si>
  <si>
    <t>FEDFINA</t>
  </si>
  <si>
    <t>Nippon India ETF Nifty 50 BeES</t>
  </si>
  <si>
    <t>NIFTYBEES</t>
  </si>
  <si>
    <t>Spandana Sphoorty Financial Ltd</t>
  </si>
  <si>
    <t>SPANDANA</t>
  </si>
  <si>
    <t>Patel Engineering Ltd</t>
  </si>
  <si>
    <t>PATELENG</t>
  </si>
  <si>
    <t>Anup Engineering Ltd</t>
  </si>
  <si>
    <t>ANUP</t>
  </si>
  <si>
    <t>Morepen Laboratories Ltd</t>
  </si>
  <si>
    <t>MOREPENLAB</t>
  </si>
  <si>
    <t>JTEKT India Ltd</t>
  </si>
  <si>
    <t>JTEKTINDIA</t>
  </si>
  <si>
    <t>TCI Express Ltd</t>
  </si>
  <si>
    <t>TCIEXP</t>
  </si>
  <si>
    <t>Fineotex Chemical Ltd</t>
  </si>
  <si>
    <t>FCL</t>
  </si>
  <si>
    <t>Hinduja Global Solutions Ltd</t>
  </si>
  <si>
    <t>HGS</t>
  </si>
  <si>
    <t>Medi Assist Healthcare Services Ltd</t>
  </si>
  <si>
    <t>MEDIASSIST</t>
  </si>
  <si>
    <t>Savita Oil Technologies Ltd</t>
  </si>
  <si>
    <t>SOTL</t>
  </si>
  <si>
    <t>JNK India Ltd</t>
  </si>
  <si>
    <t>JNKINDIA</t>
  </si>
  <si>
    <t>Shaily Engineering Plastics Ltd</t>
  </si>
  <si>
    <t>SHAILY</t>
  </si>
  <si>
    <t>HPL Electric &amp; Power Ltd</t>
  </si>
  <si>
    <t>HPL</t>
  </si>
  <si>
    <t>Oriana Power Ltd</t>
  </si>
  <si>
    <t>ORIANA</t>
  </si>
  <si>
    <t>Fiem Industries Ltd</t>
  </si>
  <si>
    <t>FIEMIND</t>
  </si>
  <si>
    <t>Bhansali Engg Polymers Ltd</t>
  </si>
  <si>
    <t>BEPL</t>
  </si>
  <si>
    <t>SeQuent Scientific Ltd</t>
  </si>
  <si>
    <t>SEQUENT</t>
  </si>
  <si>
    <t>Cartrade Tech Ltd</t>
  </si>
  <si>
    <t>CARTRADE</t>
  </si>
  <si>
    <t>Gopal Snacks Ltd</t>
  </si>
  <si>
    <t>GOPAL</t>
  </si>
  <si>
    <t>Sunflag Iron and Steel Co Ltd</t>
  </si>
  <si>
    <t>SUNFLAG</t>
  </si>
  <si>
    <t>Prakash Industries Ltd</t>
  </si>
  <si>
    <t>PRAKASH</t>
  </si>
  <si>
    <t>LG Balakrishnan &amp; Bros Ltd</t>
  </si>
  <si>
    <t>LGBBROSLTD</t>
  </si>
  <si>
    <t>Shipping Corporation of India Land and Assets Ltd</t>
  </si>
  <si>
    <t>SCILAL</t>
  </si>
  <si>
    <t>MPS Ltd</t>
  </si>
  <si>
    <t>MPSLTD</t>
  </si>
  <si>
    <t>V2 Retail Ltd</t>
  </si>
  <si>
    <t>V2RETAIL</t>
  </si>
  <si>
    <t>Greaves Cotton Ltd</t>
  </si>
  <si>
    <t>GREAVESCOT</t>
  </si>
  <si>
    <t>West Coast Paper Mills Ltd</t>
  </si>
  <si>
    <t>WSTCSTPAPR</t>
  </si>
  <si>
    <t>Swaraj Engines Ltd</t>
  </si>
  <si>
    <t>SWARAJENG</t>
  </si>
  <si>
    <t>Alembic Ltd</t>
  </si>
  <si>
    <t>ALEMBICLTD</t>
  </si>
  <si>
    <t>Sula Vineyards Ltd</t>
  </si>
  <si>
    <t>SULA</t>
  </si>
  <si>
    <t>Seamec Ltd</t>
  </si>
  <si>
    <t>SEAMECLTD</t>
  </si>
  <si>
    <t>Oil &amp; Gas - Equipment &amp; Services</t>
  </si>
  <si>
    <t>KDDL Ltd</t>
  </si>
  <si>
    <t>KDDL</t>
  </si>
  <si>
    <t>Shrem InvIT</t>
  </si>
  <si>
    <t>SHREMINVIT</t>
  </si>
  <si>
    <t>India Glycols Ltd</t>
  </si>
  <si>
    <t>INDIAGLYCO</t>
  </si>
  <si>
    <t>Hikal Ltd</t>
  </si>
  <si>
    <t>HIKAL</t>
  </si>
  <si>
    <t>Gujarat Themis Biosyn Ltd</t>
  </si>
  <si>
    <t>GUJTHEM</t>
  </si>
  <si>
    <t>Unichem Laboratories Ltd</t>
  </si>
  <si>
    <t>UNICHEMLAB</t>
  </si>
  <si>
    <t>Neogen Chemicals Ltd</t>
  </si>
  <si>
    <t>NEOGEN</t>
  </si>
  <si>
    <t>Websol Energy System Ltd</t>
  </si>
  <si>
    <t>WEBELSOLAR</t>
  </si>
  <si>
    <t>Gufic Biosciences Ltd</t>
  </si>
  <si>
    <t>GUFICBIO</t>
  </si>
  <si>
    <t>Nirlon Ltd</t>
  </si>
  <si>
    <t>NIRLON</t>
  </si>
  <si>
    <t>Datamatics Global Services Ltd</t>
  </si>
  <si>
    <t>DATAMATICS</t>
  </si>
  <si>
    <t>RPSG Ventures Ltd</t>
  </si>
  <si>
    <t>RPSGVENT</t>
  </si>
  <si>
    <t>SEPC Ltd</t>
  </si>
  <si>
    <t>SEPC</t>
  </si>
  <si>
    <t>Kingfa Science and Technology (India) Ltd</t>
  </si>
  <si>
    <t>KINGFA</t>
  </si>
  <si>
    <t>Polyplex Corp Ltd</t>
  </si>
  <si>
    <t>POLYPLEX</t>
  </si>
  <si>
    <t>Mahanagar Telephone Nigam Ltd</t>
  </si>
  <si>
    <t>MTNL</t>
  </si>
  <si>
    <t>Innova Captab Ltd</t>
  </si>
  <si>
    <t>INNOVACAP</t>
  </si>
  <si>
    <t>Muthoot Microfin Ltd</t>
  </si>
  <si>
    <t>MUTHOOTMF</t>
  </si>
  <si>
    <t>Microfinancing</t>
  </si>
  <si>
    <t>DCB Bank Ltd</t>
  </si>
  <si>
    <t>DCBBANK</t>
  </si>
  <si>
    <t>Bannari Amman Sugars Ltd</t>
  </si>
  <si>
    <t>BANARISUG</t>
  </si>
  <si>
    <t>Sanghvi Movers Ltd</t>
  </si>
  <si>
    <t>SANGHVIMOV</t>
  </si>
  <si>
    <t>Kewal Kiran Clothing Ltd</t>
  </si>
  <si>
    <t>KKCL</t>
  </si>
  <si>
    <t>Bajaj Consumer Care Ltd</t>
  </si>
  <si>
    <t>BAJAJCON</t>
  </si>
  <si>
    <t>PTC India Financial Services Ltd</t>
  </si>
  <si>
    <t>PFS</t>
  </si>
  <si>
    <t>IndoStar Capital Finance Ltd</t>
  </si>
  <si>
    <t>INDOSTAR</t>
  </si>
  <si>
    <t>Refex Industries Ltd</t>
  </si>
  <si>
    <t>REFEX</t>
  </si>
  <si>
    <t>Honda India Power Products Ltd</t>
  </si>
  <si>
    <t>HONDAPOWER</t>
  </si>
  <si>
    <t>Hathway Cable and Datacom Ltd</t>
  </si>
  <si>
    <t>HATHWAY</t>
  </si>
  <si>
    <t>Cable &amp; D2H</t>
  </si>
  <si>
    <t>Apeejay Surrendra Park Hotels Ltd</t>
  </si>
  <si>
    <t>PARKHOTELS</t>
  </si>
  <si>
    <t>Sandhar Technologies Ltd</t>
  </si>
  <si>
    <t>SANDHAR</t>
  </si>
  <si>
    <t>Artemis Medicare Services Ltd</t>
  </si>
  <si>
    <t>ARTEMISMED</t>
  </si>
  <si>
    <t>Cigniti Technologies Ltd</t>
  </si>
  <si>
    <t>CIGNITITEC</t>
  </si>
  <si>
    <t>IRB InvIT Fund</t>
  </si>
  <si>
    <t>IRBINVIT</t>
  </si>
  <si>
    <t>Motilal Oswal NASDAQ 100 ETF</t>
  </si>
  <si>
    <t>MON100</t>
  </si>
  <si>
    <t>Lumax AutoTechnologies Ltd</t>
  </si>
  <si>
    <t>LUMAXTECH</t>
  </si>
  <si>
    <t>Indian Metals and Ferro Alloys Ltd</t>
  </si>
  <si>
    <t>IMFA</t>
  </si>
  <si>
    <t>Quick Heal Technologies Ltd</t>
  </si>
  <si>
    <t>QUICKHEAL</t>
  </si>
  <si>
    <t>Gujarat Industries Power Company Ltd</t>
  </si>
  <si>
    <t>GIPCL</t>
  </si>
  <si>
    <t>Nucleus Software Exports Ltd</t>
  </si>
  <si>
    <t>NUCLEUS</t>
  </si>
  <si>
    <t>DCX Systems Ltd</t>
  </si>
  <si>
    <t>DCXINDIA</t>
  </si>
  <si>
    <t>Indraprastha Medical Corporation Ltd</t>
  </si>
  <si>
    <t>INDRAMEDCO</t>
  </si>
  <si>
    <t>Steel Strips Wheels Ltd</t>
  </si>
  <si>
    <t>SSWL</t>
  </si>
  <si>
    <t>Tasty Bite Eatables Ltd</t>
  </si>
  <si>
    <t>TASTYBITE</t>
  </si>
  <si>
    <t>TVS Srichakra Ltd</t>
  </si>
  <si>
    <t>TVSSRICHAK</t>
  </si>
  <si>
    <t>TCNS Clothing Co Ltd</t>
  </si>
  <si>
    <t>TCNSBRANDS</t>
  </si>
  <si>
    <t>Mahindra Logistics Ltd</t>
  </si>
  <si>
    <t>MAHLOG</t>
  </si>
  <si>
    <t>Delta Corp Ltd</t>
  </si>
  <si>
    <t>DELTACORP</t>
  </si>
  <si>
    <t>E2E Networks Ltd</t>
  </si>
  <si>
    <t>E2E</t>
  </si>
  <si>
    <t>Gensol Engineering Ltd</t>
  </si>
  <si>
    <t>GENSOL</t>
  </si>
  <si>
    <t>Navneet Education Ltd</t>
  </si>
  <si>
    <t>NAVNETEDUL</t>
  </si>
  <si>
    <t>RPG Life Sciences Limited</t>
  </si>
  <si>
    <t>RPGLIFE</t>
  </si>
  <si>
    <t>Dhani Services Ltd</t>
  </si>
  <si>
    <t>DHANI</t>
  </si>
  <si>
    <t>La Opala R G Ltd</t>
  </si>
  <si>
    <t>LAOPALA</t>
  </si>
  <si>
    <t>Gokul Agro Resources Ltd</t>
  </si>
  <si>
    <t>GOKULAGRO</t>
  </si>
  <si>
    <t>Ddev Plastiks Industries Ltd</t>
  </si>
  <si>
    <t>DDEVPLASTIK</t>
  </si>
  <si>
    <t>Jindal Poly Films Ltd</t>
  </si>
  <si>
    <t>JINDALPOLY</t>
  </si>
  <si>
    <t>Thirumalai Chemicals Ltd</t>
  </si>
  <si>
    <t>TIRUMALCHM</t>
  </si>
  <si>
    <t>Sundaram Clayton Ltd</t>
  </si>
  <si>
    <t>SUNCLAY</t>
  </si>
  <si>
    <t>GTL Infrastructure Ltd</t>
  </si>
  <si>
    <t>GTLINFRA</t>
  </si>
  <si>
    <t>Kalyani Steels Ltd</t>
  </si>
  <si>
    <t>KSL</t>
  </si>
  <si>
    <t>Hindustan Oil Exploration Company Ltd</t>
  </si>
  <si>
    <t>HINDOILEXP</t>
  </si>
  <si>
    <t>Ashiana Housing Ltd</t>
  </si>
  <si>
    <t>ASHIANA</t>
  </si>
  <si>
    <t>Fino Payments Bank Ltd</t>
  </si>
  <si>
    <t>FINOPB</t>
  </si>
  <si>
    <t>Sky Gold Ltd</t>
  </si>
  <si>
    <t>SKYGOLD</t>
  </si>
  <si>
    <t>Avalon Technologies Ltd</t>
  </si>
  <si>
    <t>AVALON</t>
  </si>
  <si>
    <t>VST Tillers Tractors Ltd</t>
  </si>
  <si>
    <t>VSTTILLERS</t>
  </si>
  <si>
    <t>Goldiam International Ltd</t>
  </si>
  <si>
    <t>GOLDIAM</t>
  </si>
  <si>
    <t>Spright Agro Ltd</t>
  </si>
  <si>
    <t>SPRIGHT</t>
  </si>
  <si>
    <t>Kolte-Patil Developers Ltd</t>
  </si>
  <si>
    <t>KOLTEPATIL</t>
  </si>
  <si>
    <t>Suraj Estate Developers Ltd</t>
  </si>
  <si>
    <t>SURAJEST</t>
  </si>
  <si>
    <t>Real Estate Rental, Development &amp; Operations</t>
  </si>
  <si>
    <t>Ashapura Minechem Ltd</t>
  </si>
  <si>
    <t>ASHAPURMIN</t>
  </si>
  <si>
    <t>Goodluck India Ltd</t>
  </si>
  <si>
    <t>GOODLUCK</t>
  </si>
  <si>
    <t>Dalmia Bharat Sugar and Industries Ltd</t>
  </si>
  <si>
    <t>DALMIASUG</t>
  </si>
  <si>
    <t>Eveready Industries India Ltd</t>
  </si>
  <si>
    <t>EVEREADY</t>
  </si>
  <si>
    <t>Precision Wires India Ltd</t>
  </si>
  <si>
    <t>PRECWIRE</t>
  </si>
  <si>
    <t>Suven Life Sciences Ltd</t>
  </si>
  <si>
    <t>SUVEN</t>
  </si>
  <si>
    <t>S H Kelkar and Company Ltd</t>
  </si>
  <si>
    <t>SHK</t>
  </si>
  <si>
    <t>Indoco Remedies Ltd</t>
  </si>
  <si>
    <t>INDOCO</t>
  </si>
  <si>
    <t>Jeena Sikho Lifecare Ltd</t>
  </si>
  <si>
    <t>JSLL</t>
  </si>
  <si>
    <t>Capacite Infraprojects Ltd</t>
  </si>
  <si>
    <t>CAPACITE</t>
  </si>
  <si>
    <t>Hi-Tech Pipes Ltd</t>
  </si>
  <si>
    <t>HITECH</t>
  </si>
  <si>
    <t>Stylam Industries Ltd</t>
  </si>
  <si>
    <t>STYLAMIND</t>
  </si>
  <si>
    <t>Shivalik Bimetal Controls Ltd</t>
  </si>
  <si>
    <t>SBCL</t>
  </si>
  <si>
    <t>Arvind Smartspaces Ltd</t>
  </si>
  <si>
    <t>ARVSMART</t>
  </si>
  <si>
    <t>Marine Electricals (India) Ltd</t>
  </si>
  <si>
    <t>MARINE</t>
  </si>
  <si>
    <t>Servotech Power Systems Ltd</t>
  </si>
  <si>
    <t>SERVOTECH</t>
  </si>
  <si>
    <t>Fischer Medical Ventures Ltd</t>
  </si>
  <si>
    <t>FISCHER</t>
  </si>
  <si>
    <t>Venky's (India) Ltd</t>
  </si>
  <si>
    <t>VENKEYS</t>
  </si>
  <si>
    <t>Flair Writing Industries Ltd</t>
  </si>
  <si>
    <t>FLAIR</t>
  </si>
  <si>
    <t>Maithan Alloys Ltd</t>
  </si>
  <si>
    <t>MAITHANALL</t>
  </si>
  <si>
    <t>Apollo Micro Systems Ltd</t>
  </si>
  <si>
    <t>APOLLO</t>
  </si>
  <si>
    <t>Bajel Projects Ltd</t>
  </si>
  <si>
    <t>BAJEL</t>
  </si>
  <si>
    <t>Electric Utilities</t>
  </si>
  <si>
    <t>Vishnu Prakash R Punglia Ltd</t>
  </si>
  <si>
    <t>VPRPL</t>
  </si>
  <si>
    <t>Max Ventures and Industries Ltd</t>
  </si>
  <si>
    <t>MAXVIL</t>
  </si>
  <si>
    <t>Dishman Carbogen Amcis Ltd</t>
  </si>
  <si>
    <t>DCAL</t>
  </si>
  <si>
    <t>Huhtamaki India Ltd</t>
  </si>
  <si>
    <t>HUHTAMAKI</t>
  </si>
  <si>
    <t>Premier Explosives Ltd</t>
  </si>
  <si>
    <t>PREMEXPLN</t>
  </si>
  <si>
    <t>Repco Home Finance Ltd</t>
  </si>
  <si>
    <t>REPCOHOME</t>
  </si>
  <si>
    <t>NRB Bearings Ltd</t>
  </si>
  <si>
    <t>NRBBEARING</t>
  </si>
  <si>
    <t>Foseco India Ltd</t>
  </si>
  <si>
    <t>FOSECOIND</t>
  </si>
  <si>
    <t>Fusion Finance Ltd</t>
  </si>
  <si>
    <t>FUSION</t>
  </si>
  <si>
    <t>ideaForge Technology Ltd</t>
  </si>
  <si>
    <t>IDEAFORGE</t>
  </si>
  <si>
    <t>Tinna Rubber and Infrastructure Ltd</t>
  </si>
  <si>
    <t>TINNARUBR</t>
  </si>
  <si>
    <t>D P Abhushan Ltd</t>
  </si>
  <si>
    <t>DPABHUSHAN</t>
  </si>
  <si>
    <t>Rajoo Engineers Ltd</t>
  </si>
  <si>
    <t>RAJOOENG</t>
  </si>
  <si>
    <t>Rajratan Global Wire Ltd</t>
  </si>
  <si>
    <t>RAJRATAN</t>
  </si>
  <si>
    <t>Sindhu Trade Links Ltd</t>
  </si>
  <si>
    <t>SINDHUTRAD</t>
  </si>
  <si>
    <t>Automotive Axles Ltd</t>
  </si>
  <si>
    <t>AUTOAXLES</t>
  </si>
  <si>
    <t>KCP Ltd</t>
  </si>
  <si>
    <t>KCP</t>
  </si>
  <si>
    <t>SJS Enterprises Ltd</t>
  </si>
  <si>
    <t>SJS</t>
  </si>
  <si>
    <t>Saksoft Ltd</t>
  </si>
  <si>
    <t>SAKSOFT</t>
  </si>
  <si>
    <t>Somany Ceramics Ltd</t>
  </si>
  <si>
    <t>SOMANYCERA</t>
  </si>
  <si>
    <t>Vindhya Telelinks Ltd</t>
  </si>
  <si>
    <t>VINDHYATEL</t>
  </si>
  <si>
    <t>Sagar Cements Ltd</t>
  </si>
  <si>
    <t>SAGCEM</t>
  </si>
  <si>
    <t>Salasar Techno Engineering Ltd</t>
  </si>
  <si>
    <t>SALASAR</t>
  </si>
  <si>
    <t>TCPL Packaging Ltd</t>
  </si>
  <si>
    <t>TCPLPACK</t>
  </si>
  <si>
    <t>Abans Holdings Ltd</t>
  </si>
  <si>
    <t>AHL</t>
  </si>
  <si>
    <t>Stanley Lifestyles Ltd</t>
  </si>
  <si>
    <t>STANLEY</t>
  </si>
  <si>
    <t>BF Utilities Ltd</t>
  </si>
  <si>
    <t>BFUTILITIE</t>
  </si>
  <si>
    <t>Ge Power India Ltd</t>
  </si>
  <si>
    <t>GEPIL</t>
  </si>
  <si>
    <t>Solara Active Pharma Sciences Ltd</t>
  </si>
  <si>
    <t>SOLARA</t>
  </si>
  <si>
    <t>Confidence Petroleum India Ltd</t>
  </si>
  <si>
    <t>CONFIPET</t>
  </si>
  <si>
    <t>Dolat Algotech Ltd</t>
  </si>
  <si>
    <t>DOLATALGO</t>
  </si>
  <si>
    <t>CARE Ratings Ltd</t>
  </si>
  <si>
    <t>CARERATING</t>
  </si>
  <si>
    <t>ADF Foods Ltd</t>
  </si>
  <si>
    <t>ADFFOODS</t>
  </si>
  <si>
    <t>Marathon Nextgen Realty Ltd</t>
  </si>
  <si>
    <t>MARATHON</t>
  </si>
  <si>
    <t>Shalby Ltd</t>
  </si>
  <si>
    <t>SHALBY</t>
  </si>
  <si>
    <t>Vadilal Industries Ltd</t>
  </si>
  <si>
    <t>VADILALIND</t>
  </si>
  <si>
    <t>Dollar Industries Ltd</t>
  </si>
  <si>
    <t>DOLLAR</t>
  </si>
  <si>
    <t>Geojit Financial Services Ltd</t>
  </si>
  <si>
    <t>GEOJITFSL</t>
  </si>
  <si>
    <t>JITF Infralogistics Ltd</t>
  </si>
  <si>
    <t>JITFINFRA</t>
  </si>
  <si>
    <t>Wendt (India) Limited</t>
  </si>
  <si>
    <t>WENDT</t>
  </si>
  <si>
    <t>Indian Hume Pipe Company Ltd</t>
  </si>
  <si>
    <t>INDIANHUME</t>
  </si>
  <si>
    <t>Thejo Engineering Ltd</t>
  </si>
  <si>
    <t>THEJO</t>
  </si>
  <si>
    <t>Nelco Ltd</t>
  </si>
  <si>
    <t>NELCO</t>
  </si>
  <si>
    <t>SML Isuzu Ltd</t>
  </si>
  <si>
    <t>SMLISUZU</t>
  </si>
  <si>
    <t>Spectrum Electrical Industries Ltd</t>
  </si>
  <si>
    <t>SPECTRUM</t>
  </si>
  <si>
    <t>Genesys International Corporation Ltd</t>
  </si>
  <si>
    <t>GENESYS</t>
  </si>
  <si>
    <t>Lotus Chocolate Company Ltd</t>
  </si>
  <si>
    <t>LOTUSCHO</t>
  </si>
  <si>
    <t>SMS Pharmaceuticals Ltd</t>
  </si>
  <si>
    <t>SMSPHARMA</t>
  </si>
  <si>
    <t>Vertoz Advertising Ltd</t>
  </si>
  <si>
    <t>VERTOZ</t>
  </si>
  <si>
    <t>HLE Glascoat Ltd</t>
  </si>
  <si>
    <t>HLEGLAS</t>
  </si>
  <si>
    <t>Dish TV India Ltd</t>
  </si>
  <si>
    <t>DISHTV</t>
  </si>
  <si>
    <t>Rashi Peripherals Ltd</t>
  </si>
  <si>
    <t>RPTECH</t>
  </si>
  <si>
    <t>MM Forgings Ltd</t>
  </si>
  <si>
    <t>MMFL</t>
  </si>
  <si>
    <t>Novartis India Ltd</t>
  </si>
  <si>
    <t>NOVARTIND</t>
  </si>
  <si>
    <t>TIL Ltd</t>
  </si>
  <si>
    <t>TIL</t>
  </si>
  <si>
    <t>Mayur Uniquoters Ltd</t>
  </si>
  <si>
    <t>MAYURUNIQ</t>
  </si>
  <si>
    <t>Raghav Productivity Enhancers Ltd</t>
  </si>
  <si>
    <t>RPEL</t>
  </si>
  <si>
    <t>Man Industries (India) Ltd</t>
  </si>
  <si>
    <t>MANINDS</t>
  </si>
  <si>
    <t>Mangalam Cement Ltd</t>
  </si>
  <si>
    <t>MANGLMCEM</t>
  </si>
  <si>
    <t>Hindware Home Innovation Ltd</t>
  </si>
  <si>
    <t>HINDWAREAP</t>
  </si>
  <si>
    <t>Nilkamal Ltd</t>
  </si>
  <si>
    <t>NILKAMAL</t>
  </si>
  <si>
    <t>Welspun Specialty Solutions Ltd</t>
  </si>
  <si>
    <t>WELSPLSOL</t>
  </si>
  <si>
    <t>PSP Projects Ltd</t>
  </si>
  <si>
    <t>PSPPROJECT</t>
  </si>
  <si>
    <t>TechNVision Ventures Ltd</t>
  </si>
  <si>
    <t>TECHNVISN</t>
  </si>
  <si>
    <t>Insecticides (India) Ltd</t>
  </si>
  <si>
    <t>INSECTICID</t>
  </si>
  <si>
    <t>Pokarna Ltd</t>
  </si>
  <si>
    <t>POKARNA</t>
  </si>
  <si>
    <t>Andrew Yule &amp; Co Ltd</t>
  </si>
  <si>
    <t>ANDREWYU</t>
  </si>
  <si>
    <t>Dolphin Offshore Enterprises (India) Ltd</t>
  </si>
  <si>
    <t>DOLPHIN</t>
  </si>
  <si>
    <t>Veritas (India) Ltd</t>
  </si>
  <si>
    <t>VERITAS</t>
  </si>
  <si>
    <t>Monarch Networth Capital Ltd</t>
  </si>
  <si>
    <t>MONARCH</t>
  </si>
  <si>
    <t>K.P. Energy Ltd</t>
  </si>
  <si>
    <t>KPEL</t>
  </si>
  <si>
    <t>Vishnu Chemicals Ltd</t>
  </si>
  <si>
    <t>VISHNU</t>
  </si>
  <si>
    <t>Axiscades Technologies Ltd</t>
  </si>
  <si>
    <t>AXISCADES</t>
  </si>
  <si>
    <t>Goodyear India Ltd</t>
  </si>
  <si>
    <t>GOODYEAR</t>
  </si>
  <si>
    <t>Stove Kraft Ltd</t>
  </si>
  <si>
    <t>STOVEKRAFT</t>
  </si>
  <si>
    <t>Rupa &amp; Company Ltd</t>
  </si>
  <si>
    <t>RUPA</t>
  </si>
  <si>
    <t>Lumax Industries Ltd</t>
  </si>
  <si>
    <t>LUMAXIND</t>
  </si>
  <si>
    <t>Rane Holdings Ltd</t>
  </si>
  <si>
    <t>RANEHOLDIN</t>
  </si>
  <si>
    <t>Paramount Communications Ltd</t>
  </si>
  <si>
    <t>PARACABLES</t>
  </si>
  <si>
    <t>Meghmani Organics Ltd</t>
  </si>
  <si>
    <t>MOL</t>
  </si>
  <si>
    <t>Xpro India Ltd</t>
  </si>
  <si>
    <t>XPROINDIA</t>
  </si>
  <si>
    <t>Jash Engineering Ltd</t>
  </si>
  <si>
    <t>JASH</t>
  </si>
  <si>
    <t>Accelya Solutions India Ltd</t>
  </si>
  <si>
    <t>ACCELYA</t>
  </si>
  <si>
    <t>John Cockerill India Ltd</t>
  </si>
  <si>
    <t>COCKERILL</t>
  </si>
  <si>
    <t>Industrial Machinery &amp; Supplies &amp; Components</t>
  </si>
  <si>
    <t>IOL Chemicals and Pharmaceuticals Ltd</t>
  </si>
  <si>
    <t>IOLCP</t>
  </si>
  <si>
    <t>SBI Gold ETF</t>
  </si>
  <si>
    <t>SETFGOLD</t>
  </si>
  <si>
    <t>Jubilant Industries Ltd</t>
  </si>
  <si>
    <t>JUBLINDS</t>
  </si>
  <si>
    <t>B L Kashyap and Sons Ltd</t>
  </si>
  <si>
    <t>BLKASHYAP</t>
  </si>
  <si>
    <t>KP Green Engineering Ltd</t>
  </si>
  <si>
    <t>KPGEL</t>
  </si>
  <si>
    <t>Heavy Electrical Equipment</t>
  </si>
  <si>
    <t>ESAF Small Finance Bank Limited</t>
  </si>
  <si>
    <t>ESAFSFB</t>
  </si>
  <si>
    <t>Hariom Pipe Industries Ltd</t>
  </si>
  <si>
    <t>HARIOMPIPE</t>
  </si>
  <si>
    <t>Oriental Hotels Ltd</t>
  </si>
  <si>
    <t>ORIENTHOT</t>
  </si>
  <si>
    <t>DISA India Ltd</t>
  </si>
  <si>
    <t>DISAQ</t>
  </si>
  <si>
    <t>NIBE Ltd</t>
  </si>
  <si>
    <t>NIBE</t>
  </si>
  <si>
    <t>Carysil Ltd</t>
  </si>
  <si>
    <t>CARYSIL</t>
  </si>
  <si>
    <t>Dredging Corporation of India Ltd</t>
  </si>
  <si>
    <t>DREDGECORP</t>
  </si>
  <si>
    <t>Dredging</t>
  </si>
  <si>
    <t>Kalyani Investment Company Ltd</t>
  </si>
  <si>
    <t>KICL</t>
  </si>
  <si>
    <t>Nippon India ETF Nifty 1D Rate Liquid BeES</t>
  </si>
  <si>
    <t>LIQUIDBEES</t>
  </si>
  <si>
    <t>Globus Spirits Ltd</t>
  </si>
  <si>
    <t>GLOBUSSPR</t>
  </si>
  <si>
    <t>Mold-Tek Packaging Ltd</t>
  </si>
  <si>
    <t>MOLDTKPAC</t>
  </si>
  <si>
    <t>Owais Metal and Mineral Processing Ltd</t>
  </si>
  <si>
    <t>OWAIS</t>
  </si>
  <si>
    <t>DCW Ltd</t>
  </si>
  <si>
    <t>DCW</t>
  </si>
  <si>
    <t>Barbeque-Nation Hospitality Ltd</t>
  </si>
  <si>
    <t>BARBEQUE</t>
  </si>
  <si>
    <t>HMA Agro Industries Ltd</t>
  </si>
  <si>
    <t>HMAAGRO</t>
  </si>
  <si>
    <t>Panama Petrochem Ltd</t>
  </si>
  <si>
    <t>PANAMAPET</t>
  </si>
  <si>
    <t>Unitech Ltd</t>
  </si>
  <si>
    <t>UNITECH</t>
  </si>
  <si>
    <t>Sai Silks (Kalamandir) Ltd</t>
  </si>
  <si>
    <t>KALAMANDIR</t>
  </si>
  <si>
    <t>DEN Networks Ltd</t>
  </si>
  <si>
    <t>DEN</t>
  </si>
  <si>
    <t>Pennar Industries Ltd</t>
  </si>
  <si>
    <t>PENIND</t>
  </si>
  <si>
    <t>Precision Camshafts Ltd</t>
  </si>
  <si>
    <t>PRECAM</t>
  </si>
  <si>
    <t>EFC (I) Ltd</t>
  </si>
  <si>
    <t>EFCIL</t>
  </si>
  <si>
    <t>Distributors</t>
  </si>
  <si>
    <t>Jyoti Structures Ltd</t>
  </si>
  <si>
    <t>JYOTISTRUC</t>
  </si>
  <si>
    <t>EIH Associated Hotels Ltd</t>
  </si>
  <si>
    <t>EIHAHOTELS</t>
  </si>
  <si>
    <t>Epack Durable Ltd</t>
  </si>
  <si>
    <t>EPACK</t>
  </si>
  <si>
    <t>Orient Green Power Company Ltd</t>
  </si>
  <si>
    <t>GREENPOWER</t>
  </si>
  <si>
    <t>Dreamfolks Services Ltd</t>
  </si>
  <si>
    <t>DREAMFOLKS</t>
  </si>
  <si>
    <t>Ajmera Realty &amp; Infra India Ltd</t>
  </si>
  <si>
    <t>AJMERA</t>
  </si>
  <si>
    <t>Summit Securities Ltd</t>
  </si>
  <si>
    <t>SUMMITSEC</t>
  </si>
  <si>
    <t>India Pesticides Ltd</t>
  </si>
  <si>
    <t>IPL</t>
  </si>
  <si>
    <t>Universal Cables Ltd</t>
  </si>
  <si>
    <t>UNIVCABLES</t>
  </si>
  <si>
    <t>Gocl Corporation Ltd</t>
  </si>
  <si>
    <t>GOCLCORP</t>
  </si>
  <si>
    <t>Federal-Mogul Goetze (India) Ltd</t>
  </si>
  <si>
    <t>FMGOETZE</t>
  </si>
  <si>
    <t>Sasken Technologies Ltd</t>
  </si>
  <si>
    <t>SASKEN</t>
  </si>
  <si>
    <t>Apollo Pipes Ltd</t>
  </si>
  <si>
    <t>APOLLOPIPE</t>
  </si>
  <si>
    <t>Kitex Garments Ltd</t>
  </si>
  <si>
    <t>KITEX</t>
  </si>
  <si>
    <t>Landmark Cars Ltd</t>
  </si>
  <si>
    <t>LANDMARK</t>
  </si>
  <si>
    <t>Nitin Spinners Ltd</t>
  </si>
  <si>
    <t>NITINSPIN</t>
  </si>
  <si>
    <t>Satin Creditcare Network Ltd</t>
  </si>
  <si>
    <t>SATIN</t>
  </si>
  <si>
    <t>Igarashi Motors India Ltd</t>
  </si>
  <si>
    <t>IGARASHI</t>
  </si>
  <si>
    <t>Tarsons Products Ltd</t>
  </si>
  <si>
    <t>TARSONS</t>
  </si>
  <si>
    <t>Deep Industries Ltd</t>
  </si>
  <si>
    <t>DEEPINDS</t>
  </si>
  <si>
    <t>Sanstar Ltd</t>
  </si>
  <si>
    <t>SANSTAR</t>
  </si>
  <si>
    <t>DEE Development Engineers Ltd</t>
  </si>
  <si>
    <t>DEEDEV</t>
  </si>
  <si>
    <t>Apcotex Industries Ltd</t>
  </si>
  <si>
    <t>APCOTEXIND</t>
  </si>
  <si>
    <t>Astec Lifesciences Ltd</t>
  </si>
  <si>
    <t>ASTEC</t>
  </si>
  <si>
    <t>Nalwa Sons Investments Ltd</t>
  </si>
  <si>
    <t>NSIL</t>
  </si>
  <si>
    <t>Amrutanjan Health Care Ltd</t>
  </si>
  <si>
    <t>AMRUTANJAN</t>
  </si>
  <si>
    <t>NIIT Ltd</t>
  </si>
  <si>
    <t>NIITLTD</t>
  </si>
  <si>
    <t>Themis Medicare Ltd</t>
  </si>
  <si>
    <t>THEMISMED</t>
  </si>
  <si>
    <t>Alicon Castalloy Ltd</t>
  </si>
  <si>
    <t>ALICON</t>
  </si>
  <si>
    <t>Pnb Gilts Ltd</t>
  </si>
  <si>
    <t>PNBGILTS</t>
  </si>
  <si>
    <t>Updater Services Ltd</t>
  </si>
  <si>
    <t>UDS</t>
  </si>
  <si>
    <t>Krsnaa Diagnostics Ltd</t>
  </si>
  <si>
    <t>KRSNAA</t>
  </si>
  <si>
    <t>Mukand Ltd</t>
  </si>
  <si>
    <t>MUKANDLTD</t>
  </si>
  <si>
    <t>Indo Tech Transformers Ltd</t>
  </si>
  <si>
    <t>INDOTECH</t>
  </si>
  <si>
    <t>Sanghi Industries Ltd</t>
  </si>
  <si>
    <t>SANGHIIND</t>
  </si>
  <si>
    <t>KKRRAFTON Developers Limited</t>
  </si>
  <si>
    <t>KDL</t>
  </si>
  <si>
    <t>Omaxe Ltd</t>
  </si>
  <si>
    <t>OMAXE</t>
  </si>
  <si>
    <t>Cupid Ltd</t>
  </si>
  <si>
    <t>CUPID</t>
  </si>
  <si>
    <t>Tatva Chintan Pharma Chem Ltd</t>
  </si>
  <si>
    <t>TATVA</t>
  </si>
  <si>
    <t>Kody Technolab Ltd</t>
  </si>
  <si>
    <t>KODYTECH</t>
  </si>
  <si>
    <t>Parag Milk Foods Ltd</t>
  </si>
  <si>
    <t>PARAGMILK</t>
  </si>
  <si>
    <t>Praveg Ltd</t>
  </si>
  <si>
    <t>PRAVEG</t>
  </si>
  <si>
    <t>IFGL Refractories Ltd</t>
  </si>
  <si>
    <t>IFGLEXPOR</t>
  </si>
  <si>
    <t>Ram Ratna Wires Ltd</t>
  </si>
  <si>
    <t>RAMRAT</t>
  </si>
  <si>
    <t>Vardhman Special Steels Ltd</t>
  </si>
  <si>
    <t>VSSL</t>
  </si>
  <si>
    <t>Vidhi Specialty Food Ingredients Ltd</t>
  </si>
  <si>
    <t>VIDHIING</t>
  </si>
  <si>
    <t>Aeroflex Industries Ltd</t>
  </si>
  <si>
    <t>AEROFLEX</t>
  </si>
  <si>
    <t>TTK Healthcare Ltd</t>
  </si>
  <si>
    <t>TTKHLTCARE</t>
  </si>
  <si>
    <t>Andhra Paper Ltd</t>
  </si>
  <si>
    <t>ANDHRAPAP</t>
  </si>
  <si>
    <t>Seshasayee Paper and Boards Ltd</t>
  </si>
  <si>
    <t>SESHAPAPER</t>
  </si>
  <si>
    <t>Siyaram Silk Mills Ltd</t>
  </si>
  <si>
    <t>SIYSIL</t>
  </si>
  <si>
    <t>IKIO Lighting Ltd</t>
  </si>
  <si>
    <t>IKIO</t>
  </si>
  <si>
    <t>Vakrangee Limited</t>
  </si>
  <si>
    <t>VAKRANGEE</t>
  </si>
  <si>
    <t>S.P.Apparels Ltd</t>
  </si>
  <si>
    <t>SPAL</t>
  </si>
  <si>
    <t>Platinum Industries Ltd</t>
  </si>
  <si>
    <t>PLATIND</t>
  </si>
  <si>
    <t>Navkar Corporation Ltd</t>
  </si>
  <si>
    <t>NAVKARCORP</t>
  </si>
  <si>
    <t>Pondy Oxides and Chemicals Ltd</t>
  </si>
  <si>
    <t>POCL</t>
  </si>
  <si>
    <t>SG Finserve Ltd</t>
  </si>
  <si>
    <t>SGFIN</t>
  </si>
  <si>
    <t>Unicommerce eSolutions Ltd</t>
  </si>
  <si>
    <t>UNIECOM</t>
  </si>
  <si>
    <t>Ugro Capital Ltd</t>
  </si>
  <si>
    <t>UGROCAP</t>
  </si>
  <si>
    <t>Shriram Properties Ltd</t>
  </si>
  <si>
    <t>SHRIRAMPPS</t>
  </si>
  <si>
    <t>BLS E-Services Ltd</t>
  </si>
  <si>
    <t>BLSE</t>
  </si>
  <si>
    <t>Uniparts India Ltd</t>
  </si>
  <si>
    <t>UNIPARTS</t>
  </si>
  <si>
    <t>HIL Ltd</t>
  </si>
  <si>
    <t>HIL</t>
  </si>
  <si>
    <t>Rossell India Ltd</t>
  </si>
  <si>
    <t>ROSSELLIND</t>
  </si>
  <si>
    <t>BF Investment Ltd</t>
  </si>
  <si>
    <t>BFINVEST</t>
  </si>
  <si>
    <t>Yasho Industries Ltd</t>
  </si>
  <si>
    <t>YASHO</t>
  </si>
  <si>
    <t>Suratwwala Business Group Ltd</t>
  </si>
  <si>
    <t>SBGLP</t>
  </si>
  <si>
    <t>63 Moons Technologies Ltd</t>
  </si>
  <si>
    <t>63MOONS</t>
  </si>
  <si>
    <t>Deccan Gold Mines Ltd</t>
  </si>
  <si>
    <t>DECNGOLD</t>
  </si>
  <si>
    <t>ICICI Prudential Nifty 50 ETF</t>
  </si>
  <si>
    <t>NIFTYIETF</t>
  </si>
  <si>
    <t>D Link (India) Limited</t>
  </si>
  <si>
    <t>DLINKINDIA</t>
  </si>
  <si>
    <t>Hubtown Ltd</t>
  </si>
  <si>
    <t>HUBTOWN</t>
  </si>
  <si>
    <t>Talbros Automotive Components Ltd</t>
  </si>
  <si>
    <t>TALBROAUTO</t>
  </si>
  <si>
    <t>Yatra Online Ltd</t>
  </si>
  <si>
    <t>YATRA</t>
  </si>
  <si>
    <t>Tanfac Industries Ltd</t>
  </si>
  <si>
    <t>TANFACIND</t>
  </si>
  <si>
    <t>Master Trust Ltd</t>
  </si>
  <si>
    <t>MASTERTR</t>
  </si>
  <si>
    <t>Ramco Industries Ltd</t>
  </si>
  <si>
    <t>RAMCOIND</t>
  </si>
  <si>
    <t>Balmer Lawrie Investments Ltd</t>
  </si>
  <si>
    <t>BLIL</t>
  </si>
  <si>
    <t>Cantabil Retail India Ltd</t>
  </si>
  <si>
    <t>CANTABIL</t>
  </si>
  <si>
    <t>Expleo Solutions Ltd</t>
  </si>
  <si>
    <t>EXPLEOSOL</t>
  </si>
  <si>
    <t>GPT Infraprojects Ltd</t>
  </si>
  <si>
    <t>GPTINFRA</t>
  </si>
  <si>
    <t>Antony Waste Handling Cell Ltd</t>
  </si>
  <si>
    <t>AWHCL</t>
  </si>
  <si>
    <t>Eco Recycling Ltd</t>
  </si>
  <si>
    <t>ECORECO</t>
  </si>
  <si>
    <t>Mufin Green Finance Ltd</t>
  </si>
  <si>
    <t>MUFIN</t>
  </si>
  <si>
    <t>I G Petrochemicals Ltd</t>
  </si>
  <si>
    <t>IGPL</t>
  </si>
  <si>
    <t>Som Distilleries and Breweries Ltd</t>
  </si>
  <si>
    <t>SDBL</t>
  </si>
  <si>
    <t>Everest Kanto Cylinder Ltd</t>
  </si>
  <si>
    <t>EKC</t>
  </si>
  <si>
    <t>Cosmo First Ltd</t>
  </si>
  <si>
    <t>COSMOFIRST</t>
  </si>
  <si>
    <t>Prataap Snacks Ltd</t>
  </si>
  <si>
    <t>DIAMONDYD</t>
  </si>
  <si>
    <t>GKW Ltd</t>
  </si>
  <si>
    <t>GKWLIMITED</t>
  </si>
  <si>
    <t>Gandhar Oil Refinery (INDIA) Ltd</t>
  </si>
  <si>
    <t>GANDHAR</t>
  </si>
  <si>
    <t>Sangam (India) Ltd</t>
  </si>
  <si>
    <t>SANGAMIND</t>
  </si>
  <si>
    <t>JISLDVREQS</t>
  </si>
  <si>
    <t>Bombay Super Hybrid Seeds Ltd</t>
  </si>
  <si>
    <t>BSHSL</t>
  </si>
  <si>
    <t>Rane (Madras) Ltd</t>
  </si>
  <si>
    <t>RML</t>
  </si>
  <si>
    <t>Suryoday Small Finance Bank Ltd</t>
  </si>
  <si>
    <t>SURYODAY</t>
  </si>
  <si>
    <t>Hester Biosciences Ltd</t>
  </si>
  <si>
    <t>HESTERBIO</t>
  </si>
  <si>
    <t>TAJ GVK Hotels and Resorts Ltd</t>
  </si>
  <si>
    <t>TAJGVK</t>
  </si>
  <si>
    <t>Wheels India Ltd</t>
  </si>
  <si>
    <t>WHEELS</t>
  </si>
  <si>
    <t>Jagran Prakashan Ltd</t>
  </si>
  <si>
    <t>JAGRAN</t>
  </si>
  <si>
    <t>Kilburn Engineering Ltd</t>
  </si>
  <si>
    <t>KLBRENG-B</t>
  </si>
  <si>
    <t>Kokuyo Camlin Ltd</t>
  </si>
  <si>
    <t>KOKUYOCMLN</t>
  </si>
  <si>
    <t>Kiri Industries Ltd</t>
  </si>
  <si>
    <t>KIRIINDUS</t>
  </si>
  <si>
    <t>Jaiprakash Associates Ltd</t>
  </si>
  <si>
    <t>JPASSOCIAT</t>
  </si>
  <si>
    <t>Advait Infratech Ltd</t>
  </si>
  <si>
    <t>ADVAIT</t>
  </si>
  <si>
    <t>Electrical Components &amp; Equipment</t>
  </si>
  <si>
    <t>Systematix Corporate Services Ltd</t>
  </si>
  <si>
    <t>SYSTMTXC</t>
  </si>
  <si>
    <t>Veranda Learning Solutions Ltd</t>
  </si>
  <si>
    <t>VERANDA</t>
  </si>
  <si>
    <t>Agro Tech Foods Ltd</t>
  </si>
  <si>
    <t>ATFL</t>
  </si>
  <si>
    <t>Dynacons Systems and Solutions Ltd</t>
  </si>
  <si>
    <t>DSSL</t>
  </si>
  <si>
    <t>Alpex Solar Ltd</t>
  </si>
  <si>
    <t>ALPEXSOLAR</t>
  </si>
  <si>
    <t>Interarch Building Products Ltd</t>
  </si>
  <si>
    <t>INTERARCH</t>
  </si>
  <si>
    <t>Building Products - Prefab Structures</t>
  </si>
  <si>
    <t>Sigachi Industries Ltd</t>
  </si>
  <si>
    <t>SIGACHI</t>
  </si>
  <si>
    <t>Sterling Tools Ltd</t>
  </si>
  <si>
    <t>STERTOOLS</t>
  </si>
  <si>
    <t>PIX Transmissions Ltd</t>
  </si>
  <si>
    <t>PIXTRANS</t>
  </si>
  <si>
    <t>Walchandnagar Industries Ltd</t>
  </si>
  <si>
    <t>WALCHANNAG</t>
  </si>
  <si>
    <t>Kotak Gold Etf</t>
  </si>
  <si>
    <t>GOLD1</t>
  </si>
  <si>
    <t>Om Infra Ltd</t>
  </si>
  <si>
    <t>OMINFRAL</t>
  </si>
  <si>
    <t>Oriental Rail Infrastructure Ltd</t>
  </si>
  <si>
    <t>ORIRAIL</t>
  </si>
  <si>
    <t>Shanti Educational Initiatives Ltd</t>
  </si>
  <si>
    <t>SEIL</t>
  </si>
  <si>
    <t>Udaipur Cement Works Ltd</t>
  </si>
  <si>
    <t>UDAICEMENT</t>
  </si>
  <si>
    <t>GRP Ltd</t>
  </si>
  <si>
    <t>GRPLTD</t>
  </si>
  <si>
    <t>Centum Electronics Ltd</t>
  </si>
  <si>
    <t>CENTUM</t>
  </si>
  <si>
    <t>Elpro International Ltd</t>
  </si>
  <si>
    <t>ELPROINTL</t>
  </si>
  <si>
    <t>Marsons Ltd</t>
  </si>
  <si>
    <t>MARSONS</t>
  </si>
  <si>
    <t>Bharat Wire Ropes Ltd</t>
  </si>
  <si>
    <t>BHARATWIRE</t>
  </si>
  <si>
    <t>Agarwal Industrial Corporation Ltd</t>
  </si>
  <si>
    <t>AGARIND</t>
  </si>
  <si>
    <t>Hi-Tech Gears Ltd</t>
  </si>
  <si>
    <t>HITECHGEAR</t>
  </si>
  <si>
    <t>Jindal Drilling and Industries Ltd</t>
  </si>
  <si>
    <t>JINDRILL</t>
  </si>
  <si>
    <t>NDR Auto Components Ltd</t>
  </si>
  <si>
    <t>NDRAUTO</t>
  </si>
  <si>
    <t>Salzer Electronics Ltd</t>
  </si>
  <si>
    <t>SALZERELEC</t>
  </si>
  <si>
    <t>Madhya Bharat Agro Products Ltd</t>
  </si>
  <si>
    <t>MBAPL</t>
  </si>
  <si>
    <t>G M Breweries Ltd</t>
  </si>
  <si>
    <t>GMBREW</t>
  </si>
  <si>
    <t>India Power Corporation Ltd</t>
  </si>
  <si>
    <t>DPSCLTD</t>
  </si>
  <si>
    <t>GTPL Hathway Ltd</t>
  </si>
  <si>
    <t>GTPL</t>
  </si>
  <si>
    <t>Hercules Hoists Ltd</t>
  </si>
  <si>
    <t>HERCULES</t>
  </si>
  <si>
    <t>Divgi TorqTransfer Systems Ltd</t>
  </si>
  <si>
    <t>DIVGIITTS</t>
  </si>
  <si>
    <t>Paushak Ltd</t>
  </si>
  <si>
    <t>PAUSHAKLTD</t>
  </si>
  <si>
    <t>HDFC Gold Exchange Traded Fund</t>
  </si>
  <si>
    <t>HDFCGOLD</t>
  </si>
  <si>
    <t>ICICI Prudential Gold ETF</t>
  </si>
  <si>
    <t>GOLDIETF</t>
  </si>
  <si>
    <t>Wonder Electricals Ltd</t>
  </si>
  <si>
    <t>WEL</t>
  </si>
  <si>
    <t>Nippon India ETF Nifty Next 50 Junior BeES</t>
  </si>
  <si>
    <t>JUNIORBEES</t>
  </si>
  <si>
    <t>Peninsula Land Ltd</t>
  </si>
  <si>
    <t>PENINLAND</t>
  </si>
  <si>
    <t>Heranba Industries Ltd</t>
  </si>
  <si>
    <t>HERANBA</t>
  </si>
  <si>
    <t>Excel Industries Ltd</t>
  </si>
  <si>
    <t>EXCELINDUS</t>
  </si>
  <si>
    <t>India Nippon Electricals Ltd</t>
  </si>
  <si>
    <t>INDNIPPON</t>
  </si>
  <si>
    <t>GNA Axles Ltd</t>
  </si>
  <si>
    <t>GNA</t>
  </si>
  <si>
    <t>Sirca Paints India Ltd</t>
  </si>
  <si>
    <t>SIRCA</t>
  </si>
  <si>
    <t>Dr Agarwal's Eye Hospital Ltd</t>
  </si>
  <si>
    <t>DRAGARWQ</t>
  </si>
  <si>
    <t>Borosil Scientific Ltd</t>
  </si>
  <si>
    <t>BOROSCI</t>
  </si>
  <si>
    <t>Southern Petrochemical Industries Corporation Ltd</t>
  </si>
  <si>
    <t>SPIC</t>
  </si>
  <si>
    <t>Reliance Industrial Infrastructure Ltd</t>
  </si>
  <si>
    <t>RIIL</t>
  </si>
  <si>
    <t>Motisons Jewellers Ltd</t>
  </si>
  <si>
    <t>MOTISONS</t>
  </si>
  <si>
    <t>Apparel &amp; Accessories Retailers</t>
  </si>
  <si>
    <t>Everest Industries Ltd</t>
  </si>
  <si>
    <t>EVERESTIND</t>
  </si>
  <si>
    <t>Oriental Aromatics Ltd</t>
  </si>
  <si>
    <t>OAL</t>
  </si>
  <si>
    <t>Arman Financial Services Ltd</t>
  </si>
  <si>
    <t>ARMANFIN</t>
  </si>
  <si>
    <t>Zota Health Care Ltd</t>
  </si>
  <si>
    <t>ZOTA</t>
  </si>
  <si>
    <t>Fairchem Organics Ltd</t>
  </si>
  <si>
    <t>FAIRCHEMOR</t>
  </si>
  <si>
    <t>AMIC Forging Ltd</t>
  </si>
  <si>
    <t>AMIC</t>
  </si>
  <si>
    <t>Steel</t>
  </si>
  <si>
    <t>MIC Electronics Ltd</t>
  </si>
  <si>
    <t>MICEL</t>
  </si>
  <si>
    <t>Fedders Holding Ltd</t>
  </si>
  <si>
    <t>FEDDERSHOL</t>
  </si>
  <si>
    <t>Sadhana Nitro Chem Ltd</t>
  </si>
  <si>
    <t>SADHNANIQ</t>
  </si>
  <si>
    <t>Roto Pumps Ltd</t>
  </si>
  <si>
    <t>ROTO</t>
  </si>
  <si>
    <t>Ador Welding Ltd</t>
  </si>
  <si>
    <t>ADORWELD</t>
  </si>
  <si>
    <t>Madras Fertilizers Ltd</t>
  </si>
  <si>
    <t>MADRASFERT</t>
  </si>
  <si>
    <t>Last Mile Enterprises Ltd</t>
  </si>
  <si>
    <t>LASTMILE</t>
  </si>
  <si>
    <t>Real Estate Development</t>
  </si>
  <si>
    <t>Jyoti Resins and Adhesives Ltd</t>
  </si>
  <si>
    <t>JYOTIRES</t>
  </si>
  <si>
    <t>Amines and Plasticizers Ltd</t>
  </si>
  <si>
    <t>AMNPLST</t>
  </si>
  <si>
    <t>Automobile Corp Of Goa Ltd</t>
  </si>
  <si>
    <t>ACGL</t>
  </si>
  <si>
    <t>Camlin Fine Sciences Ltd</t>
  </si>
  <si>
    <t>CAMLINFINE</t>
  </si>
  <si>
    <t>Atul Auto Ltd</t>
  </si>
  <si>
    <t>ATULAUTO</t>
  </si>
  <si>
    <t>Three Wheelers</t>
  </si>
  <si>
    <t>ASM Technologies Ltd</t>
  </si>
  <si>
    <t>ASMTEC</t>
  </si>
  <si>
    <t>Media Matrix Worldwide Ltd</t>
  </si>
  <si>
    <t>MMWL</t>
  </si>
  <si>
    <t>Eimco Elecon (India) Ltd</t>
  </si>
  <si>
    <t>EIMCOELECO</t>
  </si>
  <si>
    <t>Windlas Biotech Ltd</t>
  </si>
  <si>
    <t>WINDLAS</t>
  </si>
  <si>
    <t>Asian Energy Services Ltd</t>
  </si>
  <si>
    <t>ASIANENE</t>
  </si>
  <si>
    <t>Bigbloc Construction Ltd</t>
  </si>
  <si>
    <t>BIGBLOC</t>
  </si>
  <si>
    <t>Syncom Formulations (India) Ltd</t>
  </si>
  <si>
    <t>SYNCOMF</t>
  </si>
  <si>
    <t>Fratelli Vineyards Ltd</t>
  </si>
  <si>
    <t>TINNATFL</t>
  </si>
  <si>
    <t>Cosmic CRF Ltd</t>
  </si>
  <si>
    <t>COSMICCRF</t>
  </si>
  <si>
    <t>Yamuna Syndicate Ltd</t>
  </si>
  <si>
    <t>YSL</t>
  </si>
  <si>
    <t>Tourism Finance Corporation of India Ltd</t>
  </si>
  <si>
    <t>TFCILTD</t>
  </si>
  <si>
    <t>Yuken India Ltd</t>
  </si>
  <si>
    <t>YUKEN</t>
  </si>
  <si>
    <t>Butterfly Gandhimathi Appliances Ltd</t>
  </si>
  <si>
    <t>BUTTERFLY</t>
  </si>
  <si>
    <t>Dcm Shriram Industries Ltd</t>
  </si>
  <si>
    <t>DCMSRIND</t>
  </si>
  <si>
    <t>Texmaco Infrastructure &amp; Holdings Ltd</t>
  </si>
  <si>
    <t>TEXINFRA</t>
  </si>
  <si>
    <t>BMW Industries Ltd</t>
  </si>
  <si>
    <t>BMW</t>
  </si>
  <si>
    <t>Sportking India Ltd</t>
  </si>
  <si>
    <t>SPORTKING</t>
  </si>
  <si>
    <t>Steel Exchange India Ltd</t>
  </si>
  <si>
    <t>STEELXIND</t>
  </si>
  <si>
    <t>Forbes Precision Tools and Machine Parts Ltd</t>
  </si>
  <si>
    <t>TOTEM</t>
  </si>
  <si>
    <t>Likhitha Infrastructure Ltd</t>
  </si>
  <si>
    <t>LIKHITHA</t>
  </si>
  <si>
    <t>Irm Energy Ltd</t>
  </si>
  <si>
    <t>IRMENERGY</t>
  </si>
  <si>
    <t>Popular Vehicles and Services Ltd</t>
  </si>
  <si>
    <t>PVSL</t>
  </si>
  <si>
    <t>Filatex India Ltd</t>
  </si>
  <si>
    <t>FILATEX</t>
  </si>
  <si>
    <t>Subex Ltd</t>
  </si>
  <si>
    <t>SUBEXLTD</t>
  </si>
  <si>
    <t>Rico Auto Industries Ltd</t>
  </si>
  <si>
    <t>RICOAUTO</t>
  </si>
  <si>
    <t>BCL Industries Ltd</t>
  </si>
  <si>
    <t>BCLIND</t>
  </si>
  <si>
    <t>Hind Rectifiers Ltd</t>
  </si>
  <si>
    <t>HIRECT</t>
  </si>
  <si>
    <t>MSP Steel &amp; Power Ltd</t>
  </si>
  <si>
    <t>MSPL</t>
  </si>
  <si>
    <t>Associated Alcohols &amp; Breweries Ltd</t>
  </si>
  <si>
    <t>ASALCBR</t>
  </si>
  <si>
    <t>Allsec Technologies Ltd</t>
  </si>
  <si>
    <t>ALLSEC</t>
  </si>
  <si>
    <t>Century Enka Ltd</t>
  </si>
  <si>
    <t>CENTENKA</t>
  </si>
  <si>
    <t>5Paisa Capital Ltd</t>
  </si>
  <si>
    <t>5PAISA</t>
  </si>
  <si>
    <t>Mishtann Foods Ltd</t>
  </si>
  <si>
    <t>MISHTANN</t>
  </si>
  <si>
    <t>Matrimony.Com Ltd</t>
  </si>
  <si>
    <t>MATRIMONY</t>
  </si>
  <si>
    <t>India Motor Parts &amp; Accessories Ltd</t>
  </si>
  <si>
    <t>IMPAL</t>
  </si>
  <si>
    <t>Manali Petrochemicals Ltd</t>
  </si>
  <si>
    <t>MANALIPETC</t>
  </si>
  <si>
    <t>Tamilnadu Newsprint &amp; Papers Ltd</t>
  </si>
  <si>
    <t>TNPL</t>
  </si>
  <si>
    <t>One Point One Solutions Ltd</t>
  </si>
  <si>
    <t>ONEPOINT</t>
  </si>
  <si>
    <t>Kesar India Ltd</t>
  </si>
  <si>
    <t>KESAR</t>
  </si>
  <si>
    <t>TV Today Network Limited</t>
  </si>
  <si>
    <t>TVTODAY</t>
  </si>
  <si>
    <t>Rama Steel Tubes Ltd</t>
  </si>
  <si>
    <t>RAMASTEEL</t>
  </si>
  <si>
    <t>Hexa Tradex Ltd</t>
  </si>
  <si>
    <t>HEXATRADEX</t>
  </si>
  <si>
    <t>Kernex Microsystems (India) Ltd</t>
  </si>
  <si>
    <t>KERNEX</t>
  </si>
  <si>
    <t>RIR Power Electronics Ltd</t>
  </si>
  <si>
    <t>RIR</t>
  </si>
  <si>
    <t>Brightcom Group Ltd</t>
  </si>
  <si>
    <t>BCG</t>
  </si>
  <si>
    <t>Punjab Chemicals and Crop Protection Ltd</t>
  </si>
  <si>
    <t>PUNJABCHEM</t>
  </si>
  <si>
    <t>Dhunseri Ventures Ltd</t>
  </si>
  <si>
    <t>DVL</t>
  </si>
  <si>
    <t>Kellton Tech Solutions Ltd</t>
  </si>
  <si>
    <t>KELLTONTEC</t>
  </si>
  <si>
    <t>Vascon Engineers Ltd</t>
  </si>
  <si>
    <t>VASCONEQ</t>
  </si>
  <si>
    <t>Kamdhenu Ltd</t>
  </si>
  <si>
    <t>KAMDHENU</t>
  </si>
  <si>
    <t>Knowledge Marine &amp; Engineering Works Ltd</t>
  </si>
  <si>
    <t>KMEW</t>
  </si>
  <si>
    <t>Marine Transportation</t>
  </si>
  <si>
    <t>Mangalore Chemicals and Fertilisers Ltd</t>
  </si>
  <si>
    <t>MANGCHEFER</t>
  </si>
  <si>
    <t>Allcargo Gati Ltd</t>
  </si>
  <si>
    <t>ACLGATI</t>
  </si>
  <si>
    <t>GRM Overseas Ltd</t>
  </si>
  <si>
    <t>GRMOVER</t>
  </si>
  <si>
    <t>Polo Queen Industrial and Fintech Ltd</t>
  </si>
  <si>
    <t>PQIF</t>
  </si>
  <si>
    <t>Suyog Telematics Ltd</t>
  </si>
  <si>
    <t>SUYOG</t>
  </si>
  <si>
    <t>SMC Global Securities Ltd</t>
  </si>
  <si>
    <t>SMCGLOBAL</t>
  </si>
  <si>
    <t>Saraswati Commercial (India) Ltd</t>
  </si>
  <si>
    <t>ZSARACOM</t>
  </si>
  <si>
    <t>Best Agrolife Ltd</t>
  </si>
  <si>
    <t>BESTAGRO</t>
  </si>
  <si>
    <t>Timex Group India Ltd</t>
  </si>
  <si>
    <t>TIMEX</t>
  </si>
  <si>
    <t>Krishana Phoschem Ltd</t>
  </si>
  <si>
    <t>KRISHANA</t>
  </si>
  <si>
    <t>JG Chemicals Ltd</t>
  </si>
  <si>
    <t>JGCHEM</t>
  </si>
  <si>
    <t>ULTRAMARINE &amp; PIGMENTS Ltd</t>
  </si>
  <si>
    <t>ULTRAMAR</t>
  </si>
  <si>
    <t>Remus Pharmaceuticals Ltd</t>
  </si>
  <si>
    <t>REMUS</t>
  </si>
  <si>
    <t>Himatsingka Seide Ltd</t>
  </si>
  <si>
    <t>HIMATSEIDE</t>
  </si>
  <si>
    <t>Andhra Sugars Ltd</t>
  </si>
  <si>
    <t>ANDHRSUGAR</t>
  </si>
  <si>
    <t>Monte Carlo Fashions Ltd</t>
  </si>
  <si>
    <t>MONTECARLO</t>
  </si>
  <si>
    <t>Shree Digvijay Cement Co Ltd</t>
  </si>
  <si>
    <t>SHREDIGCEM</t>
  </si>
  <si>
    <t>GPT Healthcare Ltd</t>
  </si>
  <si>
    <t>GPTHEALTH</t>
  </si>
  <si>
    <t>Kabra Extrusion Technik Ltd</t>
  </si>
  <si>
    <t>KABRAEXTRU</t>
  </si>
  <si>
    <t>Eraaya Lifespaces Ltd</t>
  </si>
  <si>
    <t>ERAAYA</t>
  </si>
  <si>
    <t>Kopran Ltd</t>
  </si>
  <si>
    <t>KOPRAN</t>
  </si>
  <si>
    <t>Prakash Pipes Ltd</t>
  </si>
  <si>
    <t>PPL</t>
  </si>
  <si>
    <t>Kotak Nifty 50 ETF</t>
  </si>
  <si>
    <t>NIFTY1</t>
  </si>
  <si>
    <t>Panacea Biotec Ltd</t>
  </si>
  <si>
    <t>PANACEABIO</t>
  </si>
  <si>
    <t>Shiva Cement Ltd</t>
  </si>
  <si>
    <t>SHIVACEM</t>
  </si>
  <si>
    <t>Ramco Systems Ltd</t>
  </si>
  <si>
    <t>RAMCOSYS</t>
  </si>
  <si>
    <t>Selan Exploration Technology Ltd</t>
  </si>
  <si>
    <t>SELAN</t>
  </si>
  <si>
    <t>Centrum Capital Ltd</t>
  </si>
  <si>
    <t>CENTRUM</t>
  </si>
  <si>
    <t>Swelect Energy Systems Ltd</t>
  </si>
  <si>
    <t>SWELECTES</t>
  </si>
  <si>
    <t>Aaswa Trading and Exports Ltd</t>
  </si>
  <si>
    <t>TCC</t>
  </si>
  <si>
    <t>Real Estate Services</t>
  </si>
  <si>
    <t>Solex Energy Ltd</t>
  </si>
  <si>
    <t>SOLEX</t>
  </si>
  <si>
    <t>KMC Speciality Hospitals (India) Ltd</t>
  </si>
  <si>
    <t>KMCSHIL</t>
  </si>
  <si>
    <t>Spacenet Enterprises India Ltd</t>
  </si>
  <si>
    <t>SPCENET</t>
  </si>
  <si>
    <t>Taneja Aerospace and Aviation Ltd</t>
  </si>
  <si>
    <t>TANAA</t>
  </si>
  <si>
    <t>Asian Star Co Ltd</t>
  </si>
  <si>
    <t>ASTAR</t>
  </si>
  <si>
    <t>SPML Infra Ltd</t>
  </si>
  <si>
    <t>SPMLINFRA</t>
  </si>
  <si>
    <t>Shankara Building Products Ltd</t>
  </si>
  <si>
    <t>SHANKARA</t>
  </si>
  <si>
    <t>Wealth First Portfolio Managers Ltd</t>
  </si>
  <si>
    <t>WEALTH</t>
  </si>
  <si>
    <t>Mukka Proteins Ltd</t>
  </si>
  <si>
    <t>MUKKA</t>
  </si>
  <si>
    <t>Xchanging Solutions Ltd</t>
  </si>
  <si>
    <t>XCHANGING</t>
  </si>
  <si>
    <t>Aurum Proptech Ltd</t>
  </si>
  <si>
    <t>AURUM</t>
  </si>
  <si>
    <t>Dynamic Cables Ltd</t>
  </si>
  <si>
    <t>DYCL</t>
  </si>
  <si>
    <t>Credo Brands Marketing Ltd</t>
  </si>
  <si>
    <t>MUFTI</t>
  </si>
  <si>
    <t>Men's Clothing</t>
  </si>
  <si>
    <t>Rishabh Instruments Ltd</t>
  </si>
  <si>
    <t>RISHABH</t>
  </si>
  <si>
    <t>Veefin Solutions Ltd</t>
  </si>
  <si>
    <t>VEEFIN</t>
  </si>
  <si>
    <t>Application Software</t>
  </si>
  <si>
    <t>Lincoln Pharmaceuticals Ltd</t>
  </si>
  <si>
    <t>LINCOLN</t>
  </si>
  <si>
    <t>HLV Ltd</t>
  </si>
  <si>
    <t>HLVLTD</t>
  </si>
  <si>
    <t>Macpower CNC Machines Ltd</t>
  </si>
  <si>
    <t>MACPOWER</t>
  </si>
  <si>
    <t>Aptech Ltd</t>
  </si>
  <si>
    <t>APTECHT</t>
  </si>
  <si>
    <t>Beta Drugs Ltd</t>
  </si>
  <si>
    <t>BETA</t>
  </si>
  <si>
    <t>Wardwizard Innovations &amp; Mobility Ltd</t>
  </si>
  <si>
    <t>WARDINMOBI</t>
  </si>
  <si>
    <t>Z F Steering Gear (India) Ltd</t>
  </si>
  <si>
    <t>ZFSTEERING</t>
  </si>
  <si>
    <t>Snowman Logistics Ltd</t>
  </si>
  <si>
    <t>SNOWMAN</t>
  </si>
  <si>
    <t>Ester Industries Ltd</t>
  </si>
  <si>
    <t>ESTER</t>
  </si>
  <si>
    <t>Saurashtra Cement Ltd</t>
  </si>
  <si>
    <t>SAURASHCEM</t>
  </si>
  <si>
    <t>AVT Natural Products Ltd</t>
  </si>
  <si>
    <t>AVTNPL</t>
  </si>
  <si>
    <t>Tribhovandas Bhimji Zaveri Ltd</t>
  </si>
  <si>
    <t>TBZ</t>
  </si>
  <si>
    <t>Kirloskar Electric Company Ltd</t>
  </si>
  <si>
    <t>KECL</t>
  </si>
  <si>
    <t>Ngl Fine Chem Ltd</t>
  </si>
  <si>
    <t>NGLFINE</t>
  </si>
  <si>
    <t>Avadh Sugar &amp; Energy Ltd</t>
  </si>
  <si>
    <t>AVADHSUGAR</t>
  </si>
  <si>
    <t>Capital Small Finance Bank Ltd</t>
  </si>
  <si>
    <t>CAPITALSFB</t>
  </si>
  <si>
    <t>Finkurve Financial Services Ltd</t>
  </si>
  <si>
    <t>FINKURVE</t>
  </si>
  <si>
    <t>Bliss GVS Pharma Ltd</t>
  </si>
  <si>
    <t>BLISSGVS</t>
  </si>
  <si>
    <t>Automotive Stampings and Assemblies Ltd</t>
  </si>
  <si>
    <t>ASAL</t>
  </si>
  <si>
    <t>Sri Adhikari Brothers Television Network Ltd</t>
  </si>
  <si>
    <t>SABTNL</t>
  </si>
  <si>
    <t>CFF Fluid Control Ltd</t>
  </si>
  <si>
    <t>CFF</t>
  </si>
  <si>
    <t>Aerospace &amp; Defense</t>
  </si>
  <si>
    <t>Dhampur Sugar Mills Ltd</t>
  </si>
  <si>
    <t>DHAMPURSUG</t>
  </si>
  <si>
    <t>Dwarikesh Sugar Industries Ltd</t>
  </si>
  <si>
    <t>DWARKESH</t>
  </si>
  <si>
    <t>Raj Rayon Industries Ltd</t>
  </si>
  <si>
    <t>RAJRILTD</t>
  </si>
  <si>
    <t>Windsor Machines Ltd</t>
  </si>
  <si>
    <t>WINDMACHIN</t>
  </si>
  <si>
    <t>Saint-Gobain Sekurit India Ltd</t>
  </si>
  <si>
    <t>SAINTGOBAIN</t>
  </si>
  <si>
    <t>Kothari Petrochemicals Ltd</t>
  </si>
  <si>
    <t>KOTHARIPET</t>
  </si>
  <si>
    <t>Panorama Studios International Ltd</t>
  </si>
  <si>
    <t>PANORAMA</t>
  </si>
  <si>
    <t>Basilic Fly Studio Ltd</t>
  </si>
  <si>
    <t>BASILIC</t>
  </si>
  <si>
    <t>Trident Techlabs Ltd</t>
  </si>
  <si>
    <t>TECHLABS</t>
  </si>
  <si>
    <t>Mercury Ev-Tech Ltd</t>
  </si>
  <si>
    <t>MERCURYEV</t>
  </si>
  <si>
    <t>R K Swamy Ltd</t>
  </si>
  <si>
    <t>RKSWAMY</t>
  </si>
  <si>
    <t>New Delhi Television Ltd</t>
  </si>
  <si>
    <t>NDTV</t>
  </si>
  <si>
    <t>GIC Housing Finance Ltd</t>
  </si>
  <si>
    <t>GICHSGFIN</t>
  </si>
  <si>
    <t>Mafatlal Industries Ltd</t>
  </si>
  <si>
    <t>MAFATIND</t>
  </si>
  <si>
    <t>Khazanchi Jewellers Ltd</t>
  </si>
  <si>
    <t>KHAZANCHI</t>
  </si>
  <si>
    <t>Apparel, Accessories &amp; Luxury Goods</t>
  </si>
  <si>
    <t>Vardhman Holdings Ltd</t>
  </si>
  <si>
    <t>VHL</t>
  </si>
  <si>
    <t>Nelcast Ltd</t>
  </si>
  <si>
    <t>NELCAST</t>
  </si>
  <si>
    <t>Arrow Greentech Ltd</t>
  </si>
  <si>
    <t>ARROWGREEN</t>
  </si>
  <si>
    <t>Beekay Steel Industries Ltd</t>
  </si>
  <si>
    <t>BEEKAY</t>
  </si>
  <si>
    <t>Crest Ventures Ltd</t>
  </si>
  <si>
    <t>CREST</t>
  </si>
  <si>
    <t>Kamdhenu Ventures Ltd</t>
  </si>
  <si>
    <t>KAMOPAINTS</t>
  </si>
  <si>
    <t>Manoj Vaibhav Gems N Jewellers Ltd</t>
  </si>
  <si>
    <t>MVGJL</t>
  </si>
  <si>
    <t>AGS Transact Technologies Ltd</t>
  </si>
  <si>
    <t>AGSTRA</t>
  </si>
  <si>
    <t>Steelcast Ltd</t>
  </si>
  <si>
    <t>STEELCAS</t>
  </si>
  <si>
    <t>VLS Finance Ltd</t>
  </si>
  <si>
    <t>VLSFINANCE</t>
  </si>
  <si>
    <t>Radhika Jeweltech Ltd</t>
  </si>
  <si>
    <t>RADHIKAJWE</t>
  </si>
  <si>
    <t>Pakka Limited</t>
  </si>
  <si>
    <t>PAKKA</t>
  </si>
  <si>
    <t>Chemfab Alkalis Ltd</t>
  </si>
  <si>
    <t>CHEMFAB</t>
  </si>
  <si>
    <t>Arihant Superstructures Ltd</t>
  </si>
  <si>
    <t>ARIHANTSUP</t>
  </si>
  <si>
    <t>Allied Digital Services Ltd</t>
  </si>
  <si>
    <t>ADSL</t>
  </si>
  <si>
    <t>Signpost India Ltd</t>
  </si>
  <si>
    <t>SIGNPOST</t>
  </si>
  <si>
    <t>Uttam Sugar Mills Ltd</t>
  </si>
  <si>
    <t>UTTAMSUGAR</t>
  </si>
  <si>
    <t>Allcargo Terminals Ltd</t>
  </si>
  <si>
    <t>ATL</t>
  </si>
  <si>
    <t>Kuantum Papers Ltd</t>
  </si>
  <si>
    <t>KUANTUM</t>
  </si>
  <si>
    <t>Control Print Ltd</t>
  </si>
  <si>
    <t>CONTROLPR</t>
  </si>
  <si>
    <t>Oswal Greentech Ltd</t>
  </si>
  <si>
    <t>OSWALGREEN</t>
  </si>
  <si>
    <t>Sandesh Ltd</t>
  </si>
  <si>
    <t>SANDESH</t>
  </si>
  <si>
    <t>Heubach Colorants India Ltd</t>
  </si>
  <si>
    <t>HEUBACHIND</t>
  </si>
  <si>
    <t>Faze Three Ltd</t>
  </si>
  <si>
    <t>FAZE3Q</t>
  </si>
  <si>
    <t>Dharmaj Crop Guard Ltd</t>
  </si>
  <si>
    <t>DHARMAJ</t>
  </si>
  <si>
    <t>Chaman Lal Setia Exports Ltd</t>
  </si>
  <si>
    <t>CLSEL</t>
  </si>
  <si>
    <t>SAR Televenture Ltd</t>
  </si>
  <si>
    <t>SARTELE</t>
  </si>
  <si>
    <t>Electrotherm (India) Ltd</t>
  </si>
  <si>
    <t>ELECTHERM</t>
  </si>
  <si>
    <t>Ksolves India Ltd</t>
  </si>
  <si>
    <t>KSOLVES</t>
  </si>
  <si>
    <t>Transindia Real Estate Ltd</t>
  </si>
  <si>
    <t>TREL</t>
  </si>
  <si>
    <t>Satia Industries Ltd</t>
  </si>
  <si>
    <t>SATIA</t>
  </si>
  <si>
    <t>VL E-Governance &amp; IT Solutions Ltd</t>
  </si>
  <si>
    <t>VLEGOV</t>
  </si>
  <si>
    <t>Vimta Labs Ltd</t>
  </si>
  <si>
    <t>VIMTALABS</t>
  </si>
  <si>
    <t>Vinyas Innovative Technologies Ltd</t>
  </si>
  <si>
    <t>VINYAS</t>
  </si>
  <si>
    <t>Gulshan Polyols Ltd</t>
  </si>
  <si>
    <t>GULPOLY</t>
  </si>
  <si>
    <t>Indo Rama Synthetics (India) Ltd</t>
  </si>
  <si>
    <t>INDORAMA</t>
  </si>
  <si>
    <t>3B Blackbio DX Ltd</t>
  </si>
  <si>
    <t>3BBLACKBIO</t>
  </si>
  <si>
    <t>Fertilizers &amp; Agricultural Chemicals</t>
  </si>
  <si>
    <t>Sat Industries Ltd</t>
  </si>
  <si>
    <t>SATINDLTD</t>
  </si>
  <si>
    <t>Sutlej Textiles and Industries Ltd</t>
  </si>
  <si>
    <t>SUTLEJTEX</t>
  </si>
  <si>
    <t>Tuticorin Alkali Chemicals and Fertilizers Ltd</t>
  </si>
  <si>
    <t>TUTIALKA</t>
  </si>
  <si>
    <t>Elin Electronics Ltd</t>
  </si>
  <si>
    <t>ELIN</t>
  </si>
  <si>
    <t>Ceinsys Tech Ltd</t>
  </si>
  <si>
    <t>CEINSYSTECH</t>
  </si>
  <si>
    <t>Enkei Wheels (India) Ltd</t>
  </si>
  <si>
    <t>ENKEIWHEL</t>
  </si>
  <si>
    <t>State Trading Corporation of India Ltd</t>
  </si>
  <si>
    <t>STCINDIA</t>
  </si>
  <si>
    <t>Sathlokhar Synergys E&amp;C Global Ltd</t>
  </si>
  <si>
    <t>SSEGL</t>
  </si>
  <si>
    <t>Indo Amines Ltd</t>
  </si>
  <si>
    <t>INDOAMIN</t>
  </si>
  <si>
    <t>Ganesh Benzoplast Ltd</t>
  </si>
  <si>
    <t>GANESHBE</t>
  </si>
  <si>
    <t>Vintage Coffee and Beverages Ltd</t>
  </si>
  <si>
    <t>VINCOFE</t>
  </si>
  <si>
    <t>Asian Granito India Ltd</t>
  </si>
  <si>
    <t>ASIANTILES</t>
  </si>
  <si>
    <t>Ganesh Green Bharat Ltd</t>
  </si>
  <si>
    <t>GGBL</t>
  </si>
  <si>
    <t>AGI Infra Ltd</t>
  </si>
  <si>
    <t>AGIIL</t>
  </si>
  <si>
    <t>BEML Land Assets Ltd</t>
  </si>
  <si>
    <t>BLAL</t>
  </si>
  <si>
    <t>Nahar Spinning Mills Ltd</t>
  </si>
  <si>
    <t>NAHARSPING</t>
  </si>
  <si>
    <t>20 Microns Ltd</t>
  </si>
  <si>
    <t>20MICRONS</t>
  </si>
  <si>
    <t>Urja Global Ltd</t>
  </si>
  <si>
    <t>URJA</t>
  </si>
  <si>
    <t>Sahana System Ltd</t>
  </si>
  <si>
    <t>SAHANA</t>
  </si>
  <si>
    <t>IST Ltd</t>
  </si>
  <si>
    <t>ISTLTD</t>
  </si>
  <si>
    <t>Magadh Sugar &amp; Energy Ltd</t>
  </si>
  <si>
    <t>MAGADSUGAR</t>
  </si>
  <si>
    <t>Jay Bharat Maruti Ltd</t>
  </si>
  <si>
    <t>JAYBARMARU</t>
  </si>
  <si>
    <t>Shalimar Paints Ltd</t>
  </si>
  <si>
    <t>SHALPAINTS</t>
  </si>
  <si>
    <t>NACL Industries Ltd</t>
  </si>
  <si>
    <t>NACLIND</t>
  </si>
  <si>
    <t>Pudumjee Paper Products Ltd</t>
  </si>
  <si>
    <t>PDMJEPAPER</t>
  </si>
  <si>
    <t>Aimtron Electronics Ltd</t>
  </si>
  <si>
    <t>AIMTRON</t>
  </si>
  <si>
    <t>Kriti Industries (India) Limited</t>
  </si>
  <si>
    <t>KRITI</t>
  </si>
  <si>
    <t>Uniphos Enterprises Ltd</t>
  </si>
  <si>
    <t>UNIENTER</t>
  </si>
  <si>
    <t>Vashu Bhagnani Industries Ltd</t>
  </si>
  <si>
    <t>POOJAENT</t>
  </si>
  <si>
    <t>Valiant Organics Ltd</t>
  </si>
  <si>
    <t>VALIANTORG</t>
  </si>
  <si>
    <t>Sika Interplant Systems Ltd</t>
  </si>
  <si>
    <t>SIKA</t>
  </si>
  <si>
    <t>Voith Paper Fabrics India Ltd</t>
  </si>
  <si>
    <t>VOITHPAPR</t>
  </si>
  <si>
    <t>Industrial and Prudential Investment Co Ltd</t>
  </si>
  <si>
    <t>INDPRUD</t>
  </si>
  <si>
    <t>Lancer Container Lines Ltd</t>
  </si>
  <si>
    <t>LANCER</t>
  </si>
  <si>
    <t>Ice Make Refrigeration Ltd</t>
  </si>
  <si>
    <t>ICEMAKE</t>
  </si>
  <si>
    <t>Vilas Transcore Ltd</t>
  </si>
  <si>
    <t>VILAS</t>
  </si>
  <si>
    <t>Alphalogic Techsys Ltd</t>
  </si>
  <si>
    <t>ALPHALOGIC</t>
  </si>
  <si>
    <t>Bajaj Healthcare Ltd</t>
  </si>
  <si>
    <t>BAJAJHCARE</t>
  </si>
  <si>
    <t>Bharat Parenterals Ltd</t>
  </si>
  <si>
    <t>BPLPHARMA</t>
  </si>
  <si>
    <t>Max India Ltd</t>
  </si>
  <si>
    <t>MAXIND</t>
  </si>
  <si>
    <t>Zuari Industries Ltd</t>
  </si>
  <si>
    <t>ZUARIIND</t>
  </si>
  <si>
    <t>Munjal Auto Industries Ltd</t>
  </si>
  <si>
    <t>MUNJALAU</t>
  </si>
  <si>
    <t>Ravindra Energy Ltd</t>
  </si>
  <si>
    <t>RELTD</t>
  </si>
  <si>
    <t>Sunshine Capital Ltd</t>
  </si>
  <si>
    <t>SCL</t>
  </si>
  <si>
    <t>RACL Geartech Ltd</t>
  </si>
  <si>
    <t>RACLGEAR</t>
  </si>
  <si>
    <t>Infobeans Technologies Ltd</t>
  </si>
  <si>
    <t>INFOBEAN</t>
  </si>
  <si>
    <t>Waaree Technologies Ltd</t>
  </si>
  <si>
    <t>WAAREE</t>
  </si>
  <si>
    <t>Jagsonpal Pharmaceuticals Ltd</t>
  </si>
  <si>
    <t>JAGSNPHARM</t>
  </si>
  <si>
    <t>Jagatjit Industries Ltd</t>
  </si>
  <si>
    <t>JAGAJITIND</t>
  </si>
  <si>
    <t>Rhetan TMT Ltd</t>
  </si>
  <si>
    <t>RHETAN</t>
  </si>
  <si>
    <t>TGV SRAAC Ltd</t>
  </si>
  <si>
    <t>TGVSL</t>
  </si>
  <si>
    <t>V-Marc India Ltd</t>
  </si>
  <si>
    <t>VMARCIND</t>
  </si>
  <si>
    <t>Bodal Chemicals Ltd</t>
  </si>
  <si>
    <t>BODALCHEM</t>
  </si>
  <si>
    <t>Krystal Integrated Services Ltd</t>
  </si>
  <si>
    <t>KRYSTAL</t>
  </si>
  <si>
    <t>Innovana Thinklabs Ltd</t>
  </si>
  <si>
    <t>INNOVANA</t>
  </si>
  <si>
    <t>Alliance Integrated Metaliks Ltd</t>
  </si>
  <si>
    <t>AIML</t>
  </si>
  <si>
    <t>GHCL Textiles Ltd</t>
  </si>
  <si>
    <t>GHCLTEXTIL</t>
  </si>
  <si>
    <t>Krishna Defence &amp; Allied Industries Ltd</t>
  </si>
  <si>
    <t>KRISHNADEF</t>
  </si>
  <si>
    <t>Sastasundar Ventures Ltd</t>
  </si>
  <si>
    <t>SASTASUNDR</t>
  </si>
  <si>
    <t>RSWM Ltd</t>
  </si>
  <si>
    <t>RSWM</t>
  </si>
  <si>
    <t>Sree Rayalaseema Hi-Strength Hypo Ltd</t>
  </si>
  <si>
    <t>SRHHYPOLTD</t>
  </si>
  <si>
    <t>NCL Industries Ltd</t>
  </si>
  <si>
    <t>NCLIND</t>
  </si>
  <si>
    <t>Bajaj Steel Industries Ltd</t>
  </si>
  <si>
    <t>BAJAJST</t>
  </si>
  <si>
    <t>Anuh Pharma Ltd</t>
  </si>
  <si>
    <t>ANUHPHR</t>
  </si>
  <si>
    <t>Creative Newtech Ltd</t>
  </si>
  <si>
    <t>CREATIVE</t>
  </si>
  <si>
    <t>Orient Paper and Industries Ltd</t>
  </si>
  <si>
    <t>ORIENTPPR</t>
  </si>
  <si>
    <t>Rushil Decor Ltd</t>
  </si>
  <si>
    <t>RUSHIL</t>
  </si>
  <si>
    <t>Entertainment Network (India) Ltd</t>
  </si>
  <si>
    <t>ENIL</t>
  </si>
  <si>
    <t>Radio</t>
  </si>
  <si>
    <t>Morganite Crucible (India) Ltd</t>
  </si>
  <si>
    <t>MORGANITE</t>
  </si>
  <si>
    <t>Transpek Industry Ltd</t>
  </si>
  <si>
    <t>TRANSPEK</t>
  </si>
  <si>
    <t>Onward Technologies Ltd</t>
  </si>
  <si>
    <t>ONWARDTEC</t>
  </si>
  <si>
    <t>Meson Valves India Ltd</t>
  </si>
  <si>
    <t>MESON</t>
  </si>
  <si>
    <t>Chemcon Speciality Chemicals Ltd</t>
  </si>
  <si>
    <t>CHEMCON</t>
  </si>
  <si>
    <t>Shree Ganesh Remedies Ltd</t>
  </si>
  <si>
    <t>SGRL</t>
  </si>
  <si>
    <t>Algoquant Fintech Ltd</t>
  </si>
  <si>
    <t>AQFINTECH</t>
  </si>
  <si>
    <t>PNGS Gargi Fashion Jewellery Ltd</t>
  </si>
  <si>
    <t>GARGI</t>
  </si>
  <si>
    <t>Apparel Retail</t>
  </si>
  <si>
    <t>Benares Hotels Ltd</t>
  </si>
  <si>
    <t>BENARAS</t>
  </si>
  <si>
    <t>RMC Switchgears Ltd</t>
  </si>
  <si>
    <t>RMC</t>
  </si>
  <si>
    <t>The Ruby Mills Ltd</t>
  </si>
  <si>
    <t>RUBYMILLS</t>
  </si>
  <si>
    <t>MMP Industries Ltd</t>
  </si>
  <si>
    <t>MMP</t>
  </si>
  <si>
    <t>Sakuma Exports Ltd</t>
  </si>
  <si>
    <t>SAKUMA</t>
  </si>
  <si>
    <t>AFCOM Holdings Ltd</t>
  </si>
  <si>
    <t>AFCOM</t>
  </si>
  <si>
    <t>Dhanlaxmi Bank Ltd</t>
  </si>
  <si>
    <t>DHANBANK</t>
  </si>
  <si>
    <t>Spencer's Retail Ltd</t>
  </si>
  <si>
    <t>SPENCERS</t>
  </si>
  <si>
    <t>Emkay Taps and Cutting Tools Ltd</t>
  </si>
  <si>
    <t>EMKAYTOOLS</t>
  </si>
  <si>
    <t>Foods and Inns Ltd</t>
  </si>
  <si>
    <t>FOODSIN</t>
  </si>
  <si>
    <t>Ambika Cotton Mills Ltd</t>
  </si>
  <si>
    <t>AMBIKCO</t>
  </si>
  <si>
    <t>Tracxn Technologies Ltd</t>
  </si>
  <si>
    <t>TRACXN</t>
  </si>
  <si>
    <t>Hardwyn India Ltd</t>
  </si>
  <si>
    <t>HARDWYN</t>
  </si>
  <si>
    <t>Building Products - Glass</t>
  </si>
  <si>
    <t>Investment Trust of India Ltd</t>
  </si>
  <si>
    <t>THEINVEST</t>
  </si>
  <si>
    <t>Royal Orchid Hotels Ltd</t>
  </si>
  <si>
    <t>ROHLTD</t>
  </si>
  <si>
    <t>Visaka Industries Ltd</t>
  </si>
  <si>
    <t>VISAKAIND</t>
  </si>
  <si>
    <t>Primo Chemicals Ltd</t>
  </si>
  <si>
    <t>PRIMO</t>
  </si>
  <si>
    <t>Renaissance Global Ltd</t>
  </si>
  <si>
    <t>RGL</t>
  </si>
  <si>
    <t>Dhunseri Investments Ltd</t>
  </si>
  <si>
    <t>DHUNINV</t>
  </si>
  <si>
    <t>K&amp;R Rail Engineering Ltd</t>
  </si>
  <si>
    <t>KRRAIL</t>
  </si>
  <si>
    <t>TAAL Enterprises Ltd</t>
  </si>
  <si>
    <t>TAALENT</t>
  </si>
  <si>
    <t>SBC Exports Ltd</t>
  </si>
  <si>
    <t>SBC</t>
  </si>
  <si>
    <t>Essar Shipping Ltd</t>
  </si>
  <si>
    <t>ESSARSHPNG</t>
  </si>
  <si>
    <t>Kore Digital Ltd</t>
  </si>
  <si>
    <t>Australian Premium Solar (India) Ltd</t>
  </si>
  <si>
    <t>APS</t>
  </si>
  <si>
    <t>Photovoltaic Solar Systems &amp; Equipment</t>
  </si>
  <si>
    <t>Mindteck (India) Ltd</t>
  </si>
  <si>
    <t>MINDTECK</t>
  </si>
  <si>
    <t>Gandhi Special Tubes Ltd</t>
  </si>
  <si>
    <t>GANDHITUBE</t>
  </si>
  <si>
    <t>Zodiac Energy Ltd</t>
  </si>
  <si>
    <t>ZODIAC</t>
  </si>
  <si>
    <t>ADC India Communications Ltd</t>
  </si>
  <si>
    <t>ADCINDIA</t>
  </si>
  <si>
    <t>Jaykay Enterprises Ltd</t>
  </si>
  <si>
    <t>JAYKAY</t>
  </si>
  <si>
    <t>Concord Control Systems Ltd</t>
  </si>
  <si>
    <t>CNCRD</t>
  </si>
  <si>
    <t>Career Point Ltd</t>
  </si>
  <si>
    <t>CAREERP</t>
  </si>
  <si>
    <t>Giriraj Civil Developers Ltd</t>
  </si>
  <si>
    <t>GIRIRAJ</t>
  </si>
  <si>
    <t>Filatex Fashions Ltd</t>
  </si>
  <si>
    <t>FILATFASH</t>
  </si>
  <si>
    <t>Prime Securities Ltd</t>
  </si>
  <si>
    <t>PRIMESECU</t>
  </si>
  <si>
    <t>Eldeco Housing and Industries Ltd</t>
  </si>
  <si>
    <t>ELDEHSG</t>
  </si>
  <si>
    <t>Silver Touch Technologies Ltd</t>
  </si>
  <si>
    <t>SILVERTUC</t>
  </si>
  <si>
    <t>Rajapalayam Mills Ltd</t>
  </si>
  <si>
    <t>RAJPALAYAM</t>
  </si>
  <si>
    <t>Jayant Agro-Organics Ltd</t>
  </si>
  <si>
    <t>JAYAGROGN</t>
  </si>
  <si>
    <t>W S Industries (India) Ltd</t>
  </si>
  <si>
    <t>WSI</t>
  </si>
  <si>
    <t>Sar Auto Products Ltd</t>
  </si>
  <si>
    <t>SAPL</t>
  </si>
  <si>
    <t>Khaitan Chemicals and Fertilizers Ltd</t>
  </si>
  <si>
    <t>KHAICHEM</t>
  </si>
  <si>
    <t>Rane Brake Linings Ltd</t>
  </si>
  <si>
    <t>RBL</t>
  </si>
  <si>
    <t>Kotyark Industries Ltd</t>
  </si>
  <si>
    <t>KOTYARK</t>
  </si>
  <si>
    <t>EKI Energy Services Ltd</t>
  </si>
  <si>
    <t>EKI</t>
  </si>
  <si>
    <t>Environmental &amp; Facilities Services</t>
  </si>
  <si>
    <t>KSE Ltd</t>
  </si>
  <si>
    <t>KSE</t>
  </si>
  <si>
    <t>Davangere Sugar Company Ltd</t>
  </si>
  <si>
    <t>DAVANGERE</t>
  </si>
  <si>
    <t>Ritco Logistics Ltd</t>
  </si>
  <si>
    <t>RITCO</t>
  </si>
  <si>
    <t>Simplex Infrastructures Ltd</t>
  </si>
  <si>
    <t>SIMPLEXINF</t>
  </si>
  <si>
    <t>Repro India Ltd</t>
  </si>
  <si>
    <t>REPRO</t>
  </si>
  <si>
    <t>Radiant Cash Management Services Ltd</t>
  </si>
  <si>
    <t>RADIANTCMS</t>
  </si>
  <si>
    <t>CSL Finance Ltd</t>
  </si>
  <si>
    <t>CSLFINANCE</t>
  </si>
  <si>
    <t>Onmobile Global Ltd</t>
  </si>
  <si>
    <t>ONMOBILE</t>
  </si>
  <si>
    <t>Ugar Sugar Works Ltd</t>
  </si>
  <si>
    <t>UGARSUGAR</t>
  </si>
  <si>
    <t>Speciality Restaurants Ltd</t>
  </si>
  <si>
    <t>SPECIALITY</t>
  </si>
  <si>
    <t>STEL Holdings Ltd</t>
  </si>
  <si>
    <t>STEL</t>
  </si>
  <si>
    <t>Deccan Cements Ltd</t>
  </si>
  <si>
    <t>DECCANCE</t>
  </si>
  <si>
    <t>Hp Adhesives Ltd</t>
  </si>
  <si>
    <t>HPAL</t>
  </si>
  <si>
    <t>NINtec Systems Ltd</t>
  </si>
  <si>
    <t>NINSYS</t>
  </si>
  <si>
    <t>Tamilnadu Petroproducts Ltd</t>
  </si>
  <si>
    <t>TNPETRO</t>
  </si>
  <si>
    <t>Vikas Lifecare Ltd</t>
  </si>
  <si>
    <t>VIKASLIFE</t>
  </si>
  <si>
    <t>Nectar Lifesciences Ltd</t>
  </si>
  <si>
    <t>NECLIFE</t>
  </si>
  <si>
    <t>TPL Plastech Ltd</t>
  </si>
  <si>
    <t>TPLPLASTEH</t>
  </si>
  <si>
    <t>Moneyboxx Finance Ltd</t>
  </si>
  <si>
    <t>MONEYBOXX</t>
  </si>
  <si>
    <t>Integra Engineering India Ltd</t>
  </si>
  <si>
    <t>INTEGRAEN</t>
  </si>
  <si>
    <t>Linc Ltd</t>
  </si>
  <si>
    <t>LINC</t>
  </si>
  <si>
    <t>Jindal Poly Investment and Finance Company Ltd</t>
  </si>
  <si>
    <t>JPOLYINVST</t>
  </si>
  <si>
    <t>Aditya Birla Money Ltd</t>
  </si>
  <si>
    <t>BIRLAMONEY</t>
  </si>
  <si>
    <t>Axtel Industries Ltd</t>
  </si>
  <si>
    <t>AXTEL</t>
  </si>
  <si>
    <t>Bhageria Industries Ltd</t>
  </si>
  <si>
    <t>BHAGERIA</t>
  </si>
  <si>
    <t>TAC Infosec Ltd</t>
  </si>
  <si>
    <t>TAC</t>
  </si>
  <si>
    <t>Hindustan Composites Ltd</t>
  </si>
  <si>
    <t>HINDCOMPOS</t>
  </si>
  <si>
    <t>Albert David Ltd</t>
  </si>
  <si>
    <t>ALBERTDAVD</t>
  </si>
  <si>
    <t>Shree Pushkar Chemicals &amp; Fertilisers Ltd</t>
  </si>
  <si>
    <t>SHREEPUSHK</t>
  </si>
  <si>
    <t>Jindal Photo Ltd</t>
  </si>
  <si>
    <t>JINDALPHOT</t>
  </si>
  <si>
    <t>Shivalik Rasayan Ltd</t>
  </si>
  <si>
    <t>SHIVALIK</t>
  </si>
  <si>
    <t>Capital India Finance Ltd</t>
  </si>
  <si>
    <t>CIFL</t>
  </si>
  <si>
    <t>Vasa Denticity Ltd</t>
  </si>
  <si>
    <t>DENTALKART</t>
  </si>
  <si>
    <t>RPP Infra Projects Ltd</t>
  </si>
  <si>
    <t>RPPINFRA</t>
  </si>
  <si>
    <t>Integrated Industries Ltd</t>
  </si>
  <si>
    <t>IIL</t>
  </si>
  <si>
    <t>Electronic Components</t>
  </si>
  <si>
    <t>HDFC Nifty 50 ETF</t>
  </si>
  <si>
    <t>HDFCNIFTY</t>
  </si>
  <si>
    <t>Dhampur Bio Organics Ltd</t>
  </si>
  <si>
    <t>DBOL</t>
  </si>
  <si>
    <t>Zuari Agro Chemicals Ltd</t>
  </si>
  <si>
    <t>ZUARI</t>
  </si>
  <si>
    <t>Fermenta Biotech Ltd</t>
  </si>
  <si>
    <t>FERMENTA</t>
  </si>
  <si>
    <t>Zee Media Corporation Ltd</t>
  </si>
  <si>
    <t>ZEEMEDIA</t>
  </si>
  <si>
    <t>All e Technologies Ltd</t>
  </si>
  <si>
    <t>ALLETEC</t>
  </si>
  <si>
    <t>Sarveshwar Foods Ltd</t>
  </si>
  <si>
    <t>SARVESHWAR</t>
  </si>
  <si>
    <t>IND Swift Laboratories Ltd</t>
  </si>
  <si>
    <t>INDSWFTLAB</t>
  </si>
  <si>
    <t>Gloster Ltd</t>
  </si>
  <si>
    <t>GLOSTERLTD</t>
  </si>
  <si>
    <t>De Nora India Ltd</t>
  </si>
  <si>
    <t>DENORA</t>
  </si>
  <si>
    <t>Sical Logistics Ltd</t>
  </si>
  <si>
    <t>SICALLOG</t>
  </si>
  <si>
    <t>Vishnusurya Projects and Infra Ltd</t>
  </si>
  <si>
    <t>VISHNUINFR</t>
  </si>
  <si>
    <t>Chembond Chemicals Ltd</t>
  </si>
  <si>
    <t>CHEMBOND</t>
  </si>
  <si>
    <t>TVS Electronics Ltd</t>
  </si>
  <si>
    <t>TVSELECT</t>
  </si>
  <si>
    <t>Mallcom (India) Ltd</t>
  </si>
  <si>
    <t>MALLCOM</t>
  </si>
  <si>
    <t>EFFWA Infra &amp; Research Ltd</t>
  </si>
  <si>
    <t>EFFWA</t>
  </si>
  <si>
    <t>GFL Ltd</t>
  </si>
  <si>
    <t>GFLLIMITED</t>
  </si>
  <si>
    <t>Digispice Technologies Ltd</t>
  </si>
  <si>
    <t>DIGISPICE</t>
  </si>
  <si>
    <t>SPEL Semiconductor Ltd</t>
  </si>
  <si>
    <t>SPELS</t>
  </si>
  <si>
    <t>Apex Frozen Foods Ltd</t>
  </si>
  <si>
    <t>APEX</t>
  </si>
  <si>
    <t>Andhra Cements Ltd</t>
  </si>
  <si>
    <t>ACL</t>
  </si>
  <si>
    <t>Permanent Magnets Ltd</t>
  </si>
  <si>
    <t>PERMAGN</t>
  </si>
  <si>
    <t>Ratnaveer Precision Engineering Ltd</t>
  </si>
  <si>
    <t>RATNAVEER</t>
  </si>
  <si>
    <t>Global Surfaces Ltd</t>
  </si>
  <si>
    <t>GSLSU</t>
  </si>
  <si>
    <t>Cheviot Co Ltd</t>
  </si>
  <si>
    <t>CHEVIOT</t>
  </si>
  <si>
    <t>Oswal Agro Mills Ltd</t>
  </si>
  <si>
    <t>OSWALAGRO</t>
  </si>
  <si>
    <t>GVK Power &amp; Infrastructure Ltd</t>
  </si>
  <si>
    <t>GVKPIL</t>
  </si>
  <si>
    <t>Airports</t>
  </si>
  <si>
    <t>Andhra Petrochemicals Ltd</t>
  </si>
  <si>
    <t>ANDHRAPET</t>
  </si>
  <si>
    <t>GeeCee Ventures Ltd</t>
  </si>
  <si>
    <t>GEECEE</t>
  </si>
  <si>
    <t>S J Logistics (India) Ltd</t>
  </si>
  <si>
    <t>SJLOGISTIC</t>
  </si>
  <si>
    <t>Birla Cable Ltd</t>
  </si>
  <si>
    <t>BIRLACABLE</t>
  </si>
  <si>
    <t>Hampton Sky Realty Ltd</t>
  </si>
  <si>
    <t>HAMPTON</t>
  </si>
  <si>
    <t>Forbes &amp; Company Ltd</t>
  </si>
  <si>
    <t>FORBESCO</t>
  </si>
  <si>
    <t>Frontier Springs Ltd</t>
  </si>
  <si>
    <t>FRONTSP</t>
  </si>
  <si>
    <t>Arihant Capital Markets Ltd</t>
  </si>
  <si>
    <t>ARIHANTCAP</t>
  </si>
  <si>
    <t>Coffee Day Enterprises Ltd</t>
  </si>
  <si>
    <t>COFFEEDAY</t>
  </si>
  <si>
    <t>Kaycee Industries Ltd</t>
  </si>
  <si>
    <t>KAYCEEI</t>
  </si>
  <si>
    <t>Emami Paper Mills Ltd</t>
  </si>
  <si>
    <t>EMAMIPAP</t>
  </si>
  <si>
    <t>S Chand and Company Ltd</t>
  </si>
  <si>
    <t>SCHAND</t>
  </si>
  <si>
    <t>Plastiblends India Ltd</t>
  </si>
  <si>
    <t>PLASTIBLEN</t>
  </si>
  <si>
    <t>Sahaj Solar Ltd</t>
  </si>
  <si>
    <t>SAHAJSOLAR</t>
  </si>
  <si>
    <t>Cropster Agro Ltd</t>
  </si>
  <si>
    <t>CROPSTER</t>
  </si>
  <si>
    <t>Shankar Lal Rampal Dye-Chem Ltd</t>
  </si>
  <si>
    <t>SRD</t>
  </si>
  <si>
    <t>R S Software (India) Ltd</t>
  </si>
  <si>
    <t>RSSOFTWARE</t>
  </si>
  <si>
    <t>Virtuoso Optoelectronics Ltd</t>
  </si>
  <si>
    <t>VOEPL</t>
  </si>
  <si>
    <t>Sukhjit Starch and Chemicals Ltd</t>
  </si>
  <si>
    <t>SUKHJITS</t>
  </si>
  <si>
    <t>Jay Jalaram Technologies Ltd</t>
  </si>
  <si>
    <t>KORE</t>
  </si>
  <si>
    <t>Race Eco Chain Ltd</t>
  </si>
  <si>
    <t>RACE</t>
  </si>
  <si>
    <t>Wanbury Ltd</t>
  </si>
  <si>
    <t>WANBURY</t>
  </si>
  <si>
    <t>Artemis Electricals and Projects Ltd</t>
  </si>
  <si>
    <t>AEPL</t>
  </si>
  <si>
    <t>MBL Infrastructure Ltd</t>
  </si>
  <si>
    <t>MBLINFRA</t>
  </si>
  <si>
    <t>Hazoor Multi Projects Ltd</t>
  </si>
  <si>
    <t>HAZOOR</t>
  </si>
  <si>
    <t>Liberty Shoes Ltd</t>
  </si>
  <si>
    <t>LIBERTSHOE</t>
  </si>
  <si>
    <t>Sarla Performance Fibers Ltd</t>
  </si>
  <si>
    <t>SARLAPOLY</t>
  </si>
  <si>
    <t>Annapurna Swadisht Ltd</t>
  </si>
  <si>
    <t>ANNAPURNA</t>
  </si>
  <si>
    <t>Vinyl Chemicals (India) Ltd</t>
  </si>
  <si>
    <t>VINYLINDIA</t>
  </si>
  <si>
    <t>Kwality Pharmaceuticals Ltd</t>
  </si>
  <si>
    <t>KPL</t>
  </si>
  <si>
    <t>PVP Ventures Ltd</t>
  </si>
  <si>
    <t>PVP</t>
  </si>
  <si>
    <t>Nile Ltd</t>
  </si>
  <si>
    <t>NILE</t>
  </si>
  <si>
    <t>Wim Plast Ltd</t>
  </si>
  <si>
    <t>WIMPLAST</t>
  </si>
  <si>
    <t>Kriti Nutrients Ltd</t>
  </si>
  <si>
    <t>KRITINUT</t>
  </si>
  <si>
    <t>Macfos Ltd</t>
  </si>
  <si>
    <t>ROBU</t>
  </si>
  <si>
    <t>Computer &amp; Electronics Retail</t>
  </si>
  <si>
    <t>U. P. Hotels Ltd</t>
  </si>
  <si>
    <t>UPHOT</t>
  </si>
  <si>
    <t>Shri Jagdamba Polymers Ltd</t>
  </si>
  <si>
    <t>SHRJAGP</t>
  </si>
  <si>
    <t>Mkventures Capital Ltd</t>
  </si>
  <si>
    <t>MKVENTURES</t>
  </si>
  <si>
    <t>Goa Carbon Ltd</t>
  </si>
  <si>
    <t>GOACARBON</t>
  </si>
  <si>
    <t>Metals - Coke</t>
  </si>
  <si>
    <t>Nahar Poly Films Ltd</t>
  </si>
  <si>
    <t>NAHARPOLY</t>
  </si>
  <si>
    <t>Kisan Mouldings Ltd</t>
  </si>
  <si>
    <t>KISAN</t>
  </si>
  <si>
    <t>Alankit Ltd</t>
  </si>
  <si>
    <t>ALANKIT</t>
  </si>
  <si>
    <t>Brand Concepts Ltd</t>
  </si>
  <si>
    <t>BCONCEPTS</t>
  </si>
  <si>
    <t>Nitta Gelatin India Ltd</t>
  </si>
  <si>
    <t>NITTAGELA</t>
  </si>
  <si>
    <t>Shriram Asset Management Co Ltd</t>
  </si>
  <si>
    <t>SRAMSET</t>
  </si>
  <si>
    <t>Newtime Infrastructure Ltd</t>
  </si>
  <si>
    <t>NEWINFRA</t>
  </si>
  <si>
    <t>RBM Infracon Ltd</t>
  </si>
  <si>
    <t>RBMINFRA</t>
  </si>
  <si>
    <t>Consolidated Finvest &amp; Holdings Ltd</t>
  </si>
  <si>
    <t>CONSOFINVT</t>
  </si>
  <si>
    <t>Parsvnath Developers Ltd</t>
  </si>
  <si>
    <t>PARSVNATH</t>
  </si>
  <si>
    <t>Shreyas Shipping and Logistics Ltd</t>
  </si>
  <si>
    <t>SHREYAS</t>
  </si>
  <si>
    <t>Mac Charles (India) Ltd</t>
  </si>
  <si>
    <t>MCCHRLS-B</t>
  </si>
  <si>
    <t>SKM Egg Products Export India Ltd</t>
  </si>
  <si>
    <t>SKMEGGPROD</t>
  </si>
  <si>
    <t>IIRM Holdings India Ltd</t>
  </si>
  <si>
    <t>IIRM</t>
  </si>
  <si>
    <t>Bedmutha Industries Ltd</t>
  </si>
  <si>
    <t>BEDMUTHA</t>
  </si>
  <si>
    <t>Shardul Securities Ltd</t>
  </si>
  <si>
    <t>SHARDUL</t>
  </si>
  <si>
    <t>Vraj Iron and Steel Ltd</t>
  </si>
  <si>
    <t>VRAJ</t>
  </si>
  <si>
    <t>Teerth Gopicon Ltd</t>
  </si>
  <si>
    <t>TGL</t>
  </si>
  <si>
    <t>Petro Carbon and Chemicals Ltd</t>
  </si>
  <si>
    <t>PCCL</t>
  </si>
  <si>
    <t>Cellecor Gadgets Ltd</t>
  </si>
  <si>
    <t>CELLECOR</t>
  </si>
  <si>
    <t>Pashupati Cotspin Ltd</t>
  </si>
  <si>
    <t>PASHUPATI</t>
  </si>
  <si>
    <t>Veljan Denison Ltd</t>
  </si>
  <si>
    <t>VELJAN</t>
  </si>
  <si>
    <t>PREVEST DENPRO LTD</t>
  </si>
  <si>
    <t>PREVEST</t>
  </si>
  <si>
    <t>Health Care Supplies</t>
  </si>
  <si>
    <t>ABS Marine Services Ltd</t>
  </si>
  <si>
    <t>ABSMARINE</t>
  </si>
  <si>
    <t>Shree Tirupati Balajee FIBC Ltd</t>
  </si>
  <si>
    <t>TIRUPATI</t>
  </si>
  <si>
    <t>Stovec Industries Ltd</t>
  </si>
  <si>
    <t>STOVACQ</t>
  </si>
  <si>
    <t>Viceroy Hotels Ltd</t>
  </si>
  <si>
    <t>VHLTD</t>
  </si>
  <si>
    <t>Menon Bearings Ltd</t>
  </si>
  <si>
    <t>MENONBE</t>
  </si>
  <si>
    <t>RDB Realty &amp; Infrastructure Ltd</t>
  </si>
  <si>
    <t>RDBRIL</t>
  </si>
  <si>
    <t>Balaji Telefilms Ltd</t>
  </si>
  <si>
    <t>BALAJITELE</t>
  </si>
  <si>
    <t>Rudra Ecovation Ltd</t>
  </si>
  <si>
    <t>RUDRAECO</t>
  </si>
  <si>
    <t>Foce India Ltd</t>
  </si>
  <si>
    <t>FOCE</t>
  </si>
  <si>
    <t>Bharat Seats Ltd</t>
  </si>
  <si>
    <t>BHARATSE</t>
  </si>
  <si>
    <t>Danlaw Technologies India Ltd</t>
  </si>
  <si>
    <t>DANLAW</t>
  </si>
  <si>
    <t>Swiss Military Consumer Goods Ltd</t>
  </si>
  <si>
    <t>SWISSMLTRY</t>
  </si>
  <si>
    <t>Black Rose Industries Ltd</t>
  </si>
  <si>
    <t>BLACKROSE</t>
  </si>
  <si>
    <t>Drone Destination Ltd</t>
  </si>
  <si>
    <t>DRONE</t>
  </si>
  <si>
    <t>Nahar Industrial Enterprises Ltd</t>
  </si>
  <si>
    <t>NAHARINDUS</t>
  </si>
  <si>
    <t>Sunshield Chemicals Ltd</t>
  </si>
  <si>
    <t>SUNSHIEL</t>
  </si>
  <si>
    <t>Bright Outdoor Media Ltd</t>
  </si>
  <si>
    <t>BRIGHT</t>
  </si>
  <si>
    <t>Ashima Ltd</t>
  </si>
  <si>
    <t>ASHIMASYN</t>
  </si>
  <si>
    <t>Nova Agritech Ltd</t>
  </si>
  <si>
    <t>NOVAAGRI</t>
  </si>
  <si>
    <t>Megatherm Induction Ltd</t>
  </si>
  <si>
    <t>MEGATHERM</t>
  </si>
  <si>
    <t>Genus Paper &amp; Boards Ltd</t>
  </si>
  <si>
    <t>GENUSPAPER</t>
  </si>
  <si>
    <t>Trust Fintech Ltd</t>
  </si>
  <si>
    <t>TRUST</t>
  </si>
  <si>
    <t>Empire Industries Ltd</t>
  </si>
  <si>
    <t>EMPIND</t>
  </si>
  <si>
    <t>Nicco Parks &amp; Resorts Ltd</t>
  </si>
  <si>
    <t>NICCOPAR</t>
  </si>
  <si>
    <t>Tara Chand Infralogistic Solutions Ltd</t>
  </si>
  <si>
    <t>TARACHAND</t>
  </si>
  <si>
    <t>VVIP Infratech Ltd</t>
  </si>
  <si>
    <t>VVIPIL</t>
  </si>
  <si>
    <t>Sreeleathers Ltd</t>
  </si>
  <si>
    <t>SREEL</t>
  </si>
  <si>
    <t>A K Capital Services Ltd</t>
  </si>
  <si>
    <t>AKCAPIT</t>
  </si>
  <si>
    <t>N R Agarwal Industries Ltd</t>
  </si>
  <si>
    <t>NRAIL</t>
  </si>
  <si>
    <t>Advani Hotels and Resorts (India) Ltd</t>
  </si>
  <si>
    <t>ADVANIHOTR</t>
  </si>
  <si>
    <t>DMCC Speciality Chemicals Ltd</t>
  </si>
  <si>
    <t>DMCC</t>
  </si>
  <si>
    <t>Haldyn Glass Ltd</t>
  </si>
  <si>
    <t>HALDYNGL</t>
  </si>
  <si>
    <t>Sayaji Hotels Ltd</t>
  </si>
  <si>
    <t>SAYAJIHOTL</t>
  </si>
  <si>
    <t>Hindustan Media Ventures Ltd</t>
  </si>
  <si>
    <t>HMVL</t>
  </si>
  <si>
    <t>Sakar Healthcare Ltd</t>
  </si>
  <si>
    <t>SAKAR</t>
  </si>
  <si>
    <t>Wise Travel India Ltd</t>
  </si>
  <si>
    <t>WTICAB</t>
  </si>
  <si>
    <t>Focus Lighting and Fixtures Ltd</t>
  </si>
  <si>
    <t>FOCUS</t>
  </si>
  <si>
    <t>Saraswati Saree Depot Ltd</t>
  </si>
  <si>
    <t>SSDL</t>
  </si>
  <si>
    <t>Naperol Investments Ltd</t>
  </si>
  <si>
    <t>NAPEROL</t>
  </si>
  <si>
    <t>Asset Management &amp; Custody Banks</t>
  </si>
  <si>
    <t>Vikas Ecotech Ltd</t>
  </si>
  <si>
    <t>VIKASECO</t>
  </si>
  <si>
    <t>Nandan Denim Ltd</t>
  </si>
  <si>
    <t>NDL</t>
  </si>
  <si>
    <t>Maan Aluminium Ltd</t>
  </si>
  <si>
    <t>MAANALU</t>
  </si>
  <si>
    <t>Kaya Ltd</t>
  </si>
  <si>
    <t>KAYA</t>
  </si>
  <si>
    <t>MIRC Electronics Ltd</t>
  </si>
  <si>
    <t>MIRCELECTR</t>
  </si>
  <si>
    <t>LIC MF S&amp;P BSE Sensex ETF</t>
  </si>
  <si>
    <t>LICNETFSEN</t>
  </si>
  <si>
    <t>Aym Syntex Ltd</t>
  </si>
  <si>
    <t>AYMSYNTEX</t>
  </si>
  <si>
    <t>Vantage Knowledge Academy Ltd</t>
  </si>
  <si>
    <t>VKAL</t>
  </si>
  <si>
    <t>Pyramid Technoplast Ltd</t>
  </si>
  <si>
    <t>PYRAMID</t>
  </si>
  <si>
    <t>Music Broadcast Ltd</t>
  </si>
  <si>
    <t>RADIOCITY</t>
  </si>
  <si>
    <t>Munjal Showa Ltd</t>
  </si>
  <si>
    <t>MUNJALSHOW</t>
  </si>
  <si>
    <t>Shivam Autotech Ltd</t>
  </si>
  <si>
    <t>SHIVAMAUTO</t>
  </si>
  <si>
    <t>DIC India Ltd</t>
  </si>
  <si>
    <t>DICIND</t>
  </si>
  <si>
    <t>Khadim India Ltd</t>
  </si>
  <si>
    <t>KHADIM</t>
  </si>
  <si>
    <t>Orient Ceratech Ltd</t>
  </si>
  <si>
    <t>ORIENTCER</t>
  </si>
  <si>
    <t>Affordable Robotic &amp; Automation Ltd</t>
  </si>
  <si>
    <t>AFFORDABLE</t>
  </si>
  <si>
    <t>Deep Energy Resources Ltd</t>
  </si>
  <si>
    <t>DEEPENR</t>
  </si>
  <si>
    <t>Mold-Tek Technologies Ltd</t>
  </si>
  <si>
    <t>MOLDTECH</t>
  </si>
  <si>
    <t>Indo Borax and Chemicals Ltd</t>
  </si>
  <si>
    <t>INDOBORAX</t>
  </si>
  <si>
    <t>Tantia Constructions Ltd</t>
  </si>
  <si>
    <t>TCLCONS</t>
  </si>
  <si>
    <t>Modern Insulators Ltd</t>
  </si>
  <si>
    <t>MODINSU</t>
  </si>
  <si>
    <t>Donear Industries Ltd</t>
  </si>
  <si>
    <t>DONEAR</t>
  </si>
  <si>
    <t>High Energy Batteries (India) Ltd</t>
  </si>
  <si>
    <t>HIGHENE</t>
  </si>
  <si>
    <t>UTI Gold Exchange Traded Fund</t>
  </si>
  <si>
    <t>GOLDSHARE</t>
  </si>
  <si>
    <t>TRF Ltd</t>
  </si>
  <si>
    <t>TRF</t>
  </si>
  <si>
    <t>ATMASTCO Ltd</t>
  </si>
  <si>
    <t>ATMASTCO</t>
  </si>
  <si>
    <t>Arfin India Ltd</t>
  </si>
  <si>
    <t>ARFIN</t>
  </si>
  <si>
    <t>R &amp; B Denims Ltd</t>
  </si>
  <si>
    <t>RNBDENIMS</t>
  </si>
  <si>
    <t>Inspirisys Solutions Ltd</t>
  </si>
  <si>
    <t>INSPIRISYS</t>
  </si>
  <si>
    <t>Lokesh Machines Ltd</t>
  </si>
  <si>
    <t>LOKESHMACH</t>
  </si>
  <si>
    <t>D P Wires Ltd</t>
  </si>
  <si>
    <t>DPWIRES</t>
  </si>
  <si>
    <t>Worth Investment &amp; Trading Co Ltd</t>
  </si>
  <si>
    <t>WORTH</t>
  </si>
  <si>
    <t>Hindustan Motors Ltd</t>
  </si>
  <si>
    <t>HINDMOTORS</t>
  </si>
  <si>
    <t>Shivalic Power Control Ltd</t>
  </si>
  <si>
    <t>SPCL</t>
  </si>
  <si>
    <t>Axita Cotton Ltd</t>
  </si>
  <si>
    <t>AXITA</t>
  </si>
  <si>
    <t>KN Agri Resources Ltd</t>
  </si>
  <si>
    <t>KNAGRI</t>
  </si>
  <si>
    <t>Uni-Abex Alloy Products Ltd</t>
  </si>
  <si>
    <t>UNIABEXAL</t>
  </si>
  <si>
    <t>Reliance Communications Ltd</t>
  </si>
  <si>
    <t>RCOM</t>
  </si>
  <si>
    <t>Indag Rubber Ltd</t>
  </si>
  <si>
    <t>INDAG</t>
  </si>
  <si>
    <t>Supreme Power Equipment Ltd</t>
  </si>
  <si>
    <t>SUPREMEPWR</t>
  </si>
  <si>
    <t>FCS Software Solutions Ltd</t>
  </si>
  <si>
    <t>FCSSOFT</t>
  </si>
  <si>
    <t>Nagarjuna Fertilizers and Chemicals Ltd</t>
  </si>
  <si>
    <t>NAGAFERT</t>
  </si>
  <si>
    <t>RBZ Jewellers Ltd</t>
  </si>
  <si>
    <t>RBZJEWEL</t>
  </si>
  <si>
    <t>Jewelry &amp; Watch Retailers</t>
  </si>
  <si>
    <t>AVG Logistics Ltd</t>
  </si>
  <si>
    <t>AVG</t>
  </si>
  <si>
    <t>PTL Enterprises Ltd</t>
  </si>
  <si>
    <t>PTL</t>
  </si>
  <si>
    <t>Sil Investments Ltd</t>
  </si>
  <si>
    <t>SILINV</t>
  </si>
  <si>
    <t>Kamat Hotels (India) Ltd</t>
  </si>
  <si>
    <t>KAMATHOTEL</t>
  </si>
  <si>
    <t>SRM Contractors Ltd</t>
  </si>
  <si>
    <t>SRM</t>
  </si>
  <si>
    <t>Jost's Engineering Company Ltd</t>
  </si>
  <si>
    <t>JOSTS</t>
  </si>
  <si>
    <t>Manaksia Ltd</t>
  </si>
  <si>
    <t>MANAKSIA</t>
  </si>
  <si>
    <t>Remsons Industries Ltd</t>
  </si>
  <si>
    <t>REMSONSIND</t>
  </si>
  <si>
    <t>Oricon Enterprises Ltd</t>
  </si>
  <si>
    <t>ORICONENT</t>
  </si>
  <si>
    <t>Mirza International Ltd</t>
  </si>
  <si>
    <t>MIRZAINT</t>
  </si>
  <si>
    <t>BPL Ltd</t>
  </si>
  <si>
    <t>BPL</t>
  </si>
  <si>
    <t>Delton Cables Ltd</t>
  </si>
  <si>
    <t>DLTNCBL</t>
  </si>
  <si>
    <t>NBI Industrial Finance Company Ltd</t>
  </si>
  <si>
    <t>NBIFIN</t>
  </si>
  <si>
    <t>Asahi Songwon Colors Ltd</t>
  </si>
  <si>
    <t>ASAHISONG</t>
  </si>
  <si>
    <t>National Peroxide Ltd</t>
  </si>
  <si>
    <t>NPL</t>
  </si>
  <si>
    <t>Nitco Ltd</t>
  </si>
  <si>
    <t>NITCO</t>
  </si>
  <si>
    <t>Swaraj Suiting Ltd</t>
  </si>
  <si>
    <t>SWARAJ</t>
  </si>
  <si>
    <t>Nila Infrastructures Ltd</t>
  </si>
  <si>
    <t>NILAINFRA</t>
  </si>
  <si>
    <t>Gretex Corporate Services Ltd</t>
  </si>
  <si>
    <t>GCSL</t>
  </si>
  <si>
    <t>Singer India Ltd</t>
  </si>
  <si>
    <t>SINGER</t>
  </si>
  <si>
    <t>HT Media Ltd</t>
  </si>
  <si>
    <t>HTMEDIA</t>
  </si>
  <si>
    <t>Cybertech Systems and Software Ltd</t>
  </si>
  <si>
    <t>CYBERTECH</t>
  </si>
  <si>
    <t>Rathi Steel and Power Ltd</t>
  </si>
  <si>
    <t>RATHIST</t>
  </si>
  <si>
    <t>UTI Nifty Next 50 Exchange Traded Fund</t>
  </si>
  <si>
    <t>UTINEXT50</t>
  </si>
  <si>
    <t>Nupur Recyclers Ltd</t>
  </si>
  <si>
    <t>NRL</t>
  </si>
  <si>
    <t>Laxmi Goldorna House Ltd</t>
  </si>
  <si>
    <t>LGHL</t>
  </si>
  <si>
    <t>Harita Seating Systems Ltd</t>
  </si>
  <si>
    <t>HARITASEAT</t>
  </si>
  <si>
    <t>3i Infotech Ltd</t>
  </si>
  <si>
    <t>3IINFOLTD</t>
  </si>
  <si>
    <t>Accent Microcell Ltd</t>
  </si>
  <si>
    <t>ACCENTMIC</t>
  </si>
  <si>
    <t>Aerpace Industries Ltd</t>
  </si>
  <si>
    <t>AERPACE</t>
  </si>
  <si>
    <t>Balaxi Pharmaceuticals Ltd</t>
  </si>
  <si>
    <t>BALAXI</t>
  </si>
  <si>
    <t>Sealmatic India Ltd</t>
  </si>
  <si>
    <t>SEALMATIC</t>
  </si>
  <si>
    <t>Niyogin Fintech Ltd</t>
  </si>
  <si>
    <t>NIYOGIN</t>
  </si>
  <si>
    <t>Autoline Industries Ltd</t>
  </si>
  <si>
    <t>AUTOIND</t>
  </si>
  <si>
    <t>Nikhil Adhesives Ltd</t>
  </si>
  <si>
    <t>NIKHILAD</t>
  </si>
  <si>
    <t>Bhartiya International Ltd</t>
  </si>
  <si>
    <t>BIL</t>
  </si>
  <si>
    <t>Precot Ltd</t>
  </si>
  <si>
    <t>PRECOT</t>
  </si>
  <si>
    <t>Kronox Lab Sciences Ltd</t>
  </si>
  <si>
    <t>KRONOX</t>
  </si>
  <si>
    <t>KCP Sugar and Industries Corp Ltd</t>
  </si>
  <si>
    <t>KCPSUGIND</t>
  </si>
  <si>
    <t>Suraj Ltd</t>
  </si>
  <si>
    <t>SURAJLTD</t>
  </si>
  <si>
    <t>Sadbhav Engineering Ltd</t>
  </si>
  <si>
    <t>SADBHAV</t>
  </si>
  <si>
    <t>Vikram Thermo (India) Ltd</t>
  </si>
  <si>
    <t>VIKRAMTH</t>
  </si>
  <si>
    <t>Krishca Strapping Solutions Ltd</t>
  </si>
  <si>
    <t>KRISHCA</t>
  </si>
  <si>
    <t>Aarti Surfactants Ltd</t>
  </si>
  <si>
    <t>AARTISURF</t>
  </si>
  <si>
    <t>Bartronics India Ltd</t>
  </si>
  <si>
    <t>ASMS</t>
  </si>
  <si>
    <t>Meghna Infracon Infrastructure Ltd</t>
  </si>
  <si>
    <t>MIIL</t>
  </si>
  <si>
    <t>Synergy Green Industries Ltd</t>
  </si>
  <si>
    <t>SGIL</t>
  </si>
  <si>
    <t>Izmo Ltd</t>
  </si>
  <si>
    <t>IZMO</t>
  </si>
  <si>
    <t>Geekay Wires Ltd</t>
  </si>
  <si>
    <t>GEEKAYWIRE</t>
  </si>
  <si>
    <t>Nahar Capital and Financial Services Ltd</t>
  </si>
  <si>
    <t>NAHARCAP</t>
  </si>
  <si>
    <t>Suraj Products Ltd</t>
  </si>
  <si>
    <t>SURAJ</t>
  </si>
  <si>
    <t>Anjani Portland Cement Ltd</t>
  </si>
  <si>
    <t>APCL</t>
  </si>
  <si>
    <t>IFB Agro Industries Ltd</t>
  </si>
  <si>
    <t>IFBAGRO</t>
  </si>
  <si>
    <t>Proventus Agrocom Ltd</t>
  </si>
  <si>
    <t>PROV</t>
  </si>
  <si>
    <t>Rudra Global Infra Products Ltd</t>
  </si>
  <si>
    <t>RUDRA</t>
  </si>
  <si>
    <t>Sinclairs Hotels Ltd</t>
  </si>
  <si>
    <t>SINCLAIR</t>
  </si>
  <si>
    <t>ZIM Laboratories Ltd</t>
  </si>
  <si>
    <t>ZIMLAB</t>
  </si>
  <si>
    <t>Modison Ltd</t>
  </si>
  <si>
    <t>MODISONLTD</t>
  </si>
  <si>
    <t>Shalibhadra Finance Ltd</t>
  </si>
  <si>
    <t>SAHLIBHFI</t>
  </si>
  <si>
    <t>Birla Precision Technologies Ltd</t>
  </si>
  <si>
    <t>BIRLAPREC</t>
  </si>
  <si>
    <t>Pavna Industries Ltd</t>
  </si>
  <si>
    <t>PAVNAIND</t>
  </si>
  <si>
    <t>Diamines and Chemicals Ltd</t>
  </si>
  <si>
    <t>DIAMINESQ</t>
  </si>
  <si>
    <t>Trucap Finance Ltd</t>
  </si>
  <si>
    <t>TRU</t>
  </si>
  <si>
    <t>Bella Casa Fashion &amp; Retail Ltd</t>
  </si>
  <si>
    <t>BELLACASA</t>
  </si>
  <si>
    <t>Addictive Learning Technology Ltd</t>
  </si>
  <si>
    <t>LAWSIKHO</t>
  </si>
  <si>
    <t>Indo Us Bio-Tech Ltd</t>
  </si>
  <si>
    <t>INDOUS</t>
  </si>
  <si>
    <t>Kilitch Drugs (India) Ltd</t>
  </si>
  <si>
    <t>KILITCH</t>
  </si>
  <si>
    <t>Uravi T &amp; Wedge Lamps Ltd</t>
  </si>
  <si>
    <t>URAVI</t>
  </si>
  <si>
    <t>Orient Bell Ltd</t>
  </si>
  <si>
    <t>ORIENTBELL</t>
  </si>
  <si>
    <t>Muthoot Capital Services Ltd</t>
  </si>
  <si>
    <t>MUTHOOTCAP</t>
  </si>
  <si>
    <t>ELGI Rubber Co Ltd</t>
  </si>
  <si>
    <t>ELGIRUBCO</t>
  </si>
  <si>
    <t>Pritika Auto Industries Ltd</t>
  </si>
  <si>
    <t>PRITIKAUTO</t>
  </si>
  <si>
    <t>Iris Clothings Ltd</t>
  </si>
  <si>
    <t>IRISDOREME</t>
  </si>
  <si>
    <t>HCL Infosystems Ltd</t>
  </si>
  <si>
    <t>HCL-INSYS</t>
  </si>
  <si>
    <t>Shree Karni Fabcom Ltd</t>
  </si>
  <si>
    <t>SHREEKARNI</t>
  </si>
  <si>
    <t>Kothari Products Ltd</t>
  </si>
  <si>
    <t>KOTHARIPRO</t>
  </si>
  <si>
    <t>International Conveyors Ltd</t>
  </si>
  <si>
    <t>INTLCONV</t>
  </si>
  <si>
    <t>Tiger Logistics (India) Ltd</t>
  </si>
  <si>
    <t>TIGERLOGS</t>
  </si>
  <si>
    <t>Triton Valves Ltd</t>
  </si>
  <si>
    <t>TRITONV</t>
  </si>
  <si>
    <t>Viviana Power Tech Ltd</t>
  </si>
  <si>
    <t>VIVIANA</t>
  </si>
  <si>
    <t>United Drilling Tools Ltd</t>
  </si>
  <si>
    <t>UNIDT</t>
  </si>
  <si>
    <t>Goodricke Group Ltd</t>
  </si>
  <si>
    <t>GOODRICKE</t>
  </si>
  <si>
    <t>Quest Capital Markets Ltd</t>
  </si>
  <si>
    <t>QUESTCAP</t>
  </si>
  <si>
    <t>Kanoria Chemicals and Industries Ltd</t>
  </si>
  <si>
    <t>KANORICHEM</t>
  </si>
  <si>
    <t>SoftSol India Ltd</t>
  </si>
  <si>
    <t>SOFTSOL</t>
  </si>
  <si>
    <t>Modi's Navnirman Ltd</t>
  </si>
  <si>
    <t>MODIS</t>
  </si>
  <si>
    <t>Kiran Vyapar Ltd</t>
  </si>
  <si>
    <t>KIRANVYPAR</t>
  </si>
  <si>
    <t>Lyka Labs Ltd</t>
  </si>
  <si>
    <t>LYKALABS</t>
  </si>
  <si>
    <t>Medicamen Biotech Ltd</t>
  </si>
  <si>
    <t>MEDICAMEQ</t>
  </si>
  <si>
    <t>International Travel House Ltd</t>
  </si>
  <si>
    <t>ITHL</t>
  </si>
  <si>
    <t>Industrial Investment Trust Ltd</t>
  </si>
  <si>
    <t>IITL</t>
  </si>
  <si>
    <t>Phantom Digital Effects Ltd</t>
  </si>
  <si>
    <t>PHANTOMFX</t>
  </si>
  <si>
    <t>Thirdwave Financial Intermediaries Ltd</t>
  </si>
  <si>
    <t>THIRDFIN</t>
  </si>
  <si>
    <t>DC Infotech and Communication Ltd</t>
  </si>
  <si>
    <t>DCI</t>
  </si>
  <si>
    <t>Vinsys IT Services India Ltd</t>
  </si>
  <si>
    <t>VINSYS</t>
  </si>
  <si>
    <t>Pradeep Metals Ltd</t>
  </si>
  <si>
    <t>PRADPME</t>
  </si>
  <si>
    <t>Almondz Global Securities Ltd</t>
  </si>
  <si>
    <t>ALMONDZ</t>
  </si>
  <si>
    <t>MOS Utility Ltd</t>
  </si>
  <si>
    <t>MOS</t>
  </si>
  <si>
    <t>Ambalal Sarabhai Enterprises Ltd</t>
  </si>
  <si>
    <t>AMBALALSA</t>
  </si>
  <si>
    <t>Akme Fintrade India Ltd</t>
  </si>
  <si>
    <t>AFIL</t>
  </si>
  <si>
    <t>Frog Cellsat Ltd</t>
  </si>
  <si>
    <t>FROG</t>
  </si>
  <si>
    <t>Manomay Tex India Ltd</t>
  </si>
  <si>
    <t>MANOMAY</t>
  </si>
  <si>
    <t>Indian Bright Steel Co Ltd</t>
  </si>
  <si>
    <t>IBRIGST</t>
  </si>
  <si>
    <t>Bombay Oxygen Investments Ltd</t>
  </si>
  <si>
    <t>BOMOXY-B1</t>
  </si>
  <si>
    <t>IL&amp;FS Engineering and Construction Company Ltd</t>
  </si>
  <si>
    <t>IL&amp;FSENGG</t>
  </si>
  <si>
    <t>Riddhi Siddhi Gluco Biols Ltd</t>
  </si>
  <si>
    <t>RIDDHI</t>
  </si>
  <si>
    <t>StarlinePS Enterprises Ltd</t>
  </si>
  <si>
    <t>STARLENT</t>
  </si>
  <si>
    <t>Vipul Ltd</t>
  </si>
  <si>
    <t>VIPULLTD</t>
  </si>
  <si>
    <t>Madhav Infra Projects Ltd</t>
  </si>
  <si>
    <t>MADHAVIPL</t>
  </si>
  <si>
    <t>Mazda Ltd</t>
  </si>
  <si>
    <t>MAZDA</t>
  </si>
  <si>
    <t>Dhabriya Polywood Ltd</t>
  </si>
  <si>
    <t>DHABRIYA</t>
  </si>
  <si>
    <t>Sumit Woods Ltd</t>
  </si>
  <si>
    <t>SUMIT</t>
  </si>
  <si>
    <t>Taylormade Renewables Ltd</t>
  </si>
  <si>
    <t>TRL</t>
  </si>
  <si>
    <t>SRG Housing Finance Ltd</t>
  </si>
  <si>
    <t>SRGHFL</t>
  </si>
  <si>
    <t>Kritika Wires Ltd</t>
  </si>
  <si>
    <t>KRITIKA</t>
  </si>
  <si>
    <t>IRIS Business Services Ltd</t>
  </si>
  <si>
    <t>IRIS</t>
  </si>
  <si>
    <t>Gokul Refoils and Solvent Ltd</t>
  </si>
  <si>
    <t>GOKUL</t>
  </si>
  <si>
    <t>Orbit Exports Ltd</t>
  </si>
  <si>
    <t>ORBTEXP</t>
  </si>
  <si>
    <t>Valiant Communications Ltd</t>
  </si>
  <si>
    <t>VALIANT</t>
  </si>
  <si>
    <t>UFO Moviez India Ltd</t>
  </si>
  <si>
    <t>UFO</t>
  </si>
  <si>
    <t>Banswara Syntex Ltd</t>
  </si>
  <si>
    <t>BANSWRAS</t>
  </si>
  <si>
    <t>Krishival Foods Ltd</t>
  </si>
  <si>
    <t>KRISHIVAL</t>
  </si>
  <si>
    <t>GEM Enviro Management Ltd</t>
  </si>
  <si>
    <t>GEMENVIRO</t>
  </si>
  <si>
    <t>U Y Fincorp Ltd</t>
  </si>
  <si>
    <t>UYFINCORP</t>
  </si>
  <si>
    <t>Creative Graphics Solutions India Ltd</t>
  </si>
  <si>
    <t>CGRAPHICS</t>
  </si>
  <si>
    <t>Super Sales India Ltd</t>
  </si>
  <si>
    <t>SUPER</t>
  </si>
  <si>
    <t>Utssav CZ Gold Jewels Ltd</t>
  </si>
  <si>
    <t>UTSSAV</t>
  </si>
  <si>
    <t>Valiant Laboratories Ltd</t>
  </si>
  <si>
    <t>VALIANTLAB</t>
  </si>
  <si>
    <t>Tierra Agrotech Ltd</t>
  </si>
  <si>
    <t>TIERRA</t>
  </si>
  <si>
    <t>Agricultural Products &amp; Services</t>
  </si>
  <si>
    <t>Jenburkt Pharmaceuticals Ltd</t>
  </si>
  <si>
    <t>JENBURPH</t>
  </si>
  <si>
    <t>Xtglobal Infotech Ltd</t>
  </si>
  <si>
    <t>XTGLOBAL</t>
  </si>
  <si>
    <t>Aryaman Financial Services Ltd</t>
  </si>
  <si>
    <t>ARYAMAN</t>
  </si>
  <si>
    <t>CL Educate Ltd</t>
  </si>
  <si>
    <t>CLEDUCATE</t>
  </si>
  <si>
    <t>Vardhman Acrylics Ltd</t>
  </si>
  <si>
    <t>VARDHACRLC</t>
  </si>
  <si>
    <t>Comfort Intech Ltd</t>
  </si>
  <si>
    <t>COMFINTE</t>
  </si>
  <si>
    <t>Ador Fontech Ltd</t>
  </si>
  <si>
    <t>ADORFO</t>
  </si>
  <si>
    <t>Manaksia Coated Metals &amp; Industries Ltd</t>
  </si>
  <si>
    <t>MANAKCOAT</t>
  </si>
  <si>
    <t>Markolines Pavement Technologies Ltd</t>
  </si>
  <si>
    <t>MARKOLINES</t>
  </si>
  <si>
    <t>Highways &amp; Railtracks</t>
  </si>
  <si>
    <t>RM Drip &amp; Sprinklers Systems Ltd</t>
  </si>
  <si>
    <t>RMDRIP</t>
  </si>
  <si>
    <t>Airan Ltd</t>
  </si>
  <si>
    <t>AIRAN</t>
  </si>
  <si>
    <t>Raghuvir Synthetics Ltd</t>
  </si>
  <si>
    <t>RAGHUSYN</t>
  </si>
  <si>
    <t>Jet Airways (India) Ltd</t>
  </si>
  <si>
    <t>JETAIRWAYS</t>
  </si>
  <si>
    <t>Bharat Agri Fert &amp; Realty Ltd</t>
  </si>
  <si>
    <t>BHARATAGRI</t>
  </si>
  <si>
    <t>B&amp;B Triplewall Containers Ltd</t>
  </si>
  <si>
    <t>BBTCL</t>
  </si>
  <si>
    <t>Positron Energy Ltd</t>
  </si>
  <si>
    <t>POSITRON</t>
  </si>
  <si>
    <t>Vibhor Steel Tubes Ltd</t>
  </si>
  <si>
    <t>VSTL</t>
  </si>
  <si>
    <t>Titan Biotech Ltd</t>
  </si>
  <si>
    <t>TITANBIO</t>
  </si>
  <si>
    <t>Aditya BSL Nifty 50 ETF</t>
  </si>
  <si>
    <t>BSLNIFTY</t>
  </si>
  <si>
    <t>DU Digital Global Ltd</t>
  </si>
  <si>
    <t>DUGLOBAL</t>
  </si>
  <si>
    <t>Batliboi Ltd</t>
  </si>
  <si>
    <t>BATLIBOI</t>
  </si>
  <si>
    <t>Nephro Care India Ltd</t>
  </si>
  <si>
    <t>NEPHROCARE</t>
  </si>
  <si>
    <t>Venus Remedies Ltd</t>
  </si>
  <si>
    <t>VENUSREM</t>
  </si>
  <si>
    <t>Pratham EPC Projects Ltd</t>
  </si>
  <si>
    <t>PRATHAM</t>
  </si>
  <si>
    <t>TBI Corn Ltd</t>
  </si>
  <si>
    <t>TBI</t>
  </si>
  <si>
    <t>Vadilal Enterprises Ltd</t>
  </si>
  <si>
    <t>VADILENT</t>
  </si>
  <si>
    <t>Aban Offshore Ltd</t>
  </si>
  <si>
    <t>ABAN</t>
  </si>
  <si>
    <t>Quint Digital Ltd</t>
  </si>
  <si>
    <t>QUINT</t>
  </si>
  <si>
    <t>Broadcasting</t>
  </si>
  <si>
    <t>Rubfila International Ltd</t>
  </si>
  <si>
    <t>RUBFILA</t>
  </si>
  <si>
    <t>Euro Panel Products Ltd</t>
  </si>
  <si>
    <t>EUROBOND</t>
  </si>
  <si>
    <t>Dynamic Services &amp; Security Ltd</t>
  </si>
  <si>
    <t>DYNAMIC</t>
  </si>
  <si>
    <t>BEW Engineering Ltd</t>
  </si>
  <si>
    <t>BEWLTD</t>
  </si>
  <si>
    <t>Dai Ichi Karkaria Ltd</t>
  </si>
  <si>
    <t>DAICHI</t>
  </si>
  <si>
    <t>Majestic Auto Ltd</t>
  </si>
  <si>
    <t>MAJESAUT</t>
  </si>
  <si>
    <t>Cressanda Railway Solutions Ltd</t>
  </si>
  <si>
    <t>CRESSAN</t>
  </si>
  <si>
    <t>Integra Essentia Ltd</t>
  </si>
  <si>
    <t>ESSENTIA</t>
  </si>
  <si>
    <t>Emkay Global Financial Services Ltd</t>
  </si>
  <si>
    <t>EMKAY</t>
  </si>
  <si>
    <t>Prozone Realty Ltd</t>
  </si>
  <si>
    <t>PROZONER</t>
  </si>
  <si>
    <t>Dynemic Products Ltd</t>
  </si>
  <si>
    <t>DYNPRO</t>
  </si>
  <si>
    <t>Le Merite Exports Ltd</t>
  </si>
  <si>
    <t>LEMERITE</t>
  </si>
  <si>
    <t>Ceenik Exports (India) Ltd</t>
  </si>
  <si>
    <t>CEENIK</t>
  </si>
  <si>
    <t>Poddar Pigments Ltd</t>
  </si>
  <si>
    <t>PODDARMENT</t>
  </si>
  <si>
    <t>Hi-Green Carbon Ltd</t>
  </si>
  <si>
    <t>HIGREEN</t>
  </si>
  <si>
    <t>OK Play India Ltd</t>
  </si>
  <si>
    <t>OKPLA</t>
  </si>
  <si>
    <t>Kothari Sugars and Chemicals Ltd</t>
  </si>
  <si>
    <t>KOTARISUG</t>
  </si>
  <si>
    <t>Sheetal Cool Products Ltd</t>
  </si>
  <si>
    <t>SCPL</t>
  </si>
  <si>
    <t>Supershakti Metaliks Ltd</t>
  </si>
  <si>
    <t>SUPERSHAKT</t>
  </si>
  <si>
    <t>Sakthi Sugars Ltd</t>
  </si>
  <si>
    <t>SAKHTISUG</t>
  </si>
  <si>
    <t>Mawana Sugars Ltd</t>
  </si>
  <si>
    <t>MAWANASUG</t>
  </si>
  <si>
    <t>Premier Polyfilm Ltd</t>
  </si>
  <si>
    <t>PREMIERPOL</t>
  </si>
  <si>
    <t>Swadeshi Polytex Ltd</t>
  </si>
  <si>
    <t>SWADPOL</t>
  </si>
  <si>
    <t>Gujarat Apollo Industries Ltd</t>
  </si>
  <si>
    <t>GUJAPOLLO</t>
  </si>
  <si>
    <t>Indo National Ltd</t>
  </si>
  <si>
    <t>NIPPOBATRY</t>
  </si>
  <si>
    <t>Thaai Casting Limited</t>
  </si>
  <si>
    <t>TCL</t>
  </si>
  <si>
    <t>SoftTech Engineers Ltd</t>
  </si>
  <si>
    <t>SOFTTECH</t>
  </si>
  <si>
    <t>Emami Realty Ltd</t>
  </si>
  <si>
    <t>EMAMIREAL</t>
  </si>
  <si>
    <t>Royal India Corporation Ltd</t>
  </si>
  <si>
    <t>ROYALIND</t>
  </si>
  <si>
    <t>Captain Polyplast Ltd</t>
  </si>
  <si>
    <t>CPL</t>
  </si>
  <si>
    <t>Z-Tech (India) Ltd</t>
  </si>
  <si>
    <t>ZTECH</t>
  </si>
  <si>
    <t>UMA Exports Ltd</t>
  </si>
  <si>
    <t>UMAEXPORTS</t>
  </si>
  <si>
    <t>Galaxy Bearings Ltd</t>
  </si>
  <si>
    <t>GALXBRG</t>
  </si>
  <si>
    <t>Kanoria Energy &amp; Infrastructure Limited</t>
  </si>
  <si>
    <t>KEIL</t>
  </si>
  <si>
    <t>Building Products</t>
  </si>
  <si>
    <t>Pasupati Acrylon Ltd</t>
  </si>
  <si>
    <t>PASUPTAC</t>
  </si>
  <si>
    <t>Mangalam Organics Ltd</t>
  </si>
  <si>
    <t>MANORG</t>
  </si>
  <si>
    <t>Gennex Laboratories Ltd</t>
  </si>
  <si>
    <t>GENNEX</t>
  </si>
  <si>
    <t>UCAL Ltd</t>
  </si>
  <si>
    <t>UCAL</t>
  </si>
  <si>
    <t>Nath Bio-Genes (I) Ltd</t>
  </si>
  <si>
    <t>NATHBIOGEN</t>
  </si>
  <si>
    <t>Menon Pistons Ltd</t>
  </si>
  <si>
    <t>MENNPIS</t>
  </si>
  <si>
    <t>Shri Keshav Cements and Infra Ltd</t>
  </si>
  <si>
    <t>SKCIL</t>
  </si>
  <si>
    <t>Ruchi Infrastructure Ltd</t>
  </si>
  <si>
    <t>RUCHINFRA</t>
  </si>
  <si>
    <t>Innovators Facade Systems Ltd</t>
  </si>
  <si>
    <t>INNOVATORS</t>
  </si>
  <si>
    <t>Saakshi Medtech and Panels Ltd</t>
  </si>
  <si>
    <t>SAAKSHI</t>
  </si>
  <si>
    <t>Harrisons Malayalam Ltd</t>
  </si>
  <si>
    <t>HARRMALAYA</t>
  </si>
  <si>
    <t>Sundaram Brake Linings Ltd</t>
  </si>
  <si>
    <t>SUNDRMBRAK</t>
  </si>
  <si>
    <t>Lakshmi Mills Company Ltd</t>
  </si>
  <si>
    <t>LAKSHMIMIL</t>
  </si>
  <si>
    <t>Ponni Sugars (Erode) Ltd</t>
  </si>
  <si>
    <t>PONNIERODE</t>
  </si>
  <si>
    <t>Modi Naturals Ltd</t>
  </si>
  <si>
    <t>MODINATUR</t>
  </si>
  <si>
    <t>SMS Lifesciences India Ltd</t>
  </si>
  <si>
    <t>SMSLIFE</t>
  </si>
  <si>
    <t>Suyog Gurbaxani Funicular Ropeways Ltd</t>
  </si>
  <si>
    <t>SGFRL</t>
  </si>
  <si>
    <t>Logica Infoway Ltd</t>
  </si>
  <si>
    <t>LOGICA</t>
  </si>
  <si>
    <t>Indian Emulsifiers Ltd</t>
  </si>
  <si>
    <t>IEML</t>
  </si>
  <si>
    <t>Winsol Engineers Ltd</t>
  </si>
  <si>
    <t>WINSOL</t>
  </si>
  <si>
    <t>Shemaroo Entertainment Ltd</t>
  </si>
  <si>
    <t>SHEMAROO</t>
  </si>
  <si>
    <t>AVP Infracon Ltd</t>
  </si>
  <si>
    <t>AVPINFRA</t>
  </si>
  <si>
    <t>Kinetic Engineering Ltd</t>
  </si>
  <si>
    <t>KINETICENG</t>
  </si>
  <si>
    <t>Ruchira Papers Ltd</t>
  </si>
  <si>
    <t>RUCHIRA</t>
  </si>
  <si>
    <t>Refractory Shapes Ltd</t>
  </si>
  <si>
    <t>REFRACTORY</t>
  </si>
  <si>
    <t>DCM Nouvelle Ltd</t>
  </si>
  <si>
    <t>DCMNVL</t>
  </si>
  <si>
    <t>Euro India Fresh Foods Ltd</t>
  </si>
  <si>
    <t>EIFFL</t>
  </si>
  <si>
    <t>Cool Caps Industries Ltd</t>
  </si>
  <si>
    <t>COOLCAPS</t>
  </si>
  <si>
    <t>Aelea Commodities Ltd</t>
  </si>
  <si>
    <t>ACLD</t>
  </si>
  <si>
    <t>Sudarshan Pharma Industries Ltd</t>
  </si>
  <si>
    <t>SUDARSHAN</t>
  </si>
  <si>
    <t>POCL Enterprises Ltd</t>
  </si>
  <si>
    <t>POEL</t>
  </si>
  <si>
    <t>Aion-Tech Solutions Ltd</t>
  </si>
  <si>
    <t>GOLDTECH</t>
  </si>
  <si>
    <t>Shish Industries Ltd</t>
  </si>
  <si>
    <t>SHISHIND</t>
  </si>
  <si>
    <t>Global Education Ltd</t>
  </si>
  <si>
    <t>GLOBAL</t>
  </si>
  <si>
    <t>Osia Hyper Retail Ltd</t>
  </si>
  <si>
    <t>OSIAHYPER</t>
  </si>
  <si>
    <t>Mangalam Industrial Finance Ltd</t>
  </si>
  <si>
    <t>MANGIND</t>
  </si>
  <si>
    <t>Sigma Solve Ltd</t>
  </si>
  <si>
    <t>SIGMA</t>
  </si>
  <si>
    <t>Chavda Infra Ltd</t>
  </si>
  <si>
    <t>CHAVDA</t>
  </si>
  <si>
    <t>Zenotech Laboratories Ltd</t>
  </si>
  <si>
    <t>ZENOTECH</t>
  </si>
  <si>
    <t>Amal Ltd</t>
  </si>
  <si>
    <t>AMAL</t>
  </si>
  <si>
    <t>Hindusthan Urban Infrastructure Ltd</t>
  </si>
  <si>
    <t>HUIL</t>
  </si>
  <si>
    <t>Cineline India Ltd</t>
  </si>
  <si>
    <t>CINELINE</t>
  </si>
  <si>
    <t>Newjaisa Technologies Ltd</t>
  </si>
  <si>
    <t>NEWJAISA</t>
  </si>
  <si>
    <t>Lehar Footwears Ltd</t>
  </si>
  <si>
    <t>LEHAR</t>
  </si>
  <si>
    <t>Bharat Road Network Ltd</t>
  </si>
  <si>
    <t>BRNL</t>
  </si>
  <si>
    <t>Chemtech Industrial Valves Ltd</t>
  </si>
  <si>
    <t>CHEMTECH</t>
  </si>
  <si>
    <t>South West Pinnacle Exploration Ltd</t>
  </si>
  <si>
    <t>SOUTHWEST</t>
  </si>
  <si>
    <t>Graviss Hospitality Ltd</t>
  </si>
  <si>
    <t>GRAVISSHO</t>
  </si>
  <si>
    <t>Mangalam Global Enterprise Ltd</t>
  </si>
  <si>
    <t>MGEL</t>
  </si>
  <si>
    <t>Nila Spaces Ltd</t>
  </si>
  <si>
    <t>NILASPACES</t>
  </si>
  <si>
    <t>Megasoft Ltd</t>
  </si>
  <si>
    <t>MEGASOFT</t>
  </si>
  <si>
    <t>M K Proteins Ltd</t>
  </si>
  <si>
    <t>MKPL</t>
  </si>
  <si>
    <t>Rane Engine Valve Ltd</t>
  </si>
  <si>
    <t>RANEENGINE</t>
  </si>
  <si>
    <t>GP Petroleums Ltd</t>
  </si>
  <si>
    <t>GULFPETRO</t>
  </si>
  <si>
    <t>IL &amp; FS Investment Managers Ltd</t>
  </si>
  <si>
    <t>IVC</t>
  </si>
  <si>
    <t>Indian Toners &amp; Developers Ltd</t>
  </si>
  <si>
    <t>INDTONER</t>
  </si>
  <si>
    <t>Lucent Industries Ltd</t>
  </si>
  <si>
    <t>LUCENT</t>
  </si>
  <si>
    <t>Universus Photo Imagings Ltd</t>
  </si>
  <si>
    <t>UNIVPHOTO</t>
  </si>
  <si>
    <t>Vishal Fabrics Ltd</t>
  </si>
  <si>
    <t>VISHAL</t>
  </si>
  <si>
    <t>KPT Industries Ltd</t>
  </si>
  <si>
    <t>KPT</t>
  </si>
  <si>
    <t>Sunita Tools Ltd</t>
  </si>
  <si>
    <t>SUNITATOOL</t>
  </si>
  <si>
    <t>BGR Energy Systems Ltd</t>
  </si>
  <si>
    <t>BGRENERGY</t>
  </si>
  <si>
    <t>Panchmahal Steel Ltd</t>
  </si>
  <si>
    <t>PANCHMAHQ</t>
  </si>
  <si>
    <t>Shiv Aum Steels Ltd</t>
  </si>
  <si>
    <t>SHIVAUM</t>
  </si>
  <si>
    <t>Remedium Lifecare Ltd</t>
  </si>
  <si>
    <t>REMLIFE</t>
  </si>
  <si>
    <t>Keltech Energies Ltd</t>
  </si>
  <si>
    <t>KELENRG</t>
  </si>
  <si>
    <t>Nitin Castings Ltd</t>
  </si>
  <si>
    <t>NITINCAST</t>
  </si>
  <si>
    <t>Metals - Iron</t>
  </si>
  <si>
    <t>Baroda Rayon Corporation Ltd</t>
  </si>
  <si>
    <t>BARODARY</t>
  </si>
  <si>
    <t>Shree Rama Multi-Tech Ltd</t>
  </si>
  <si>
    <t>SHREERAMA</t>
  </si>
  <si>
    <t>Kings Infra Ventures Ltd</t>
  </si>
  <si>
    <t>KINGSINFR</t>
  </si>
  <si>
    <t>Kataria Industries Ltd</t>
  </si>
  <si>
    <t>KATARIA</t>
  </si>
  <si>
    <t>Apollo Sindoori Hotels Ltd</t>
  </si>
  <si>
    <t>APOLSINHOT</t>
  </si>
  <si>
    <t>A-1 Acid Ltd</t>
  </si>
  <si>
    <t>AAL</t>
  </si>
  <si>
    <t>Byke Hospitality Ltd</t>
  </si>
  <si>
    <t>BYKE</t>
  </si>
  <si>
    <t>Gourmet Gateway India Ltd</t>
  </si>
  <si>
    <t>GOURMET</t>
  </si>
  <si>
    <t>Restaurants</t>
  </si>
  <si>
    <t>Hitech Corporation Ltd</t>
  </si>
  <si>
    <t>HITECHCORP</t>
  </si>
  <si>
    <t>Aries Agro Ltd (CN)</t>
  </si>
  <si>
    <t>ARIES</t>
  </si>
  <si>
    <t>Inertia Steel Ltd</t>
  </si>
  <si>
    <t>INERTIAST</t>
  </si>
  <si>
    <t>Jay Shree Tea and Industries Ltd</t>
  </si>
  <si>
    <t>JAYSREETEA</t>
  </si>
  <si>
    <t>RNFI Services Ltd</t>
  </si>
  <si>
    <t>RNFI</t>
  </si>
  <si>
    <t>Exhicon Events Media Solutions Ltd</t>
  </si>
  <si>
    <t>EXHICON</t>
  </si>
  <si>
    <t>Plaza Wires Ltd</t>
  </si>
  <si>
    <t>PLAZACABLE</t>
  </si>
  <si>
    <t>Atlantaa Ltd</t>
  </si>
  <si>
    <t>ATLANTAA</t>
  </si>
  <si>
    <t>Esconet Technologies Ltd</t>
  </si>
  <si>
    <t>ESCONET</t>
  </si>
  <si>
    <t>Welspun Investments and Commercials Ltd</t>
  </si>
  <si>
    <t>WELINV</t>
  </si>
  <si>
    <t>Investment &amp; Precision Castings Ltd</t>
  </si>
  <si>
    <t>INVPRECQ</t>
  </si>
  <si>
    <t>Shyam Century Ferrous Ltd</t>
  </si>
  <si>
    <t>SHYAMCENT</t>
  </si>
  <si>
    <t>Bannari Amman Spinning Mills Ltd</t>
  </si>
  <si>
    <t>BASML</t>
  </si>
  <si>
    <t>Murudeshwar Ceramics Ltd</t>
  </si>
  <si>
    <t>MURUDCERA</t>
  </si>
  <si>
    <t>Panasonic Energy India Co Ltd</t>
  </si>
  <si>
    <t>PANAENERG</t>
  </si>
  <si>
    <t>Sahyadri Industries Ltd</t>
  </si>
  <si>
    <t>SAHYADRI</t>
  </si>
  <si>
    <t>Baheti Recycling Industries Ltd</t>
  </si>
  <si>
    <t>BAHETI</t>
  </si>
  <si>
    <t>Rajnish Wellness Ltd</t>
  </si>
  <si>
    <t>RAJNISH</t>
  </si>
  <si>
    <t>Shera Energy Ltd</t>
  </si>
  <si>
    <t>SHERA</t>
  </si>
  <si>
    <t>Mahindra EPC Irrigation Ltd</t>
  </si>
  <si>
    <t>MAHEPC</t>
  </si>
  <si>
    <t>Northern Spirits Ltd</t>
  </si>
  <si>
    <t>NSL</t>
  </si>
  <si>
    <t>Lorenzini Apparels Ltd</t>
  </si>
  <si>
    <t>LAL</t>
  </si>
  <si>
    <t>Shreyans Industries Ltd</t>
  </si>
  <si>
    <t>SHREYANIND</t>
  </si>
  <si>
    <t>Panchsheel Organics Ltd</t>
  </si>
  <si>
    <t>PANCHSHEEL</t>
  </si>
  <si>
    <t>Coastal Corporation Ltd</t>
  </si>
  <si>
    <t>COASTCORP</t>
  </si>
  <si>
    <t>Exxaro Tiles Ltd</t>
  </si>
  <si>
    <t>EXXARO</t>
  </si>
  <si>
    <t>Fredun Pharmaceuticals Ltd</t>
  </si>
  <si>
    <t>FREDUN</t>
  </si>
  <si>
    <t>Patels Airtemp (India) Ltd</t>
  </si>
  <si>
    <t>PATELSAI</t>
  </si>
  <si>
    <t>Rockingdeals Circular Economy Ltd</t>
  </si>
  <si>
    <t>ROCKINGDCE</t>
  </si>
  <si>
    <t>Kerala Ayurveda Ltd</t>
  </si>
  <si>
    <t>KERALAYUR</t>
  </si>
  <si>
    <t>Trigyn Technologies Ltd</t>
  </si>
  <si>
    <t>TRIGYN</t>
  </si>
  <si>
    <t>Kaka Industries Ltd</t>
  </si>
  <si>
    <t>KAKA</t>
  </si>
  <si>
    <t>Indo Thai Securities Ltd</t>
  </si>
  <si>
    <t>INDOTHAI</t>
  </si>
  <si>
    <t>Star Paper Mills Ltd</t>
  </si>
  <si>
    <t>STARPAPER</t>
  </si>
  <si>
    <t>VIP Clothing Ltd</t>
  </si>
  <si>
    <t>VIPCLOTHNG</t>
  </si>
  <si>
    <t>Competent Automobiles Company Ltd</t>
  </si>
  <si>
    <t>COMPEAU</t>
  </si>
  <si>
    <t>Surani Steel Tubes Ltd</t>
  </si>
  <si>
    <t>SURANI</t>
  </si>
  <si>
    <t>Energy-Mission Machineries (India) Ltd</t>
  </si>
  <si>
    <t>EMMIL</t>
  </si>
  <si>
    <t>Milkfood Ltd</t>
  </si>
  <si>
    <t>MLKFOOD</t>
  </si>
  <si>
    <t>Nippon India ETF Nifty Midcap 150</t>
  </si>
  <si>
    <t>MID150BEES</t>
  </si>
  <si>
    <t>A B Infrabuild Ltd</t>
  </si>
  <si>
    <t>ABINFRA</t>
  </si>
  <si>
    <t>Sicagen India Ltd</t>
  </si>
  <si>
    <t>SICAGEN</t>
  </si>
  <si>
    <t>Star Housing Finance Ltd</t>
  </si>
  <si>
    <t>STARHFL</t>
  </si>
  <si>
    <t>Commercial &amp; Residential Mortgage Finance</t>
  </si>
  <si>
    <t>Shah Metacorp Ltd</t>
  </si>
  <si>
    <t>SHAH</t>
  </si>
  <si>
    <t>Vaarad Ventures Ltd</t>
  </si>
  <si>
    <t>VAARAD</t>
  </si>
  <si>
    <t>Multibase India Ltd</t>
  </si>
  <si>
    <t>MULTIBASE</t>
  </si>
  <si>
    <t>SKP Bearing Industries Ltd</t>
  </si>
  <si>
    <t>SKP</t>
  </si>
  <si>
    <t>DJ Mediaprint &amp; Logistics Ltd</t>
  </si>
  <si>
    <t>DJML</t>
  </si>
  <si>
    <t>VETO Switch Gears And Cables Ltd</t>
  </si>
  <si>
    <t>VETO</t>
  </si>
  <si>
    <t>CWD Limited</t>
  </si>
  <si>
    <t>CWD</t>
  </si>
  <si>
    <t>Consumer Electronics</t>
  </si>
  <si>
    <t>GP Eco Solutions India Ltd</t>
  </si>
  <si>
    <t>GPECO</t>
  </si>
  <si>
    <t>DRC Systems India Ltd</t>
  </si>
  <si>
    <t>DRCSYSTEMS</t>
  </si>
  <si>
    <t>Evexia Lifecare Ltd</t>
  </si>
  <si>
    <t>EVEXIA</t>
  </si>
  <si>
    <t>NDL Ventures Ltd</t>
  </si>
  <si>
    <t>NDLVENTURE</t>
  </si>
  <si>
    <t>Scan Steels Ltd</t>
  </si>
  <si>
    <t>SCANSTL</t>
  </si>
  <si>
    <t>Manaksia Steels Ltd</t>
  </si>
  <si>
    <t>MANAKSTEEL</t>
  </si>
  <si>
    <t>K2 Infragen Ltd</t>
  </si>
  <si>
    <t>K2INFRA</t>
  </si>
  <si>
    <t>Systango Technologies Ltd</t>
  </si>
  <si>
    <t>SYSTANGO</t>
  </si>
  <si>
    <t>India Finsec Ltd</t>
  </si>
  <si>
    <t>IFINSEC</t>
  </si>
  <si>
    <t>Bhilwara Technical Textiles Ltd</t>
  </si>
  <si>
    <t>BTTL</t>
  </si>
  <si>
    <t>Magna Electro Castings Ltd</t>
  </si>
  <si>
    <t>MAGNAELQ</t>
  </si>
  <si>
    <t>Variman Global Enterprises Ltd</t>
  </si>
  <si>
    <t>VARIMAN</t>
  </si>
  <si>
    <t>Technology Distributors</t>
  </si>
  <si>
    <t>Shraddha Prime Projects Ltd</t>
  </si>
  <si>
    <t>SHRADDHA</t>
  </si>
  <si>
    <t>Ravinder Heights Ltd</t>
  </si>
  <si>
    <t>RVHL</t>
  </si>
  <si>
    <t>Rana Sugars Ltd</t>
  </si>
  <si>
    <t>RANASUG</t>
  </si>
  <si>
    <t>Apollo Finvest (India) Ltd</t>
  </si>
  <si>
    <t>APOLLOFI</t>
  </si>
  <si>
    <t>MK Exim (India) Ltd</t>
  </si>
  <si>
    <t>MKEXIM</t>
  </si>
  <si>
    <t>K M Sugar Mills Ltd</t>
  </si>
  <si>
    <t>KMSUGAR</t>
  </si>
  <si>
    <t>Asian Hotels (North) Ltd</t>
  </si>
  <si>
    <t>ASIANHOTNR</t>
  </si>
  <si>
    <t>Trejhara Solutions Ltd</t>
  </si>
  <si>
    <t>TREJHARA</t>
  </si>
  <si>
    <t>Maral Overseas Ltd</t>
  </si>
  <si>
    <t>MARALOVER</t>
  </si>
  <si>
    <t>Medico Remedies Ltd</t>
  </si>
  <si>
    <t>MEDICO</t>
  </si>
  <si>
    <t>Bemco Hydraulics Ltd</t>
  </si>
  <si>
    <t>BEMHY</t>
  </si>
  <si>
    <t>Sintercom India Ltd</t>
  </si>
  <si>
    <t>SINTERCOM</t>
  </si>
  <si>
    <t>Robust Hotels Ltd</t>
  </si>
  <si>
    <t>RHL</t>
  </si>
  <si>
    <t>Aditya BSL Gold ETF</t>
  </si>
  <si>
    <t>BSLGOLDETF</t>
  </si>
  <si>
    <t>Arihant Foundations &amp; Housing Ltd</t>
  </si>
  <si>
    <t>ARIHANT</t>
  </si>
  <si>
    <t>Felix Industries Ltd</t>
  </si>
  <si>
    <t>FELIX</t>
  </si>
  <si>
    <t>Alacrity Securities Ltd</t>
  </si>
  <si>
    <t>ALSL</t>
  </si>
  <si>
    <t>Sanjivani Paranteral Ltd</t>
  </si>
  <si>
    <t>SANJIVIN</t>
  </si>
  <si>
    <t>Talbros Engineering Ltd</t>
  </si>
  <si>
    <t>TALBROSENG</t>
  </si>
  <si>
    <t>Mangalam Worldwide Ltd</t>
  </si>
  <si>
    <t>MWL</t>
  </si>
  <si>
    <t>Trident Lifeline Ltd</t>
  </si>
  <si>
    <t>TLL</t>
  </si>
  <si>
    <t>ASI Industries Ltd</t>
  </si>
  <si>
    <t>ASIIL</t>
  </si>
  <si>
    <t>Purv Flexipack Ltd</t>
  </si>
  <si>
    <t>PURVFLEXI</t>
  </si>
  <si>
    <t>Alufluoride Ltd</t>
  </si>
  <si>
    <t>ALUFLUOR</t>
  </si>
  <si>
    <t>Rudrabhishek Enterprises Ltd</t>
  </si>
  <si>
    <t>REPL</t>
  </si>
  <si>
    <t>Global Vectra Helicorp Ltd</t>
  </si>
  <si>
    <t>GLOBALVECT</t>
  </si>
  <si>
    <t>Rajnandini Metal Ltd</t>
  </si>
  <si>
    <t>RAJMET</t>
  </si>
  <si>
    <t>Madhuveer Com 18 Network Ltd</t>
  </si>
  <si>
    <t>MADHUVEER</t>
  </si>
  <si>
    <t>Rama Phosphates Ltd</t>
  </si>
  <si>
    <t>RAMAPHO</t>
  </si>
  <si>
    <t>Hindustan Organic Chemicals Ltd</t>
  </si>
  <si>
    <t>HOCL</t>
  </si>
  <si>
    <t>Vipul Organics Ltd</t>
  </si>
  <si>
    <t>VIPULORG</t>
  </si>
  <si>
    <t>Prithvi Exchange (India) Ltd</t>
  </si>
  <si>
    <t>PRITHVIEXCH</t>
  </si>
  <si>
    <t>Essen Speciality Films Ltd</t>
  </si>
  <si>
    <t>ESFL</t>
  </si>
  <si>
    <t>Maruti Infrastructure Ltd</t>
  </si>
  <si>
    <t>MAINFRA</t>
  </si>
  <si>
    <t>Bambino Agro Industries Ltd</t>
  </si>
  <si>
    <t>BAMBINO</t>
  </si>
  <si>
    <t>Uday Jewellery Industries Ltd</t>
  </si>
  <si>
    <t>UDAYJEW</t>
  </si>
  <si>
    <t>Zodiac Clothing Company Ltd</t>
  </si>
  <si>
    <t>ZODIACLOTH</t>
  </si>
  <si>
    <t>Megastar Foods Ltd</t>
  </si>
  <si>
    <t>MEGASTAR</t>
  </si>
  <si>
    <t>Virinchi Ltd</t>
  </si>
  <si>
    <t>VIRINCHI</t>
  </si>
  <si>
    <t>Fluidomat Ltd</t>
  </si>
  <si>
    <t>FLUIDOM</t>
  </si>
  <si>
    <t>Intense Technologies Ltd</t>
  </si>
  <si>
    <t>INTENTECH</t>
  </si>
  <si>
    <t>Brooks Laboratories Ltd</t>
  </si>
  <si>
    <t>BROOKS</t>
  </si>
  <si>
    <t>Mason Infratech Ltd</t>
  </si>
  <si>
    <t>MASON</t>
  </si>
  <si>
    <t>Veer Global Infraconstruction Ltd</t>
  </si>
  <si>
    <t>VGIL</t>
  </si>
  <si>
    <t>Lancor Holdings Ltd</t>
  </si>
  <si>
    <t>LANCORHOL</t>
  </si>
  <si>
    <t>North Eastern Carrying Corporation Ltd</t>
  </si>
  <si>
    <t>NECCLTD</t>
  </si>
  <si>
    <t>Chemcrux Enterprises Ltd</t>
  </si>
  <si>
    <t>CHEMCRUX</t>
  </si>
  <si>
    <t>A2z Infra Engineering Ltd</t>
  </si>
  <si>
    <t>A2ZINFRA</t>
  </si>
  <si>
    <t>Bhagyanagar India Ltd</t>
  </si>
  <si>
    <t>BHAGYANGR</t>
  </si>
  <si>
    <t>Supreme Holdings &amp; Hospitality (India) Ltd</t>
  </si>
  <si>
    <t>SUPREME</t>
  </si>
  <si>
    <t>Udayshivakumar Infra Ltd</t>
  </si>
  <si>
    <t>USK</t>
  </si>
  <si>
    <t>Waterbase Ltd</t>
  </si>
  <si>
    <t>WATERBASE</t>
  </si>
  <si>
    <t>Country Club Hospitality &amp; Holidays Ltd</t>
  </si>
  <si>
    <t>CCHHL</t>
  </si>
  <si>
    <t>Vardhman Polytex Ltd</t>
  </si>
  <si>
    <t>VARDMNPOLY</t>
  </si>
  <si>
    <t>Seacoast Shipping Services Ltd</t>
  </si>
  <si>
    <t>SEACOAST</t>
  </si>
  <si>
    <t>Natural Capsules Ltd</t>
  </si>
  <si>
    <t>NATCAPSUQ</t>
  </si>
  <si>
    <t>Navkar Urbanstructure Ltd</t>
  </si>
  <si>
    <t>NAVKAR</t>
  </si>
  <si>
    <t>Rajasthan Gases Ltd</t>
  </si>
  <si>
    <t>RAJGASES</t>
  </si>
  <si>
    <t>Oil &amp; Gas Storage &amp; Transportation</t>
  </si>
  <si>
    <t>Rajshree Polypack Ltd</t>
  </si>
  <si>
    <t>RPPL</t>
  </si>
  <si>
    <t>GEE Ltd</t>
  </si>
  <si>
    <t>GEE</t>
  </si>
  <si>
    <t>Parin Furniture Ltd</t>
  </si>
  <si>
    <t>PARIN</t>
  </si>
  <si>
    <t>Sejal Glass Ltd</t>
  </si>
  <si>
    <t>SEJALLTD</t>
  </si>
  <si>
    <t>Coral Laboratories Ltd</t>
  </si>
  <si>
    <t>CORALAB</t>
  </si>
  <si>
    <t>IP Rings Ltd</t>
  </si>
  <si>
    <t>IPRINGLTD</t>
  </si>
  <si>
    <t>Indowind Energy Ltd</t>
  </si>
  <si>
    <t>INDOWIND</t>
  </si>
  <si>
    <t>Naga Dhunseri Group Ltd</t>
  </si>
  <si>
    <t>NDGL</t>
  </si>
  <si>
    <t>KCK Industries Ltd</t>
  </si>
  <si>
    <t>KCK</t>
  </si>
  <si>
    <t>Inflame Appliances Ltd</t>
  </si>
  <si>
    <t>INFLAME</t>
  </si>
  <si>
    <t>RDB Rasayans Ltd</t>
  </si>
  <si>
    <t>RDBRL</t>
  </si>
  <si>
    <t>Karnika Industries Ltd</t>
  </si>
  <si>
    <t>KARNIKA</t>
  </si>
  <si>
    <t>International Combustion (India) Ltd</t>
  </si>
  <si>
    <t>INTLCOMBQ</t>
  </si>
  <si>
    <t>Tembo Global Industries Ltd</t>
  </si>
  <si>
    <t>TEMBO</t>
  </si>
  <si>
    <t>ABM Knowledgeware Ltd</t>
  </si>
  <si>
    <t>ABMKNO</t>
  </si>
  <si>
    <t>Axis Gold ETF</t>
  </si>
  <si>
    <t>AXISGOLD</t>
  </si>
  <si>
    <t>Shree Rama Newsprint Ltd</t>
  </si>
  <si>
    <t>RAMANEWS</t>
  </si>
  <si>
    <t>Avonmore Capital &amp; Management Services Ltd</t>
  </si>
  <si>
    <t>AVONMORE</t>
  </si>
  <si>
    <t>P.E. Analytics Ltd</t>
  </si>
  <si>
    <t>PROPEQUITY</t>
  </si>
  <si>
    <t>Vintron Informatics Ltd</t>
  </si>
  <si>
    <t>VINTRON</t>
  </si>
  <si>
    <t>Magnum Ventures Ltd</t>
  </si>
  <si>
    <t>MAGNUM</t>
  </si>
  <si>
    <t>LOYAL EQUIPMENTS Ltd</t>
  </si>
  <si>
    <t>LOYAL</t>
  </si>
  <si>
    <t>Paul Merchants Ltd</t>
  </si>
  <si>
    <t>PML</t>
  </si>
  <si>
    <t>SBEC Sugar Ltd</t>
  </si>
  <si>
    <t>SBECSUG</t>
  </si>
  <si>
    <t>Droneacharya Aerial Innovations Ltd</t>
  </si>
  <si>
    <t>DRONACHRYA</t>
  </si>
  <si>
    <t>Research &amp; Consulting Services</t>
  </si>
  <si>
    <t>Goldstar Power Ltd</t>
  </si>
  <si>
    <t>GOLDSTAR</t>
  </si>
  <si>
    <t>Konstelec Engineers Ltd</t>
  </si>
  <si>
    <t>KONSTELEC</t>
  </si>
  <si>
    <t>Sayaji Hotels (Indore) Ltd</t>
  </si>
  <si>
    <t>SHILINDORE</t>
  </si>
  <si>
    <t>Nureca Ltd</t>
  </si>
  <si>
    <t>NURECA</t>
  </si>
  <si>
    <t>Bimetal Bearings Ltd</t>
  </si>
  <si>
    <t>BIMETAL</t>
  </si>
  <si>
    <t>Pune E - Stock Broking Ltd</t>
  </si>
  <si>
    <t>PESB</t>
  </si>
  <si>
    <t>Goyal Salt Ltd</t>
  </si>
  <si>
    <t>GOYALSALT</t>
  </si>
  <si>
    <t>Prajay Engineers Syndicate Ltd</t>
  </si>
  <si>
    <t>PRAENG</t>
  </si>
  <si>
    <t>Vijay Solvex Ltd</t>
  </si>
  <si>
    <t>VIJSOLX</t>
  </si>
  <si>
    <t>ShreeOswal Seeds and Chemicals Ltd</t>
  </si>
  <si>
    <t>OSWALSEEDS</t>
  </si>
  <si>
    <t>Jhaveri Credits and Capital Ltd</t>
  </si>
  <si>
    <t>JHACC</t>
  </si>
  <si>
    <t>Premier Roadlines Ltd</t>
  </si>
  <si>
    <t>PRLIND</t>
  </si>
  <si>
    <t>Kay Cee Energy &amp; Infra Ltd</t>
  </si>
  <si>
    <t>KCEIL</t>
  </si>
  <si>
    <t>Neelamalai Agro Industries Ltd</t>
  </si>
  <si>
    <t>NEAGI</t>
  </si>
  <si>
    <t>Omax Autos Ltd</t>
  </si>
  <si>
    <t>OMAXAUTO</t>
  </si>
  <si>
    <t>Pil Italica Lifestyle Ltd</t>
  </si>
  <si>
    <t>PILITA</t>
  </si>
  <si>
    <t>Vishwaraj Sugar Industries Ltd</t>
  </si>
  <si>
    <t>VISHWARAJ</t>
  </si>
  <si>
    <t>Shekhawati Industries Ltd</t>
  </si>
  <si>
    <t>SHEKHAWATI</t>
  </si>
  <si>
    <t>Ducon Infratechnologies Ltd</t>
  </si>
  <si>
    <t>DUCON</t>
  </si>
  <si>
    <t>Panasonic Carbon India Co Ltd</t>
  </si>
  <si>
    <t>PANCARBON</t>
  </si>
  <si>
    <t>Shukra Pharmaceuticals Ltd</t>
  </si>
  <si>
    <t>SHUKRAPHAR</t>
  </si>
  <si>
    <t>Sadhav Shipping Ltd</t>
  </si>
  <si>
    <t>SADHAV</t>
  </si>
  <si>
    <t>PPAP Automotive Ltd</t>
  </si>
  <si>
    <t>PPAP</t>
  </si>
  <si>
    <t>Capital Trade Links Ltd</t>
  </si>
  <si>
    <t>CTL</t>
  </si>
  <si>
    <t>Cian Agro Industries &amp; Infrastructure Ltd</t>
  </si>
  <si>
    <t>CIANAGRO</t>
  </si>
  <si>
    <t>Axis Nifty AAA Bond Plus SDL Apr 2026 50:50 ETF</t>
  </si>
  <si>
    <t>AXISBPSETF</t>
  </si>
  <si>
    <t>Mercantile Ventures Ltd</t>
  </si>
  <si>
    <t>MERCANTILE</t>
  </si>
  <si>
    <t>Inventure Growth &amp; Securities Ltd</t>
  </si>
  <si>
    <t>INVENTURE</t>
  </si>
  <si>
    <t>Lords Chloro Alkali Ltd</t>
  </si>
  <si>
    <t>LORDSCHLO</t>
  </si>
  <si>
    <t>DEV Information Technology Ltd</t>
  </si>
  <si>
    <t>DEVIT</t>
  </si>
  <si>
    <t>Digikore Studios Ltd</t>
  </si>
  <si>
    <t>DIGIKORE</t>
  </si>
  <si>
    <t>Mahamaya Steel Industries Ltd</t>
  </si>
  <si>
    <t>MAHASTEEL</t>
  </si>
  <si>
    <t>Zee Learn Ltd</t>
  </si>
  <si>
    <t>ZEELEARN</t>
  </si>
  <si>
    <t>Tahmar Enterprises Ltd</t>
  </si>
  <si>
    <t>TAHMARENT</t>
  </si>
  <si>
    <t>S A Tech Software India Ltd</t>
  </si>
  <si>
    <t>SATECH</t>
  </si>
  <si>
    <t>Loyal Textile Mills Ltd</t>
  </si>
  <si>
    <t>LOYALTEX</t>
  </si>
  <si>
    <t>Kalyani Cast-Tech Ltd</t>
  </si>
  <si>
    <t>KALYANI</t>
  </si>
  <si>
    <t>Paragon Fine &amp; Speciality Chemical Ltd</t>
  </si>
  <si>
    <t>PARAGON</t>
  </si>
  <si>
    <t>Crown Lifters Ltd</t>
  </si>
  <si>
    <t>CROWN</t>
  </si>
  <si>
    <t>Alphageo (India) Ltd</t>
  </si>
  <si>
    <t>ALPHAGEO</t>
  </si>
  <si>
    <t>Cords Cable Industries Ltd</t>
  </si>
  <si>
    <t>CORDSCABLE</t>
  </si>
  <si>
    <t>Canarys Automations Ltd</t>
  </si>
  <si>
    <t>CANARYS</t>
  </si>
  <si>
    <t>Jasch Gauging Technologies Ltd</t>
  </si>
  <si>
    <t>JGTL</t>
  </si>
  <si>
    <t>Duroply Industries Ltd</t>
  </si>
  <si>
    <t>DUROPLY</t>
  </si>
  <si>
    <t>Crayons Advertising Ltd</t>
  </si>
  <si>
    <t>CRAYONS</t>
  </si>
  <si>
    <t>Mangalam Seeds Ltd</t>
  </si>
  <si>
    <t>MSL</t>
  </si>
  <si>
    <t>Par Drugs and Chemicals Ltd</t>
  </si>
  <si>
    <t>PAR</t>
  </si>
  <si>
    <t>Prime Industries Ltd</t>
  </si>
  <si>
    <t>PRIMIND</t>
  </si>
  <si>
    <t>LGB Forge Ltd</t>
  </si>
  <si>
    <t>LGBFORGE</t>
  </si>
  <si>
    <t>Captain Technocast Ltd</t>
  </si>
  <si>
    <t>CTCL</t>
  </si>
  <si>
    <t>Surana Telecom and Power Ltd</t>
  </si>
  <si>
    <t>SURANAT&amp;P</t>
  </si>
  <si>
    <t>E Factor Experiences Ltd</t>
  </si>
  <si>
    <t>EFACTOR</t>
  </si>
  <si>
    <t>Shree Osfm E-Mobility Ltd</t>
  </si>
  <si>
    <t>SHREEOSFM</t>
  </si>
  <si>
    <t>Ashika Credit Capital Ltd</t>
  </si>
  <si>
    <t>ASHIKA</t>
  </si>
  <si>
    <t>Rox Hi-Tech Ltd</t>
  </si>
  <si>
    <t>ROXHITECH</t>
  </si>
  <si>
    <t>Tirupati Forge Ltd</t>
  </si>
  <si>
    <t>TIRUPATIFL</t>
  </si>
  <si>
    <t>VTM Ltd</t>
  </si>
  <si>
    <t>VTMLTD</t>
  </si>
  <si>
    <t>Emmforce Autotech Ltd</t>
  </si>
  <si>
    <t>EMMFORCE</t>
  </si>
  <si>
    <t>Automotive Parts &amp; Equipment</t>
  </si>
  <si>
    <t>Jay Ushin Ltd</t>
  </si>
  <si>
    <t>JAYUSH</t>
  </si>
  <si>
    <t>Refex Renewables &amp; Infrastructure Ltd</t>
  </si>
  <si>
    <t>REFEXRENEW</t>
  </si>
  <si>
    <t>Shri Venkatesh Refineries Ltd</t>
  </si>
  <si>
    <t>SVRL</t>
  </si>
  <si>
    <t>Mirae Asset Nifty 50 ETF</t>
  </si>
  <si>
    <t>NIFTYETF</t>
  </si>
  <si>
    <t>Tunwal E-Motors Ltd</t>
  </si>
  <si>
    <t>TUNWAL</t>
  </si>
  <si>
    <t>Oriental Carbon &amp; Chemicals Ltd</t>
  </si>
  <si>
    <t>OCCL</t>
  </si>
  <si>
    <t>Cosmo Ferrites Ltd</t>
  </si>
  <si>
    <t>COSMOFE</t>
  </si>
  <si>
    <t>Aksharchem (India) Ltd</t>
  </si>
  <si>
    <t>AKSHARCHEM</t>
  </si>
  <si>
    <t>McLeod Russel India Ltd</t>
  </si>
  <si>
    <t>MCLEODRUSS</t>
  </si>
  <si>
    <t>Hindcon Chemicals Ltd</t>
  </si>
  <si>
    <t>HINDCON</t>
  </si>
  <si>
    <t>Aaron Industries Ltd</t>
  </si>
  <si>
    <t>AARON</t>
  </si>
  <si>
    <t>Aurangabad Distillery Ltd</t>
  </si>
  <si>
    <t>AURDIS</t>
  </si>
  <si>
    <t>Espire Hospitality Ltd</t>
  </si>
  <si>
    <t>ESPIRE</t>
  </si>
  <si>
    <t>Indian Terrain Fashions Ltd</t>
  </si>
  <si>
    <t>INDTERRAIN</t>
  </si>
  <si>
    <t>Take Solutions Ltd</t>
  </si>
  <si>
    <t>TAKE</t>
  </si>
  <si>
    <t>Maagh Advertising and Marketing Services Ltd</t>
  </si>
  <si>
    <t>MAAGHADV</t>
  </si>
  <si>
    <t>City Pulse Multiplex Ltd</t>
  </si>
  <si>
    <t>CPML</t>
  </si>
  <si>
    <t>Movies &amp; Entertainment</t>
  </si>
  <si>
    <t>Infollion Research Services Ltd</t>
  </si>
  <si>
    <t>INFOLLION</t>
  </si>
  <si>
    <t>RRIL Ltd</t>
  </si>
  <si>
    <t>RRIL</t>
  </si>
  <si>
    <t>NTC Industries Ltd</t>
  </si>
  <si>
    <t>NTCIND</t>
  </si>
  <si>
    <t>RKEC Projects Ltd</t>
  </si>
  <si>
    <t>RKEC</t>
  </si>
  <si>
    <t>Empower India Ltd</t>
  </si>
  <si>
    <t>EMPOWER</t>
  </si>
  <si>
    <t>Lovable Lingerie Ltd</t>
  </si>
  <si>
    <t>LOVABLE</t>
  </si>
  <si>
    <t>Ashapuri Gold Ornament Ltd</t>
  </si>
  <si>
    <t>AGOL</t>
  </si>
  <si>
    <t>Kanchi Karpooram Ltd</t>
  </si>
  <si>
    <t>KANCHI</t>
  </si>
  <si>
    <t>Caspian Corporate Services Ltd</t>
  </si>
  <si>
    <t>CASPIAN</t>
  </si>
  <si>
    <t>Bhatia Communications &amp; Retail (India) Ltd</t>
  </si>
  <si>
    <t>BHATIA</t>
  </si>
  <si>
    <t>Goldkart Jewels Ltd</t>
  </si>
  <si>
    <t>GOLDKART</t>
  </si>
  <si>
    <t>Archidply Industries Ltd</t>
  </si>
  <si>
    <t>ARCHIDPLY</t>
  </si>
  <si>
    <t>On Door Concepts Ltd</t>
  </si>
  <si>
    <t>ONDOOR</t>
  </si>
  <si>
    <t>Retail - Online</t>
  </si>
  <si>
    <t>Shradha Infraprojects Ltd</t>
  </si>
  <si>
    <t>SHRADHA</t>
  </si>
  <si>
    <t>Shri Dinesh Mills Ltd</t>
  </si>
  <si>
    <t>SHRIDINE</t>
  </si>
  <si>
    <t>Dhunseri Tea &amp; Industries Ltd</t>
  </si>
  <si>
    <t>DTIL</t>
  </si>
  <si>
    <t>Chatha Foods Ltd</t>
  </si>
  <si>
    <t>CHATHA</t>
  </si>
  <si>
    <t>Alphalogic Industries Ltd</t>
  </si>
  <si>
    <t>ALPHAIND</t>
  </si>
  <si>
    <t>Office Services &amp; Supplies</t>
  </si>
  <si>
    <t>Sadbhav Infrastructure Projects Ltd</t>
  </si>
  <si>
    <t>SADBHIN</t>
  </si>
  <si>
    <t>SAB Industries Ltd</t>
  </si>
  <si>
    <t>SAB</t>
  </si>
  <si>
    <t>Prime Fresh Ltd</t>
  </si>
  <si>
    <t>PRIMEFRESH</t>
  </si>
  <si>
    <t>Thomas Scott (India) Ltd</t>
  </si>
  <si>
    <t>THOMASCOTT</t>
  </si>
  <si>
    <t>India Gelatine &amp; Chemicals Ltd</t>
  </si>
  <si>
    <t>INDGELA</t>
  </si>
  <si>
    <t>Generic Engineering Construction and Projects Ltd</t>
  </si>
  <si>
    <t>GENCON</t>
  </si>
  <si>
    <t>LKP Finance Ltd</t>
  </si>
  <si>
    <t>LKPFIN</t>
  </si>
  <si>
    <t>Trom Industries Ltd</t>
  </si>
  <si>
    <t>TROM</t>
  </si>
  <si>
    <t>Halder Venture Ltd</t>
  </si>
  <si>
    <t>HALDER</t>
  </si>
  <si>
    <t>ResGen Ltd</t>
  </si>
  <si>
    <t>RESGEN</t>
  </si>
  <si>
    <t>Coal &amp; Consumable Fuels</t>
  </si>
  <si>
    <t>Amba Enterprises Ltd</t>
  </si>
  <si>
    <t>AEL</t>
  </si>
  <si>
    <t>Ajanta Soya Ltd</t>
  </si>
  <si>
    <t>AJANTSOY</t>
  </si>
  <si>
    <t>Aayush Art and Bullion Ltd</t>
  </si>
  <si>
    <t>AAYUSHBULL</t>
  </si>
  <si>
    <t>Capital Trust Ltd</t>
  </si>
  <si>
    <t>CAPTRUST</t>
  </si>
  <si>
    <t>Commercial Syn Bags Ltd</t>
  </si>
  <si>
    <t>COMSYN</t>
  </si>
  <si>
    <t>Infinium Pharmachem Ltd</t>
  </si>
  <si>
    <t>INFINIUM</t>
  </si>
  <si>
    <t>Delphi World Money Ltd</t>
  </si>
  <si>
    <t>DELPHIFX</t>
  </si>
  <si>
    <t>Nirman Agri Genetics Ltd</t>
  </si>
  <si>
    <t>NIRMAN</t>
  </si>
  <si>
    <t>Spectrum Talent Management Ltd</t>
  </si>
  <si>
    <t>SPECTSTM</t>
  </si>
  <si>
    <t>Noida Toll Bridge Company Ltd</t>
  </si>
  <si>
    <t>NOIDATOLL</t>
  </si>
  <si>
    <t>Raj Television Network Ltd</t>
  </si>
  <si>
    <t>RAJTV</t>
  </si>
  <si>
    <t>V R Infraspace Ltd</t>
  </si>
  <si>
    <t>VR</t>
  </si>
  <si>
    <t>Zeal Global Services Ltd</t>
  </si>
  <si>
    <t>ZEAL</t>
  </si>
  <si>
    <t>PG Foils Ltd</t>
  </si>
  <si>
    <t>PGFOILQ</t>
  </si>
  <si>
    <t>Available Finance Ltd</t>
  </si>
  <si>
    <t>AVAILFC</t>
  </si>
  <si>
    <t>Mini Diamonds (India) Ltd</t>
  </si>
  <si>
    <t>MINID</t>
  </si>
  <si>
    <t>Brady And Morris Engineering Co Ltd</t>
  </si>
  <si>
    <t>BRADYM</t>
  </si>
  <si>
    <t>Ginni Filaments Ltd</t>
  </si>
  <si>
    <t>GINNIFILA</t>
  </si>
  <si>
    <t>Kaushalya Logistics Ltd</t>
  </si>
  <si>
    <t>KLL</t>
  </si>
  <si>
    <t>Ground Freight &amp; Logistics</t>
  </si>
  <si>
    <t>JSL Industries Ltd</t>
  </si>
  <si>
    <t>JSLINDL</t>
  </si>
  <si>
    <t>Kanpur Plastipack Ltd</t>
  </si>
  <si>
    <t>KANPRPLA</t>
  </si>
  <si>
    <t>Sona Machinery Ltd</t>
  </si>
  <si>
    <t>SONAMAC</t>
  </si>
  <si>
    <t>Shri Balaji Valve Components Ltd</t>
  </si>
  <si>
    <t>SBVCL</t>
  </si>
  <si>
    <t>Pmc Fincorp Ltd</t>
  </si>
  <si>
    <t>PMCFIN</t>
  </si>
  <si>
    <t>Parshva Enterprises Ltd</t>
  </si>
  <si>
    <t>PARSHVA</t>
  </si>
  <si>
    <t>Maha Rashtra Apex Corporation Ltd</t>
  </si>
  <si>
    <t>MAHAPEXLTD</t>
  </si>
  <si>
    <t>Jullundur Motor Agency (Delhi) Ltd</t>
  </si>
  <si>
    <t>JMA</t>
  </si>
  <si>
    <t>T T Ltd</t>
  </si>
  <si>
    <t>TTL</t>
  </si>
  <si>
    <t>Garnet International Ltd</t>
  </si>
  <si>
    <t>GARNETINT</t>
  </si>
  <si>
    <t>Purple Finance Ltd</t>
  </si>
  <si>
    <t>PURPLEFIN</t>
  </si>
  <si>
    <t>JK Agri Genetics Ltd</t>
  </si>
  <si>
    <t>JK AGRI</t>
  </si>
  <si>
    <t>Indiabulls Enterprises Ltd</t>
  </si>
  <si>
    <t>IEL</t>
  </si>
  <si>
    <t>Standard Capital Markets Ltd</t>
  </si>
  <si>
    <t>STANCAP</t>
  </si>
  <si>
    <t>Starteck Finance Ltd</t>
  </si>
  <si>
    <t>STARTECK</t>
  </si>
  <si>
    <t>Brahmaputra Infrastructure Ltd</t>
  </si>
  <si>
    <t>BRAHMINFRA</t>
  </si>
  <si>
    <t>Duncan Engineering Ltd</t>
  </si>
  <si>
    <t>DUNCANENG</t>
  </si>
  <si>
    <t>Compucom Software Ltd</t>
  </si>
  <si>
    <t>COMPUSOFT</t>
  </si>
  <si>
    <t>Maxposure Ltd</t>
  </si>
  <si>
    <t>MAXPOSURE</t>
  </si>
  <si>
    <t>Shree Vasu Logistics Ltd</t>
  </si>
  <si>
    <t>SVLL</t>
  </si>
  <si>
    <t>Smartlink Holdings Ltd</t>
  </si>
  <si>
    <t>SMARTLINK</t>
  </si>
  <si>
    <t>Regis Industries Ltd</t>
  </si>
  <si>
    <t>REGIS</t>
  </si>
  <si>
    <t>Maximus International Ltd</t>
  </si>
  <si>
    <t>MAXIMUS</t>
  </si>
  <si>
    <t>Anlon Technology Solutions Ltd</t>
  </si>
  <si>
    <t>ANLON</t>
  </si>
  <si>
    <t>B &amp; A Packaging India Ltd</t>
  </si>
  <si>
    <t>BAPACK</t>
  </si>
  <si>
    <t>Diksat Transworld Ltd</t>
  </si>
  <si>
    <t>DIKSAT</t>
  </si>
  <si>
    <t>Chaman Metallics Ltd</t>
  </si>
  <si>
    <t>CMNL</t>
  </si>
  <si>
    <t>Swastika Investmart Ltd</t>
  </si>
  <si>
    <t>SWASTIKA</t>
  </si>
  <si>
    <t>Sharda Ispat Ltd</t>
  </si>
  <si>
    <t>SHRDAIS</t>
  </si>
  <si>
    <t>KBC Global Ltd</t>
  </si>
  <si>
    <t>KBCGLOBAL</t>
  </si>
  <si>
    <t>Equippp Social Impact Technologies Ltd</t>
  </si>
  <si>
    <t>EQUIPPP</t>
  </si>
  <si>
    <t xml:space="preserve"> IT Services &amp; Consulting</t>
  </si>
  <si>
    <t>Cochin Minerals and Rutile Ltd</t>
  </si>
  <si>
    <t>COCHINM</t>
  </si>
  <si>
    <t>Mauria Udyog Ltd</t>
  </si>
  <si>
    <t>MUL</t>
  </si>
  <si>
    <t>Lloyds Luxuries Ltd</t>
  </si>
  <si>
    <t>LLOYDS</t>
  </si>
  <si>
    <t>Storage Technologies and Automation Ltd</t>
  </si>
  <si>
    <t>STAL</t>
  </si>
  <si>
    <t>Super House Ltd</t>
  </si>
  <si>
    <t>SUPERHOUSE</t>
  </si>
  <si>
    <t>Yash Optics &amp; Lens Ltd</t>
  </si>
  <si>
    <t>YASHOPTICS</t>
  </si>
  <si>
    <t>Esprit Stones Ltd</t>
  </si>
  <si>
    <t>ESPRIT</t>
  </si>
  <si>
    <t>Emerald Finance Ltd</t>
  </si>
  <si>
    <t>EMERALD</t>
  </si>
  <si>
    <t>IL&amp;FS Transportation Networks Ltd</t>
  </si>
  <si>
    <t>IL&amp;FSTRANS</t>
  </si>
  <si>
    <t>S &amp; S Power Switchgear Ltd</t>
  </si>
  <si>
    <t>S&amp;SPOWER</t>
  </si>
  <si>
    <t>Raja Bahadur International Ltd</t>
  </si>
  <si>
    <t>RAJABAH</t>
  </si>
  <si>
    <t>Jaysynth Orgochem Ltd</t>
  </si>
  <si>
    <t>JAYSYNTH</t>
  </si>
  <si>
    <t>Qualitek Labs Ltd</t>
  </si>
  <si>
    <t>QLL</t>
  </si>
  <si>
    <t>Phoenix Township Ltd</t>
  </si>
  <si>
    <t>PHOENIXTN</t>
  </si>
  <si>
    <t>Star Delta Transformers Ltd</t>
  </si>
  <si>
    <t>STARDELTA</t>
  </si>
  <si>
    <t>Aartech Solonics Ltd</t>
  </si>
  <si>
    <t>AARTECH</t>
  </si>
  <si>
    <t>Modi Rubber Ltd</t>
  </si>
  <si>
    <t>MODIRUBBER</t>
  </si>
  <si>
    <t>Visa Steel Ltd</t>
  </si>
  <si>
    <t>VISASTEEL</t>
  </si>
  <si>
    <t>DCG Cables &amp; Wires Ltd</t>
  </si>
  <si>
    <t>DCG</t>
  </si>
  <si>
    <t>Umang Dairies Ltd</t>
  </si>
  <si>
    <t>UMANGDAIRY</t>
  </si>
  <si>
    <t>Intrasoft Technologies Ltd</t>
  </si>
  <si>
    <t>ISFT</t>
  </si>
  <si>
    <t>Madhusudan Masala Ltd</t>
  </si>
  <si>
    <t>MADHUSUDAN</t>
  </si>
  <si>
    <t>Housing Development and Infrastructure Ltd</t>
  </si>
  <si>
    <t>HDIL</t>
  </si>
  <si>
    <t>CAPTAIN PIPES Ltd</t>
  </si>
  <si>
    <t>CAPPIPES</t>
  </si>
  <si>
    <t>Sarthak Metals Ltd</t>
  </si>
  <si>
    <t>SMLT</t>
  </si>
  <si>
    <t>Oil Country Tubular Ltd</t>
  </si>
  <si>
    <t>OILCOUNTUB</t>
  </si>
  <si>
    <t>QMS Medical Allied Services Ltd</t>
  </si>
  <si>
    <t>QMSMEDI</t>
  </si>
  <si>
    <t>Aashka Hospitals Ltd</t>
  </si>
  <si>
    <t>AASHKA</t>
  </si>
  <si>
    <t>Health Care Facilities</t>
  </si>
  <si>
    <t>SBI Nifty Bank ETF</t>
  </si>
  <si>
    <t>SETFNIFBK</t>
  </si>
  <si>
    <t>Dolfin Rubbers Ltd</t>
  </si>
  <si>
    <t>DOLFIN</t>
  </si>
  <si>
    <t>Rajshree Sugars &amp; Chemicals Ltd</t>
  </si>
  <si>
    <t>RAJSREESUG</t>
  </si>
  <si>
    <t>National Plastic Technologies Ltd</t>
  </si>
  <si>
    <t>NATPLASTI</t>
  </si>
  <si>
    <t>Kimia Biosciences Ltd</t>
  </si>
  <si>
    <t>KIMIABL</t>
  </si>
  <si>
    <t>Flexituff Ventures International Ltd</t>
  </si>
  <si>
    <t>FLEXITUFF</t>
  </si>
  <si>
    <t>Forcas Studio Ltd</t>
  </si>
  <si>
    <t>FORCAS</t>
  </si>
  <si>
    <t>Sayaji Hotels (Pune) Ltd</t>
  </si>
  <si>
    <t>SHPLPUNE</t>
  </si>
  <si>
    <t>Coral India Finance and Housing Ltd</t>
  </si>
  <si>
    <t>CORALFINAC</t>
  </si>
  <si>
    <t>BSL Ltd</t>
  </si>
  <si>
    <t>BSL</t>
  </si>
  <si>
    <t>Indian Wood Products Co Ltd</t>
  </si>
  <si>
    <t>IWP</t>
  </si>
  <si>
    <t>JHS Svendgaard Laboratories Ltd</t>
  </si>
  <si>
    <t>JHS</t>
  </si>
  <si>
    <t>Dindigul Farm Product Ltd</t>
  </si>
  <si>
    <t>DFPL</t>
  </si>
  <si>
    <t>Univastu India Ltd</t>
  </si>
  <si>
    <t>UNIVASTU</t>
  </si>
  <si>
    <t>G G Engineering Ltd</t>
  </si>
  <si>
    <t>GGENG</t>
  </si>
  <si>
    <t>GTL Ltd</t>
  </si>
  <si>
    <t>GTL</t>
  </si>
  <si>
    <t>G M Polyplast Ltd</t>
  </si>
  <si>
    <t>GMPL</t>
  </si>
  <si>
    <t>ICICI Prudential Nifty 100 Low Vol 30 ETF</t>
  </si>
  <si>
    <t>LOWVOLIETF</t>
  </si>
  <si>
    <t>Nettlinx Ltd</t>
  </si>
  <si>
    <t>NETTLINX</t>
  </si>
  <si>
    <t>Shiva Texyarn Ltd</t>
  </si>
  <si>
    <t>SHIVATEX</t>
  </si>
  <si>
    <t>AMJ Land Holdings Ltd</t>
  </si>
  <si>
    <t>AMJLAND</t>
  </si>
  <si>
    <t>delaPlex Ltd</t>
  </si>
  <si>
    <t>DELAPLEX</t>
  </si>
  <si>
    <t>Narmada Gelatines Ltd</t>
  </si>
  <si>
    <t>SHAWGELTIN</t>
  </si>
  <si>
    <t>A B Cotspin India Ltd</t>
  </si>
  <si>
    <t>ABCOTS</t>
  </si>
  <si>
    <t>Sanmit Infra Ltd</t>
  </si>
  <si>
    <t>SANINFRA</t>
  </si>
  <si>
    <t>Alpa Laboratories Ltd</t>
  </si>
  <si>
    <t>ALPA</t>
  </si>
  <si>
    <t>Arham Technologies Ltd</t>
  </si>
  <si>
    <t>ARHAM</t>
  </si>
  <si>
    <t>Denis Chem Lab Ltd</t>
  </si>
  <si>
    <t>DENISCHEM</t>
  </si>
  <si>
    <t>Aspinwall and Company Ltd</t>
  </si>
  <si>
    <t>ASPINWALL</t>
  </si>
  <si>
    <t>Tips Films Ltd</t>
  </si>
  <si>
    <t>TIPSFILMS</t>
  </si>
  <si>
    <t>Asian Hotels (East) Ltd</t>
  </si>
  <si>
    <t>AHLEAST</t>
  </si>
  <si>
    <t>Organic Recycling Systems Ltd</t>
  </si>
  <si>
    <t>ORGANICREC</t>
  </si>
  <si>
    <t>Texmo Pipes and Products Ltd</t>
  </si>
  <si>
    <t>TEXMOPIPES</t>
  </si>
  <si>
    <t>Unihealth Consultancy Ltd</t>
  </si>
  <si>
    <t>UNIHEALTH</t>
  </si>
  <si>
    <t>Nitiraj Engineers Ltd</t>
  </si>
  <si>
    <t>NITIRAJ</t>
  </si>
  <si>
    <t>Dhruv Consultancy Services Ltd</t>
  </si>
  <si>
    <t>DHRUV</t>
  </si>
  <si>
    <t>Mangal Credit and Fincorp Ltd</t>
  </si>
  <si>
    <t>MANCREDIT</t>
  </si>
  <si>
    <t>Akanksha Power and Infrastructure Ltd</t>
  </si>
  <si>
    <t>AKANKSHA</t>
  </si>
  <si>
    <t>RSD Finance Ltd</t>
  </si>
  <si>
    <t>RSDFIN</t>
  </si>
  <si>
    <t>Global Offshore Services Ltd</t>
  </si>
  <si>
    <t>GLOBOFFS</t>
  </si>
  <si>
    <t>Naman In-Store (India) Ltd</t>
  </si>
  <si>
    <t>NAMAN</t>
  </si>
  <si>
    <t>Lagnam Spintex Ltd</t>
  </si>
  <si>
    <t>LAGNAM</t>
  </si>
  <si>
    <t>Eco Hotels and Resorts Ltd</t>
  </si>
  <si>
    <t>ECOHOTELS</t>
  </si>
  <si>
    <t>Lakshmi Automatic Loom Works Ltd</t>
  </si>
  <si>
    <t>LXMIATO</t>
  </si>
  <si>
    <t>Incredible Industries Ltd</t>
  </si>
  <si>
    <t>INCREDIBLE</t>
  </si>
  <si>
    <t>Gayatri Rubbers and Chemicals Ltd</t>
  </si>
  <si>
    <t>GRCL</t>
  </si>
  <si>
    <t>Digicontent Ltd</t>
  </si>
  <si>
    <t>DGCONTENT</t>
  </si>
  <si>
    <t>WAA Solar Ltd</t>
  </si>
  <si>
    <t>WAA</t>
  </si>
  <si>
    <t>Rajputana Industries Ltd</t>
  </si>
  <si>
    <t>RAJINDLTD</t>
  </si>
  <si>
    <t>Metals - Copper</t>
  </si>
  <si>
    <t>Bal Pharma Ltd</t>
  </si>
  <si>
    <t>BALPHARMA</t>
  </si>
  <si>
    <t>Century Extrusions Ltd</t>
  </si>
  <si>
    <t>CENTEXT</t>
  </si>
  <si>
    <t>Shri Bajrang Alliance Ltd</t>
  </si>
  <si>
    <t>SHBAJRG</t>
  </si>
  <si>
    <t>Techknowgreen Solutions Ltd</t>
  </si>
  <si>
    <t>TECHKGREEN</t>
  </si>
  <si>
    <t>Winsome Textile Industries Ltd</t>
  </si>
  <si>
    <t>WINSOMTX</t>
  </si>
  <si>
    <t>Worth Peripherals Ltd</t>
  </si>
  <si>
    <t>Jyoti Ltd</t>
  </si>
  <si>
    <t>JYOTI</t>
  </si>
  <si>
    <t>Bihar Sponge Iron Ltd</t>
  </si>
  <si>
    <t>BIHSPONG</t>
  </si>
  <si>
    <t>LA Tim Metal &amp; Industries Ltd</t>
  </si>
  <si>
    <t>LATIMMETAL</t>
  </si>
  <si>
    <t>Srivari Spices and Foods Ltd</t>
  </si>
  <si>
    <t>SSFL</t>
  </si>
  <si>
    <t>Aarvi Encon Ltd</t>
  </si>
  <si>
    <t>AARVI</t>
  </si>
  <si>
    <t>Weizmann Limited</t>
  </si>
  <si>
    <t>WEIZMANIND</t>
  </si>
  <si>
    <t>Sonam Ltd</t>
  </si>
  <si>
    <t>SONAMLTD</t>
  </si>
  <si>
    <t>MITCON Consultancy &amp; Engineering Services Ltd</t>
  </si>
  <si>
    <t>MITCON</t>
  </si>
  <si>
    <t>Arunjyoti Bio Ventures Ltd</t>
  </si>
  <si>
    <t>ABVL</t>
  </si>
  <si>
    <t>Rts Power Corporation Ltd</t>
  </si>
  <si>
    <t>RTSPOWR</t>
  </si>
  <si>
    <t>Anik Industries Ltd</t>
  </si>
  <si>
    <t>ANIKINDS</t>
  </si>
  <si>
    <t>Pansari Developers Ltd</t>
  </si>
  <si>
    <t>PANSARI</t>
  </si>
  <si>
    <t>Radix Industries (India) Ltd</t>
  </si>
  <si>
    <t>RADIXIND</t>
  </si>
  <si>
    <t>Indbank Merchant Banking Services Ltd</t>
  </si>
  <si>
    <t>INDBANK</t>
  </si>
  <si>
    <t>Signet Industries Ltd</t>
  </si>
  <si>
    <t>SIGIND</t>
  </si>
  <si>
    <t>Hindustan Tin Works Ltd</t>
  </si>
  <si>
    <t>HINDTIN</t>
  </si>
  <si>
    <t>Indrayani Biotech Ltd</t>
  </si>
  <si>
    <t>INDRANIB</t>
  </si>
  <si>
    <t>Kapston Services Ltd</t>
  </si>
  <si>
    <t>KAPSTON</t>
  </si>
  <si>
    <t>Emmbi Industries Ltd</t>
  </si>
  <si>
    <t>EMMBI</t>
  </si>
  <si>
    <t>Panache Digilife Ltd</t>
  </si>
  <si>
    <t>PANACHE</t>
  </si>
  <si>
    <t>Mangalam Drugs and Organics Ltd</t>
  </si>
  <si>
    <t>MANGALAM</t>
  </si>
  <si>
    <t>Odyssey Technologies Ltd</t>
  </si>
  <si>
    <t>ODYSSEY</t>
  </si>
  <si>
    <t>Confidence Futuristic Energetech Ltd</t>
  </si>
  <si>
    <t>CFEL</t>
  </si>
  <si>
    <t>Beacon Trusteeship Ltd</t>
  </si>
  <si>
    <t>BEACON</t>
  </si>
  <si>
    <t>Edvenswa Enterprises Ltd</t>
  </si>
  <si>
    <t>EDVENSWA</t>
  </si>
  <si>
    <t>Aarnav Fashions Ltd</t>
  </si>
  <si>
    <t>AARNAV</t>
  </si>
  <si>
    <t>Sunlite Recycling Industries Ltd</t>
  </si>
  <si>
    <t>SUNLITE</t>
  </si>
  <si>
    <t>Sel Manufacturing Company Ltd</t>
  </si>
  <si>
    <t>SELMC</t>
  </si>
  <si>
    <t>MRO-TEK Realty Ltd</t>
  </si>
  <si>
    <t>MRO-TEK</t>
  </si>
  <si>
    <t>Somi Conveyor Beltings Ltd</t>
  </si>
  <si>
    <t>SOMICONVEY</t>
  </si>
  <si>
    <t>Enser Communications Ltd</t>
  </si>
  <si>
    <t>ENSER</t>
  </si>
  <si>
    <t>GVP Infotech Ltd</t>
  </si>
  <si>
    <t>GVPTECH</t>
  </si>
  <si>
    <t>Stratmont Industries Ltd</t>
  </si>
  <si>
    <t>STRATMONT</t>
  </si>
  <si>
    <t>Ramdevbaba Solvent Ltd</t>
  </si>
  <si>
    <t>RBS</t>
  </si>
  <si>
    <t>Wardwizard Foods and Beverages Ltd</t>
  </si>
  <si>
    <t>WARDWIZFBL</t>
  </si>
  <si>
    <t>Vinny Overseas Ltd</t>
  </si>
  <si>
    <t>VINNY</t>
  </si>
  <si>
    <t>Quest Laboratories Ltd</t>
  </si>
  <si>
    <t>QUESTLAB</t>
  </si>
  <si>
    <t>Vaishali Pharma Ltd</t>
  </si>
  <si>
    <t>VAISHALI</t>
  </si>
  <si>
    <t>Prima Plastics Ltd</t>
  </si>
  <si>
    <t>PRIMAPLA</t>
  </si>
  <si>
    <t>Sharat Industries Ltd</t>
  </si>
  <si>
    <t>SHINDL</t>
  </si>
  <si>
    <t>Ratnabhumi Developers Ltd</t>
  </si>
  <si>
    <t>RATNABHUMI</t>
  </si>
  <si>
    <t>B.A.G. Films and Media Ltd</t>
  </si>
  <si>
    <t>BAGFILMS</t>
  </si>
  <si>
    <t>Aryaman Capital Markets Ltd</t>
  </si>
  <si>
    <t>ARYACAPM</t>
  </si>
  <si>
    <t>United Nilgiri Tea Estates Company Ltd</t>
  </si>
  <si>
    <t>UNITEDTEA</t>
  </si>
  <si>
    <t>IVP Ltd</t>
  </si>
  <si>
    <t>IVP</t>
  </si>
  <si>
    <t>Sylvan Plyboard (India) Ltd</t>
  </si>
  <si>
    <t>SYLVANPLY</t>
  </si>
  <si>
    <t>Gretex Industries Ltd</t>
  </si>
  <si>
    <t>GRETEX</t>
  </si>
  <si>
    <t>Ashapura Logistics Ltd</t>
  </si>
  <si>
    <t>ASHALOG</t>
  </si>
  <si>
    <t>Deep Polymers Ltd</t>
  </si>
  <si>
    <t>DEEP</t>
  </si>
  <si>
    <t>United Polyfab Gujarat Ltd</t>
  </si>
  <si>
    <t>UNITEDPOLY</t>
  </si>
  <si>
    <t>Sir Shadi Lal Enterprises Ltd</t>
  </si>
  <si>
    <t>SSLEL</t>
  </si>
  <si>
    <t>Modern Threads (India) Ltd</t>
  </si>
  <si>
    <t>MODTHREAD</t>
  </si>
  <si>
    <t>Maheshwari Logistics Ltd</t>
  </si>
  <si>
    <t>MAHESHWARI</t>
  </si>
  <si>
    <t>Tarmat Ltd</t>
  </si>
  <si>
    <t>TARMAT</t>
  </si>
  <si>
    <t>Upsurge Investment and Finance Ltd</t>
  </si>
  <si>
    <t>UPSURGE</t>
  </si>
  <si>
    <t>Arvee Laboratories (India) Ltd</t>
  </si>
  <si>
    <t>ARVEE</t>
  </si>
  <si>
    <t>CHL Ltd</t>
  </si>
  <si>
    <t>CHLLTD</t>
  </si>
  <si>
    <t>Aveer Foods Ltd</t>
  </si>
  <si>
    <t>AVEER</t>
  </si>
  <si>
    <t>Urban Enviro Waste Management Ltd</t>
  </si>
  <si>
    <t>URBAN</t>
  </si>
  <si>
    <t>Swati Projects Ltd</t>
  </si>
  <si>
    <t>SWATIPRO</t>
  </si>
  <si>
    <t>Simplex Castings Ltd</t>
  </si>
  <si>
    <t>SIMPLEXCAS</t>
  </si>
  <si>
    <t>Rulka Electricals Ltd</t>
  </si>
  <si>
    <t>RULKA</t>
  </si>
  <si>
    <t>ACE Software Exports Ltd</t>
  </si>
  <si>
    <t>ACESOFT</t>
  </si>
  <si>
    <t>BDH Industries Ltd</t>
  </si>
  <si>
    <t>BDH</t>
  </si>
  <si>
    <t>Manaksia Aluminium Co Ltd</t>
  </si>
  <si>
    <t>MANAKALUCO</t>
  </si>
  <si>
    <t>Silicon Rental Solutions Ltd</t>
  </si>
  <si>
    <t>SRSOLTD</t>
  </si>
  <si>
    <t>Universal Autofoundry Ltd</t>
  </si>
  <si>
    <t>UNIAUTO</t>
  </si>
  <si>
    <t>Anmol India Ltd</t>
  </si>
  <si>
    <t>ANMOL</t>
  </si>
  <si>
    <t>Gujarat State Financial Corp</t>
  </si>
  <si>
    <t>GUJSTATFIN</t>
  </si>
  <si>
    <t>Alpine Housing Development Corporation Limited</t>
  </si>
  <si>
    <t>ALPINEHOU</t>
  </si>
  <si>
    <t>Ludlow Jute &amp; Specialities Ltd</t>
  </si>
  <si>
    <t>LUDLOWJUT</t>
  </si>
  <si>
    <t>GSS Infotech Ltd</t>
  </si>
  <si>
    <t>GSS</t>
  </si>
  <si>
    <t>Kesar Petroproducts Ltd</t>
  </si>
  <si>
    <t>KESARPE</t>
  </si>
  <si>
    <t>SAH Polymers Ltd</t>
  </si>
  <si>
    <t>SAH</t>
  </si>
  <si>
    <t>Samkrg Pistons and Rings Ltd</t>
  </si>
  <si>
    <t>SAMKRG</t>
  </si>
  <si>
    <t>Power and Instrumentation (Gujarat) Ltd</t>
  </si>
  <si>
    <t>PIGL</t>
  </si>
  <si>
    <t>Priti International Ltd</t>
  </si>
  <si>
    <t>PRITI</t>
  </si>
  <si>
    <t>Hindustan Adhesives Ltd</t>
  </si>
  <si>
    <t>HINDADH</t>
  </si>
  <si>
    <t>Upsurge Seeds Of Agriculture Ltd</t>
  </si>
  <si>
    <t>USASEEDS</t>
  </si>
  <si>
    <t>Digidrive Distributors Ltd</t>
  </si>
  <si>
    <t>DIGIDRIVE</t>
  </si>
  <si>
    <t>Surat Trade and Mercantile Ltd</t>
  </si>
  <si>
    <t>SURATRAML</t>
  </si>
  <si>
    <t>Salasar Exteriors and Contour Ltd</t>
  </si>
  <si>
    <t>SECL</t>
  </si>
  <si>
    <t>GIR Natureview Resorts Ltd</t>
  </si>
  <si>
    <t>GIRRESORTS</t>
  </si>
  <si>
    <t>Cambridge Technology Enterprises Ltd</t>
  </si>
  <si>
    <t>CTE</t>
  </si>
  <si>
    <t>Samor Reality Ltd</t>
  </si>
  <si>
    <t>SAMOR</t>
  </si>
  <si>
    <t>DRS Dilip Roadlines Ltd</t>
  </si>
  <si>
    <t>DRSDILIP</t>
  </si>
  <si>
    <t>Dhoot Industrial Finance Ltd</t>
  </si>
  <si>
    <t>DHOOTIN</t>
  </si>
  <si>
    <t>Metroglobal Ltd</t>
  </si>
  <si>
    <t>METROGLOBL</t>
  </si>
  <si>
    <t>Jocil Ltd</t>
  </si>
  <si>
    <t>JOCIL</t>
  </si>
  <si>
    <t>Syschem (India) Ltd</t>
  </si>
  <si>
    <t>SYSCHEM</t>
  </si>
  <si>
    <t>Caprihans India Ltd</t>
  </si>
  <si>
    <t>CAPRIHANS</t>
  </si>
  <si>
    <t>Mitsu Chem Plast Ltd</t>
  </si>
  <si>
    <t>MITSU</t>
  </si>
  <si>
    <t>Airo Lam Ltd</t>
  </si>
  <si>
    <t>AIROLAM</t>
  </si>
  <si>
    <t>Gujarat Intrux Ltd</t>
  </si>
  <si>
    <t>GUJINTRX</t>
  </si>
  <si>
    <t>Pritika Engineering Components Ltd</t>
  </si>
  <si>
    <t>PRITIKA</t>
  </si>
  <si>
    <t>Gillanders Arbuthnot &amp; Co Ltd</t>
  </si>
  <si>
    <t>GILLANDERS</t>
  </si>
  <si>
    <t>Shahlon Silk Industries Ltd</t>
  </si>
  <si>
    <t>SHAHLON</t>
  </si>
  <si>
    <t>Ambey Laboratories Ltd</t>
  </si>
  <si>
    <t>AMBEY</t>
  </si>
  <si>
    <t>Shree Ajit Pulp and Paper Ltd</t>
  </si>
  <si>
    <t>SAPPL</t>
  </si>
  <si>
    <t>Precision Electronics Ltd</t>
  </si>
  <si>
    <t>PRECISIO</t>
  </si>
  <si>
    <t>Vuenow Infratech Ltd</t>
  </si>
  <si>
    <t>VUENOW</t>
  </si>
  <si>
    <t>Cenlub Industries Ltd</t>
  </si>
  <si>
    <t>CENLUB</t>
  </si>
  <si>
    <t>Lactose (India) Ltd</t>
  </si>
  <si>
    <t>LACTOSE</t>
  </si>
  <si>
    <t>Greenchef Appliances Ltd</t>
  </si>
  <si>
    <t>GREENCHEF</t>
  </si>
  <si>
    <t>Vital Chemtech Ltd</t>
  </si>
  <si>
    <t>VITAL</t>
  </si>
  <si>
    <t>Shigan Quantum Technologies Ltd</t>
  </si>
  <si>
    <t>SHIGAN</t>
  </si>
  <si>
    <t>Pacific Industries Ltd</t>
  </si>
  <si>
    <t>PACIFICI</t>
  </si>
  <si>
    <t>Lambodhara Textiles Ltd</t>
  </si>
  <si>
    <t>LAMBODHARA</t>
  </si>
  <si>
    <t>Siyaram Recycling Industries Ltd</t>
  </si>
  <si>
    <t>SIYARAM</t>
  </si>
  <si>
    <t>Abans Enterprises Ltd</t>
  </si>
  <si>
    <t>ABANSENT</t>
  </si>
  <si>
    <t>Atam Valves Ltd</t>
  </si>
  <si>
    <t>ATAM</t>
  </si>
  <si>
    <t>Bafna Pharmaceuticals Ltd</t>
  </si>
  <si>
    <t>BAFNAPH</t>
  </si>
  <si>
    <t>Setco Automotive Ltd</t>
  </si>
  <si>
    <t>SETCO</t>
  </si>
  <si>
    <t>South India Paper Mills Ltd</t>
  </si>
  <si>
    <t>STHINPA</t>
  </si>
  <si>
    <t>Khemani Distributors &amp; Marketing Ltd</t>
  </si>
  <si>
    <t>KDML</t>
  </si>
  <si>
    <t>SAL Steel Ltd</t>
  </si>
  <si>
    <t>SALSTEEL</t>
  </si>
  <si>
    <t>Globus Power Generation Ltd</t>
  </si>
  <si>
    <t>GLOBUSCON</t>
  </si>
  <si>
    <t>Reliance Home Finance Ltd</t>
  </si>
  <si>
    <t>RHFL</t>
  </si>
  <si>
    <t>Kalyani Forge Ltd</t>
  </si>
  <si>
    <t>KALYANIFRG</t>
  </si>
  <si>
    <t>Sprayking Ltd</t>
  </si>
  <si>
    <t>SPRAYKING</t>
  </si>
  <si>
    <t>Pramara Promotions Ltd</t>
  </si>
  <si>
    <t>PRAMARA</t>
  </si>
  <si>
    <t>Keynote Financial Services Ltd</t>
  </si>
  <si>
    <t>KEYFINSERV</t>
  </si>
  <si>
    <t>Dcm Ltd</t>
  </si>
  <si>
    <t>DCM</t>
  </si>
  <si>
    <t>Tyche Industries Ltd</t>
  </si>
  <si>
    <t>TYCHE</t>
  </si>
  <si>
    <t>Ovobel Foods Ltd</t>
  </si>
  <si>
    <t>OVOBELE</t>
  </si>
  <si>
    <t>Basant Agro Tech (India) Ltd</t>
  </si>
  <si>
    <t>BASANTGL</t>
  </si>
  <si>
    <t>Supreme Infrastructure India Ltd</t>
  </si>
  <si>
    <t>SUPREMEINF</t>
  </si>
  <si>
    <t>Raghuvansh Agrofarms Ltd</t>
  </si>
  <si>
    <t>RAFL</t>
  </si>
  <si>
    <t>Toyam Sports Ltd</t>
  </si>
  <si>
    <t>TOYAMSL</t>
  </si>
  <si>
    <t>ITCONS e-Solutions Ltd</t>
  </si>
  <si>
    <t>ITCONS</t>
  </si>
  <si>
    <t>Human Resource &amp; Employment Services</t>
  </si>
  <si>
    <t>Indian Infotech and Software Ltd</t>
  </si>
  <si>
    <t>INDINFO</t>
  </si>
  <si>
    <t>Fonebox Retail Ltd</t>
  </si>
  <si>
    <t>FONEBOX</t>
  </si>
  <si>
    <t>Savera Industries Ltd</t>
  </si>
  <si>
    <t>SAVERA</t>
  </si>
  <si>
    <t>Brace Port Logistics Ltd</t>
  </si>
  <si>
    <t>BRACEPORT</t>
  </si>
  <si>
    <t>Tainwala Chemicals and Plastics (India) Ltd</t>
  </si>
  <si>
    <t>TAINWALCHM</t>
  </si>
  <si>
    <t>CIL Nova Petrochemicals Ltd</t>
  </si>
  <si>
    <t>CNOVAPETRO</t>
  </si>
  <si>
    <t>Hilton Metal Forging Ltd</t>
  </si>
  <si>
    <t>HILTON</t>
  </si>
  <si>
    <t>AKI India Ltd</t>
  </si>
  <si>
    <t>AKI</t>
  </si>
  <si>
    <t>Kaira Can Co Ltd</t>
  </si>
  <si>
    <t>KAIRA</t>
  </si>
  <si>
    <t>Polson Ltd</t>
  </si>
  <si>
    <t>POLSON</t>
  </si>
  <si>
    <t>Nagpur Power and Industries Ltd</t>
  </si>
  <si>
    <t>NAGPI</t>
  </si>
  <si>
    <t>Aesthetik Engineers Ltd</t>
  </si>
  <si>
    <t>AESTHETIK</t>
  </si>
  <si>
    <t>Ecoplast Ltd</t>
  </si>
  <si>
    <t>ECOPLAST</t>
  </si>
  <si>
    <t>Marvel Decor Ltd</t>
  </si>
  <si>
    <t>MDL</t>
  </si>
  <si>
    <t>Mahalaxmi Rubtech Ltd</t>
  </si>
  <si>
    <t>MHLXMIRU</t>
  </si>
  <si>
    <t>Sikko Industries Ltd</t>
  </si>
  <si>
    <t>SIKKO</t>
  </si>
  <si>
    <t>Divine Power Energy Ltd</t>
  </si>
  <si>
    <t>DPEL</t>
  </si>
  <si>
    <t>S V Global Mill Ltd</t>
  </si>
  <si>
    <t>SVGLOBAL</t>
  </si>
  <si>
    <t>ATV Projects India Ltd</t>
  </si>
  <si>
    <t>ATVPR</t>
  </si>
  <si>
    <t>Ganges Securities Ltd</t>
  </si>
  <si>
    <t>GANGESSECU</t>
  </si>
  <si>
    <t>Bhandari Hosiery Exports Ltd</t>
  </si>
  <si>
    <t>BHANDARI</t>
  </si>
  <si>
    <t>Standard Industries Ltd</t>
  </si>
  <si>
    <t>SIL</t>
  </si>
  <si>
    <t>Indian Sucrose Ltd</t>
  </si>
  <si>
    <t>INDSUCR</t>
  </si>
  <si>
    <t>Niraj Cement Structurals Ltd</t>
  </si>
  <si>
    <t>NIRAJ</t>
  </si>
  <si>
    <t>Kifs Financial Services Ltd</t>
  </si>
  <si>
    <t>KIFS</t>
  </si>
  <si>
    <t>Rajnish Retail Ltd</t>
  </si>
  <si>
    <t>RRETAIL</t>
  </si>
  <si>
    <t>Shradha AI Technologies Ltd</t>
  </si>
  <si>
    <t>SHRAAITECH</t>
  </si>
  <si>
    <t>Oil &amp; Gas Drilling</t>
  </si>
  <si>
    <t>Praxis Home Retail Ltd</t>
  </si>
  <si>
    <t>PRAXIS</t>
  </si>
  <si>
    <t>Accuracy Shipping Ltd</t>
  </si>
  <si>
    <t>ACCURACY</t>
  </si>
  <si>
    <t>Ducol Organics &amp; Colours Ltd</t>
  </si>
  <si>
    <t>DUCOL</t>
  </si>
  <si>
    <t>Kakatiya Cement Sugar and Industries Ltd</t>
  </si>
  <si>
    <t>KAKATCEM</t>
  </si>
  <si>
    <t>Electro Force (India) Ltd</t>
  </si>
  <si>
    <t>EFORCE</t>
  </si>
  <si>
    <t>Electronic Equipment &amp; Parts</t>
  </si>
  <si>
    <t>NipponINETFNifty SDL Apr 2026 Top 20 Equal Weight</t>
  </si>
  <si>
    <t>SDL26BEES</t>
  </si>
  <si>
    <t>Jamshri Realty Ltd</t>
  </si>
  <si>
    <t>JAMSHRI</t>
  </si>
  <si>
    <t>Real Estate Operating Companies</t>
  </si>
  <si>
    <t>Piccadily Sugar and Allied Industries Ltd</t>
  </si>
  <si>
    <t>PICCASUG</t>
  </si>
  <si>
    <t>Surana Solar Ltd</t>
  </si>
  <si>
    <t>SURANASOL</t>
  </si>
  <si>
    <t>Narbada Gems and Jewellery Ltd</t>
  </si>
  <si>
    <t>NARBADA</t>
  </si>
  <si>
    <t>Western India Plywoods Ltd</t>
  </si>
  <si>
    <t>WIPL</t>
  </si>
  <si>
    <t>Avance Technologies Ltd</t>
  </si>
  <si>
    <t>AVANCE</t>
  </si>
  <si>
    <t>DHP India Ltd</t>
  </si>
  <si>
    <t>DHPIND</t>
  </si>
  <si>
    <t>Transwarranty Finance Ltd</t>
  </si>
  <si>
    <t>TFL</t>
  </si>
  <si>
    <t>SunGarner Energies Ltd</t>
  </si>
  <si>
    <t>SEL</t>
  </si>
  <si>
    <t>Krebs Biochemicals and Industries Ltd</t>
  </si>
  <si>
    <t>KREBSBIO</t>
  </si>
  <si>
    <t>MPS Infotecnics Ltd</t>
  </si>
  <si>
    <t>VISESHINFO</t>
  </si>
  <si>
    <t>LKP Securities Ltd</t>
  </si>
  <si>
    <t>LKPSEC</t>
  </si>
  <si>
    <t>Visco Trade Associates Ltd</t>
  </si>
  <si>
    <t>VISCO</t>
  </si>
  <si>
    <t>Bright Brothers Ltd</t>
  </si>
  <si>
    <t>BRIGHTBR</t>
  </si>
  <si>
    <t>Homesfy Realty Ltd</t>
  </si>
  <si>
    <t>HOMESFY</t>
  </si>
  <si>
    <t>DIGJAM Ltd</t>
  </si>
  <si>
    <t>DIGJAMLMTD</t>
  </si>
  <si>
    <t>Machino Plastics Ltd</t>
  </si>
  <si>
    <t>MACPLASQ</t>
  </si>
  <si>
    <t>Xelpmoc Design and Tech Ltd</t>
  </si>
  <si>
    <t>XELPMOC</t>
  </si>
  <si>
    <t>Kovilpatti Lakshmi Roller Flour Mills Ltd</t>
  </si>
  <si>
    <t>KLRFM</t>
  </si>
  <si>
    <t>Genpharmasec Ltd</t>
  </si>
  <si>
    <t>GENPHARMA</t>
  </si>
  <si>
    <t>Flex Foods Ltd</t>
  </si>
  <si>
    <t>FLEXFO</t>
  </si>
  <si>
    <t>Rajeshwari Cans Ltd</t>
  </si>
  <si>
    <t>RCAN</t>
  </si>
  <si>
    <t>Metal, Glass &amp; Plastic Containers</t>
  </si>
  <si>
    <t>Ultracab (India) Ltd</t>
  </si>
  <si>
    <t>ULTRACAB</t>
  </si>
  <si>
    <t>HIM Teknoforge Ltd</t>
  </si>
  <si>
    <t>HIMTEK</t>
  </si>
  <si>
    <t>SPL Industries Ltd</t>
  </si>
  <si>
    <t>SPLIL</t>
  </si>
  <si>
    <t>Calcom Vision Ltd</t>
  </si>
  <si>
    <t>CALCOM</t>
  </si>
  <si>
    <t>Baid Finserv Ltd</t>
  </si>
  <si>
    <t>BAIDFIN</t>
  </si>
  <si>
    <t>Vibrant Global Capital Ltd</t>
  </si>
  <si>
    <t>VGCL</t>
  </si>
  <si>
    <t>HCP Plastene Bulkpack Ltd</t>
  </si>
  <si>
    <t>HPBL</t>
  </si>
  <si>
    <t>Paper &amp; Plastic Packaging Products &amp; Materials</t>
  </si>
  <si>
    <t>Active Clothing Co Ltd</t>
  </si>
  <si>
    <t>ACTIVE</t>
  </si>
  <si>
    <t>7Seas Entertainment Ltd</t>
  </si>
  <si>
    <t>7SEASL</t>
  </si>
  <si>
    <t>Interactive Home Entertainment</t>
  </si>
  <si>
    <t>Zenith Drugs Ltd</t>
  </si>
  <si>
    <t>ZENITHDRUG</t>
  </si>
  <si>
    <t>Interiors &amp; More Ltd</t>
  </si>
  <si>
    <t>INM</t>
  </si>
  <si>
    <t>CG VAK Software and Exports Ltd</t>
  </si>
  <si>
    <t>CGVAK</t>
  </si>
  <si>
    <t>Eros International Media Ltd</t>
  </si>
  <si>
    <t>EROSMEDIA</t>
  </si>
  <si>
    <t>Aztec Fluids &amp; Machinery Ltd</t>
  </si>
  <si>
    <t>AZTEC</t>
  </si>
  <si>
    <t>Samrat Forgings Ltd</t>
  </si>
  <si>
    <t>SAMRATFORG</t>
  </si>
  <si>
    <t>Eyantra Ventures Ltd</t>
  </si>
  <si>
    <t>EY</t>
  </si>
  <si>
    <t>Zeal Aqua Ltd</t>
  </si>
  <si>
    <t>KHFM Hospitality and Facility Management Services Ltd</t>
  </si>
  <si>
    <t>KHFM</t>
  </si>
  <si>
    <t>Surya Lakshmi Cotton Mills Ltd</t>
  </si>
  <si>
    <t>SURYALAXMI</t>
  </si>
  <si>
    <t>Mukta Arts Ltd</t>
  </si>
  <si>
    <t>MUKTAARTS</t>
  </si>
  <si>
    <t>Reliance Chemotex Industries Ltd</t>
  </si>
  <si>
    <t>RELCHEMQ</t>
  </si>
  <si>
    <t>Hemant Surgical Industries Ltd</t>
  </si>
  <si>
    <t>HSIL</t>
  </si>
  <si>
    <t>Health Care Distributors</t>
  </si>
  <si>
    <t>Touchwood Entertainment Ltd</t>
  </si>
  <si>
    <t>TOUCHWOOD</t>
  </si>
  <si>
    <t>Smruthi Organics Ltd</t>
  </si>
  <si>
    <t>SMRUTHIORG</t>
  </si>
  <si>
    <t>VJTF Eduservices Ltd</t>
  </si>
  <si>
    <t>VJTFEDU</t>
  </si>
  <si>
    <t>Gujarat Toolroom Ltd</t>
  </si>
  <si>
    <t>GUJTLRM</t>
  </si>
  <si>
    <t>Dhruva Capital Services Ltd</t>
  </si>
  <si>
    <t>DHRUVCA</t>
  </si>
  <si>
    <t>Hindprakash Industries Ltd</t>
  </si>
  <si>
    <t>HPIL</t>
  </si>
  <si>
    <t>Suryalata Spinning Mills Ltd</t>
  </si>
  <si>
    <t>SURYALA</t>
  </si>
  <si>
    <t>Globe International Carriers Ltd</t>
  </si>
  <si>
    <t>GICL</t>
  </si>
  <si>
    <t>Maitreya Medicare Ltd</t>
  </si>
  <si>
    <t>MAITREYA</t>
  </si>
  <si>
    <t>Indian Card Clothing Company Ltd</t>
  </si>
  <si>
    <t>INDIANCARD</t>
  </si>
  <si>
    <t>Swastik Pipe Ltd</t>
  </si>
  <si>
    <t>SWASTIK</t>
  </si>
  <si>
    <t>Aarey Drugs and Pharmaceuticals Ltd</t>
  </si>
  <si>
    <t>AAREYDRUGS</t>
  </si>
  <si>
    <t>Shreeji Translogistics Ltd</t>
  </si>
  <si>
    <t>STL</t>
  </si>
  <si>
    <t>B &amp; A Ltd</t>
  </si>
  <si>
    <t>BNALTD</t>
  </si>
  <si>
    <t>Hindusthan National Glass And Industries Ltd</t>
  </si>
  <si>
    <t>HINDNATGLS</t>
  </si>
  <si>
    <t>HB Estate Developers Ltd</t>
  </si>
  <si>
    <t>HBESD</t>
  </si>
  <si>
    <t>B-Right RealEstate Ltd</t>
  </si>
  <si>
    <t>BRRL</t>
  </si>
  <si>
    <t>Mehai Technology Ltd</t>
  </si>
  <si>
    <t>MEHAI</t>
  </si>
  <si>
    <t>Srestha Finvest Ltd</t>
  </si>
  <si>
    <t>SRESTHA</t>
  </si>
  <si>
    <t>Fidel Softech Ltd</t>
  </si>
  <si>
    <t>FIDEL</t>
  </si>
  <si>
    <t>Sotac Pharmaceuticals Ltd</t>
  </si>
  <si>
    <t>SOTAC</t>
  </si>
  <si>
    <t>Winsome Breweries Ltd</t>
  </si>
  <si>
    <t>WINSOMBR</t>
  </si>
  <si>
    <t>Brewers</t>
  </si>
  <si>
    <t>Shri Techtex Ltd</t>
  </si>
  <si>
    <t>SHRITECH</t>
  </si>
  <si>
    <t>Reliance Naval and Engineering Ltd</t>
  </si>
  <si>
    <t>RNAVAL</t>
  </si>
  <si>
    <t>Art Nirman Ltd</t>
  </si>
  <si>
    <t>ARTNIRMAN</t>
  </si>
  <si>
    <t>Indian Acrylics Ltd</t>
  </si>
  <si>
    <t>INDIANACRY</t>
  </si>
  <si>
    <t>Chetana Education Ltd</t>
  </si>
  <si>
    <t>CHETANA</t>
  </si>
  <si>
    <t>Radhe Developers (India) Ltd</t>
  </si>
  <si>
    <t>RADHEDE</t>
  </si>
  <si>
    <t>Jhandewalas Foods Ltd</t>
  </si>
  <si>
    <t>JFL</t>
  </si>
  <si>
    <t>Enfuse Solutions Ltd</t>
  </si>
  <si>
    <t>ENFUSE</t>
  </si>
  <si>
    <t>Sera Investments &amp; Finance India Ltd</t>
  </si>
  <si>
    <t>SERA</t>
  </si>
  <si>
    <t>Patel Integrated Logistics Ltd</t>
  </si>
  <si>
    <t>PATINTLOG</t>
  </si>
  <si>
    <t>De Neers Tools Ltd</t>
  </si>
  <si>
    <t>DENEERS</t>
  </si>
  <si>
    <t>VL Infraprojects Ltd</t>
  </si>
  <si>
    <t>VLINFRA</t>
  </si>
  <si>
    <t>Leading Leasing Finance and Investment Company Ltd</t>
  </si>
  <si>
    <t>LLFICL</t>
  </si>
  <si>
    <t>Semac Consultants Ltd</t>
  </si>
  <si>
    <t>SEMAC</t>
  </si>
  <si>
    <t>Bharat Gears Ltd</t>
  </si>
  <si>
    <t>BHARATGEAR</t>
  </si>
  <si>
    <t>Sizemasters Technology Ltd</t>
  </si>
  <si>
    <t>SIZEMASTER</t>
  </si>
  <si>
    <t>Aluwind Architectural Ltd</t>
  </si>
  <si>
    <t>ALUWIND</t>
  </si>
  <si>
    <t>Building Products - Others</t>
  </si>
  <si>
    <t>GV Films Ltd</t>
  </si>
  <si>
    <t>GVFILM</t>
  </si>
  <si>
    <t>Bilcare Ltd</t>
  </si>
  <si>
    <t>BI</t>
  </si>
  <si>
    <t>Palash Securities Ltd</t>
  </si>
  <si>
    <t>PALASHSECU</t>
  </si>
  <si>
    <t>DB (International) Stock Brokers Ltd</t>
  </si>
  <si>
    <t>DBSTOCKBRO</t>
  </si>
  <si>
    <t>W H Brady &amp; Company Ltd</t>
  </si>
  <si>
    <t>WHBRADY</t>
  </si>
  <si>
    <t>New Swan Multitech Ltd</t>
  </si>
  <si>
    <t>SWANAGRO</t>
  </si>
  <si>
    <t>Nippon India ETF Nifty PSU Bank BeES</t>
  </si>
  <si>
    <t>PSUBNKBEES</t>
  </si>
  <si>
    <t>Rishiroop Ltd</t>
  </si>
  <si>
    <t>RISHIROOP</t>
  </si>
  <si>
    <t>BCPL Railway Infrastructure Ltd</t>
  </si>
  <si>
    <t>BCPL</t>
  </si>
  <si>
    <t>Galaxy Cloud Kitchens Ltd</t>
  </si>
  <si>
    <t>GCKL</t>
  </si>
  <si>
    <t>Total Transport Systems Ltd</t>
  </si>
  <si>
    <t>TOTAL</t>
  </si>
  <si>
    <t>Ai Champdany Industries Ltd</t>
  </si>
  <si>
    <t>AICHAMP</t>
  </si>
  <si>
    <t>Colab Cloud Platforms Ltd</t>
  </si>
  <si>
    <t>COLABCLOUD</t>
  </si>
  <si>
    <t>Avro India Ltd</t>
  </si>
  <si>
    <t>AVROIND</t>
  </si>
  <si>
    <t>K I C Metaliks Ltd</t>
  </si>
  <si>
    <t>KAJARIR</t>
  </si>
  <si>
    <t>Manas Properties Ltd</t>
  </si>
  <si>
    <t>MANAS</t>
  </si>
  <si>
    <t>Sumuka Agro Industries Ltd</t>
  </si>
  <si>
    <t>SUMUKA</t>
  </si>
  <si>
    <t>Prakash Steelage Ltd</t>
  </si>
  <si>
    <t>PRAKASHSTL</t>
  </si>
  <si>
    <t>BN Rathi Securities Ltd</t>
  </si>
  <si>
    <t>BNRSEC</t>
  </si>
  <si>
    <t>Krishanveer Forge Ltd</t>
  </si>
  <si>
    <t>KVFORGE</t>
  </si>
  <si>
    <t>Tirupati Starch &amp; Chemicals Ltd</t>
  </si>
  <si>
    <t>TIRUSTA</t>
  </si>
  <si>
    <t>Ascom Leasing &amp; Investments Ltd</t>
  </si>
  <si>
    <t>ASCOM</t>
  </si>
  <si>
    <t>Nagreeka Exports Ltd</t>
  </si>
  <si>
    <t>NAGREEKEXP</t>
  </si>
  <si>
    <t>Teamo Productions HQ Ltd</t>
  </si>
  <si>
    <t>TPHQ</t>
  </si>
  <si>
    <t>Pee Cee Cosma Sope Ltd</t>
  </si>
  <si>
    <t>PCCOSMA</t>
  </si>
  <si>
    <t>ANI Integrated Services Ltd</t>
  </si>
  <si>
    <t>AISL</t>
  </si>
  <si>
    <t>Thakkers Developers Ltd</t>
  </si>
  <si>
    <t>THAKDEV</t>
  </si>
  <si>
    <t>Lasa Supergenerics Ltd</t>
  </si>
  <si>
    <t>LASA</t>
  </si>
  <si>
    <t>Garg Furnace Ltd</t>
  </si>
  <si>
    <t>GARGFUR</t>
  </si>
  <si>
    <t>Kesar Enterprises Ltd</t>
  </si>
  <si>
    <t>KESARENT</t>
  </si>
  <si>
    <t>Pharmaids Pharmaceuticals Ltd</t>
  </si>
  <si>
    <t>PHARMAID</t>
  </si>
  <si>
    <t>Saptarishi Agro Industries Ltd</t>
  </si>
  <si>
    <t>SPTRSHI</t>
  </si>
  <si>
    <t>Shah Alloys Ltd</t>
  </si>
  <si>
    <t>SHAHALLOYS</t>
  </si>
  <si>
    <t>Sal Automotive Ltd</t>
  </si>
  <si>
    <t>SALAUTO</t>
  </si>
  <si>
    <t>WeP Solutions Ltd</t>
  </si>
  <si>
    <t>WEPSOLN</t>
  </si>
  <si>
    <t>Jainam Ferro Alloys (I) Ltd</t>
  </si>
  <si>
    <t>JAINAM</t>
  </si>
  <si>
    <t>Steelman Telecom Ltd</t>
  </si>
  <si>
    <t>STML</t>
  </si>
  <si>
    <t>Integrated Telecommunication Services</t>
  </si>
  <si>
    <t>Panyam Cements And Mineral Industrties Ltd</t>
  </si>
  <si>
    <t>PANCM</t>
  </si>
  <si>
    <t>Lotus Eye Hospital and Institute Ltd</t>
  </si>
  <si>
    <t>LOTUSEYE</t>
  </si>
  <si>
    <t>Athena Global Technologies Ltd</t>
  </si>
  <si>
    <t>ATHENAGLO</t>
  </si>
  <si>
    <t>Salona Cotspin Ltd</t>
  </si>
  <si>
    <t>SALONA</t>
  </si>
  <si>
    <t>AAA Technologies Ltd</t>
  </si>
  <si>
    <t>AAATECH</t>
  </si>
  <si>
    <t>Deepak Spinners Ltd</t>
  </si>
  <si>
    <t>DEEPAKSP</t>
  </si>
  <si>
    <t>ITL Industries Ltd</t>
  </si>
  <si>
    <t>ITL</t>
  </si>
  <si>
    <t>Indsil Hydro Power and Manganese Ltd</t>
  </si>
  <si>
    <t>INDSILHYD</t>
  </si>
  <si>
    <t>Prizor Viztech Ltd</t>
  </si>
  <si>
    <t>PRIZOR</t>
  </si>
  <si>
    <t>BN Holdings Ltd</t>
  </si>
  <si>
    <t>BNHOLDINGS</t>
  </si>
  <si>
    <t>Bodhi Tree Multimedia Ltd</t>
  </si>
  <si>
    <t>BTML</t>
  </si>
  <si>
    <t>United Van Der Horst Ltd</t>
  </si>
  <si>
    <t>UVDRHOR</t>
  </si>
  <si>
    <t>Ansal Properties and Infrastructure Ltd</t>
  </si>
  <si>
    <t>ANSALAPI</t>
  </si>
  <si>
    <t>Baweja Studios Ltd</t>
  </si>
  <si>
    <t>BAWEJA</t>
  </si>
  <si>
    <t>Sameera Agro and Infra Ltd</t>
  </si>
  <si>
    <t>SAIFL</t>
  </si>
  <si>
    <t>Homebuilding</t>
  </si>
  <si>
    <t>Amarjothi Spinning Mills Ltd</t>
  </si>
  <si>
    <t>AMARJOTHI</t>
  </si>
  <si>
    <t>Gayatri Projects Ltd</t>
  </si>
  <si>
    <t>GAYAPROJ</t>
  </si>
  <si>
    <t>Munoth Capital Market Ltd</t>
  </si>
  <si>
    <t>MUNCAPM</t>
  </si>
  <si>
    <t>Ansal Housing Ltd</t>
  </si>
  <si>
    <t>ANSALHSG</t>
  </si>
  <si>
    <t>Key Corp Ltd</t>
  </si>
  <si>
    <t>KEYCORP</t>
  </si>
  <si>
    <t>Scanpoint Geomatics Ltd</t>
  </si>
  <si>
    <t>SCANPGEOM</t>
  </si>
  <si>
    <t>Parvati Sweetners and Power Ltd</t>
  </si>
  <si>
    <t>PARVATI</t>
  </si>
  <si>
    <t>Dhatre Udyog Ltd</t>
  </si>
  <si>
    <t>DHATRE</t>
  </si>
  <si>
    <t>Gayatri Sugars Ltd</t>
  </si>
  <si>
    <t>GAYATRI</t>
  </si>
  <si>
    <t>Vedavaag Systems Ltd</t>
  </si>
  <si>
    <t>VEDAVAAG</t>
  </si>
  <si>
    <t>Vaswani Industries Ltd</t>
  </si>
  <si>
    <t>VASWANI</t>
  </si>
  <si>
    <t>Kohinoor Foods Ltd</t>
  </si>
  <si>
    <t>KOHINOOR</t>
  </si>
  <si>
    <t>Bhilwara Spinners Ltd</t>
  </si>
  <si>
    <t>BHILSPIN</t>
  </si>
  <si>
    <t>Yarn Syndicate Ltd</t>
  </si>
  <si>
    <t>YARNSYN</t>
  </si>
  <si>
    <t>Rungta Irrigation Ltd</t>
  </si>
  <si>
    <t>RUNGTAIR</t>
  </si>
  <si>
    <t>Premco Global Ltd</t>
  </si>
  <si>
    <t>PREMCO</t>
  </si>
  <si>
    <t>AMD Industries Ltd</t>
  </si>
  <si>
    <t>AMDIND</t>
  </si>
  <si>
    <t>Aksh Optifibre Ltd</t>
  </si>
  <si>
    <t>AKSHOPTFBR</t>
  </si>
  <si>
    <t>Tanvi Foods (India) Ltd</t>
  </si>
  <si>
    <t>TANVI</t>
  </si>
  <si>
    <t>Cubex Tubings Ltd</t>
  </si>
  <si>
    <t>CUBEXTUB</t>
  </si>
  <si>
    <t>Tamboli Industries Ltd</t>
  </si>
  <si>
    <t>TAMBOLIIN</t>
  </si>
  <si>
    <t>Sonal Mercantile Ltd</t>
  </si>
  <si>
    <t>SONAL</t>
  </si>
  <si>
    <t>Likhami Consulting Ltd</t>
  </si>
  <si>
    <t>LIKHAMI</t>
  </si>
  <si>
    <t>Mysore Petro Chemicals Ltd</t>
  </si>
  <si>
    <t>MYSORPETRO</t>
  </si>
  <si>
    <t>Super Tannery Ltd</t>
  </si>
  <si>
    <t>SUPTANERY</t>
  </si>
  <si>
    <t>Vaidya Sane Ayurved Laboratories Ltd</t>
  </si>
  <si>
    <t>MADHAVBAUG</t>
  </si>
  <si>
    <t>Cravatex Ltd</t>
  </si>
  <si>
    <t>CRAVATEX</t>
  </si>
  <si>
    <t>Pioneer Embroideries Ltd</t>
  </si>
  <si>
    <t>PIONEEREMB</t>
  </si>
  <si>
    <t>Golkunda Diamonds and Jewellery Ltd</t>
  </si>
  <si>
    <t>GOLKUNDIA</t>
  </si>
  <si>
    <t>Relicab Cable Manufacturing Ltd</t>
  </si>
  <si>
    <t>RELICAB</t>
  </si>
  <si>
    <t>Virat Crane Industries Ltd</t>
  </si>
  <si>
    <t>VIRATCRA</t>
  </si>
  <si>
    <t>Kothari Fermentation and Biochem Ltd</t>
  </si>
  <si>
    <t>KFBL</t>
  </si>
  <si>
    <t>Promax Power Ltd</t>
  </si>
  <si>
    <t>PROMAX</t>
  </si>
  <si>
    <t>Saumya Consultants Ltd</t>
  </si>
  <si>
    <t>SAUMYA</t>
  </si>
  <si>
    <t>India Steel Works Ltd</t>
  </si>
  <si>
    <t>ISWL</t>
  </si>
  <si>
    <t>Master Components Ltd</t>
  </si>
  <si>
    <t>MASTER</t>
  </si>
  <si>
    <t>Srivasavi Adhesive Tapes Ltd</t>
  </si>
  <si>
    <t>SRIVASAVI</t>
  </si>
  <si>
    <t>Shervani Industrial Syndicate Ltd</t>
  </si>
  <si>
    <t>SHERVANI</t>
  </si>
  <si>
    <t>3rd Rock Multimedia Ltd</t>
  </si>
  <si>
    <t>3RDROCK</t>
  </si>
  <si>
    <t>Atishay Ltd</t>
  </si>
  <si>
    <t>ATISHAY</t>
  </si>
  <si>
    <t>Akshar Spintex Ltd</t>
  </si>
  <si>
    <t>AKSHAR</t>
  </si>
  <si>
    <t>Globe Textiles (India) Ltd</t>
  </si>
  <si>
    <t>GLOBE</t>
  </si>
  <si>
    <t>D &amp; H India Ltd</t>
  </si>
  <si>
    <t>DHINDIA</t>
  </si>
  <si>
    <t>SNL Bearings Ltd</t>
  </si>
  <si>
    <t>SNL</t>
  </si>
  <si>
    <t>Rexnord Electronics and Controls Ltd</t>
  </si>
  <si>
    <t>REXNORD</t>
  </si>
  <si>
    <t>Zenith Exports Ltd</t>
  </si>
  <si>
    <t>ZENITHEXPO</t>
  </si>
  <si>
    <t>B C C Fuba India Ltd</t>
  </si>
  <si>
    <t>BCCFUBA</t>
  </si>
  <si>
    <t>Sayaji Industries Ltd</t>
  </si>
  <si>
    <t>SAYAJIIND</t>
  </si>
  <si>
    <t>BSEL Algo Ltd</t>
  </si>
  <si>
    <t>BSELALGO</t>
  </si>
  <si>
    <t>Sundaram Multi Pap Ltd</t>
  </si>
  <si>
    <t>SUNDARAM</t>
  </si>
  <si>
    <t>Trishakti Industries Ltd</t>
  </si>
  <si>
    <t>TRISHAKT</t>
  </si>
  <si>
    <t>Kundan Edifice Ltd</t>
  </si>
  <si>
    <t>KEL</t>
  </si>
  <si>
    <t>Credent Global Finance Ltd</t>
  </si>
  <si>
    <t>CGFL</t>
  </si>
  <si>
    <t>Fiberweb (India) Ltd</t>
  </si>
  <si>
    <t>FIBERWEB</t>
  </si>
  <si>
    <t>Kotak S&amp;P BSE Sensex ETF</t>
  </si>
  <si>
    <t>SENSEX1</t>
  </si>
  <si>
    <t>Gujchem Distillers India Ltd</t>
  </si>
  <si>
    <t>GUJCMDS</t>
  </si>
  <si>
    <t>COSCO (India) Ltd</t>
  </si>
  <si>
    <t>COSCO</t>
  </si>
  <si>
    <t>Arshiya Ltd</t>
  </si>
  <si>
    <t>ARSHIYA</t>
  </si>
  <si>
    <t>Barak Valley Cements Ltd</t>
  </si>
  <si>
    <t>BVCL</t>
  </si>
  <si>
    <t>IBL Finance Ltd</t>
  </si>
  <si>
    <t>IBLFL</t>
  </si>
  <si>
    <t>Financial Technology</t>
  </si>
  <si>
    <t>Beardsell Ltd</t>
  </si>
  <si>
    <t>BEARDSELL</t>
  </si>
  <si>
    <t>Source Natural Foods and Herbal Supplements Ltd</t>
  </si>
  <si>
    <t>SOURCENTRL</t>
  </si>
  <si>
    <t>ICICI Prudential Nifty Next 50 ETF</t>
  </si>
  <si>
    <t>NEXT50IETF</t>
  </si>
  <si>
    <t>Motor and General Finance Ltd</t>
  </si>
  <si>
    <t>MOTOGENFIN</t>
  </si>
  <si>
    <t>Wallfort Financial Services Ltd</t>
  </si>
  <si>
    <t>WALLFORT</t>
  </si>
  <si>
    <t>Steel City Securities Ltd</t>
  </si>
  <si>
    <t>STEELCITY</t>
  </si>
  <si>
    <t>Apis India Ltd</t>
  </si>
  <si>
    <t>APIS</t>
  </si>
  <si>
    <t>Cerebra Integrated Technologies Ltd</t>
  </si>
  <si>
    <t>CEREBRAINT</t>
  </si>
  <si>
    <t>Aayush Wellness Ltd</t>
  </si>
  <si>
    <t>AAYUSH</t>
  </si>
  <si>
    <t>Nath Industries Ltd</t>
  </si>
  <si>
    <t>NATHIND</t>
  </si>
  <si>
    <t>MEP Infrastructure Developers Ltd</t>
  </si>
  <si>
    <t>MEP</t>
  </si>
  <si>
    <t>Thacker and Company Ltd</t>
  </si>
  <si>
    <t>THACKER</t>
  </si>
  <si>
    <t>Rama Vision Ltd</t>
  </si>
  <si>
    <t>RAMAVISION</t>
  </si>
  <si>
    <t>Macobs Technologies Ltd</t>
  </si>
  <si>
    <t>MACOBSTECH</t>
  </si>
  <si>
    <t>Sagarsoft (India) Ltd</t>
  </si>
  <si>
    <t>SAGARSOFT</t>
  </si>
  <si>
    <t>Cinerad Communications Ltd</t>
  </si>
  <si>
    <t>CINERAD</t>
  </si>
  <si>
    <t>Diensten Tech Ltd</t>
  </si>
  <si>
    <t>DTL</t>
  </si>
  <si>
    <t>Bengal Tea &amp; Fabrics Ltd</t>
  </si>
  <si>
    <t>BENGALT</t>
  </si>
  <si>
    <t>Ajooni Biotech Ltd</t>
  </si>
  <si>
    <t>AJOONI</t>
  </si>
  <si>
    <t>GTV Engineering Ltd</t>
  </si>
  <si>
    <t>GTV</t>
  </si>
  <si>
    <t>Lahoti Overseas Ltd</t>
  </si>
  <si>
    <t>LAHOTIOV</t>
  </si>
  <si>
    <t>Southern Magnesium and Chemicals Ltd</t>
  </si>
  <si>
    <t>SOUTHMG</t>
  </si>
  <si>
    <t>Manglam Infra &amp; Engineering Ltd</t>
  </si>
  <si>
    <t>MIEL</t>
  </si>
  <si>
    <t>WSFx Global Pay Ltd</t>
  </si>
  <si>
    <t>WSFX</t>
  </si>
  <si>
    <t>Money Masters Leasing and Finance Ltd</t>
  </si>
  <si>
    <t>MMLF</t>
  </si>
  <si>
    <t>Dhariwalcorp Ltd</t>
  </si>
  <si>
    <t>DHARIWAL</t>
  </si>
  <si>
    <t>Gujarat Natural Resources Ltd</t>
  </si>
  <si>
    <t>GNRL</t>
  </si>
  <si>
    <t>Ahlada Engineers Ltd</t>
  </si>
  <si>
    <t>AHLADA</t>
  </si>
  <si>
    <t>Aprameya Engineering Ltd</t>
  </si>
  <si>
    <t>APRAMEYA</t>
  </si>
  <si>
    <t>Rishi Laser Ltd</t>
  </si>
  <si>
    <t>RISHILASE</t>
  </si>
  <si>
    <t>Sanco Trans Ltd</t>
  </si>
  <si>
    <t>SANCTRN</t>
  </si>
  <si>
    <t>Samrat Pharmachem Ltd</t>
  </si>
  <si>
    <t>SAMRATPH</t>
  </si>
  <si>
    <t>Marco Cables &amp; Conductors Ltd</t>
  </si>
  <si>
    <t>MARCO</t>
  </si>
  <si>
    <t>Quadrant Televentures Ltd</t>
  </si>
  <si>
    <t>QUADRANT</t>
  </si>
  <si>
    <t>Suraj Industries Ltd</t>
  </si>
  <si>
    <t>SURJIND</t>
  </si>
  <si>
    <t>Future Consumer Ltd</t>
  </si>
  <si>
    <t>FCONSUMER</t>
  </si>
  <si>
    <t>Jayant Infratech Ltd</t>
  </si>
  <si>
    <t>JAYANT</t>
  </si>
  <si>
    <t>Ansal Buildwell Ltd</t>
  </si>
  <si>
    <t>ANSALBU</t>
  </si>
  <si>
    <t>Harshdeep Hortico Ltd</t>
  </si>
  <si>
    <t>HARSHDEEP</t>
  </si>
  <si>
    <t>Home Furnishings</t>
  </si>
  <si>
    <t>Energy Development Company Ltd</t>
  </si>
  <si>
    <t>ENERGYDEV</t>
  </si>
  <si>
    <t>Bhagyanagar Properties Ltd</t>
  </si>
  <si>
    <t>BHAGYAPROP</t>
  </si>
  <si>
    <t>Landmark Property Development Co Ltd</t>
  </si>
  <si>
    <t>LPDC</t>
  </si>
  <si>
    <t>Facor Alloys Ltd</t>
  </si>
  <si>
    <t>FACORALL</t>
  </si>
  <si>
    <t>Binayak Tex Processors Ltd</t>
  </si>
  <si>
    <t>ZBINTXPP</t>
  </si>
  <si>
    <t>Aspire &amp; Innovative Advertising Ltd</t>
  </si>
  <si>
    <t>ASPIRE</t>
  </si>
  <si>
    <t>Regency Ceramics Ltd</t>
  </si>
  <si>
    <t>REGENCERAM</t>
  </si>
  <si>
    <t>Ishan Dyes and Chemicals Ltd</t>
  </si>
  <si>
    <t>ISHANCH</t>
  </si>
  <si>
    <t>Oxygenta Pharmaceutical Ltd</t>
  </si>
  <si>
    <t>OXYGENTAPH</t>
  </si>
  <si>
    <t>Accel Ltd</t>
  </si>
  <si>
    <t>ACCEL</t>
  </si>
  <si>
    <t>Maiden Forgings Ltd</t>
  </si>
  <si>
    <t>MAIDEN</t>
  </si>
  <si>
    <t>Goyal Aluminiums Ltd</t>
  </si>
  <si>
    <t>GOYALALUM</t>
  </si>
  <si>
    <t>Ind Swift Ltd</t>
  </si>
  <si>
    <t>INDSWFTLTD</t>
  </si>
  <si>
    <t>VMS Industries Ltd</t>
  </si>
  <si>
    <t>VMS</t>
  </si>
  <si>
    <t>Alfred Herbert (India) Ltd</t>
  </si>
  <si>
    <t>ALFREDHE</t>
  </si>
  <si>
    <t>Expo Gas Containers Ltd</t>
  </si>
  <si>
    <t>EXPOGAS</t>
  </si>
  <si>
    <t>Nidhi Granites Ltd</t>
  </si>
  <si>
    <t>NIDHGRN</t>
  </si>
  <si>
    <t>Skil Infrastructure Ltd</t>
  </si>
  <si>
    <t>SKIL</t>
  </si>
  <si>
    <t>Ausom Enterprise Ltd</t>
  </si>
  <si>
    <t>AUSOMENT</t>
  </si>
  <si>
    <t>Agri-Tech (India) Ltd</t>
  </si>
  <si>
    <t>AGRITECH</t>
  </si>
  <si>
    <t>Aakash Exploration Services Ltd</t>
  </si>
  <si>
    <t>AAKASH</t>
  </si>
  <si>
    <t>Transteel Seating Technologies Ltd</t>
  </si>
  <si>
    <t>TRANSTEEL</t>
  </si>
  <si>
    <t>Sharp Chucks and Machines Ltd</t>
  </si>
  <si>
    <t>SCML</t>
  </si>
  <si>
    <t>Banka BioLoo Ltd</t>
  </si>
  <si>
    <t>BANKA</t>
  </si>
  <si>
    <t>Shri Gang Industries and Allied Products Ltd</t>
  </si>
  <si>
    <t>SHRIGANG</t>
  </si>
  <si>
    <t>Raaj Medisafe India Ltd</t>
  </si>
  <si>
    <t>RAAJMEDI</t>
  </si>
  <si>
    <t>Rudra Gas Enterprise Ltd</t>
  </si>
  <si>
    <t>RUDRAGAS</t>
  </si>
  <si>
    <t>Sampann Utpadan India Ltd</t>
  </si>
  <si>
    <t>SAMPANN</t>
  </si>
  <si>
    <t>Parnax Lab Ltd</t>
  </si>
  <si>
    <t>PARNAXLAB</t>
  </si>
  <si>
    <t>Emerald Leisures Ltd</t>
  </si>
  <si>
    <t>EMERALL</t>
  </si>
  <si>
    <t>CNI Research Ltd</t>
  </si>
  <si>
    <t>CNIRESLTD</t>
  </si>
  <si>
    <t>Quantum Gold Fund</t>
  </si>
  <si>
    <t>QGOLDHALF</t>
  </si>
  <si>
    <t>Vishal Bearings Ltd</t>
  </si>
  <si>
    <t>VISHALBL</t>
  </si>
  <si>
    <t>Rainbow Foundations Ltd</t>
  </si>
  <si>
    <t>RAINBOWF</t>
  </si>
  <si>
    <t>Peria Karamalai Tea and Produce Company Ltd</t>
  </si>
  <si>
    <t>PKTEA</t>
  </si>
  <si>
    <t>Rasi Electrodes Ltd</t>
  </si>
  <si>
    <t>RASIELEC</t>
  </si>
  <si>
    <t>Prerna Infrabuild Ltd</t>
  </si>
  <si>
    <t>PRERINFRA</t>
  </si>
  <si>
    <t>Baroda Extrusion Ltd</t>
  </si>
  <si>
    <t>BAROEXT</t>
  </si>
  <si>
    <t>HDFC S&amp;P BSE Sensex ETF</t>
  </si>
  <si>
    <t>HDFCSENSEX</t>
  </si>
  <si>
    <t>Himalaya Food International Ltd</t>
  </si>
  <si>
    <t>HFIL</t>
  </si>
  <si>
    <t>Paras Petrofils Ltd</t>
  </si>
  <si>
    <t>PARASPETRO</t>
  </si>
  <si>
    <t>Swashthik Plascon Ltd</t>
  </si>
  <si>
    <t>SPL</t>
  </si>
  <si>
    <t>National Fittings Ltd</t>
  </si>
  <si>
    <t>NATFIT</t>
  </si>
  <si>
    <t>Bhagwati Autocast Ltd</t>
  </si>
  <si>
    <t>BGWTATO</t>
  </si>
  <si>
    <t>Bharat Immunologicals and Biologicals Corporation Ltd</t>
  </si>
  <si>
    <t>BIBCL</t>
  </si>
  <si>
    <t>Three M Paper Boards Ltd</t>
  </si>
  <si>
    <t>THREEMPAPE</t>
  </si>
  <si>
    <t>Securekloud Technologies Ltd</t>
  </si>
  <si>
    <t>SECURKLOUD</t>
  </si>
  <si>
    <t>G. G. Automotive Gears Ltd</t>
  </si>
  <si>
    <t>GGAUTO</t>
  </si>
  <si>
    <t>Womancart Ltd</t>
  </si>
  <si>
    <t>WOMANCART</t>
  </si>
  <si>
    <t>Akar Auto Industries Ltd</t>
  </si>
  <si>
    <t>AAIL</t>
  </si>
  <si>
    <t>Zenith Steel Pipes &amp; Industries Ltd</t>
  </si>
  <si>
    <t>ZENITHSTL</t>
  </si>
  <si>
    <t>Orissa Bengal Carrier Ltd</t>
  </si>
  <si>
    <t>OBCL</t>
  </si>
  <si>
    <t>APM Industries Ltd</t>
  </si>
  <si>
    <t>APMIN</t>
  </si>
  <si>
    <t>Royal Cushion Vinyl Products Ltd</t>
  </si>
  <si>
    <t>ROYALCU</t>
  </si>
  <si>
    <t>Shanti Spintex Ltd</t>
  </si>
  <si>
    <t>SHANTIDENM</t>
  </si>
  <si>
    <t>Party Cruisers Ltd</t>
  </si>
  <si>
    <t>PARTYCRUS</t>
  </si>
  <si>
    <t>Pulz Electronics Ltd</t>
  </si>
  <si>
    <t>PULZ</t>
  </si>
  <si>
    <t>Resonance Specialties Ltd</t>
  </si>
  <si>
    <t>RESONANCE</t>
  </si>
  <si>
    <t>Suvidhaa Infoserve Ltd</t>
  </si>
  <si>
    <t>SUVIDHAA</t>
  </si>
  <si>
    <t>Simmonds Marshall Ltd</t>
  </si>
  <si>
    <t>SIMMOND</t>
  </si>
  <si>
    <t>Abhinav Capital Services Ltd</t>
  </si>
  <si>
    <t>ABHICAP</t>
  </si>
  <si>
    <t>TCI Industries Ltd</t>
  </si>
  <si>
    <t>TCIIND</t>
  </si>
  <si>
    <t>Balgopal Commercial Ltd</t>
  </si>
  <si>
    <t>BALGOPAL</t>
  </si>
  <si>
    <t>Integrated Personnel Services Ltd</t>
  </si>
  <si>
    <t>IPSL</t>
  </si>
  <si>
    <t>Sambhaav Media Ltd</t>
  </si>
  <si>
    <t>SAMBHAAV</t>
  </si>
  <si>
    <t>Goel Food Products Ltd</t>
  </si>
  <si>
    <t>GOEL</t>
  </si>
  <si>
    <t>Jasch Industries Ltd</t>
  </si>
  <si>
    <t>JASCH</t>
  </si>
  <si>
    <t>Dynavision Ltd</t>
  </si>
  <si>
    <t>DYNAVSN</t>
  </si>
  <si>
    <t>MRP Agro Ltd</t>
  </si>
  <si>
    <t>MRP</t>
  </si>
  <si>
    <t>Food Distributors</t>
  </si>
  <si>
    <t>Asarfi Hospital Ltd</t>
  </si>
  <si>
    <t>ASARFI</t>
  </si>
  <si>
    <t>Global Pet Industries Ltd</t>
  </si>
  <si>
    <t>GLOBALPET</t>
  </si>
  <si>
    <t>Mercury Laboratories Ltd</t>
  </si>
  <si>
    <t>MERCURYLAB</t>
  </si>
  <si>
    <t>Innovassynth Investments Ltd</t>
  </si>
  <si>
    <t>INOVSYNTH</t>
  </si>
  <si>
    <t>Ganga Forging Ltd</t>
  </si>
  <si>
    <t>GANGAFORGE</t>
  </si>
  <si>
    <t>Tilak Ventures Ltd</t>
  </si>
  <si>
    <t>TILAK</t>
  </si>
  <si>
    <t>Latteys Industries Ltd</t>
  </si>
  <si>
    <t>LATTEYS</t>
  </si>
  <si>
    <t>Auro Laboratories Ltd</t>
  </si>
  <si>
    <t>AUROLAB</t>
  </si>
  <si>
    <t>Adtech Systems Ltd</t>
  </si>
  <si>
    <t>ADTECH</t>
  </si>
  <si>
    <t>Times Guaranty Ltd</t>
  </si>
  <si>
    <t>TIMESGTY</t>
  </si>
  <si>
    <t>Retina Paints Ltd</t>
  </si>
  <si>
    <t>RETINA</t>
  </si>
  <si>
    <t>Transcorp International Ltd</t>
  </si>
  <si>
    <t>TRANSCOR</t>
  </si>
  <si>
    <t>Mcon Rasayan India Ltd</t>
  </si>
  <si>
    <t>MCON</t>
  </si>
  <si>
    <t>Twentyfirst Century Management Services Ltd</t>
  </si>
  <si>
    <t>21STCENMGM</t>
  </si>
  <si>
    <t>Shetron Ltd</t>
  </si>
  <si>
    <t>SHETR</t>
  </si>
  <si>
    <t>Kontor Space Ltd</t>
  </si>
  <si>
    <t>KONTOR</t>
  </si>
  <si>
    <t>Maruti Interior Products Ltd</t>
  </si>
  <si>
    <t>SPITZE</t>
  </si>
  <si>
    <t>Constronics Infra Ltd</t>
  </si>
  <si>
    <t>CONSTRONIC</t>
  </si>
  <si>
    <t>Sattrix Information Security Ltd</t>
  </si>
  <si>
    <t>SATTRIX</t>
  </si>
  <si>
    <t>Kemp and Company Ltd</t>
  </si>
  <si>
    <t>KEMP</t>
  </si>
  <si>
    <t>Hindustan Appliances Ltd</t>
  </si>
  <si>
    <t>HINDAPL</t>
  </si>
  <si>
    <t>Grob Tea Co Ltd</t>
  </si>
  <si>
    <t>GROBTEA</t>
  </si>
  <si>
    <t>Ahasolar Technologies Ltd</t>
  </si>
  <si>
    <t>AHASOLAR</t>
  </si>
  <si>
    <t>Home Improvement Retail</t>
  </si>
  <si>
    <t>McNally Bharat Engg Co Ltd</t>
  </si>
  <si>
    <t>MBECL</t>
  </si>
  <si>
    <t>Tulive Developers Ltd</t>
  </si>
  <si>
    <t>TULIVE</t>
  </si>
  <si>
    <t>Shri Krishna Devcon Ltd</t>
  </si>
  <si>
    <t>SHRIKRISH</t>
  </si>
  <si>
    <t>Haryana Capfin Ltd</t>
  </si>
  <si>
    <t>HARYNACAP</t>
  </si>
  <si>
    <t>Arihant Academy Ltd</t>
  </si>
  <si>
    <t>ARIHANTACA</t>
  </si>
  <si>
    <t>Modern Dairies Ltd</t>
  </si>
  <si>
    <t>MODAIRY</t>
  </si>
  <si>
    <t>Advik Capital Ltd</t>
  </si>
  <si>
    <t>ADVIKCA</t>
  </si>
  <si>
    <t>Fortis Malar Hospitals Ltd</t>
  </si>
  <si>
    <t>FORTISMLR</t>
  </si>
  <si>
    <t>AK Spintex Ltd</t>
  </si>
  <si>
    <t>AKSPINTEX</t>
  </si>
  <si>
    <t>Alkali Metals Ltd</t>
  </si>
  <si>
    <t>ALKALI</t>
  </si>
  <si>
    <t>Kesar Terminals &amp; Infrastructure Ltd</t>
  </si>
  <si>
    <t>KTIL</t>
  </si>
  <si>
    <t>Varanium Cloud Ltd</t>
  </si>
  <si>
    <t>CLOUD</t>
  </si>
  <si>
    <t>Yaari Digital Integrated Services Ltd</t>
  </si>
  <si>
    <t>YAARI</t>
  </si>
  <si>
    <t>Gokak Textiles Ltd</t>
  </si>
  <si>
    <t>GOKAKTEX</t>
  </si>
  <si>
    <t>Precision Metaliks Ltd</t>
  </si>
  <si>
    <t>PRECISION</t>
  </si>
  <si>
    <t>Holmarc Opto-Mechatronics Ltd</t>
  </si>
  <si>
    <t>HOLMARC</t>
  </si>
  <si>
    <t>Kkalpana Industries (India) Ltd</t>
  </si>
  <si>
    <t>KKALPANAIND</t>
  </si>
  <si>
    <t>Vippy Spinpro Ltd</t>
  </si>
  <si>
    <t>VIPPYSP</t>
  </si>
  <si>
    <t>Picturepost Studios Ltd</t>
  </si>
  <si>
    <t>PPSL</t>
  </si>
  <si>
    <t>Popees Cares Ltd</t>
  </si>
  <si>
    <t>POPEES</t>
  </si>
  <si>
    <t>Aarvee Denims and Exports Ltd</t>
  </si>
  <si>
    <t>AARVEEDEN</t>
  </si>
  <si>
    <t>Virat Leasing Ltd</t>
  </si>
  <si>
    <t>VLL</t>
  </si>
  <si>
    <t>Modulex Construction Technologies Ltd</t>
  </si>
  <si>
    <t>MODULEX</t>
  </si>
  <si>
    <t>Tokyo Plast International Ltd</t>
  </si>
  <si>
    <t>TOKYOPLAST</t>
  </si>
  <si>
    <t>Dangee Dums Ltd</t>
  </si>
  <si>
    <t>DANGEE</t>
  </si>
  <si>
    <t>Yogi Ltd</t>
  </si>
  <si>
    <t>YOGI</t>
  </si>
  <si>
    <t>Blue Pebble Ltd</t>
  </si>
  <si>
    <t>BLUEPEBBLE</t>
  </si>
  <si>
    <t>DRS Cargo Movers Ltd</t>
  </si>
  <si>
    <t>DRSCARGO</t>
  </si>
  <si>
    <t>Polychem Ltd</t>
  </si>
  <si>
    <t>POLYCHEM</t>
  </si>
  <si>
    <t>Damodar Industries Ltd</t>
  </si>
  <si>
    <t>DAMODARIND</t>
  </si>
  <si>
    <t>James Warren Tea Ltd</t>
  </si>
  <si>
    <t>JAMESWARREN</t>
  </si>
  <si>
    <t>Durlax Top Surface Ltd</t>
  </si>
  <si>
    <t>DURLAX</t>
  </si>
  <si>
    <t>Inter Globe Finance Ltd</t>
  </si>
  <si>
    <t>INTRGLB</t>
  </si>
  <si>
    <t>Palred Technologies Ltd</t>
  </si>
  <si>
    <t>PALREDTEC</t>
  </si>
  <si>
    <t>Moksh Ornaments Ltd</t>
  </si>
  <si>
    <t>MOKSH</t>
  </si>
  <si>
    <t>Inani Securities Ltd</t>
  </si>
  <si>
    <t>INANISEC</t>
  </si>
  <si>
    <t>KG Petrochem Ltd</t>
  </si>
  <si>
    <t>KGPETRO</t>
  </si>
  <si>
    <t>Aditya Consumer Marketing Ltd</t>
  </si>
  <si>
    <t>ACML</t>
  </si>
  <si>
    <t>Madhav Copper Ltd</t>
  </si>
  <si>
    <t>MCL</t>
  </si>
  <si>
    <t>Asit C Mehta Financial Services Ltd</t>
  </si>
  <si>
    <t>ASITCFIN</t>
  </si>
  <si>
    <t>Healthy Life Agritec Ltd</t>
  </si>
  <si>
    <t>HEALTHYLIFE</t>
  </si>
  <si>
    <t>Soma Textiles &amp; Industries Ltd</t>
  </si>
  <si>
    <t>SOMATEX</t>
  </si>
  <si>
    <t>Cadsys (India) Ltd</t>
  </si>
  <si>
    <t>CADSYS</t>
  </si>
  <si>
    <t>Excel Realty N Infra Ltd</t>
  </si>
  <si>
    <t>EXCEL</t>
  </si>
  <si>
    <t>Astron Paper &amp; Board Mill Ltd</t>
  </si>
  <si>
    <t>ASTRON</t>
  </si>
  <si>
    <t>Creative Castings Ltd</t>
  </si>
  <si>
    <t>Auto Pins (India) Ltd</t>
  </si>
  <si>
    <t>AUTOPINS</t>
  </si>
  <si>
    <t>Aditya BSL Nifty Next 50 ETF</t>
  </si>
  <si>
    <t>ABSLNN50ET</t>
  </si>
  <si>
    <t>Kiduja India Ltd</t>
  </si>
  <si>
    <t>KIDUJA</t>
  </si>
  <si>
    <t>Dhanashree Electronics Ltd</t>
  </si>
  <si>
    <t>DEL</t>
  </si>
  <si>
    <t>Shalimar Wires Industries Ltd</t>
  </si>
  <si>
    <t>SHALIWIR</t>
  </si>
  <si>
    <t>Rachana Infrastructure Ltd</t>
  </si>
  <si>
    <t>RILINFRA</t>
  </si>
  <si>
    <t>Everest Organics Ltd</t>
  </si>
  <si>
    <t>EVERESTO</t>
  </si>
  <si>
    <t>United Cotfab Ltd</t>
  </si>
  <si>
    <t>COTFAB</t>
  </si>
  <si>
    <t>Anjani Foods Ltd</t>
  </si>
  <si>
    <t>ANJANIFOODS</t>
  </si>
  <si>
    <t>Mayank Cattle Food Ltd</t>
  </si>
  <si>
    <t>MCFL</t>
  </si>
  <si>
    <t>Arnold Holdings Ltd</t>
  </si>
  <si>
    <t>ARNOLD</t>
  </si>
  <si>
    <t>HEC Infra Projects Ltd</t>
  </si>
  <si>
    <t>HECPROJECT</t>
  </si>
  <si>
    <t>Chowgule Steamships Ltd</t>
  </si>
  <si>
    <t>CHOWGULSTM</t>
  </si>
  <si>
    <t>Unique Organics Ltd</t>
  </si>
  <si>
    <t>UNIQUEO</t>
  </si>
  <si>
    <t>Alstone Textiles (India) Ltd</t>
  </si>
  <si>
    <t>ALSTONE</t>
  </si>
  <si>
    <t>Hindustan Hardy Ltd</t>
  </si>
  <si>
    <t>HINDHARD</t>
  </si>
  <si>
    <t>Trescon Ltd</t>
  </si>
  <si>
    <t>TRESCON</t>
  </si>
  <si>
    <t>BLB Ltd</t>
  </si>
  <si>
    <t>BLBLIMITED</t>
  </si>
  <si>
    <t>Phoenix International Ltd</t>
  </si>
  <si>
    <t>PHOENXINTL</t>
  </si>
  <si>
    <t>SKP Securities Ltd</t>
  </si>
  <si>
    <t>SKPSEC</t>
  </si>
  <si>
    <t>Sharika Enterprises Ltd</t>
  </si>
  <si>
    <t>SHARIKA</t>
  </si>
  <si>
    <t>Ganga Papers India Ltd</t>
  </si>
  <si>
    <t>GANGAPA</t>
  </si>
  <si>
    <t>HB Stockholdings Ltd</t>
  </si>
  <si>
    <t>HBSL</t>
  </si>
  <si>
    <t>Freshtrop Fruits Ltd</t>
  </si>
  <si>
    <t>FRSHTRP</t>
  </si>
  <si>
    <t>Modern Engineering and Projects Ltd</t>
  </si>
  <si>
    <t>MEAPL</t>
  </si>
  <si>
    <t>Daikaffil Chemicals India Ltd</t>
  </si>
  <si>
    <t>DAIKAFFI</t>
  </si>
  <si>
    <t>Som Datt Finance Corporation Ltd</t>
  </si>
  <si>
    <t>SODFC</t>
  </si>
  <si>
    <t>HOV Services Ltd</t>
  </si>
  <si>
    <t>HOVS</t>
  </si>
  <si>
    <t>TPI India Ltd</t>
  </si>
  <si>
    <t>TPINDIA</t>
  </si>
  <si>
    <t>Astal Laboratories Ltd</t>
  </si>
  <si>
    <t>ASTALLTD</t>
  </si>
  <si>
    <t>Crop Life Science Ltd</t>
  </si>
  <si>
    <t>CLSL</t>
  </si>
  <si>
    <t>Gujarat Containers Ltd</t>
  </si>
  <si>
    <t>GUJCONT</t>
  </si>
  <si>
    <t>ICICI Prudential Silver ETF</t>
  </si>
  <si>
    <t>SILVERIETF</t>
  </si>
  <si>
    <t>Biofil Chemicals and Pharmaceuticals Ltd</t>
  </si>
  <si>
    <t>BIOFILCHEM</t>
  </si>
  <si>
    <t>Srei Infrastructure Finance Ltd</t>
  </si>
  <si>
    <t>SREINFRA</t>
  </si>
  <si>
    <t>Madhucon Projects Ltd</t>
  </si>
  <si>
    <t>MADHUCON</t>
  </si>
  <si>
    <t>Sky Industries Ltd</t>
  </si>
  <si>
    <t>SKYIND</t>
  </si>
  <si>
    <t>IFL Enterprises Ltd</t>
  </si>
  <si>
    <t>IFL</t>
  </si>
  <si>
    <t>Chartered Logistics Ltd</t>
  </si>
  <si>
    <t>CHLOGIST</t>
  </si>
  <si>
    <t>Mohite Industries Ltd</t>
  </si>
  <si>
    <t>MOHITE</t>
  </si>
  <si>
    <t>LCC Infotech Ltd</t>
  </si>
  <si>
    <t>LCCINFOTEC</t>
  </si>
  <si>
    <t>Synoptics Technologies Ltd</t>
  </si>
  <si>
    <t>SYNOPTICS</t>
  </si>
  <si>
    <t>Shilp Gravures Ltd</t>
  </si>
  <si>
    <t>SHILGRAVQ</t>
  </si>
  <si>
    <t>HB Portfolio Ltd</t>
  </si>
  <si>
    <t>HBPOR</t>
  </si>
  <si>
    <t>Scoobee Day Garments (India) Ltd</t>
  </si>
  <si>
    <t>SCOOBEEDAY</t>
  </si>
  <si>
    <t>Veekayem Fashion &amp; Apparels Ltd</t>
  </si>
  <si>
    <t>VEEKAYEM</t>
  </si>
  <si>
    <t>Archit Organosys Ltd</t>
  </si>
  <si>
    <t>ARCHITORG</t>
  </si>
  <si>
    <t>Remi Edelstahl Tubulars Ltd</t>
  </si>
  <si>
    <t>REMIEDEL</t>
  </si>
  <si>
    <t>Riddhi Corporate Services Ltd</t>
  </si>
  <si>
    <t>RIDDHICORP</t>
  </si>
  <si>
    <t>Raminfo Ltd</t>
  </si>
  <si>
    <t>RAMINFO</t>
  </si>
  <si>
    <t>Dutron Polymers Ltd</t>
  </si>
  <si>
    <t>DUTRON</t>
  </si>
  <si>
    <t>Mohini Health &amp; Hygiene Ltd</t>
  </si>
  <si>
    <t>MHHL</t>
  </si>
  <si>
    <t>Unifinz Capital India Ltd</t>
  </si>
  <si>
    <t>UCIL</t>
  </si>
  <si>
    <t>Cinevista Ltd</t>
  </si>
  <si>
    <t>CINEVISTA</t>
  </si>
  <si>
    <t>Sangam Finserv Ltd</t>
  </si>
  <si>
    <t>SANGAMFIN</t>
  </si>
  <si>
    <t>Simbhaoli Sugars Ltd</t>
  </si>
  <si>
    <t>SIMBHALS</t>
  </si>
  <si>
    <t>Kemistar Corporation Ltd</t>
  </si>
  <si>
    <t>KEMISTAR</t>
  </si>
  <si>
    <t>Future Enterprises Ltd</t>
  </si>
  <si>
    <t>FELDVR</t>
  </si>
  <si>
    <t>BITS Ltd</t>
  </si>
  <si>
    <t>BITS</t>
  </si>
  <si>
    <t>Deepak Chemtex Ltd</t>
  </si>
  <si>
    <t>DEEPAKCHEM</t>
  </si>
  <si>
    <t>Titan Intech Ltd</t>
  </si>
  <si>
    <t>TITANIN</t>
  </si>
  <si>
    <t>SecMark Consultancy Ltd</t>
  </si>
  <si>
    <t>SECMARK</t>
  </si>
  <si>
    <t>Saboo Sodium Chloro Ltd</t>
  </si>
  <si>
    <t>SABOOSOD</t>
  </si>
  <si>
    <t>Nilachal Refractories Ltd</t>
  </si>
  <si>
    <t>NILACHAL</t>
  </si>
  <si>
    <t>Hisar Metal Industries Ltd</t>
  </si>
  <si>
    <t>HISARMETAL</t>
  </si>
  <si>
    <t>Bansal Roofing Products Ltd</t>
  </si>
  <si>
    <t>BRPL</t>
  </si>
  <si>
    <t>Quicktouch Technologies Ltd</t>
  </si>
  <si>
    <t>QUICKTOUCH</t>
  </si>
  <si>
    <t>Mukesh Babu Financial Services Ltd</t>
  </si>
  <si>
    <t>MUKESHB</t>
  </si>
  <si>
    <t>Delta Manufacturing Ltd</t>
  </si>
  <si>
    <t>DELTAMAGNT</t>
  </si>
  <si>
    <t>Mangalam Alloys Ltd</t>
  </si>
  <si>
    <t>MAL</t>
  </si>
  <si>
    <t>Filtra Consultants and Engineers Ltd</t>
  </si>
  <si>
    <t>FILTRA</t>
  </si>
  <si>
    <t>Jet Freight Logistics Ltd</t>
  </si>
  <si>
    <t>JETFREIGHT</t>
  </si>
  <si>
    <t>Karma Energy Ltd</t>
  </si>
  <si>
    <t>KARMAENG</t>
  </si>
  <si>
    <t>T &amp; I Global Ltd</t>
  </si>
  <si>
    <t>TIGLOB</t>
  </si>
  <si>
    <t>Debock Industries Ltd</t>
  </si>
  <si>
    <t>DIL</t>
  </si>
  <si>
    <t>Makers Laboratories Ltd</t>
  </si>
  <si>
    <t>MAKERSL</t>
  </si>
  <si>
    <t>Aplab Ltd</t>
  </si>
  <si>
    <t>APLAB</t>
  </si>
  <si>
    <t>Minal Industries Ltd</t>
  </si>
  <si>
    <t>MINALIND</t>
  </si>
  <si>
    <t>Orient Press Ltd</t>
  </si>
  <si>
    <t>ORIENTLTD</t>
  </si>
  <si>
    <t>Pritish Nandy Communications Ltd</t>
  </si>
  <si>
    <t>PNC</t>
  </si>
  <si>
    <t>Vasundhara Rasayans Ltd</t>
  </si>
  <si>
    <t>VRL</t>
  </si>
  <si>
    <t>Porwal Auto Components Ltd</t>
  </si>
  <si>
    <t>PORWAL</t>
  </si>
  <si>
    <t>Celebrity Fashions Ltd</t>
  </si>
  <si>
    <t>CELEBRITY</t>
  </si>
  <si>
    <t>Shine Fashions (India) Ltd</t>
  </si>
  <si>
    <t>SHINEFASH</t>
  </si>
  <si>
    <t>Kay Power and Paper Ltd</t>
  </si>
  <si>
    <t>KAYPOWR</t>
  </si>
  <si>
    <t>Futuristic Solutions Ltd</t>
  </si>
  <si>
    <t>FUTSOL</t>
  </si>
  <si>
    <t>Graphisads Ltd</t>
  </si>
  <si>
    <t>GRAPHISAD</t>
  </si>
  <si>
    <t>GSM Foils Ltd</t>
  </si>
  <si>
    <t>GSMFOILS</t>
  </si>
  <si>
    <t>Vidli Restaurants Ltd</t>
  </si>
  <si>
    <t>VIDLI</t>
  </si>
  <si>
    <t>Keerthi Industries Ltd</t>
  </si>
  <si>
    <t>KEERTHI</t>
  </si>
  <si>
    <t>KBS India Ltd</t>
  </si>
  <si>
    <t>KBSINDIA</t>
  </si>
  <si>
    <t>Bulkcorp International Ltd</t>
  </si>
  <si>
    <t>BULKCORP</t>
  </si>
  <si>
    <t>Sunil Healthcare Ltd</t>
  </si>
  <si>
    <t>SUNLOC</t>
  </si>
  <si>
    <t>Aimco Pesticides Ltd</t>
  </si>
  <si>
    <t>AIMCOPEST</t>
  </si>
  <si>
    <t>Tree House Education and Accessories Ltd</t>
  </si>
  <si>
    <t>TREEHOUSE</t>
  </si>
  <si>
    <t>LIC MF Nifty 8-13 yr G-Sec ETF</t>
  </si>
  <si>
    <t>LICNETFGSC</t>
  </si>
  <si>
    <t>Tayo Rolls Ltd</t>
  </si>
  <si>
    <t>TATAYODOGA</t>
  </si>
  <si>
    <t>Jeevan Scientific Technology Ltd</t>
  </si>
  <si>
    <t>JSTL</t>
  </si>
  <si>
    <t>Godavari Drugs Ltd</t>
  </si>
  <si>
    <t>GODAVARI</t>
  </si>
  <si>
    <t>AIK Pipes and Polymers Ltd</t>
  </si>
  <si>
    <t>AIKPIPES</t>
  </si>
  <si>
    <t>Luharuka Media &amp; Infra Ltd</t>
  </si>
  <si>
    <t>LUHARUKA</t>
  </si>
  <si>
    <t>Murae Organisor Ltd</t>
  </si>
  <si>
    <t>MURAE</t>
  </si>
  <si>
    <t>Acme Resources Ltd</t>
  </si>
  <si>
    <t>ACME</t>
  </si>
  <si>
    <t>IDBI Gold Exchange Traded Fund</t>
  </si>
  <si>
    <t>LICMFGOLD</t>
  </si>
  <si>
    <t>Pressure Sensitive Systems (India) Ltd</t>
  </si>
  <si>
    <t>PRESSURS</t>
  </si>
  <si>
    <t>CMX Holdings Ltd</t>
  </si>
  <si>
    <t>SIELFNS</t>
  </si>
  <si>
    <t>Lykis Ltd</t>
  </si>
  <si>
    <t>LYKISLTD</t>
  </si>
  <si>
    <t>Deem Roll Tech Ltd</t>
  </si>
  <si>
    <t>DEEM</t>
  </si>
  <si>
    <t>Sakthi Finance Ltd</t>
  </si>
  <si>
    <t>SAKTHIFIN</t>
  </si>
  <si>
    <t>Bombay Metrics Supply Chain Ltd</t>
  </si>
  <si>
    <t>BMETRICS</t>
  </si>
  <si>
    <t>Shristi Infrastructure Development Corporation Ltd</t>
  </si>
  <si>
    <t>SHRISTI</t>
  </si>
  <si>
    <t>Alkosign Ltd</t>
  </si>
  <si>
    <t>ALKOSIGN</t>
  </si>
  <si>
    <t>Silkflex Polymers (India) Ltd</t>
  </si>
  <si>
    <t>SILKFLEX</t>
  </si>
  <si>
    <t>Ambo Agritec Ltd</t>
  </si>
  <si>
    <t>AMBOAGRI</t>
  </si>
  <si>
    <t>Auro Impex &amp; Chemicals Ltd</t>
  </si>
  <si>
    <t>AUROIMPEX</t>
  </si>
  <si>
    <t>Welcast Steels Ltd</t>
  </si>
  <si>
    <t>ZWELCAST</t>
  </si>
  <si>
    <t>Cranes Software International Ltd</t>
  </si>
  <si>
    <t>CRANESSOFT</t>
  </si>
  <si>
    <t>Titan Securities Ltd</t>
  </si>
  <si>
    <t>TITANSEC</t>
  </si>
  <si>
    <t>Sati Poly Plast Ltd</t>
  </si>
  <si>
    <t>SATIPOLY</t>
  </si>
  <si>
    <t>SVP Global Textiles Ltd</t>
  </si>
  <si>
    <t>SVPGLOB</t>
  </si>
  <si>
    <t>Sanrhea Technical Textiles Ltd</t>
  </si>
  <si>
    <t>SANTETX</t>
  </si>
  <si>
    <t>Dollex Agrotech Ltd</t>
  </si>
  <si>
    <t>DOLLEX</t>
  </si>
  <si>
    <t>Acknit Industries Ltd</t>
  </si>
  <si>
    <t>ACKNIT</t>
  </si>
  <si>
    <t>Pulsar International Ltd</t>
  </si>
  <si>
    <t>PULSRIN</t>
  </si>
  <si>
    <t>Agni Green Power Ltd</t>
  </si>
  <si>
    <t>AGNI</t>
  </si>
  <si>
    <t>Tera Software Ltd</t>
  </si>
  <si>
    <t>TERASOFT</t>
  </si>
  <si>
    <t>AVSL Industries Ltd</t>
  </si>
  <si>
    <t>AVSL</t>
  </si>
  <si>
    <t>Reliable Data Services Ltd</t>
  </si>
  <si>
    <t>RELIABLE</t>
  </si>
  <si>
    <t>Polylink Polymers (India) Ltd</t>
  </si>
  <si>
    <t>POLYLINK</t>
  </si>
  <si>
    <t>Shivam Chemicals Ltd</t>
  </si>
  <si>
    <t>SHIVAM</t>
  </si>
  <si>
    <t>Siti Networks Ltd</t>
  </si>
  <si>
    <t>SITINET</t>
  </si>
  <si>
    <t>Aro Granite Industries Ltd</t>
  </si>
  <si>
    <t>AROGRANITE</t>
  </si>
  <si>
    <t>Kaizen Agro Infrabuild Ltd</t>
  </si>
  <si>
    <t>KAIZENAGRO</t>
  </si>
  <si>
    <t>Arabian Petroleum Ltd</t>
  </si>
  <si>
    <t>ARABIAN</t>
  </si>
  <si>
    <t>Biogen Pharmachem Industries Ltd</t>
  </si>
  <si>
    <t>BIOGEN</t>
  </si>
  <si>
    <t>Independent Power Producers &amp; Energy Traders</t>
  </si>
  <si>
    <t>Ambar Protein Industries Ltd</t>
  </si>
  <si>
    <t>AMBARPIL</t>
  </si>
  <si>
    <t>Kanishk Steel Industries Ltd</t>
  </si>
  <si>
    <t>KANSHST</t>
  </si>
  <si>
    <t>Service Care Ltd</t>
  </si>
  <si>
    <t>SERVICE</t>
  </si>
  <si>
    <t>Agro Phos (India) Ltd</t>
  </si>
  <si>
    <t>AGROPHOS</t>
  </si>
  <si>
    <t>GACM Technologies Ltd</t>
  </si>
  <si>
    <t>GATECH</t>
  </si>
  <si>
    <t>Skyline Millars Ltd</t>
  </si>
  <si>
    <t>SKYLMILAR</t>
  </si>
  <si>
    <t>Dharni Capital Services Ltd</t>
  </si>
  <si>
    <t>DHARNI</t>
  </si>
  <si>
    <t>Ahmedabad Steel Craft Ltd</t>
  </si>
  <si>
    <t>AHMDSTE</t>
  </si>
  <si>
    <t>Royale Manor Hotels and Industries Ltd</t>
  </si>
  <si>
    <t>RAYALEMA</t>
  </si>
  <si>
    <t>Nrb Industrial Bearings Ltd</t>
  </si>
  <si>
    <t>NIBL</t>
  </si>
  <si>
    <t>Archies Ltd</t>
  </si>
  <si>
    <t>ARCHIES</t>
  </si>
  <si>
    <t>MKP Mobility Ltd</t>
  </si>
  <si>
    <t>MKPMOB</t>
  </si>
  <si>
    <t>Mirae Asset S&amp;P 500 Top 50 ETF</t>
  </si>
  <si>
    <t>MASPTOP50</t>
  </si>
  <si>
    <t>Patdiam Jewellery Ltd</t>
  </si>
  <si>
    <t>PJL</t>
  </si>
  <si>
    <t>Krishna Ventures Ltd</t>
  </si>
  <si>
    <t>KRISHNA</t>
  </si>
  <si>
    <t>The Victoria Mills Ltd</t>
  </si>
  <si>
    <t>VICTMILL</t>
  </si>
  <si>
    <t>Mahickra Chemicals Ltd</t>
  </si>
  <si>
    <t>MAHICKRA</t>
  </si>
  <si>
    <t>Rajgor Castor Derivatives Ltd</t>
  </si>
  <si>
    <t>RCDL</t>
  </si>
  <si>
    <t>Baba Food Processing (India) Ltd</t>
  </si>
  <si>
    <t>BABAFP</t>
  </si>
  <si>
    <t>Everlon Financials Ltd</t>
  </si>
  <si>
    <t>EVERFIN</t>
  </si>
  <si>
    <t>Shree Marutinandan Tubes Ltd</t>
  </si>
  <si>
    <t>SHREE</t>
  </si>
  <si>
    <t>Hariyana Ship Breakers Ltd</t>
  </si>
  <si>
    <t>HRYNSHP</t>
  </si>
  <si>
    <t>Olatech Solutions Ltd</t>
  </si>
  <si>
    <t>OLATECH</t>
  </si>
  <si>
    <t>Radiowalla Network Ltd</t>
  </si>
  <si>
    <t>RADIOWALLA</t>
  </si>
  <si>
    <t>Universal Starch Chem Allied Ltd</t>
  </si>
  <si>
    <t>UNIVSTAR</t>
  </si>
  <si>
    <t>Manoj Ceramic Ltd</t>
  </si>
  <si>
    <t>MCPL</t>
  </si>
  <si>
    <t>M V K Agro Food Product Ltd</t>
  </si>
  <si>
    <t>MVKAGRO</t>
  </si>
  <si>
    <t>Pioneer Investcorp Ltd</t>
  </si>
  <si>
    <t>PIONRINV</t>
  </si>
  <si>
    <t>Superior Industrial Enterprises Ltd</t>
  </si>
  <si>
    <t>SIEL</t>
  </si>
  <si>
    <t>Banas Finance Ltd</t>
  </si>
  <si>
    <t>BANASFN</t>
  </si>
  <si>
    <t>Pentagon Rubber Ltd</t>
  </si>
  <si>
    <t>PENTAGON</t>
  </si>
  <si>
    <t>NCL Research and Financial Services Ltd</t>
  </si>
  <si>
    <t>NCLRESE</t>
  </si>
  <si>
    <t>One Global Service Provider Ltd</t>
  </si>
  <si>
    <t>ONEGLOBAL</t>
  </si>
  <si>
    <t>Amrapali Industries Ltd</t>
  </si>
  <si>
    <t>AMRAPLIN</t>
  </si>
  <si>
    <t>Ganesha Ecoverse Ltd</t>
  </si>
  <si>
    <t>GANVERSE</t>
  </si>
  <si>
    <t>Sam Industries Ltd</t>
  </si>
  <si>
    <t>SAMINDUS</t>
  </si>
  <si>
    <t>Mirae Asset NYSE FANG+ ETF</t>
  </si>
  <si>
    <t>MAFANG</t>
  </si>
  <si>
    <t>Siddhika Coatings Ltd</t>
  </si>
  <si>
    <t>SIDDHIKA</t>
  </si>
  <si>
    <t>Presstonic Engineering Ltd</t>
  </si>
  <si>
    <t>PRESSTONIC</t>
  </si>
  <si>
    <t>Locomotive Engines &amp; Rolling Stock</t>
  </si>
  <si>
    <t>Sheetal Universal Ltd</t>
  </si>
  <si>
    <t>SHEETAL</t>
  </si>
  <si>
    <t>Prudential Sugar Corp Ltd</t>
  </si>
  <si>
    <t>PRUDMOULI</t>
  </si>
  <si>
    <t>Marshall Machines Ltd</t>
  </si>
  <si>
    <t>MARSHALL</t>
  </si>
  <si>
    <t>Prolife Industries Ltd</t>
  </si>
  <si>
    <t>PROLIFE</t>
  </si>
  <si>
    <t>Gujarat Hotels Ltd</t>
  </si>
  <si>
    <t>GUJHOTE</t>
  </si>
  <si>
    <t>Aditya BSL Nifty Bank ETF</t>
  </si>
  <si>
    <t>ABSLBANETF</t>
  </si>
  <si>
    <t>Jindal Hotels Ltd</t>
  </si>
  <si>
    <t>JINDHOT</t>
  </si>
  <si>
    <t>Slone Infosystems Ltd</t>
  </si>
  <si>
    <t>SLONE</t>
  </si>
  <si>
    <t>Shiva Mills Ltd</t>
  </si>
  <si>
    <t>SHIVAMILLS</t>
  </si>
  <si>
    <t>ICICI Prudential S&amp;P BSE Liquid Rate ETF</t>
  </si>
  <si>
    <t>LIQUIDIETF</t>
  </si>
  <si>
    <t>NAM Securities Ltd</t>
  </si>
  <si>
    <t>NAM</t>
  </si>
  <si>
    <t>Satchmo Holdings Ltd</t>
  </si>
  <si>
    <t>SATCH</t>
  </si>
  <si>
    <t>Terai Tea Co Ltd</t>
  </si>
  <si>
    <t>TERAI</t>
  </si>
  <si>
    <t>Vishwas Agri Seeds Ltd</t>
  </si>
  <si>
    <t>VISHWAS</t>
  </si>
  <si>
    <t>Innovative Tech Pack Ltd</t>
  </si>
  <si>
    <t>INNOVTEC</t>
  </si>
  <si>
    <t>Ekansh Concepts Ltd</t>
  </si>
  <si>
    <t>EKANSH</t>
  </si>
  <si>
    <t>Ameya Precision Engineers Ltd</t>
  </si>
  <si>
    <t>AMEYA</t>
  </si>
  <si>
    <t>Evans Electric Ltd</t>
  </si>
  <si>
    <t>EVANS</t>
  </si>
  <si>
    <t>Gujarat Poly Electronics Ltd</t>
  </si>
  <si>
    <t>GUJARATPOLY</t>
  </si>
  <si>
    <t>Lexus Granito (India) Ltd</t>
  </si>
  <si>
    <t>LEXUS</t>
  </si>
  <si>
    <t>Ashnoor Textile Mills Ltd</t>
  </si>
  <si>
    <t>ASHNOOR</t>
  </si>
  <si>
    <t>Kranti Industries Ltd</t>
  </si>
  <si>
    <t>KRANTI</t>
  </si>
  <si>
    <t>Raj Oil Mills Ltd</t>
  </si>
  <si>
    <t>ROML</t>
  </si>
  <si>
    <t>Krypton Industries Ltd</t>
  </si>
  <si>
    <t>KRYPTONQ</t>
  </si>
  <si>
    <t>Malu Paper Mills Ltd</t>
  </si>
  <si>
    <t>MALUPAPER</t>
  </si>
  <si>
    <t>Rasandik Engineering Industries India Ltd</t>
  </si>
  <si>
    <t>RASANDIK</t>
  </si>
  <si>
    <t>AmpVolts Ltd</t>
  </si>
  <si>
    <t>QUEST</t>
  </si>
  <si>
    <t>Seya Industries Ltd</t>
  </si>
  <si>
    <t>SEYAIND</t>
  </si>
  <si>
    <t>Optimus Finance Ltd</t>
  </si>
  <si>
    <t>OPTIFIN</t>
  </si>
  <si>
    <t>Comrade Appliances Ltd</t>
  </si>
  <si>
    <t>COMRADE</t>
  </si>
  <si>
    <t>Kalyan Capitals Ltd</t>
  </si>
  <si>
    <t>KALYANCAP</t>
  </si>
  <si>
    <t>Globesecure Technologies Ltd</t>
  </si>
  <si>
    <t>GSTL</t>
  </si>
  <si>
    <t>Nhc Foods Ltd</t>
  </si>
  <si>
    <t>NHCFOODS</t>
  </si>
  <si>
    <t>Atal Realtech Ltd</t>
  </si>
  <si>
    <t>ATALREAL</t>
  </si>
  <si>
    <t>Capfin India Ltd</t>
  </si>
  <si>
    <t>CAPFIN</t>
  </si>
  <si>
    <t>Omnitex Industries (India) Ltd</t>
  </si>
  <si>
    <t>OMNITEX</t>
  </si>
  <si>
    <t>Rathi Bars Ltd</t>
  </si>
  <si>
    <t>RATHIBAR</t>
  </si>
  <si>
    <t>Supra Pacific Financial Services Ltd</t>
  </si>
  <si>
    <t>SUPRAPFSL</t>
  </si>
  <si>
    <t>Joindre Capital Services Ltd</t>
  </si>
  <si>
    <t>JOINDRE</t>
  </si>
  <si>
    <t>Shree Krishna Infrastructure Ltd</t>
  </si>
  <si>
    <t>SKIFL</t>
  </si>
  <si>
    <t>Trans India House Impex Ltd</t>
  </si>
  <si>
    <t>TIHIL</t>
  </si>
  <si>
    <t>3P Land Holdings Ltd</t>
  </si>
  <si>
    <t>3PLAND</t>
  </si>
  <si>
    <t>Achyut Healthcare Ltd</t>
  </si>
  <si>
    <t>ACHYUT</t>
  </si>
  <si>
    <t>Thinkink Picturez Ltd</t>
  </si>
  <si>
    <t>THINKINK</t>
  </si>
  <si>
    <t>Softrak Venture Investment Limited</t>
  </si>
  <si>
    <t>SOFTRAKV</t>
  </si>
  <si>
    <t>Simran Farms Ltd</t>
  </si>
  <si>
    <t>SIMRAN</t>
  </si>
  <si>
    <t>Morarka Finance Ltd</t>
  </si>
  <si>
    <t>MORARKFI</t>
  </si>
  <si>
    <t>Ceejay Finance Ltd</t>
  </si>
  <si>
    <t>CEEJAY</t>
  </si>
  <si>
    <t>Riba Textiles Ltd</t>
  </si>
  <si>
    <t>RIBATEX</t>
  </si>
  <si>
    <t>Austin Engineering Company Ltd</t>
  </si>
  <si>
    <t>AUSTENG</t>
  </si>
  <si>
    <t>Dev Labtech Venture Ltd</t>
  </si>
  <si>
    <t>DEVLAB</t>
  </si>
  <si>
    <t>Eiko Lifesciences Ltd</t>
  </si>
  <si>
    <t>EIKO</t>
  </si>
  <si>
    <t>Growington Ventures India Ltd</t>
  </si>
  <si>
    <t>GROWINGTON</t>
  </si>
  <si>
    <t>Real Touch Finance Ltd</t>
  </si>
  <si>
    <t>RTFL</t>
  </si>
  <si>
    <t>Swarnsarita Jewels India Ltd</t>
  </si>
  <si>
    <t>SWARNSAR</t>
  </si>
  <si>
    <t>Divyashakti Ltd</t>
  </si>
  <si>
    <t>DIVSHKT</t>
  </si>
  <si>
    <t>Diligent Media Corporation Ltd</t>
  </si>
  <si>
    <t>DNAMEDIA</t>
  </si>
  <si>
    <t>Vasudhagama Enterprises Ltd</t>
  </si>
  <si>
    <t>VASUDHAGAM</t>
  </si>
  <si>
    <t>Vadivarhe Speciality Chemicals Ltd</t>
  </si>
  <si>
    <t>VSCL</t>
  </si>
  <si>
    <t>Shri Vasuprada Plantations Ltd</t>
  </si>
  <si>
    <t>VASUPRADA</t>
  </si>
  <si>
    <t>East West Freight Carriers Ltd</t>
  </si>
  <si>
    <t>EASTWEST</t>
  </si>
  <si>
    <t>Escorp Asset Management Ltd</t>
  </si>
  <si>
    <t>ESCORP</t>
  </si>
  <si>
    <t>Manugraph India Ltd</t>
  </si>
  <si>
    <t>MANUGRAPH</t>
  </si>
  <si>
    <t>Rex Pipes and Cables Industries Ltd</t>
  </si>
  <si>
    <t>REXPIPES</t>
  </si>
  <si>
    <t>Johnson Pharmacare Ltd</t>
  </si>
  <si>
    <t>JOHNPHARMA</t>
  </si>
  <si>
    <t>Bang Overseas Ltd</t>
  </si>
  <si>
    <t>BANG</t>
  </si>
  <si>
    <t>Candour Techtex Ltd</t>
  </si>
  <si>
    <t>CANDOUR</t>
  </si>
  <si>
    <t>Bhatia Colour Chem Ltd</t>
  </si>
  <si>
    <t>BCCL</t>
  </si>
  <si>
    <t>Envair Electrodyne Ltd</t>
  </si>
  <si>
    <t>ENVAIREL</t>
  </si>
  <si>
    <t>Ravi Kumar Distilleries Ltd</t>
  </si>
  <si>
    <t>RKDL</t>
  </si>
  <si>
    <t>Bombay Cycle and Motor Agency Ltd</t>
  </si>
  <si>
    <t>BOMBCYC</t>
  </si>
  <si>
    <t>We Win Ltd</t>
  </si>
  <si>
    <t>WEWIN</t>
  </si>
  <si>
    <t>Medicamen Organics Ltd</t>
  </si>
  <si>
    <t>MEDIORG</t>
  </si>
  <si>
    <t>F Mec International Financial Services Ltd</t>
  </si>
  <si>
    <t>FMEC</t>
  </si>
  <si>
    <t>ARCL Organics Ltd</t>
  </si>
  <si>
    <t>ARCL</t>
  </si>
  <si>
    <t>Elegant Marbles and Grani Industries Ltd</t>
  </si>
  <si>
    <t>ELEMARB</t>
  </si>
  <si>
    <t>Perfectpac Ltd</t>
  </si>
  <si>
    <t>PERFEPA</t>
  </si>
  <si>
    <t>Pattech Fitwell Tube Components Ltd</t>
  </si>
  <si>
    <t>PATTECH</t>
  </si>
  <si>
    <t>Veeram Securities Ltd</t>
  </si>
  <si>
    <t>VSL</t>
  </si>
  <si>
    <t>Rapicut Carbides Ltd</t>
  </si>
  <si>
    <t>RAPICUT</t>
  </si>
  <si>
    <t>TCFC Finance Ltd</t>
  </si>
  <si>
    <t>TCFCFINQ</t>
  </si>
  <si>
    <t>Motilal Oswal Midcap 100 ETF</t>
  </si>
  <si>
    <t>MOM100</t>
  </si>
  <si>
    <t>Maestros Electronics &amp; Telecommunications Systems Ltd</t>
  </si>
  <si>
    <t>METSL</t>
  </si>
  <si>
    <t>Lesha Industries Ltd</t>
  </si>
  <si>
    <t>LESHAIND</t>
  </si>
  <si>
    <t>Sri KPR Industries Ltd</t>
  </si>
  <si>
    <t>SRIKPRIND</t>
  </si>
  <si>
    <t>Arex Industries Ltd</t>
  </si>
  <si>
    <t>AREXMIS</t>
  </si>
  <si>
    <t>Riddhi Steel and Tube Ltd</t>
  </si>
  <si>
    <t>RSTL</t>
  </si>
  <si>
    <t>Nova Iron and Steel Ltd</t>
  </si>
  <si>
    <t>NOVIS</t>
  </si>
  <si>
    <t>Max Heights Infrastructure Ltd</t>
  </si>
  <si>
    <t>MAXHEIGHTS</t>
  </si>
  <si>
    <t>Ambani Orgochem Ltd</t>
  </si>
  <si>
    <t>AMBANIORGO</t>
  </si>
  <si>
    <t>Kreon Finnancial Services Ltd</t>
  </si>
  <si>
    <t>KREONFIN</t>
  </si>
  <si>
    <t>Orient Beverages Ltd</t>
  </si>
  <si>
    <t>ORIBEVER</t>
  </si>
  <si>
    <t>Kotak Nifty PSU Bank ETF</t>
  </si>
  <si>
    <t>PSUBANK</t>
  </si>
  <si>
    <t>Arvind and Company Shipping Agencies Ltd</t>
  </si>
  <si>
    <t>ACSAL</t>
  </si>
  <si>
    <t>Prospect Commodities Ltd</t>
  </si>
  <si>
    <t>PCL</t>
  </si>
  <si>
    <t>Milgrey Finance and Investments Ltd</t>
  </si>
  <si>
    <t>ZMILGFIN</t>
  </si>
  <si>
    <t>Balkrishna Paper Mills Ltd</t>
  </si>
  <si>
    <t>BALKRISHNA</t>
  </si>
  <si>
    <t>Le Lavoir Ltd</t>
  </si>
  <si>
    <t>LELAVOIR</t>
  </si>
  <si>
    <t>Invesco India Gold Exchange Traded Fund</t>
  </si>
  <si>
    <t>IVZINGOLD</t>
  </si>
  <si>
    <t>Alfa Transformers Ltd</t>
  </si>
  <si>
    <t>ALFATRAN</t>
  </si>
  <si>
    <t>Punjab Communications Ltd</t>
  </si>
  <si>
    <t>PUNJCOMMU</t>
  </si>
  <si>
    <t>Magson Retail and Distribution Ltd</t>
  </si>
  <si>
    <t>MAGSON</t>
  </si>
  <si>
    <t>Virat Industries Ltd</t>
  </si>
  <si>
    <t>VIRAT</t>
  </si>
  <si>
    <t>Akiko Global Services Ltd</t>
  </si>
  <si>
    <t>AKIKO</t>
  </si>
  <si>
    <t>Sambandam Spinning Mills Ltd</t>
  </si>
  <si>
    <t>SAMBANDAM</t>
  </si>
  <si>
    <t>Rollatainers Ltd</t>
  </si>
  <si>
    <t>ROLLT</t>
  </si>
  <si>
    <t>Viaz Tyres Ltd</t>
  </si>
  <si>
    <t>VIAZ</t>
  </si>
  <si>
    <t>Rolta India Ltd</t>
  </si>
  <si>
    <t>ROLTA</t>
  </si>
  <si>
    <t>Mehta Housing Finance Ltd</t>
  </si>
  <si>
    <t>MEHTAHG</t>
  </si>
  <si>
    <t>Warren Tea Ltd</t>
  </si>
  <si>
    <t>WARRENTEA</t>
  </si>
  <si>
    <t>UMA Converter Ltd</t>
  </si>
  <si>
    <t>UMA</t>
  </si>
  <si>
    <t>Gujarat Craft Industries Ltd</t>
  </si>
  <si>
    <t>GUJCRAFT</t>
  </si>
  <si>
    <t>Agarwal Float Glass India Ltd</t>
  </si>
  <si>
    <t>AGARWALFT</t>
  </si>
  <si>
    <t>Sampre Nutritions Ltd</t>
  </si>
  <si>
    <t>SAMPRE</t>
  </si>
  <si>
    <t>Milton Industries Ltd</t>
  </si>
  <si>
    <t>MILTON</t>
  </si>
  <si>
    <t>Gini Silk Mills Ltd</t>
  </si>
  <si>
    <t>GINISILK</t>
  </si>
  <si>
    <t>Advance Metering Technology Ltd</t>
  </si>
  <si>
    <t>AMTL</t>
  </si>
  <si>
    <t>Golden Tobacco Ltd</t>
  </si>
  <si>
    <t>GOLDENTOBC</t>
  </si>
  <si>
    <t>Baba Arts Ltd</t>
  </si>
  <si>
    <t>BABA</t>
  </si>
  <si>
    <t>AKG Exim Ltd</t>
  </si>
  <si>
    <t>AKG</t>
  </si>
  <si>
    <t>SVC Industries Ltd</t>
  </si>
  <si>
    <t>SVCIND</t>
  </si>
  <si>
    <t>Monotype India Ltd</t>
  </si>
  <si>
    <t>MONOT</t>
  </si>
  <si>
    <t>ARC Finance Ltd</t>
  </si>
  <si>
    <t>ARCFIN</t>
  </si>
  <si>
    <t>Smiths &amp; Founders (India) Ltd</t>
  </si>
  <si>
    <t>SMFIL</t>
  </si>
  <si>
    <t>Royal Sense Ltd</t>
  </si>
  <si>
    <t>ROYAL</t>
  </si>
  <si>
    <t>Garment Mantra Lifestyle Ltd</t>
  </si>
  <si>
    <t>GARMNTMNTR</t>
  </si>
  <si>
    <t>Nandani Creation Ltd</t>
  </si>
  <si>
    <t>JAIPURKURT</t>
  </si>
  <si>
    <t>Ishan International Ltd</t>
  </si>
  <si>
    <t>ISHAN</t>
  </si>
  <si>
    <t>Omfurn India Ltd</t>
  </si>
  <si>
    <t>OMFURN</t>
  </si>
  <si>
    <t>Vertexplus Technologies Ltd</t>
  </si>
  <si>
    <t>VERTEXPLUS</t>
  </si>
  <si>
    <t>SM Auto Stamping Ltd</t>
  </si>
  <si>
    <t>SMAUTO</t>
  </si>
  <si>
    <t>National Oxygen Ltd</t>
  </si>
  <si>
    <t>NOL</t>
  </si>
  <si>
    <t>Ravalgaon Sugar Farm Ltd</t>
  </si>
  <si>
    <t>RAVALSUGAR</t>
  </si>
  <si>
    <t>Mirae Asset Nifty Financial Services ETF</t>
  </si>
  <si>
    <t>BFSI</t>
  </si>
  <si>
    <t>Katare Spinning Mills Ltd</t>
  </si>
  <si>
    <t>KATRSPG</t>
  </si>
  <si>
    <t>Mono Pharmacare Ltd</t>
  </si>
  <si>
    <t>MONOPHARMA</t>
  </si>
  <si>
    <t>Vels Film International Ltd</t>
  </si>
  <si>
    <t>VELS</t>
  </si>
  <si>
    <t>ABC India Ltd</t>
  </si>
  <si>
    <t>ABCINDQ</t>
  </si>
  <si>
    <t>Anand Rayons Ltd</t>
  </si>
  <si>
    <t>ARL</t>
  </si>
  <si>
    <t>Super Crop Safe Ltd</t>
  </si>
  <si>
    <t>SUCROSA</t>
  </si>
  <si>
    <t>Naturite Agro Products Ltd</t>
  </si>
  <si>
    <t>NAPL</t>
  </si>
  <si>
    <t>Swasti Vinayaka Synthetics Ltd</t>
  </si>
  <si>
    <t>SWASTIVI</t>
  </si>
  <si>
    <t>Kenvi Jewels Ltd</t>
  </si>
  <si>
    <t>KENVI</t>
  </si>
  <si>
    <t>Clara Industries Ltd</t>
  </si>
  <si>
    <t>CLARA</t>
  </si>
  <si>
    <t>Elixir Capital Ltd</t>
  </si>
  <si>
    <t>ELIXIR</t>
  </si>
  <si>
    <t>Adroit Infotech Ltd</t>
  </si>
  <si>
    <t>ADROITINFO</t>
  </si>
  <si>
    <t>Dhampure Speciality Sugars Ltd</t>
  </si>
  <si>
    <t>DHAMPURE</t>
  </si>
  <si>
    <t>G.S. Auto International Ltd</t>
  </si>
  <si>
    <t>GSAUTO</t>
  </si>
  <si>
    <t>Lakshmi Finance and Industrial Corp Ltd</t>
  </si>
  <si>
    <t>LFIC</t>
  </si>
  <si>
    <t>Aristo Bio-Tech and Lifescience Ltd</t>
  </si>
  <si>
    <t>ARISTO</t>
  </si>
  <si>
    <t>Modipon Ltd</t>
  </si>
  <si>
    <t>MODIPON</t>
  </si>
  <si>
    <t>P B M Polytex Ltd</t>
  </si>
  <si>
    <t>PBMPOLY</t>
  </si>
  <si>
    <t>STL Global Ltd</t>
  </si>
  <si>
    <t>SGL</t>
  </si>
  <si>
    <t>Tridhya Tech Ltd</t>
  </si>
  <si>
    <t>TRIDHYA</t>
  </si>
  <si>
    <t>K G Denim Ltd</t>
  </si>
  <si>
    <t>KGDENIM</t>
  </si>
  <si>
    <t>Kavveri Telecom Products Ltd</t>
  </si>
  <si>
    <t>KAVVERITEL</t>
  </si>
  <si>
    <t>Garnet Construction Ltd</t>
  </si>
  <si>
    <t>GARNET</t>
  </si>
  <si>
    <t>Diversified Real Estate Activities</t>
  </si>
  <si>
    <t>Dhanalaxmi Roto Spinners Ltd</t>
  </si>
  <si>
    <t>DHANROTO</t>
  </si>
  <si>
    <t>Meera Industries Ltd</t>
  </si>
  <si>
    <t>MEERA</t>
  </si>
  <si>
    <t>Chrome Silicon Ltd</t>
  </si>
  <si>
    <t>CHROME</t>
  </si>
  <si>
    <t>Shree Pacetronix Ltd</t>
  </si>
  <si>
    <t>SHREEPAC</t>
  </si>
  <si>
    <t>G-Tec Jainx Education Ltd</t>
  </si>
  <si>
    <t>GTECJAINX</t>
  </si>
  <si>
    <t>Simplex Realty Ltd</t>
  </si>
  <si>
    <t>SIMPLXREA</t>
  </si>
  <si>
    <t>Chartered Capital and Investment Ltd</t>
  </si>
  <si>
    <t>CHRTEDCA</t>
  </si>
  <si>
    <t>Fundviser Capital (India) Ltd</t>
  </si>
  <si>
    <t>FUNDVISER</t>
  </si>
  <si>
    <t>Construction Materials</t>
  </si>
  <si>
    <t>Isl Consulting Ltd</t>
  </si>
  <si>
    <t>ISLCONSUL</t>
  </si>
  <si>
    <t>Silgo Retail Ltd</t>
  </si>
  <si>
    <t>SILGO</t>
  </si>
  <si>
    <t>Shree Krishna Paper Mills &amp; Industries Ltd</t>
  </si>
  <si>
    <t>SKPMIL</t>
  </si>
  <si>
    <t>AccelerateBS India Ltd</t>
  </si>
  <si>
    <t>ACCELERATE</t>
  </si>
  <si>
    <t>Sunrise Efficient Marketing Ltd</t>
  </si>
  <si>
    <t>SEML</t>
  </si>
  <si>
    <t>Ultra Wiring Connectivity System Ltd</t>
  </si>
  <si>
    <t>UWCSL</t>
  </si>
  <si>
    <t>Kalahridhaan Trendz Ltd</t>
  </si>
  <si>
    <t>KTL</t>
  </si>
  <si>
    <t>Real Eco Energy Ltd</t>
  </si>
  <si>
    <t>REALECO</t>
  </si>
  <si>
    <t>Akash Infra-Projects Ltd</t>
  </si>
  <si>
    <t>AKASH</t>
  </si>
  <si>
    <t>Gita Renewable Energy Ltd</t>
  </si>
  <si>
    <t>GITARENEW</t>
  </si>
  <si>
    <t>Zodiac-JRD-MKJ Ltd</t>
  </si>
  <si>
    <t>ZODJRDMKJ</t>
  </si>
  <si>
    <t>Burnpur Cement Ltd</t>
  </si>
  <si>
    <t>BURNPUR</t>
  </si>
  <si>
    <t>Jagan Lamps Ltd</t>
  </si>
  <si>
    <t>JAGANLAM</t>
  </si>
  <si>
    <t>Transgene Biotek Ltd</t>
  </si>
  <si>
    <t>TRABI</t>
  </si>
  <si>
    <t>JFL Life Sciences Ltd</t>
  </si>
  <si>
    <t>JFLLIFE</t>
  </si>
  <si>
    <t>Shreeshay Engineers Ltd</t>
  </si>
  <si>
    <t>SHREESHAY</t>
  </si>
  <si>
    <t>Shreyas Intermediates Ltd</t>
  </si>
  <si>
    <t>SHREYASI</t>
  </si>
  <si>
    <t>Hardcastle and Waud Manufacturing Co Ltd</t>
  </si>
  <si>
    <t>HARDCAS</t>
  </si>
  <si>
    <t>Shalimar Productions Ltd</t>
  </si>
  <si>
    <t>SHALPRO</t>
  </si>
  <si>
    <t>AJR Infra and Tolling Ltd</t>
  </si>
  <si>
    <t>AJRINFRA</t>
  </si>
  <si>
    <t>Globalspace Technologies Ltd</t>
  </si>
  <si>
    <t>Medi-Caps Ltd</t>
  </si>
  <si>
    <t>MEDICAPQ</t>
  </si>
  <si>
    <t>Abhishek Integrations Ltd</t>
  </si>
  <si>
    <t>AILIMITED</t>
  </si>
  <si>
    <t>Inland Printers Ltd</t>
  </si>
  <si>
    <t>INLANPR</t>
  </si>
  <si>
    <t>Regency Fincorp Ltd</t>
  </si>
  <si>
    <t>REGENCY</t>
  </si>
  <si>
    <t>Banaras Beads Ltd</t>
  </si>
  <si>
    <t>BANARBEADS</t>
  </si>
  <si>
    <t>Lee &amp; Nee Softwares (Exports) Ltd</t>
  </si>
  <si>
    <t>LEENEE</t>
  </si>
  <si>
    <t>Supreme Engineering Ltd</t>
  </si>
  <si>
    <t>SUPREMEENG</t>
  </si>
  <si>
    <t>National Plastic Industries Ltd</t>
  </si>
  <si>
    <t>NATPLAS</t>
  </si>
  <si>
    <t>Mefcom Capital Markets Ltd</t>
  </si>
  <si>
    <t>MEFCOMCAP</t>
  </si>
  <si>
    <t>Assam Entrade Ltd</t>
  </si>
  <si>
    <t>ASSAMENT</t>
  </si>
  <si>
    <t>Diversified Financial Services</t>
  </si>
  <si>
    <t>S V J Enterprises Ltd</t>
  </si>
  <si>
    <t>SVJ</t>
  </si>
  <si>
    <t>Oceanic Foods Ltd</t>
  </si>
  <si>
    <t>OCEANIC</t>
  </si>
  <si>
    <t>CCL International Ltd</t>
  </si>
  <si>
    <t>CCLINTER</t>
  </si>
  <si>
    <t>PCS Technology Ltd</t>
  </si>
  <si>
    <t>PCS</t>
  </si>
  <si>
    <t>Technology Hardware, Storage &amp; Peripherals</t>
  </si>
  <si>
    <t>Dmr Hydroengineering &amp; Infrastructures Ltd</t>
  </si>
  <si>
    <t>DMR</t>
  </si>
  <si>
    <t>MM Rubber Company Ltd</t>
  </si>
  <si>
    <t>MMRUBBR-B</t>
  </si>
  <si>
    <t>Continental Seeds and Chemicals Ltd</t>
  </si>
  <si>
    <t>CONTI</t>
  </si>
  <si>
    <t>Shelter Pharma Ltd</t>
  </si>
  <si>
    <t>SHELTER</t>
  </si>
  <si>
    <t>Amkay Products Ltd</t>
  </si>
  <si>
    <t>AMKAY</t>
  </si>
  <si>
    <t>SPS Finquest Ltd</t>
  </si>
  <si>
    <t>SPS</t>
  </si>
  <si>
    <t>Aeonx Digital Technology Ltd</t>
  </si>
  <si>
    <t>AEONXDIGI</t>
  </si>
  <si>
    <t>Mediaone Global Entertainment Ltd</t>
  </si>
  <si>
    <t>MEDIAONE</t>
  </si>
  <si>
    <t>Morgan Ventures Ltd</t>
  </si>
  <si>
    <t>MORGAN</t>
  </si>
  <si>
    <t>Associated Ceramics Ltd</t>
  </si>
  <si>
    <t>ASSOCER</t>
  </si>
  <si>
    <t>ANG Lifesciences India Ltd</t>
  </si>
  <si>
    <t>ANG</t>
  </si>
  <si>
    <t>Starcom Information Technology Ltd</t>
  </si>
  <si>
    <t>STARCOM</t>
  </si>
  <si>
    <t>H P Cotton Textile Mills Ltd</t>
  </si>
  <si>
    <t>HPCOTTON</t>
  </si>
  <si>
    <t>Yamini Investments Company Ltd</t>
  </si>
  <si>
    <t>YAMNINV</t>
  </si>
  <si>
    <t>Fervent Synergies Ltd</t>
  </si>
  <si>
    <t>FERVENTSYN</t>
  </si>
  <si>
    <t>Apoorva Leasing Finance and Investment Company Ltd</t>
  </si>
  <si>
    <t>APOORVA</t>
  </si>
  <si>
    <t>Vivid Mercantile Ltd</t>
  </si>
  <si>
    <t>VIVIDM</t>
  </si>
  <si>
    <t>Telogica Ltd</t>
  </si>
  <si>
    <t>TELOGICA</t>
  </si>
  <si>
    <t>Communications Equipment</t>
  </si>
  <si>
    <t>Deccan Health Care Ltd</t>
  </si>
  <si>
    <t>DECCAN</t>
  </si>
  <si>
    <t>Destiny Logistics &amp; Infra Ltd</t>
  </si>
  <si>
    <t>DESTINY</t>
  </si>
  <si>
    <t>Inani Marbles and Industries Ltd</t>
  </si>
  <si>
    <t>INANI</t>
  </si>
  <si>
    <t>Naapbooks Ltd</t>
  </si>
  <si>
    <t>NBL</t>
  </si>
  <si>
    <t>Chandra Bhagat Pharma Ltd</t>
  </si>
  <si>
    <t>CBPL</t>
  </si>
  <si>
    <t>G G Dandekar Properties Ltd</t>
  </si>
  <si>
    <t>GGDPROP</t>
  </si>
  <si>
    <t>Humming Bird Education Ltd</t>
  </si>
  <si>
    <t>HBEL</t>
  </si>
  <si>
    <t>UR Sugar Industries Ltd</t>
  </si>
  <si>
    <t>URSUGAR</t>
  </si>
  <si>
    <t>Tapi Fruit Processing Ltd</t>
  </si>
  <si>
    <t>TAPIFRUIT</t>
  </si>
  <si>
    <t>Rose Merc Ltd</t>
  </si>
  <si>
    <t>ROSEMER</t>
  </si>
  <si>
    <t>Poddar Housing and Development Ltd</t>
  </si>
  <si>
    <t>PODDARHOUS</t>
  </si>
  <si>
    <t>Shree Rajasthan Syntex Ltd</t>
  </si>
  <si>
    <t>SHRAJSYNQ</t>
  </si>
  <si>
    <t>C P S Shapers Ltd</t>
  </si>
  <si>
    <t>CPS</t>
  </si>
  <si>
    <t>Micropro Software Solutions Ltd</t>
  </si>
  <si>
    <t>MICROPRO</t>
  </si>
  <si>
    <t>DSJ Keep Learning Ltd</t>
  </si>
  <si>
    <t>KEEPLEARN</t>
  </si>
  <si>
    <t>Pearl Polymers Ltd</t>
  </si>
  <si>
    <t>PEARLPOLY</t>
  </si>
  <si>
    <t>Mish Designs Ltd</t>
  </si>
  <si>
    <t>MISHDESIGN</t>
  </si>
  <si>
    <t>VSF Projects Ltd</t>
  </si>
  <si>
    <t>VSFPROJ</t>
  </si>
  <si>
    <t>Diligent Industries Ltd</t>
  </si>
  <si>
    <t>DILIGENT</t>
  </si>
  <si>
    <t>GKB Ophthalmics Ltd</t>
  </si>
  <si>
    <t>GKB</t>
  </si>
  <si>
    <t>GTN Industries Ltd</t>
  </si>
  <si>
    <t>GTNINDS</t>
  </si>
  <si>
    <t>E-Land Apparel Ltd</t>
  </si>
  <si>
    <t>ELAND</t>
  </si>
  <si>
    <t>Shrydus Industries Ltd</t>
  </si>
  <si>
    <t>SHRYDUS</t>
  </si>
  <si>
    <t>Mittal Life Style Ltd</t>
  </si>
  <si>
    <t>MITTAL</t>
  </si>
  <si>
    <t>Rolcon Engineering Company Ltd</t>
  </si>
  <si>
    <t>ROLCOEN</t>
  </si>
  <si>
    <t>Aatmaj Healthcare Ltd</t>
  </si>
  <si>
    <t>AATMAJ</t>
  </si>
  <si>
    <t>Godha Cabcon &amp; Insulation Ltd</t>
  </si>
  <si>
    <t>GODHA</t>
  </si>
  <si>
    <t>Vruddhi Engineering Works Ltd</t>
  </si>
  <si>
    <t>VRUDDHI</t>
  </si>
  <si>
    <t>Mishka Exim Ltd</t>
  </si>
  <si>
    <t>MISHKA</t>
  </si>
  <si>
    <t>Saven Technologies Ltd</t>
  </si>
  <si>
    <t>7TEC</t>
  </si>
  <si>
    <t>Comfort Fincap Ltd</t>
  </si>
  <si>
    <t>COMFINCAP</t>
  </si>
  <si>
    <t>Metal Coatings (India) Ltd</t>
  </si>
  <si>
    <t>METALCO</t>
  </si>
  <si>
    <t>Getalong Enterprise Ltd</t>
  </si>
  <si>
    <t>GETALONG</t>
  </si>
  <si>
    <t>FEL</t>
  </si>
  <si>
    <t>Vistar Amar Ltd</t>
  </si>
  <si>
    <t>VISTARAMAR</t>
  </si>
  <si>
    <t>Camex Ltd</t>
  </si>
  <si>
    <t>CAMEXLTD</t>
  </si>
  <si>
    <t>Sintex Plastics Technology Ltd</t>
  </si>
  <si>
    <t>SPTL</t>
  </si>
  <si>
    <t>Contil India Ltd</t>
  </si>
  <si>
    <t>CONTILI</t>
  </si>
  <si>
    <t>Palco Metals Ltd</t>
  </si>
  <si>
    <t>PALCO</t>
  </si>
  <si>
    <t>Country Condo's Ltd</t>
  </si>
  <si>
    <t>COUNCODOS</t>
  </si>
  <si>
    <t>Cell Point (India) Ltd</t>
  </si>
  <si>
    <t>CELLPOINT</t>
  </si>
  <si>
    <t>Restile Ceramics Ltd</t>
  </si>
  <si>
    <t>RESTILE</t>
  </si>
  <si>
    <t>Committed Cargo Care Ltd</t>
  </si>
  <si>
    <t>COMMITTED</t>
  </si>
  <si>
    <t>Tirupati Tyres Ltd</t>
  </si>
  <si>
    <t>TTIL</t>
  </si>
  <si>
    <t>Salem Erode Investments Ltd</t>
  </si>
  <si>
    <t>SALEM</t>
  </si>
  <si>
    <t>Shrenik Ltd</t>
  </si>
  <si>
    <t>SHRENIK</t>
  </si>
  <si>
    <t>Signoria Creation Ltd</t>
  </si>
  <si>
    <t>SIGNORIA</t>
  </si>
  <si>
    <t>Vista Pharmaceuticals Ltd</t>
  </si>
  <si>
    <t>VISTAPH</t>
  </si>
  <si>
    <t>Abm International Ltd</t>
  </si>
  <si>
    <t>ABMINTLLTD</t>
  </si>
  <si>
    <t>Walpar Nutritions Ltd</t>
  </si>
  <si>
    <t>WALPAR</t>
  </si>
  <si>
    <t>Ushanti Colour Chem Ltd</t>
  </si>
  <si>
    <t>UCL</t>
  </si>
  <si>
    <t>Response Informatics Ltd</t>
  </si>
  <si>
    <t>RESPONSINF</t>
  </si>
  <si>
    <t>Hemadri Cements Ltd</t>
  </si>
  <si>
    <t>HEMACEM</t>
  </si>
  <si>
    <t>Ankit Metal &amp; Power Ltd</t>
  </si>
  <si>
    <t>ANKITMETAL</t>
  </si>
  <si>
    <t>Ceeta Industries Ltd</t>
  </si>
  <si>
    <t>CEETAIN</t>
  </si>
  <si>
    <t>Laxmi Cotspin Ltd</t>
  </si>
  <si>
    <t>LAXMICOT</t>
  </si>
  <si>
    <t>Greenhitech Ventures Ltd</t>
  </si>
  <si>
    <t>GVL</t>
  </si>
  <si>
    <t>Choksi Laboratories Ltd</t>
  </si>
  <si>
    <t>CHOKSILA</t>
  </si>
  <si>
    <t>Wires and Fabriks (SA) Ltd</t>
  </si>
  <si>
    <t>WIREFABR</t>
  </si>
  <si>
    <t>Sangani Hospitals Ltd</t>
  </si>
  <si>
    <t>SANGANI</t>
  </si>
  <si>
    <t>Yudiz Solutions Ltd</t>
  </si>
  <si>
    <t>YUDIZ</t>
  </si>
  <si>
    <t>Yash Chemex Ltd</t>
  </si>
  <si>
    <t>YASHCHEM</t>
  </si>
  <si>
    <t>Franklin Industries Ltd</t>
  </si>
  <si>
    <t>FRANKLININD</t>
  </si>
  <si>
    <t>Hawa Engineers Ltd</t>
  </si>
  <si>
    <t>HAWAENG</t>
  </si>
  <si>
    <t>Dhanlaxmi Fabrics Ltd</t>
  </si>
  <si>
    <t>DHANFAB</t>
  </si>
  <si>
    <t>HOAC Foods India Ltd</t>
  </si>
  <si>
    <t>HOACFOODS</t>
  </si>
  <si>
    <t>Mandeep Auto Industries Ltd</t>
  </si>
  <si>
    <t>MANDEEP</t>
  </si>
  <si>
    <t>DK Enterprises Global Ltd</t>
  </si>
  <si>
    <t>DKEGL</t>
  </si>
  <si>
    <t>AA Plus Tradelink Ltd</t>
  </si>
  <si>
    <t>AAPLUSTRAD</t>
  </si>
  <si>
    <t>Anjani Synthetics Ltd</t>
  </si>
  <si>
    <t>ANJANI</t>
  </si>
  <si>
    <t>Walchand Peoplefirst Ltd</t>
  </si>
  <si>
    <t>WALCHPF</t>
  </si>
  <si>
    <t>Ambica Agarbathies Aroma &amp; Industries Ltd</t>
  </si>
  <si>
    <t>AMBICAAGAR</t>
  </si>
  <si>
    <t>Vineet Laboratories Ltd</t>
  </si>
  <si>
    <t>VINEETLAB</t>
  </si>
  <si>
    <t>BDR Buildcon Ltd</t>
  </si>
  <si>
    <t>BDR</t>
  </si>
  <si>
    <t>Sandu Pharmaceuticals Ltd</t>
  </si>
  <si>
    <t>SANDUPHQ</t>
  </si>
  <si>
    <t>DRA Consultants Ltd</t>
  </si>
  <si>
    <t>DRA</t>
  </si>
  <si>
    <t>Vivo Bio Tech Ltd</t>
  </si>
  <si>
    <t>VIVOBIOT</t>
  </si>
  <si>
    <t>Kanani Industries Ltd</t>
  </si>
  <si>
    <t>KANANIIND</t>
  </si>
  <si>
    <t>ICDS Ltd</t>
  </si>
  <si>
    <t>ICDSLTD</t>
  </si>
  <si>
    <t>Ecoboard Industries Ltd</t>
  </si>
  <si>
    <t>ECOBOAR</t>
  </si>
  <si>
    <t>Ashnisha Industries Ltd</t>
  </si>
  <si>
    <t>ASHNI</t>
  </si>
  <si>
    <t>Prismx Global Ventures Ltd</t>
  </si>
  <si>
    <t>PRISMX</t>
  </si>
  <si>
    <t>Galactico Corporate Services Ltd</t>
  </si>
  <si>
    <t>GALACTICO</t>
  </si>
  <si>
    <t>Phosphate Company Ltd</t>
  </si>
  <si>
    <t>PHOSPHATE</t>
  </si>
  <si>
    <t>PVV Infra Ltd</t>
  </si>
  <si>
    <t>PVVINFRA</t>
  </si>
  <si>
    <t>Quality RO Industries Ltd</t>
  </si>
  <si>
    <t>QRIL</t>
  </si>
  <si>
    <t>Goblin India Ltd</t>
  </si>
  <si>
    <t>GOBLIN</t>
  </si>
  <si>
    <t>Visaman Global Sales Ltd</t>
  </si>
  <si>
    <t>VISAMAN</t>
  </si>
  <si>
    <t>Marble City India Ltd</t>
  </si>
  <si>
    <t>MARBLE</t>
  </si>
  <si>
    <t>Dynamic Portfolio Management &amp; Services Ltd</t>
  </si>
  <si>
    <t>DYNAMICP</t>
  </si>
  <si>
    <t>Ladderup Finance Ltd</t>
  </si>
  <si>
    <t>LADDERUP</t>
  </si>
  <si>
    <t>Shantidoot Infra Services Ltd</t>
  </si>
  <si>
    <t>SISL</t>
  </si>
  <si>
    <t>Mohit Paper Mills Ltd</t>
  </si>
  <si>
    <t>MOHITPPR</t>
  </si>
  <si>
    <t>A F Enterprises Ltd</t>
  </si>
  <si>
    <t>AFEL</t>
  </si>
  <si>
    <t>Odyssey Corporation Ltd</t>
  </si>
  <si>
    <t>ODYCORP</t>
  </si>
  <si>
    <t>Nimbus Projects Ltd</t>
  </si>
  <si>
    <t>NIMBSPROJ</t>
  </si>
  <si>
    <t>AD- Manum Finance Ltd</t>
  </si>
  <si>
    <t>ADMANUM</t>
  </si>
  <si>
    <t>Teesta Agro Industries Ltd</t>
  </si>
  <si>
    <t>TEEAI</t>
  </si>
  <si>
    <t>Cranex Ltd</t>
  </si>
  <si>
    <t>CRANEX</t>
  </si>
  <si>
    <t>Construction Machinery &amp; Heavy Transportation Equipment</t>
  </si>
  <si>
    <t>N G Industries Ltd</t>
  </si>
  <si>
    <t>NGIND</t>
  </si>
  <si>
    <t>Nakoda Group of Industries Ltd</t>
  </si>
  <si>
    <t>NGIL</t>
  </si>
  <si>
    <t>Oriental Trimex Ltd</t>
  </si>
  <si>
    <t>ORIENTALTL</t>
  </si>
  <si>
    <t>Orchasp Ltd</t>
  </si>
  <si>
    <t>ORCHASP</t>
  </si>
  <si>
    <t>Acrow India Ltd</t>
  </si>
  <si>
    <t>ACROW</t>
  </si>
  <si>
    <t>Eighty Jewellers Ltd</t>
  </si>
  <si>
    <t>EIGHTY</t>
  </si>
  <si>
    <t>Vandana Knitwear Ltd</t>
  </si>
  <si>
    <t>VANDANA</t>
  </si>
  <si>
    <t>Zodiac Ventures Ltd</t>
  </si>
  <si>
    <t>ZODIACVEN</t>
  </si>
  <si>
    <t>Future Market Networks Ltd</t>
  </si>
  <si>
    <t>FMNL</t>
  </si>
  <si>
    <t>Misquita Engineering Ltd</t>
  </si>
  <si>
    <t>MISQUITA</t>
  </si>
  <si>
    <t>Ashoka Metcast Ltd</t>
  </si>
  <si>
    <t>ASHOKAMET</t>
  </si>
  <si>
    <t>ASL Industries Ltd</t>
  </si>
  <si>
    <t>ASLIND</t>
  </si>
  <si>
    <t>Axis NIFTY IT ETF</t>
  </si>
  <si>
    <t>AXISTECETF</t>
  </si>
  <si>
    <t>Gorani Industries Ltd</t>
  </si>
  <si>
    <t>GORANIN</t>
  </si>
  <si>
    <t>Balurghat Technologies Ltd</t>
  </si>
  <si>
    <t>BALTE</t>
  </si>
  <si>
    <t>Pan India Corp Ltd</t>
  </si>
  <si>
    <t>PANINDIAC</t>
  </si>
  <si>
    <t>Kshitij Polyline Ltd</t>
  </si>
  <si>
    <t>KSHITIJPOL</t>
  </si>
  <si>
    <t>Italian Edibles Ltd</t>
  </si>
  <si>
    <t>ITALIANE</t>
  </si>
  <si>
    <t>Roopa Industries Ltd</t>
  </si>
  <si>
    <t>ROOPAIND</t>
  </si>
  <si>
    <t>Tirupati Sarjan Ltd</t>
  </si>
  <si>
    <t>TIRSARJ</t>
  </si>
  <si>
    <t>S &amp; T Corporation Ltd</t>
  </si>
  <si>
    <t>STCORP</t>
  </si>
  <si>
    <t>Khoobsurat Ltd</t>
  </si>
  <si>
    <t>KHOOBSURAT</t>
  </si>
  <si>
    <t>Alfavision Overseas (India) Ltd</t>
  </si>
  <si>
    <t>ALFAVIO</t>
  </si>
  <si>
    <t>Pace E-Commerce Ventures Ltd</t>
  </si>
  <si>
    <t>PACE</t>
  </si>
  <si>
    <t>Homefurnishing Retail</t>
  </si>
  <si>
    <t>Archidply Decor Ltd</t>
  </si>
  <si>
    <t>ADL</t>
  </si>
  <si>
    <t>Grovy India Ltd</t>
  </si>
  <si>
    <t>GROVY</t>
  </si>
  <si>
    <t>Sulabh Engineers and Services Ltd</t>
  </si>
  <si>
    <t>SULABEN</t>
  </si>
  <si>
    <t>Transvoy Logistics India Ltd</t>
  </si>
  <si>
    <t>TRANSVOY</t>
  </si>
  <si>
    <t>Air Freight &amp; Logistics</t>
  </si>
  <si>
    <t>Artefact Projects Ltd</t>
  </si>
  <si>
    <t>ARTEFACT</t>
  </si>
  <si>
    <t>ICICI Prudential S&amp;P BSE Sensex ETF</t>
  </si>
  <si>
    <t>SENSEXIETF</t>
  </si>
  <si>
    <t>Ind Bank Housing Ltd</t>
  </si>
  <si>
    <t>INDBNK</t>
  </si>
  <si>
    <t>Indianivesh Ltd</t>
  </si>
  <si>
    <t>INDIANVSH</t>
  </si>
  <si>
    <t>Super Spinning Mills Ltd</t>
  </si>
  <si>
    <t>SUPERSPIN</t>
  </si>
  <si>
    <t>Morarjee Textiles Ltd</t>
  </si>
  <si>
    <t>MORARJEE</t>
  </si>
  <si>
    <t>Madhav Marbles and Granites Ltd</t>
  </si>
  <si>
    <t>MADHAV</t>
  </si>
  <si>
    <t>MSR India Ltd</t>
  </si>
  <si>
    <t>MSRINDIA</t>
  </si>
  <si>
    <t>Maharashtra Corp Ltd</t>
  </si>
  <si>
    <t>MAHACORP</t>
  </si>
  <si>
    <t>Harshil Agrotech Ltd</t>
  </si>
  <si>
    <t>HARSHILAGR</t>
  </si>
  <si>
    <t>Winny Immigration &amp; Education Services Ltd</t>
  </si>
  <si>
    <t>WINNY</t>
  </si>
  <si>
    <t>Academic &amp; Educational Services</t>
  </si>
  <si>
    <t>Axel Polymers Ltd</t>
  </si>
  <si>
    <t>AXELPOLY</t>
  </si>
  <si>
    <t>Rex Sealing &amp; Packing Industries Ltd</t>
  </si>
  <si>
    <t>REXSEAL</t>
  </si>
  <si>
    <t>Valencia Nutrition Ltd</t>
  </si>
  <si>
    <t>VALENCIA</t>
  </si>
  <si>
    <t>Soft Drinks &amp; Non-alcoholic Beverages</t>
  </si>
  <si>
    <t>Kwality Ltd</t>
  </si>
  <si>
    <t>KWALITY</t>
  </si>
  <si>
    <t>Sri Ramakrishna Mills (Coimbatore) Ltd</t>
  </si>
  <si>
    <t>SRMCL</t>
  </si>
  <si>
    <t>Sellwin Traders Ltd</t>
  </si>
  <si>
    <t>SELLWIN</t>
  </si>
  <si>
    <t>Addi Industries Ltd</t>
  </si>
  <si>
    <t>ADDIND</t>
  </si>
  <si>
    <t>Tatia Global Vennture Ltd</t>
  </si>
  <si>
    <t>TATIAGLOB</t>
  </si>
  <si>
    <t>Angel Fibers Ltd</t>
  </si>
  <si>
    <t>ANGEL</t>
  </si>
  <si>
    <t>India Home Loan Ltd</t>
  </si>
  <si>
    <t>INDIAHOME</t>
  </si>
  <si>
    <t>E L Forge Ltd</t>
  </si>
  <si>
    <t>ELFORGE</t>
  </si>
  <si>
    <t>Hindoostan Mills Ltd</t>
  </si>
  <si>
    <t>HINDMILL</t>
  </si>
  <si>
    <t>Standard Surfactants Ltd</t>
  </si>
  <si>
    <t>STDSFAC</t>
  </si>
  <si>
    <t>Household Products</t>
  </si>
  <si>
    <t>Sylph Technologies Ltd</t>
  </si>
  <si>
    <t>SYLPH</t>
  </si>
  <si>
    <t>Kabsons Industries Ltd</t>
  </si>
  <si>
    <t>KABSON</t>
  </si>
  <si>
    <t>Khaitan (India) Ltd</t>
  </si>
  <si>
    <t>KHAITANLTD</t>
  </si>
  <si>
    <t>Prime Property Development Corp Ltd</t>
  </si>
  <si>
    <t>PRIMEPRO</t>
  </si>
  <si>
    <t>Chandra Prabhu International Ltd</t>
  </si>
  <si>
    <t>CHANDRAP</t>
  </si>
  <si>
    <t>Gujrat Credit Corporation Ltd</t>
  </si>
  <si>
    <t>GUJCRED</t>
  </si>
  <si>
    <t>Salora International Ltd</t>
  </si>
  <si>
    <t>SALORAINTL</t>
  </si>
  <si>
    <t>Next Mediaworks Ltd</t>
  </si>
  <si>
    <t>NEXTMEDIA</t>
  </si>
  <si>
    <t>Sacheta Metals Ltd</t>
  </si>
  <si>
    <t>SACHEMT</t>
  </si>
  <si>
    <t>P H Capital Ltd</t>
  </si>
  <si>
    <t>PHCAP</t>
  </si>
  <si>
    <t>Gogia Capital Services Ltd</t>
  </si>
  <si>
    <t>GOGIACAP</t>
  </si>
  <si>
    <t>Earthstahl &amp; Alloys Ltd</t>
  </si>
  <si>
    <t>EARTH</t>
  </si>
  <si>
    <t>Emergent Industrial Solutions Ltd</t>
  </si>
  <si>
    <t>EMERGENT</t>
  </si>
  <si>
    <t>Bandaram Pharma Packtech Ltd</t>
  </si>
  <si>
    <t>BANDARAM</t>
  </si>
  <si>
    <t>Libas Consumer Products Ltd</t>
  </si>
  <si>
    <t>LIBAS</t>
  </si>
  <si>
    <t>Tarini International Ltd</t>
  </si>
  <si>
    <t>TARINI</t>
  </si>
  <si>
    <t>Jet Knitwears Ltd</t>
  </si>
  <si>
    <t>JETKNIT</t>
  </si>
  <si>
    <t>Sainik Finance &amp; Industries Ltd</t>
  </si>
  <si>
    <t>SAINIK</t>
  </si>
  <si>
    <t>Tirupati Foam Ltd</t>
  </si>
  <si>
    <t>TIRUFOAM</t>
  </si>
  <si>
    <t>Faalcon Concepts Ltd</t>
  </si>
  <si>
    <t>FAALCON</t>
  </si>
  <si>
    <t>Tamilnadu Telecommunication Ltd</t>
  </si>
  <si>
    <t>TNTELE</t>
  </si>
  <si>
    <t>Chennai Ferrous Industries Ltd</t>
  </si>
  <si>
    <t>CHENFERRO</t>
  </si>
  <si>
    <t>Tejnaksh Healthcare Ltd</t>
  </si>
  <si>
    <t>TEJNAKSH</t>
  </si>
  <si>
    <t>Sagardeep Alloys Ltd</t>
  </si>
  <si>
    <t>SAGARDEEP</t>
  </si>
  <si>
    <t>Betex India Ltd</t>
  </si>
  <si>
    <t>BETXIND</t>
  </si>
  <si>
    <t>Jigar Cables Ltd</t>
  </si>
  <si>
    <t>JIGAR</t>
  </si>
  <si>
    <t>Vivanta Industries Ltd</t>
  </si>
  <si>
    <t>VIVANTA</t>
  </si>
  <si>
    <t>Sudal Industries Ltd</t>
  </si>
  <si>
    <t>SUDAI</t>
  </si>
  <si>
    <t>Aluminum</t>
  </si>
  <si>
    <t>Beekay Niryat Ltd</t>
  </si>
  <si>
    <t>BNL</t>
  </si>
  <si>
    <t>Add-Shop E-Retail Ltd</t>
  </si>
  <si>
    <t>ASRL</t>
  </si>
  <si>
    <t>Sobhaygya Mercantile Ltd</t>
  </si>
  <si>
    <t>SOBME</t>
  </si>
  <si>
    <t>Julien Agro Infratech Ltd</t>
  </si>
  <si>
    <t>JULIEN</t>
  </si>
  <si>
    <t>Cybele Industries Ltd</t>
  </si>
  <si>
    <t>CYBELEIND</t>
  </si>
  <si>
    <t>Grill Splendour Services Ltd</t>
  </si>
  <si>
    <t>BIRDYS</t>
  </si>
  <si>
    <t>Ashirwad Steels And Industries Ltd</t>
  </si>
  <si>
    <t>ASHSI</t>
  </si>
  <si>
    <t>Sumedha Fiscal Services Ltd</t>
  </si>
  <si>
    <t>SUMEDHA</t>
  </si>
  <si>
    <t>West Leisure Resorts Ltd</t>
  </si>
  <si>
    <t>WESTLEIRES</t>
  </si>
  <si>
    <t>Khandwala Securities Ltd</t>
  </si>
  <si>
    <t>KHANDSE</t>
  </si>
  <si>
    <t>Kamadgiri Fashion Ltd</t>
  </si>
  <si>
    <t>KAMADGIRI</t>
  </si>
  <si>
    <t>Uttam Galva Steels Ltd</t>
  </si>
  <si>
    <t>UTTAMSTL</t>
  </si>
  <si>
    <t>Sonu Infratech Ltd</t>
  </si>
  <si>
    <t>SONUINFRA</t>
  </si>
  <si>
    <t>VAMA Industries Ltd</t>
  </si>
  <si>
    <t>VAMA</t>
  </si>
  <si>
    <t>Flomic Global Logistics Ltd</t>
  </si>
  <si>
    <t>FLOMIC</t>
  </si>
  <si>
    <t>Lead Reclaim and Rubber Products Ltd</t>
  </si>
  <si>
    <t>LRRPL</t>
  </si>
  <si>
    <t>Continental Petroleums Ltd</t>
  </si>
  <si>
    <t>CONTPTR</t>
  </si>
  <si>
    <t>Kaiser Corporation Ltd</t>
  </si>
  <si>
    <t>KACL</t>
  </si>
  <si>
    <t>Medico Intercontinental Ltd</t>
  </si>
  <si>
    <t>MIL</t>
  </si>
  <si>
    <t>Polyspin Exports Ltd</t>
  </si>
  <si>
    <t>POLYSPIN</t>
  </si>
  <si>
    <t>Crestchem Ltd</t>
  </si>
  <si>
    <t>CRSTCHM</t>
  </si>
  <si>
    <t>Techindia Nirman Ltd</t>
  </si>
  <si>
    <t>TECHIN</t>
  </si>
  <si>
    <t>Transchem Ltd</t>
  </si>
  <si>
    <t>TRANSCHEM</t>
  </si>
  <si>
    <t>Bonlon Industries Ltd</t>
  </si>
  <si>
    <t>BONLON</t>
  </si>
  <si>
    <t>Copper</t>
  </si>
  <si>
    <t>Integra Switchgear Ltd</t>
  </si>
  <si>
    <t>INTEGSW</t>
  </si>
  <si>
    <t>Fine-Line Circuits Ltd</t>
  </si>
  <si>
    <t>FINELINE</t>
  </si>
  <si>
    <t>Suditi Industries Ltd</t>
  </si>
  <si>
    <t>SUDTIND-B</t>
  </si>
  <si>
    <t>TGB Banquets and Hotels Ltd</t>
  </si>
  <si>
    <t>TGBHOTELS</t>
  </si>
  <si>
    <t>Veritaas Advertising Ltd</t>
  </si>
  <si>
    <t>VERITAAS</t>
  </si>
  <si>
    <t>Manjeera Constructions Ltd</t>
  </si>
  <si>
    <t>MANJEERA</t>
  </si>
  <si>
    <t>Tecil Chemicals and Hydro Power Ltd</t>
  </si>
  <si>
    <t>TECILCHEM</t>
  </si>
  <si>
    <t>Timescan Logistics (India) Ltd</t>
  </si>
  <si>
    <t>TIMESCAN</t>
  </si>
  <si>
    <t>Visagar Financial Services Ltd</t>
  </si>
  <si>
    <t>VISAGAR</t>
  </si>
  <si>
    <t>Veejay Lakshmi Engineering Works Ltd</t>
  </si>
  <si>
    <t>VJLAXMIE</t>
  </si>
  <si>
    <t>Innokaiz India Ltd</t>
  </si>
  <si>
    <t>INNOKAIZ</t>
  </si>
  <si>
    <t>SBEC Systems (India) Ltd</t>
  </si>
  <si>
    <t>SBECSYS</t>
  </si>
  <si>
    <t>JMD Ventures Ltd</t>
  </si>
  <si>
    <t>JMDVL</t>
  </si>
  <si>
    <t>Nidan Laboratories and Healthcare Ltd</t>
  </si>
  <si>
    <t>NIDAN</t>
  </si>
  <si>
    <t>Future Lifestyle Fashions Ltd</t>
  </si>
  <si>
    <t>FLFL</t>
  </si>
  <si>
    <t>Binani Industries Ltd</t>
  </si>
  <si>
    <t>BINANIIND</t>
  </si>
  <si>
    <t>Conart Engineers Ltd</t>
  </si>
  <si>
    <t>CONART</t>
  </si>
  <si>
    <t>Suryaamba Spinning Mills Ltd</t>
  </si>
  <si>
    <t>SURYAAMBA</t>
  </si>
  <si>
    <t>Diana Tea Co Ltd</t>
  </si>
  <si>
    <t>DIANATEA</t>
  </si>
  <si>
    <t>Arigato Universe Ltd</t>
  </si>
  <si>
    <t>ARIGATO</t>
  </si>
  <si>
    <t>Gayatri BioOrganics Ltd</t>
  </si>
  <si>
    <t>GAYATRIBI</t>
  </si>
  <si>
    <t>Picturehouse Media Ltd</t>
  </si>
  <si>
    <t>PICTUREHS</t>
  </si>
  <si>
    <t>Shree Ganesh Bio-Tech (India) Ltd</t>
  </si>
  <si>
    <t>SHREEGANES</t>
  </si>
  <si>
    <t>JMJ Fintech Ltd</t>
  </si>
  <si>
    <t>JMJFIN</t>
  </si>
  <si>
    <t>Inspire Films Ltd</t>
  </si>
  <si>
    <t>INSPIRE</t>
  </si>
  <si>
    <t>Yug Decor Ltd</t>
  </si>
  <si>
    <t>YUG</t>
  </si>
  <si>
    <t>Focus Business Solution Ltd</t>
  </si>
  <si>
    <t>Diversified Support Services</t>
  </si>
  <si>
    <t>J Taparia Projects Ltd</t>
  </si>
  <si>
    <t>JTAPARIA</t>
  </si>
  <si>
    <t>Markobenz Ventures Ltd</t>
  </si>
  <si>
    <t>MARKOBENZ</t>
  </si>
  <si>
    <t>Rishi Techtex Ltd</t>
  </si>
  <si>
    <t>RISHITECH</t>
  </si>
  <si>
    <t>Veerhealth Care Ltd</t>
  </si>
  <si>
    <t>VEERHEALTH</t>
  </si>
  <si>
    <t>J A Finance Ltd</t>
  </si>
  <si>
    <t>JAFINANCE</t>
  </si>
  <si>
    <t>Swasti Vinayaka Art and Heritage Corporation Ltd</t>
  </si>
  <si>
    <t>SVARTCORP</t>
  </si>
  <si>
    <t>Genus Prime Infra Ltd</t>
  </si>
  <si>
    <t>GENUSPRIME</t>
  </si>
  <si>
    <t>Solitaire Machine Tools Ltd</t>
  </si>
  <si>
    <t>SOLIMAC</t>
  </si>
  <si>
    <t>Standard Batteries Ltd</t>
  </si>
  <si>
    <t>STDBAT</t>
  </si>
  <si>
    <t>India Cements Capital Ltd</t>
  </si>
  <si>
    <t>INDCEMCAP</t>
  </si>
  <si>
    <t>Nippon India Nifty Pharma ETF</t>
  </si>
  <si>
    <t>PHARMABEES</t>
  </si>
  <si>
    <t>Unick Fix-A-Form And Printers Ltd</t>
  </si>
  <si>
    <t>UNICK</t>
  </si>
  <si>
    <t>VERTEX Securities Ltd</t>
  </si>
  <si>
    <t>VERTEX</t>
  </si>
  <si>
    <t>Shiva Global Agro Industries Ltd</t>
  </si>
  <si>
    <t>SHIVAAGRO</t>
  </si>
  <si>
    <t>Sonal Adhesives Ltd</t>
  </si>
  <si>
    <t>SONALAD</t>
  </si>
  <si>
    <t>Fortune International Ltd</t>
  </si>
  <si>
    <t>FORINTL</t>
  </si>
  <si>
    <t>Yasons Chemex Care Ltd</t>
  </si>
  <si>
    <t>YCCL</t>
  </si>
  <si>
    <t>Laxmipati Engineering Works Ltd</t>
  </si>
  <si>
    <t>LAXMIPATI</t>
  </si>
  <si>
    <t>ARSS Infrastructure Projects Ltd</t>
  </si>
  <si>
    <t>ARSSINFRA</t>
  </si>
  <si>
    <t>Shreeram Proteins Ltd</t>
  </si>
  <si>
    <t>SRPL</t>
  </si>
  <si>
    <t>Dhanlaxmi Cotex Ltd</t>
  </si>
  <si>
    <t>DHANCOT</t>
  </si>
  <si>
    <t>City Crops Agro Ltd</t>
  </si>
  <si>
    <t>CCAL</t>
  </si>
  <si>
    <t>KKV Agro Powers Limited</t>
  </si>
  <si>
    <t>KKVAPOW</t>
  </si>
  <si>
    <t>Cyber Media (India) Ltd</t>
  </si>
  <si>
    <t>CYBERMEDIA</t>
  </si>
  <si>
    <t>Golden Crest Education &amp; Services Ltd</t>
  </si>
  <si>
    <t>GOLDENCREST</t>
  </si>
  <si>
    <t>Erp Soft Systems Ltd</t>
  </si>
  <si>
    <t>ERPSOFT</t>
  </si>
  <si>
    <t>Qgo Finance Ltd</t>
  </si>
  <si>
    <t>QGO</t>
  </si>
  <si>
    <t>Perfect Infraengineers Ltd</t>
  </si>
  <si>
    <t>PERFECT</t>
  </si>
  <si>
    <t>Kallam Textiles Ltd</t>
  </si>
  <si>
    <t>KALLAM</t>
  </si>
  <si>
    <t>Haryana Leather Chemicals Ltd</t>
  </si>
  <si>
    <t>HARLETH</t>
  </si>
  <si>
    <t>Sai Capital Ltd</t>
  </si>
  <si>
    <t>SAICAPI</t>
  </si>
  <si>
    <t>Patspin India Ltd</t>
  </si>
  <si>
    <t>PATSPINLTD</t>
  </si>
  <si>
    <t>Thakral Services (India) Ltd</t>
  </si>
  <si>
    <t>THAKRAL</t>
  </si>
  <si>
    <t>Electronic Equipment &amp; Instruments</t>
  </si>
  <si>
    <t>Trident Texofab Ltd</t>
  </si>
  <si>
    <t>TTFL</t>
  </si>
  <si>
    <t>Hrh Next Services Ltd</t>
  </si>
  <si>
    <t>HRHNEXT</t>
  </si>
  <si>
    <t>Call Center Services</t>
  </si>
  <si>
    <t>Oasis Securities Ltd</t>
  </si>
  <si>
    <t>OASISEC</t>
  </si>
  <si>
    <t>Shanthala FMCG Products Ltd</t>
  </si>
  <si>
    <t>SHANTHALA</t>
  </si>
  <si>
    <t>Sanginita Chemicals Ltd</t>
  </si>
  <si>
    <t>SANGINITA</t>
  </si>
  <si>
    <t>Containe Technologies Ltd</t>
  </si>
  <si>
    <t>CONTAINE</t>
  </si>
  <si>
    <t>Nippon India Silver ETF</t>
  </si>
  <si>
    <t>SILVERBEES</t>
  </si>
  <si>
    <t>Pearl Green Clubs and Resorts Ltd</t>
  </si>
  <si>
    <t>PGCRL</t>
  </si>
  <si>
    <t>Pecos Hotels and Pubs Ltd</t>
  </si>
  <si>
    <t>PECOS</t>
  </si>
  <si>
    <t>Vera Synthetic Ltd</t>
  </si>
  <si>
    <t>VERA</t>
  </si>
  <si>
    <t>Hipolin Ltd</t>
  </si>
  <si>
    <t>HIPOLIN</t>
  </si>
  <si>
    <t>Ashirwad Capital Ltd</t>
  </si>
  <si>
    <t>ASHCAP</t>
  </si>
  <si>
    <t>Uniinfo Telecom Services Ltd</t>
  </si>
  <si>
    <t>UNIINFO</t>
  </si>
  <si>
    <t>Williamson Magor and Co Ltd</t>
  </si>
  <si>
    <t>WILLAMAGOR</t>
  </si>
  <si>
    <t>TV Vision Ltd</t>
  </si>
  <si>
    <t>TVVISION</t>
  </si>
  <si>
    <t>Jupiter Infomedia Ltd</t>
  </si>
  <si>
    <t>JUPITERIN</t>
  </si>
  <si>
    <t>Hind Aluminium Industries Ltd</t>
  </si>
  <si>
    <t>HINDALUMI</t>
  </si>
  <si>
    <t>Venlon Enterprises Ltd</t>
  </si>
  <si>
    <t>VENLONENT</t>
  </si>
  <si>
    <t>Poona Dal and Oil Industries Ltd</t>
  </si>
  <si>
    <t>POONADAL</t>
  </si>
  <si>
    <t>Solve Plastic Products Ltd</t>
  </si>
  <si>
    <t>BALCO</t>
  </si>
  <si>
    <t>MY Money Securities Ltd</t>
  </si>
  <si>
    <t>MYMONEY</t>
  </si>
  <si>
    <t>Smart Finsec Ltd</t>
  </si>
  <si>
    <t>SMARTFIN</t>
  </si>
  <si>
    <t>Indong Tea Company Ltd</t>
  </si>
  <si>
    <t>INDONG</t>
  </si>
  <si>
    <t>Utique Enterprises Ltd</t>
  </si>
  <si>
    <t>UTIQUE</t>
  </si>
  <si>
    <t>Varyaa Creations Ltd</t>
  </si>
  <si>
    <t>VARYAA</t>
  </si>
  <si>
    <t>DocMode Health Technologies Ltd</t>
  </si>
  <si>
    <t>DHTL</t>
  </si>
  <si>
    <t>Prabhhans Industries Ltd</t>
  </si>
  <si>
    <t>PRABHHANS</t>
  </si>
  <si>
    <t>Sunil Agro Foods Ltd</t>
  </si>
  <si>
    <t>SUNILAGR</t>
  </si>
  <si>
    <t>Nippon India ETF Nifty 50 Value 20</t>
  </si>
  <si>
    <t>NV20BEES</t>
  </si>
  <si>
    <t>Jetking Infotrain Ltd</t>
  </si>
  <si>
    <t>JETKINGQ</t>
  </si>
  <si>
    <t>Starlog Enterprises Ltd</t>
  </si>
  <si>
    <t>STARLOG</t>
  </si>
  <si>
    <t>Aruna Hotels Ltd</t>
  </si>
  <si>
    <t>ARUNAHTEL</t>
  </si>
  <si>
    <t>Sumeet Industries Ltd</t>
  </si>
  <si>
    <t>SUMEETINDS</t>
  </si>
  <si>
    <t>Nanavati Ventures Ltd</t>
  </si>
  <si>
    <t>NVENTURES</t>
  </si>
  <si>
    <t>Family Care Hospitals Ltd</t>
  </si>
  <si>
    <t>FAMILYCARE</t>
  </si>
  <si>
    <t>Health Care  Services</t>
  </si>
  <si>
    <t>Vapi Enterprise Ltd</t>
  </si>
  <si>
    <t>VAPIENTER</t>
  </si>
  <si>
    <t>KMS Medisurgi Ltd</t>
  </si>
  <si>
    <t>KMSMEDI</t>
  </si>
  <si>
    <t>Anuroop Packaging Ltd</t>
  </si>
  <si>
    <t>ANUROOP</t>
  </si>
  <si>
    <t>Centenial Surgical Suture Ltd</t>
  </si>
  <si>
    <t>CSURGSU</t>
  </si>
  <si>
    <t>Ravileela Granites Ltd</t>
  </si>
  <si>
    <t>RALEGRA</t>
  </si>
  <si>
    <t>Gujarat Petrosynthese Ltd</t>
  </si>
  <si>
    <t>GUJPETR</t>
  </si>
  <si>
    <t>B2B Software Technologies Ltd</t>
  </si>
  <si>
    <t>B2BSOFT</t>
  </si>
  <si>
    <t>Duropack Ltd</t>
  </si>
  <si>
    <t>DUROPACK</t>
  </si>
  <si>
    <t>Kanco Tea &amp; Industries Ltd</t>
  </si>
  <si>
    <t>KANCOTEA</t>
  </si>
  <si>
    <t>Unison Metals Ltd</t>
  </si>
  <si>
    <t>UNISON</t>
  </si>
  <si>
    <t>Informed Technologies India Ltd</t>
  </si>
  <si>
    <t>INFORTEC</t>
  </si>
  <si>
    <t>Data Processing &amp; Outsourced Services</t>
  </si>
  <si>
    <t>Hemang Resources Ltd</t>
  </si>
  <si>
    <t>HEMANG</t>
  </si>
  <si>
    <t>Gautam Gems Ltd</t>
  </si>
  <si>
    <t>GGL</t>
  </si>
  <si>
    <t>Kridhan Infra Ltd</t>
  </si>
  <si>
    <t>KRIDHANINF</t>
  </si>
  <si>
    <t>Netlink Solutions (India) Ltd</t>
  </si>
  <si>
    <t>NETLINK</t>
  </si>
  <si>
    <t>Sanwaria Consumer Ltd</t>
  </si>
  <si>
    <t>SANWARIA</t>
  </si>
  <si>
    <t>New Light Apparels Ltd</t>
  </si>
  <si>
    <t>NEWLIGHT</t>
  </si>
  <si>
    <t>Tyroon Tea Co Ltd</t>
  </si>
  <si>
    <t>TYROON</t>
  </si>
  <si>
    <t>Hindustan Fluoro Carbons Ltd</t>
  </si>
  <si>
    <t>HINFLUR</t>
  </si>
  <si>
    <t>KJMC Financial Services Ltd</t>
  </si>
  <si>
    <t>KJMCFIN</t>
  </si>
  <si>
    <t>National General Industries Ltd</t>
  </si>
  <si>
    <t>NATGENI</t>
  </si>
  <si>
    <t>Moxsh Overseas Educon Ltd</t>
  </si>
  <si>
    <t>MOXSH</t>
  </si>
  <si>
    <t>Citadel Realty and Developers Ltd</t>
  </si>
  <si>
    <t>CITADEL</t>
  </si>
  <si>
    <t>Poojawestern Metaliks Ltd</t>
  </si>
  <si>
    <t>POOJA</t>
  </si>
  <si>
    <t>SP Refractories Ltd</t>
  </si>
  <si>
    <t>SPRL</t>
  </si>
  <si>
    <t>Five Core Electronics Ltd</t>
  </si>
  <si>
    <t>FIVECORE</t>
  </si>
  <si>
    <t>Nivaka Fashions Ltd</t>
  </si>
  <si>
    <t>NIVAKA</t>
  </si>
  <si>
    <t>Bizotic Commercial Ltd</t>
  </si>
  <si>
    <t>BIZOTIC</t>
  </si>
  <si>
    <t>Sabar Flex India Ltd</t>
  </si>
  <si>
    <t>SABAR</t>
  </si>
  <si>
    <t>Maris Spinners Ltd</t>
  </si>
  <si>
    <t>MARIS</t>
  </si>
  <si>
    <t>Piotex Industries Ltd</t>
  </si>
  <si>
    <t>PIOTEX</t>
  </si>
  <si>
    <t>Kapil Cotex Ltd</t>
  </si>
  <si>
    <t>KAPILCO</t>
  </si>
  <si>
    <t>Vinyoflex Ltd</t>
  </si>
  <si>
    <t>VINYOFL</t>
  </si>
  <si>
    <t>Dhyaani Tradeventtures Ltd</t>
  </si>
  <si>
    <t>DHYAANITR</t>
  </si>
  <si>
    <t>UTI Nifty Bank ETF</t>
  </si>
  <si>
    <t>UTIBANKETF</t>
  </si>
  <si>
    <t>Sai Swami Metals and Alloys Ltd</t>
  </si>
  <si>
    <t>SAI</t>
  </si>
  <si>
    <t>Indo Cotspin Ltd</t>
  </si>
  <si>
    <t>ICL</t>
  </si>
  <si>
    <t>Manbro Industries Ltd</t>
  </si>
  <si>
    <t>MANBRO</t>
  </si>
  <si>
    <t>Infronics Systems Ltd</t>
  </si>
  <si>
    <t>INFRONICS</t>
  </si>
  <si>
    <t>Tijaria Polypipes Ltd</t>
  </si>
  <si>
    <t>TIJARIA</t>
  </si>
  <si>
    <t>Cospower Engineering Ltd</t>
  </si>
  <si>
    <t>COSPOWER</t>
  </si>
  <si>
    <t>Prakash Woollen &amp; Synthetic Mills Ltd</t>
  </si>
  <si>
    <t>PWASML</t>
  </si>
  <si>
    <t>Gujarat Terce Laboratories Ltd</t>
  </si>
  <si>
    <t>GUJTERC</t>
  </si>
  <si>
    <t>Ashiana Ispat Ltd</t>
  </si>
  <si>
    <t>ASHIS</t>
  </si>
  <si>
    <t>Bombay Wire Ropes Ltd</t>
  </si>
  <si>
    <t>BOMBWIR</t>
  </si>
  <si>
    <t>Ascensive Educare Ltd</t>
  </si>
  <si>
    <t>ASCENSIVE</t>
  </si>
  <si>
    <t>Aditya Spinners Ltd</t>
  </si>
  <si>
    <t>ADITYASP</t>
  </si>
  <si>
    <t>Comfort Commotrade Ltd</t>
  </si>
  <si>
    <t>COMCL</t>
  </si>
  <si>
    <t>Gothi Plascon (India) Ltd</t>
  </si>
  <si>
    <t>GOTHIPL</t>
  </si>
  <si>
    <t>Mohit Industries Ltd</t>
  </si>
  <si>
    <t>MOHITIND</t>
  </si>
  <si>
    <t>Mukand Engineers Ltd</t>
  </si>
  <si>
    <t>MUKANDENGG</t>
  </si>
  <si>
    <t>Shanti Guru Industries Ltd</t>
  </si>
  <si>
    <t>SHANTIGURU</t>
  </si>
  <si>
    <t>Food Retail</t>
  </si>
  <si>
    <t>Mirae Asset Nifty India Manufacturing ETF</t>
  </si>
  <si>
    <t>MAKEINDIA</t>
  </si>
  <si>
    <t>Mirae Asset Nifty Midcap 150 ETF</t>
  </si>
  <si>
    <t>MIDCAPETF</t>
  </si>
  <si>
    <t>Mega Flex Plastics Ltd</t>
  </si>
  <si>
    <t>MEGAFLEX</t>
  </si>
  <si>
    <t>Raw Edge Industrial Solutions Ltd</t>
  </si>
  <si>
    <t>RAWEDGE</t>
  </si>
  <si>
    <t>Aastamangalam Finance Ltd</t>
  </si>
  <si>
    <t>AASTAFIN</t>
  </si>
  <si>
    <t>Medinova Diagnostic Services Ltd</t>
  </si>
  <si>
    <t>MEDINOV</t>
  </si>
  <si>
    <t>Maks Energy Solutions India Ltd</t>
  </si>
  <si>
    <t>MAKS</t>
  </si>
  <si>
    <t>Megri Soft Ltd</t>
  </si>
  <si>
    <t>MEGRISOFT</t>
  </si>
  <si>
    <t>Swojas Energy Foods Ltd</t>
  </si>
  <si>
    <t>SWOEF</t>
  </si>
  <si>
    <t>Challani Capital Ltd</t>
  </si>
  <si>
    <t>CHALLANI</t>
  </si>
  <si>
    <t>Inditrade Capital Ltd</t>
  </si>
  <si>
    <t>INDICAP</t>
  </si>
  <si>
    <t>Hybrid Financial Services Ltd</t>
  </si>
  <si>
    <t>HYBRIDFIN</t>
  </si>
  <si>
    <t>Parshwanath Corp Ltd</t>
  </si>
  <si>
    <t>PARSHWANA</t>
  </si>
  <si>
    <t>Bhaskar Agro Chemicals Ltd</t>
  </si>
  <si>
    <t>BHASKAGR</t>
  </si>
  <si>
    <t>Benchmark Computer Solutions Ltd</t>
  </si>
  <si>
    <t>BENCHMARK</t>
  </si>
  <si>
    <t>Gabriel Pet Straps Ltd</t>
  </si>
  <si>
    <t>GPSL</t>
  </si>
  <si>
    <t>Impex Ferro Tech Ltd</t>
  </si>
  <si>
    <t>IMPEXFERRO</t>
  </si>
  <si>
    <t>Viji Finance Ltd</t>
  </si>
  <si>
    <t>VIJIFIN</t>
  </si>
  <si>
    <t>Sawaca Business Machines Ltd</t>
  </si>
  <si>
    <t>SAWABUSI</t>
  </si>
  <si>
    <t>Cyber Media Research &amp; Services Ltd</t>
  </si>
  <si>
    <t>CMRSL</t>
  </si>
  <si>
    <t>Paos Industries Ltd</t>
  </si>
  <si>
    <t>PAOS</t>
  </si>
  <si>
    <t>Shree Hari Chemicals Export Ltd</t>
  </si>
  <si>
    <t>SHHARICH</t>
  </si>
  <si>
    <t>Axis Nifty 50 ETF</t>
  </si>
  <si>
    <t>AXISNIFTY</t>
  </si>
  <si>
    <t>Sadhna Broadcast Ltd</t>
  </si>
  <si>
    <t>SADHNA</t>
  </si>
  <si>
    <t>Jiwanram Sheoduttrai Industries Ltd</t>
  </si>
  <si>
    <t>JIWANRAM</t>
  </si>
  <si>
    <t>SVS Ventures Ltd</t>
  </si>
  <si>
    <t>SVS</t>
  </si>
  <si>
    <t>HCKK Ventures Ltd</t>
  </si>
  <si>
    <t>HCKKVENTURE</t>
  </si>
  <si>
    <t>Orient Tradelink Ltd</t>
  </si>
  <si>
    <t>ORIENTTR</t>
  </si>
  <si>
    <t>Arman Holdings Ltd</t>
  </si>
  <si>
    <t>ARMAN</t>
  </si>
  <si>
    <t>Arrowhead Seperation Engineering Ltd</t>
  </si>
  <si>
    <t>ARROWHEAD</t>
  </si>
  <si>
    <t>Sri Havisha Hospitality and Infrastructure Ltd</t>
  </si>
  <si>
    <t>HAVISHA</t>
  </si>
  <si>
    <t>Nippon India Nifty Auto ETF</t>
  </si>
  <si>
    <t>AUTOBEES</t>
  </si>
  <si>
    <t>Concord Drugs Ltd</t>
  </si>
  <si>
    <t>CONCORD</t>
  </si>
  <si>
    <t>Vikas WSP Ltd</t>
  </si>
  <si>
    <t>VIKASWSP</t>
  </si>
  <si>
    <t>Libord Finance Ltd</t>
  </si>
  <si>
    <t>LIBORDFIN</t>
  </si>
  <si>
    <t>Virtual Global Education Ltd</t>
  </si>
  <si>
    <t>VIRTUALG</t>
  </si>
  <si>
    <t>Polysil Irrigation Systems Ltd</t>
  </si>
  <si>
    <t>POLYSIL</t>
  </si>
  <si>
    <t>Kandarp Digi Smart Bpo Ltd</t>
  </si>
  <si>
    <t>KANDARP</t>
  </si>
  <si>
    <t>SPA Capital Advisors Limited</t>
  </si>
  <si>
    <t>SPACAPS</t>
  </si>
  <si>
    <t>S P Capital Financing Ltd</t>
  </si>
  <si>
    <t>SPCAPIT</t>
  </si>
  <si>
    <t>Global Capital Markets Ltd</t>
  </si>
  <si>
    <t>GLOBALCA</t>
  </si>
  <si>
    <t>Greencrest Financial Services Ltd</t>
  </si>
  <si>
    <t>GREENCREST</t>
  </si>
  <si>
    <t>Nagreeka Capital &amp; Infrastructure Ltd</t>
  </si>
  <si>
    <t>NAGREEKCAP</t>
  </si>
  <si>
    <t>Richirich Inventures Ltd</t>
  </si>
  <si>
    <t>KISAAN</t>
  </si>
  <si>
    <t>Lakhotia Polyesters (India) Ltd</t>
  </si>
  <si>
    <t>LAKHOTIA</t>
  </si>
  <si>
    <t>Shricon Industries Ltd</t>
  </si>
  <si>
    <t>SHRICON</t>
  </si>
  <si>
    <t>Alfa Ica (India) Ltd</t>
  </si>
  <si>
    <t>ALFAICA</t>
  </si>
  <si>
    <t>DSP NIFTY 1D Rate Liquid ETF</t>
  </si>
  <si>
    <t>LIQUIDETF</t>
  </si>
  <si>
    <t>Shaival Reality Ltd</t>
  </si>
  <si>
    <t>SHAIVAL</t>
  </si>
  <si>
    <t>Suumaya Industries Ltd</t>
  </si>
  <si>
    <t>SUULD</t>
  </si>
  <si>
    <t>Pratik Panels Ltd</t>
  </si>
  <si>
    <t>PRATIK</t>
  </si>
  <si>
    <t>USG Tech Solutions Ltd</t>
  </si>
  <si>
    <t>USGTECH</t>
  </si>
  <si>
    <t>Adarsh Plant Protect Ltd</t>
  </si>
  <si>
    <t>ADARSHPL</t>
  </si>
  <si>
    <t>Chordia Food Products Ltd</t>
  </si>
  <si>
    <t>CHORDIA</t>
  </si>
  <si>
    <t>SMIFS Capital Markets Ltd</t>
  </si>
  <si>
    <t>SMIFS</t>
  </si>
  <si>
    <t>Consecutive Investments &amp; Trading Co Ltd</t>
  </si>
  <si>
    <t>CITL</t>
  </si>
  <si>
    <t>Advance Lifestyles Ltd</t>
  </si>
  <si>
    <t>ADVLIFE</t>
  </si>
  <si>
    <t>Net Avenue Technologies Ltd</t>
  </si>
  <si>
    <t>CBAZAAR</t>
  </si>
  <si>
    <t>DECO MICA Ltd</t>
  </si>
  <si>
    <t>DECOMIC</t>
  </si>
  <si>
    <t>Ace Integrated Solutions Ltd</t>
  </si>
  <si>
    <t>ACEINTEG</t>
  </si>
  <si>
    <t>Ecs Biztech Ltd</t>
  </si>
  <si>
    <t>ECS</t>
  </si>
  <si>
    <t>Nagarjuna Agri Tech Ltd</t>
  </si>
  <si>
    <t>NAGTECH</t>
  </si>
  <si>
    <t>Safa Systems &amp; Technologies Ltd</t>
  </si>
  <si>
    <t>SSTL</t>
  </si>
  <si>
    <t>Flora Textiles Ltd</t>
  </si>
  <si>
    <t>FLORATX</t>
  </si>
  <si>
    <t>Steel Strips Infrastructures Ltd</t>
  </si>
  <si>
    <t>STLSTRINF</t>
  </si>
  <si>
    <t>MPIL Corporation Ltd</t>
  </si>
  <si>
    <t>MPILCORPL</t>
  </si>
  <si>
    <t>KK Shah Hospitals Limited</t>
  </si>
  <si>
    <t>KKSHL</t>
  </si>
  <si>
    <t>Quadpro Ites Ltd</t>
  </si>
  <si>
    <t>QUADPRO</t>
  </si>
  <si>
    <t>Parabolic Drugs Ltd</t>
  </si>
  <si>
    <t>PARABDRUGS</t>
  </si>
  <si>
    <t>Shashijit Infraprojects Ltd</t>
  </si>
  <si>
    <t>SHASHIJIT</t>
  </si>
  <si>
    <t>Samyak International Ltd</t>
  </si>
  <si>
    <t>SAMYAKINT</t>
  </si>
  <si>
    <t>Tejassvi Aaharam Ltd</t>
  </si>
  <si>
    <t>TEJASSVI</t>
  </si>
  <si>
    <t>Sharma East India Hospitals and Medical Research Ltd</t>
  </si>
  <si>
    <t>SHARMEH</t>
  </si>
  <si>
    <t>Sterling Powergensys Ltd</t>
  </si>
  <si>
    <t>STERPOW</t>
  </si>
  <si>
    <t>Pentokey Organy (India) Ltd</t>
  </si>
  <si>
    <t>PNTKYOR</t>
  </si>
  <si>
    <t>California Software Company Ltd</t>
  </si>
  <si>
    <t>CALSOFT</t>
  </si>
  <si>
    <t>Marinetrans India Ltd</t>
  </si>
  <si>
    <t>MARINETRAN</t>
  </si>
  <si>
    <t>Stanrose Mafatlal Investments and Finance Ltd</t>
  </si>
  <si>
    <t>STANROS</t>
  </si>
  <si>
    <t>Phaarmasia Ltd</t>
  </si>
  <si>
    <t>PHRMASI</t>
  </si>
  <si>
    <t>Tarapur Transformers Ltd</t>
  </si>
  <si>
    <t>TARAPUR</t>
  </si>
  <si>
    <t>Rithwik Facility Management Services Ltd</t>
  </si>
  <si>
    <t>RITHWIKFMS</t>
  </si>
  <si>
    <t>Zenith Fibres Ltd</t>
  </si>
  <si>
    <t>ZENIFIB</t>
  </si>
  <si>
    <t>Deep Diamond India Ltd</t>
  </si>
  <si>
    <t>DDIL</t>
  </si>
  <si>
    <t>Colorchips New Media Ltd</t>
  </si>
  <si>
    <t>COLORCHIPS</t>
  </si>
  <si>
    <t>Kaushalya Infrastructure Development Corporation Ltd</t>
  </si>
  <si>
    <t>KAUSHALYA</t>
  </si>
  <si>
    <t>Aspira Pathlab &amp; Diagnostics Ltd</t>
  </si>
  <si>
    <t>ASPIRA</t>
  </si>
  <si>
    <t>BC Power Controls Ltd</t>
  </si>
  <si>
    <t>BCP</t>
  </si>
  <si>
    <t>MPDLLtd</t>
  </si>
  <si>
    <t>MPDL</t>
  </si>
  <si>
    <t>Croissance Ltd</t>
  </si>
  <si>
    <t>CROISSANCE</t>
  </si>
  <si>
    <t>Munoth Financial Services Ltd</t>
  </si>
  <si>
    <t>MUNOTHFI</t>
  </si>
  <si>
    <t>Incap Ltd</t>
  </si>
  <si>
    <t>INCAP</t>
  </si>
  <si>
    <t>N K Industries Ltd</t>
  </si>
  <si>
    <t>NKIND</t>
  </si>
  <si>
    <t>TTI Enterprise Ltd</t>
  </si>
  <si>
    <t>TTIENT</t>
  </si>
  <si>
    <t>TCM Ltd</t>
  </si>
  <si>
    <t>TCMLMTD</t>
  </si>
  <si>
    <t>Infomedia Press Ltd</t>
  </si>
  <si>
    <t>INFOMEDIA</t>
  </si>
  <si>
    <t>Hindustan Agrigentics Ltd</t>
  </si>
  <si>
    <t>HINDUST</t>
  </si>
  <si>
    <t>COSYN Ltd</t>
  </si>
  <si>
    <t>COSYN</t>
  </si>
  <si>
    <t>Polymechplast Machines Ltd</t>
  </si>
  <si>
    <t>POLYCHMP</t>
  </si>
  <si>
    <t>PS IT Infrastructure &amp; Services Ltd</t>
  </si>
  <si>
    <t>PSITINFRA</t>
  </si>
  <si>
    <t>Rodium Realty Ltd</t>
  </si>
  <si>
    <t>RODIUM</t>
  </si>
  <si>
    <t>Panjon Ltd</t>
  </si>
  <si>
    <t>PANJON</t>
  </si>
  <si>
    <t>A G Universal Ltd</t>
  </si>
  <si>
    <t>AGUL</t>
  </si>
  <si>
    <t>Neil Industries Ltd</t>
  </si>
  <si>
    <t>NEIL</t>
  </si>
  <si>
    <t>Olympia Industries Ltd</t>
  </si>
  <si>
    <t>OLYMPTX</t>
  </si>
  <si>
    <t>Madhusudan Industries Ltd</t>
  </si>
  <si>
    <t>MADHUDIN</t>
  </si>
  <si>
    <t>Alan Scott Enterprises Ltd</t>
  </si>
  <si>
    <t>ALAN SCOTT</t>
  </si>
  <si>
    <t>Laffans Petrochemicals Ltd</t>
  </si>
  <si>
    <t>LAFFANSQ</t>
  </si>
  <si>
    <t>Technopack Polymers Ltd</t>
  </si>
  <si>
    <t>TECHNOPACK</t>
  </si>
  <si>
    <t>Zenith Healthcare Ltd</t>
  </si>
  <si>
    <t>ZENITHHE</t>
  </si>
  <si>
    <t>Roni Households Ltd</t>
  </si>
  <si>
    <t>RONI</t>
  </si>
  <si>
    <t>Spenta International Ltd</t>
  </si>
  <si>
    <t>SPENTA</t>
  </si>
  <si>
    <t>Gconnect Logitech and Supply Chain Ltd</t>
  </si>
  <si>
    <t>GCONNECT</t>
  </si>
  <si>
    <t>Cargo Ground Transportation</t>
  </si>
  <si>
    <t>Global Longlife Hospital and Research Ltd</t>
  </si>
  <si>
    <t>GLHRL</t>
  </si>
  <si>
    <t>Frontier Capital Ltd</t>
  </si>
  <si>
    <t>FRONTCAP</t>
  </si>
  <si>
    <t>Spectrum Foods Ltd</t>
  </si>
  <si>
    <t>SPECFOOD</t>
  </si>
  <si>
    <t>Texel Industries Ltd</t>
  </si>
  <si>
    <t>TEXELIN</t>
  </si>
  <si>
    <t>Lypsa Gems &amp; Jewellery Ltd</t>
  </si>
  <si>
    <t>LYPSAGEMS</t>
  </si>
  <si>
    <t>Kratos Energy &amp; Infrastructure Ltd</t>
  </si>
  <si>
    <t>KRATOSENER</t>
  </si>
  <si>
    <t>Jay Kailash Namkeen Ltd</t>
  </si>
  <si>
    <t>JAYKAILASH</t>
  </si>
  <si>
    <t>Narmada Agrobase Ltd</t>
  </si>
  <si>
    <t>NARMADA</t>
  </si>
  <si>
    <t>Inducto Steels Ltd</t>
  </si>
  <si>
    <t>INDCTST</t>
  </si>
  <si>
    <t>Blue Chip Tex Industries Ltd</t>
  </si>
  <si>
    <t>BLUECHIPT</t>
  </si>
  <si>
    <t>Cargotrans Maritime Ltd</t>
  </si>
  <si>
    <t>CARGOTRANS</t>
  </si>
  <si>
    <t>Garden Silk Mills Ltd</t>
  </si>
  <si>
    <t>GARDENSILK</t>
  </si>
  <si>
    <t>DSP Nifty50 Equal weight ETF</t>
  </si>
  <si>
    <t>EQUAL50ADD</t>
  </si>
  <si>
    <t>Sparc Electrex Ltd</t>
  </si>
  <si>
    <t>SPAR</t>
  </si>
  <si>
    <t>Machhar Industries Ltd</t>
  </si>
  <si>
    <t>MACIND</t>
  </si>
  <si>
    <t>Bangalore Fort Farms Ltd</t>
  </si>
  <si>
    <t>BFFL</t>
  </si>
  <si>
    <t>Adeshwar Meditex Ltd</t>
  </si>
  <si>
    <t>ADESHWAR</t>
  </si>
  <si>
    <t>SBI Nifty 200 Quality 30 ETF</t>
  </si>
  <si>
    <t>SBIETFQLTY</t>
  </si>
  <si>
    <t>Shahi Shipping Ltd</t>
  </si>
  <si>
    <t>SHAHISHIP</t>
  </si>
  <si>
    <t>Cargosol Logistics Ltd</t>
  </si>
  <si>
    <t>CARGOSOL</t>
  </si>
  <si>
    <t>Visagar Polytex Ltd</t>
  </si>
  <si>
    <t>VIVIDHA</t>
  </si>
  <si>
    <t>Abirami Financial Services (India) Ltd</t>
  </si>
  <si>
    <t>ABIRAFN</t>
  </si>
  <si>
    <t>Motilal Oswal M50 ETF</t>
  </si>
  <si>
    <t>MOM50</t>
  </si>
  <si>
    <t>Antarctica Ltd</t>
  </si>
  <si>
    <t>ANTGRAPHIC</t>
  </si>
  <si>
    <t>Sagar Diamonds Ltd</t>
  </si>
  <si>
    <t>SAGAR</t>
  </si>
  <si>
    <t>Chothani Foods Ltd</t>
  </si>
  <si>
    <t>CHOTHANI</t>
  </si>
  <si>
    <t>Nippon India ETF Nifty 5 yr Benchmark G-Sec</t>
  </si>
  <si>
    <t>GILT5YBEES</t>
  </si>
  <si>
    <t>Mega Corp Ltd</t>
  </si>
  <si>
    <t>MEGACOR</t>
  </si>
  <si>
    <t>Choksi Imaging Ltd</t>
  </si>
  <si>
    <t>CHOKSI</t>
  </si>
  <si>
    <t>Epuja Spiritech Ltd</t>
  </si>
  <si>
    <t>EPUJA</t>
  </si>
  <si>
    <t>Nalin Lease Finance Ltd</t>
  </si>
  <si>
    <t>NLFL</t>
  </si>
  <si>
    <t>Vanta Bioscience Ltd</t>
  </si>
  <si>
    <t>VANTABIO</t>
  </si>
  <si>
    <t>Veer Energy &amp; Infrastructure Ltd</t>
  </si>
  <si>
    <t>VEERENRGY</t>
  </si>
  <si>
    <t>Roselabs Finance Ltd</t>
  </si>
  <si>
    <t>ROSELABS</t>
  </si>
  <si>
    <t>EP Biocomposites Ltd</t>
  </si>
  <si>
    <t>EPBIO</t>
  </si>
  <si>
    <t>Natural Biocon (India) Ltd</t>
  </si>
  <si>
    <t>NATURAL</t>
  </si>
  <si>
    <t>Mindpool Technologies Ltd</t>
  </si>
  <si>
    <t>MINDPOOL</t>
  </si>
  <si>
    <t>Winro Commercial (India) Ltd</t>
  </si>
  <si>
    <t>WINROC</t>
  </si>
  <si>
    <t>Falcon Technoprojects India Ltd</t>
  </si>
  <si>
    <t>FALCONTECH</t>
  </si>
  <si>
    <t>Best Eastern Hotels Ltd</t>
  </si>
  <si>
    <t>BESTEAST</t>
  </si>
  <si>
    <t>Adcon Capital Services Ltd</t>
  </si>
  <si>
    <t>ADCON</t>
  </si>
  <si>
    <t>Winsome Yarns Ltd</t>
  </si>
  <si>
    <t>WINSOME</t>
  </si>
  <si>
    <t>Onesource Ideas Venture Ltd</t>
  </si>
  <si>
    <t>OIVL</t>
  </si>
  <si>
    <t>Pasupati Spinning and Weaving Mills Ltd</t>
  </si>
  <si>
    <t>PASUSPG</t>
  </si>
  <si>
    <t>Sugal and Damani Share Brokers Ltd</t>
  </si>
  <si>
    <t>SUGALDAM</t>
  </si>
  <si>
    <t>Paragon Finance Ltd</t>
  </si>
  <si>
    <t>PARAGONF</t>
  </si>
  <si>
    <t>KCD Industries India Ltd</t>
  </si>
  <si>
    <t>KCDGROUP</t>
  </si>
  <si>
    <t>Intec Capital Ltd</t>
  </si>
  <si>
    <t>INTECCAP</t>
  </si>
  <si>
    <t>Miven Machine Tools Ltd</t>
  </si>
  <si>
    <t>MIVENMACH</t>
  </si>
  <si>
    <t>Castex Technologies Ltd</t>
  </si>
  <si>
    <t>CASTEXTECH</t>
  </si>
  <si>
    <t>Heads UP Ventures Limited</t>
  </si>
  <si>
    <t>HEADSUP</t>
  </si>
  <si>
    <t>Madhusudan Securities Ltd</t>
  </si>
  <si>
    <t>MADHUSE</t>
  </si>
  <si>
    <t>Valson Industries Ltd</t>
  </si>
  <si>
    <t>VALSONQ</t>
  </si>
  <si>
    <t>PlatinumOne Business Services Ltd</t>
  </si>
  <si>
    <t>POBS</t>
  </si>
  <si>
    <t>Silver Oak (India) Ltd</t>
  </si>
  <si>
    <t>SILVOAK</t>
  </si>
  <si>
    <t>Sangal Papers Ltd</t>
  </si>
  <si>
    <t>SANPA</t>
  </si>
  <si>
    <t>BAMPSL Securities Ltd</t>
  </si>
  <si>
    <t>BAMPSL</t>
  </si>
  <si>
    <t>H S India Ltd</t>
  </si>
  <si>
    <t>HOTLSILV</t>
  </si>
  <si>
    <t>Nirmitee Robotics India Ltd</t>
  </si>
  <si>
    <t>NIRMITEE</t>
  </si>
  <si>
    <t>Hiliks Technologies Ltd</t>
  </si>
  <si>
    <t>HILIKS</t>
  </si>
  <si>
    <t>Sahara Housingfina Corporation Ltd</t>
  </si>
  <si>
    <t>SAHARAHOUS</t>
  </si>
  <si>
    <t>Quality Foils (India) Ltd</t>
  </si>
  <si>
    <t>QFIL</t>
  </si>
  <si>
    <t>Lex Nimble Solutions Ltd</t>
  </si>
  <si>
    <t>LEX</t>
  </si>
  <si>
    <t>Asian Tea &amp; Exports Ltd</t>
  </si>
  <si>
    <t>ASIANTNE</t>
  </si>
  <si>
    <t>Frontline corporation Ltd</t>
  </si>
  <si>
    <t>FRONTCORP</t>
  </si>
  <si>
    <t>MT Educare Ltd</t>
  </si>
  <si>
    <t>MTEDUCARE</t>
  </si>
  <si>
    <t>Aditya BSL Nifty IT ETF</t>
  </si>
  <si>
    <t>TECH</t>
  </si>
  <si>
    <t>Popular Estate Management Ltd</t>
  </si>
  <si>
    <t>POPULARES</t>
  </si>
  <si>
    <t>Shubhlaxmi Jewel Art Ltd</t>
  </si>
  <si>
    <t>SHUBHLAXMI</t>
  </si>
  <si>
    <t>Educomp Solutions Ltd</t>
  </si>
  <si>
    <t>EDUCOMP</t>
  </si>
  <si>
    <t>Jindal Capital Ltd</t>
  </si>
  <si>
    <t>JINDCAP</t>
  </si>
  <si>
    <t>CIL Securities Ltd</t>
  </si>
  <si>
    <t>CILSEC</t>
  </si>
  <si>
    <t>Narendra Properties Ltd</t>
  </si>
  <si>
    <t>NARPROP</t>
  </si>
  <si>
    <t>ICICI Prudential S&amp;P BSE Midcap Select ETF</t>
  </si>
  <si>
    <t>MIDSELIETF</t>
  </si>
  <si>
    <t>Benara Bearings and Pistons Ltd</t>
  </si>
  <si>
    <t>BENARA</t>
  </si>
  <si>
    <t>Oneclick Logistics India Ltd</t>
  </si>
  <si>
    <t>OLIL</t>
  </si>
  <si>
    <t>Jayshree Chemicals Ltd</t>
  </si>
  <si>
    <t>JAYCH</t>
  </si>
  <si>
    <t>KJMC Corporate Advisors (India) Ltd</t>
  </si>
  <si>
    <t>KJMCCORP</t>
  </si>
  <si>
    <t>Blue Chip India Ltd</t>
  </si>
  <si>
    <t>BLUECHIP</t>
  </si>
  <si>
    <t>Purshottam Investofin Ltd</t>
  </si>
  <si>
    <t>PURSHOTTAM</t>
  </si>
  <si>
    <t>Gajanan Securities Services Ltd</t>
  </si>
  <si>
    <t>GAJANANSEC</t>
  </si>
  <si>
    <t>Sinnar Bidi Udyog Ltd</t>
  </si>
  <si>
    <t>SINNAR</t>
  </si>
  <si>
    <t>Square Four Projects India Ltd</t>
  </si>
  <si>
    <t>SFPIL</t>
  </si>
  <si>
    <t>Finelistings Technologies Ltd</t>
  </si>
  <si>
    <t>FTL</t>
  </si>
  <si>
    <t>Automotive Retail</t>
  </si>
  <si>
    <t>Adhbhut Infrastructure Ltd</t>
  </si>
  <si>
    <t>ADHBHUTIN</t>
  </si>
  <si>
    <t>IB Infotech Enterprises Ltd</t>
  </si>
  <si>
    <t>IBINFO</t>
  </si>
  <si>
    <t>Silverline Technologies Ltd</t>
  </si>
  <si>
    <t>SILVERLINE</t>
  </si>
  <si>
    <t>Sunil Industries Ltd</t>
  </si>
  <si>
    <t>SUNILTX</t>
  </si>
  <si>
    <t>Kizi Apparels Ltd</t>
  </si>
  <si>
    <t>KIZI</t>
  </si>
  <si>
    <t>Suncare Traders Ltd</t>
  </si>
  <si>
    <t>SCTL</t>
  </si>
  <si>
    <t>Goenka Diamond And Jewels Ltd</t>
  </si>
  <si>
    <t>GOENKA</t>
  </si>
  <si>
    <t>Yuranus Infrastructure Ltd</t>
  </si>
  <si>
    <t>YURANUS</t>
  </si>
  <si>
    <t>Pan Electronics (India) Ltd</t>
  </si>
  <si>
    <t>PANELEC</t>
  </si>
  <si>
    <t>SBI Nifty 10 yr Benchmark G-Sec ETF</t>
  </si>
  <si>
    <t>SETF10GILT</t>
  </si>
  <si>
    <t>Bervin Investment and Leasing Ltd</t>
  </si>
  <si>
    <t>BERVINL</t>
  </si>
  <si>
    <t>Martin Burn Ltd</t>
  </si>
  <si>
    <t>MARBU</t>
  </si>
  <si>
    <t>Daulat Securities Ltd</t>
  </si>
  <si>
    <t>DAULAT</t>
  </si>
  <si>
    <t>Ajcon Global Services Ltd</t>
  </si>
  <si>
    <t>AJCON</t>
  </si>
  <si>
    <t>Cityman Ltd</t>
  </si>
  <si>
    <t>CITYMAN</t>
  </si>
  <si>
    <t>Kapil Raj Finance Ltd</t>
  </si>
  <si>
    <t>KAPILRAJ</t>
  </si>
  <si>
    <t>Gemstone Investments Ltd</t>
  </si>
  <si>
    <t>GEMSI</t>
  </si>
  <si>
    <t>Rishab Special Yarns Ltd</t>
  </si>
  <si>
    <t>RISHYRN</t>
  </si>
  <si>
    <t>Shubham Polyspin Ltd</t>
  </si>
  <si>
    <t>SHUBHAM</t>
  </si>
  <si>
    <t>Shree Securities Ltd</t>
  </si>
  <si>
    <t>SHREESEC</t>
  </si>
  <si>
    <t>Dynamic Industries Ltd</t>
  </si>
  <si>
    <t>DYNAMIND</t>
  </si>
  <si>
    <t>Associated Coaters Ltd</t>
  </si>
  <si>
    <t>ASSOCIATED</t>
  </si>
  <si>
    <t>Diversified Metals &amp; Mining</t>
  </si>
  <si>
    <t>JHS Svendgaard Retail Ventures Ltd</t>
  </si>
  <si>
    <t>RETAIL</t>
  </si>
  <si>
    <t>Kotak Nifty IT ETF</t>
  </si>
  <si>
    <t>IT</t>
  </si>
  <si>
    <t>Advance Petrochemicals Ltd</t>
  </si>
  <si>
    <t>ADVPETR-B</t>
  </si>
  <si>
    <t>Chennai Meenakshi Multispeciality Hospital Ltd</t>
  </si>
  <si>
    <t>CMMHOSP</t>
  </si>
  <si>
    <t>Pro Fin Capital Services Ltd</t>
  </si>
  <si>
    <t>PROFINC</t>
  </si>
  <si>
    <t>Veerkrupa Jewellers Ltd</t>
  </si>
  <si>
    <t>VEERKRUPA</t>
  </si>
  <si>
    <t>Vrundavan Plantation Ltd</t>
  </si>
  <si>
    <t>VPL</t>
  </si>
  <si>
    <t>Amin Tannery Ltd</t>
  </si>
  <si>
    <t>AMINTAN</t>
  </si>
  <si>
    <t>MFL India Ltd</t>
  </si>
  <si>
    <t>MFLINDIA</t>
  </si>
  <si>
    <t>Padam Cotton Yarns Ltd</t>
  </si>
  <si>
    <t>PADAMCO</t>
  </si>
  <si>
    <t>Lerthai Finance Ltd</t>
  </si>
  <si>
    <t>LERTHAI</t>
  </si>
  <si>
    <t>Broach Lifecare Hospital Ltd</t>
  </si>
  <si>
    <t>BROACH</t>
  </si>
  <si>
    <t>NMS Global Ltd</t>
  </si>
  <si>
    <t>NMSRESRC</t>
  </si>
  <si>
    <t>Apex Capital and Finance Ltd</t>
  </si>
  <si>
    <t>ACFL</t>
  </si>
  <si>
    <t>Axis NIFTY Healthcare ETF</t>
  </si>
  <si>
    <t>AXISHCETF</t>
  </si>
  <si>
    <t>HDFC Nifty IT ETF</t>
  </si>
  <si>
    <t>HDFCNIFIT</t>
  </si>
  <si>
    <t>Roopshri Resorts Ltd</t>
  </si>
  <si>
    <t>ROOPSHRI</t>
  </si>
  <si>
    <t>Elnet Technologies Ltd</t>
  </si>
  <si>
    <t>ELNET</t>
  </si>
  <si>
    <t>Sreechem Resins Ltd</t>
  </si>
  <si>
    <t>SRECR</t>
  </si>
  <si>
    <t>Silly Monks Entertainment Ltd</t>
  </si>
  <si>
    <t>SILLYMONKS</t>
  </si>
  <si>
    <t>Samtex Fashions Ltd</t>
  </si>
  <si>
    <t>SAMTEX</t>
  </si>
  <si>
    <t>Ventura Textiles Ltd</t>
  </si>
  <si>
    <t>VENTURA</t>
  </si>
  <si>
    <t>Gujarat Raffia Industries Ltd</t>
  </si>
  <si>
    <t>GUJRAFFIA</t>
  </si>
  <si>
    <t>Nirav Commercials Ltd</t>
  </si>
  <si>
    <t>NIRAVCOM</t>
  </si>
  <si>
    <t>Brisk Technovision Ltd</t>
  </si>
  <si>
    <t>BRISK</t>
  </si>
  <si>
    <t>Mihika Industries Ltd</t>
  </si>
  <si>
    <t>MIHIKA</t>
  </si>
  <si>
    <t>Vilin Bio Med Ltd</t>
  </si>
  <si>
    <t>VILINBIO</t>
  </si>
  <si>
    <t>Cochin Malabar Estates and Industries Ltd</t>
  </si>
  <si>
    <t>COCHMAL</t>
  </si>
  <si>
    <t>Amco India Ltd</t>
  </si>
  <si>
    <t>AMCOIND</t>
  </si>
  <si>
    <t>Triveni Glass Ltd</t>
  </si>
  <si>
    <t>TRIVENIGQ</t>
  </si>
  <si>
    <t>Chandni Machines Ltd</t>
  </si>
  <si>
    <t>CHANDNIMACH</t>
  </si>
  <si>
    <t>Command Polymers Ltd</t>
  </si>
  <si>
    <t>COMMAND</t>
  </si>
  <si>
    <t>Vedant Asset Ltd</t>
  </si>
  <si>
    <t>VEDANTASSET</t>
  </si>
  <si>
    <t>Continental Securities Ltd</t>
  </si>
  <si>
    <t>CSL</t>
  </si>
  <si>
    <t>Vikas Proppant &amp; Granite Ltd</t>
  </si>
  <si>
    <t>VIKASPROP</t>
  </si>
  <si>
    <t>VR Films &amp; Studios Ltd</t>
  </si>
  <si>
    <t>VRFILMS</t>
  </si>
  <si>
    <t>Sahaj Fashions Ltd</t>
  </si>
  <si>
    <t>SAHAJ</t>
  </si>
  <si>
    <t>Osiajee Texfab Ltd</t>
  </si>
  <si>
    <t>OSIAJEE</t>
  </si>
  <si>
    <t>Modern Steel Ltd</t>
  </si>
  <si>
    <t>MDRNSTL</t>
  </si>
  <si>
    <t>Compuage Infocom Ltd</t>
  </si>
  <si>
    <t>COMPINFO</t>
  </si>
  <si>
    <t>Margo Finance Ltd</t>
  </si>
  <si>
    <t>MARGOFIN</t>
  </si>
  <si>
    <t>Bhakti Gems and Jewellery Ltd</t>
  </si>
  <si>
    <t>BGJL</t>
  </si>
  <si>
    <t>BNR Udyog Ltd</t>
  </si>
  <si>
    <t>BNRUDY</t>
  </si>
  <si>
    <t>Rajkamal Synthetics Ltd</t>
  </si>
  <si>
    <t>RAJKSYN</t>
  </si>
  <si>
    <t>Kamanwala Housing Construction Ltd</t>
  </si>
  <si>
    <t>KAMANWALA</t>
  </si>
  <si>
    <t>Novateor Research Laboratories Ltd</t>
  </si>
  <si>
    <t>NOVATEOR</t>
  </si>
  <si>
    <t>NIKS Technology Ltd</t>
  </si>
  <si>
    <t>NIKSTECH</t>
  </si>
  <si>
    <t>Danube Industries Ltd</t>
  </si>
  <si>
    <t>DANUBE</t>
  </si>
  <si>
    <t>APT Packaging Ltd</t>
  </si>
  <si>
    <t>APTPACK</t>
  </si>
  <si>
    <t>Sunrest Lifescience Ltd</t>
  </si>
  <si>
    <t>SUNREST</t>
  </si>
  <si>
    <t>Billwin Industries Ltd</t>
  </si>
  <si>
    <t>BILLWIN</t>
  </si>
  <si>
    <t>Prime Urban Development India Ltd</t>
  </si>
  <si>
    <t>PRIMEURB</t>
  </si>
  <si>
    <t>Yash Management &amp; Satellite Ltd.</t>
  </si>
  <si>
    <t>YASHMGM</t>
  </si>
  <si>
    <t>Ironwood Education Ltd</t>
  </si>
  <si>
    <t>IRONWOOD</t>
  </si>
  <si>
    <t>Gayatri Highways Ltd</t>
  </si>
  <si>
    <t>GAYAHWS</t>
  </si>
  <si>
    <t>Jainex Aamcol Ltd</t>
  </si>
  <si>
    <t>JAINEX</t>
  </si>
  <si>
    <t>SSPDL Ltd</t>
  </si>
  <si>
    <t>SSPDL</t>
  </si>
  <si>
    <t>Innovatus Entertainment Networks Ltd</t>
  </si>
  <si>
    <t>INNOVATUS</t>
  </si>
  <si>
    <t>Grand Foundry Ltd</t>
  </si>
  <si>
    <t>GFSTEELS</t>
  </si>
  <si>
    <t>MRC Agrotech Ltd</t>
  </si>
  <si>
    <t>MRCAGRO</t>
  </si>
  <si>
    <t>Sancode Technologies Ltd</t>
  </si>
  <si>
    <t>SANCODE</t>
  </si>
  <si>
    <t>Parle Industries Ltd</t>
  </si>
  <si>
    <t>PARLEIND</t>
  </si>
  <si>
    <t>Darshan Orna Ltd</t>
  </si>
  <si>
    <t>DARSHANORNA</t>
  </si>
  <si>
    <t>PBA Infrastructure Ltd</t>
  </si>
  <si>
    <t>PBAINFRA</t>
  </si>
  <si>
    <t>Ashish Polyplast Ltd</t>
  </si>
  <si>
    <t>ASHISHPO</t>
  </si>
  <si>
    <t>Sri Lakshmi Saraswathi Textiles (Arni) Ltd</t>
  </si>
  <si>
    <t>SLSTLQ</t>
  </si>
  <si>
    <t>Ishita Drugs and Industries Ltd</t>
  </si>
  <si>
    <t>ISHITADR</t>
  </si>
  <si>
    <t>Zenlabs Ethica Ltd</t>
  </si>
  <si>
    <t>ZENLABS</t>
  </si>
  <si>
    <t>Garware Marine Industries Ltd</t>
  </si>
  <si>
    <t>GARWAMAR</t>
  </si>
  <si>
    <t>Reliable Ventures India Ltd</t>
  </si>
  <si>
    <t>RELIABVEN</t>
  </si>
  <si>
    <t>Glance Finance Ltd</t>
  </si>
  <si>
    <t>GLANCE</t>
  </si>
  <si>
    <t>Samsrita Labs Ltd</t>
  </si>
  <si>
    <t>SAMSRITA</t>
  </si>
  <si>
    <t>Life Sciences Tools &amp; Services</t>
  </si>
  <si>
    <t>Groarc Industries India Ltd</t>
  </si>
  <si>
    <t>TELESYS</t>
  </si>
  <si>
    <t>ACI Infocom Ltd</t>
  </si>
  <si>
    <t>ACIIN</t>
  </si>
  <si>
    <t>SBI Nifty Next 50 ETF</t>
  </si>
  <si>
    <t>SETFNN50</t>
  </si>
  <si>
    <t>Tuni Textile Mills Ltd</t>
  </si>
  <si>
    <t>TUNITEX</t>
  </si>
  <si>
    <t>White Organic Agro Ltd</t>
  </si>
  <si>
    <t>WHITEORG</t>
  </si>
  <si>
    <t>Indifra Ltd</t>
  </si>
  <si>
    <t>INDIFRA</t>
  </si>
  <si>
    <t>Octaware Technologies Ltd</t>
  </si>
  <si>
    <t>OCTAWARE</t>
  </si>
  <si>
    <t>Sanblue Corporation Ltd</t>
  </si>
  <si>
    <t>SANBLUE</t>
  </si>
  <si>
    <t>Aditya BSL Nifty Healthcare ETF</t>
  </si>
  <si>
    <t>HEALTHY</t>
  </si>
  <si>
    <t>Suvidha Infraestate Corporation Ltd</t>
  </si>
  <si>
    <t>SICL</t>
  </si>
  <si>
    <t>Innovative Ideals and Services (India) Ltd</t>
  </si>
  <si>
    <t>INNOVATIVE</t>
  </si>
  <si>
    <t>RAP Media Ltd</t>
  </si>
  <si>
    <t>RAP</t>
  </si>
  <si>
    <t>Octavius Plantations Ltd</t>
  </si>
  <si>
    <t>OCTAVIUSPL</t>
  </si>
  <si>
    <t>Tasty Dairy Specialities Ltd</t>
  </si>
  <si>
    <t>TDSL</t>
  </si>
  <si>
    <t>Prag Bosimi Synthetics Ltd</t>
  </si>
  <si>
    <t>PRAGBOS</t>
  </si>
  <si>
    <t>Onelife Capital Advisors Ltd</t>
  </si>
  <si>
    <t>ONELIFECAP</t>
  </si>
  <si>
    <t>RICHA INFO SYSTEMS LIMITED</t>
  </si>
  <si>
    <t>RICHA</t>
  </si>
  <si>
    <t>Sanghvi Forging and Engineering Ltd</t>
  </si>
  <si>
    <t>SANGHVIFOR</t>
  </si>
  <si>
    <t>EPIC Energy Ltd</t>
  </si>
  <si>
    <t>EPIC</t>
  </si>
  <si>
    <t>Jaihind Synthetics Ltd</t>
  </si>
  <si>
    <t>JAIHINDS</t>
  </si>
  <si>
    <t>Trustwave Securities Ltd</t>
  </si>
  <si>
    <t>STRLGUA</t>
  </si>
  <si>
    <t>Yaan Enterprises Ltd</t>
  </si>
  <si>
    <t>YAANENT</t>
  </si>
  <si>
    <t>Sungold Media and Entertainment Ltd</t>
  </si>
  <si>
    <t>SMEL</t>
  </si>
  <si>
    <t>Easy Fincorp Ltd</t>
  </si>
  <si>
    <t>EASYFIN</t>
  </si>
  <si>
    <t>Prima Industries Ltd</t>
  </si>
  <si>
    <t>PRIMAIN</t>
  </si>
  <si>
    <t>Kcl Infra Projects Ltd</t>
  </si>
  <si>
    <t>KCLINFRA</t>
  </si>
  <si>
    <t>RKD Agri &amp; Retail Ltd</t>
  </si>
  <si>
    <t>RKDAGRRTL</t>
  </si>
  <si>
    <t>Tai Industries Ltd</t>
  </si>
  <si>
    <t>TAIIND</t>
  </si>
  <si>
    <t>Secur Credentials Ltd</t>
  </si>
  <si>
    <t>SECURCRED</t>
  </si>
  <si>
    <t>Caprolactam Chemicals Ltd</t>
  </si>
  <si>
    <t>CAPRO</t>
  </si>
  <si>
    <t>Bhanderi Infracon Ltd</t>
  </si>
  <si>
    <t>BHANDERI</t>
  </si>
  <si>
    <t>Dynamic Archistructures Ltd</t>
  </si>
  <si>
    <t>DAL</t>
  </si>
  <si>
    <t>N D A Securities Ltd</t>
  </si>
  <si>
    <t>NDASEC</t>
  </si>
  <si>
    <t>Naturo Indiabull Ltd</t>
  </si>
  <si>
    <t>NATURO</t>
  </si>
  <si>
    <t>Plada Infotech Services Ltd</t>
  </si>
  <si>
    <t>PLADAINFO</t>
  </si>
  <si>
    <t>Janus Corporation Ltd</t>
  </si>
  <si>
    <t>JANUSCORP</t>
  </si>
  <si>
    <t>Cian Healthcare Ltd</t>
  </si>
  <si>
    <t>CHCL</t>
  </si>
  <si>
    <t>Anupam Finserv Ltd</t>
  </si>
  <si>
    <t>ANUPAM</t>
  </si>
  <si>
    <t>Sibar Auto Parts Ltd</t>
  </si>
  <si>
    <t>SIBARAUT</t>
  </si>
  <si>
    <t>Ace men engg works Ltd</t>
  </si>
  <si>
    <t>ACEMEN</t>
  </si>
  <si>
    <t>Paramount Cosmetics (India) Ltd</t>
  </si>
  <si>
    <t>PARMCOS-B</t>
  </si>
  <si>
    <t>Ritesh International Ltd</t>
  </si>
  <si>
    <t>RITESHIN</t>
  </si>
  <si>
    <t>Gujarat Lease Financing Ltd</t>
  </si>
  <si>
    <t>GLFL</t>
  </si>
  <si>
    <t>Anka India Ltd</t>
  </si>
  <si>
    <t>ANKIN</t>
  </si>
  <si>
    <t>Magenta Lifecare Ltd</t>
  </si>
  <si>
    <t>MAGENTA</t>
  </si>
  <si>
    <t>HDFC Silver ETF</t>
  </si>
  <si>
    <t>HDFCSILVER</t>
  </si>
  <si>
    <t>Eastern Treads Ltd</t>
  </si>
  <si>
    <t>EASTRED</t>
  </si>
  <si>
    <t>Ajel Ltd</t>
  </si>
  <si>
    <t>AJEL</t>
  </si>
  <si>
    <t>Howard Hotels Ltd</t>
  </si>
  <si>
    <t>HOWARHO</t>
  </si>
  <si>
    <t>DCM Financial Services Ltd</t>
  </si>
  <si>
    <t>DCMFINSERV</t>
  </si>
  <si>
    <t>Kunststoffe Industries Ltd</t>
  </si>
  <si>
    <t>KUNSTOFF</t>
  </si>
  <si>
    <t>WINPRO INDUSTRIES LIMITED</t>
  </si>
  <si>
    <t>WINPRO</t>
  </si>
  <si>
    <t>Southern Latex Ltd</t>
  </si>
  <si>
    <t>SOUTLAT</t>
  </si>
  <si>
    <t>Jagjanani Textiles Ltd</t>
  </si>
  <si>
    <t>JAGJANANI</t>
  </si>
  <si>
    <t>Sterling Greenwoods Ltd</t>
  </si>
  <si>
    <t>STRGRENWO</t>
  </si>
  <si>
    <t>EVOQ Remedies Ltd</t>
  </si>
  <si>
    <t>EVOQ</t>
  </si>
  <si>
    <t>Karnavati Finance Ltd</t>
  </si>
  <si>
    <t>KARNAVATI</t>
  </si>
  <si>
    <t>Cella Space Ltd</t>
  </si>
  <si>
    <t>CELLA</t>
  </si>
  <si>
    <t>Jaipan Industries Ltd</t>
  </si>
  <si>
    <t>JAIPAN</t>
  </si>
  <si>
    <t>Gujarat Inject Kerala Ltd</t>
  </si>
  <si>
    <t>GUJINJEC</t>
  </si>
  <si>
    <t>Indus Finance Ltd</t>
  </si>
  <si>
    <t>INDUSFINL</t>
  </si>
  <si>
    <t>Easun Capital Markets Ltd</t>
  </si>
  <si>
    <t>EASUN</t>
  </si>
  <si>
    <t>Computer Point Ltd</t>
  </si>
  <si>
    <t>COMPUPN</t>
  </si>
  <si>
    <t>S R G Securities Finance Ltd</t>
  </si>
  <si>
    <t>SRGSFL</t>
  </si>
  <si>
    <t>Axis NIFTY India Consumption ETF</t>
  </si>
  <si>
    <t>AXISCETF</t>
  </si>
  <si>
    <t>Indergiri Finance Ltd</t>
  </si>
  <si>
    <t>INDERGR</t>
  </si>
  <si>
    <t>Bhudevi Infra Projects Ltd</t>
  </si>
  <si>
    <t>BHUDEVI</t>
  </si>
  <si>
    <t>Shree Bhavya Fabrics Ltd</t>
  </si>
  <si>
    <t>SBFL</t>
  </si>
  <si>
    <t>Sarthak Industries Ltd</t>
  </si>
  <si>
    <t>SARTHAKIND</t>
  </si>
  <si>
    <t>Uniroyal Industries Ltd</t>
  </si>
  <si>
    <t>UNIROYAL</t>
  </si>
  <si>
    <t>Mask Investments Ltd</t>
  </si>
  <si>
    <t>MASKINVEST</t>
  </si>
  <si>
    <t>LWS Knitwear Ltd</t>
  </si>
  <si>
    <t>LWSKNIT</t>
  </si>
  <si>
    <t>Pradhin Ltd</t>
  </si>
  <si>
    <t>PRADHIN</t>
  </si>
  <si>
    <t>3C IT Solutions &amp; Telecoms (India) Ltd</t>
  </si>
  <si>
    <t>3CIT</t>
  </si>
  <si>
    <t>Internet Services &amp; Infrastructure</t>
  </si>
  <si>
    <t>Gian Life Care Ltd</t>
  </si>
  <si>
    <t>GIANLIFE</t>
  </si>
  <si>
    <t>Mukat Pipes Ltd</t>
  </si>
  <si>
    <t>MUKATPIP</t>
  </si>
  <si>
    <t>Tradewell Holdings Ltd</t>
  </si>
  <si>
    <t>TRADEWELL</t>
  </si>
  <si>
    <t>ICICI Pru Nifty 5 yr Benchmark G-SEC ETF</t>
  </si>
  <si>
    <t>GSEC5IETF</t>
  </si>
  <si>
    <t>HB Leasing and Finance Co Ltd</t>
  </si>
  <si>
    <t>HBLEAS</t>
  </si>
  <si>
    <t>Gem Spinners India Ltd</t>
  </si>
  <si>
    <t>GEMSPIN</t>
  </si>
  <si>
    <t>Euphoria Infotech (India) Ltd</t>
  </si>
  <si>
    <t>EUPHORIAIT</t>
  </si>
  <si>
    <t>Vamshi Rubber Ltd</t>
  </si>
  <si>
    <t>VAMSHIRU</t>
  </si>
  <si>
    <t>Palm Jewels Limited</t>
  </si>
  <si>
    <t>PALMJEWELS</t>
  </si>
  <si>
    <t>RTCL Ltd</t>
  </si>
  <si>
    <t>RAGHUTOB</t>
  </si>
  <si>
    <t>Shree Metalloys Ltd</t>
  </si>
  <si>
    <t>SHREMETAL</t>
  </si>
  <si>
    <t>TGIF Agribusiness Ltd</t>
  </si>
  <si>
    <t>TGIF</t>
  </si>
  <si>
    <t>Labelkraft Technologies Ltd</t>
  </si>
  <si>
    <t>LABELKRAFT</t>
  </si>
  <si>
    <t>Adinath Textiles Ltd</t>
  </si>
  <si>
    <t>ADINATH</t>
  </si>
  <si>
    <t>Gujarat Hy Spin Ltd</t>
  </si>
  <si>
    <t>GUJHYSPIN</t>
  </si>
  <si>
    <t>Trans Freight Containers Ltd</t>
  </si>
  <si>
    <t>TRANSFRE</t>
  </si>
  <si>
    <t>Kothari Industrial Corp Ltd</t>
  </si>
  <si>
    <t>KOTIC</t>
  </si>
  <si>
    <t>BKV Industries Ltd</t>
  </si>
  <si>
    <t>BKV</t>
  </si>
  <si>
    <t>Nippon India ETF Nifty IT</t>
  </si>
  <si>
    <t>ITBEES</t>
  </si>
  <si>
    <t>Nyssa Corporation Ltd</t>
  </si>
  <si>
    <t>NYSSACORP</t>
  </si>
  <si>
    <t>Neeraj Paper Marketing Ltd</t>
  </si>
  <si>
    <t>NEERAJ</t>
  </si>
  <si>
    <t>O P Chains Ltd</t>
  </si>
  <si>
    <t>OPCHAINS</t>
  </si>
  <si>
    <t>Richfield Financial Services Ltd</t>
  </si>
  <si>
    <t>RFSL</t>
  </si>
  <si>
    <t>Marg Techno-Projects Ltd</t>
  </si>
  <si>
    <t>MTPL</t>
  </si>
  <si>
    <t>Omkar Speciality Chemicals Ltd</t>
  </si>
  <si>
    <t>OMKARCHEM</t>
  </si>
  <si>
    <t>Ajwa Fun World and Resort Ltd</t>
  </si>
  <si>
    <t>AJWAFUN</t>
  </si>
  <si>
    <t>Regent Enterprises Ltd</t>
  </si>
  <si>
    <t>REGENTRP</t>
  </si>
  <si>
    <t>Mahaan Foods Ltd</t>
  </si>
  <si>
    <t>MAHAANF</t>
  </si>
  <si>
    <t>Bright Solar Ltd</t>
  </si>
  <si>
    <t>Clinitech Laboratory Ltd</t>
  </si>
  <si>
    <t>CTLLAB</t>
  </si>
  <si>
    <t>Scan Projects Ltd</t>
  </si>
  <si>
    <t>SCANPRO</t>
  </si>
  <si>
    <t>Nippon India ETF Nifty India Consumption</t>
  </si>
  <si>
    <t>CONSUMBEES</t>
  </si>
  <si>
    <t>Sanghvi Brands Ltd</t>
  </si>
  <si>
    <t>SBRANDS</t>
  </si>
  <si>
    <t>Jackson Investments Ltd</t>
  </si>
  <si>
    <t>JACKSON</t>
  </si>
  <si>
    <t>Harish Textile Engineers Ltd</t>
  </si>
  <si>
    <t>HARISH</t>
  </si>
  <si>
    <t>Interstate Oil Carrier Ltd</t>
  </si>
  <si>
    <t>INTSTOIL</t>
  </si>
  <si>
    <t>Link Pharmachem Ltd</t>
  </si>
  <si>
    <t>LINKPH</t>
  </si>
  <si>
    <t>Sarvottam Finvest Ltd</t>
  </si>
  <si>
    <t>SARVOTTAM</t>
  </si>
  <si>
    <t>Emmessar Biotech and Nutrition Ltd</t>
  </si>
  <si>
    <t>EMMESSA</t>
  </si>
  <si>
    <t>DSP Silver ETF</t>
  </si>
  <si>
    <t>SILVERADD</t>
  </si>
  <si>
    <t>IEL Ltd</t>
  </si>
  <si>
    <t>INDXTRA</t>
  </si>
  <si>
    <t>Garbi Finvest Ltd</t>
  </si>
  <si>
    <t>GARBIFIN</t>
  </si>
  <si>
    <t>Reetech International Cargo and Courier Ltd</t>
  </si>
  <si>
    <t>REETECH</t>
  </si>
  <si>
    <t>York Exports Ltd</t>
  </si>
  <si>
    <t>YORKEXP</t>
  </si>
  <si>
    <t>Stampede Capital Ltd</t>
  </si>
  <si>
    <t>GATECHDVR</t>
  </si>
  <si>
    <t>Kahan Packaging Ltd</t>
  </si>
  <si>
    <t>KAHAN</t>
  </si>
  <si>
    <t>Suncity Synthetics Ltd</t>
  </si>
  <si>
    <t>SUNCITYSY</t>
  </si>
  <si>
    <t>Dipna Pharmachem Ltd</t>
  </si>
  <si>
    <t>DPL</t>
  </si>
  <si>
    <t>Ranjeet Mechatronics Ltd</t>
  </si>
  <si>
    <t>RANJEET</t>
  </si>
  <si>
    <t>Scarnose International Ltd</t>
  </si>
  <si>
    <t>SCARNOSE</t>
  </si>
  <si>
    <t>Rita Finance and Leasing Ltd</t>
  </si>
  <si>
    <t>RFLL</t>
  </si>
  <si>
    <t>Citizen Infoline Ltd</t>
  </si>
  <si>
    <t>CIL</t>
  </si>
  <si>
    <t>IITL Projects Ltd</t>
  </si>
  <si>
    <t>IITLPROJ</t>
  </si>
  <si>
    <t>Mayukh Dealtrade Ltd</t>
  </si>
  <si>
    <t>MAYUKH</t>
  </si>
  <si>
    <t>Cindrella Hotels Ltd</t>
  </si>
  <si>
    <t>CINDHO</t>
  </si>
  <si>
    <t>Sujala Trading &amp; Holdings Ltd</t>
  </si>
  <si>
    <t>SUJALA</t>
  </si>
  <si>
    <t>Indo-City Infotech Ltd</t>
  </si>
  <si>
    <t>INDOCITY</t>
  </si>
  <si>
    <t>Grandma Trading and Agencies Ltd</t>
  </si>
  <si>
    <t>GRANDMA</t>
  </si>
  <si>
    <t>Indiabulls NIFTY50 Exchange Traded Fund</t>
  </si>
  <si>
    <t>IBMFNIFTY</t>
  </si>
  <si>
    <t>Shreevatsaa Finance and Leasing Ltd</t>
  </si>
  <si>
    <t>SHVFL</t>
  </si>
  <si>
    <t>Patron Exim Ltd</t>
  </si>
  <si>
    <t>PATRON</t>
  </si>
  <si>
    <t>Asian Petro Products and Exports Ltd</t>
  </si>
  <si>
    <t>ASINPET</t>
  </si>
  <si>
    <t>Nippon India ETF S&amp;P BSE Sensex Next 50</t>
  </si>
  <si>
    <t>SNXT50BEES</t>
  </si>
  <si>
    <t>G K P Printing &amp; Packaging Ltd</t>
  </si>
  <si>
    <t>GKP</t>
  </si>
  <si>
    <t>Brandbucket Media &amp; Technology Ltd</t>
  </si>
  <si>
    <t>BRANDBUCKT</t>
  </si>
  <si>
    <t>Duke Offshore Ltd</t>
  </si>
  <si>
    <t>DUKEOFS</t>
  </si>
  <si>
    <t>Econo Trade (India) Ltd</t>
  </si>
  <si>
    <t>ETIL</t>
  </si>
  <si>
    <t>Mid India Industries Ltd</t>
  </si>
  <si>
    <t>MIDINDIA</t>
  </si>
  <si>
    <t>ICICI Prudential Nifty FMCG ETF</t>
  </si>
  <si>
    <t>FMCGIETF</t>
  </si>
  <si>
    <t>Rishabh Digha Steel and Allied Products Ltd</t>
  </si>
  <si>
    <t>RISHDIGA</t>
  </si>
  <si>
    <t>Asian Warehousing Ltd</t>
  </si>
  <si>
    <t>ASIAN</t>
  </si>
  <si>
    <t>Saroja Pharma Industries India Ltd</t>
  </si>
  <si>
    <t>SAROJA</t>
  </si>
  <si>
    <t>Usha Martin Education And Solutions Ltd</t>
  </si>
  <si>
    <t>UMESLTD</t>
  </si>
  <si>
    <t>Hira Automobiles Ltd</t>
  </si>
  <si>
    <t>HIRAUTO</t>
  </si>
  <si>
    <t>U H Zaveri Ltd</t>
  </si>
  <si>
    <t>UHZAVERI</t>
  </si>
  <si>
    <t>Titaanium Ten Enterprise Ltd</t>
  </si>
  <si>
    <t>TITAANIUM</t>
  </si>
  <si>
    <t>Kotia Enterprises Ltd</t>
  </si>
  <si>
    <t>Shree Karthik Papers Ltd</t>
  </si>
  <si>
    <t>SHKARTP</t>
  </si>
  <si>
    <t>BFL Asset Finvest Ltd</t>
  </si>
  <si>
    <t>BFLAFL</t>
  </si>
  <si>
    <t>7NR Retail Ltd</t>
  </si>
  <si>
    <t>7NR</t>
  </si>
  <si>
    <t>Yunik Managing Advisors Ltd</t>
  </si>
  <si>
    <t>YUNIKM</t>
  </si>
  <si>
    <t>ETT Ltd</t>
  </si>
  <si>
    <t>ETT</t>
  </si>
  <si>
    <t>Anna Infrastructures Ltd</t>
  </si>
  <si>
    <t>ANNAINFRA</t>
  </si>
  <si>
    <t>Genomic Valley Biotech Ltd</t>
  </si>
  <si>
    <t>GVBL</t>
  </si>
  <si>
    <t>Kretto Syscon Ltd</t>
  </si>
  <si>
    <t>KRETTOSYS</t>
  </si>
  <si>
    <t>Husys Consulting Ltd</t>
  </si>
  <si>
    <t>HUSYSLTD</t>
  </si>
  <si>
    <t>Ind Renewable Energy Ltd</t>
  </si>
  <si>
    <t>INDRENEW</t>
  </si>
  <si>
    <t>Jai Mata Glass Ltd</t>
  </si>
  <si>
    <t>JAIMATAG</t>
  </si>
  <si>
    <t>Classic Filaments Ltd</t>
  </si>
  <si>
    <t>CFL</t>
  </si>
  <si>
    <t>Switching Technologies Gunther Ltd</t>
  </si>
  <si>
    <t>SWITCHTE</t>
  </si>
  <si>
    <t>ICICI Prudential Nifty 100 ETF</t>
  </si>
  <si>
    <t>NIF100IETF</t>
  </si>
  <si>
    <t>Gautam Exim Ltd</t>
  </si>
  <si>
    <t>GEL</t>
  </si>
  <si>
    <t>Ras Resorts and Apart Hotels Ltd</t>
  </si>
  <si>
    <t>RASRESOR</t>
  </si>
  <si>
    <t>Polo Hotels Ltd</t>
  </si>
  <si>
    <t>POLOHOT</t>
  </si>
  <si>
    <t>Golechha Global Finance Ltd</t>
  </si>
  <si>
    <t>GOLECHA</t>
  </si>
  <si>
    <t>R R Financial Consultants Ltd</t>
  </si>
  <si>
    <t>RRFIN</t>
  </si>
  <si>
    <t>Shree Ganesh Elastoplast Ltd</t>
  </si>
  <si>
    <t>SHGANEL</t>
  </si>
  <si>
    <t>Sita Enterprises Ltd</t>
  </si>
  <si>
    <t>SITAENT</t>
  </si>
  <si>
    <t>Ador Multi Products Ltd</t>
  </si>
  <si>
    <t>ADORMUL</t>
  </si>
  <si>
    <t>Bloom Industries Ltd</t>
  </si>
  <si>
    <t>BLOIN</t>
  </si>
  <si>
    <t>Swarna Securities Ltd</t>
  </si>
  <si>
    <t>SWRNASE</t>
  </si>
  <si>
    <t>Solid Stone Co Ltd</t>
  </si>
  <si>
    <t>SOLIDSTON</t>
  </si>
  <si>
    <t>Franklin Leasing and Finance Ltd</t>
  </si>
  <si>
    <t>FRANKLIN</t>
  </si>
  <si>
    <t>Yash Innoventures Ltd</t>
  </si>
  <si>
    <t>YASHINNO</t>
  </si>
  <si>
    <t>Velan Hotels Ltd</t>
  </si>
  <si>
    <t>VELHO</t>
  </si>
  <si>
    <t>Fruition venture Ltd</t>
  </si>
  <si>
    <t>FRUTION</t>
  </si>
  <si>
    <t>Shiva Granito Export Ltd</t>
  </si>
  <si>
    <t>SHIVAEXPO</t>
  </si>
  <si>
    <t>Norben Tea and Exports Ltd</t>
  </si>
  <si>
    <t>NORBTEAEXP</t>
  </si>
  <si>
    <t>SRM Energy Ltd</t>
  </si>
  <si>
    <t>SRMENERGY</t>
  </si>
  <si>
    <t>SOFCOM Systems Ltd</t>
  </si>
  <si>
    <t>SOFCOM</t>
  </si>
  <si>
    <t>Triliance Polymers Ltd</t>
  </si>
  <si>
    <t>TRILIANCE</t>
  </si>
  <si>
    <t>Helpage Finlease Ltd</t>
  </si>
  <si>
    <t>HELPAGE</t>
  </si>
  <si>
    <t>Yogi Infra Projects Ltd</t>
  </si>
  <si>
    <t>YOGISUNG</t>
  </si>
  <si>
    <t>Mansi Finance (Chennai) Ltd</t>
  </si>
  <si>
    <t>MANSIFIN</t>
  </si>
  <si>
    <t>Midwest Gold Ltd</t>
  </si>
  <si>
    <t>MIDWEST</t>
  </si>
  <si>
    <t>Crane Infrastructure Ltd</t>
  </si>
  <si>
    <t>CRANEINFRA</t>
  </si>
  <si>
    <t>Rite Zone Chemcon India Ltd</t>
  </si>
  <si>
    <t>RITEZONE</t>
  </si>
  <si>
    <t>NB Footwear Ltd</t>
  </si>
  <si>
    <t>NBFOOT</t>
  </si>
  <si>
    <t>Jattashankar Industries Ltd</t>
  </si>
  <si>
    <t>JATTAINDUS</t>
  </si>
  <si>
    <t>Nippon India ETF Nifty Infrastructure BeES</t>
  </si>
  <si>
    <t>INFRABEES</t>
  </si>
  <si>
    <t>Neueon Towers Ltd</t>
  </si>
  <si>
    <t>NTL</t>
  </si>
  <si>
    <t>Shanti Overseas (India) Ltd</t>
  </si>
  <si>
    <t>SHANTI</t>
  </si>
  <si>
    <t>Shyam Telecom Ltd</t>
  </si>
  <si>
    <t>SHYAMTEL</t>
  </si>
  <si>
    <t>Spice Islands Industries Ltd</t>
  </si>
  <si>
    <t>SPICEISLIN</t>
  </si>
  <si>
    <t>ISF Ltd</t>
  </si>
  <si>
    <t>ISFL</t>
  </si>
  <si>
    <t>Synthiko Foils Ltd</t>
  </si>
  <si>
    <t>SYNTHFO</t>
  </si>
  <si>
    <t>Gala Global Products Ltd</t>
  </si>
  <si>
    <t>GGPL</t>
  </si>
  <si>
    <t>MPL Plastics Ltd</t>
  </si>
  <si>
    <t>MPL</t>
  </si>
  <si>
    <t>Esha Media Research Ltd</t>
  </si>
  <si>
    <t>ESHAMEDIA</t>
  </si>
  <si>
    <t>Garware Synthetics Ltd</t>
  </si>
  <si>
    <t>GARWSYN</t>
  </si>
  <si>
    <t>Amforge Industries Ltd</t>
  </si>
  <si>
    <t>AMFORG</t>
  </si>
  <si>
    <t>Ortin Global Ltd</t>
  </si>
  <si>
    <t>ORTINLAB</t>
  </si>
  <si>
    <t>Bharat Bhushan Finance &amp; Commodity Brokers Limited</t>
  </si>
  <si>
    <t>BHARAT</t>
  </si>
  <si>
    <t>Amrapali Capital and Finance Services Ltd</t>
  </si>
  <si>
    <t>ACFSL</t>
  </si>
  <si>
    <t>Prism Finance Ltd</t>
  </si>
  <si>
    <t>PRISMFN</t>
  </si>
  <si>
    <t>Decipher Labs Ltd</t>
  </si>
  <si>
    <t>DECIPHER</t>
  </si>
  <si>
    <t>Premier Capital Services Ltd</t>
  </si>
  <si>
    <t>PREMCAP</t>
  </si>
  <si>
    <t>Metalyst Forgings Ltd</t>
  </si>
  <si>
    <t>METALFORGE</t>
  </si>
  <si>
    <t>Natraj Proteins Ltd</t>
  </si>
  <si>
    <t>NATRAJPR</t>
  </si>
  <si>
    <t>Vivanza Biosciences Ltd</t>
  </si>
  <si>
    <t>VIVANZA</t>
  </si>
  <si>
    <t>Milestone Global Limited</t>
  </si>
  <si>
    <t>MILESTONE</t>
  </si>
  <si>
    <t>RO Jewels Ltd</t>
  </si>
  <si>
    <t>ROJL</t>
  </si>
  <si>
    <t>Sahara Maritime Ltd</t>
  </si>
  <si>
    <t>SMARITIME</t>
  </si>
  <si>
    <t>Bothra Metals and Alloys Ltd</t>
  </si>
  <si>
    <t>BMAL</t>
  </si>
  <si>
    <t>GCM Securities Ltd</t>
  </si>
  <si>
    <t>GCMSECU</t>
  </si>
  <si>
    <t>CRP Risk Management Ltd</t>
  </si>
  <si>
    <t>CRPRISK</t>
  </si>
  <si>
    <t>Tarai Foods Ltd</t>
  </si>
  <si>
    <t>TARAI</t>
  </si>
  <si>
    <t>Diggi Multitrade Ltd</t>
  </si>
  <si>
    <t>DML</t>
  </si>
  <si>
    <t>United Credit Ltd</t>
  </si>
  <si>
    <t>UNITDCR</t>
  </si>
  <si>
    <t>Rajdarshan Industries Ltd</t>
  </si>
  <si>
    <t>ARENTERP</t>
  </si>
  <si>
    <t>Orosil Smiths India Ltd</t>
  </si>
  <si>
    <t>OROSMITHS</t>
  </si>
  <si>
    <t>Kachchh Minerals Ltd</t>
  </si>
  <si>
    <t>KACHCHH</t>
  </si>
  <si>
    <t>Panabyte Technologies Ltd</t>
  </si>
  <si>
    <t>PANABYTE</t>
  </si>
  <si>
    <t>S M Gold Ltd</t>
  </si>
  <si>
    <t>SMGOLD</t>
  </si>
  <si>
    <t>Aditya BSL Silver ETF</t>
  </si>
  <si>
    <t>SILVER</t>
  </si>
  <si>
    <t>Unistar Multimedia Ltd</t>
  </si>
  <si>
    <t>UNISTRMU</t>
  </si>
  <si>
    <t>Manraj Housing Finance Ltd</t>
  </si>
  <si>
    <t>MANRAJH</t>
  </si>
  <si>
    <t>Muller and Phipps (India) Ltd</t>
  </si>
  <si>
    <t>MULLER</t>
  </si>
  <si>
    <t>ICICI Prudential Nifty Healthcare ETF</t>
  </si>
  <si>
    <t>HEALTHIETF</t>
  </si>
  <si>
    <t>Photoquip India Ltd</t>
  </si>
  <si>
    <t>PHOTOQUP</t>
  </si>
  <si>
    <t>Lime Chemicals Ltd</t>
  </si>
  <si>
    <t>LIMECHM</t>
  </si>
  <si>
    <t>Amrapali Fincap Ltd</t>
  </si>
  <si>
    <t>AMRAFIN</t>
  </si>
  <si>
    <t>ICICI Prudential Nifty Auto ETF</t>
  </si>
  <si>
    <t>AUTOIETF</t>
  </si>
  <si>
    <t>South Asian Enterprises Ltd</t>
  </si>
  <si>
    <t>SAENTER</t>
  </si>
  <si>
    <t>Sonalis Consumer Products Ltd</t>
  </si>
  <si>
    <t>SONALIS</t>
  </si>
  <si>
    <t>KMG Milk Food Ltd</t>
  </si>
  <si>
    <t>KMGMILK</t>
  </si>
  <si>
    <t>Bohra Industries Ltd</t>
  </si>
  <si>
    <t>BOHRAIND</t>
  </si>
  <si>
    <t>Enbee Trade and Finance Ltd</t>
  </si>
  <si>
    <t>ENBETRD</t>
  </si>
  <si>
    <t>Neelkanth Ltd</t>
  </si>
  <si>
    <t>NEELKANTH</t>
  </si>
  <si>
    <t>Vivaa Tradecom Ltd</t>
  </si>
  <si>
    <t>VIVAA</t>
  </si>
  <si>
    <t>Asia Pack Ltd</t>
  </si>
  <si>
    <t>ASIAPAK</t>
  </si>
  <si>
    <t>Hisar Spinning Mills Ltd</t>
  </si>
  <si>
    <t>HISARSP</t>
  </si>
  <si>
    <t>Transwind Infrastructures Ltd</t>
  </si>
  <si>
    <t>TRANSWIND</t>
  </si>
  <si>
    <t>Super Fine Knitters Ltd</t>
  </si>
  <si>
    <t>SKL</t>
  </si>
  <si>
    <t>Pasari Spinning Mills Ltd</t>
  </si>
  <si>
    <t>PASARI</t>
  </si>
  <si>
    <t>Sumeru Industries Ltd</t>
  </si>
  <si>
    <t>SUMERUIND</t>
  </si>
  <si>
    <t>Continental Chemicals Ltd</t>
  </si>
  <si>
    <t>CONTCHM</t>
  </si>
  <si>
    <t>Koura Fine Diamond Jewelry Ltd</t>
  </si>
  <si>
    <t>KOURA</t>
  </si>
  <si>
    <t>Madhya Pradesh Today Media Ltd</t>
  </si>
  <si>
    <t>MPTODAY</t>
  </si>
  <si>
    <t>Octal Credit Capital Ltd</t>
  </si>
  <si>
    <t>OCTAL</t>
  </si>
  <si>
    <t>Globe Multi Ventures Ltd</t>
  </si>
  <si>
    <t>GLCL</t>
  </si>
  <si>
    <t>Moongipa Capital Finance Ltd</t>
  </si>
  <si>
    <t>MONGIPA</t>
  </si>
  <si>
    <t>SBI Nifty Consumption ETF</t>
  </si>
  <si>
    <t>SBIETFCON</t>
  </si>
  <si>
    <t>Alps Industries Ltd</t>
  </si>
  <si>
    <t>ALPSINDUS</t>
  </si>
  <si>
    <t>First Custodian Fund (India) Ltd</t>
  </si>
  <si>
    <t>1STCUS</t>
  </si>
  <si>
    <t>DSP Nifty Midcap 150 Quality 50 ETF</t>
  </si>
  <si>
    <t>MIDQ50ADD</t>
  </si>
  <si>
    <t>Maitri Enterprises Ltd</t>
  </si>
  <si>
    <t>MAITRI</t>
  </si>
  <si>
    <t>Vishvprabha Ventures Ltd</t>
  </si>
  <si>
    <t>VISVEN</t>
  </si>
  <si>
    <t>Sovereign Diamonds Ltd</t>
  </si>
  <si>
    <t>SOVERDIA</t>
  </si>
  <si>
    <t>White Organic Retail Ltd</t>
  </si>
  <si>
    <t>WORL</t>
  </si>
  <si>
    <t>Perfect-Octave Media Projects Ltd</t>
  </si>
  <si>
    <t>OCTAVE</t>
  </si>
  <si>
    <t>Shree Hanuman Sugar &amp; Industries Ltd</t>
  </si>
  <si>
    <t>HANSUGAR</t>
  </si>
  <si>
    <t>HDFC Nifty50 Value 20 ETF</t>
  </si>
  <si>
    <t>HDFCVALUE</t>
  </si>
  <si>
    <t>Hathway Bhawani Cabletel and Datacom Ltd</t>
  </si>
  <si>
    <t>HATHWAYB</t>
  </si>
  <si>
    <t>Tirth Plastic Ltd</t>
  </si>
  <si>
    <t>TIRTPLS</t>
  </si>
  <si>
    <t>Beryl Drugs Ltd</t>
  </si>
  <si>
    <t>BERLDRG</t>
  </si>
  <si>
    <t>Tci Finance Ltd</t>
  </si>
  <si>
    <t>TCIFINANCE</t>
  </si>
  <si>
    <t>GTN Textiles Ltd</t>
  </si>
  <si>
    <t>GTNTEX</t>
  </si>
  <si>
    <t>A and M Jumbo Bags Ltd</t>
  </si>
  <si>
    <t>AMJUMBO</t>
  </si>
  <si>
    <t>Tokyo Finance Ltd</t>
  </si>
  <si>
    <t>TOKYOFIN</t>
  </si>
  <si>
    <t>Svaraj Trading and Agencies Ltd</t>
  </si>
  <si>
    <t>ZSVARAJT</t>
  </si>
  <si>
    <t>Rajasthan Tube Manufacturing Co Ltd</t>
  </si>
  <si>
    <t>RAJTUBE</t>
  </si>
  <si>
    <t>Tata Nifty India Digital Exchange Traded Fund</t>
  </si>
  <si>
    <t>TNIDETF</t>
  </si>
  <si>
    <t>Sri Nachammai Cotton Mills Ltd</t>
  </si>
  <si>
    <t>SRINACHA</t>
  </si>
  <si>
    <t>Step Two Corporation Ltd</t>
  </si>
  <si>
    <t>STEP2COR</t>
  </si>
  <si>
    <t>Manav Infra Projects Ltd</t>
  </si>
  <si>
    <t>MANAV</t>
  </si>
  <si>
    <t>Harmony Capital Services Ltd</t>
  </si>
  <si>
    <t>HRMNYCP</t>
  </si>
  <si>
    <t>Risa International Ltd</t>
  </si>
  <si>
    <t>RISAINTL</t>
  </si>
  <si>
    <t>Mitshi India Ltd</t>
  </si>
  <si>
    <t>MITSHI</t>
  </si>
  <si>
    <t>DAPS Advertising Ltd</t>
  </si>
  <si>
    <t>DAPS</t>
  </si>
  <si>
    <t>Gilada Finance and Investments Ltd</t>
  </si>
  <si>
    <t>GILADAFINS</t>
  </si>
  <si>
    <t>HDFC Nifty 100 ETF</t>
  </si>
  <si>
    <t>HDFCNIF100</t>
  </si>
  <si>
    <t>Kotak Nifty Midcap 50 ETF</t>
  </si>
  <si>
    <t>MIDCAP</t>
  </si>
  <si>
    <t>Alexander Stamps and Coin Ltd</t>
  </si>
  <si>
    <t>ALEXANDER</t>
  </si>
  <si>
    <t>Artificial Electronics Intelligent Material Ltd</t>
  </si>
  <si>
    <t>AEIM</t>
  </si>
  <si>
    <t>Vivo Collaboration Solutions Ltd</t>
  </si>
  <si>
    <t>VIVO</t>
  </si>
  <si>
    <t>Dalal Street Investments Ltd</t>
  </si>
  <si>
    <t>DSINVEST</t>
  </si>
  <si>
    <t>Times Green Energy (India) Ltd</t>
  </si>
  <si>
    <t>TIMESGREEN</t>
  </si>
  <si>
    <t>Prism Medico and Pharmacy Ltd</t>
  </si>
  <si>
    <t>PRISMMEDI</t>
  </si>
  <si>
    <t>R J Shah and Company Ltd</t>
  </si>
  <si>
    <t>RJSHAH</t>
  </si>
  <si>
    <t>Skyline Ventures India Ltd</t>
  </si>
  <si>
    <t>SKILVEN</t>
  </si>
  <si>
    <t>Triveni Enterprises Ltd</t>
  </si>
  <si>
    <t>TRIVENIENT</t>
  </si>
  <si>
    <t>NPR Finance Ltd</t>
  </si>
  <si>
    <t>NPRFIN</t>
  </si>
  <si>
    <t>Organic Coatings Ltd</t>
  </si>
  <si>
    <t>ORGCOAT</t>
  </si>
  <si>
    <t>Coastal Roadways Ltd</t>
  </si>
  <si>
    <t>COARO</t>
  </si>
  <si>
    <t>Integrated Capital Services Ltd</t>
  </si>
  <si>
    <t>ICSL</t>
  </si>
  <si>
    <t>Kush Industries Ltd</t>
  </si>
  <si>
    <t>KUSHIND</t>
  </si>
  <si>
    <t>Yashraj Containeurs Ltd</t>
  </si>
  <si>
    <t>YASHRAJC</t>
  </si>
  <si>
    <t>Ekennis Software Service Ltd</t>
  </si>
  <si>
    <t>EKENNIS</t>
  </si>
  <si>
    <t>Jagsonpal Finance and Leasing Ltd</t>
  </si>
  <si>
    <t>JAGSONFI</t>
  </si>
  <si>
    <t>Amalgamated Electricity Company Ltd</t>
  </si>
  <si>
    <t>AMALGAM</t>
  </si>
  <si>
    <t>United Interactive Ltd</t>
  </si>
  <si>
    <t>UNITEDINT</t>
  </si>
  <si>
    <t>Opal Luxury Time Products Ltd</t>
  </si>
  <si>
    <t>OPAL</t>
  </si>
  <si>
    <t>Amiable Logistics (India) Ltd</t>
  </si>
  <si>
    <t>AMIABLE</t>
  </si>
  <si>
    <t>Norris Medicines Ltd</t>
  </si>
  <si>
    <t>NORRIS</t>
  </si>
  <si>
    <t>Rapid Investments Ltd</t>
  </si>
  <si>
    <t>RAPIDIN</t>
  </si>
  <si>
    <t>Disha Resources Ltd</t>
  </si>
  <si>
    <t>DRL</t>
  </si>
  <si>
    <t>Modern Shares and Stockbrokers Ltd</t>
  </si>
  <si>
    <t>MODRNSH</t>
  </si>
  <si>
    <t>Mirae Asset Hang Seng TECH ETF</t>
  </si>
  <si>
    <t>MAHKTECH</t>
  </si>
  <si>
    <t>Sanathnagar Enterprises Ltd</t>
  </si>
  <si>
    <t>Interactive Financial Services Ltd</t>
  </si>
  <si>
    <t>IFINSER</t>
  </si>
  <si>
    <t>Simplex Mills Company Ltd</t>
  </si>
  <si>
    <t>SIMPLXMIL</t>
  </si>
  <si>
    <t>Rajputana Investment &amp; Finance Ltd</t>
  </si>
  <si>
    <t>RAJPUTANA</t>
  </si>
  <si>
    <t>Raama Paper Mills Ltd</t>
  </si>
  <si>
    <t>RAMAPPR-B</t>
  </si>
  <si>
    <t>Abhishek Finlease Ltd</t>
  </si>
  <si>
    <t>ABHIFIN</t>
  </si>
  <si>
    <t>Longview Tea Co Ltd</t>
  </si>
  <si>
    <t>LONTE</t>
  </si>
  <si>
    <t>Amraworld Agrico Ltd</t>
  </si>
  <si>
    <t>AMRAAGRI</t>
  </si>
  <si>
    <t>Konark Synthetic Ltd</t>
  </si>
  <si>
    <t>KONARKSY</t>
  </si>
  <si>
    <t>Supreme (India) Impex Ltd</t>
  </si>
  <si>
    <t>SIIL</t>
  </si>
  <si>
    <t>Dhanuka Realty Ltd</t>
  </si>
  <si>
    <t>SK International Export Ltd</t>
  </si>
  <si>
    <t>SKIEL</t>
  </si>
  <si>
    <t>Market Creators Ltd</t>
  </si>
  <si>
    <t>MKTCREAT</t>
  </si>
  <si>
    <t>Sab Events &amp; Governance Now Media Ltd</t>
  </si>
  <si>
    <t>SABEVENTS</t>
  </si>
  <si>
    <t>Meyer Apparel Ltd</t>
  </si>
  <si>
    <t>Eurotex Industries and Exports Ltd</t>
  </si>
  <si>
    <t>EUROTEXIND</t>
  </si>
  <si>
    <t>Bisil Plast Ltd</t>
  </si>
  <si>
    <t>BISIL</t>
  </si>
  <si>
    <t>ICICI Prudential Nifty50 Value 20 ETF</t>
  </si>
  <si>
    <t>NV20IETF</t>
  </si>
  <si>
    <t>India Lease Development Ltd</t>
  </si>
  <si>
    <t>INDLEASE</t>
  </si>
  <si>
    <t>Radha Madhav Corp Ltd</t>
  </si>
  <si>
    <t>RMCL</t>
  </si>
  <si>
    <t>Polymac Thermoformers Ltd</t>
  </si>
  <si>
    <t>POLYMAC</t>
  </si>
  <si>
    <t>Soni Medicare Ltd</t>
  </si>
  <si>
    <t>SML</t>
  </si>
  <si>
    <t>Sea TV Network Ltd</t>
  </si>
  <si>
    <t>SEATV</t>
  </si>
  <si>
    <t>SI Capital &amp; Financial Services Ltd</t>
  </si>
  <si>
    <t>SICAPIT</t>
  </si>
  <si>
    <t>Jet infraventure Ltd</t>
  </si>
  <si>
    <t>JETINFRA</t>
  </si>
  <si>
    <t>Kakatiya Textiles Ltd</t>
  </si>
  <si>
    <t>KAKTEX</t>
  </si>
  <si>
    <t>Velox Industries Ltd</t>
  </si>
  <si>
    <t>VELOXIND</t>
  </si>
  <si>
    <t>Cubical Financial Services Ltd</t>
  </si>
  <si>
    <t>CUBIFIN</t>
  </si>
  <si>
    <t>Prima Agro Ltd</t>
  </si>
  <si>
    <t>PRIMAGR</t>
  </si>
  <si>
    <t>SMVD Poly Pack Ltd</t>
  </si>
  <si>
    <t>SMVD</t>
  </si>
  <si>
    <t>Lords Ishwar Hotels Ltd</t>
  </si>
  <si>
    <t>LORDSHOTL</t>
  </si>
  <si>
    <t>Stellar Capital Services Ltd</t>
  </si>
  <si>
    <t>STELLAR</t>
  </si>
  <si>
    <t>Lippi Systems Ltd</t>
  </si>
  <si>
    <t>LIPPISYS</t>
  </si>
  <si>
    <t>Esaar (India) Ltd</t>
  </si>
  <si>
    <t>ESARIND</t>
  </si>
  <si>
    <t>Catvision Ltd</t>
  </si>
  <si>
    <t>CATVISION</t>
  </si>
  <si>
    <t>Suryavanshi Spinning Mills Ltd</t>
  </si>
  <si>
    <t>SURYVANSP</t>
  </si>
  <si>
    <t>Shah Foods Ltd</t>
  </si>
  <si>
    <t>SHAHFOOD</t>
  </si>
  <si>
    <t>Libord Securities Ltd</t>
  </si>
  <si>
    <t>LIBORD</t>
  </si>
  <si>
    <t>Vaxtex Cotfab Ltd</t>
  </si>
  <si>
    <t>VCL</t>
  </si>
  <si>
    <t>Raj Packaging Industries Ltd</t>
  </si>
  <si>
    <t>RAJPACK</t>
  </si>
  <si>
    <t>UTL Industries Ltd</t>
  </si>
  <si>
    <t>UTLINDS</t>
  </si>
  <si>
    <t>Amarnath Securities Ltd</t>
  </si>
  <si>
    <t>AMARSEC</t>
  </si>
  <si>
    <t>Southern Infosys Ltd</t>
  </si>
  <si>
    <t>SOUTHERNIN</t>
  </si>
  <si>
    <t>Ashtasidhhi Industries Ltd</t>
  </si>
  <si>
    <t>GUJINV</t>
  </si>
  <si>
    <t>Parmax Pharma Ltd</t>
  </si>
  <si>
    <t>PARMAX</t>
  </si>
  <si>
    <t>Shyamkamal Investments Ltd</t>
  </si>
  <si>
    <t>SHYMINV</t>
  </si>
  <si>
    <t>ICICI Prudential Nifty India Consumption ETF</t>
  </si>
  <si>
    <t>CONSUMIETF</t>
  </si>
  <si>
    <t>Mehta Integrated Finance Ltd</t>
  </si>
  <si>
    <t>MEHIF</t>
  </si>
  <si>
    <t>Prabhat Dairy Ltd</t>
  </si>
  <si>
    <t>PRABHAT</t>
  </si>
  <si>
    <t>Colinz Laboratories Ltd</t>
  </si>
  <si>
    <t>COLINZ</t>
  </si>
  <si>
    <t>Padmanabh Alloys and Polymers Ltd</t>
  </si>
  <si>
    <t>PADALPO</t>
  </si>
  <si>
    <t>Bazel International Ltd</t>
  </si>
  <si>
    <t>BAZELINTER</t>
  </si>
  <si>
    <t>Raconteur Global Resources Ltd</t>
  </si>
  <si>
    <t>RACONTEUR</t>
  </si>
  <si>
    <t>Delta Industrial Resources Ltd</t>
  </si>
  <si>
    <t>DELTA</t>
  </si>
  <si>
    <t>Galaxy Agrico Exports Ltd</t>
  </si>
  <si>
    <t>GALAGEX</t>
  </si>
  <si>
    <t>Shree Steel Wire Ropes Ltd</t>
  </si>
  <si>
    <t>SSWRL</t>
  </si>
  <si>
    <t>Panafic Industrials Ltd</t>
  </si>
  <si>
    <t>PANAFIC</t>
  </si>
  <si>
    <t>Trinity League India Ltd</t>
  </si>
  <si>
    <t>TRINITYLEA</t>
  </si>
  <si>
    <t>Vikalp Securities Ltd</t>
  </si>
  <si>
    <t>VIKALPS</t>
  </si>
  <si>
    <t>Pratiksha Chemicals Ltd</t>
  </si>
  <si>
    <t>PRATIKSH</t>
  </si>
  <si>
    <t>Jakharia Fabric Ltd</t>
  </si>
  <si>
    <t>JAKHARIA</t>
  </si>
  <si>
    <t>Bridge Securities Ltd</t>
  </si>
  <si>
    <t>BRIDGESE</t>
  </si>
  <si>
    <t>DSP Nifty 50 ETF</t>
  </si>
  <si>
    <t>NIFTY50ADD</t>
  </si>
  <si>
    <t>Gowra Leasing and Finance Ltd</t>
  </si>
  <si>
    <t>GOWRALE</t>
  </si>
  <si>
    <t>HDFC Nifty Private Bank ETF</t>
  </si>
  <si>
    <t>HDFCPVTBAN</t>
  </si>
  <si>
    <t>Surya India Ltd</t>
  </si>
  <si>
    <t>SURYAINDIA</t>
  </si>
  <si>
    <t>Beryl Securities Ltd</t>
  </si>
  <si>
    <t>BERYLSE</t>
  </si>
  <si>
    <t>Sun Retail Ltd</t>
  </si>
  <si>
    <t>SUNRETAIL</t>
  </si>
  <si>
    <t>Panth Infinity Ltd</t>
  </si>
  <si>
    <t>PANTH</t>
  </si>
  <si>
    <t>Objectone Information Systems Ltd</t>
  </si>
  <si>
    <t>OONE</t>
  </si>
  <si>
    <t>Aditya BSL S&amp;P BSE Sensex ETF</t>
  </si>
  <si>
    <t>BSLSENETFG</t>
  </si>
  <si>
    <t>Elegant Floriculture &amp; Agrotech (India) Ltd</t>
  </si>
  <si>
    <t>ELEFLOR</t>
  </si>
  <si>
    <t>VB Industries Ltd</t>
  </si>
  <si>
    <t>VBIND</t>
  </si>
  <si>
    <t>Nippon IN ETF Nifty 8-13 yr G-Sec Long Term Gilt</t>
  </si>
  <si>
    <t>LTGILTBEES</t>
  </si>
  <si>
    <t>Phyto Chem (India) Ltd</t>
  </si>
  <si>
    <t>PHYTO</t>
  </si>
  <si>
    <t>S V Trading and Agencies Ltd</t>
  </si>
  <si>
    <t>ZSVTRADI</t>
  </si>
  <si>
    <t>Future Supply Chain Solutions Ltd</t>
  </si>
  <si>
    <t>FSC</t>
  </si>
  <si>
    <t>Navigant Corporate Advisors Ltd</t>
  </si>
  <si>
    <t>NAVIGANT</t>
  </si>
  <si>
    <t>Glittek Granites Ltd</t>
  </si>
  <si>
    <t>GLITTEKG</t>
  </si>
  <si>
    <t>Shivagrico Implements Ltd</t>
  </si>
  <si>
    <t>SHIVAGR</t>
  </si>
  <si>
    <t>Anjani Finance Ltd</t>
  </si>
  <si>
    <t>ANJANIFIN</t>
  </si>
  <si>
    <t>Premier Synthetics Ltd</t>
  </si>
  <si>
    <t>PREMSYN</t>
  </si>
  <si>
    <t>Jindal Leasefin Ltd</t>
  </si>
  <si>
    <t>JLL</t>
  </si>
  <si>
    <t>Northlink Fiscal and Capital Services Ltd</t>
  </si>
  <si>
    <t>NORTHLINK</t>
  </si>
  <si>
    <t>Uniroyal Marine Exports Ltd</t>
  </si>
  <si>
    <t>UNRYLMA</t>
  </si>
  <si>
    <t>Bhagawati Oxygen Ltd</t>
  </si>
  <si>
    <t>BHAGWOX</t>
  </si>
  <si>
    <t>Unjha Formulations Ltd</t>
  </si>
  <si>
    <t>UNJHAFOR</t>
  </si>
  <si>
    <t>Seasons Textiles Ltd</t>
  </si>
  <si>
    <t>SEASONST</t>
  </si>
  <si>
    <t>C J Gelatine Products Ltd</t>
  </si>
  <si>
    <t>CJGEL</t>
  </si>
  <si>
    <t>Polycon International Ltd</t>
  </si>
  <si>
    <t>POLYCON</t>
  </si>
  <si>
    <t>Sirohia &amp; Sons Ltd</t>
  </si>
  <si>
    <t>SIROHIA</t>
  </si>
  <si>
    <t>National Plywood Industries Ltd</t>
  </si>
  <si>
    <t>NATPLY</t>
  </si>
  <si>
    <t>Shukra Bullions Ltd</t>
  </si>
  <si>
    <t>SKRABUL</t>
  </si>
  <si>
    <t>Arihant's Securities Ltd</t>
  </si>
  <si>
    <t>ARISE</t>
  </si>
  <si>
    <t>Sailani Tours N Travel Limited</t>
  </si>
  <si>
    <t>SAILANI</t>
  </si>
  <si>
    <t>Quantum Nifty 50 ETF</t>
  </si>
  <si>
    <t>QNIFTY</t>
  </si>
  <si>
    <t>Premier Ltd</t>
  </si>
  <si>
    <t>PREMIER</t>
  </si>
  <si>
    <t>Supertex Industries Ltd</t>
  </si>
  <si>
    <t>SUPERTEX</t>
  </si>
  <si>
    <t>Kuwer Industries Ltd</t>
  </si>
  <si>
    <t>KUWERIN</t>
  </si>
  <si>
    <t>Creative Eye Ltd</t>
  </si>
  <si>
    <t>CREATIVEYE</t>
  </si>
  <si>
    <t>Oswal Yarns Ltd</t>
  </si>
  <si>
    <t>OSWAYRN</t>
  </si>
  <si>
    <t>Vani Commercials Ltd</t>
  </si>
  <si>
    <t>VANICOM</t>
  </si>
  <si>
    <t>Motilal Oswal S&amp;P BSE Low Volatility ETF</t>
  </si>
  <si>
    <t>MOLOWVOL</t>
  </si>
  <si>
    <t>Kairosoft AI Solutions Ltd</t>
  </si>
  <si>
    <t>PANKAJPIYUS</t>
  </si>
  <si>
    <t>Indo Euro Indchem Ltd</t>
  </si>
  <si>
    <t>INDOEURO</t>
  </si>
  <si>
    <t>Rajasthan Cylinders and Containers Ltd</t>
  </si>
  <si>
    <t>RCCL</t>
  </si>
  <si>
    <t>Shree Manufacturing Co Ltd</t>
  </si>
  <si>
    <t>SHRMFGC</t>
  </si>
  <si>
    <t>Saianand Commercial Ltd</t>
  </si>
  <si>
    <t>SAICOM</t>
  </si>
  <si>
    <t>F G P Ltd</t>
  </si>
  <si>
    <t>FGP</t>
  </si>
  <si>
    <t>Univa Foods Ltd</t>
  </si>
  <si>
    <t>UNIVAFOODS</t>
  </si>
  <si>
    <t>Kalyani Commercials Ltd</t>
  </si>
  <si>
    <t>BCL Enterprises Ltd</t>
  </si>
  <si>
    <t>BCLENTERPR</t>
  </si>
  <si>
    <t>CDG Petchem Ltd</t>
  </si>
  <si>
    <t>CDG</t>
  </si>
  <si>
    <t>Fone4 Communications(India) Ltd</t>
  </si>
  <si>
    <t>FONE4</t>
  </si>
  <si>
    <t>SRU Steels Ltd</t>
  </si>
  <si>
    <t>SRUSTEELS</t>
  </si>
  <si>
    <t>Photon Capital Advisors Ltd</t>
  </si>
  <si>
    <t>PHOTON</t>
  </si>
  <si>
    <t>Senthil Infotek Ltd</t>
  </si>
  <si>
    <t>SENINFO</t>
  </si>
  <si>
    <t>Aanchal Ispat Ltd</t>
  </si>
  <si>
    <t>AANCHALISP</t>
  </si>
  <si>
    <t>Sharpline Broadcast Ltd</t>
  </si>
  <si>
    <t>SHARPLINE</t>
  </si>
  <si>
    <t>Shukra Jewellery Ltd</t>
  </si>
  <si>
    <t>SHUKJEW</t>
  </si>
  <si>
    <t>Kotak Nifty Alpha 50 ETF</t>
  </si>
  <si>
    <t>ALPHA</t>
  </si>
  <si>
    <t>Niraj Ispat Industries Ltd</t>
  </si>
  <si>
    <t>NIRAJISPAT</t>
  </si>
  <si>
    <t>Rander Corp Ltd</t>
  </si>
  <si>
    <t>RANDER</t>
  </si>
  <si>
    <t>Welterman International Ltd</t>
  </si>
  <si>
    <t>WELTI</t>
  </si>
  <si>
    <t>Shangar Decor Ltd</t>
  </si>
  <si>
    <t>SHANGAR</t>
  </si>
  <si>
    <t>Suumaya Corporation Ltd</t>
  </si>
  <si>
    <t>SUUMAYA</t>
  </si>
  <si>
    <t>Shoora Designs Ltd</t>
  </si>
  <si>
    <t>SHOORA</t>
  </si>
  <si>
    <t>Bindal Exports Ltd</t>
  </si>
  <si>
    <t>BINDALEXPO</t>
  </si>
  <si>
    <t>Shakti Press Ltd</t>
  </si>
  <si>
    <t>SHAKTIPR</t>
  </si>
  <si>
    <t>Seven Hill Industries Ltd</t>
  </si>
  <si>
    <t>SEVENHILL</t>
  </si>
  <si>
    <t>Kotak Nifty 100 Low Volatility 30 ETF</t>
  </si>
  <si>
    <t>LOWVOL1</t>
  </si>
  <si>
    <t>Gallops Enterprise Ltd</t>
  </si>
  <si>
    <t>GALLOPENT</t>
  </si>
  <si>
    <t>Arunis Abode Ltd</t>
  </si>
  <si>
    <t>ARUNIS</t>
  </si>
  <si>
    <t>Nippon India ETF Nifty 100</t>
  </si>
  <si>
    <t>NIF100BEES</t>
  </si>
  <si>
    <t>Pyxis Finvest Ltd</t>
  </si>
  <si>
    <t>PYXISFIN</t>
  </si>
  <si>
    <t>Prime Capital Market Ltd</t>
  </si>
  <si>
    <t>PRIMECAPM</t>
  </si>
  <si>
    <t>Millennium Online Solutions (India) Ltd</t>
  </si>
  <si>
    <t>MILLENNIUM</t>
  </si>
  <si>
    <t>GCM Capital Advisors Ltd</t>
  </si>
  <si>
    <t>GCMCAPI</t>
  </si>
  <si>
    <t>Blue Coast Hotels Ltd</t>
  </si>
  <si>
    <t>BLUECOAST</t>
  </si>
  <si>
    <t>Radaan Media Works India Ltd</t>
  </si>
  <si>
    <t>RADAAN</t>
  </si>
  <si>
    <t>SC Agrotech Ltd</t>
  </si>
  <si>
    <t>SCAGRO</t>
  </si>
  <si>
    <t>RLF Ltd</t>
  </si>
  <si>
    <t>RLF</t>
  </si>
  <si>
    <t>Virgo Global Ltd</t>
  </si>
  <si>
    <t>VIRGOGLOB</t>
  </si>
  <si>
    <t>Nippon India ETF Hang Seng BeES</t>
  </si>
  <si>
    <t>HNGSNGBEES</t>
  </si>
  <si>
    <t>Adline Chem Lab Ltd</t>
  </si>
  <si>
    <t>ADLINE</t>
  </si>
  <si>
    <t>RGF Capital Markets Ltd</t>
  </si>
  <si>
    <t>RGF</t>
  </si>
  <si>
    <t>Integrated Proteins Ltd</t>
  </si>
  <si>
    <t>INTEGFD</t>
  </si>
  <si>
    <t>Span Divergent Ltd</t>
  </si>
  <si>
    <t>SDL</t>
  </si>
  <si>
    <t>Goenka Business &amp; Finance Ltd</t>
  </si>
  <si>
    <t>GBFL</t>
  </si>
  <si>
    <t>Motilal Oswal Nasdaq Q50 ETF</t>
  </si>
  <si>
    <t>MONQ50</t>
  </si>
  <si>
    <t>Mahan Industries Ltd</t>
  </si>
  <si>
    <t>MAHANIN</t>
  </si>
  <si>
    <t>Chemo Pharma Laboratories Ltd</t>
  </si>
  <si>
    <t>CHEMOPH</t>
  </si>
  <si>
    <t>Soma Papers and Industries Ltd</t>
  </si>
  <si>
    <t>SOMAPPR</t>
  </si>
  <si>
    <t>Euro-Leder Fashion Ltd</t>
  </si>
  <si>
    <t>EUROLED</t>
  </si>
  <si>
    <t>Longspur International Ventures Ltd</t>
  </si>
  <si>
    <t>LONGSPUR</t>
  </si>
  <si>
    <t>HDFC Nifty100 Quality 30 ETF</t>
  </si>
  <si>
    <t>HDFCQUAL</t>
  </si>
  <si>
    <t>Adinath Exim Resources Ltd</t>
  </si>
  <si>
    <t>ADIEXRE</t>
  </si>
  <si>
    <t>GSB Finance Ltd</t>
  </si>
  <si>
    <t>GSBFIN</t>
  </si>
  <si>
    <t>Tulasee Bio-Ethanol Ltd</t>
  </si>
  <si>
    <t>TULASEEBIOE</t>
  </si>
  <si>
    <t>Oil &amp; Gas Refining &amp; Marketing</t>
  </si>
  <si>
    <t>Swagtam Trading and Services Ltd</t>
  </si>
  <si>
    <t>SWAGTAM</t>
  </si>
  <si>
    <t>Subhash Silk Mills Ltd</t>
  </si>
  <si>
    <t>SUBSM</t>
  </si>
  <si>
    <t>Eastcoast Steel Ltd</t>
  </si>
  <si>
    <t>ECSTSTL</t>
  </si>
  <si>
    <t>Kumbhat Financial Services Ltd</t>
  </si>
  <si>
    <t>KUMPFIN</t>
  </si>
  <si>
    <t>VCU Data Management Ltd</t>
  </si>
  <si>
    <t>VCU</t>
  </si>
  <si>
    <t>Gagan Gases Ltd</t>
  </si>
  <si>
    <t>GAGAN</t>
  </si>
  <si>
    <t>Bacil Pharma Ltd</t>
  </si>
  <si>
    <t>BACPHAR</t>
  </si>
  <si>
    <t>Flora Corporation Ltd</t>
  </si>
  <si>
    <t>FLORACORP</t>
  </si>
  <si>
    <t>Setubandhan Infrastructure Ltd</t>
  </si>
  <si>
    <t>SETUINFRA</t>
  </si>
  <si>
    <t>IEC Education Ltd</t>
  </si>
  <si>
    <t>IECEDU</t>
  </si>
  <si>
    <t>Jointeca Education Solutions Ltd</t>
  </si>
  <si>
    <t>JOINTECAED</t>
  </si>
  <si>
    <t>Minaxi Textiles Ltd</t>
  </si>
  <si>
    <t>MINAXI</t>
  </si>
  <si>
    <t>Net Pix Shorts Digital Media Ltd</t>
  </si>
  <si>
    <t>NETPIX</t>
  </si>
  <si>
    <t>Kandagiri Spinning Millis Ltd</t>
  </si>
  <si>
    <t>KANDAGIRI</t>
  </si>
  <si>
    <t>Abhinav Leasing &amp; Finance Ltd</t>
  </si>
  <si>
    <t>ALFL</t>
  </si>
  <si>
    <t>Filmcity Media Ltd</t>
  </si>
  <si>
    <t>FILME</t>
  </si>
  <si>
    <t>Quantum Build-Tech Ltd</t>
  </si>
  <si>
    <t>QUANTBUILD</t>
  </si>
  <si>
    <t>Sabrimala Industries India Ltd</t>
  </si>
  <si>
    <t>Ladam Affordable Housing Ltd</t>
  </si>
  <si>
    <t>LAHL</t>
  </si>
  <si>
    <t>Taparia Tools Ltd</t>
  </si>
  <si>
    <t>TAPARIA</t>
  </si>
  <si>
    <t>Lexoraa Industries Ltd</t>
  </si>
  <si>
    <t>SERVOTEACH</t>
  </si>
  <si>
    <t>Symbiox Investment &amp; Trading Co Ltd</t>
  </si>
  <si>
    <t>SYMBIOX</t>
  </si>
  <si>
    <t>Munoth Communication Ltd</t>
  </si>
  <si>
    <t>MCLTD</t>
  </si>
  <si>
    <t>Dhanvantri Jeevan Rekha Ltd</t>
  </si>
  <si>
    <t>ZDHJERK</t>
  </si>
  <si>
    <t>Gujarat Cotex Ltd</t>
  </si>
  <si>
    <t>GUJCOTEX</t>
  </si>
  <si>
    <t>Mercury Trade Links Ltd</t>
  </si>
  <si>
    <t>MERCTRD</t>
  </si>
  <si>
    <t>NCC Blue Water Products Ltd</t>
  </si>
  <si>
    <t>NCCBLUE</t>
  </si>
  <si>
    <t>K Z Leasing and Finance Ltd</t>
  </si>
  <si>
    <t>KZLFIN</t>
  </si>
  <si>
    <t>Siddha Ventures Ltd</t>
  </si>
  <si>
    <t>SIDDHA</t>
  </si>
  <si>
    <t>ANS Industries Ltd</t>
  </si>
  <si>
    <t>ANSINDUS</t>
  </si>
  <si>
    <t>Vaksons Automobiles Ltd</t>
  </si>
  <si>
    <t>NAKSH</t>
  </si>
  <si>
    <t>Mystic Electronics Ltd</t>
  </si>
  <si>
    <t>MYSTICELE</t>
  </si>
  <si>
    <t>Hindustan Bio Sciences Ltd</t>
  </si>
  <si>
    <t>HINDBIO</t>
  </si>
  <si>
    <t>Ramgopal Polytex Ltd</t>
  </si>
  <si>
    <t>RAMGOPOLY</t>
  </si>
  <si>
    <t>Chemiesynth (Vapi) Ltd</t>
  </si>
  <si>
    <t>CHEMIESYNT</t>
  </si>
  <si>
    <t>HDFC Nifty Growth Sectors 15 ETF</t>
  </si>
  <si>
    <t>HDFCGROWTH</t>
  </si>
  <si>
    <t>Sanchay Finvest Ltd</t>
  </si>
  <si>
    <t>SANCF</t>
  </si>
  <si>
    <t>Sree Jayalakshmi Autospin Ltd</t>
  </si>
  <si>
    <t>SREEJAYA</t>
  </si>
  <si>
    <t>Ganga Pharmaceuticals Ltd</t>
  </si>
  <si>
    <t>GANGAPHARM</t>
  </si>
  <si>
    <t>Accord Synergy Ltd</t>
  </si>
  <si>
    <t>ACCORD</t>
  </si>
  <si>
    <t>Kiran Print Pack Ltd</t>
  </si>
  <si>
    <t>KIRANPR</t>
  </si>
  <si>
    <t>OTCO International Ltd</t>
  </si>
  <si>
    <t>OTCO</t>
  </si>
  <si>
    <t>KMF Builders and Developers Ltd</t>
  </si>
  <si>
    <t>KMFBLDR</t>
  </si>
  <si>
    <t>Integra Capital Ltd</t>
  </si>
  <si>
    <t>INTCAPL</t>
  </si>
  <si>
    <t>Nexus Surgical and Medicare Ltd</t>
  </si>
  <si>
    <t>NEXUSSURGL</t>
  </si>
  <si>
    <t>Krishna Capital and Securities Ltd</t>
  </si>
  <si>
    <t>KRISHNACAP</t>
  </si>
  <si>
    <t>Olympic Oil Industries Ltd</t>
  </si>
  <si>
    <t>OLYOI</t>
  </si>
  <si>
    <t>Ramsons Projects Ltd</t>
  </si>
  <si>
    <t>RAMSONS</t>
  </si>
  <si>
    <t>Enterprise International Ltd</t>
  </si>
  <si>
    <t>ENTRINT</t>
  </si>
  <si>
    <t>BKM Industries Ltd</t>
  </si>
  <si>
    <t>BKMINDST</t>
  </si>
  <si>
    <t>Nouveau Global Ventures Ltd</t>
  </si>
  <si>
    <t>NOUVEAU</t>
  </si>
  <si>
    <t>Mount Housing and Infrastructure Ltd</t>
  </si>
  <si>
    <t>MOUNT</t>
  </si>
  <si>
    <t>V B Desai Financial Services Ltd</t>
  </si>
  <si>
    <t>VBDESAI</t>
  </si>
  <si>
    <t>Super Bakers Ltd</t>
  </si>
  <si>
    <t>SUPERBAK</t>
  </si>
  <si>
    <t>J J Finance Corporation Ltd</t>
  </si>
  <si>
    <t>JJFINCOR</t>
  </si>
  <si>
    <t>Vision Cinemas Ltd</t>
  </si>
  <si>
    <t>VISIONCINE</t>
  </si>
  <si>
    <t>Zinema Media and Entertainment Ltd</t>
  </si>
  <si>
    <t>ZINEMA</t>
  </si>
  <si>
    <t>Chadha Papers Ltd</t>
  </si>
  <si>
    <t>CHADPAP</t>
  </si>
  <si>
    <t>Shashwat Furnishing Solutions Ltd</t>
  </si>
  <si>
    <t>SFSL</t>
  </si>
  <si>
    <t>First Fintec Ltd</t>
  </si>
  <si>
    <t>FIRSTFIN</t>
  </si>
  <si>
    <t>Universal Office Automation Ltd</t>
  </si>
  <si>
    <t>UNIOFFICE</t>
  </si>
  <si>
    <t>Mukta Agriculture Ltd</t>
  </si>
  <si>
    <t>MUKTA</t>
  </si>
  <si>
    <t>Kashyap Tele-Medicines Ltd</t>
  </si>
  <si>
    <t>KASHYAP</t>
  </si>
  <si>
    <t>Haria Apparels Ltd</t>
  </si>
  <si>
    <t>HARIAAPL</t>
  </si>
  <si>
    <t>Khandelwal Extractions Ltd</t>
  </si>
  <si>
    <t>ZKHANDEN</t>
  </si>
  <si>
    <t>Peeti Securities Ltd</t>
  </si>
  <si>
    <t>PEETISEC</t>
  </si>
  <si>
    <t>Bloom Dekor Ltd</t>
  </si>
  <si>
    <t>BLOOM</t>
  </si>
  <si>
    <t>Shree Precoated Steels Ltd</t>
  </si>
  <si>
    <t>SPSL</t>
  </si>
  <si>
    <t>Dr Lalchandani Labs Ltd</t>
  </si>
  <si>
    <t>DLCL</t>
  </si>
  <si>
    <t>Tashi India Ltd</t>
  </si>
  <si>
    <t>TASHIND</t>
  </si>
  <si>
    <t>VR Woodart Ltd</t>
  </si>
  <si>
    <t>VRWODAR</t>
  </si>
  <si>
    <t>Neo Infracon Ltd</t>
  </si>
  <si>
    <t>NEOINFRA</t>
  </si>
  <si>
    <t>HDFC Nifty NEXT 50 ETF</t>
  </si>
  <si>
    <t>HDFCNEXT50</t>
  </si>
  <si>
    <t>Foundry Fuel Products Ltd</t>
  </si>
  <si>
    <t>FFPL</t>
  </si>
  <si>
    <t>Sybly Industries Ltd</t>
  </si>
  <si>
    <t>SYBLY</t>
  </si>
  <si>
    <t>AMS Polymers Ltd</t>
  </si>
  <si>
    <t>AMS</t>
  </si>
  <si>
    <t>Narmada Macplast Drip Irrigation Systems Ltd</t>
  </si>
  <si>
    <t>NARMP</t>
  </si>
  <si>
    <t>Brijlaxmi Leasing &amp; Finance Ltd</t>
  </si>
  <si>
    <t>BRIJLEAS</t>
  </si>
  <si>
    <t>Amit International Ltd</t>
  </si>
  <si>
    <t>AMITINT</t>
  </si>
  <si>
    <t>Jonjua Overseas Ltd</t>
  </si>
  <si>
    <t>JONJUA</t>
  </si>
  <si>
    <t>Industrial Conglomerates</t>
  </si>
  <si>
    <t>UTI S&amp;P BSE Sensex Next 50 Exchange Traded Fund</t>
  </si>
  <si>
    <t>UTISXN50</t>
  </si>
  <si>
    <t>Hittco Tools Ltd</t>
  </si>
  <si>
    <t>HITTCO</t>
  </si>
  <si>
    <t>Ganon Products Ltd</t>
  </si>
  <si>
    <t>GANONPRO</t>
  </si>
  <si>
    <t>Goyal Associates Ltd</t>
  </si>
  <si>
    <t>GOYALASS</t>
  </si>
  <si>
    <t>Tamil Nadu Steel Tubes Ltd</t>
  </si>
  <si>
    <t>TNSTLTU</t>
  </si>
  <si>
    <t>Minolta Finance Ltd</t>
  </si>
  <si>
    <t>MINOLTAF</t>
  </si>
  <si>
    <t>Shree Salasar Investments Ltd</t>
  </si>
  <si>
    <t>SALSAIN</t>
  </si>
  <si>
    <t>Milestone Furniture Ltd</t>
  </si>
  <si>
    <t>MILEFUR</t>
  </si>
  <si>
    <t>Agio Paper &amp; Industries Ltd</t>
  </si>
  <si>
    <t>AGIOPAPER</t>
  </si>
  <si>
    <t>G K Consultants Ltd</t>
  </si>
  <si>
    <t>GKCONS</t>
  </si>
  <si>
    <t>Neelkanth Rock-Minerals Ltd</t>
  </si>
  <si>
    <t>NEELKAN</t>
  </si>
  <si>
    <t>Thirani Projects Ltd</t>
  </si>
  <si>
    <t>TPROJECT</t>
  </si>
  <si>
    <t>Quantum Digital Vision (India) Ltd</t>
  </si>
  <si>
    <t>QUANTDIA</t>
  </si>
  <si>
    <t>Stanpacks (India) Ltd</t>
  </si>
  <si>
    <t>STANPACK</t>
  </si>
  <si>
    <t>Coral Newsprints Ltd</t>
  </si>
  <si>
    <t>CORNE</t>
  </si>
  <si>
    <t>Axis Silver ETF</t>
  </si>
  <si>
    <t>AXISILVER</t>
  </si>
  <si>
    <t>Globale Tessile Ltd</t>
  </si>
  <si>
    <t>GLOBALE</t>
  </si>
  <si>
    <t>Promact Impex Ltd</t>
  </si>
  <si>
    <t>PROMACT</t>
  </si>
  <si>
    <t>Quasar India Ltd</t>
  </si>
  <si>
    <t>QUASAR</t>
  </si>
  <si>
    <t>Aravali Securities and Finance Ltd</t>
  </si>
  <si>
    <t>ARAVALIS</t>
  </si>
  <si>
    <t>Vision Corporation Ltd</t>
  </si>
  <si>
    <t>VISIONCO</t>
  </si>
  <si>
    <t>Ushakiran Finance Ltd</t>
  </si>
  <si>
    <t>USHAKIRA</t>
  </si>
  <si>
    <t>Sri Amarnath Finance Ltd</t>
  </si>
  <si>
    <t>AMARNATH</t>
  </si>
  <si>
    <t>Ace Engitech Ltd</t>
  </si>
  <si>
    <t>ACEENGITEC</t>
  </si>
  <si>
    <t>Tranway Technologies Ltd</t>
  </si>
  <si>
    <t>TRANWAY</t>
  </si>
  <si>
    <t>VXL Instruments Ltd</t>
  </si>
  <si>
    <t>VXLINSTR</t>
  </si>
  <si>
    <t>Mafia Trends Ltd</t>
  </si>
  <si>
    <t>MAFIA</t>
  </si>
  <si>
    <t>Umiya Tubes Ltd</t>
  </si>
  <si>
    <t>UMIYA</t>
  </si>
  <si>
    <t>Parker Agro Chem Exports Ltd</t>
  </si>
  <si>
    <t>PARKERAC</t>
  </si>
  <si>
    <t>Kabra Commercial Ltd</t>
  </si>
  <si>
    <t>KCL</t>
  </si>
  <si>
    <t>Vaxfab Enterprises Ltd</t>
  </si>
  <si>
    <t>VEL</t>
  </si>
  <si>
    <t>Vinayak Polycon International Ltd</t>
  </si>
  <si>
    <t>VINAYAKPOL</t>
  </si>
  <si>
    <t>Kore Foods Ltd</t>
  </si>
  <si>
    <t>Jayatma Industries Ltd</t>
  </si>
  <si>
    <t>JAYIND</t>
  </si>
  <si>
    <t>Shashank Traders Ltd</t>
  </si>
  <si>
    <t>SHASHANK</t>
  </si>
  <si>
    <t>KOBO Biotech Ltd</t>
  </si>
  <si>
    <t>KOBO</t>
  </si>
  <si>
    <t>CMI Ltd</t>
  </si>
  <si>
    <t>CMICABLES</t>
  </si>
  <si>
    <t>Vardhman Concrete Ltd</t>
  </si>
  <si>
    <t>VARDHMAN</t>
  </si>
  <si>
    <t>Hasti Finance Ltd</t>
  </si>
  <si>
    <t>HASTIFIN</t>
  </si>
  <si>
    <t>Sheshadri Industries Ltd</t>
  </si>
  <si>
    <t>SHESHAINDS</t>
  </si>
  <si>
    <t>Wherrelz IT Solutions Ltd</t>
  </si>
  <si>
    <t>WITS</t>
  </si>
  <si>
    <t>Simplex Papers Ltd</t>
  </si>
  <si>
    <t>SIMPLXPAP</t>
  </si>
  <si>
    <t>Rich Universe Network Ltd</t>
  </si>
  <si>
    <t>RICHUNV</t>
  </si>
  <si>
    <t>Clio Infotech Ltd</t>
  </si>
  <si>
    <t>CLIOINFO</t>
  </si>
  <si>
    <t>AVI Products India Ltd</t>
  </si>
  <si>
    <t>APIL</t>
  </si>
  <si>
    <t>Continental Controls Ltd</t>
  </si>
  <si>
    <t>CONTICON</t>
  </si>
  <si>
    <t>Trio Mercantile And Trading Ltd</t>
  </si>
  <si>
    <t>TRIOMERC</t>
  </si>
  <si>
    <t>MPAgro Industries Ltd</t>
  </si>
  <si>
    <t>MPAGI</t>
  </si>
  <si>
    <t>IGC Industries Ltd</t>
  </si>
  <si>
    <t>IGCIL</t>
  </si>
  <si>
    <t>Worldwide Aluminium Limited</t>
  </si>
  <si>
    <t>WWALUM</t>
  </si>
  <si>
    <t>Nihar Info Global Ltd</t>
  </si>
  <si>
    <t>NIHARINF</t>
  </si>
  <si>
    <t>SDC Techmedia Ltd</t>
  </si>
  <si>
    <t>SDC</t>
  </si>
  <si>
    <t>Suryo Foods and Industries Ltd</t>
  </si>
  <si>
    <t>SURFI</t>
  </si>
  <si>
    <t>Jain Marmo Industries Ltd</t>
  </si>
  <si>
    <t>JAINMARMO</t>
  </si>
  <si>
    <t>Ambassador Intra Holdings Ltd</t>
  </si>
  <si>
    <t>AIHL</t>
  </si>
  <si>
    <t>Ortel Communications Ltd</t>
  </si>
  <si>
    <t>ORTEL</t>
  </si>
  <si>
    <t>Ashram Online.com Ltd</t>
  </si>
  <si>
    <t>ASHRAM</t>
  </si>
  <si>
    <t>Melstar Information Technologies Ltd</t>
  </si>
  <si>
    <t>MELSTAR</t>
  </si>
  <si>
    <t>TeleCanor Global Ltd</t>
  </si>
  <si>
    <t>TELECANOR</t>
  </si>
  <si>
    <t>Aris International Ltd</t>
  </si>
  <si>
    <t>ARISINT</t>
  </si>
  <si>
    <t>Sanco Industries Ltd</t>
  </si>
  <si>
    <t>SANCO</t>
  </si>
  <si>
    <t>Decillion Finance Ltd</t>
  </si>
  <si>
    <t>DFL</t>
  </si>
  <si>
    <t>Golkonda Aluminium Extrusions Ltd</t>
  </si>
  <si>
    <t>GOLKONDA</t>
  </si>
  <si>
    <t>Ashiana Agro Industries Ltd</t>
  </si>
  <si>
    <t>ASHAI</t>
  </si>
  <si>
    <t>Bijoy Hans Ltd</t>
  </si>
  <si>
    <t>BIJHANS</t>
  </si>
  <si>
    <t>Gleam Fabmat Ltd</t>
  </si>
  <si>
    <t>GLEAM</t>
  </si>
  <si>
    <t>Agarwal Fortune India Ltd</t>
  </si>
  <si>
    <t>AGARWAL</t>
  </si>
  <si>
    <t>Kanungo Financiers Ltd</t>
  </si>
  <si>
    <t>KANUNGO</t>
  </si>
  <si>
    <t>Beeyu Overseas Ltd</t>
  </si>
  <si>
    <t>BEEYU</t>
  </si>
  <si>
    <t>Dhenu Buildcon Infra Ltd</t>
  </si>
  <si>
    <t>DHENUBUILD</t>
  </si>
  <si>
    <t>Integrated Hitech Ltd</t>
  </si>
  <si>
    <t>INTEGHIT</t>
  </si>
  <si>
    <t>Ramchandra Leasing and Finance Ltd</t>
  </si>
  <si>
    <t>RLFL</t>
  </si>
  <si>
    <t>Raghunath International Ltd</t>
  </si>
  <si>
    <t>RAGHUNAT</t>
  </si>
  <si>
    <t>Mathew Easow Research Securities Ltd</t>
  </si>
  <si>
    <t>MATHEWE</t>
  </si>
  <si>
    <t>HDFC Nifty200 Momentum 30 ETF</t>
  </si>
  <si>
    <t>HDFCMOMENT</t>
  </si>
  <si>
    <t>Unishire Urban Infra Ltd</t>
  </si>
  <si>
    <t>UNISHIRE</t>
  </si>
  <si>
    <t>Amanaya Ventures Ltd</t>
  </si>
  <si>
    <t>AMANAYA</t>
  </si>
  <si>
    <t>Williamson Financial Services Ltd</t>
  </si>
  <si>
    <t>WILLIMFI</t>
  </si>
  <si>
    <t>Satiate Agri Ltd</t>
  </si>
  <si>
    <t>SATAGRI</t>
  </si>
  <si>
    <t>Sharanam Infraproject and Trading Ltd</t>
  </si>
  <si>
    <t>SIPTL</t>
  </si>
  <si>
    <t>Sungold Capital Ltd</t>
  </si>
  <si>
    <t>SUNGOLD</t>
  </si>
  <si>
    <t>Mega Nirman &amp; Industries Ltd</t>
  </si>
  <si>
    <t>MNIL</t>
  </si>
  <si>
    <t>Nutech Global Ltd</t>
  </si>
  <si>
    <t>NUTECGLOB</t>
  </si>
  <si>
    <t>Oswal Overseas Ltd</t>
  </si>
  <si>
    <t>OSWALOR</t>
  </si>
  <si>
    <t>Explicit Finance Ltd</t>
  </si>
  <si>
    <t>EXPLICITFIN</t>
  </si>
  <si>
    <t>Capricorn Systems Global Solutions Ltd</t>
  </si>
  <si>
    <t>CAPRICORN</t>
  </si>
  <si>
    <t>Voltaire Leasing and Finance Ltd</t>
  </si>
  <si>
    <t>VOLLF</t>
  </si>
  <si>
    <t>Incon Engineers Ltd</t>
  </si>
  <si>
    <t>INCON</t>
  </si>
  <si>
    <t>Aryan Share &amp; Stock Brokers Ltd</t>
  </si>
  <si>
    <t>ARYAN</t>
  </si>
  <si>
    <t>S G N Telecoms Ltd</t>
  </si>
  <si>
    <t>SGNTE</t>
  </si>
  <si>
    <t>Mayur Floorings Ltd</t>
  </si>
  <si>
    <t>MAYURFL</t>
  </si>
  <si>
    <t>Silver Pearl Hospitality &amp; Luxury Spaces Ltd</t>
  </si>
  <si>
    <t>SILVERPRL</t>
  </si>
  <si>
    <t>Chandrima Mercantiles Ltd</t>
  </si>
  <si>
    <t>CHANDRIMA</t>
  </si>
  <si>
    <t>Olympic Cards Ltd</t>
  </si>
  <si>
    <t>OLPCL</t>
  </si>
  <si>
    <t>Commercial Printing</t>
  </si>
  <si>
    <t>Jetmall Spices and Masala Ltd</t>
  </si>
  <si>
    <t>JETMALL</t>
  </si>
  <si>
    <t>Vintage Securities Ltd</t>
  </si>
  <si>
    <t>VINTAGES</t>
  </si>
  <si>
    <t>Sophia Traexpo Ltd</t>
  </si>
  <si>
    <t>STRAEXPO</t>
  </si>
  <si>
    <t>Ramasigns Industries Ltd</t>
  </si>
  <si>
    <t>RAMASIGNS</t>
  </si>
  <si>
    <t>Vas Infrastructure Ltd</t>
  </si>
  <si>
    <t>VASINFRA</t>
  </si>
  <si>
    <t>iStreet Network Ltd</t>
  </si>
  <si>
    <t>ISTRNETWK</t>
  </si>
  <si>
    <t>BGIL Films &amp; Technologies Ltd</t>
  </si>
  <si>
    <t>BGIL</t>
  </si>
  <si>
    <t>ICICI Prudential Nifty Infrastructure ETF</t>
  </si>
  <si>
    <t>INFRAIETF</t>
  </si>
  <si>
    <t>Jalan Transolutions (India) Ltd</t>
  </si>
  <si>
    <t>JALAN</t>
  </si>
  <si>
    <t>Shri Ram Switchgears Ltd</t>
  </si>
  <si>
    <t>SRIRAM</t>
  </si>
  <si>
    <t>Omnipotent Industries Ltd</t>
  </si>
  <si>
    <t>OMNIPOTENT</t>
  </si>
  <si>
    <t>Siddheswari Garments Ltd</t>
  </si>
  <si>
    <t>SIDDHEGA</t>
  </si>
  <si>
    <t>Tridev Infraestates Ltd</t>
  </si>
  <si>
    <t>ASHUTPM</t>
  </si>
  <si>
    <t>Citi Port Financial Services Ltd</t>
  </si>
  <si>
    <t>CITIPOR</t>
  </si>
  <si>
    <t>Motilal Oswal S&amp;P BSE Enhanced Value ETF</t>
  </si>
  <si>
    <t>MOVALUE</t>
  </si>
  <si>
    <t>Hanman Fit Ltd</t>
  </si>
  <si>
    <t>HANMAN</t>
  </si>
  <si>
    <t>Wagend Infra Venture Ltd</t>
  </si>
  <si>
    <t>WAGEND</t>
  </si>
  <si>
    <t>Navoday Enterprises Ltd</t>
  </si>
  <si>
    <t>NAVODAYENT</t>
  </si>
  <si>
    <t>ADITYA BSL Nifty 200 Momentum 30 ETF</t>
  </si>
  <si>
    <t>MOMENTUM</t>
  </si>
  <si>
    <t>Pankaj Polymers Ltd</t>
  </si>
  <si>
    <t>PANKAJPO</t>
  </si>
  <si>
    <t>United Leasing &amp; Industries Ltd</t>
  </si>
  <si>
    <t>UNTTEMI</t>
  </si>
  <si>
    <t>Svarnim Trade Udyog Ltd</t>
  </si>
  <si>
    <t>SNIM</t>
  </si>
  <si>
    <t>Chambal Breweries and Distilleries Ltd</t>
  </si>
  <si>
    <t>CHMBBRW</t>
  </si>
  <si>
    <t>Prashant India Ltd</t>
  </si>
  <si>
    <t>PRSNTIN</t>
  </si>
  <si>
    <t>Pro Clb Global Ltd</t>
  </si>
  <si>
    <t>PROCLB</t>
  </si>
  <si>
    <t>Autoriders International Ltd</t>
  </si>
  <si>
    <t>AUTOINT</t>
  </si>
  <si>
    <t>Konndor Industries Ltd</t>
  </si>
  <si>
    <t>KONNDOR</t>
  </si>
  <si>
    <t>Aadi Industries Ltd</t>
  </si>
  <si>
    <t>AADIIND</t>
  </si>
  <si>
    <t>Modella Woollens Ltd</t>
  </si>
  <si>
    <t>MODWOOL</t>
  </si>
  <si>
    <t>Purohit Construction Ltd</t>
  </si>
  <si>
    <t>PUROHITCON</t>
  </si>
  <si>
    <t>Afloat Enterprises Ltd</t>
  </si>
  <si>
    <t>ADISHAKTI</t>
  </si>
  <si>
    <t>Brawn Biotech Ltd</t>
  </si>
  <si>
    <t>BRAWN</t>
  </si>
  <si>
    <t>Svam Software Ltd</t>
  </si>
  <si>
    <t>SVAMSOF</t>
  </si>
  <si>
    <t>Kuber Udyog Ltd</t>
  </si>
  <si>
    <t>KUBERJI</t>
  </si>
  <si>
    <t>JMG Corporation Ltd</t>
  </si>
  <si>
    <t>JMGCORP</t>
  </si>
  <si>
    <t>Sunraj Diamond Exports Ltd</t>
  </si>
  <si>
    <t>SUNRAJDI</t>
  </si>
  <si>
    <t>CHD Chemicals Ltd</t>
  </si>
  <si>
    <t>CHDCHEM</t>
  </si>
  <si>
    <t>Futuristic Securities Ltd</t>
  </si>
  <si>
    <t>FUTURSEC</t>
  </si>
  <si>
    <t>Transpact Enterprises Ltd</t>
  </si>
  <si>
    <t>TRANSPACT</t>
  </si>
  <si>
    <t>Athena Constructions Ltd</t>
  </si>
  <si>
    <t>ATHCON</t>
  </si>
  <si>
    <t>Aditya Ispat Ltd</t>
  </si>
  <si>
    <t>ADITYA</t>
  </si>
  <si>
    <t>Motilal Oswal S&amp;P BSE Quality ETF</t>
  </si>
  <si>
    <t>MOQUALITY</t>
  </si>
  <si>
    <t>Motilal Oswal S&amp;P BSE Healthcare ETF</t>
  </si>
  <si>
    <t>MOHEALTH</t>
  </si>
  <si>
    <t>Jayatma Enterprises Ltd</t>
  </si>
  <si>
    <t>JAYATMA</t>
  </si>
  <si>
    <t>Jainco Projects (India) Ltd</t>
  </si>
  <si>
    <t>JAINCO</t>
  </si>
  <si>
    <t>Typhoon Financial Services Ltd</t>
  </si>
  <si>
    <t>TFSL</t>
  </si>
  <si>
    <t>Omni AX's Software Ltd</t>
  </si>
  <si>
    <t>OMNIAX</t>
  </si>
  <si>
    <t>HDFC Nifty100 Low Volatility 30 ETF</t>
  </si>
  <si>
    <t>HDFCLOWVOL</t>
  </si>
  <si>
    <t>Cindrella Financial Services Ltd</t>
  </si>
  <si>
    <t>CINDRELL</t>
  </si>
  <si>
    <t>Gyan Developers and Builders Ltd</t>
  </si>
  <si>
    <t>GYANDEV</t>
  </si>
  <si>
    <t>Pradip Overseas Ltd</t>
  </si>
  <si>
    <t>PRADIP</t>
  </si>
  <si>
    <t>Scintilla Commercial &amp; Credit Ltd</t>
  </si>
  <si>
    <t>SCC</t>
  </si>
  <si>
    <t>Penta Gold Ltd</t>
  </si>
  <si>
    <t>PENTAGOLD</t>
  </si>
  <si>
    <t>Pioneer Agro Extracts Ltd</t>
  </si>
  <si>
    <t>PIONAGR</t>
  </si>
  <si>
    <t>Relic Technologies Ltd</t>
  </si>
  <si>
    <t>RELICTEC</t>
  </si>
  <si>
    <t>Unitech International Ltd</t>
  </si>
  <si>
    <t>UNITINT</t>
  </si>
  <si>
    <t>Corporate Merchant Bankers Ltd</t>
  </si>
  <si>
    <t>CMBL</t>
  </si>
  <si>
    <t>Richa Industries Ltd</t>
  </si>
  <si>
    <t>RICHAIND</t>
  </si>
  <si>
    <t>Gratex Industries Ltd</t>
  </si>
  <si>
    <t>GRATEXI</t>
  </si>
  <si>
    <t>Fabino Enterprises Ltd</t>
  </si>
  <si>
    <t>FABINO</t>
  </si>
  <si>
    <t>Jyothi Infraventures Ltd</t>
  </si>
  <si>
    <t>JYOTHI</t>
  </si>
  <si>
    <t>Epsom Properties Ltd</t>
  </si>
  <si>
    <t>EPSOMPRO</t>
  </si>
  <si>
    <t>International Data Management Ltd</t>
  </si>
  <si>
    <t>IDM</t>
  </si>
  <si>
    <t>Kotak Nifty MNC ETF</t>
  </si>
  <si>
    <t>MNC</t>
  </si>
  <si>
    <t>Looks Health Services Ltd</t>
  </si>
  <si>
    <t>LOOKS</t>
  </si>
  <si>
    <t>Mahalaxmi Seamless Ltd</t>
  </si>
  <si>
    <t>MAHALXSE</t>
  </si>
  <si>
    <t>Innocorp Ltd</t>
  </si>
  <si>
    <t>INNOCORP</t>
  </si>
  <si>
    <t>Kotak Nifty India Consumption ETF</t>
  </si>
  <si>
    <t>CONS</t>
  </si>
  <si>
    <t>Amerise Biosciences Ltd</t>
  </si>
  <si>
    <t>AMERISE</t>
  </si>
  <si>
    <t>Ekam Leasing and Finance Co Ltd</t>
  </si>
  <si>
    <t>EKAMLEA</t>
  </si>
  <si>
    <t>Vallabh Steels Ltd</t>
  </si>
  <si>
    <t>VALLABHSQ</t>
  </si>
  <si>
    <t>Lakshmi Precision Screws Ltd</t>
  </si>
  <si>
    <t>LAKPRE</t>
  </si>
  <si>
    <t>Jayabharat Credit Ltd</t>
  </si>
  <si>
    <t>JAYBHCR</t>
  </si>
  <si>
    <t>Ishaan Infrastructures and Shelters Ltd</t>
  </si>
  <si>
    <t>IISL</t>
  </si>
  <si>
    <t>ADITYA BSL Nifty 200 Quality 30 ETF</t>
  </si>
  <si>
    <t>NIFTYQLITY</t>
  </si>
  <si>
    <t>Encode Packaging India Ltd</t>
  </si>
  <si>
    <t>ENCODE</t>
  </si>
  <si>
    <t>52 Weeks Entertainment Ltd</t>
  </si>
  <si>
    <t>SHAQUAK</t>
  </si>
  <si>
    <t>Ganesh Holdings Ltd</t>
  </si>
  <si>
    <t>GANHOLD</t>
  </si>
  <si>
    <t>Progrex Ventures Ltd</t>
  </si>
  <si>
    <t>PROGREXV</t>
  </si>
  <si>
    <t>P M Telelinnks Ltd</t>
  </si>
  <si>
    <t>PMTELELIN</t>
  </si>
  <si>
    <t>SW Investments Ltd</t>
  </si>
  <si>
    <t>SW1</t>
  </si>
  <si>
    <t>Shamrock Industrial Company Ltd</t>
  </si>
  <si>
    <t>SHAMROIN</t>
  </si>
  <si>
    <t>Aananda Lakshmi Spinning Mills Ltd</t>
  </si>
  <si>
    <t>AANANDALAK</t>
  </si>
  <si>
    <t>Asia Capital Ltd</t>
  </si>
  <si>
    <t>ASIACAP</t>
  </si>
  <si>
    <t>Sashwat Technocrats Ltd</t>
  </si>
  <si>
    <t>SASHWAT</t>
  </si>
  <si>
    <t>Galada Finance Ltd</t>
  </si>
  <si>
    <t>GALADAFIN</t>
  </si>
  <si>
    <t>Sujana Universal Industries Ltd</t>
  </si>
  <si>
    <t>SUJANAUNI</t>
  </si>
  <si>
    <t>Pushpanjali Realms and Infratech Ltd</t>
  </si>
  <si>
    <t>PUSHPREALM</t>
  </si>
  <si>
    <t>Ontic Finserve Ltd</t>
  </si>
  <si>
    <t>ONTIC</t>
  </si>
  <si>
    <t>Shyama Infosys Ltd</t>
  </si>
  <si>
    <t>SHYAMAINFO</t>
  </si>
  <si>
    <t>Datiware Maritime Infra Ltd</t>
  </si>
  <si>
    <t>DATIWARE</t>
  </si>
  <si>
    <t>Mahaveer Infoway Ltd</t>
  </si>
  <si>
    <t>MINFY</t>
  </si>
  <si>
    <t>Priya Ltd</t>
  </si>
  <si>
    <t>PRIYALT</t>
  </si>
  <si>
    <t>Multipurpose Trading and Agencies Ltd</t>
  </si>
  <si>
    <t>ZMULTIPU</t>
  </si>
  <si>
    <t>Vasa Retail and Overseas Ltd</t>
  </si>
  <si>
    <t>VASA</t>
  </si>
  <si>
    <t>IMP Powers Ltd</t>
  </si>
  <si>
    <t>INDLMETER</t>
  </si>
  <si>
    <t>Ahimsa Industries Ltd</t>
  </si>
  <si>
    <t>AHIMSA</t>
  </si>
  <si>
    <t>Bharatiya Global Infomedia Ltd</t>
  </si>
  <si>
    <t>BGLOBAL</t>
  </si>
  <si>
    <t>Indra Industries Ltd</t>
  </si>
  <si>
    <t>INDRAIND</t>
  </si>
  <si>
    <t>Karnimata Cold Storage Ltd</t>
  </si>
  <si>
    <t>KCSL</t>
  </si>
  <si>
    <t>AVI Polymers Ltd</t>
  </si>
  <si>
    <t>AVI</t>
  </si>
  <si>
    <t>Kaarya Facilities &amp; Services Ltd</t>
  </si>
  <si>
    <t>KAARYAFSL</t>
  </si>
  <si>
    <t>GSL Securities Ltd</t>
  </si>
  <si>
    <t>GSLSEC</t>
  </si>
  <si>
    <t>Manipal Finance Corp Ltd</t>
  </si>
  <si>
    <t>MNPLFIN</t>
  </si>
  <si>
    <t>Mahasagar Travels Ltd</t>
  </si>
  <si>
    <t>MHSGRMS</t>
  </si>
  <si>
    <t>Sikozy Realtors Ltd</t>
  </si>
  <si>
    <t>SIKOZY</t>
  </si>
  <si>
    <t>Ashoka Refineries Ltd</t>
  </si>
  <si>
    <t>ASHOKRE</t>
  </si>
  <si>
    <t>Quintegra Solutions Ltd</t>
  </si>
  <si>
    <t>QUINTEGRA</t>
  </si>
  <si>
    <t>Atharv Enterprises Ltd</t>
  </si>
  <si>
    <t>ATHARVENT</t>
  </si>
  <si>
    <t>Elango Industries Ltd</t>
  </si>
  <si>
    <t>ELANGO</t>
  </si>
  <si>
    <t>Gangotri Textiles Ltd</t>
  </si>
  <si>
    <t>GANGOTRI</t>
  </si>
  <si>
    <t>Desh Rakshak Aushdhalaya Ltd</t>
  </si>
  <si>
    <t>DESHRAK</t>
  </si>
  <si>
    <t>GCM Commodity &amp; Derivatives Ltd</t>
  </si>
  <si>
    <t>GCMCOMM</t>
  </si>
  <si>
    <t>Padmalaya Telefilms Ltd</t>
  </si>
  <si>
    <t>PADMALAYAT</t>
  </si>
  <si>
    <t>S K S Textiles Ltd</t>
  </si>
  <si>
    <t>SKSTEXTILE</t>
  </si>
  <si>
    <t>Lead Financial Services Ltd</t>
  </si>
  <si>
    <t>LEADFIN</t>
  </si>
  <si>
    <t>Patidar Buildcon Ltd</t>
  </si>
  <si>
    <t>PATIDAR</t>
  </si>
  <si>
    <t>Garodia Chemicals Ltd</t>
  </si>
  <si>
    <t>GARODCH</t>
  </si>
  <si>
    <t>Ken Financial Services Ltd</t>
  </si>
  <si>
    <t>KENFIN</t>
  </si>
  <si>
    <t>Rajkot Investment Trust Ltd</t>
  </si>
  <si>
    <t>RAJKOTINV</t>
  </si>
  <si>
    <t>Retro Green Revolution Ltd</t>
  </si>
  <si>
    <t>RGRL</t>
  </si>
  <si>
    <t>Crimson Metal Engineering Company Ltd</t>
  </si>
  <si>
    <t>CRIMSON</t>
  </si>
  <si>
    <t>Aarcon Facilities Ltd</t>
  </si>
  <si>
    <t>RBGUPTA</t>
  </si>
  <si>
    <t>Space Incubatrics Technologies Ltd</t>
  </si>
  <si>
    <t>SPACEINCUBA</t>
  </si>
  <si>
    <t>Dharani Finance Ltd</t>
  </si>
  <si>
    <t>DHARFIN</t>
  </si>
  <si>
    <t>Purple Entertainment Ltd</t>
  </si>
  <si>
    <t>PURPLE</t>
  </si>
  <si>
    <t>B J Duplex Boards Ltd</t>
  </si>
  <si>
    <t>BJDUP</t>
  </si>
  <si>
    <t>Bansisons Tea Industries Ltd</t>
  </si>
  <si>
    <t>BANSTEA</t>
  </si>
  <si>
    <t>Mideast Portfolio Management Ltd</t>
  </si>
  <si>
    <t>MIDEASTP</t>
  </si>
  <si>
    <t>Superior Finlease Ltd</t>
  </si>
  <si>
    <t>SUPERIOR</t>
  </si>
  <si>
    <t>T Spiritual World Ltd</t>
  </si>
  <si>
    <t>TSPIRITUAL</t>
  </si>
  <si>
    <t>Krishna Filament Industries Ltd</t>
  </si>
  <si>
    <t>KRIFILIND</t>
  </si>
  <si>
    <t>Shelter Infra Projects Ltd</t>
  </si>
  <si>
    <t>SIPL</t>
  </si>
  <si>
    <t>Systematix Securities Ltd</t>
  </si>
  <si>
    <t>SYTIXSE</t>
  </si>
  <si>
    <t>Nikki Global Finance Ltd</t>
  </si>
  <si>
    <t>NIKKIGL</t>
  </si>
  <si>
    <t>People's Investment Ltd</t>
  </si>
  <si>
    <t>PEOPLIN</t>
  </si>
  <si>
    <t>Hemo Organic Ltd</t>
  </si>
  <si>
    <t>HEMORGANIC</t>
  </si>
  <si>
    <t>Classic Leasing &amp; Finance Ltd</t>
  </si>
  <si>
    <t>CLFL</t>
  </si>
  <si>
    <t>Adjia Technologies Ltd</t>
  </si>
  <si>
    <t>ADJIA</t>
  </si>
  <si>
    <t>Gopal Iron and Steels Company (Gujarat) Ltd</t>
  </si>
  <si>
    <t>GOPAIST</t>
  </si>
  <si>
    <t>CKP Leisure Ltd</t>
  </si>
  <si>
    <t>CKPLEISURE</t>
  </si>
  <si>
    <t>Nippon India ETF Nifty 50 Shariah BeES</t>
  </si>
  <si>
    <t>SHARIABEES</t>
  </si>
  <si>
    <t>Universal Arts Ltd</t>
  </si>
  <si>
    <t>UNIVARTS</t>
  </si>
  <si>
    <t>Hi-Klass Trading and Investment Ltd</t>
  </si>
  <si>
    <t>HIKLASS</t>
  </si>
  <si>
    <t>CMM Infraprojects Ltd</t>
  </si>
  <si>
    <t>CMMIPL</t>
  </si>
  <si>
    <t>Regency Trust Ltd</t>
  </si>
  <si>
    <t>REGTRUS</t>
  </si>
  <si>
    <t>Khyati Multimedia Entertainment Ltd</t>
  </si>
  <si>
    <t>KHYATI</t>
  </si>
  <si>
    <t>Abhishek Infraventures Ltd</t>
  </si>
  <si>
    <t>ABHIINFRA</t>
  </si>
  <si>
    <t>Gravity (India) Ltd</t>
  </si>
  <si>
    <t>GRAVITY</t>
  </si>
  <si>
    <t>Fraser and Co Ltd</t>
  </si>
  <si>
    <t>FRASER</t>
  </si>
  <si>
    <t>Decorous Investment and Trading Co Ltd</t>
  </si>
  <si>
    <t>DITCO</t>
  </si>
  <si>
    <t>SS Infrastructure Development Consultants Ltd</t>
  </si>
  <si>
    <t>SSINFRA</t>
  </si>
  <si>
    <t>Eureka Industries Ltd</t>
  </si>
  <si>
    <t>EUREKAI</t>
  </si>
  <si>
    <t>Pasupati Fincap Ltd</t>
  </si>
  <si>
    <t>PASUFIN</t>
  </si>
  <si>
    <t>Heera Ispat Ltd</t>
  </si>
  <si>
    <t>HEERAISP</t>
  </si>
  <si>
    <t>Jumbo Bag Ltd</t>
  </si>
  <si>
    <t>JUMBO</t>
  </si>
  <si>
    <t>Jauss Polymers Ltd</t>
  </si>
  <si>
    <t>JAUSPOL</t>
  </si>
  <si>
    <t>Diksha Greens Ltd</t>
  </si>
  <si>
    <t>DGL</t>
  </si>
  <si>
    <t>Radhagobind Commercial Ltd</t>
  </si>
  <si>
    <t>RCL</t>
  </si>
  <si>
    <t>MFS Intercorp Ltd</t>
  </si>
  <si>
    <t>MFSINTRCRP</t>
  </si>
  <si>
    <t>Checkpoint Trends Ltd</t>
  </si>
  <si>
    <t>CHECKPOINT</t>
  </si>
  <si>
    <t>Shiva Suitings Ltd</t>
  </si>
  <si>
    <t>SHVSUIT</t>
  </si>
  <si>
    <t>Edelweiss Nifty 50 ETF</t>
  </si>
  <si>
    <t>NIFTYEES</t>
  </si>
  <si>
    <t>EMA India Ltd</t>
  </si>
  <si>
    <t>EMAINDIA</t>
  </si>
  <si>
    <t>Kiran Syntex Ltd</t>
  </si>
  <si>
    <t>KIRANSY-B</t>
  </si>
  <si>
    <t>R R Securities Ltd</t>
  </si>
  <si>
    <t>RRSECUR</t>
  </si>
  <si>
    <t>Adarsh Mercantile Ltd</t>
  </si>
  <si>
    <t>ADARSH</t>
  </si>
  <si>
    <t>Arcee Industries Ltd</t>
  </si>
  <si>
    <t>ARCEEIN</t>
  </si>
  <si>
    <t>Invesco India Nifty 50 ETF</t>
  </si>
  <si>
    <t>IVZINNIFTY</t>
  </si>
  <si>
    <t>Rajvir Industries Ltd</t>
  </si>
  <si>
    <t>RAJVIR</t>
  </si>
  <si>
    <t>Padmanabh Industries Ltd</t>
  </si>
  <si>
    <t>PADMAIND</t>
  </si>
  <si>
    <t>Spectra Industries Ltd</t>
  </si>
  <si>
    <t>SPECTRA</t>
  </si>
  <si>
    <t>Pagaria Energy Ltd</t>
  </si>
  <si>
    <t>WOMENNET</t>
  </si>
  <si>
    <t>JLA Infraville Shoppers Ltd</t>
  </si>
  <si>
    <t>JSHL</t>
  </si>
  <si>
    <t>Broadline Retail</t>
  </si>
  <si>
    <t>Kuberan Global Edu Solutions Ltd</t>
  </si>
  <si>
    <t>KGES</t>
  </si>
  <si>
    <t>SSPN Finance Ltd</t>
  </si>
  <si>
    <t>SSPNFIN</t>
  </si>
  <si>
    <t>Natura Hue Chem Ltd</t>
  </si>
  <si>
    <t>NATHUEC</t>
  </si>
  <si>
    <t>Saptak Chem and Business Ltd</t>
  </si>
  <si>
    <t>SCBL</t>
  </si>
  <si>
    <t>Nippon India ETF Nifty Dividend Opportunities 50</t>
  </si>
  <si>
    <t>DIVOPPBEES</t>
  </si>
  <si>
    <t>Shri Kalyan Holdings Ltd</t>
  </si>
  <si>
    <t>SHKALYN</t>
  </si>
  <si>
    <t>City Online Services Ltd</t>
  </si>
  <si>
    <t>CITYONLINE</t>
  </si>
  <si>
    <t>Tricom Fruit Products Ltd</t>
  </si>
  <si>
    <t>TRICOMFRU</t>
  </si>
  <si>
    <t>Kovalam Investment and Trading Co Ltd</t>
  </si>
  <si>
    <t>ZKOVALIN</t>
  </si>
  <si>
    <t>SBL Infratech Ltd</t>
  </si>
  <si>
    <t>SBLI</t>
  </si>
  <si>
    <t>Thakkers Group Limited</t>
  </si>
  <si>
    <t>THAKKERS</t>
  </si>
  <si>
    <t>Madhur Industries Ltd</t>
  </si>
  <si>
    <t>MADHURIND</t>
  </si>
  <si>
    <t>AAR Shyam India Investment Company Ltd</t>
  </si>
  <si>
    <t>AARSHYAM</t>
  </si>
  <si>
    <t>Euro Asia Exports Ltd</t>
  </si>
  <si>
    <t>EUROASIA</t>
  </si>
  <si>
    <t>IDFC Nifty 50 ETF</t>
  </si>
  <si>
    <t>IDFNIFTYET</t>
  </si>
  <si>
    <t>Tiaan Consumer Ltd</t>
  </si>
  <si>
    <t>TIAANC</t>
  </si>
  <si>
    <t>SPV Global Trading Ltd</t>
  </si>
  <si>
    <t>SPVGLOBAL</t>
  </si>
  <si>
    <t>SVA India Ltd</t>
  </si>
  <si>
    <t>SVAINDIA</t>
  </si>
  <si>
    <t>Shivansh Finserve Ltd</t>
  </si>
  <si>
    <t>SHIVA</t>
  </si>
  <si>
    <t>Stellant Securities (India) Ltd</t>
  </si>
  <si>
    <t>STELLANT</t>
  </si>
  <si>
    <t>S R Industries Ltd</t>
  </si>
  <si>
    <t>SRIND</t>
  </si>
  <si>
    <t>Kanel Industries Ltd</t>
  </si>
  <si>
    <t>KANELIND</t>
  </si>
  <si>
    <t>G D L Leasing and Finance Ltd</t>
  </si>
  <si>
    <t>GDLLEAS</t>
  </si>
  <si>
    <t>Gaekwar Mills Ltd</t>
  </si>
  <si>
    <t>ZGAEKWAR</t>
  </si>
  <si>
    <t>Jaihind Projects Ltd</t>
  </si>
  <si>
    <t>JAIHINDPRO</t>
  </si>
  <si>
    <t>Transglobe Foods Ltd</t>
  </si>
  <si>
    <t>TRANSFD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</si>
  <si>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</si>
  <si>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</si>
  <si>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</si>
  <si>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</si>
  <si>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</si>
  <si>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</si>
  <si>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</si>
  <si>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</si>
  <si>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</si>
  <si>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</si>
  <si>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Goldcoin Health Foods Ltd</t>
  </si>
  <si>
    <t>GOLDCOINHF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</si>
  <si>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</si>
  <si>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</si>
  <si>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</si>
  <si>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</si>
  <si>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</si>
  <si>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</si>
  <si>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</si>
  <si>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</si>
  <si>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</si>
  <si>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</si>
  <si>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</si>
  <si>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</si>
  <si>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Surbhi Industries Ltd</t>
  </si>
  <si>
    <t>SURBHIN</t>
  </si>
  <si>
    <t>CES Ltd</t>
  </si>
  <si>
    <t>CESL</t>
  </si>
  <si>
    <t>Mardia Samyoung Capillary Tubes Company Ltd</t>
  </si>
  <si>
    <t>MSCTC</t>
  </si>
  <si>
    <t>Elitecon International Ltd</t>
  </si>
  <si>
    <t>ELITECON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</si>
  <si>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</si>
  <si>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</si>
  <si>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</si>
  <si>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</si>
  <si>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</si>
  <si>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</si>
  <si>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</si>
  <si>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</si>
  <si>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Indoworth Holdings Ltd</t>
  </si>
  <si>
    <t>UNIWSEC</t>
  </si>
  <si>
    <t>Sanmitra Commercial Ltd</t>
  </si>
  <si>
    <t>ZSANMCOM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</si>
  <si>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</si>
  <si>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</si>
  <si>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</si>
  <si>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</si>
  <si>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</si>
  <si>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</si>
  <si>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</si>
  <si>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</si>
  <si>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</si>
  <si>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</si>
  <si>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</si>
  <si>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</si>
  <si>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</si>
  <si>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</si>
  <si>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</si>
  <si>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</si>
  <si>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</si>
  <si>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</si>
  <si>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</si>
  <si>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</si>
  <si>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Magnanimous Trade &amp; Finance Ltd</t>
  </si>
  <si>
    <t>MAGANTR</t>
  </si>
  <si>
    <t>Yash Trading and Finance Ltd</t>
  </si>
  <si>
    <t>YASTF</t>
  </si>
  <si>
    <t>Ridhi Synthetics Ltd</t>
  </si>
  <si>
    <t>RIDHISYN</t>
  </si>
  <si>
    <t>Apollo Ingredients Ltd</t>
  </si>
  <si>
    <t>INDSOYA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</si>
  <si>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</si>
  <si>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</si>
  <si>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</si>
  <si>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</si>
  <si>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</si>
  <si>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</si>
  <si>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</si>
  <si>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</si>
  <si>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</si>
  <si>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</si>
  <si>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</si>
  <si>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</si>
  <si>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</si>
  <si>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</si>
  <si>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</si>
  <si>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</si>
  <si>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PH Trading Ltd</t>
  </si>
  <si>
    <t>PHTRADING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</si>
  <si>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</si>
  <si>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</si>
  <si>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</si>
  <si>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</si>
  <si>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</si>
  <si>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</si>
  <si>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</si>
  <si>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</si>
  <si>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</si>
  <si>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</si>
  <si>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</si>
  <si>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</si>
  <si>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</si>
  <si>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</si>
  <si>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</si>
  <si>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</si>
  <si>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</si>
  <si>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</si>
  <si>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</si>
  <si>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</si>
  <si>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</si>
  <si>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</si>
  <si>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</si>
  <si>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</si>
  <si>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</si>
  <si>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</si>
  <si>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</si>
  <si>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</si>
  <si>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</si>
  <si>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</si>
  <si>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</si>
  <si>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</si>
  <si>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</si>
  <si>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</si>
  <si>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</si>
  <si>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</si>
  <si>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</si>
  <si>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</si>
  <si>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</si>
  <si>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</si>
  <si>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</si>
  <si>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</si>
  <si>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</si>
  <si>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</si>
  <si>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</si>
  <si>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</si>
  <si>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</si>
  <si>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</si>
  <si>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</si>
  <si>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</si>
  <si>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</si>
  <si>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</si>
  <si>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</si>
  <si>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</si>
  <si>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</si>
  <si>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</si>
  <si>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</si>
  <si>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</si>
  <si>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</si>
  <si>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</si>
  <si>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</si>
  <si>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</si>
  <si>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</si>
  <si>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</si>
  <si>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</si>
  <si>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</si>
  <si>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</si>
  <si>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</si>
  <si>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</si>
  <si>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</si>
  <si>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</si>
  <si>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</si>
  <si>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</si>
  <si>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</si>
  <si>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</si>
  <si>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</si>
  <si>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</si>
  <si>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</si>
  <si>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</si>
  <si>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</si>
  <si>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</si>
  <si>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</si>
  <si>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</si>
  <si>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</si>
  <si>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</si>
  <si>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</si>
  <si>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</si>
  <si>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</si>
  <si>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</si>
  <si>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</si>
  <si>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</si>
  <si>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</si>
  <si>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</si>
  <si>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</si>
  <si>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</si>
  <si>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</si>
  <si>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</si>
  <si>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</si>
  <si>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</si>
  <si>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</si>
  <si>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</si>
  <si>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</si>
  <si>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</si>
  <si>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</si>
  <si>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</si>
  <si>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</si>
  <si>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</si>
  <si>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</si>
  <si>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</si>
  <si>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</si>
  <si>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</si>
  <si>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</si>
  <si>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</si>
  <si>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</si>
  <si>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</si>
  <si>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</si>
  <si>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</si>
  <si>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</si>
  <si>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</si>
  <si>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</si>
  <si>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</si>
  <si>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</si>
  <si>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</si>
  <si>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</si>
  <si>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</si>
  <si>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</si>
  <si>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</si>
  <si>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</si>
  <si>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</si>
  <si>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</si>
  <si>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</si>
  <si>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</si>
  <si>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</si>
  <si>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</si>
  <si>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</si>
  <si>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</si>
  <si>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</si>
  <si>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</si>
  <si>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U F M Industries Ltd</t>
  </si>
  <si>
    <t>UFMINDL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</si>
  <si>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</si>
  <si>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</si>
  <si>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</si>
  <si>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</si>
  <si>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</si>
  <si>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</si>
  <si>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</si>
  <si>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</si>
  <si>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</si>
  <si>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</si>
  <si>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</si>
  <si>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</si>
  <si>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</si>
  <si>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</si>
  <si>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</si>
  <si>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</si>
  <si>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</si>
  <si>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</si>
  <si>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</si>
  <si>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</si>
  <si>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</si>
  <si>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</si>
  <si>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</si>
  <si>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</si>
  <si>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</si>
  <si>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</si>
  <si>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</si>
  <si>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</si>
  <si>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</si>
  <si>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</si>
  <si>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</si>
  <si>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</si>
  <si>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</si>
  <si>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</si>
  <si>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</si>
  <si>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</si>
  <si>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</si>
  <si>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</si>
  <si>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</si>
  <si>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</si>
  <si>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</si>
  <si>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</si>
  <si>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</si>
  <si>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</si>
  <si>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</si>
  <si>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</si>
  <si>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</si>
  <si>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</si>
  <si>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</si>
  <si>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</si>
  <si>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</si>
  <si>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</si>
  <si>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</si>
  <si>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</si>
  <si>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</si>
  <si>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</si>
  <si>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</si>
  <si>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</si>
  <si>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</si>
  <si>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</si>
  <si>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</si>
  <si>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</si>
  <si>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</si>
  <si>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</si>
  <si>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</si>
  <si>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</si>
  <si>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</si>
  <si>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</si>
  <si>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</si>
  <si>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</si>
  <si>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</si>
  <si>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</si>
  <si>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</si>
  <si>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</si>
  <si>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</si>
  <si>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</si>
  <si>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</si>
  <si>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</si>
  <si>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</si>
  <si>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</si>
  <si>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</si>
  <si>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</si>
  <si>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</si>
  <si>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</si>
  <si>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</si>
  <si>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</si>
  <si>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</si>
  <si>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</si>
  <si>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</si>
  <si>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</si>
  <si>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</si>
  <si>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</si>
  <si>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</si>
  <si>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</si>
  <si>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</si>
  <si>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</si>
  <si>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</si>
  <si>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</si>
  <si>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</si>
  <si>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</si>
  <si>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</si>
  <si>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</si>
  <si>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</si>
  <si>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</si>
  <si>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</si>
  <si>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</si>
  <si>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</si>
  <si>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</si>
  <si>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</si>
  <si>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</si>
  <si>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</si>
  <si>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</si>
  <si>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</si>
  <si>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</si>
  <si>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</si>
  <si>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</si>
  <si>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</si>
  <si>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</si>
  <si>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</si>
  <si>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</si>
  <si>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</si>
  <si>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</si>
  <si>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</si>
  <si>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</si>
  <si>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</si>
  <si>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</si>
  <si>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</si>
  <si>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</si>
  <si>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</si>
  <si>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</si>
  <si>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</si>
  <si>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</si>
  <si>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</si>
  <si>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</si>
  <si>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</si>
  <si>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</si>
  <si>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</si>
  <si>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</si>
  <si>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</si>
  <si>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</si>
  <si>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</si>
  <si>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</si>
  <si>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</si>
  <si>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</si>
  <si>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</si>
  <si>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</si>
  <si>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</si>
  <si>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</si>
  <si>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</si>
  <si>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</si>
  <si>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</si>
  <si>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</si>
  <si>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</si>
  <si>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</si>
  <si>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</si>
  <si>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</si>
  <si>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</si>
  <si>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</si>
  <si>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</si>
  <si>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</si>
  <si>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</si>
  <si>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</si>
  <si>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</si>
  <si>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</si>
  <si>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</si>
  <si>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</si>
  <si>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</si>
  <si>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</si>
  <si>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</si>
  <si>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</si>
  <si>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</si>
  <si>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</si>
  <si>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</si>
  <si>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</si>
  <si>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</si>
  <si>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</si>
  <si>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</si>
  <si>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</si>
  <si>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</si>
  <si>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</si>
  <si>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</si>
  <si>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</si>
  <si>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</si>
  <si>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</si>
  <si>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</si>
  <si>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</si>
  <si>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</si>
  <si>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</si>
  <si>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</si>
  <si>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</si>
  <si>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</si>
  <si>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</si>
  <si>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</si>
  <si>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</si>
  <si>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</si>
  <si>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</si>
  <si>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</si>
  <si>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Grasim Industries Ltd- Partly Paidup</t>
  </si>
  <si>
    <t>GRASIMPP1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</si>
  <si>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</si>
  <si>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</si>
  <si>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</si>
  <si>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</si>
  <si>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</si>
  <si>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</si>
  <si>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Momentum Ql 100 ETF</t>
  </si>
  <si>
    <t>SMALLCAP</t>
  </si>
  <si>
    <t>Zerodha Gold ETF</t>
  </si>
  <si>
    <t>GOLDCASE</t>
  </si>
  <si>
    <t>Adroit Infotech Ltd Partly Paidup</t>
  </si>
  <si>
    <t>ADROITPP1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</si>
  <si>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</si>
  <si>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</si>
  <si>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</si>
  <si>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</si>
  <si>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</si>
  <si>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</si>
  <si>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</si>
  <si>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</si>
  <si>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</si>
  <si>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</si>
  <si>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</si>
  <si>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</si>
  <si>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</si>
  <si>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</si>
  <si>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Asset Nifty MidSmallcap400 Momentum Q100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</si>
  <si>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</si>
  <si>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</si>
  <si>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</si>
  <si>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</si>
  <si>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</si>
  <si>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</si>
  <si>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</si>
  <si>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</si>
  <si>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</si>
  <si>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</si>
  <si>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</si>
  <si>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</si>
  <si>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</si>
  <si>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</si>
  <si>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</si>
  <si>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</si>
  <si>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</si>
  <si>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</si>
  <si>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</si>
  <si>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</si>
  <si>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</si>
  <si>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</si>
  <si>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</si>
  <si>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Aditya Birla Sun Life CRISIL Broad Based Gilt ETF</t>
  </si>
  <si>
    <t>ABGSEC</t>
  </si>
  <si>
    <t>Mirae Asset Nifty EV and New Age Automotive ETF</t>
  </si>
  <si>
    <t>EVINDIA</t>
  </si>
  <si>
    <t>Sobha Ltd Partly Paidup</t>
  </si>
  <si>
    <t>SOBHAPP</t>
  </si>
  <si>
    <t>SBI Nifty50 Equal Weight ETF</t>
  </si>
  <si>
    <t>SBINEQWETF</t>
  </si>
  <si>
    <t>ICICI Prudential Nifty Oil &amp; Gas ETF</t>
  </si>
  <si>
    <t>OILIETF</t>
  </si>
  <si>
    <t>Groww Nifty EV &amp; New Age Automotive ETF</t>
  </si>
  <si>
    <t>GROWWEV</t>
  </si>
  <si>
    <t>MITCONPP</t>
  </si>
  <si>
    <t>Aditya Birla Sun Life Crisil 10 Year Gilt ETF</t>
  </si>
  <si>
    <t>GSEC10ABSL</t>
  </si>
  <si>
    <t>ICICI Prudential Nifty Metal ETF</t>
  </si>
  <si>
    <t>METALIETF</t>
  </si>
  <si>
    <t>Sharat Industries Ltd Partly Paidup</t>
  </si>
  <si>
    <t>SHARATPP</t>
  </si>
  <si>
    <t>Suraj Industries Ltd Partly Paid-up</t>
  </si>
  <si>
    <t>SURAJPP</t>
  </si>
  <si>
    <t>Mahalaxmi Fabric Mills Ltd</t>
  </si>
  <si>
    <t>MFML</t>
  </si>
  <si>
    <t>Motilal Oswal Nifty India Defence ETF</t>
  </si>
  <si>
    <t>MODEFENCE</t>
  </si>
  <si>
    <t>Ideal Technoplast Industries Ltd</t>
  </si>
  <si>
    <t>IDEALTECHO</t>
  </si>
  <si>
    <t>Orient Technologies Ltd</t>
  </si>
  <si>
    <t>ORIENTTECH</t>
  </si>
  <si>
    <t>QVC Exports Ltd</t>
  </si>
  <si>
    <t>QVCEL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</si>
  <si>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</si>
  <si>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</si>
  <si>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</si>
  <si>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</si>
  <si>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</si>
  <si>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</si>
  <si>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</si>
  <si>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</si>
  <si>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</si>
  <si>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</si>
  <si>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</si>
  <si>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Consumer Services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</si>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</sst>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D067D3-78C8-4D6E-AEE2-8C6139005D1F}" name="Table3" displayName="Table3" ref="A1:Z122" totalsRowShown="0">
  <autoFilter ref="A1:Z122" xr:uid="{EDD067D3-78C8-4D6E-AEE2-8C6139005D1F}"/>
  <sortState xmlns:xlrd2="http://schemas.microsoft.com/office/spreadsheetml/2017/richdata2" ref="A2:Z122">
    <sortCondition ref="Z1:Z122"/>
  </sortState>
  <tableColumns count="26">
    <tableColumn id="1" xr3:uid="{CB6A28FF-2151-4F41-B828-7138B78D724A}" name="Sub-Sector"/>
    <tableColumn id="2" xr3:uid="{771E5A74-078A-4796-B055-49AB6C44BBA7}" name="Count" dataDxfId="56">
      <calculatedColumnFormula>COUNTIFS(Table2[Sub-Sector],Table3[[#This Row],[Sub-Sector]])</calculatedColumnFormula>
    </tableColumn>
    <tableColumn id="3" xr3:uid="{0BFE1907-9664-43A3-8197-1BF85F5AC795}" name="Uptrend" dataDxfId="55">
      <calculatedColumnFormula>COUNTIFS(Table2[Sub-Sector],Table3[[#This Row],[Sub-Sector]],Table2[Uptrend],"Uptrend")/Table3[[#This Row],[Count]]</calculatedColumnFormula>
    </tableColumn>
    <tableColumn id="4" xr3:uid="{DEFC1D4C-DD91-471F-91AE-828D89AC696C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F59E2826-344C-43CF-A5D4-C0A551308864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AD9114C5-154D-4E8C-B583-A6307AF40E6A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596516C6-0FE8-4FCF-BAF8-268B377F1FE5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A00DD75F-C722-4BAF-9593-4DFB5C1D6CE1}" name="RSI" dataDxfId="50">
      <calculatedColumnFormula>COUNTIFS(Table2[Sub-Sector],Table3[[#This Row],[Sub-Sector]],Table2[RSI Exponential â€“ 14D],"&gt;=50")/Table3[[#This Row],[Count]]</calculatedColumnFormula>
    </tableColumn>
    <tableColumn id="9" xr3:uid="{EBB3ADB2-305B-4CDE-B879-553961FE0030}" name="Relative Volume" dataDxfId="49">
      <calculatedColumnFormula>COUNTIFS(Table2[Sub-Sector],Table3[[#This Row],[Sub-Sector]],Table2[Relative Volume],"&gt;=1")/Table3[[#This Row],[Count]]</calculatedColumnFormula>
    </tableColumn>
    <tableColumn id="10" xr3:uid="{4471D787-CAB1-4FC2-94F8-69A19F84FCF9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BC3C3996-FF77-4FDD-BF78-06B08ADDD87D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F0B138B8-FE26-4EC7-837A-FFEFB9AC655C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9D7B34A0-B635-45B9-A212-C112840D1D96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97C26FE3-E3EC-4933-BEA6-2BE85479E32A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C73C53E0-C07B-4DE3-BF87-20B94929F4DC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E7F185FE-B3A1-4D24-8124-7B1FDD25CAE5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888FA014-7366-4880-885F-5A547B2D1AB5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C8A3D792-F9A2-4E64-96CA-BF29FA6F92AF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15A04C94-6FC9-4AD2-8EB5-2E0F8DB4DC4F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047443AD-D2C0-44A3-878F-4EDE9B305A34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A36CEDF9-129D-45FA-8C38-2E9816AD79F2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CE1DC39F-B6DB-47A5-9CF6-ADF1B89A09CF}" name="Sharpe Ratio" dataDxfId="36">
      <calculatedColumnFormula>COUNTIFS(Table2[Sub-Sector],Table3[[#This Row],[Sub-Sector]],Table2[Sharpe Ratio],"&gt;=0.10")/Table3[[#This Row],[Count]]</calculatedColumnFormula>
    </tableColumn>
    <tableColumn id="23" xr3:uid="{D7601C4E-883B-4A6A-84D3-E4E4FBD2020B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366A8C83-9C04-493C-B99F-B194ACAA8CA8}" name="Rank" dataDxfId="34">
      <calculatedColumnFormula>_xlfn.RANK.AVG(Table3[[#This Row],[Score]],Table3[Score],1)</calculatedColumnFormula>
    </tableColumn>
    <tableColumn id="25" xr3:uid="{F678F61A-1444-49D0-8377-9821C6DD1A26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AA6DED78-2EF6-491B-AB3D-B33C1AE633D1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8E703-B766-4075-BA4C-42A129B00EA5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723A88F4-4BB4-44F4-BF5C-408BFBC77B1B}" name="Name"/>
    <tableColumn id="2" xr3:uid="{331E1374-CB84-469F-83DE-1D340FA9B73B}" name="Ticker"/>
    <tableColumn id="3" xr3:uid="{E02B344D-E175-4AAC-ABC4-B004B5B623DA}" name="Industry"/>
    <tableColumn id="4" xr3:uid="{BB114541-2F5E-41BD-859B-C3AFEA81F387}" name="Sub-Sector"/>
    <tableColumn id="5" xr3:uid="{36E9C31D-319E-4189-B43B-D7FBC75955B3}" name="Market Cap"/>
    <tableColumn id="6" xr3:uid="{985FEC2B-CF5F-46AA-9C8D-4C97853B3CC4}" name="Close Price"/>
    <tableColumn id="7" xr3:uid="{36C25142-E94D-437D-9108-306FA5AC2927}" name="1Y Return vs Nifty"/>
    <tableColumn id="35" xr3:uid="{676EA790-C713-4C0E-B77F-061AE338F979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BD73BCA1-015A-42F1-83DB-A2ED386B7ADB}" name="1M Return vs Nifty"/>
    <tableColumn id="36" xr3:uid="{281DBB16-34F4-471F-85A4-24B61F087F11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842CAEA7-DC71-4611-A5D6-A64FE130434A}" name="6M Return vs Nifty"/>
    <tableColumn id="37" xr3:uid="{EB4A1F8A-10BD-4C22-AB2E-82405B656C36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5BC1DC73-8B68-4CD1-9EC8-B007E85C6E25}" name="1W Return vs Nifty"/>
    <tableColumn id="39" xr3:uid="{1ECA3BCF-57CC-4550-BB14-6C4B79C7E618}" name="1W Return vs Nifty Z-Score" dataDxfId="28">
      <calculatedColumnFormula>(Table2[[#This Row],[1W Return vs Nifty]]-AVERAGE(Table2[1W Return vs Nifty]))/_xlfn.STDEV.P(Table2[1W Return vs Nifty])</calculatedColumnFormula>
    </tableColumn>
    <tableColumn id="38" xr3:uid="{0C4DA5D9-65C1-4864-AA4E-32357E8C6F2E}" name="20D EMA" dataDxfId="27"/>
    <tableColumn id="11" xr3:uid="{5E6956B6-D24F-4E7D-ACB9-F3A01F7E9014}" name="50D EMA"/>
    <tableColumn id="12" xr3:uid="{BAFF2DCA-B3B8-49B5-B388-74DC18108E53}" name="200D EMA"/>
    <tableColumn id="13" xr3:uid="{AE0CBE1D-442E-470B-8164-D39E53BD6FC4}" name="RSI Exponential â€“ 14D"/>
    <tableColumn id="42" xr3:uid="{4C739402-6A54-4706-AFD1-C1275812D53B}" name="% Price above 20 EMA" dataDxfId="26">
      <calculatedColumnFormula>(Table2[[#This Row],[Close Price]]-Table2[[#This Row],[20D EMA]])/Table2[[#This Row],[20D EMA]]</calculatedColumnFormula>
    </tableColumn>
    <tableColumn id="41" xr3:uid="{54AF2B1D-C6E5-4BFA-8ABB-8FE92B4D84CB}" name="% Price above 50 EMA" dataDxfId="25">
      <calculatedColumnFormula>(Table2[[#This Row],[Close Price]]-Table2[[#This Row],[50D EMA]])/Table2[[#This Row],[50D EMA]]</calculatedColumnFormula>
    </tableColumn>
    <tableColumn id="40" xr3:uid="{DFDCB40F-D01A-46FC-A7FC-BC4558EAA108}" name="% Price above 200 EMA" dataDxfId="24">
      <calculatedColumnFormula>(Table2[[#This Row],[Close Price]]-Table2[[#This Row],[200D EMA]])/Table2[[#This Row],[200D EMA]]</calculatedColumnFormula>
    </tableColumn>
    <tableColumn id="14" xr3:uid="{938B7D4B-7061-4BD8-916B-C73800E80564}" name="Relative Volume"/>
    <tableColumn id="54" xr3:uid="{0FDD3F36-2C08-4126-94CA-9FF8E5AB72C4}" name="Day Low" dataDxfId="23"/>
    <tableColumn id="53" xr3:uid="{2B2190F3-14B1-41F9-A9F6-05B650F0ABE0}" name="Day High" dataDxfId="22"/>
    <tableColumn id="52" xr3:uid="{DF625B19-8961-42F9-9E54-A8D73042775B}" name="Current Week Low" dataDxfId="21"/>
    <tableColumn id="51" xr3:uid="{654B5407-7D67-4514-A755-A83029808319}" name="Current Week High" dataDxfId="20"/>
    <tableColumn id="50" xr3:uid="{A50CF37F-F59D-4D06-BD7C-8EA7384219B4}" name="Current Month Low" dataDxfId="19"/>
    <tableColumn id="49" xr3:uid="{9F259474-C360-4160-AB1A-DCC44228870E}" name="Current Month High" dataDxfId="18"/>
    <tableColumn id="48" xr3:uid="{24577615-FE42-4457-8C12-C94EE1063015}" name="% Away From Day Low" dataDxfId="17">
      <calculatedColumnFormula>(Table2[[#This Row],[Close Price]]/Table2[[#This Row],[Day Low]])-1</calculatedColumnFormula>
    </tableColumn>
    <tableColumn id="47" xr3:uid="{83ECABE1-285B-469D-BFE5-FCE7E7C83345}" name="% Away From Day High" dataDxfId="16">
      <calculatedColumnFormula>(Table2[[#This Row],[Day High]]/Table2[[#This Row],[Close Price]])-1</calculatedColumnFormula>
    </tableColumn>
    <tableColumn id="46" xr3:uid="{E59B7DCC-BDBA-483F-B284-5312A57E1353}" name="% Away From Current Week Low" dataDxfId="15">
      <calculatedColumnFormula>(Table2[[#This Row],[Close Price]]/Table2[[#This Row],[Current Week Low]])-1</calculatedColumnFormula>
    </tableColumn>
    <tableColumn id="45" xr3:uid="{5F072340-1F63-43C5-B4D2-1E456816F860}" name="% Away From Current Week High" dataDxfId="14">
      <calculatedColumnFormula>(Table2[[#This Row],[Current Week High]]/Table2[[#This Row],[Close Price]])-1</calculatedColumnFormula>
    </tableColumn>
    <tableColumn id="44" xr3:uid="{A5E71FBF-9697-4E6E-8578-837971C73F30}" name="% Away From Current Month Low" dataDxfId="13">
      <calculatedColumnFormula>(Table2[[#This Row],[Close Price]]/Table2[[#This Row],[Current Month Low]])-1</calculatedColumnFormula>
    </tableColumn>
    <tableColumn id="43" xr3:uid="{1003C5E7-F37E-40F5-98F7-AB7F26A05BA3}" name="% Away From Current Month High" dataDxfId="12">
      <calculatedColumnFormula>(Table2[[#This Row],[Current Month High]]/Table2[[#This Row],[Close Price]])-1</calculatedColumnFormula>
    </tableColumn>
    <tableColumn id="15" xr3:uid="{C1FE3E92-55D2-46A3-8C6D-549A60AE7FED}" name="% Away From 52W High"/>
    <tableColumn id="16" xr3:uid="{FFB4EDD1-FBEC-4329-8C95-1DFA459FC462}" name="% Away From 52W Low"/>
    <tableColumn id="60" xr3:uid="{8488A3B5-4D65-4501-A02E-C320476A3186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59" xr3:uid="{4E07B222-C5E5-4B61-AFF4-EA9692BF5F9A}" name="Relative Strength Sector Index" dataDxfId="10"/>
    <tableColumn id="58" xr3:uid="{A6E7EB6A-E868-4BA5-8B26-40CBCB69D472}" name="Relative Strength Sector Index - Zone" dataDxfId="9"/>
    <tableColumn id="57" xr3:uid="{0DBE8BF4-A9E9-4A51-BEF4-7F2E88E1BC87}" name="Rate of Change" dataDxfId="8"/>
    <tableColumn id="56" xr3:uid="{BA5B112E-0DFD-462E-9B28-FCE993EBCABC}" name="Rate of Change - Zone" dataDxfId="7"/>
    <tableColumn id="17" xr3:uid="{C3160F3F-FEBB-419B-8F08-1DA8FC102EEB}" name="Sharpe Ratio"/>
    <tableColumn id="61" xr3:uid="{010D4CD7-BDAB-4E58-970E-B7BA6950277D}" name="Sharpe Ratio Z-Score" dataDxfId="6">
      <calculatedColumnFormula>(Table2[[#This Row],[Sharpe Ratio]]-AVERAGE(Table2[Sharpe Ratio]))/_xlfn.STDEV.P(Table2[Sharpe Ratio])</calculatedColumnFormula>
    </tableColumn>
    <tableColumn id="62" xr3:uid="{2560CA03-CDC0-458D-80E2-FD86856B4961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63" xr3:uid="{669EB11A-98D6-4B3F-A63A-C1E58942228E}" name="Rank 1Y" dataDxfId="4">
      <calculatedColumnFormula>_xlfn.RANK.AVG(Table2[[#This Row],[1Y Return vs Nifty Z-Score]],Table2[1Y Return vs Nifty Z-Score])</calculatedColumnFormula>
    </tableColumn>
    <tableColumn id="64" xr3:uid="{06A1EDB1-FEDE-45F5-8290-F126D4DB0AE1}" name="Rank 6M" dataDxfId="3">
      <calculatedColumnFormula>_xlfn.RANK.AVG(Table2[[#This Row],[6M Return vs Nifty Z-Score]],Table2[6M Return vs Nifty Z-Score])</calculatedColumnFormula>
    </tableColumn>
    <tableColumn id="65" xr3:uid="{690878C7-437C-466C-B205-FEA598619935}" name="Rank Sharpe" dataDxfId="2">
      <calculatedColumnFormula>_xlfn.RANK.AVG(Table2[[#This Row],[Sharpe Ratio Z-Score]],Table2[Sharpe Ratio Z-Score])</calculatedColumnFormula>
    </tableColumn>
    <tableColumn id="66" xr3:uid="{D13AC0AA-997E-42E6-8C0D-A68CF24D4584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733B7-B863-475D-9C2D-811A8A1AD29F}" name="Table1" displayName="Table1" ref="A1:Q5036" totalsRowShown="0">
  <autoFilter ref="A1:Q5036" xr:uid="{B85733B7-B863-475D-9C2D-811A8A1AD29F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4383B095-A983-4131-95EE-1EA47C5B6EB9}" name="Name"/>
    <tableColumn id="2" xr3:uid="{3919306B-333B-4DC7-88D0-A1EFDD575043}" name="Ticker"/>
    <tableColumn id="17" xr3:uid="{515D14FA-2A8A-4B19-8A8F-B7B4C90C9137}" name="Industry" dataDxfId="0">
      <calculatedColumnFormula>IFERROR(VLOOKUP(Table1[[#This Row],[Ticker]],[1]!Table2[[Symbol]:[Industry]],2,FALSE),"-")</calculatedColumnFormula>
    </tableColumn>
    <tableColumn id="3" xr3:uid="{CB610F52-0386-46AC-906F-97695C4DFE3A}" name="Sub-Sector"/>
    <tableColumn id="4" xr3:uid="{8D49EB23-8C6B-4FF8-BB18-E76ABC252B26}" name="Market Cap"/>
    <tableColumn id="5" xr3:uid="{0330E53E-74C6-4186-8637-34B833D1655E}" name="Close Price"/>
    <tableColumn id="6" xr3:uid="{15FBB0F6-033A-47BE-82EB-A3368B3ACE40}" name="1Y Return vs Nifty"/>
    <tableColumn id="7" xr3:uid="{749AD506-0DA6-46B2-8FF6-F9A2A0A357C9}" name="1M Return vs Nifty"/>
    <tableColumn id="8" xr3:uid="{D100CACB-8ED1-4118-AAB2-F890CCEBCE4E}" name="6M Return vs Nifty"/>
    <tableColumn id="9" xr3:uid="{E1207331-BD44-40DF-B9BF-8DECEFB6411E}" name="1W Return vs Nifty"/>
    <tableColumn id="10" xr3:uid="{96A01EF6-0385-4924-8AE6-2CCAC3F502DA}" name="50D EMA"/>
    <tableColumn id="11" xr3:uid="{98D5F64A-A52D-4E35-82D7-4D11434FE754}" name="200D EMA"/>
    <tableColumn id="12" xr3:uid="{749FCDA0-5E66-4E40-A68C-C98F285C18D7}" name="RSI Exponential â€“ 14D"/>
    <tableColumn id="13" xr3:uid="{63243BDB-B8AD-454F-A976-AF504F50F6F7}" name="Relative Volume"/>
    <tableColumn id="14" xr3:uid="{F6512B44-C9FF-4D98-B6B2-9E39A99664D1}" name="% Away From 52W High"/>
    <tableColumn id="15" xr3:uid="{322461F1-96E9-4908-95A2-61527510AE3B}" name="% Away From 52W Low"/>
    <tableColumn id="16" xr3:uid="{FF0B802C-F4A7-4720-85FC-32DA6F6433A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ED33-4D80-4064-B9AD-FCA7C5579AD1}">
  <dimension ref="A1:Z122"/>
  <sheetViews>
    <sheetView topLeftCell="E1" workbookViewId="0">
      <selection activeCell="O3" sqref="O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10357</v>
      </c>
      <c r="C1" t="s">
        <v>10343</v>
      </c>
      <c r="D1" t="s">
        <v>10358</v>
      </c>
      <c r="E1" t="s">
        <v>10359</v>
      </c>
      <c r="F1" t="s">
        <v>7</v>
      </c>
      <c r="G1" t="s">
        <v>5</v>
      </c>
      <c r="H1" t="s">
        <v>10360</v>
      </c>
      <c r="I1" t="s">
        <v>12</v>
      </c>
      <c r="J1" t="s">
        <v>10337</v>
      </c>
      <c r="K1" t="s">
        <v>10338</v>
      </c>
      <c r="L1" t="s">
        <v>10339</v>
      </c>
      <c r="M1" t="s">
        <v>10340</v>
      </c>
      <c r="N1" t="s">
        <v>10341</v>
      </c>
      <c r="O1" t="s">
        <v>10342</v>
      </c>
      <c r="P1" t="s">
        <v>13</v>
      </c>
      <c r="Q1" t="s">
        <v>14</v>
      </c>
      <c r="R1" t="s">
        <v>10361</v>
      </c>
      <c r="S1" t="s">
        <v>10329</v>
      </c>
      <c r="T1" t="s">
        <v>10330</v>
      </c>
      <c r="U1" t="s">
        <v>10347</v>
      </c>
      <c r="V1" t="s">
        <v>15</v>
      </c>
      <c r="W1" t="s">
        <v>10352</v>
      </c>
      <c r="X1" t="s">
        <v>10362</v>
      </c>
      <c r="Y1" t="s">
        <v>10363</v>
      </c>
      <c r="Z1" t="s">
        <v>10364</v>
      </c>
    </row>
    <row r="2" spans="1:26" x14ac:dyDescent="0.3">
      <c r="A2" t="s">
        <v>1016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1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1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167</v>
      </c>
      <c r="X2">
        <f>_xlfn.RANK.AVG(Table3[[#This Row],[Score]],Table3[Score],1)</f>
        <v>4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2">
        <f>_xlfn.RANK.AVG(Table3[[#This Row],[Score 2 ]],Table3[[Score 2 ]],1)</f>
        <v>2.5</v>
      </c>
    </row>
    <row r="3" spans="1:26" x14ac:dyDescent="0.3">
      <c r="A3" t="s">
        <v>151</v>
      </c>
      <c r="B3">
        <f>COUNTIFS(Table2[Sub-Sector],Table3[[#This Row],[Sub-Sector]])</f>
        <v>1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1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1</v>
      </c>
      <c r="H3" s="2">
        <f>COUNTIFS(Table2[Sub-Sector],Table3[[#This Row],[Sub-Sector]],Table2[RSI Exponential â€“ 14D],"&gt;=50")/Table3[[#This Row],[Count]]</f>
        <v>1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</v>
      </c>
      <c r="M3" s="2">
        <f>COUNTIFS(Table2[Sub-Sector],Table3[[#This Row],[Sub-Sector]],Table2[% Away From Current Week High],"&lt;=0.05")/Table3[[#This Row],[Count]]</f>
        <v>1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1</v>
      </c>
      <c r="P3" s="2">
        <f>COUNTIFS(Table2[Sub-Sector],Table3[[#This Row],[Sub-Sector]],Table2[% Away From 52W High],"&lt;=10")/Table3[[#This Row],[Count]]</f>
        <v>1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81.5</v>
      </c>
      <c r="X3">
        <f>_xlfn.RANK.AVG(Table3[[#This Row],[Score]],Table3[Score],1)</f>
        <v>1.5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3">
        <f>_xlfn.RANK.AVG(Table3[[#This Row],[Score 2 ]],Table3[[Score 2 ]],1)</f>
        <v>2.5</v>
      </c>
    </row>
    <row r="4" spans="1:26" x14ac:dyDescent="0.3">
      <c r="A4" t="s">
        <v>611</v>
      </c>
      <c r="B4">
        <f>COUNTIFS(Table2[Sub-Sector],Table3[[#This Row],[Sub-Sector]])</f>
        <v>1</v>
      </c>
      <c r="C4" s="2">
        <f>COUNTIFS(Table2[Sub-Sector],Table3[[#This Row],[Sub-Sector]],Table2[Uptrend],"Uptrend")/Table3[[#This Row],[Count]]</f>
        <v>0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1</v>
      </c>
      <c r="I4" s="2">
        <f>COUNTIFS(Table2[Sub-Sector],Table3[[#This Row],[Sub-Sector]],Table2[Relative Volume],"&gt;=1")/Table3[[#This Row],[Count]]</f>
        <v>1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</v>
      </c>
      <c r="M4" s="2">
        <f>COUNTIFS(Table2[Sub-Sector],Table3[[#This Row],[Sub-Sector]],Table2[% Away From Current Week High],"&lt;=0.05")/Table3[[#This Row],[Count]]</f>
        <v>1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1</v>
      </c>
      <c r="P4" s="2">
        <f>COUNTIFS(Table2[Sub-Sector],Table3[[#This Row],[Sub-Sector]],Table2[% Away From 52W High],"&lt;=10")/Table3[[#This Row],[Count]]</f>
        <v>0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1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1</v>
      </c>
      <c r="V4" s="2">
        <f>COUNTIFS(Table2[Sub-Sector],Table3[[#This Row],[Sub-Sector]],Table2[Sharpe Ratio],"&gt;=0.10")/Table3[[#This Row],[Count]]</f>
        <v>1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4">
        <f>_xlfn.RANK.AVG(Table3[[#This Row],[Score]],Table3[Score],1)</f>
        <v>41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4">
        <f>_xlfn.RANK.AVG(Table3[[#This Row],[Score 2 ]],Table3[[Score 2 ]],1)</f>
        <v>2.5</v>
      </c>
    </row>
    <row r="5" spans="1:26" x14ac:dyDescent="0.3">
      <c r="A5" t="s">
        <v>380</v>
      </c>
      <c r="B5">
        <f>COUNTIFS(Table2[Sub-Sector],Table3[[#This Row],[Sub-Sector]])</f>
        <v>1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1</v>
      </c>
      <c r="E5" s="2">
        <f>COUNTIFS(Table2[Sub-Sector],Table3[[#This Row],[Sub-Sector]],Table2[1M Return vs Nifty],"&gt;=5")/Table3[[#This Row],[Count]]</f>
        <v>1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1</v>
      </c>
      <c r="I5" s="2">
        <f>COUNTIFS(Table2[Sub-Sector],Table3[[#This Row],[Sub-Sector]],Table2[Relative Volume],"&gt;=1")/Table3[[#This Row],[Count]]</f>
        <v>1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1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1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1</v>
      </c>
      <c r="S5" s="2">
        <f>COUNTIFS(Table2[Sub-Sector],Table3[[#This Row],[Sub-Sector]],Table2[% Price above 50 EMA],"&gt;=0")/Table3[[#This Row],[Count]]</f>
        <v>1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1</v>
      </c>
      <c r="V5" s="2">
        <f>COUNTIFS(Table2[Sub-Sector],Table3[[#This Row],[Sub-Sector]],Table2[Sharpe Ratio],"&gt;=0.10")/Table3[[#This Row],[Count]]</f>
        <v>0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81.5</v>
      </c>
      <c r="X5">
        <f>_xlfn.RANK.AVG(Table3[[#This Row],[Score]],Table3[Score],1)</f>
        <v>1.5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58</v>
      </c>
      <c r="Z5">
        <f>_xlfn.RANK.AVG(Table3[[#This Row],[Score 2 ]],Table3[[Score 2 ]],1)</f>
        <v>2.5</v>
      </c>
    </row>
    <row r="6" spans="1:26" x14ac:dyDescent="0.3">
      <c r="A6" t="s">
        <v>104</v>
      </c>
      <c r="B6">
        <f>COUNTIFS(Table2[Sub-Sector],Table3[[#This Row],[Sub-Sector]])</f>
        <v>3</v>
      </c>
      <c r="C6" s="2">
        <f>COUNTIFS(Table2[Sub-Sector],Table3[[#This Row],[Sub-Sector]],Table2[Uptrend],"Uptrend")/Table3[[#This Row],[Count]]</f>
        <v>0.66666666666666663</v>
      </c>
      <c r="D6" s="2">
        <f>COUNTIFS(Table2[Sub-Sector],Table3[[#This Row],[Sub-Sector]],Table2[1W Return vs Nifty],"&gt;=5")/Table3[[#This Row],[Count]]</f>
        <v>0.33333333333333331</v>
      </c>
      <c r="E6" s="2">
        <f>COUNTIFS(Table2[Sub-Sector],Table3[[#This Row],[Sub-Sector]],Table2[1M Return vs Nifty],"&gt;=5")/Table3[[#This Row],[Count]]</f>
        <v>0.66666666666666663</v>
      </c>
      <c r="F6" s="2">
        <f>COUNTIFS(Table2[Sub-Sector],Table3[[#This Row],[Sub-Sector]],Table2[6M Return vs Nifty],"&gt;=10")/Table3[[#This Row],[Count]]</f>
        <v>0.66666666666666663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0.66666666666666663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1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0.66666666666666663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1</v>
      </c>
      <c r="V6" s="2">
        <f>COUNTIFS(Table2[Sub-Sector],Table3[[#This Row],[Sub-Sector]],Table2[Sharpe Ratio],"&gt;=0.10")/Table3[[#This Row],[Count]]</f>
        <v>0.66666666666666663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173.5</v>
      </c>
      <c r="X6">
        <f>_xlfn.RANK.AVG(Table3[[#This Row],[Score]],Table3[Score],1)</f>
        <v>5.5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6">
        <f>_xlfn.RANK.AVG(Table3[[#This Row],[Score 2 ]],Table3[[Score 2 ]],1)</f>
        <v>5</v>
      </c>
    </row>
    <row r="7" spans="1:26" x14ac:dyDescent="0.3">
      <c r="A7" t="s">
        <v>175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0.5</v>
      </c>
      <c r="D7" s="2">
        <f>COUNTIFS(Table2[Sub-Sector],Table3[[#This Row],[Sub-Sector]],Table2[1W Return vs Nifty],"&gt;=5")/Table3[[#This Row],[Count]]</f>
        <v>0.5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0.5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1</v>
      </c>
      <c r="I7" s="2">
        <f>COUNTIFS(Table2[Sub-Sector],Table3[[#This Row],[Sub-Sector]],Table2[Relative Volume],"&gt;=1")/Table3[[#This Row],[Count]]</f>
        <v>1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0.5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1</v>
      </c>
      <c r="S7" s="2">
        <f>COUNTIFS(Table2[Sub-Sector],Table3[[#This Row],[Sub-Sector]],Table2[% Price above 50 EMA],"&gt;=0")/Table3[[#This Row],[Count]]</f>
        <v>1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1</v>
      </c>
      <c r="V7" s="2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280</v>
      </c>
      <c r="X7">
        <f>_xlfn.RANK.AVG(Table3[[#This Row],[Score]],Table3[Score],1)</f>
        <v>18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95.5</v>
      </c>
      <c r="Z7">
        <f>_xlfn.RANK.AVG(Table3[[#This Row],[Score 2 ]],Table3[[Score 2 ]],1)</f>
        <v>6</v>
      </c>
    </row>
    <row r="8" spans="1:26" x14ac:dyDescent="0.3">
      <c r="A8" t="s">
        <v>499</v>
      </c>
      <c r="B8">
        <f>COUNTIFS(Table2[Sub-Sector],Table3[[#This Row],[Sub-Sector]])</f>
        <v>4</v>
      </c>
      <c r="C8" s="2">
        <f>COUNTIFS(Table2[Sub-Sector],Table3[[#This Row],[Sub-Sector]],Table2[Uptrend],"Uptrend")/Table3[[#This Row],[Count]]</f>
        <v>0.75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0.5</v>
      </c>
      <c r="F8" s="2">
        <f>COUNTIFS(Table2[Sub-Sector],Table3[[#This Row],[Sub-Sector]],Table2[6M Return vs Nifty],"&gt;=10")/Table3[[#This Row],[Count]]</f>
        <v>1</v>
      </c>
      <c r="G8" s="2">
        <f>COUNTIFS(Table2[Sub-Sector],Table3[[#This Row],[Sub-Sector]],Table2[1Y Return vs Nifty],"&gt;=10")/Table3[[#This Row],[Count]]</f>
        <v>0.75</v>
      </c>
      <c r="H8" s="2">
        <f>COUNTIFS(Table2[Sub-Sector],Table3[[#This Row],[Sub-Sector]],Table2[RSI Exponential â€“ 14D],"&gt;=50")/Table3[[#This Row],[Count]]</f>
        <v>0.75</v>
      </c>
      <c r="I8" s="2">
        <f>COUNTIFS(Table2[Sub-Sector],Table3[[#This Row],[Sub-Sector]],Table2[Relative Volume],"&gt;=1")/Table3[[#This Row],[Count]]</f>
        <v>0.5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</v>
      </c>
      <c r="M8" s="2">
        <f>COUNTIFS(Table2[Sub-Sector],Table3[[#This Row],[Sub-Sector]],Table2[% Away From Current Week High],"&lt;=0.05")/Table3[[#This Row],[Count]]</f>
        <v>0.5</v>
      </c>
      <c r="N8" s="2">
        <f>COUNTIFS(Table2[Sub-Sector],Table3[[#This Row],[Sub-Sector]],Table2[% Away From Current Month Low],"&gt;=0.05")/Table3[[#This Row],[Count]]</f>
        <v>0.75</v>
      </c>
      <c r="O8" s="2">
        <f>COUNTIFS(Table2[Sub-Sector],Table3[[#This Row],[Sub-Sector]],Table2[% Away From Current Month High],"&lt;=0.05")/Table3[[#This Row],[Count]]</f>
        <v>0</v>
      </c>
      <c r="P8" s="2">
        <f>COUNTIFS(Table2[Sub-Sector],Table3[[#This Row],[Sub-Sector]],Table2[% Away From 52W High],"&lt;=10")/Table3[[#This Row],[Count]]</f>
        <v>0.5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0.75</v>
      </c>
      <c r="S8" s="2">
        <f>COUNTIFS(Table2[Sub-Sector],Table3[[#This Row],[Sub-Sector]],Table2[% Price above 50 EMA],"&gt;=0")/Table3[[#This Row],[Count]]</f>
        <v>0.75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1</v>
      </c>
      <c r="V8" s="2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8">
        <f>_xlfn.RANK.AVG(Table3[[#This Row],[Score]],Table3[Score],1)</f>
        <v>12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100</v>
      </c>
      <c r="Z8">
        <f>_xlfn.RANK.AVG(Table3[[#This Row],[Score 2 ]],Table3[[Score 2 ]],1)</f>
        <v>7</v>
      </c>
    </row>
    <row r="9" spans="1:26" x14ac:dyDescent="0.3">
      <c r="A9" t="s">
        <v>259</v>
      </c>
      <c r="B9">
        <f>COUNTIFS(Table2[Sub-Sector],Table3[[#This Row],[Sub-Sector]])</f>
        <v>2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0.5</v>
      </c>
      <c r="F9" s="2">
        <f>COUNTIFS(Table2[Sub-Sector],Table3[[#This Row],[Sub-Sector]],Table2[6M Return vs Nifty],"&gt;=10")/Table3[[#This Row],[Count]]</f>
        <v>0.5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0.5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Current Week Low],"&gt;=0.05")/Table3[[#This Row],[Count]]</f>
        <v>0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0.5</v>
      </c>
      <c r="S9" s="2">
        <f>COUNTIFS(Table2[Sub-Sector],Table3[[#This Row],[Sub-Sector]],Table2[% Price above 50 EMA],"&gt;=0")/Table3[[#This Row],[Count]]</f>
        <v>0.5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0.5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304</v>
      </c>
      <c r="X9">
        <f>_xlfn.RANK.AVG(Table3[[#This Row],[Score]],Table3[Score],1)</f>
        <v>24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115.5</v>
      </c>
      <c r="Z9">
        <f>_xlfn.RANK.AVG(Table3[[#This Row],[Score 2 ]],Table3[[Score 2 ]],1)</f>
        <v>8</v>
      </c>
    </row>
    <row r="10" spans="1:26" x14ac:dyDescent="0.3">
      <c r="A10" t="s">
        <v>785</v>
      </c>
      <c r="B10">
        <f>COUNTIFS(Table2[Sub-Sector],Table3[[#This Row],[Sub-Sector]])</f>
        <v>3</v>
      </c>
      <c r="C10" s="2">
        <f>COUNTIFS(Table2[Sub-Sector],Table3[[#This Row],[Sub-Sector]],Table2[Uptrend],"Uptrend")/Table3[[#This Row],[Count]]</f>
        <v>1</v>
      </c>
      <c r="D10" s="2">
        <f>COUNTIFS(Table2[Sub-Sector],Table3[[#This Row],[Sub-Sector]],Table2[1W Return vs Nifty],"&gt;=5")/Table3[[#This Row],[Count]]</f>
        <v>0.33333333333333331</v>
      </c>
      <c r="E10" s="2">
        <f>COUNTIFS(Table2[Sub-Sector],Table3[[#This Row],[Sub-Sector]],Table2[1M Return vs Nifty],"&gt;=5")/Table3[[#This Row],[Count]]</f>
        <v>1</v>
      </c>
      <c r="F10" s="2">
        <f>COUNTIFS(Table2[Sub-Sector],Table3[[#This Row],[Sub-Sector]],Table2[6M Return vs Nifty],"&gt;=10")/Table3[[#This Row],[Count]]</f>
        <v>0.33333333333333331</v>
      </c>
      <c r="G10" s="2">
        <f>COUNTIFS(Table2[Sub-Sector],Table3[[#This Row],[Sub-Sector]],Table2[1Y Return vs Nifty],"&gt;=10")/Table3[[#This Row],[Count]]</f>
        <v>1</v>
      </c>
      <c r="H10" s="2">
        <f>COUNTIFS(Table2[Sub-Sector],Table3[[#This Row],[Sub-Sector]],Table2[RSI Exponential â€“ 14D],"&gt;=50")/Table3[[#This Row],[Count]]</f>
        <v>1</v>
      </c>
      <c r="I10" s="2">
        <f>COUNTIFS(Table2[Sub-Sector],Table3[[#This Row],[Sub-Sector]],Table2[Relative Volume],"&gt;=1")/Table3[[#This Row],[Count]]</f>
        <v>1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0.66666666666666663</v>
      </c>
      <c r="L10" s="2">
        <f>COUNTIFS(Table2[Sub-Sector],Table3[[#This Row],[Sub-Sector]],Table2[% Away From Current Week Low],"&gt;=0.05")/Table3[[#This Row],[Count]]</f>
        <v>0.33333333333333331</v>
      </c>
      <c r="M10" s="2">
        <f>COUNTIFS(Table2[Sub-Sector],Table3[[#This Row],[Sub-Sector]],Table2[% Away From Current Week High],"&lt;=0.05")/Table3[[#This Row],[Count]]</f>
        <v>0.33333333333333331</v>
      </c>
      <c r="N10" s="2">
        <f>COUNTIFS(Table2[Sub-Sector],Table3[[#This Row],[Sub-Sector]],Table2[% Away From Current Month Low],"&gt;=0.05")/Table3[[#This Row],[Count]]</f>
        <v>1</v>
      </c>
      <c r="O10" s="2">
        <f>COUNTIFS(Table2[Sub-Sector],Table3[[#This Row],[Sub-Sector]],Table2[% Away From Current Month High],"&lt;=0.05")/Table3[[#This Row],[Count]]</f>
        <v>0.33333333333333331</v>
      </c>
      <c r="P10" s="2">
        <f>COUNTIFS(Table2[Sub-Sector],Table3[[#This Row],[Sub-Sector]],Table2[% Away From 52W High],"&lt;=10")/Table3[[#This Row],[Count]]</f>
        <v>0.66666666666666663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1</v>
      </c>
      <c r="S10" s="2">
        <f>COUNTIFS(Table2[Sub-Sector],Table3[[#This Row],[Sub-Sector]],Table2[% Price above 50 EMA],"&gt;=0")/Table3[[#This Row],[Count]]</f>
        <v>1</v>
      </c>
      <c r="T10" s="2">
        <f>COUNTIFS(Table2[Sub-Sector],Table3[[#This Row],[Sub-Sector]],Table2[% Price above 200 EMA],"&gt;=0")/Table3[[#This Row],[Count]]</f>
        <v>1</v>
      </c>
      <c r="U10" s="2">
        <f>COUNTIFS(Table2[Sub-Sector],Table3[[#This Row],[Sub-Sector]],Table2[Rate of Change - Zone],"Positive")/Table3[[#This Row],[Count]]</f>
        <v>1</v>
      </c>
      <c r="V10" s="2">
        <f>COUNTIFS(Table2[Sub-Sector],Table3[[#This Row],[Sub-Sector]],Table2[Sharpe Ratio],"&gt;=0.10")/Table3[[#This Row],[Count]]</f>
        <v>0.33333333333333331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163.5</v>
      </c>
      <c r="X10">
        <f>_xlfn.RANK.AVG(Table3[[#This Row],[Score]],Table3[Score],1)</f>
        <v>3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</v>
      </c>
      <c r="Z10">
        <f>_xlfn.RANK.AVG(Table3[[#This Row],[Score 2 ]],Table3[[Score 2 ]],1)</f>
        <v>9</v>
      </c>
    </row>
    <row r="11" spans="1:26" x14ac:dyDescent="0.3">
      <c r="A11" t="s">
        <v>368</v>
      </c>
      <c r="B11">
        <f>COUNTIFS(Table2[Sub-Sector],Table3[[#This Row],[Sub-Sector]])</f>
        <v>2</v>
      </c>
      <c r="C11" s="2">
        <f>COUNTIFS(Table2[Sub-Sector],Table3[[#This Row],[Sub-Sector]],Table2[Uptrend],"Uptrend")/Table3[[#This Row],[Count]]</f>
        <v>0.5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0.5</v>
      </c>
      <c r="F11" s="2">
        <f>COUNTIFS(Table2[Sub-Sector],Table3[[#This Row],[Sub-Sector]],Table2[6M Return vs Nifty],"&gt;=10")/Table3[[#This Row],[Count]]</f>
        <v>1</v>
      </c>
      <c r="G11" s="2">
        <f>COUNTIFS(Table2[Sub-Sector],Table3[[#This Row],[Sub-Sector]],Table2[1Y Return vs Nifty],"&gt;=10")/Table3[[#This Row],[Count]]</f>
        <v>0.5</v>
      </c>
      <c r="H11" s="2">
        <f>COUNTIFS(Table2[Sub-Sector],Table3[[#This Row],[Sub-Sector]],Table2[RSI Exponential â€“ 14D],"&gt;=50")/Table3[[#This Row],[Count]]</f>
        <v>1</v>
      </c>
      <c r="I11" s="2">
        <f>COUNTIFS(Table2[Sub-Sector],Table3[[#This Row],[Sub-Sector]],Table2[Relative Volume],"&gt;=1")/Table3[[#This Row],[Count]]</f>
        <v>0.5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0.5</v>
      </c>
      <c r="P11" s="2">
        <f>COUNTIFS(Table2[Sub-Sector],Table3[[#This Row],[Sub-Sector]],Table2[% Away From 52W High],"&lt;=10")/Table3[[#This Row],[Count]]</f>
        <v>0.5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1</v>
      </c>
      <c r="S11" s="2">
        <f>COUNTIFS(Table2[Sub-Sector],Table3[[#This Row],[Sub-Sector]],Table2[% Price above 50 EMA],"&gt;=0")/Table3[[#This Row],[Count]]</f>
        <v>0.5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1</v>
      </c>
      <c r="V11" s="2">
        <f>COUNTIFS(Table2[Sub-Sector],Table3[[#This Row],[Sub-Sector]],Table2[Sharpe Ratio],"&gt;=0.10")/Table3[[#This Row],[Count]]</f>
        <v>1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11">
        <f>_xlfn.RANK.AVG(Table3[[#This Row],[Score]],Table3[Score],1)</f>
        <v>27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132</v>
      </c>
      <c r="Z11">
        <f>_xlfn.RANK.AVG(Table3[[#This Row],[Score 2 ]],Table3[[Score 2 ]],1)</f>
        <v>10</v>
      </c>
    </row>
    <row r="12" spans="1:26" x14ac:dyDescent="0.3">
      <c r="A12" t="s">
        <v>412</v>
      </c>
      <c r="B12">
        <f>COUNTIFS(Table2[Sub-Sector],Table3[[#This Row],[Sub-Sector]])</f>
        <v>11</v>
      </c>
      <c r="C12" s="2">
        <f>COUNTIFS(Table2[Sub-Sector],Table3[[#This Row],[Sub-Sector]],Table2[Uptrend],"Uptrend")/Table3[[#This Row],[Count]]</f>
        <v>0.63636363636363635</v>
      </c>
      <c r="D12" s="2">
        <f>COUNTIFS(Table2[Sub-Sector],Table3[[#This Row],[Sub-Sector]],Table2[1W Return vs Nifty],"&gt;=5")/Table3[[#This Row],[Count]]</f>
        <v>0.36363636363636365</v>
      </c>
      <c r="E12" s="2">
        <f>COUNTIFS(Table2[Sub-Sector],Table3[[#This Row],[Sub-Sector]],Table2[1M Return vs Nifty],"&gt;=5")/Table3[[#This Row],[Count]]</f>
        <v>0.63636363636363635</v>
      </c>
      <c r="F12" s="2">
        <f>COUNTIFS(Table2[Sub-Sector],Table3[[#This Row],[Sub-Sector]],Table2[6M Return vs Nifty],"&gt;=10")/Table3[[#This Row],[Count]]</f>
        <v>0.54545454545454541</v>
      </c>
      <c r="G12" s="2">
        <f>COUNTIFS(Table2[Sub-Sector],Table3[[#This Row],[Sub-Sector]],Table2[1Y Return vs Nifty],"&gt;=10")/Table3[[#This Row],[Count]]</f>
        <v>0.54545454545454541</v>
      </c>
      <c r="H12" s="2">
        <f>COUNTIFS(Table2[Sub-Sector],Table3[[#This Row],[Sub-Sector]],Table2[RSI Exponential â€“ 14D],"&gt;=50")/Table3[[#This Row],[Count]]</f>
        <v>1</v>
      </c>
      <c r="I12" s="2">
        <f>COUNTIFS(Table2[Sub-Sector],Table3[[#This Row],[Sub-Sector]],Table2[Relative Volume],"&gt;=1")/Table3[[#This Row],[Count]]</f>
        <v>0.72727272727272729</v>
      </c>
      <c r="J12" s="2">
        <f>COUNTIFS(Table2[Sub-Sector],Table3[[#This Row],[Sub-Sector]],Table2[% Away From Day Low],"&gt;=0.05")/Table3[[#This Row],[Count]]</f>
        <v>0.18181818181818182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0.45454545454545453</v>
      </c>
      <c r="M12" s="2">
        <f>COUNTIFS(Table2[Sub-Sector],Table3[[#This Row],[Sub-Sector]],Table2[% Away From Current Week High],"&lt;=0.05")/Table3[[#This Row],[Count]]</f>
        <v>0.90909090909090906</v>
      </c>
      <c r="N12" s="2">
        <f>COUNTIFS(Table2[Sub-Sector],Table3[[#This Row],[Sub-Sector]],Table2[% Away From Current Month Low],"&gt;=0.05")/Table3[[#This Row],[Count]]</f>
        <v>0.90909090909090906</v>
      </c>
      <c r="O12" s="2">
        <f>COUNTIFS(Table2[Sub-Sector],Table3[[#This Row],[Sub-Sector]],Table2[% Away From Current Month High],"&lt;=0.05")/Table3[[#This Row],[Count]]</f>
        <v>0.81818181818181823</v>
      </c>
      <c r="P12" s="2">
        <f>COUNTIFS(Table2[Sub-Sector],Table3[[#This Row],[Sub-Sector]],Table2[% Away From 52W High],"&lt;=10")/Table3[[#This Row],[Count]]</f>
        <v>0.54545454545454541</v>
      </c>
      <c r="Q12" s="2">
        <f>COUNTIFS(Table2[Sub-Sector],Table3[[#This Row],[Sub-Sector]],Table2[% Away From 52W Low],"&gt;=10")/Table3[[#This Row],[Count]]</f>
        <v>0.81818181818181823</v>
      </c>
      <c r="R12" s="2">
        <f>COUNTIFS(Table2[Sub-Sector],Table3[[#This Row],[Sub-Sector]],Table2[% Price above 20 EMA],"&gt;=0")/Table3[[#This Row],[Count]]</f>
        <v>1</v>
      </c>
      <c r="S12" s="2">
        <f>COUNTIFS(Table2[Sub-Sector],Table3[[#This Row],[Sub-Sector]],Table2[% Price above 50 EMA],"&gt;=0")/Table3[[#This Row],[Count]]</f>
        <v>0.81818181818181823</v>
      </c>
      <c r="T12" s="2">
        <f>COUNTIFS(Table2[Sub-Sector],Table3[[#This Row],[Sub-Sector]],Table2[% Price above 200 EMA],"&gt;=0")/Table3[[#This Row],[Count]]</f>
        <v>0.72727272727272729</v>
      </c>
      <c r="U12" s="2">
        <f>COUNTIFS(Table2[Sub-Sector],Table3[[#This Row],[Sub-Sector]],Table2[Rate of Change - Zone],"Positive")/Table3[[#This Row],[Count]]</f>
        <v>1</v>
      </c>
      <c r="V12" s="2">
        <f>COUNTIFS(Table2[Sub-Sector],Table3[[#This Row],[Sub-Sector]],Table2[Sharpe Ratio],"&gt;=0.10")/Table3[[#This Row],[Count]]</f>
        <v>0.36363636363636365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12">
        <f>_xlfn.RANK.AVG(Table3[[#This Row],[Score]],Table3[Score],1)</f>
        <v>9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137.5</v>
      </c>
      <c r="Z12">
        <f>_xlfn.RANK.AVG(Table3[[#This Row],[Score 2 ]],Table3[[Score 2 ]],1)</f>
        <v>11</v>
      </c>
    </row>
    <row r="13" spans="1:26" x14ac:dyDescent="0.3">
      <c r="A13" t="s">
        <v>993</v>
      </c>
      <c r="B13">
        <f>COUNTIFS(Table2[Sub-Sector],Table3[[#This Row],[Sub-Sector]])</f>
        <v>6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0.33333333333333331</v>
      </c>
      <c r="F13" s="2">
        <f>COUNTIFS(Table2[Sub-Sector],Table3[[#This Row],[Sub-Sector]],Table2[6M Return vs Nifty],"&gt;=10")/Table3[[#This Row],[Count]]</f>
        <v>0.5</v>
      </c>
      <c r="G13" s="2">
        <f>COUNTIFS(Table2[Sub-Sector],Table3[[#This Row],[Sub-Sector]],Table2[1Y Return vs Nifty],"&gt;=10")/Table3[[#This Row],[Count]]</f>
        <v>0.66666666666666663</v>
      </c>
      <c r="H13" s="2">
        <f>COUNTIFS(Table2[Sub-Sector],Table3[[#This Row],[Sub-Sector]],Table2[RSI Exponential â€“ 14D],"&gt;=50")/Table3[[#This Row],[Count]]</f>
        <v>0.66666666666666663</v>
      </c>
      <c r="I13" s="2">
        <f>COUNTIFS(Table2[Sub-Sector],Table3[[#This Row],[Sub-Sector]],Table2[Relative Volume],"&gt;=1")/Table3[[#This Row],[Count]]</f>
        <v>0.5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1</v>
      </c>
      <c r="O13" s="2">
        <f>COUNTIFS(Table2[Sub-Sector],Table3[[#This Row],[Sub-Sector]],Table2[% Away From Current Month High],"&lt;=0.05")/Table3[[#This Row],[Count]]</f>
        <v>0.33333333333333331</v>
      </c>
      <c r="P13" s="2">
        <f>COUNTIFS(Table2[Sub-Sector],Table3[[#This Row],[Sub-Sector]],Table2[% Away From 52W High],"&lt;=10")/Table3[[#This Row],[Count]]</f>
        <v>0.5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0.66666666666666663</v>
      </c>
      <c r="S13" s="2">
        <f>COUNTIFS(Table2[Sub-Sector],Table3[[#This Row],[Sub-Sector]],Table2[% Price above 50 EMA],"&gt;=0")/Table3[[#This Row],[Count]]</f>
        <v>0.83333333333333337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1</v>
      </c>
      <c r="V13" s="2">
        <f>COUNTIFS(Table2[Sub-Sector],Table3[[#This Row],[Sub-Sector]],Table2[Sharpe Ratio],"&gt;=0.10")/Table3[[#This Row],[Count]]</f>
        <v>0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288</v>
      </c>
      <c r="X13">
        <f>_xlfn.RANK.AVG(Table3[[#This Row],[Score]],Table3[Score],1)</f>
        <v>19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3">
        <f>_xlfn.RANK.AVG(Table3[[#This Row],[Score 2 ]],Table3[[Score 2 ]],1)</f>
        <v>12</v>
      </c>
    </row>
    <row r="14" spans="1:26" x14ac:dyDescent="0.3">
      <c r="A14" t="s">
        <v>1190</v>
      </c>
      <c r="B14">
        <f>COUNTIFS(Table2[Sub-Sector],Table3[[#This Row],[Sub-Sector]])</f>
        <v>3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0.33333333333333331</v>
      </c>
      <c r="F14" s="2">
        <f>COUNTIFS(Table2[Sub-Sector],Table3[[#This Row],[Sub-Sector]],Table2[6M Return vs Nifty],"&gt;=10")/Table3[[#This Row],[Count]]</f>
        <v>0.66666666666666663</v>
      </c>
      <c r="G14" s="2">
        <f>COUNTIFS(Table2[Sub-Sector],Table3[[#This Row],[Sub-Sector]],Table2[1Y Return vs Nifty],"&gt;=10")/Table3[[#This Row],[Count]]</f>
        <v>0.66666666666666663</v>
      </c>
      <c r="H14" s="2">
        <f>COUNTIFS(Table2[Sub-Sector],Table3[[#This Row],[Sub-Sector]],Table2[RSI Exponential â€“ 14D],"&gt;=50")/Table3[[#This Row],[Count]]</f>
        <v>0.66666666666666663</v>
      </c>
      <c r="I14" s="2">
        <f>COUNTIFS(Table2[Sub-Sector],Table3[[#This Row],[Sub-Sector]],Table2[Relative Volume],"&gt;=1")/Table3[[#This Row],[Count]]</f>
        <v>0.33333333333333331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1</v>
      </c>
      <c r="O14" s="2">
        <f>COUNTIFS(Table2[Sub-Sector],Table3[[#This Row],[Sub-Sector]],Table2[% Away From Current Month High],"&lt;=0.05")/Table3[[#This Row],[Count]]</f>
        <v>0.33333333333333331</v>
      </c>
      <c r="P14" s="2">
        <f>COUNTIFS(Table2[Sub-Sector],Table3[[#This Row],[Sub-Sector]],Table2[% Away From 52W High],"&lt;=10")/Table3[[#This Row],[Count]]</f>
        <v>0.33333333333333331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0.66666666666666663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0.33333333333333331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289.5</v>
      </c>
      <c r="X14">
        <f>_xlfn.RANK.AVG(Table3[[#This Row],[Score]],Table3[Score],1)</f>
        <v>20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4">
        <f>_xlfn.RANK.AVG(Table3[[#This Row],[Score 2 ]],Table3[[Score 2 ]],1)</f>
        <v>13.5</v>
      </c>
    </row>
    <row r="15" spans="1:26" x14ac:dyDescent="0.3">
      <c r="A15" t="s">
        <v>118</v>
      </c>
      <c r="B15">
        <f>COUNTIFS(Table2[Sub-Sector],Table3[[#This Row],[Sub-Sector]])</f>
        <v>3</v>
      </c>
      <c r="C15" s="2">
        <f>COUNTIFS(Table2[Sub-Sector],Table3[[#This Row],[Sub-Sector]],Table2[Uptrend],"Uptrend")/Table3[[#This Row],[Count]]</f>
        <v>0.66666666666666663</v>
      </c>
      <c r="D15" s="2">
        <f>COUNTIFS(Table2[Sub-Sector],Table3[[#This Row],[Sub-Sector]],Table2[1W Return vs Nifty],"&gt;=5")/Table3[[#This Row],[Count]]</f>
        <v>0.33333333333333331</v>
      </c>
      <c r="E15" s="2">
        <f>COUNTIFS(Table2[Sub-Sector],Table3[[#This Row],[Sub-Sector]],Table2[1M Return vs Nifty],"&gt;=5")/Table3[[#This Row],[Count]]</f>
        <v>0.33333333333333331</v>
      </c>
      <c r="F15" s="2">
        <f>COUNTIFS(Table2[Sub-Sector],Table3[[#This Row],[Sub-Sector]],Table2[6M Return vs Nifty],"&gt;=10")/Table3[[#This Row],[Count]]</f>
        <v>0.66666666666666663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0.66666666666666663</v>
      </c>
      <c r="I15" s="2">
        <f>COUNTIFS(Table2[Sub-Sector],Table3[[#This Row],[Sub-Sector]],Table2[Relative Volume],"&gt;=1")/Table3[[#This Row],[Count]]</f>
        <v>0.66666666666666663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0.66666666666666663</v>
      </c>
      <c r="O15" s="2">
        <f>COUNTIFS(Table2[Sub-Sector],Table3[[#This Row],[Sub-Sector]],Table2[% Away From Current Month High],"&lt;=0.05")/Table3[[#This Row],[Count]]</f>
        <v>0.33333333333333331</v>
      </c>
      <c r="P15" s="2">
        <f>COUNTIFS(Table2[Sub-Sector],Table3[[#This Row],[Sub-Sector]],Table2[% Away From 52W High],"&lt;=10")/Table3[[#This Row],[Count]]</f>
        <v>0.66666666666666663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0.66666666666666663</v>
      </c>
      <c r="S15" s="2">
        <f>COUNTIFS(Table2[Sub-Sector],Table3[[#This Row],[Sub-Sector]],Table2[% Price above 50 EMA],"&gt;=0")/Table3[[#This Row],[Count]]</f>
        <v>0.66666666666666663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0.66666666666666663</v>
      </c>
      <c r="V15" s="2">
        <f>COUNTIFS(Table2[Sub-Sector],Table3[[#This Row],[Sub-Sector]],Table2[Sharpe Ratio],"&gt;=0.10")/Table3[[#This Row],[Count]]</f>
        <v>0.33333333333333331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262.5</v>
      </c>
      <c r="X15">
        <f>_xlfn.RANK.AVG(Table3[[#This Row],[Score]],Table3[Score],1)</f>
        <v>13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146.5</v>
      </c>
      <c r="Z15">
        <f>_xlfn.RANK.AVG(Table3[[#This Row],[Score 2 ]],Table3[[Score 2 ]],1)</f>
        <v>13.5</v>
      </c>
    </row>
    <row r="16" spans="1:26" x14ac:dyDescent="0.3">
      <c r="A16" t="s">
        <v>1374</v>
      </c>
      <c r="B16">
        <f>COUNTIFS(Table2[Sub-Sector],Table3[[#This Row],[Sub-Sector]])</f>
        <v>3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0.33333333333333331</v>
      </c>
      <c r="E16" s="2">
        <f>COUNTIFS(Table2[Sub-Sector],Table3[[#This Row],[Sub-Sector]],Table2[1M Return vs Nifty],"&gt;=5")/Table3[[#This Row],[Count]]</f>
        <v>1</v>
      </c>
      <c r="F16" s="2">
        <f>COUNTIFS(Table2[Sub-Sector],Table3[[#This Row],[Sub-Sector]],Table2[6M Return vs Nifty],"&gt;=10")/Table3[[#This Row],[Count]]</f>
        <v>0.66666666666666663</v>
      </c>
      <c r="G16" s="2">
        <f>COUNTIFS(Table2[Sub-Sector],Table3[[#This Row],[Sub-Sector]],Table2[1Y Return vs Nifty],"&gt;=10")/Table3[[#This Row],[Count]]</f>
        <v>0.33333333333333331</v>
      </c>
      <c r="H16" s="2">
        <f>COUNTIFS(Table2[Sub-Sector],Table3[[#This Row],[Sub-Sector]],Table2[RSI Exponential â€“ 14D],"&gt;=50")/Table3[[#This Row],[Count]]</f>
        <v>1</v>
      </c>
      <c r="I16" s="2">
        <f>COUNTIFS(Table2[Sub-Sector],Table3[[#This Row],[Sub-Sector]],Table2[Relative Volume],"&gt;=1")/Table3[[#This Row],[Count]]</f>
        <v>1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0.66666666666666663</v>
      </c>
      <c r="N16" s="2">
        <f>COUNTIFS(Table2[Sub-Sector],Table3[[#This Row],[Sub-Sector]],Table2[% Away From Current Month Low],"&gt;=0.05")/Table3[[#This Row],[Count]]</f>
        <v>1</v>
      </c>
      <c r="O16" s="2">
        <f>COUNTIFS(Table2[Sub-Sector],Table3[[#This Row],[Sub-Sector]],Table2[% Away From Current Month High],"&lt;=0.05")/Table3[[#This Row],[Count]]</f>
        <v>0.66666666666666663</v>
      </c>
      <c r="P16" s="2">
        <f>COUNTIFS(Table2[Sub-Sector],Table3[[#This Row],[Sub-Sector]],Table2[% Away From 52W High],"&lt;=10")/Table3[[#This Row],[Count]]</f>
        <v>0.33333333333333331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0.33333333333333331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187</v>
      </c>
      <c r="X16">
        <f>_xlfn.RANK.AVG(Table3[[#This Row],[Score]],Table3[Score],1)</f>
        <v>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147.5</v>
      </c>
      <c r="Z16">
        <f>_xlfn.RANK.AVG(Table3[[#This Row],[Score 2 ]],Table3[[Score 2 ]],1)</f>
        <v>15</v>
      </c>
    </row>
    <row r="17" spans="1:26" x14ac:dyDescent="0.3">
      <c r="A17" t="s">
        <v>848</v>
      </c>
      <c r="B17">
        <f>COUNTIFS(Table2[Sub-Sector],Table3[[#This Row],[Sub-Sector]])</f>
        <v>2</v>
      </c>
      <c r="C17" s="2">
        <f>COUNTIFS(Table2[Sub-Sector],Table3[[#This Row],[Sub-Sector]],Table2[Uptrend],"Uptrend")/Table3[[#This Row],[Count]]</f>
        <v>0</v>
      </c>
      <c r="D17" s="2">
        <f>COUNTIFS(Table2[Sub-Sector],Table3[[#This Row],[Sub-Sector]],Table2[1W Return vs Nifty],"&gt;=5")/Table3[[#This Row],[Count]]</f>
        <v>0.5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0.5</v>
      </c>
      <c r="G17" s="2">
        <f>COUNTIFS(Table2[Sub-Sector],Table3[[#This Row],[Sub-Sector]],Table2[1Y Return vs Nifty],"&gt;=10")/Table3[[#This Row],[Count]]</f>
        <v>0.5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1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0.5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0.5</v>
      </c>
      <c r="O17" s="2">
        <f>COUNTIFS(Table2[Sub-Sector],Table3[[#This Row],[Sub-Sector]],Table2[% Away From Current Month High],"&lt;=0.05")/Table3[[#This Row],[Count]]</f>
        <v>0</v>
      </c>
      <c r="P17" s="2">
        <f>COUNTIFS(Table2[Sub-Sector],Table3[[#This Row],[Sub-Sector]],Table2[% Away From 52W High],"&lt;=10")/Table3[[#This Row],[Count]]</f>
        <v>0</v>
      </c>
      <c r="Q17" s="2">
        <f>COUNTIFS(Table2[Sub-Sector],Table3[[#This Row],[Sub-Sector]],Table2[% Away From 52W Low],"&gt;=10")/Table3[[#This Row],[Count]]</f>
        <v>0.5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0.5</v>
      </c>
      <c r="T17" s="2">
        <f>COUNTIFS(Table2[Sub-Sector],Table3[[#This Row],[Sub-Sector]],Table2[% Price above 200 EMA],"&gt;=0")/Table3[[#This Row],[Count]]</f>
        <v>0.5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0.5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17">
        <f>_xlfn.RANK.AVG(Table3[[#This Row],[Score]],Table3[Score],1)</f>
        <v>43.5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7">
        <f>_xlfn.RANK.AVG(Table3[[#This Row],[Score 2 ]],Table3[[Score 2 ]],1)</f>
        <v>16</v>
      </c>
    </row>
    <row r="18" spans="1:26" x14ac:dyDescent="0.3">
      <c r="A18" t="s">
        <v>1366</v>
      </c>
      <c r="B18">
        <f>COUNTIFS(Table2[Sub-Sector],Table3[[#This Row],[Sub-Sector]])</f>
        <v>1</v>
      </c>
      <c r="C18" s="2">
        <f>COUNTIFS(Table2[Sub-Sector],Table3[[#This Row],[Sub-Sector]],Table2[Uptrend],"Uptrend")/Table3[[#This Row],[Count]]</f>
        <v>1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1</v>
      </c>
      <c r="G18" s="2">
        <f>COUNTIFS(Table2[Sub-Sector],Table3[[#This Row],[Sub-Sector]],Table2[1Y Return vs Nifty],"&gt;=10")/Table3[[#This Row],[Count]]</f>
        <v>1</v>
      </c>
      <c r="H18" s="2">
        <f>COUNTIFS(Table2[Sub-Sector],Table3[[#This Row],[Sub-Sector]],Table2[RSI Exponential â€“ 14D],"&gt;=50")/Table3[[#This Row],[Count]]</f>
        <v>1</v>
      </c>
      <c r="I18" s="2">
        <f>COUNTIFS(Table2[Sub-Sector],Table3[[#This Row],[Sub-Sector]],Table2[Relative Volume],"&gt;=1")/Table3[[#This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1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0</v>
      </c>
      <c r="P18" s="2">
        <f>COUNTIFS(Table2[Sub-Sector],Table3[[#This Row],[Sub-Sector]],Table2[% Away From 52W High],"&lt;=10")/Table3[[#This Row],[Count]]</f>
        <v>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1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1</v>
      </c>
      <c r="V18" s="2">
        <f>COUNTIFS(Table2[Sub-Sector],Table3[[#This Row],[Sub-Sector]],Table2[Sharpe Ratio],"&gt;=0.10")/Table3[[#This Row],[Count]]</f>
        <v>1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18">
        <f>_xlfn.RANK.AVG(Table3[[#This Row],[Score]],Table3[Score],1)</f>
        <v>36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18">
        <f>_xlfn.RANK.AVG(Table3[[#This Row],[Score 2 ]],Table3[[Score 2 ]],1)</f>
        <v>18.5</v>
      </c>
    </row>
    <row r="19" spans="1:26" x14ac:dyDescent="0.3">
      <c r="A19" t="s">
        <v>229</v>
      </c>
      <c r="B19">
        <f>COUNTIFS(Table2[Sub-Sector],Table3[[#This Row],[Sub-Sector]])</f>
        <v>1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</v>
      </c>
      <c r="F19" s="2">
        <f>COUNTIFS(Table2[Sub-Sector],Table3[[#This Row],[Sub-Sector]],Table2[6M Return vs Nifty],"&gt;=10")/Table3[[#This Row],[Count]]</f>
        <v>1</v>
      </c>
      <c r="G19" s="2">
        <f>COUNTIFS(Table2[Sub-Sector],Table3[[#This Row],[Sub-Sector]],Table2[1Y Return vs Nifty],"&gt;=10")/Table3[[#This Row],[Count]]</f>
        <v>1</v>
      </c>
      <c r="H19" s="2">
        <f>COUNTIFS(Table2[Sub-Sector],Table3[[#This Row],[Sub-Sector]],Table2[RSI Exponential â€“ 14D],"&gt;=50")/Table3[[#This Row],[Count]]</f>
        <v>1</v>
      </c>
      <c r="I19" s="2">
        <f>COUNTIFS(Table2[Sub-Sector],Table3[[#This Row],[Sub-Sector]],Table2[Relative Volume],"&gt;=1")/Table3[[#This Row],[Count]]</f>
        <v>0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0</v>
      </c>
      <c r="M19" s="2">
        <f>COUNTIFS(Table2[Sub-Sector],Table3[[#This Row],[Sub-Sector]],Table2[% Away From Current Week High],"&lt;=0.05")/Table3[[#This Row],[Count]]</f>
        <v>1</v>
      </c>
      <c r="N19" s="2">
        <f>COUNTIFS(Table2[Sub-Sector],Table3[[#This Row],[Sub-Sector]],Table2[% Away From Current Month Low],"&gt;=0.05")/Table3[[#This Row],[Count]]</f>
        <v>1</v>
      </c>
      <c r="O19" s="2">
        <f>COUNTIFS(Table2[Sub-Sector],Table3[[#This Row],[Sub-Sector]],Table2[% Away From Current Month High],"&lt;=0.05")/Table3[[#This Row],[Count]]</f>
        <v>1</v>
      </c>
      <c r="P19" s="2">
        <f>COUNTIFS(Table2[Sub-Sector],Table3[[#This Row],[Sub-Sector]],Table2[% Away From 52W High],"&lt;=10")/Table3[[#This Row],[Count]]</f>
        <v>1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1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1</v>
      </c>
      <c r="V19" s="2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19">
        <f>_xlfn.RANK.AVG(Table3[[#This Row],[Score]],Table3[Score],1)</f>
        <v>36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19">
        <f>_xlfn.RANK.AVG(Table3[[#This Row],[Score 2 ]],Table3[[Score 2 ]],1)</f>
        <v>18.5</v>
      </c>
    </row>
    <row r="20" spans="1:26" x14ac:dyDescent="0.3">
      <c r="A20" t="s">
        <v>1318</v>
      </c>
      <c r="B20">
        <f>COUNTIFS(Table2[Sub-Sector],Table3[[#This Row],[Sub-Sector]])</f>
        <v>1</v>
      </c>
      <c r="C20" s="2">
        <f>COUNTIFS(Table2[Sub-Sector],Table3[[#This Row],[Sub-Sector]],Table2[Uptrend],"Uptrend")/Table3[[#This Row],[Count]]</f>
        <v>1</v>
      </c>
      <c r="D20" s="2">
        <f>COUNTIFS(Table2[Sub-Sector],Table3[[#This Row],[Sub-Sector]],Table2[1W Return vs Nifty],"&gt;=5")/Table3[[#This Row],[Count]]</f>
        <v>0</v>
      </c>
      <c r="E20" s="2">
        <f>COUNTIFS(Table2[Sub-Sector],Table3[[#This Row],[Sub-Sector]],Table2[1M Return vs Nifty],"&gt;=5")/Table3[[#This Row],[Count]]</f>
        <v>0</v>
      </c>
      <c r="F20" s="2">
        <f>COUNTIFS(Table2[Sub-Sector],Table3[[#This Row],[Sub-Sector]],Table2[6M Return vs Nifty],"&gt;=10")/Table3[[#This Row],[Count]]</f>
        <v>1</v>
      </c>
      <c r="G20" s="2">
        <f>COUNTIFS(Table2[Sub-Sector],Table3[[#This Row],[Sub-Sector]],Table2[1Y Return vs Nifty],"&gt;=10")/Table3[[#This Row],[Count]]</f>
        <v>1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</v>
      </c>
      <c r="M20" s="2">
        <f>COUNTIFS(Table2[Sub-Sector],Table3[[#This Row],[Sub-Sector]],Table2[% Away From Current Week High],"&lt;=0.05")/Table3[[#This Row],[Count]]</f>
        <v>0</v>
      </c>
      <c r="N20" s="2">
        <f>COUNTIFS(Table2[Sub-Sector],Table3[[#This Row],[Sub-Sector]],Table2[% Away From Current Month Low],"&gt;=0.05")/Table3[[#This Row],[Count]]</f>
        <v>1</v>
      </c>
      <c r="O20" s="2">
        <f>COUNTIFS(Table2[Sub-Sector],Table3[[#This Row],[Sub-Sector]],Table2[% Away From Current Month High],"&lt;=0.05")/Table3[[#This Row],[Count]]</f>
        <v>0</v>
      </c>
      <c r="P20" s="2">
        <f>COUNTIFS(Table2[Sub-Sector],Table3[[#This Row],[Sub-Sector]],Table2[% Away From 52W High],"&lt;=10")/Table3[[#This Row],[Count]]</f>
        <v>1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1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20">
        <f>_xlfn.RANK.AVG(Table3[[#This Row],[Score]],Table3[Score],1)</f>
        <v>36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0">
        <f>_xlfn.RANK.AVG(Table3[[#This Row],[Score 2 ]],Table3[[Score 2 ]],1)</f>
        <v>18.5</v>
      </c>
    </row>
    <row r="21" spans="1:26" x14ac:dyDescent="0.3">
      <c r="A21" t="s">
        <v>740</v>
      </c>
      <c r="B21">
        <f>COUNTIFS(Table2[Sub-Sector],Table3[[#This Row],[Sub-Sector]])</f>
        <v>1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1</v>
      </c>
      <c r="E21" s="2">
        <f>COUNTIFS(Table2[Sub-Sector],Table3[[#This Row],[Sub-Sector]],Table2[1M Return vs Nifty],"&gt;=5")/Table3[[#This Row],[Count]]</f>
        <v>1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1</v>
      </c>
      <c r="I21" s="2">
        <f>COUNTIFS(Table2[Sub-Sector],Table3[[#This Row],[Sub-Sector]],Table2[Relative Volume],"&gt;=1")/Table3[[#This Row],[Count]]</f>
        <v>0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0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1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1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1</v>
      </c>
      <c r="V21" s="2">
        <f>COUNTIFS(Table2[Sub-Sector],Table3[[#This Row],[Sub-Sector]],Table2[Sharpe Ratio],"&gt;=0.10")/Table3[[#This Row],[Count]]</f>
        <v>0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173.5</v>
      </c>
      <c r="X21">
        <f>_xlfn.RANK.AVG(Table3[[#This Row],[Score]],Table3[Score],1)</f>
        <v>5.5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150</v>
      </c>
      <c r="Z21">
        <f>_xlfn.RANK.AVG(Table3[[#This Row],[Score 2 ]],Table3[[Score 2 ]],1)</f>
        <v>18.5</v>
      </c>
    </row>
    <row r="22" spans="1:26" x14ac:dyDescent="0.3">
      <c r="A22" t="s">
        <v>144</v>
      </c>
      <c r="B22">
        <f>COUNTIFS(Table2[Sub-Sector],Table3[[#This Row],[Sub-Sector]])</f>
        <v>1</v>
      </c>
      <c r="C22" s="2">
        <f>COUNTIFS(Table2[Sub-Sector],Table3[[#This Row],[Sub-Sector]],Table2[Uptrend],"Uptrend")/Table3[[#This Row],[Count]]</f>
        <v>0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</v>
      </c>
      <c r="G22" s="2">
        <f>COUNTIFS(Table2[Sub-Sector],Table3[[#This Row],[Sub-Sector]],Table2[1Y Return vs Nifty],"&gt;=10")/Table3[[#This Row],[Count]]</f>
        <v>1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Volume],"&gt;=1")/Table3[[#This Row],[Count]]</f>
        <v>1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1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1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1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458</v>
      </c>
      <c r="X22">
        <f>_xlfn.RANK.AVG(Table3[[#This Row],[Score]],Table3[Score],1)</f>
        <v>74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22">
        <f>_xlfn.RANK.AVG(Table3[[#This Row],[Score 2 ]],Table3[[Score 2 ]],1)</f>
        <v>21</v>
      </c>
    </row>
    <row r="23" spans="1:26" x14ac:dyDescent="0.3">
      <c r="A23" t="s">
        <v>163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0.6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0.4</v>
      </c>
      <c r="F23" s="2">
        <f>COUNTIFS(Table2[Sub-Sector],Table3[[#This Row],[Sub-Sector]],Table2[6M Return vs Nifty],"&gt;=10")/Table3[[#This Row],[Count]]</f>
        <v>1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0.9</v>
      </c>
      <c r="I23" s="2">
        <f>COUNTIFS(Table2[Sub-Sector],Table3[[#This Row],[Sub-Sector]],Table2[Relative Volume],"&gt;=1")/Table3[[#This Row],[Count]]</f>
        <v>0.3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0.2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0.9</v>
      </c>
      <c r="O23" s="2">
        <f>COUNTIFS(Table2[Sub-Sector],Table3[[#This Row],[Sub-Sector]],Table2[% Away From Current Month High],"&lt;=0.05")/Table3[[#This Row],[Count]]</f>
        <v>0.8</v>
      </c>
      <c r="P23" s="2">
        <f>COUNTIFS(Table2[Sub-Sector],Table3[[#This Row],[Sub-Sector]],Table2[% Away From 52W High],"&lt;=10")/Table3[[#This Row],[Count]]</f>
        <v>0.4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0.9</v>
      </c>
      <c r="S23" s="2">
        <f>COUNTIFS(Table2[Sub-Sector],Table3[[#This Row],[Sub-Sector]],Table2[% Price above 50 EMA],"&gt;=0")/Table3[[#This Row],[Count]]</f>
        <v>0.9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0.7</v>
      </c>
      <c r="V23" s="2">
        <f>COUNTIFS(Table2[Sub-Sector],Table3[[#This Row],[Sub-Sector]],Table2[Sharpe Ratio],"&gt;=0.10")/Table3[[#This Row],[Count]]</f>
        <v>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23">
        <f>_xlfn.RANK.AVG(Table3[[#This Row],[Score]],Table3[Score],1)</f>
        <v>32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3">
        <f>_xlfn.RANK.AVG(Table3[[#This Row],[Score 2 ]],Table3[[Score 2 ]],1)</f>
        <v>22.5</v>
      </c>
    </row>
    <row r="24" spans="1:26" x14ac:dyDescent="0.3">
      <c r="A24" t="s">
        <v>248</v>
      </c>
      <c r="B24">
        <f>COUNTIFS(Table2[Sub-Sector],Table3[[#This Row],[Sub-Sector]])</f>
        <v>7</v>
      </c>
      <c r="C24" s="2">
        <f>COUNTIFS(Table2[Sub-Sector],Table3[[#This Row],[Sub-Sector]],Table2[Uptrend],"Uptrend")/Table3[[#This Row],[Count]]</f>
        <v>0.7142857142857143</v>
      </c>
      <c r="D24" s="2">
        <f>COUNTIFS(Table2[Sub-Sector],Table3[[#This Row],[Sub-Sector]],Table2[1W Return vs Nifty],"&gt;=5")/Table3[[#This Row],[Count]]</f>
        <v>0.14285714285714285</v>
      </c>
      <c r="E24" s="2">
        <f>COUNTIFS(Table2[Sub-Sector],Table3[[#This Row],[Sub-Sector]],Table2[1M Return vs Nifty],"&gt;=5")/Table3[[#This Row],[Count]]</f>
        <v>0.42857142857142855</v>
      </c>
      <c r="F24" s="2">
        <f>COUNTIFS(Table2[Sub-Sector],Table3[[#This Row],[Sub-Sector]],Table2[6M Return vs Nifty],"&gt;=10")/Table3[[#This Row],[Count]]</f>
        <v>0.2857142857142857</v>
      </c>
      <c r="G24" s="2">
        <f>COUNTIFS(Table2[Sub-Sector],Table3[[#This Row],[Sub-Sector]],Table2[1Y Return vs Nifty],"&gt;=10")/Table3[[#This Row],[Count]]</f>
        <v>0.8571428571428571</v>
      </c>
      <c r="H24" s="2">
        <f>COUNTIFS(Table2[Sub-Sector],Table3[[#This Row],[Sub-Sector]],Table2[RSI Exponential â€“ 14D],"&gt;=50")/Table3[[#This Row],[Count]]</f>
        <v>1</v>
      </c>
      <c r="I24" s="2">
        <f>COUNTIFS(Table2[Sub-Sector],Table3[[#This Row],[Sub-Sector]],Table2[Relative Volume],"&gt;=1")/Table3[[#This Row],[Count]]</f>
        <v>0.7142857142857143</v>
      </c>
      <c r="J24" s="2">
        <f>COUNTIFS(Table2[Sub-Sector],Table3[[#This Row],[Sub-Sector]],Table2[% Away From Day Low],"&gt;=0.05")/Table3[[#This Row],[Count]]</f>
        <v>0.14285714285714285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0.2857142857142857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1</v>
      </c>
      <c r="O24" s="2">
        <f>COUNTIFS(Table2[Sub-Sector],Table3[[#This Row],[Sub-Sector]],Table2[% Away From Current Month High],"&lt;=0.05")/Table3[[#This Row],[Count]]</f>
        <v>0.8571428571428571</v>
      </c>
      <c r="P24" s="2">
        <f>COUNTIFS(Table2[Sub-Sector],Table3[[#This Row],[Sub-Sector]],Table2[% Away From 52W High],"&lt;=10")/Table3[[#This Row],[Count]]</f>
        <v>0.7142857142857143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1</v>
      </c>
      <c r="S24" s="2">
        <f>COUNTIFS(Table2[Sub-Sector],Table3[[#This Row],[Sub-Sector]],Table2[% Price above 50 EMA],"&gt;=0")/Table3[[#This Row],[Count]]</f>
        <v>0.8571428571428571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1</v>
      </c>
      <c r="V24" s="2">
        <f>COUNTIFS(Table2[Sub-Sector],Table3[[#This Row],[Sub-Sector]],Table2[Sharpe Ratio],"&gt;=0.10")/Table3[[#This Row],[Count]]</f>
        <v>0.2857142857142857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279.5</v>
      </c>
      <c r="X24">
        <f>_xlfn.RANK.AVG(Table3[[#This Row],[Score]],Table3[Score],1)</f>
        <v>17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</v>
      </c>
      <c r="Z24">
        <f>_xlfn.RANK.AVG(Table3[[#This Row],[Score 2 ]],Table3[[Score 2 ]],1)</f>
        <v>22.5</v>
      </c>
    </row>
    <row r="25" spans="1:26" x14ac:dyDescent="0.3">
      <c r="A25" t="s">
        <v>898</v>
      </c>
      <c r="B25">
        <f>COUNTIFS(Table2[Sub-Sector],Table3[[#This Row],[Sub-Sector]])</f>
        <v>3</v>
      </c>
      <c r="C25" s="2">
        <f>COUNTIFS(Table2[Sub-Sector],Table3[[#This Row],[Sub-Sector]],Table2[Uptrend],"Uptrend")/Table3[[#This Row],[Count]]</f>
        <v>0.66666666666666663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0.33333333333333331</v>
      </c>
      <c r="F25" s="2">
        <f>COUNTIFS(Table2[Sub-Sector],Table3[[#This Row],[Sub-Sector]],Table2[6M Return vs Nifty],"&gt;=10")/Table3[[#This Row],[Count]]</f>
        <v>0.33333333333333331</v>
      </c>
      <c r="G25" s="2">
        <f>COUNTIFS(Table2[Sub-Sector],Table3[[#This Row],[Sub-Sector]],Table2[1Y Return vs Nifty],"&gt;=10")/Table3[[#This Row],[Count]]</f>
        <v>1</v>
      </c>
      <c r="H25" s="2">
        <f>COUNTIFS(Table2[Sub-Sector],Table3[[#This Row],[Sub-Sector]],Table2[RSI Exponential â€“ 14D],"&gt;=50")/Table3[[#This Row],[Count]]</f>
        <v>1</v>
      </c>
      <c r="I25" s="2">
        <f>COUNTIFS(Table2[Sub-Sector],Table3[[#This Row],[Sub-Sector]],Table2[Relative Volume],"&gt;=1")/Table3[[#This Row],[Count]]</f>
        <v>0.33333333333333331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1</v>
      </c>
      <c r="O25" s="2">
        <f>COUNTIFS(Table2[Sub-Sector],Table3[[#This Row],[Sub-Sector]],Table2[% Away From Current Month High],"&lt;=0.05")/Table3[[#This Row],[Count]]</f>
        <v>0.33333333333333331</v>
      </c>
      <c r="P25" s="2">
        <f>COUNTIFS(Table2[Sub-Sector],Table3[[#This Row],[Sub-Sector]],Table2[% Away From 52W High],"&lt;=10")/Table3[[#This Row],[Count]]</f>
        <v>0.33333333333333331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1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1</v>
      </c>
      <c r="V25" s="2">
        <f>COUNTIFS(Table2[Sub-Sector],Table3[[#This Row],[Sub-Sector]],Table2[Sharpe Ratio],"&gt;=0.10")/Table3[[#This Row],[Count]]</f>
        <v>0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25">
        <f>_xlfn.RANK.AVG(Table3[[#This Row],[Score]],Table3[Score],1)</f>
        <v>38.5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5">
        <f>_xlfn.RANK.AVG(Table3[[#This Row],[Score 2 ]],Table3[[Score 2 ]],1)</f>
        <v>24.5</v>
      </c>
    </row>
    <row r="26" spans="1:26" x14ac:dyDescent="0.3">
      <c r="A26" t="s">
        <v>306</v>
      </c>
      <c r="B26">
        <f>COUNTIFS(Table2[Sub-Sector],Table3[[#This Row],[Sub-Sector]])</f>
        <v>21</v>
      </c>
      <c r="C26" s="2">
        <f>COUNTIFS(Table2[Sub-Sector],Table3[[#This Row],[Sub-Sector]],Table2[Uptrend],"Uptrend")/Table3[[#This Row],[Count]]</f>
        <v>0.8571428571428571</v>
      </c>
      <c r="D26" s="2">
        <f>COUNTIFS(Table2[Sub-Sector],Table3[[#This Row],[Sub-Sector]],Table2[1W Return vs Nifty],"&gt;=5")/Table3[[#This Row],[Count]]</f>
        <v>0.2857142857142857</v>
      </c>
      <c r="E26" s="2">
        <f>COUNTIFS(Table2[Sub-Sector],Table3[[#This Row],[Sub-Sector]],Table2[1M Return vs Nifty],"&gt;=5")/Table3[[#This Row],[Count]]</f>
        <v>0.52380952380952384</v>
      </c>
      <c r="F26" s="2">
        <f>COUNTIFS(Table2[Sub-Sector],Table3[[#This Row],[Sub-Sector]],Table2[6M Return vs Nifty],"&gt;=10")/Table3[[#This Row],[Count]]</f>
        <v>0.76190476190476186</v>
      </c>
      <c r="G26" s="2">
        <f>COUNTIFS(Table2[Sub-Sector],Table3[[#This Row],[Sub-Sector]],Table2[1Y Return vs Nifty],"&gt;=10")/Table3[[#This Row],[Count]]</f>
        <v>0.5714285714285714</v>
      </c>
      <c r="H26" s="2">
        <f>COUNTIFS(Table2[Sub-Sector],Table3[[#This Row],[Sub-Sector]],Table2[RSI Exponential â€“ 14D],"&gt;=50")/Table3[[#This Row],[Count]]</f>
        <v>0.8571428571428571</v>
      </c>
      <c r="I26" s="2">
        <f>COUNTIFS(Table2[Sub-Sector],Table3[[#This Row],[Sub-Sector]],Table2[Relative Volume],"&gt;=1")/Table3[[#This Row],[Count]]</f>
        <v>0.38095238095238093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0.90476190476190477</v>
      </c>
      <c r="L26" s="2">
        <f>COUNTIFS(Table2[Sub-Sector],Table3[[#This Row],[Sub-Sector]],Table2[% Away From Current Week Low],"&gt;=0.05")/Table3[[#This Row],[Count]]</f>
        <v>0</v>
      </c>
      <c r="M26" s="2">
        <f>COUNTIFS(Table2[Sub-Sector],Table3[[#This Row],[Sub-Sector]],Table2[% Away From Current Week High],"&lt;=0.05")/Table3[[#This Row],[Count]]</f>
        <v>0.76190476190476186</v>
      </c>
      <c r="N26" s="2">
        <f>COUNTIFS(Table2[Sub-Sector],Table3[[#This Row],[Sub-Sector]],Table2[% Away From Current Month Low],"&gt;=0.05")/Table3[[#This Row],[Count]]</f>
        <v>0.80952380952380953</v>
      </c>
      <c r="O26" s="2">
        <f>COUNTIFS(Table2[Sub-Sector],Table3[[#This Row],[Sub-Sector]],Table2[% Away From Current Month High],"&lt;=0.05")/Table3[[#This Row],[Count]]</f>
        <v>0.5714285714285714</v>
      </c>
      <c r="P26" s="2">
        <f>COUNTIFS(Table2[Sub-Sector],Table3[[#This Row],[Sub-Sector]],Table2[% Away From 52W High],"&lt;=10")/Table3[[#This Row],[Count]]</f>
        <v>0.66666666666666663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0.80952380952380953</v>
      </c>
      <c r="S26" s="2">
        <f>COUNTIFS(Table2[Sub-Sector],Table3[[#This Row],[Sub-Sector]],Table2[% Price above 50 EMA],"&gt;=0")/Table3[[#This Row],[Count]]</f>
        <v>0.90476190476190477</v>
      </c>
      <c r="T26" s="2">
        <f>COUNTIFS(Table2[Sub-Sector],Table3[[#This Row],[Sub-Sector]],Table2[% Price above 200 EMA],"&gt;=0")/Table3[[#This Row],[Count]]</f>
        <v>1</v>
      </c>
      <c r="U26" s="2">
        <f>COUNTIFS(Table2[Sub-Sector],Table3[[#This Row],[Sub-Sector]],Table2[Rate of Change - Zone],"Positive")/Table3[[#This Row],[Count]]</f>
        <v>0.90476190476190477</v>
      </c>
      <c r="V26" s="2">
        <f>COUNTIFS(Table2[Sub-Sector],Table3[[#This Row],[Sub-Sector]],Table2[Sharpe Ratio],"&gt;=0.10")/Table3[[#This Row],[Count]]</f>
        <v>0.23809523809523808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26">
        <f>_xlfn.RANK.AVG(Table3[[#This Row],[Score]],Table3[Score],1)</f>
        <v>11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26">
        <f>_xlfn.RANK.AVG(Table3[[#This Row],[Score 2 ]],Table3[[Score 2 ]],1)</f>
        <v>24.5</v>
      </c>
    </row>
    <row r="27" spans="1:26" x14ac:dyDescent="0.3">
      <c r="A27" t="s">
        <v>43</v>
      </c>
      <c r="B27">
        <f>COUNTIFS(Table2[Sub-Sector],Table3[[#This Row],[Sub-Sector]])</f>
        <v>2</v>
      </c>
      <c r="C27" s="2">
        <f>COUNTIFS(Table2[Sub-Sector],Table3[[#This Row],[Sub-Sector]],Table2[Uptrend],"Uptrend")/Table3[[#This Row],[Count]]</f>
        <v>1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0.5</v>
      </c>
      <c r="F27" s="2">
        <f>COUNTIFS(Table2[Sub-Sector],Table3[[#This Row],[Sub-Sector]],Table2[6M Return vs Nifty],"&gt;=10")/Table3[[#This Row],[Count]]</f>
        <v>0.5</v>
      </c>
      <c r="G27" s="2">
        <f>COUNTIFS(Table2[Sub-Sector],Table3[[#This Row],[Sub-Sector]],Table2[1Y Return vs Nifty],"&gt;=10")/Table3[[#This Row],[Count]]</f>
        <v>0.5</v>
      </c>
      <c r="H27" s="2">
        <f>COUNTIFS(Table2[Sub-Sector],Table3[[#This Row],[Sub-Sector]],Table2[RSI Exponential â€“ 14D],"&gt;=50")/Table3[[#This Row],[Count]]</f>
        <v>1</v>
      </c>
      <c r="I27" s="2">
        <f>COUNTIFS(Table2[Sub-Sector],Table3[[#This Row],[Sub-Sector]],Table2[Relative Volume],"&gt;=1")/Table3[[#This Row],[Count]]</f>
        <v>0.5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0.5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0.5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1</v>
      </c>
      <c r="S27" s="2">
        <f>COUNTIFS(Table2[Sub-Sector],Table3[[#This Row],[Sub-Sector]],Table2[% Price above 50 EMA],"&gt;=0")/Table3[[#This Row],[Count]]</f>
        <v>1</v>
      </c>
      <c r="T27" s="2">
        <f>COUNTIFS(Table2[Sub-Sector],Table3[[#This Row],[Sub-Sector]],Table2[% Price above 200 EMA],"&gt;=0")/Table3[[#This Row],[Count]]</f>
        <v>1</v>
      </c>
      <c r="U27" s="2">
        <f>COUNTIFS(Table2[Sub-Sector],Table3[[#This Row],[Sub-Sector]],Table2[Rate of Change - Zone],"Positive")/Table3[[#This Row],[Count]]</f>
        <v>1</v>
      </c>
      <c r="V27" s="2">
        <f>COUNTIFS(Table2[Sub-Sector],Table3[[#This Row],[Sub-Sector]],Table2[Sharpe Ratio],"&gt;=0.10")/Table3[[#This Row],[Count]]</f>
        <v>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294.5</v>
      </c>
      <c r="X27">
        <f>_xlfn.RANK.AVG(Table3[[#This Row],[Score]],Table3[Score],1)</f>
        <v>22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7">
        <f>_xlfn.RANK.AVG(Table3[[#This Row],[Score 2 ]],Table3[[Score 2 ]],1)</f>
        <v>27</v>
      </c>
    </row>
    <row r="28" spans="1:26" x14ac:dyDescent="0.3">
      <c r="A28" t="s">
        <v>1092</v>
      </c>
      <c r="B28">
        <f>COUNTIFS(Table2[Sub-Sector],Table3[[#This Row],[Sub-Sector]])</f>
        <v>2</v>
      </c>
      <c r="C28" s="2">
        <f>COUNTIFS(Table2[Sub-Sector],Table3[[#This Row],[Sub-Sector]],Table2[Uptrend],"Uptrend")/Table3[[#This Row],[Count]]</f>
        <v>1</v>
      </c>
      <c r="D28" s="2">
        <f>COUNTIFS(Table2[Sub-Sector],Table3[[#This Row],[Sub-Sector]],Table2[1W Return vs Nifty],"&gt;=5")/Table3[[#This Row],[Count]]</f>
        <v>0.5</v>
      </c>
      <c r="E28" s="2">
        <f>COUNTIFS(Table2[Sub-Sector],Table3[[#This Row],[Sub-Sector]],Table2[1M Return vs Nifty],"&gt;=5")/Table3[[#This Row],[Count]]</f>
        <v>0.5</v>
      </c>
      <c r="F28" s="2">
        <f>COUNTIFS(Table2[Sub-Sector],Table3[[#This Row],[Sub-Sector]],Table2[6M Return vs Nifty],"&gt;=10")/Table3[[#This Row],[Count]]</f>
        <v>0.5</v>
      </c>
      <c r="G28" s="2">
        <f>COUNTIFS(Table2[Sub-Sector],Table3[[#This Row],[Sub-Sector]],Table2[1Y Return vs Nifty],"&gt;=10")/Table3[[#This Row],[Count]]</f>
        <v>0.5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0.5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0.5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0.5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1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1</v>
      </c>
      <c r="V28" s="2">
        <f>COUNTIFS(Table2[Sub-Sector],Table3[[#This Row],[Sub-Sector]],Table2[Sharpe Ratio],"&gt;=0.10")/Table3[[#This Row],[Count]]</f>
        <v>0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215.5</v>
      </c>
      <c r="X28">
        <f>_xlfn.RANK.AVG(Table3[[#This Row],[Score]],Table3[Score],1)</f>
        <v>8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8">
        <f>_xlfn.RANK.AVG(Table3[[#This Row],[Score 2 ]],Table3[[Score 2 ]],1)</f>
        <v>27</v>
      </c>
    </row>
    <row r="29" spans="1:26" x14ac:dyDescent="0.3">
      <c r="A29" t="s">
        <v>938</v>
      </c>
      <c r="B29">
        <f>COUNTIFS(Table2[Sub-Sector],Table3[[#This Row],[Sub-Sector]])</f>
        <v>2</v>
      </c>
      <c r="C29" s="2">
        <f>COUNTIFS(Table2[Sub-Sector],Table3[[#This Row],[Sub-Sector]],Table2[Uptrend],"Uptrend")/Table3[[#This Row],[Count]]</f>
        <v>0.5</v>
      </c>
      <c r="D29" s="2">
        <f>COUNTIFS(Table2[Sub-Sector],Table3[[#This Row],[Sub-Sector]],Table2[1W Return vs Nifty],"&gt;=5")/Table3[[#This Row],[Count]]</f>
        <v>0.5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0.5</v>
      </c>
      <c r="G29" s="2">
        <f>COUNTIFS(Table2[Sub-Sector],Table3[[#This Row],[Sub-Sector]],Table2[1Y Return vs Nifty],"&gt;=10")/Table3[[#This Row],[Count]]</f>
        <v>0.5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0.5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1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0.5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1</v>
      </c>
      <c r="V29" s="2">
        <f>COUNTIFS(Table2[Sub-Sector],Table3[[#This Row],[Sub-Sector]],Table2[Sharpe Ratio],"&gt;=0.10")/Table3[[#This Row],[Count]]</f>
        <v>0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279</v>
      </c>
      <c r="X29">
        <f>_xlfn.RANK.AVG(Table3[[#This Row],[Score]],Table3[Score],1)</f>
        <v>16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169.5</v>
      </c>
      <c r="Z29">
        <f>_xlfn.RANK.AVG(Table3[[#This Row],[Score 2 ]],Table3[[Score 2 ]],1)</f>
        <v>27</v>
      </c>
    </row>
    <row r="30" spans="1:26" x14ac:dyDescent="0.3">
      <c r="A30" t="s">
        <v>136</v>
      </c>
      <c r="B30">
        <f>COUNTIFS(Table2[Sub-Sector],Table3[[#This Row],[Sub-Sector]])</f>
        <v>6</v>
      </c>
      <c r="C30" s="2">
        <f>COUNTIFS(Table2[Sub-Sector],Table3[[#This Row],[Sub-Sector]],Table2[Uptrend],"Uptrend")/Table3[[#This Row],[Count]]</f>
        <v>0.5</v>
      </c>
      <c r="D30" s="2">
        <f>COUNTIFS(Table2[Sub-Sector],Table3[[#This Row],[Sub-Sector]],Table2[1W Return vs Nifty],"&gt;=5")/Table3[[#This Row],[Count]]</f>
        <v>0.16666666666666666</v>
      </c>
      <c r="E30" s="2">
        <f>COUNTIFS(Table2[Sub-Sector],Table3[[#This Row],[Sub-Sector]],Table2[1M Return vs Nifty],"&gt;=5")/Table3[[#This Row],[Count]]</f>
        <v>0.33333333333333331</v>
      </c>
      <c r="F30" s="2">
        <f>COUNTIFS(Table2[Sub-Sector],Table3[[#This Row],[Sub-Sector]],Table2[6M Return vs Nifty],"&gt;=10")/Table3[[#This Row],[Count]]</f>
        <v>0.66666666666666663</v>
      </c>
      <c r="G30" s="2">
        <f>COUNTIFS(Table2[Sub-Sector],Table3[[#This Row],[Sub-Sector]],Table2[1Y Return vs Nifty],"&gt;=10")/Table3[[#This Row],[Count]]</f>
        <v>0.5</v>
      </c>
      <c r="H30" s="2">
        <f>COUNTIFS(Table2[Sub-Sector],Table3[[#This Row],[Sub-Sector]],Table2[RSI Exponential â€“ 14D],"&gt;=50")/Table3[[#This Row],[Count]]</f>
        <v>0.83333333333333337</v>
      </c>
      <c r="I30" s="2">
        <f>COUNTIFS(Table2[Sub-Sector],Table3[[#This Row],[Sub-Sector]],Table2[Relative Volume],"&gt;=1")/Table3[[#This Row],[Count]]</f>
        <v>0.33333333333333331</v>
      </c>
      <c r="J30" s="2">
        <f>COUNTIFS(Table2[Sub-Sector],Table3[[#This Row],[Sub-Sector]],Table2[% Away From Day Low],"&gt;=0.05")/Table3[[#This Row],[Count]]</f>
        <v>0.16666666666666666</v>
      </c>
      <c r="K30" s="2">
        <f>COUNTIFS(Table2[Sub-Sector],Table3[[#This Row],[Sub-Sector]],Table2[% Away From Day High],"&lt;=0.05")/Table3[[#This Row],[Count]]</f>
        <v>0.66666666666666663</v>
      </c>
      <c r="L30" s="2">
        <f>COUNTIFS(Table2[Sub-Sector],Table3[[#This Row],[Sub-Sector]],Table2[% Away From Current Week Low],"&gt;=0.05")/Table3[[#This Row],[Count]]</f>
        <v>0.16666666666666666</v>
      </c>
      <c r="M30" s="2">
        <f>COUNTIFS(Table2[Sub-Sector],Table3[[#This Row],[Sub-Sector]],Table2[% Away From Current Week High],"&lt;=0.05")/Table3[[#This Row],[Count]]</f>
        <v>0.5</v>
      </c>
      <c r="N30" s="2">
        <f>COUNTIFS(Table2[Sub-Sector],Table3[[#This Row],[Sub-Sector]],Table2[% Away From Current Month Low],"&gt;=0.05")/Table3[[#This Row],[Count]]</f>
        <v>1</v>
      </c>
      <c r="O30" s="2">
        <f>COUNTIFS(Table2[Sub-Sector],Table3[[#This Row],[Sub-Sector]],Table2[% Away From Current Month High],"&lt;=0.05")/Table3[[#This Row],[Count]]</f>
        <v>0.16666666666666666</v>
      </c>
      <c r="P30" s="2">
        <f>COUNTIFS(Table2[Sub-Sector],Table3[[#This Row],[Sub-Sector]],Table2[% Away From 52W High],"&lt;=10")/Table3[[#This Row],[Count]]</f>
        <v>0.16666666666666666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0.5</v>
      </c>
      <c r="S30" s="2">
        <f>COUNTIFS(Table2[Sub-Sector],Table3[[#This Row],[Sub-Sector]],Table2[% Price above 50 EMA],"&gt;=0")/Table3[[#This Row],[Count]]</f>
        <v>0.66666666666666663</v>
      </c>
      <c r="T30" s="2">
        <f>COUNTIFS(Table2[Sub-Sector],Table3[[#This Row],[Sub-Sector]],Table2[% Price above 200 EMA],"&gt;=0")/Table3[[#This Row],[Count]]</f>
        <v>0.83333333333333337</v>
      </c>
      <c r="U30" s="2">
        <f>COUNTIFS(Table2[Sub-Sector],Table3[[#This Row],[Sub-Sector]],Table2[Rate of Change - Zone],"Positive")/Table3[[#This Row],[Count]]</f>
        <v>1</v>
      </c>
      <c r="V30" s="2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30">
        <f>_xlfn.RANK.AVG(Table3[[#This Row],[Score]],Table3[Score],1)</f>
        <v>29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</v>
      </c>
      <c r="Z30">
        <f>_xlfn.RANK.AVG(Table3[[#This Row],[Score 2 ]],Table3[[Score 2 ]],1)</f>
        <v>29</v>
      </c>
    </row>
    <row r="31" spans="1:26" x14ac:dyDescent="0.3">
      <c r="A31" t="s">
        <v>60</v>
      </c>
      <c r="B31">
        <f>COUNTIFS(Table2[Sub-Sector],Table3[[#This Row],[Sub-Sector]])</f>
        <v>6</v>
      </c>
      <c r="C31" s="2">
        <f>COUNTIFS(Table2[Sub-Sector],Table3[[#This Row],[Sub-Sector]],Table2[Uptrend],"Uptrend")/Table3[[#This Row],[Count]]</f>
        <v>0.83333333333333337</v>
      </c>
      <c r="D31" s="2">
        <f>COUNTIFS(Table2[Sub-Sector],Table3[[#This Row],[Sub-Sector]],Table2[1W Return vs Nifty],"&gt;=5")/Table3[[#This Row],[Count]]</f>
        <v>0.33333333333333331</v>
      </c>
      <c r="E31" s="2">
        <f>COUNTIFS(Table2[Sub-Sector],Table3[[#This Row],[Sub-Sector]],Table2[1M Return vs Nifty],"&gt;=5")/Table3[[#This Row],[Count]]</f>
        <v>0.33333333333333331</v>
      </c>
      <c r="F31" s="2">
        <f>COUNTIFS(Table2[Sub-Sector],Table3[[#This Row],[Sub-Sector]],Table2[6M Return vs Nifty],"&gt;=10")/Table3[[#This Row],[Count]]</f>
        <v>0.66666666666666663</v>
      </c>
      <c r="G31" s="2">
        <f>COUNTIFS(Table2[Sub-Sector],Table3[[#This Row],[Sub-Sector]],Table2[1Y Return vs Nifty],"&gt;=10")/Table3[[#This Row],[Count]]</f>
        <v>1</v>
      </c>
      <c r="H31" s="2">
        <f>COUNTIFS(Table2[Sub-Sector],Table3[[#This Row],[Sub-Sector]],Table2[RSI Exponential â€“ 14D],"&gt;=50")/Table3[[#This Row],[Count]]</f>
        <v>0.5</v>
      </c>
      <c r="I31" s="2">
        <f>COUNTIFS(Table2[Sub-Sector],Table3[[#This Row],[Sub-Sector]],Table2[Relative Volume],"&gt;=1")/Table3[[#This Row],[Count]]</f>
        <v>0.33333333333333331</v>
      </c>
      <c r="J31" s="2">
        <f>COUNTIFS(Table2[Sub-Sector],Table3[[#This Row],[Sub-Sector]],Table2[% Away From Day Low],"&gt;=0.05")/Table3[[#This Row],[Count]]</f>
        <v>0.16666666666666666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0.16666666666666666</v>
      </c>
      <c r="M31" s="2">
        <f>COUNTIFS(Table2[Sub-Sector],Table3[[#This Row],[Sub-Sector]],Table2[% Away From Current Week High],"&lt;=0.05")/Table3[[#This Row],[Count]]</f>
        <v>0.83333333333333337</v>
      </c>
      <c r="N31" s="2">
        <f>COUNTIFS(Table2[Sub-Sector],Table3[[#This Row],[Sub-Sector]],Table2[% Away From Current Month Low],"&gt;=0.05")/Table3[[#This Row],[Count]]</f>
        <v>0.83333333333333337</v>
      </c>
      <c r="O31" s="2">
        <f>COUNTIFS(Table2[Sub-Sector],Table3[[#This Row],[Sub-Sector]],Table2[% Away From Current Month High],"&lt;=0.05")/Table3[[#This Row],[Count]]</f>
        <v>0.5</v>
      </c>
      <c r="P31" s="2">
        <f>COUNTIFS(Table2[Sub-Sector],Table3[[#This Row],[Sub-Sector]],Table2[% Away From 52W High],"&lt;=10")/Table3[[#This Row],[Count]]</f>
        <v>0.5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0.5</v>
      </c>
      <c r="S31" s="2">
        <f>COUNTIFS(Table2[Sub-Sector],Table3[[#This Row],[Sub-Sector]],Table2[% Price above 50 EMA],"&gt;=0")/Table3[[#This Row],[Count]]</f>
        <v>0.66666666666666663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0.83333333333333337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273</v>
      </c>
      <c r="X31">
        <f>_xlfn.RANK.AVG(Table3[[#This Row],[Score]],Table3[Score],1)</f>
        <v>15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1">
        <f>_xlfn.RANK.AVG(Table3[[#This Row],[Score 2 ]],Table3[[Score 2 ]],1)</f>
        <v>30</v>
      </c>
    </row>
    <row r="32" spans="1:26" x14ac:dyDescent="0.3">
      <c r="A32" t="s">
        <v>51</v>
      </c>
      <c r="B32">
        <f>COUNTIFS(Table2[Sub-Sector],Table3[[#This Row],[Sub-Sector]])</f>
        <v>44</v>
      </c>
      <c r="C32" s="2">
        <f>COUNTIFS(Table2[Sub-Sector],Table3[[#This Row],[Sub-Sector]],Table2[Uptrend],"Uptrend")/Table3[[#This Row],[Count]]</f>
        <v>0.95454545454545459</v>
      </c>
      <c r="D32" s="2">
        <f>COUNTIFS(Table2[Sub-Sector],Table3[[#This Row],[Sub-Sector]],Table2[1W Return vs Nifty],"&gt;=5")/Table3[[#This Row],[Count]]</f>
        <v>0.15909090909090909</v>
      </c>
      <c r="E32" s="2">
        <f>COUNTIFS(Table2[Sub-Sector],Table3[[#This Row],[Sub-Sector]],Table2[1M Return vs Nifty],"&gt;=5")/Table3[[#This Row],[Count]]</f>
        <v>0.59090909090909094</v>
      </c>
      <c r="F32" s="2">
        <f>COUNTIFS(Table2[Sub-Sector],Table3[[#This Row],[Sub-Sector]],Table2[6M Return vs Nifty],"&gt;=10")/Table3[[#This Row],[Count]]</f>
        <v>0.47727272727272729</v>
      </c>
      <c r="G32" s="2">
        <f>COUNTIFS(Table2[Sub-Sector],Table3[[#This Row],[Sub-Sector]],Table2[1Y Return vs Nifty],"&gt;=10")/Table3[[#This Row],[Count]]</f>
        <v>0.68181818181818177</v>
      </c>
      <c r="H32" s="2">
        <f>COUNTIFS(Table2[Sub-Sector],Table3[[#This Row],[Sub-Sector]],Table2[RSI Exponential â€“ 14D],"&gt;=50")/Table3[[#This Row],[Count]]</f>
        <v>0.86363636363636365</v>
      </c>
      <c r="I32" s="2">
        <f>COUNTIFS(Table2[Sub-Sector],Table3[[#This Row],[Sub-Sector]],Table2[Relative Volume],"&gt;=1")/Table3[[#This Row],[Count]]</f>
        <v>0.40909090909090912</v>
      </c>
      <c r="J32" s="2">
        <f>COUNTIFS(Table2[Sub-Sector],Table3[[#This Row],[Sub-Sector]],Table2[% Away From Day Low],"&gt;=0.05")/Table3[[#This Row],[Count]]</f>
        <v>2.2727272727272728E-2</v>
      </c>
      <c r="K32" s="2">
        <f>COUNTIFS(Table2[Sub-Sector],Table3[[#This Row],[Sub-Sector]],Table2[% Away From Day High],"&lt;=0.05")/Table3[[#This Row],[Count]]</f>
        <v>0.97727272727272729</v>
      </c>
      <c r="L32" s="2">
        <f>COUNTIFS(Table2[Sub-Sector],Table3[[#This Row],[Sub-Sector]],Table2[% Away From Current Week Low],"&gt;=0.05")/Table3[[#This Row],[Count]]</f>
        <v>9.0909090909090912E-2</v>
      </c>
      <c r="M32" s="2">
        <f>COUNTIFS(Table2[Sub-Sector],Table3[[#This Row],[Sub-Sector]],Table2[% Away From Current Week High],"&lt;=0.05")/Table3[[#This Row],[Count]]</f>
        <v>0.93181818181818177</v>
      </c>
      <c r="N32" s="2">
        <f>COUNTIFS(Table2[Sub-Sector],Table3[[#This Row],[Sub-Sector]],Table2[% Away From Current Month Low],"&gt;=0.05")/Table3[[#This Row],[Count]]</f>
        <v>0.88636363636363635</v>
      </c>
      <c r="O32" s="2">
        <f>COUNTIFS(Table2[Sub-Sector],Table3[[#This Row],[Sub-Sector]],Table2[% Away From Current Month High],"&lt;=0.05")/Table3[[#This Row],[Count]]</f>
        <v>0.75</v>
      </c>
      <c r="P32" s="2">
        <f>COUNTIFS(Table2[Sub-Sector],Table3[[#This Row],[Sub-Sector]],Table2[% Away From 52W High],"&lt;=10")/Table3[[#This Row],[Count]]</f>
        <v>0.75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0.86363636363636365</v>
      </c>
      <c r="S32" s="2">
        <f>COUNTIFS(Table2[Sub-Sector],Table3[[#This Row],[Sub-Sector]],Table2[% Price above 50 EMA],"&gt;=0")/Table3[[#This Row],[Count]]</f>
        <v>0.86363636363636365</v>
      </c>
      <c r="T32" s="2">
        <f>COUNTIFS(Table2[Sub-Sector],Table3[[#This Row],[Sub-Sector]],Table2[% Price above 200 EMA],"&gt;=0")/Table3[[#This Row],[Count]]</f>
        <v>0.97727272727272729</v>
      </c>
      <c r="U32" s="2">
        <f>COUNTIFS(Table2[Sub-Sector],Table3[[#This Row],[Sub-Sector]],Table2[Rate of Change - Zone],"Positive")/Table3[[#This Row],[Count]]</f>
        <v>0.90909090909090906</v>
      </c>
      <c r="V32" s="2">
        <f>COUNTIFS(Table2[Sub-Sector],Table3[[#This Row],[Sub-Sector]],Table2[Sharpe Ratio],"&gt;=0.10")/Table3[[#This Row],[Count]]</f>
        <v>0.11363636363636363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270.5</v>
      </c>
      <c r="X32">
        <f>_xlfn.RANK.AVG(Table3[[#This Row],[Score]],Table3[Score],1)</f>
        <v>14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184.5</v>
      </c>
      <c r="Z32">
        <f>_xlfn.RANK.AVG(Table3[[#This Row],[Score 2 ]],Table3[[Score 2 ]],1)</f>
        <v>31</v>
      </c>
    </row>
    <row r="33" spans="1:26" x14ac:dyDescent="0.3">
      <c r="A33" t="s">
        <v>933</v>
      </c>
      <c r="B33">
        <f>COUNTIFS(Table2[Sub-Sector],Table3[[#This Row],[Sub-Sector]])</f>
        <v>2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</v>
      </c>
      <c r="F33" s="2">
        <f>COUNTIFS(Table2[Sub-Sector],Table3[[#This Row],[Sub-Sector]],Table2[6M Return vs Nifty],"&gt;=10")/Table3[[#This Row],[Count]]</f>
        <v>0.5</v>
      </c>
      <c r="G33" s="2">
        <f>COUNTIFS(Table2[Sub-Sector],Table3[[#This Row],[Sub-Sector]],Table2[1Y Return vs Nifty],"&gt;=10")/Table3[[#This Row],[Count]]</f>
        <v>1</v>
      </c>
      <c r="H33" s="2">
        <f>COUNTIFS(Table2[Sub-Sector],Table3[[#This Row],[Sub-Sector]],Table2[RSI Exponential â€“ 14D],"&gt;=50")/Table3[[#This Row],[Count]]</f>
        <v>1</v>
      </c>
      <c r="I33" s="2">
        <f>COUNTIFS(Table2[Sub-Sector],Table3[[#This Row],[Sub-Sector]],Table2[Relative Volume],"&gt;=1")/Table3[[#This Row],[Count]]</f>
        <v>0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Current Week Low],"&gt;=0.05")/Table3[[#This Row],[Count]]</f>
        <v>0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1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1</v>
      </c>
      <c r="S33" s="2">
        <f>COUNTIFS(Table2[Sub-Sector],Table3[[#This Row],[Sub-Sector]],Table2[% Price above 50 EMA],"&gt;=0")/Table3[[#This Row],[Count]]</f>
        <v>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1</v>
      </c>
      <c r="V33" s="2">
        <f>COUNTIFS(Table2[Sub-Sector],Table3[[#This Row],[Sub-Sector]],Table2[Sharpe Ratio],"&gt;=0.10")/Table3[[#This Row],[Count]]</f>
        <v>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33">
        <f>_xlfn.RANK.AVG(Table3[[#This Row],[Score]],Table3[Score],1)</f>
        <v>47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3">
        <f>_xlfn.RANK.AVG(Table3[[#This Row],[Score 2 ]],Table3[[Score 2 ]],1)</f>
        <v>33</v>
      </c>
    </row>
    <row r="34" spans="1:26" x14ac:dyDescent="0.3">
      <c r="A34" t="s">
        <v>375</v>
      </c>
      <c r="B34">
        <f>COUNTIFS(Table2[Sub-Sector],Table3[[#This Row],[Sub-Sector]])</f>
        <v>2</v>
      </c>
      <c r="C34" s="2">
        <f>COUNTIFS(Table2[Sub-Sector],Table3[[#This Row],[Sub-Sector]],Table2[Uptrend],"Uptrend")/Table3[[#This Row],[Count]]</f>
        <v>0.5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0.5</v>
      </c>
      <c r="G34" s="2">
        <f>COUNTIFS(Table2[Sub-Sector],Table3[[#This Row],[Sub-Sector]],Table2[1Y Return vs Nifty],"&gt;=10")/Table3[[#This Row],[Count]]</f>
        <v>1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Volume],"&gt;=1")/Table3[[#This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</v>
      </c>
      <c r="M34" s="2">
        <f>COUNTIFS(Table2[Sub-Sector],Table3[[#This Row],[Sub-Sector]],Table2[% Away From Current Week High],"&lt;=0.05")/Table3[[#This Row],[Count]]</f>
        <v>1</v>
      </c>
      <c r="N34" s="2">
        <f>COUNTIFS(Table2[Sub-Sector],Table3[[#This Row],[Sub-Sector]],Table2[% Away From Current Month Low],"&gt;=0.05")/Table3[[#This Row],[Count]]</f>
        <v>1</v>
      </c>
      <c r="O34" s="2">
        <f>COUNTIFS(Table2[Sub-Sector],Table3[[#This Row],[Sub-Sector]],Table2[% Away From Current Month High],"&lt;=0.05")/Table3[[#This Row],[Count]]</f>
        <v>0.5</v>
      </c>
      <c r="P34" s="2">
        <f>COUNTIFS(Table2[Sub-Sector],Table3[[#This Row],[Sub-Sector]],Table2[% Away From 52W High],"&lt;=10")/Table3[[#This Row],[Count]]</f>
        <v>0.5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0.5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1</v>
      </c>
      <c r="V34" s="2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34">
        <f>_xlfn.RANK.AVG(Table3[[#This Row],[Score]],Table3[Score],1)</f>
        <v>65.5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4">
        <f>_xlfn.RANK.AVG(Table3[[#This Row],[Score 2 ]],Table3[[Score 2 ]],1)</f>
        <v>33</v>
      </c>
    </row>
    <row r="35" spans="1:26" x14ac:dyDescent="0.3">
      <c r="A35" t="s">
        <v>953</v>
      </c>
      <c r="B35">
        <f>COUNTIFS(Table2[Sub-Sector],Table3[[#This Row],[Sub-Sector]])</f>
        <v>2</v>
      </c>
      <c r="C35" s="2">
        <f>COUNTIFS(Table2[Sub-Sector],Table3[[#This Row],[Sub-Sector]],Table2[Uptrend],"Uptrend")/Table3[[#This Row],[Count]]</f>
        <v>0.5</v>
      </c>
      <c r="D35" s="2">
        <f>COUNTIFS(Table2[Sub-Sector],Table3[[#This Row],[Sub-Sector]],Table2[1W Return vs Nifty],"&gt;=5")/Table3[[#This Row],[Count]]</f>
        <v>0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1</v>
      </c>
      <c r="H35" s="2">
        <f>COUNTIFS(Table2[Sub-Sector],Table3[[#This Row],[Sub-Sector]],Table2[RSI Exponential â€“ 14D],"&gt;=50")/Table3[[#This Row],[Count]]</f>
        <v>0.5</v>
      </c>
      <c r="I35" s="2">
        <f>COUNTIFS(Table2[Sub-Sector],Table3[[#This Row],[Sub-Sector]],Table2[Relative Volume],"&gt;=1")/Table3[[#This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1</v>
      </c>
      <c r="O35" s="2">
        <f>COUNTIFS(Table2[Sub-Sector],Table3[[#This Row],[Sub-Sector]],Table2[% Away From Current Month High],"&lt;=0.05")/Table3[[#This Row],[Count]]</f>
        <v>0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0.5</v>
      </c>
      <c r="S35" s="2">
        <f>COUNTIFS(Table2[Sub-Sector],Table3[[#This Row],[Sub-Sector]],Table2[% Price above 50 EMA],"&gt;=0")/Table3[[#This Row],[Count]]</f>
        <v>0.5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0.5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</v>
      </c>
      <c r="X35">
        <f>_xlfn.RANK.AVG(Table3[[#This Row],[Score]],Table3[Score],1)</f>
        <v>65.5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187.5</v>
      </c>
      <c r="Z35">
        <f>_xlfn.RANK.AVG(Table3[[#This Row],[Score 2 ]],Table3[[Score 2 ]],1)</f>
        <v>33</v>
      </c>
    </row>
    <row r="36" spans="1:26" x14ac:dyDescent="0.3">
      <c r="A36" t="s">
        <v>92</v>
      </c>
      <c r="B36">
        <f>COUNTIFS(Table2[Sub-Sector],Table3[[#This Row],[Sub-Sector]])</f>
        <v>5</v>
      </c>
      <c r="C36" s="2">
        <f>COUNTIFS(Table2[Sub-Sector],Table3[[#This Row],[Sub-Sector]],Table2[Uptrend],"Uptrend")/Table3[[#This Row],[Count]]</f>
        <v>0.8</v>
      </c>
      <c r="D36" s="2">
        <f>COUNTIFS(Table2[Sub-Sector],Table3[[#This Row],[Sub-Sector]],Table2[1W Return vs Nifty],"&gt;=5")/Table3[[#This Row],[Count]]</f>
        <v>0.2</v>
      </c>
      <c r="E36" s="2">
        <f>COUNTIFS(Table2[Sub-Sector],Table3[[#This Row],[Sub-Sector]],Table2[1M Return vs Nifty],"&gt;=5")/Table3[[#This Row],[Count]]</f>
        <v>0.4</v>
      </c>
      <c r="F36" s="2">
        <f>COUNTIFS(Table2[Sub-Sector],Table3[[#This Row],[Sub-Sector]],Table2[6M Return vs Nifty],"&gt;=10")/Table3[[#This Row],[Count]]</f>
        <v>0.4</v>
      </c>
      <c r="G36" s="2">
        <f>COUNTIFS(Table2[Sub-Sector],Table3[[#This Row],[Sub-Sector]],Table2[1Y Return vs Nifty],"&gt;=10")/Table3[[#This Row],[Count]]</f>
        <v>0.6</v>
      </c>
      <c r="H36" s="2">
        <f>COUNTIFS(Table2[Sub-Sector],Table3[[#This Row],[Sub-Sector]],Table2[RSI Exponential â€“ 14D],"&gt;=50")/Table3[[#This Row],[Count]]</f>
        <v>0.8</v>
      </c>
      <c r="I36" s="2">
        <f>COUNTIFS(Table2[Sub-Sector],Table3[[#This Row],[Sub-Sector]],Table2[Relative Volume],"&gt;=1")/Table3[[#This Row],[Count]]</f>
        <v>0.6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0.4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0.8</v>
      </c>
      <c r="O36" s="2">
        <f>COUNTIFS(Table2[Sub-Sector],Table3[[#This Row],[Sub-Sector]],Table2[% Away From Current Month High],"&lt;=0.05")/Table3[[#This Row],[Count]]</f>
        <v>0.4</v>
      </c>
      <c r="P36" s="2">
        <f>COUNTIFS(Table2[Sub-Sector],Table3[[#This Row],[Sub-Sector]],Table2[% Away From 52W High],"&lt;=10")/Table3[[#This Row],[Count]]</f>
        <v>0.8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0.8</v>
      </c>
      <c r="S36" s="2">
        <f>COUNTIFS(Table2[Sub-Sector],Table3[[#This Row],[Sub-Sector]],Table2[% Price above 50 EMA],"&gt;=0")/Table3[[#This Row],[Count]]</f>
        <v>0.8</v>
      </c>
      <c r="T36" s="2">
        <f>COUNTIFS(Table2[Sub-Sector],Table3[[#This Row],[Sub-Sector]],Table2[% Price above 200 EMA],"&gt;=0")/Table3[[#This Row],[Count]]</f>
        <v>0.8</v>
      </c>
      <c r="U36" s="2">
        <f>COUNTIFS(Table2[Sub-Sector],Table3[[#This Row],[Sub-Sector]],Table2[Rate of Change - Zone],"Positive")/Table3[[#This Row],[Count]]</f>
        <v>0.8</v>
      </c>
      <c r="V36" s="2">
        <f>COUNTIFS(Table2[Sub-Sector],Table3[[#This Row],[Sub-Sector]],Table2[Sharpe Ratio],"&gt;=0.10")/Table3[[#This Row],[Count]]</f>
        <v>0.4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301</v>
      </c>
      <c r="X36">
        <f>_xlfn.RANK.AVG(Table3[[#This Row],[Score]],Table3[Score],1)</f>
        <v>23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201</v>
      </c>
      <c r="Z36">
        <f>_xlfn.RANK.AVG(Table3[[#This Row],[Score 2 ]],Table3[[Score 2 ]],1)</f>
        <v>35</v>
      </c>
    </row>
    <row r="37" spans="1:26" x14ac:dyDescent="0.3">
      <c r="A37" t="s">
        <v>528</v>
      </c>
      <c r="B37">
        <f>COUNTIFS(Table2[Sub-Sector],Table3[[#This Row],[Sub-Sector]])</f>
        <v>9</v>
      </c>
      <c r="C37" s="2">
        <f>COUNTIFS(Table2[Sub-Sector],Table3[[#This Row],[Sub-Sector]],Table2[Uptrend],"Uptrend")/Table3[[#This Row],[Count]]</f>
        <v>0.66666666666666663</v>
      </c>
      <c r="D37" s="2">
        <f>COUNTIFS(Table2[Sub-Sector],Table3[[#This Row],[Sub-Sector]],Table2[1W Return vs Nifty],"&gt;=5")/Table3[[#This Row],[Count]]</f>
        <v>0.44444444444444442</v>
      </c>
      <c r="E37" s="2">
        <f>COUNTIFS(Table2[Sub-Sector],Table3[[#This Row],[Sub-Sector]],Table2[1M Return vs Nifty],"&gt;=5")/Table3[[#This Row],[Count]]</f>
        <v>0.33333333333333331</v>
      </c>
      <c r="F37" s="2">
        <f>COUNTIFS(Table2[Sub-Sector],Table3[[#This Row],[Sub-Sector]],Table2[6M Return vs Nifty],"&gt;=10")/Table3[[#This Row],[Count]]</f>
        <v>0.33333333333333331</v>
      </c>
      <c r="G37" s="2">
        <f>COUNTIFS(Table2[Sub-Sector],Table3[[#This Row],[Sub-Sector]],Table2[1Y Return vs Nifty],"&gt;=10")/Table3[[#This Row],[Count]]</f>
        <v>0.44444444444444442</v>
      </c>
      <c r="H37" s="2">
        <f>COUNTIFS(Table2[Sub-Sector],Table3[[#This Row],[Sub-Sector]],Table2[RSI Exponential â€“ 14D],"&gt;=50")/Table3[[#This Row],[Count]]</f>
        <v>0.88888888888888884</v>
      </c>
      <c r="I37" s="2">
        <f>COUNTIFS(Table2[Sub-Sector],Table3[[#This Row],[Sub-Sector]],Table2[Relative Volume],"&gt;=1")/Table3[[#This Row],[Count]]</f>
        <v>0.55555555555555558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0.22222222222222221</v>
      </c>
      <c r="M37" s="2">
        <f>COUNTIFS(Table2[Sub-Sector],Table3[[#This Row],[Sub-Sector]],Table2[% Away From Current Week High],"&lt;=0.05")/Table3[[#This Row],[Count]]</f>
        <v>0.88888888888888884</v>
      </c>
      <c r="N37" s="2">
        <f>COUNTIFS(Table2[Sub-Sector],Table3[[#This Row],[Sub-Sector]],Table2[% Away From Current Month Low],"&gt;=0.05")/Table3[[#This Row],[Count]]</f>
        <v>0.88888888888888884</v>
      </c>
      <c r="O37" s="2">
        <f>COUNTIFS(Table2[Sub-Sector],Table3[[#This Row],[Sub-Sector]],Table2[% Away From Current Month High],"&lt;=0.05")/Table3[[#This Row],[Count]]</f>
        <v>0.44444444444444442</v>
      </c>
      <c r="P37" s="2">
        <f>COUNTIFS(Table2[Sub-Sector],Table3[[#This Row],[Sub-Sector]],Table2[% Away From 52W High],"&lt;=10")/Table3[[#This Row],[Count]]</f>
        <v>0.44444444444444442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0.88888888888888884</v>
      </c>
      <c r="S37" s="2">
        <f>COUNTIFS(Table2[Sub-Sector],Table3[[#This Row],[Sub-Sector]],Table2[% Price above 50 EMA],"&gt;=0")/Table3[[#This Row],[Count]]</f>
        <v>0.88888888888888884</v>
      </c>
      <c r="T37" s="2">
        <f>COUNTIFS(Table2[Sub-Sector],Table3[[#This Row],[Sub-Sector]],Table2[% Price above 200 EMA],"&gt;=0")/Table3[[#This Row],[Count]]</f>
        <v>0.77777777777777779</v>
      </c>
      <c r="U37" s="2">
        <f>COUNTIFS(Table2[Sub-Sector],Table3[[#This Row],[Sub-Sector]],Table2[Rate of Change - Zone],"Positive")/Table3[[#This Row],[Count]]</f>
        <v>1</v>
      </c>
      <c r="V37" s="2">
        <f>COUNTIFS(Table2[Sub-Sector],Table3[[#This Row],[Sub-Sector]],Table2[Sharpe Ratio],"&gt;=0.10")/Table3[[#This Row],[Count]]</f>
        <v>0.33333333333333331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37">
        <f>_xlfn.RANK.AVG(Table3[[#This Row],[Score]],Table3[Score],1)</f>
        <v>26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7">
        <f>_xlfn.RANK.AVG(Table3[[#This Row],[Score 2 ]],Table3[[Score 2 ]],1)</f>
        <v>36</v>
      </c>
    </row>
    <row r="38" spans="1:26" x14ac:dyDescent="0.3">
      <c r="A38" t="s">
        <v>335</v>
      </c>
      <c r="B38">
        <f>COUNTIFS(Table2[Sub-Sector],Table3[[#This Row],[Sub-Sector]])</f>
        <v>10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0.1</v>
      </c>
      <c r="E38" s="2">
        <f>COUNTIFS(Table2[Sub-Sector],Table3[[#This Row],[Sub-Sector]],Table2[1M Return vs Nifty],"&gt;=5")/Table3[[#This Row],[Count]]</f>
        <v>0.2</v>
      </c>
      <c r="F38" s="2">
        <f>COUNTIFS(Table2[Sub-Sector],Table3[[#This Row],[Sub-Sector]],Table2[6M Return vs Nifty],"&gt;=10")/Table3[[#This Row],[Count]]</f>
        <v>0.7</v>
      </c>
      <c r="G38" s="2">
        <f>COUNTIFS(Table2[Sub-Sector],Table3[[#This Row],[Sub-Sector]],Table2[1Y Return vs Nifty],"&gt;=10")/Table3[[#This Row],[Count]]</f>
        <v>0.7</v>
      </c>
      <c r="H38" s="2">
        <f>COUNTIFS(Table2[Sub-Sector],Table3[[#This Row],[Sub-Sector]],Table2[RSI Exponential â€“ 14D],"&gt;=50")/Table3[[#This Row],[Count]]</f>
        <v>0.6</v>
      </c>
      <c r="I38" s="2">
        <f>COUNTIFS(Table2[Sub-Sector],Table3[[#This Row],[Sub-Sector]],Table2[Relative Volume],"&gt;=1")/Table3[[#This Row],[Count]]</f>
        <v>0.4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0.7</v>
      </c>
      <c r="O38" s="2">
        <f>COUNTIFS(Table2[Sub-Sector],Table3[[#This Row],[Sub-Sector]],Table2[% Away From Current Month High],"&lt;=0.05")/Table3[[#This Row],[Count]]</f>
        <v>0.4</v>
      </c>
      <c r="P38" s="2">
        <f>COUNTIFS(Table2[Sub-Sector],Table3[[#This Row],[Sub-Sector]],Table2[% Away From 52W High],"&lt;=10")/Table3[[#This Row],[Count]]</f>
        <v>0.6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0.5</v>
      </c>
      <c r="S38" s="2">
        <f>COUNTIFS(Table2[Sub-Sector],Table3[[#This Row],[Sub-Sector]],Table2[% Price above 50 EMA],"&gt;=0")/Table3[[#This Row],[Count]]</f>
        <v>0.8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0.4</v>
      </c>
      <c r="V38" s="2">
        <f>COUNTIFS(Table2[Sub-Sector],Table3[[#This Row],[Sub-Sector]],Table2[Sharpe Ratio],"&gt;=0.10")/Table3[[#This Row],[Count]]</f>
        <v>0.2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8">
        <f>_xlfn.RANK.AVG(Table3[[#This Row],[Score]],Table3[Score],1)</f>
        <v>28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38">
        <f>_xlfn.RANK.AVG(Table3[[#This Row],[Score 2 ]],Table3[[Score 2 ]],1)</f>
        <v>37</v>
      </c>
    </row>
    <row r="39" spans="1:26" x14ac:dyDescent="0.3">
      <c r="A39" t="s">
        <v>879</v>
      </c>
      <c r="B39">
        <f>COUNTIFS(Table2[Sub-Sector],Table3[[#This Row],[Sub-Sector]])</f>
        <v>3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0.66666666666666663</v>
      </c>
      <c r="E39" s="2">
        <f>COUNTIFS(Table2[Sub-Sector],Table3[[#This Row],[Sub-Sector]],Table2[1M Return vs Nifty],"&gt;=5")/Table3[[#This Row],[Count]]</f>
        <v>1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0.33333333333333331</v>
      </c>
      <c r="H39" s="2">
        <f>COUNTIFS(Table2[Sub-Sector],Table3[[#This Row],[Sub-Sector]],Table2[RSI Exponential â€“ 14D],"&gt;=50")/Table3[[#This Row],[Count]]</f>
        <v>1</v>
      </c>
      <c r="I39" s="2">
        <f>COUNTIFS(Table2[Sub-Sector],Table3[[#This Row],[Sub-Sector]],Table2[Relative Volume],"&gt;=1")/Table3[[#This Row],[Count]]</f>
        <v>0.66666666666666663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0.33333333333333331</v>
      </c>
      <c r="M39" s="2">
        <f>COUNTIFS(Table2[Sub-Sector],Table3[[#This Row],[Sub-Sector]],Table2[% Away From Current Week High],"&lt;=0.05")/Table3[[#This Row],[Count]]</f>
        <v>1</v>
      </c>
      <c r="N39" s="2">
        <f>COUNTIFS(Table2[Sub-Sector],Table3[[#This Row],[Sub-Sector]],Table2[% Away From Current Month Low],"&gt;=0.05")/Table3[[#This Row],[Count]]</f>
        <v>1</v>
      </c>
      <c r="O39" s="2">
        <f>COUNTIFS(Table2[Sub-Sector],Table3[[#This Row],[Sub-Sector]],Table2[% Away From Current Month High],"&lt;=0.05")/Table3[[#This Row],[Count]]</f>
        <v>1</v>
      </c>
      <c r="P39" s="2">
        <f>COUNTIFS(Table2[Sub-Sector],Table3[[#This Row],[Sub-Sector]],Table2[% Away From 52W High],"&lt;=10")/Table3[[#This Row],[Count]]</f>
        <v>0.66666666666666663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1</v>
      </c>
      <c r="V39" s="2">
        <f>COUNTIFS(Table2[Sub-Sector],Table3[[#This Row],[Sub-Sector]],Table2[Sharpe Ratio],"&gt;=0.10")/Table3[[#This Row],[Count]]</f>
        <v>0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39">
        <f>_xlfn.RANK.AVG(Table3[[#This Row],[Score]],Table3[Score],1)</f>
        <v>10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9">
        <f>_xlfn.RANK.AVG(Table3[[#This Row],[Score 2 ]],Table3[[Score 2 ]],1)</f>
        <v>38</v>
      </c>
    </row>
    <row r="40" spans="1:26" x14ac:dyDescent="0.3">
      <c r="A40" t="s">
        <v>133</v>
      </c>
      <c r="B40">
        <f>COUNTIFS(Table2[Sub-Sector],Table3[[#This Row],[Sub-Sector]])</f>
        <v>8</v>
      </c>
      <c r="C40" s="2">
        <f>COUNTIFS(Table2[Sub-Sector],Table3[[#This Row],[Sub-Sector]],Table2[Uptrend],"Uptrend")/Table3[[#This Row],[Count]]</f>
        <v>0.75</v>
      </c>
      <c r="D40" s="2">
        <f>COUNTIFS(Table2[Sub-Sector],Table3[[#This Row],[Sub-Sector]],Table2[1W Return vs Nifty],"&gt;=5")/Table3[[#This Row],[Count]]</f>
        <v>0.125</v>
      </c>
      <c r="E40" s="2">
        <f>COUNTIFS(Table2[Sub-Sector],Table3[[#This Row],[Sub-Sector]],Table2[1M Return vs Nifty],"&gt;=5")/Table3[[#This Row],[Count]]</f>
        <v>0.25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0.625</v>
      </c>
      <c r="H40" s="2">
        <f>COUNTIFS(Table2[Sub-Sector],Table3[[#This Row],[Sub-Sector]],Table2[RSI Exponential â€“ 14D],"&gt;=50")/Table3[[#This Row],[Count]]</f>
        <v>0.625</v>
      </c>
      <c r="I40" s="2">
        <f>COUNTIFS(Table2[Sub-Sector],Table3[[#This Row],[Sub-Sector]],Table2[Relative Volume],"&gt;=1")/Table3[[#This Row],[Count]]</f>
        <v>0.375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0.25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0.875</v>
      </c>
      <c r="O40" s="2">
        <f>COUNTIFS(Table2[Sub-Sector],Table3[[#This Row],[Sub-Sector]],Table2[% Away From Current Month High],"&lt;=0.05")/Table3[[#This Row],[Count]]</f>
        <v>0.5</v>
      </c>
      <c r="P40" s="2">
        <f>COUNTIFS(Table2[Sub-Sector],Table3[[#This Row],[Sub-Sector]],Table2[% Away From 52W High],"&lt;=10")/Table3[[#This Row],[Count]]</f>
        <v>0.625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0.75</v>
      </c>
      <c r="S40" s="2">
        <f>COUNTIFS(Table2[Sub-Sector],Table3[[#This Row],[Sub-Sector]],Table2[% Price above 50 EMA],"&gt;=0")/Table3[[#This Row],[Count]]</f>
        <v>0.875</v>
      </c>
      <c r="T40" s="2">
        <f>COUNTIFS(Table2[Sub-Sector],Table3[[#This Row],[Sub-Sector]],Table2[% Price above 200 EMA],"&gt;=0")/Table3[[#This Row],[Count]]</f>
        <v>0.875</v>
      </c>
      <c r="U40" s="2">
        <f>COUNTIFS(Table2[Sub-Sector],Table3[[#This Row],[Sub-Sector]],Table2[Rate of Change - Zone],"Positive")/Table3[[#This Row],[Count]]</f>
        <v>0.75</v>
      </c>
      <c r="V40" s="2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</v>
      </c>
      <c r="X40">
        <f>_xlfn.RANK.AVG(Table3[[#This Row],[Score]],Table3[Score],1)</f>
        <v>31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40">
        <f>_xlfn.RANK.AVG(Table3[[#This Row],[Score 2 ]],Table3[[Score 2 ]],1)</f>
        <v>39</v>
      </c>
    </row>
    <row r="41" spans="1:26" x14ac:dyDescent="0.3">
      <c r="A41" t="s">
        <v>552</v>
      </c>
      <c r="B41">
        <f>COUNTIFS(Table2[Sub-Sector],Table3[[#This Row],[Sub-Sector]])</f>
        <v>5</v>
      </c>
      <c r="C41" s="2">
        <f>COUNTIFS(Table2[Sub-Sector],Table3[[#This Row],[Sub-Sector]],Table2[Uptrend],"Uptrend")/Table3[[#This Row],[Count]]</f>
        <v>0.8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0.6</v>
      </c>
      <c r="F41" s="2">
        <f>COUNTIFS(Table2[Sub-Sector],Table3[[#This Row],[Sub-Sector]],Table2[6M Return vs Nifty],"&gt;=10")/Table3[[#This Row],[Count]]</f>
        <v>0.4</v>
      </c>
      <c r="G41" s="2">
        <f>COUNTIFS(Table2[Sub-Sector],Table3[[#This Row],[Sub-Sector]],Table2[1Y Return vs Nifty],"&gt;=10")/Table3[[#This Row],[Count]]</f>
        <v>0.6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Volume],"&gt;=1")/Table3[[#This Row],[Count]]</f>
        <v>0.2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</v>
      </c>
      <c r="M41" s="2">
        <f>COUNTIFS(Table2[Sub-Sector],Table3[[#This Row],[Sub-Sector]],Table2[% Away From Current Week High],"&lt;=0.05")/Table3[[#This Row],[Count]]</f>
        <v>0.8</v>
      </c>
      <c r="N41" s="2">
        <f>COUNTIFS(Table2[Sub-Sector],Table3[[#This Row],[Sub-Sector]],Table2[% Away From Current Month Low],"&gt;=0.05")/Table3[[#This Row],[Count]]</f>
        <v>1</v>
      </c>
      <c r="O41" s="2">
        <f>COUNTIFS(Table2[Sub-Sector],Table3[[#This Row],[Sub-Sector]],Table2[% Away From Current Month High],"&lt;=0.05")/Table3[[#This Row],[Count]]</f>
        <v>0.8</v>
      </c>
      <c r="P41" s="2">
        <f>COUNTIFS(Table2[Sub-Sector],Table3[[#This Row],[Sub-Sector]],Table2[% Away From 52W High],"&lt;=10")/Table3[[#This Row],[Count]]</f>
        <v>0.4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0.8</v>
      </c>
      <c r="S41" s="2">
        <f>COUNTIFS(Table2[Sub-Sector],Table3[[#This Row],[Sub-Sector]],Table2[% Price above 50 EMA],"&gt;=0")/Table3[[#This Row],[Count]]</f>
        <v>0.8</v>
      </c>
      <c r="T41" s="2">
        <f>COUNTIFS(Table2[Sub-Sector],Table3[[#This Row],[Sub-Sector]],Table2[% Price above 200 EMA],"&gt;=0")/Table3[[#This Row],[Count]]</f>
        <v>0.8</v>
      </c>
      <c r="U41" s="2">
        <f>COUNTIFS(Table2[Sub-Sector],Table3[[#This Row],[Sub-Sector]],Table2[Rate of Change - Zone],"Positive")/Table3[[#This Row],[Count]]</f>
        <v>1</v>
      </c>
      <c r="V41" s="2">
        <f>COUNTIFS(Table2[Sub-Sector],Table3[[#This Row],[Sub-Sector]],Table2[Sharpe Ratio],"&gt;=0.10")/Table3[[#This Row],[Count]]</f>
        <v>0.6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351.5</v>
      </c>
      <c r="X41">
        <f>_xlfn.RANK.AVG(Table3[[#This Row],[Score]],Table3[Score],1)</f>
        <v>38.5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</v>
      </c>
      <c r="Z41">
        <f>_xlfn.RANK.AVG(Table3[[#This Row],[Score 2 ]],Table3[[Score 2 ]],1)</f>
        <v>40</v>
      </c>
    </row>
    <row r="42" spans="1:26" x14ac:dyDescent="0.3">
      <c r="A42" t="s">
        <v>728</v>
      </c>
      <c r="B42">
        <f>COUNTIFS(Table2[Sub-Sector],Table3[[#This Row],[Sub-Sector]])</f>
        <v>5</v>
      </c>
      <c r="C42" s="2">
        <f>COUNTIFS(Table2[Sub-Sector],Table3[[#This Row],[Sub-Sector]],Table2[Uptrend],"Uptrend")/Table3[[#This Row],[Count]]</f>
        <v>0.4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0.2</v>
      </c>
      <c r="F42" s="2">
        <f>COUNTIFS(Table2[Sub-Sector],Table3[[#This Row],[Sub-Sector]],Table2[6M Return vs Nifty],"&gt;=10")/Table3[[#This Row],[Count]]</f>
        <v>0.6</v>
      </c>
      <c r="G42" s="2">
        <f>COUNTIFS(Table2[Sub-Sector],Table3[[#This Row],[Sub-Sector]],Table2[1Y Return vs Nifty],"&gt;=10")/Table3[[#This Row],[Count]]</f>
        <v>1</v>
      </c>
      <c r="H42" s="2">
        <f>COUNTIFS(Table2[Sub-Sector],Table3[[#This Row],[Sub-Sector]],Table2[RSI Exponential â€“ 14D],"&gt;=50")/Table3[[#This Row],[Count]]</f>
        <v>0.4</v>
      </c>
      <c r="I42" s="2">
        <f>COUNTIFS(Table2[Sub-Sector],Table3[[#This Row],[Sub-Sector]],Table2[Relative Volume],"&gt;=1")/Table3[[#This Row],[Count]]</f>
        <v>0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0.2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0.8</v>
      </c>
      <c r="O42" s="2">
        <f>COUNTIFS(Table2[Sub-Sector],Table3[[#This Row],[Sub-Sector]],Table2[% Away From Current Month High],"&lt;=0.05")/Table3[[#This Row],[Count]]</f>
        <v>0.2</v>
      </c>
      <c r="P42" s="2">
        <f>COUNTIFS(Table2[Sub-Sector],Table3[[#This Row],[Sub-Sector]],Table2[% Away From 52W High],"&lt;=10")/Table3[[#This Row],[Count]]</f>
        <v>0.2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0.4</v>
      </c>
      <c r="S42" s="2">
        <f>COUNTIFS(Table2[Sub-Sector],Table3[[#This Row],[Sub-Sector]],Table2[% Price above 50 EMA],"&gt;=0")/Table3[[#This Row],[Count]]</f>
        <v>0.6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0.8</v>
      </c>
      <c r="V42" s="2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42">
        <f>_xlfn.RANK.AVG(Table3[[#This Row],[Score]],Table3[Score],1)</f>
        <v>63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211.5</v>
      </c>
      <c r="Z42">
        <f>_xlfn.RANK.AVG(Table3[[#This Row],[Score 2 ]],Table3[[Score 2 ]],1)</f>
        <v>41</v>
      </c>
    </row>
    <row r="43" spans="1:26" x14ac:dyDescent="0.3">
      <c r="A43" t="s">
        <v>63</v>
      </c>
      <c r="B43">
        <f>COUNTIFS(Table2[Sub-Sector],Table3[[#This Row],[Sub-Sector]])</f>
        <v>4</v>
      </c>
      <c r="C43" s="2">
        <f>COUNTIFS(Table2[Sub-Sector],Table3[[#This Row],[Sub-Sector]],Table2[Uptrend],"Uptrend")/Table3[[#This Row],[Count]]</f>
        <v>0.75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</v>
      </c>
      <c r="F43" s="2">
        <f>COUNTIFS(Table2[Sub-Sector],Table3[[#This Row],[Sub-Sector]],Table2[6M Return vs Nifty],"&gt;=10")/Table3[[#This Row],[Count]]</f>
        <v>0.25</v>
      </c>
      <c r="G43" s="2">
        <f>COUNTIFS(Table2[Sub-Sector],Table3[[#This Row],[Sub-Sector]],Table2[1Y Return vs Nifty],"&gt;=10")/Table3[[#This Row],[Count]]</f>
        <v>0.75</v>
      </c>
      <c r="H43" s="2">
        <f>COUNTIFS(Table2[Sub-Sector],Table3[[#This Row],[Sub-Sector]],Table2[RSI Exponential â€“ 14D],"&gt;=50")/Table3[[#This Row],[Count]]</f>
        <v>0.75</v>
      </c>
      <c r="I43" s="2">
        <f>COUNTIFS(Table2[Sub-Sector],Table3[[#This Row],[Sub-Sector]],Table2[Relative Volume],"&gt;=1")/Table3[[#This Row],[Count]]</f>
        <v>0.25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0.75</v>
      </c>
      <c r="O43" s="2">
        <f>COUNTIFS(Table2[Sub-Sector],Table3[[#This Row],[Sub-Sector]],Table2[% Away From Current Month High],"&lt;=0.05")/Table3[[#This Row],[Count]]</f>
        <v>0</v>
      </c>
      <c r="P43" s="2">
        <f>COUNTIFS(Table2[Sub-Sector],Table3[[#This Row],[Sub-Sector]],Table2[% Away From 52W High],"&lt;=10")/Table3[[#This Row],[Count]]</f>
        <v>1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0.75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43">
        <f>_xlfn.RANK.AVG(Table3[[#This Row],[Score]],Table3[Score],1)</f>
        <v>62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3">
        <f>_xlfn.RANK.AVG(Table3[[#This Row],[Score 2 ]],Table3[[Score 2 ]],1)</f>
        <v>42</v>
      </c>
    </row>
    <row r="44" spans="1:26" x14ac:dyDescent="0.3">
      <c r="A44" t="s">
        <v>650</v>
      </c>
      <c r="B44">
        <f>COUNTIFS(Table2[Sub-Sector],Table3[[#This Row],[Sub-Sector]])</f>
        <v>4</v>
      </c>
      <c r="C44" s="2">
        <f>COUNTIFS(Table2[Sub-Sector],Table3[[#This Row],[Sub-Sector]],Table2[Uptrend],"Uptrend")/Table3[[#This Row],[Count]]</f>
        <v>0.5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0.25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0.75</v>
      </c>
      <c r="H44" s="2">
        <f>COUNTIFS(Table2[Sub-Sector],Table3[[#This Row],[Sub-Sector]],Table2[RSI Exponential â€“ 14D],"&gt;=50")/Table3[[#This Row],[Count]]</f>
        <v>1</v>
      </c>
      <c r="I44" s="2">
        <f>COUNTIFS(Table2[Sub-Sector],Table3[[#This Row],[Sub-Sector]],Table2[Relative Volume],"&gt;=1")/Table3[[#This Row],[Count]]</f>
        <v>0.25</v>
      </c>
      <c r="J44" s="2">
        <f>COUNTIFS(Table2[Sub-Sector],Table3[[#This Row],[Sub-Sector]],Table2[% Away From Day Low],"&gt;=0.05")/Table3[[#This Row],[Count]]</f>
        <v>0.25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0.25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1</v>
      </c>
      <c r="O44" s="2">
        <f>COUNTIFS(Table2[Sub-Sector],Table3[[#This Row],[Sub-Sector]],Table2[% Away From Current Month High],"&lt;=0.05")/Table3[[#This Row],[Count]]</f>
        <v>1</v>
      </c>
      <c r="P44" s="2">
        <f>COUNTIFS(Table2[Sub-Sector],Table3[[#This Row],[Sub-Sector]],Table2[% Away From 52W High],"&lt;=10")/Table3[[#This Row],[Count]]</f>
        <v>0.25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1</v>
      </c>
      <c r="S44" s="2">
        <f>COUNTIFS(Table2[Sub-Sector],Table3[[#This Row],[Sub-Sector]],Table2[% Price above 50 EMA],"&gt;=0")/Table3[[#This Row],[Count]]</f>
        <v>1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0.75</v>
      </c>
      <c r="V44" s="2">
        <f>COUNTIFS(Table2[Sub-Sector],Table3[[#This Row],[Sub-Sector]],Table2[Sharpe Ratio],"&gt;=0.10")/Table3[[#This Row],[Count]]</f>
        <v>0.25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44">
        <f>_xlfn.RANK.AVG(Table3[[#This Row],[Score]],Table3[Score],1)</f>
        <v>58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</v>
      </c>
      <c r="Z44">
        <f>_xlfn.RANK.AVG(Table3[[#This Row],[Score 2 ]],Table3[[Score 2 ]],1)</f>
        <v>43</v>
      </c>
    </row>
    <row r="45" spans="1:26" x14ac:dyDescent="0.3">
      <c r="A45" t="s">
        <v>124</v>
      </c>
      <c r="B45">
        <f>COUNTIFS(Table2[Sub-Sector],Table3[[#This Row],[Sub-Sector]])</f>
        <v>7</v>
      </c>
      <c r="C45" s="2">
        <f>COUNTIFS(Table2[Sub-Sector],Table3[[#This Row],[Sub-Sector]],Table2[Uptrend],"Uptrend")/Table3[[#This Row],[Count]]</f>
        <v>0.8571428571428571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0.7142857142857143</v>
      </c>
      <c r="G45" s="2">
        <f>COUNTIFS(Table2[Sub-Sector],Table3[[#This Row],[Sub-Sector]],Table2[1Y Return vs Nifty],"&gt;=10")/Table3[[#This Row],[Count]]</f>
        <v>0.8571428571428571</v>
      </c>
      <c r="H45" s="2">
        <f>COUNTIFS(Table2[Sub-Sector],Table3[[#This Row],[Sub-Sector]],Table2[RSI Exponential â€“ 14D],"&gt;=50")/Table3[[#This Row],[Count]]</f>
        <v>0.5714285714285714</v>
      </c>
      <c r="I45" s="2">
        <f>COUNTIFS(Table2[Sub-Sector],Table3[[#This Row],[Sub-Sector]],Table2[Relative Volume],"&gt;=1")/Table3[[#This Row],[Count]]</f>
        <v>0.14285714285714285</v>
      </c>
      <c r="J45" s="2">
        <f>COUNTIFS(Table2[Sub-Sector],Table3[[#This Row],[Sub-Sector]],Table2[% Away From Day Low],"&gt;=0.05")/Table3[[#This Row],[Count]]</f>
        <v>0.14285714285714285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0.14285714285714285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0.5714285714285714</v>
      </c>
      <c r="O45" s="2">
        <f>COUNTIFS(Table2[Sub-Sector],Table3[[#This Row],[Sub-Sector]],Table2[% Away From Current Month High],"&lt;=0.05")/Table3[[#This Row],[Count]]</f>
        <v>0.42857142857142855</v>
      </c>
      <c r="P45" s="2">
        <f>COUNTIFS(Table2[Sub-Sector],Table3[[#This Row],[Sub-Sector]],Table2[% Away From 52W High],"&lt;=10")/Table3[[#This Row],[Count]]</f>
        <v>0.2857142857142857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0.5714285714285714</v>
      </c>
      <c r="S45" s="2">
        <f>COUNTIFS(Table2[Sub-Sector],Table3[[#This Row],[Sub-Sector]],Table2[% Price above 50 EMA],"&gt;=0")/Table3[[#This Row],[Count]]</f>
        <v>0.7142857142857143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0.5714285714285714</v>
      </c>
      <c r="V45" s="2">
        <f>COUNTIFS(Table2[Sub-Sector],Table3[[#This Row],[Sub-Sector]],Table2[Sharpe Ratio],"&gt;=0.10")/Table3[[#This Row],[Count]]</f>
        <v>0.8571428571428571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443.5</v>
      </c>
      <c r="X45">
        <f>_xlfn.RANK.AVG(Table3[[#This Row],[Score]],Table3[Score],1)</f>
        <v>61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5">
        <f>_xlfn.RANK.AVG(Table3[[#This Row],[Score 2 ]],Table3[[Score 2 ]],1)</f>
        <v>44</v>
      </c>
    </row>
    <row r="46" spans="1:26" x14ac:dyDescent="0.3">
      <c r="A46" t="s">
        <v>385</v>
      </c>
      <c r="B46">
        <f>COUNTIFS(Table2[Sub-Sector],Table3[[#This Row],[Sub-Sector]])</f>
        <v>14</v>
      </c>
      <c r="C46" s="2">
        <f>COUNTIFS(Table2[Sub-Sector],Table3[[#This Row],[Sub-Sector]],Table2[Uptrend],"Uptrend")/Table3[[#This Row],[Count]]</f>
        <v>0.7857142857142857</v>
      </c>
      <c r="D46" s="2">
        <f>COUNTIFS(Table2[Sub-Sector],Table3[[#This Row],[Sub-Sector]],Table2[1W Return vs Nifty],"&gt;=5")/Table3[[#This Row],[Count]]</f>
        <v>7.1428571428571425E-2</v>
      </c>
      <c r="E46" s="2">
        <f>COUNTIFS(Table2[Sub-Sector],Table3[[#This Row],[Sub-Sector]],Table2[1M Return vs Nifty],"&gt;=5")/Table3[[#This Row],[Count]]</f>
        <v>0.21428571428571427</v>
      </c>
      <c r="F46" s="2">
        <f>COUNTIFS(Table2[Sub-Sector],Table3[[#This Row],[Sub-Sector]],Table2[6M Return vs Nifty],"&gt;=10")/Table3[[#This Row],[Count]]</f>
        <v>0.5714285714285714</v>
      </c>
      <c r="G46" s="2">
        <f>COUNTIFS(Table2[Sub-Sector],Table3[[#This Row],[Sub-Sector]],Table2[1Y Return vs Nifty],"&gt;=10")/Table3[[#This Row],[Count]]</f>
        <v>0.5714285714285714</v>
      </c>
      <c r="H46" s="2">
        <f>COUNTIFS(Table2[Sub-Sector],Table3[[#This Row],[Sub-Sector]],Table2[RSI Exponential â€“ 14D],"&gt;=50")/Table3[[#This Row],[Count]]</f>
        <v>0.9285714285714286</v>
      </c>
      <c r="I46" s="2">
        <f>COUNTIFS(Table2[Sub-Sector],Table3[[#This Row],[Sub-Sector]],Table2[Relative Volume],"&gt;=1")/Table3[[#This Row],[Count]]</f>
        <v>7.1428571428571425E-2</v>
      </c>
      <c r="J46" s="2">
        <f>COUNTIFS(Table2[Sub-Sector],Table3[[#This Row],[Sub-Sector]],Table2[% Away From Day Low],"&gt;=0.05")/Table3[[#This Row],[Count]]</f>
        <v>7.1428571428571425E-2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7.1428571428571425E-2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0.9285714285714286</v>
      </c>
      <c r="O46" s="2">
        <f>COUNTIFS(Table2[Sub-Sector],Table3[[#This Row],[Sub-Sector]],Table2[% Away From Current Month High],"&lt;=0.05")/Table3[[#This Row],[Count]]</f>
        <v>0.2857142857142857</v>
      </c>
      <c r="P46" s="2">
        <f>COUNTIFS(Table2[Sub-Sector],Table3[[#This Row],[Sub-Sector]],Table2[% Away From 52W High],"&lt;=10")/Table3[[#This Row],[Count]]</f>
        <v>0.35714285714285715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0.9285714285714286</v>
      </c>
      <c r="S46" s="2">
        <f>COUNTIFS(Table2[Sub-Sector],Table3[[#This Row],[Sub-Sector]],Table2[% Price above 50 EMA],"&gt;=0")/Table3[[#This Row],[Count]]</f>
        <v>0.9285714285714286</v>
      </c>
      <c r="T46" s="2">
        <f>COUNTIFS(Table2[Sub-Sector],Table3[[#This Row],[Sub-Sector]],Table2[% Price above 200 EMA],"&gt;=0")/Table3[[#This Row],[Count]]</f>
        <v>0.9285714285714286</v>
      </c>
      <c r="U46" s="2">
        <f>COUNTIFS(Table2[Sub-Sector],Table3[[#This Row],[Sub-Sector]],Table2[Rate of Change - Zone],"Positive")/Table3[[#This Row],[Count]]</f>
        <v>0.8571428571428571</v>
      </c>
      <c r="V46" s="2">
        <f>COUNTIFS(Table2[Sub-Sector],Table3[[#This Row],[Sub-Sector]],Table2[Sharpe Ratio],"&gt;=0.10")/Table3[[#This Row],[Count]]</f>
        <v>0.21428571428571427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369</v>
      </c>
      <c r="X46">
        <f>_xlfn.RANK.AVG(Table3[[#This Row],[Score]],Table3[Score],1)</f>
        <v>43.5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46">
        <f>_xlfn.RANK.AVG(Table3[[#This Row],[Score 2 ]],Table3[[Score 2 ]],1)</f>
        <v>45</v>
      </c>
    </row>
    <row r="47" spans="1:26" x14ac:dyDescent="0.3">
      <c r="A47" t="s">
        <v>735</v>
      </c>
      <c r="B47">
        <f>COUNTIFS(Table2[Sub-Sector],Table3[[#This Row],[Sub-Sector]])</f>
        <v>2</v>
      </c>
      <c r="C47" s="2">
        <f>COUNTIFS(Table2[Sub-Sector],Table3[[#This Row],[Sub-Sector]],Table2[Uptrend],"Uptrend")/Table3[[#This Row],[Count]]</f>
        <v>0.5</v>
      </c>
      <c r="D47" s="2">
        <f>COUNTIFS(Table2[Sub-Sector],Table3[[#This Row],[Sub-Sector]],Table2[1W Return vs Nifty],"&gt;=5")/Table3[[#This Row],[Count]]</f>
        <v>0.5</v>
      </c>
      <c r="E47" s="2">
        <f>COUNTIFS(Table2[Sub-Sector],Table3[[#This Row],[Sub-Sector]],Table2[1M Return vs Nifty],"&gt;=5")/Table3[[#This Row],[Count]]</f>
        <v>0.5</v>
      </c>
      <c r="F47" s="2">
        <f>COUNTIFS(Table2[Sub-Sector],Table3[[#This Row],[Sub-Sector]],Table2[6M Return vs Nifty],"&gt;=10")/Table3[[#This Row],[Count]]</f>
        <v>0.5</v>
      </c>
      <c r="G47" s="2">
        <f>COUNTIFS(Table2[Sub-Sector],Table3[[#This Row],[Sub-Sector]],Table2[1Y Return vs Nifty],"&gt;=10")/Table3[[#This Row],[Count]]</f>
        <v>0.5</v>
      </c>
      <c r="H47" s="2">
        <f>COUNTIFS(Table2[Sub-Sector],Table3[[#This Row],[Sub-Sector]],Table2[RSI Exponential â€“ 14D],"&gt;=50")/Table3[[#This Row],[Count]]</f>
        <v>0.5</v>
      </c>
      <c r="I47" s="2">
        <f>COUNTIFS(Table2[Sub-Sector],Table3[[#This Row],[Sub-Sector]],Table2[Relative Volume],"&gt;=1")/Table3[[#This Row],[Count]]</f>
        <v>1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1</v>
      </c>
      <c r="O47" s="2">
        <f>COUNTIFS(Table2[Sub-Sector],Table3[[#This Row],[Sub-Sector]],Table2[% Away From Current Month High],"&lt;=0.05")/Table3[[#This Row],[Count]]</f>
        <v>0.5</v>
      </c>
      <c r="P47" s="2">
        <f>COUNTIFS(Table2[Sub-Sector],Table3[[#This Row],[Sub-Sector]],Table2[% Away From 52W High],"&lt;=10")/Table3[[#This Row],[Count]]</f>
        <v>0.5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0.5</v>
      </c>
      <c r="S47" s="2">
        <f>COUNTIFS(Table2[Sub-Sector],Table3[[#This Row],[Sub-Sector]],Table2[% Price above 50 EMA],"&gt;=0")/Table3[[#This Row],[Count]]</f>
        <v>0.5</v>
      </c>
      <c r="T47" s="2">
        <f>COUNTIFS(Table2[Sub-Sector],Table3[[#This Row],[Sub-Sector]],Table2[% Price above 200 EMA],"&gt;=0")/Table3[[#This Row],[Count]]</f>
        <v>0.5</v>
      </c>
      <c r="U47" s="2">
        <f>COUNTIFS(Table2[Sub-Sector],Table3[[#This Row],[Sub-Sector]],Table2[Rate of Change - Zone],"Positive")/Table3[[#This Row],[Count]]</f>
        <v>0.5</v>
      </c>
      <c r="V47" s="2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335.5</v>
      </c>
      <c r="X47">
        <f>_xlfn.RANK.AVG(Table3[[#This Row],[Score]],Table3[Score],1)</f>
        <v>30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</v>
      </c>
      <c r="Z47">
        <f>_xlfn.RANK.AVG(Table3[[#This Row],[Score 2 ]],Table3[[Score 2 ]],1)</f>
        <v>46</v>
      </c>
    </row>
    <row r="48" spans="1:26" x14ac:dyDescent="0.3">
      <c r="A48" t="s">
        <v>86</v>
      </c>
      <c r="B48">
        <f>COUNTIFS(Table2[Sub-Sector],Table3[[#This Row],[Sub-Sector]])</f>
        <v>3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0.33333333333333331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0.66666666666666663</v>
      </c>
      <c r="I48" s="2">
        <f>COUNTIFS(Table2[Sub-Sector],Table3[[#This Row],[Sub-Sector]],Table2[Relative Volume],"&gt;=1")/Table3[[#This Row],[Count]]</f>
        <v>0.33333333333333331</v>
      </c>
      <c r="J48" s="2">
        <f>COUNTIFS(Table2[Sub-Sector],Table3[[#This Row],[Sub-Sector]],Table2[% Away From Day Low],"&gt;=0.05")/Table3[[#This Row],[Count]]</f>
        <v>0.33333333333333331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0.33333333333333331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0.66666666666666663</v>
      </c>
      <c r="O48" s="2">
        <f>COUNTIFS(Table2[Sub-Sector],Table3[[#This Row],[Sub-Sector]],Table2[% Away From Current Month High],"&lt;=0.05")/Table3[[#This Row],[Count]]</f>
        <v>0.33333333333333331</v>
      </c>
      <c r="P48" s="2">
        <f>COUNTIFS(Table2[Sub-Sector],Table3[[#This Row],[Sub-Sector]],Table2[% Away From 52W High],"&lt;=10")/Table3[[#This Row],[Count]]</f>
        <v>1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0.66666666666666663</v>
      </c>
      <c r="S48" s="2">
        <f>COUNTIFS(Table2[Sub-Sector],Table3[[#This Row],[Sub-Sector]],Table2[% Price above 50 EMA],"&gt;=0")/Table3[[#This Row],[Count]]</f>
        <v>0.66666666666666663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0.66666666666666663</v>
      </c>
      <c r="V48" s="2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48">
        <f>_xlfn.RANK.AVG(Table3[[#This Row],[Score]],Table3[Score],1)</f>
        <v>56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226.5</v>
      </c>
      <c r="Z48">
        <f>_xlfn.RANK.AVG(Table3[[#This Row],[Score 2 ]],Table3[[Score 2 ]],1)</f>
        <v>47</v>
      </c>
    </row>
    <row r="49" spans="1:26" x14ac:dyDescent="0.3">
      <c r="A49" t="s">
        <v>193</v>
      </c>
      <c r="B49">
        <f>COUNTIFS(Table2[Sub-Sector],Table3[[#This Row],[Sub-Sector]])</f>
        <v>25</v>
      </c>
      <c r="C49" s="2">
        <f>COUNTIFS(Table2[Sub-Sector],Table3[[#This Row],[Sub-Sector]],Table2[Uptrend],"Uptrend")/Table3[[#This Row],[Count]]</f>
        <v>0.68</v>
      </c>
      <c r="D49" s="2">
        <f>COUNTIFS(Table2[Sub-Sector],Table3[[#This Row],[Sub-Sector]],Table2[1W Return vs Nifty],"&gt;=5")/Table3[[#This Row],[Count]]</f>
        <v>0.16</v>
      </c>
      <c r="E49" s="2">
        <f>COUNTIFS(Table2[Sub-Sector],Table3[[#This Row],[Sub-Sector]],Table2[1M Return vs Nifty],"&gt;=5")/Table3[[#This Row],[Count]]</f>
        <v>0.24</v>
      </c>
      <c r="F49" s="2">
        <f>COUNTIFS(Table2[Sub-Sector],Table3[[#This Row],[Sub-Sector]],Table2[6M Return vs Nifty],"&gt;=10")/Table3[[#This Row],[Count]]</f>
        <v>0.6</v>
      </c>
      <c r="G49" s="2">
        <f>COUNTIFS(Table2[Sub-Sector],Table3[[#This Row],[Sub-Sector]],Table2[1Y Return vs Nifty],"&gt;=10")/Table3[[#This Row],[Count]]</f>
        <v>0.52</v>
      </c>
      <c r="H49" s="2">
        <f>COUNTIFS(Table2[Sub-Sector],Table3[[#This Row],[Sub-Sector]],Table2[RSI Exponential â€“ 14D],"&gt;=50")/Table3[[#This Row],[Count]]</f>
        <v>0.64</v>
      </c>
      <c r="I49" s="2">
        <f>COUNTIFS(Table2[Sub-Sector],Table3[[#This Row],[Sub-Sector]],Table2[Relative Volume],"&gt;=1")/Table3[[#This Row],[Count]]</f>
        <v>0.24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0.96</v>
      </c>
      <c r="L49" s="2">
        <f>COUNTIFS(Table2[Sub-Sector],Table3[[#This Row],[Sub-Sector]],Table2[% Away From Current Week Low],"&gt;=0.05")/Table3[[#This Row],[Count]]</f>
        <v>0.04</v>
      </c>
      <c r="M49" s="2">
        <f>COUNTIFS(Table2[Sub-Sector],Table3[[#This Row],[Sub-Sector]],Table2[% Away From Current Week High],"&lt;=0.05")/Table3[[#This Row],[Count]]</f>
        <v>0.84</v>
      </c>
      <c r="N49" s="2">
        <f>COUNTIFS(Table2[Sub-Sector],Table3[[#This Row],[Sub-Sector]],Table2[% Away From Current Month Low],"&gt;=0.05")/Table3[[#This Row],[Count]]</f>
        <v>0.72</v>
      </c>
      <c r="O49" s="2">
        <f>COUNTIFS(Table2[Sub-Sector],Table3[[#This Row],[Sub-Sector]],Table2[% Away From Current Month High],"&lt;=0.05")/Table3[[#This Row],[Count]]</f>
        <v>0.44</v>
      </c>
      <c r="P49" s="2">
        <f>COUNTIFS(Table2[Sub-Sector],Table3[[#This Row],[Sub-Sector]],Table2[% Away From 52W High],"&lt;=10")/Table3[[#This Row],[Count]]</f>
        <v>0.48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0.68</v>
      </c>
      <c r="S49" s="2">
        <f>COUNTIFS(Table2[Sub-Sector],Table3[[#This Row],[Sub-Sector]],Table2[% Price above 50 EMA],"&gt;=0")/Table3[[#This Row],[Count]]</f>
        <v>0.64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0.76</v>
      </c>
      <c r="V49" s="2">
        <f>COUNTIFS(Table2[Sub-Sector],Table3[[#This Row],[Sub-Sector]],Table2[Sharpe Ratio],"&gt;=0.10")/Table3[[#This Row],[Count]]</f>
        <v>0.48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49">
        <f>_xlfn.RANK.AVG(Table3[[#This Row],[Score]],Table3[Score],1)</f>
        <v>42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</v>
      </c>
      <c r="Z49">
        <f>_xlfn.RANK.AVG(Table3[[#This Row],[Score 2 ]],Table3[[Score 2 ]],1)</f>
        <v>48</v>
      </c>
    </row>
    <row r="50" spans="1:26" x14ac:dyDescent="0.3">
      <c r="A50" t="s">
        <v>57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0.33333333333333331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1</v>
      </c>
      <c r="I50" s="2">
        <f>COUNTIFS(Table2[Sub-Sector],Table3[[#This Row],[Sub-Sector]],Table2[Relative Volume],"&gt;=1")/Table3[[#This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1</v>
      </c>
      <c r="O50" s="2">
        <f>COUNTIFS(Table2[Sub-Sector],Table3[[#This Row],[Sub-Sector]],Table2[% Away From Current Month High],"&lt;=0.05")/Table3[[#This Row],[Count]]</f>
        <v>0.66666666666666663</v>
      </c>
      <c r="P50" s="2">
        <f>COUNTIFS(Table2[Sub-Sector],Table3[[#This Row],[Sub-Sector]],Table2[% Away From 52W High],"&lt;=10")/Table3[[#This Row],[Count]]</f>
        <v>0.66666666666666663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1</v>
      </c>
      <c r="S50" s="2">
        <f>COUNTIFS(Table2[Sub-Sector],Table3[[#This Row],[Sub-Sector]],Table2[% Price above 50 EMA],"&gt;=0")/Table3[[#This Row],[Count]]</f>
        <v>1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0.66666666666666663</v>
      </c>
      <c r="V50" s="2">
        <f>COUNTIFS(Table2[Sub-Sector],Table3[[#This Row],[Sub-Sector]],Table2[Sharpe Ratio],"&gt;=0.10")/Table3[[#This Row],[Count]]</f>
        <v>0.66666666666666663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370.5</v>
      </c>
      <c r="X50">
        <f>_xlfn.RANK.AVG(Table3[[#This Row],[Score]],Table3[Score],1)</f>
        <v>45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227.5</v>
      </c>
      <c r="Z50">
        <f>_xlfn.RANK.AVG(Table3[[#This Row],[Score 2 ]],Table3[[Score 2 ]],1)</f>
        <v>49</v>
      </c>
    </row>
    <row r="51" spans="1:26" x14ac:dyDescent="0.3">
      <c r="A51" t="s">
        <v>431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0.75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0.75</v>
      </c>
      <c r="G51" s="2">
        <f>COUNTIFS(Table2[Sub-Sector],Table3[[#This Row],[Sub-Sector]],Table2[1Y Return vs Nifty],"&gt;=10")/Table3[[#This Row],[Count]]</f>
        <v>0.75</v>
      </c>
      <c r="H51" s="2">
        <f>COUNTIFS(Table2[Sub-Sector],Table3[[#This Row],[Sub-Sector]],Table2[RSI Exponential â€“ 14D],"&gt;=50")/Table3[[#This Row],[Count]]</f>
        <v>0.25</v>
      </c>
      <c r="I51" s="2">
        <f>COUNTIFS(Table2[Sub-Sector],Table3[[#This Row],[Sub-Sector]],Table2[Relative Volume],"&gt;=1")/Table3[[#This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0.75</v>
      </c>
      <c r="N51" s="2">
        <f>COUNTIFS(Table2[Sub-Sector],Table3[[#This Row],[Sub-Sector]],Table2[% Away From Current Month Low],"&gt;=0.05")/Table3[[#This Row],[Count]]</f>
        <v>0.75</v>
      </c>
      <c r="O51" s="2">
        <f>COUNTIFS(Table2[Sub-Sector],Table3[[#This Row],[Sub-Sector]],Table2[% Away From Current Month High],"&lt;=0.05")/Table3[[#This Row],[Count]]</f>
        <v>0.5</v>
      </c>
      <c r="P51" s="2">
        <f>COUNTIFS(Table2[Sub-Sector],Table3[[#This Row],[Sub-Sector]],Table2[% Away From 52W High],"&lt;=10")/Table3[[#This Row],[Count]]</f>
        <v>0.25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0.5</v>
      </c>
      <c r="S51" s="2">
        <f>COUNTIFS(Table2[Sub-Sector],Table3[[#This Row],[Sub-Sector]],Table2[% Price above 50 EMA],"&gt;=0")/Table3[[#This Row],[Count]]</f>
        <v>0.75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0.75</v>
      </c>
      <c r="V51" s="2">
        <f>COUNTIFS(Table2[Sub-Sector],Table3[[#This Row],[Sub-Sector]],Table2[Sharpe Ratio],"&gt;=0.10")/Table3[[#This Row],[Count]]</f>
        <v>0.5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457.5</v>
      </c>
      <c r="X51">
        <f>_xlfn.RANK.AVG(Table3[[#This Row],[Score]],Table3[Score],1)</f>
        <v>73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1">
        <f>_xlfn.RANK.AVG(Table3[[#This Row],[Score 2 ]],Table3[[Score 2 ]],1)</f>
        <v>50</v>
      </c>
    </row>
    <row r="52" spans="1:26" x14ac:dyDescent="0.3">
      <c r="A52" t="s">
        <v>577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0.25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0.25</v>
      </c>
      <c r="F52" s="2">
        <f>COUNTIFS(Table2[Sub-Sector],Table3[[#This Row],[Sub-Sector]],Table2[6M Return vs Nifty],"&gt;=10")/Table3[[#This Row],[Count]]</f>
        <v>0.5</v>
      </c>
      <c r="G52" s="2">
        <f>COUNTIFS(Table2[Sub-Sector],Table3[[#This Row],[Sub-Sector]],Table2[1Y Return vs Nifty],"&gt;=10")/Table3[[#This Row],[Count]]</f>
        <v>0.25</v>
      </c>
      <c r="H52" s="2">
        <f>COUNTIFS(Table2[Sub-Sector],Table3[[#This Row],[Sub-Sector]],Table2[RSI Exponential â€“ 14D],"&gt;=50")/Table3[[#This Row],[Count]]</f>
        <v>0.75</v>
      </c>
      <c r="I52" s="2">
        <f>COUNTIFS(Table2[Sub-Sector],Table3[[#This Row],[Sub-Sector]],Table2[Relative Volume],"&gt;=1")/Table3[[#This Row],[Count]]</f>
        <v>0.75</v>
      </c>
      <c r="J52" s="2">
        <f>COUNTIFS(Table2[Sub-Sector],Table3[[#This Row],[Sub-Sector]],Table2[% Away From Day Low],"&gt;=0.05")/Table3[[#This Row],[Count]]</f>
        <v>0.5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0.75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0.75</v>
      </c>
      <c r="O52" s="2">
        <f>COUNTIFS(Table2[Sub-Sector],Table3[[#This Row],[Sub-Sector]],Table2[% Away From Current Month High],"&lt;=0.05")/Table3[[#This Row],[Count]]</f>
        <v>0.25</v>
      </c>
      <c r="P52" s="2">
        <f>COUNTIFS(Table2[Sub-Sector],Table3[[#This Row],[Sub-Sector]],Table2[% Away From 52W High],"&lt;=10")/Table3[[#This Row],[Count]]</f>
        <v>0.25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0.5</v>
      </c>
      <c r="S52" s="2">
        <f>COUNTIFS(Table2[Sub-Sector],Table3[[#This Row],[Sub-Sector]],Table2[% Price above 50 EMA],"&gt;=0")/Table3[[#This Row],[Count]]</f>
        <v>0.5</v>
      </c>
      <c r="T52" s="2">
        <f>COUNTIFS(Table2[Sub-Sector],Table3[[#This Row],[Sub-Sector]],Table2[% Price above 200 EMA],"&gt;=0")/Table3[[#This Row],[Count]]</f>
        <v>0.75</v>
      </c>
      <c r="U52" s="2">
        <f>COUNTIFS(Table2[Sub-Sector],Table3[[#This Row],[Sub-Sector]],Table2[Rate of Change - Zone],"Positive")/Table3[[#This Row],[Count]]</f>
        <v>0.75</v>
      </c>
      <c r="V52" s="2">
        <f>COUNTIFS(Table2[Sub-Sector],Table3[[#This Row],[Sub-Sector]],Table2[Sharpe Ratio],"&gt;=0.10")/Table3[[#This Row],[Count]]</f>
        <v>0.25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52">
        <f>_xlfn.RANK.AVG(Table3[[#This Row],[Score]],Table3[Score],1)</f>
        <v>80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228.5</v>
      </c>
      <c r="Z52">
        <f>_xlfn.RANK.AVG(Table3[[#This Row],[Score 2 ]],Table3[[Score 2 ]],1)</f>
        <v>51</v>
      </c>
    </row>
    <row r="53" spans="1:26" x14ac:dyDescent="0.3">
      <c r="A53" t="s">
        <v>139</v>
      </c>
      <c r="B53">
        <f>COUNTIFS(Table2[Sub-Sector],Table3[[#This Row],[Sub-Sector]])</f>
        <v>20</v>
      </c>
      <c r="C53" s="2">
        <f>COUNTIFS(Table2[Sub-Sector],Table3[[#This Row],[Sub-Sector]],Table2[Uptrend],"Uptrend")/Table3[[#This Row],[Count]]</f>
        <v>0.55000000000000004</v>
      </c>
      <c r="D53" s="2">
        <f>COUNTIFS(Table2[Sub-Sector],Table3[[#This Row],[Sub-Sector]],Table2[1W Return vs Nifty],"&gt;=5")/Table3[[#This Row],[Count]]</f>
        <v>0.05</v>
      </c>
      <c r="E53" s="2">
        <f>COUNTIFS(Table2[Sub-Sector],Table3[[#This Row],[Sub-Sector]],Table2[1M Return vs Nifty],"&gt;=5")/Table3[[#This Row],[Count]]</f>
        <v>0.1</v>
      </c>
      <c r="F53" s="2">
        <f>COUNTIFS(Table2[Sub-Sector],Table3[[#This Row],[Sub-Sector]],Table2[6M Return vs Nifty],"&gt;=10")/Table3[[#This Row],[Count]]</f>
        <v>0.4</v>
      </c>
      <c r="G53" s="2">
        <f>COUNTIFS(Table2[Sub-Sector],Table3[[#This Row],[Sub-Sector]],Table2[1Y Return vs Nifty],"&gt;=10")/Table3[[#This Row],[Count]]</f>
        <v>0.8</v>
      </c>
      <c r="H53" s="2">
        <f>COUNTIFS(Table2[Sub-Sector],Table3[[#This Row],[Sub-Sector]],Table2[RSI Exponential â€“ 14D],"&gt;=50")/Table3[[#This Row],[Count]]</f>
        <v>0.5</v>
      </c>
      <c r="I53" s="2">
        <f>COUNTIFS(Table2[Sub-Sector],Table3[[#This Row],[Sub-Sector]],Table2[Relative Volume],"&gt;=1")/Table3[[#This Row],[Count]]</f>
        <v>0.15</v>
      </c>
      <c r="J53" s="2">
        <f>COUNTIFS(Table2[Sub-Sector],Table3[[#This Row],[Sub-Sector]],Table2[% Away From Day Low],"&gt;=0.05")/Table3[[#This Row],[Count]]</f>
        <v>0.1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0.2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0.75</v>
      </c>
      <c r="O53" s="2">
        <f>COUNTIFS(Table2[Sub-Sector],Table3[[#This Row],[Sub-Sector]],Table2[% Away From Current Month High],"&lt;=0.05")/Table3[[#This Row],[Count]]</f>
        <v>0.4</v>
      </c>
      <c r="P53" s="2">
        <f>COUNTIFS(Table2[Sub-Sector],Table3[[#This Row],[Sub-Sector]],Table2[% Away From 52W High],"&lt;=10")/Table3[[#This Row],[Count]]</f>
        <v>0.2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0.55000000000000004</v>
      </c>
      <c r="S53" s="2">
        <f>COUNTIFS(Table2[Sub-Sector],Table3[[#This Row],[Sub-Sector]],Table2[% Price above 50 EMA],"&gt;=0")/Table3[[#This Row],[Count]]</f>
        <v>0.5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0.85</v>
      </c>
      <c r="V53" s="2">
        <f>COUNTIFS(Table2[Sub-Sector],Table3[[#This Row],[Sub-Sector]],Table2[Sharpe Ratio],"&gt;=0.10")/Table3[[#This Row],[Count]]</f>
        <v>0.45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53">
        <f>_xlfn.RANK.AVG(Table3[[#This Row],[Score]],Table3[Score],1)</f>
        <v>55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</v>
      </c>
      <c r="Z53">
        <f>_xlfn.RANK.AVG(Table3[[#This Row],[Score 2 ]],Table3[[Score 2 ]],1)</f>
        <v>52</v>
      </c>
    </row>
    <row r="54" spans="1:26" x14ac:dyDescent="0.3">
      <c r="A54" t="s">
        <v>226</v>
      </c>
      <c r="B54">
        <f>COUNTIFS(Table2[Sub-Sector],Table3[[#This Row],[Sub-Sector]])</f>
        <v>9</v>
      </c>
      <c r="C54" s="2">
        <f>COUNTIFS(Table2[Sub-Sector],Table3[[#This Row],[Sub-Sector]],Table2[Uptrend],"Uptrend")/Table3[[#This Row],[Count]]</f>
        <v>0.55555555555555558</v>
      </c>
      <c r="D54" s="2">
        <f>COUNTIFS(Table2[Sub-Sector],Table3[[#This Row],[Sub-Sector]],Table2[1W Return vs Nifty],"&gt;=5")/Table3[[#This Row],[Count]]</f>
        <v>0.1111111111111111</v>
      </c>
      <c r="E54" s="2">
        <f>COUNTIFS(Table2[Sub-Sector],Table3[[#This Row],[Sub-Sector]],Table2[1M Return vs Nifty],"&gt;=5")/Table3[[#This Row],[Count]]</f>
        <v>0.22222222222222221</v>
      </c>
      <c r="F54" s="2">
        <f>COUNTIFS(Table2[Sub-Sector],Table3[[#This Row],[Sub-Sector]],Table2[6M Return vs Nifty],"&gt;=10")/Table3[[#This Row],[Count]]</f>
        <v>0.55555555555555558</v>
      </c>
      <c r="G54" s="2">
        <f>COUNTIFS(Table2[Sub-Sector],Table3[[#This Row],[Sub-Sector]],Table2[1Y Return vs Nifty],"&gt;=10")/Table3[[#This Row],[Count]]</f>
        <v>0.44444444444444442</v>
      </c>
      <c r="H54" s="2">
        <f>COUNTIFS(Table2[Sub-Sector],Table3[[#This Row],[Sub-Sector]],Table2[RSI Exponential â€“ 14D],"&gt;=50")/Table3[[#This Row],[Count]]</f>
        <v>0.44444444444444442</v>
      </c>
      <c r="I54" s="2">
        <f>COUNTIFS(Table2[Sub-Sector],Table3[[#This Row],[Sub-Sector]],Table2[Relative Volume],"&gt;=1")/Table3[[#This Row],[Count]]</f>
        <v>0.33333333333333331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0.66666666666666663</v>
      </c>
      <c r="O54" s="2">
        <f>COUNTIFS(Table2[Sub-Sector],Table3[[#This Row],[Sub-Sector]],Table2[% Away From Current Month High],"&lt;=0.05")/Table3[[#This Row],[Count]]</f>
        <v>0.33333333333333331</v>
      </c>
      <c r="P54" s="2">
        <f>COUNTIFS(Table2[Sub-Sector],Table3[[#This Row],[Sub-Sector]],Table2[% Away From 52W High],"&lt;=10")/Table3[[#This Row],[Count]]</f>
        <v>0.44444444444444442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0.44444444444444442</v>
      </c>
      <c r="S54" s="2">
        <f>COUNTIFS(Table2[Sub-Sector],Table3[[#This Row],[Sub-Sector]],Table2[% Price above 50 EMA],"&gt;=0")/Table3[[#This Row],[Count]]</f>
        <v>0.55555555555555558</v>
      </c>
      <c r="T54" s="2">
        <f>COUNTIFS(Table2[Sub-Sector],Table3[[#This Row],[Sub-Sector]],Table2[% Price above 200 EMA],"&gt;=0")/Table3[[#This Row],[Count]]</f>
        <v>0.66666666666666663</v>
      </c>
      <c r="U54" s="2">
        <f>COUNTIFS(Table2[Sub-Sector],Table3[[#This Row],[Sub-Sector]],Table2[Rate of Change - Zone],"Positive")/Table3[[#This Row],[Count]]</f>
        <v>0.77777777777777779</v>
      </c>
      <c r="V54" s="2">
        <f>COUNTIFS(Table2[Sub-Sector],Table3[[#This Row],[Sub-Sector]],Table2[Sharpe Ratio],"&gt;=0.10")/Table3[[#This Row],[Count]]</f>
        <v>0.33333333333333331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397.5</v>
      </c>
      <c r="X54">
        <f>_xlfn.RANK.AVG(Table3[[#This Row],[Score]],Table3[Score],1)</f>
        <v>51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4">
        <f>_xlfn.RANK.AVG(Table3[[#This Row],[Score 2 ]],Table3[[Score 2 ]],1)</f>
        <v>53</v>
      </c>
    </row>
    <row r="55" spans="1:26" x14ac:dyDescent="0.3">
      <c r="A55" t="s">
        <v>130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0.25</v>
      </c>
      <c r="D55" s="2">
        <f>COUNTIFS(Table2[Sub-Sector],Table3[[#This Row],[Sub-Sector]],Table2[1W Return vs Nifty],"&gt;=5")/Table3[[#This Row],[Count]]</f>
        <v>0.25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0.25</v>
      </c>
      <c r="G55" s="2">
        <f>COUNTIFS(Table2[Sub-Sector],Table3[[#This Row],[Sub-Sector]],Table2[1Y Return vs Nifty],"&gt;=10")/Table3[[#This Row],[Count]]</f>
        <v>1</v>
      </c>
      <c r="H55" s="2">
        <f>COUNTIFS(Table2[Sub-Sector],Table3[[#This Row],[Sub-Sector]],Table2[RSI Exponential â€“ 14D],"&gt;=50")/Table3[[#This Row],[Count]]</f>
        <v>0.25</v>
      </c>
      <c r="I55" s="2">
        <f>COUNTIFS(Table2[Sub-Sector],Table3[[#This Row],[Sub-Sector]],Table2[Relative Volume],"&gt;=1")/Table3[[#This Row],[Count]]</f>
        <v>0.5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0.5</v>
      </c>
      <c r="O55" s="2">
        <f>COUNTIFS(Table2[Sub-Sector],Table3[[#This Row],[Sub-Sector]],Table2[% Away From Current Month High],"&lt;=0.05")/Table3[[#This Row],[Count]]</f>
        <v>0</v>
      </c>
      <c r="P55" s="2">
        <f>COUNTIFS(Table2[Sub-Sector],Table3[[#This Row],[Sub-Sector]],Table2[% Away From 52W High],"&lt;=10")/Table3[[#This Row],[Count]]</f>
        <v>0.25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0.25</v>
      </c>
      <c r="S55" s="2">
        <f>COUNTIFS(Table2[Sub-Sector],Table3[[#This Row],[Sub-Sector]],Table2[% Price above 50 EMA],"&gt;=0")/Table3[[#This Row],[Count]]</f>
        <v>0.25</v>
      </c>
      <c r="T55" s="2">
        <f>COUNTIFS(Table2[Sub-Sector],Table3[[#This Row],[Sub-Sector]],Table2[% Price above 200 EMA],"&gt;=0")/Table3[[#This Row],[Count]]</f>
        <v>0.75</v>
      </c>
      <c r="U55" s="2">
        <f>COUNTIFS(Table2[Sub-Sector],Table3[[#This Row],[Sub-Sector]],Table2[Rate of Change - Zone],"Positive")/Table3[[#This Row],[Count]]</f>
        <v>0.5</v>
      </c>
      <c r="V55" s="2">
        <f>COUNTIFS(Table2[Sub-Sector],Table3[[#This Row],[Sub-Sector]],Table2[Sharpe Ratio],"&gt;=0.10")/Table3[[#This Row],[Count]]</f>
        <v>0.5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55">
        <f>_xlfn.RANK.AVG(Table3[[#This Row],[Score]],Table3[Score],1)</f>
        <v>76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233.5</v>
      </c>
      <c r="Z55">
        <f>_xlfn.RANK.AVG(Table3[[#This Row],[Score 2 ]],Table3[[Score 2 ]],1)</f>
        <v>54</v>
      </c>
    </row>
    <row r="56" spans="1:26" x14ac:dyDescent="0.3">
      <c r="A56" t="s">
        <v>317</v>
      </c>
      <c r="B56">
        <f>COUNTIFS(Table2[Sub-Sector],Table3[[#This Row],[Sub-Sector]])</f>
        <v>3</v>
      </c>
      <c r="C56" s="2">
        <f>COUNTIFS(Table2[Sub-Sector],Table3[[#This Row],[Sub-Sector]],Table2[Uptrend],"Uptrend")/Table3[[#This Row],[Count]]</f>
        <v>0.33333333333333331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1</v>
      </c>
      <c r="G56" s="2">
        <f>COUNTIFS(Table2[Sub-Sector],Table3[[#This Row],[Sub-Sector]],Table2[1Y Return vs Nifty],"&gt;=10")/Table3[[#This Row],[Count]]</f>
        <v>1</v>
      </c>
      <c r="H56" s="2">
        <f>COUNTIFS(Table2[Sub-Sector],Table3[[#This Row],[Sub-Sector]],Table2[RSI Exponential â€“ 14D],"&gt;=50")/Table3[[#This Row],[Count]]</f>
        <v>0</v>
      </c>
      <c r="I56" s="2">
        <f>COUNTIFS(Table2[Sub-Sector],Table3[[#This Row],[Sub-Sector]],Table2[Relative Volume],"&gt;=1")/Table3[[#This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</v>
      </c>
      <c r="O56" s="2">
        <f>COUNTIFS(Table2[Sub-Sector],Table3[[#This Row],[Sub-Sector]],Table2[% Away From Current Month High],"&lt;=0.05")/Table3[[#This Row],[Count]]</f>
        <v>0</v>
      </c>
      <c r="P56" s="2">
        <f>COUNTIFS(Table2[Sub-Sector],Table3[[#This Row],[Sub-Sector]],Table2[% Away From 52W High],"&lt;=10")/Table3[[#This Row],[Count]]</f>
        <v>0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0</v>
      </c>
      <c r="S56" s="2">
        <f>COUNTIFS(Table2[Sub-Sector],Table3[[#This Row],[Sub-Sector]],Table2[% Price above 50 EMA],"&gt;=0")/Table3[[#This Row],[Count]]</f>
        <v>0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0</v>
      </c>
      <c r="V56" s="2">
        <f>COUNTIFS(Table2[Sub-Sector],Table3[[#This Row],[Sub-Sector]],Table2[Sharpe Ratio],"&gt;=0.10")/Table3[[#This Row],[Count]]</f>
        <v>1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522.5</v>
      </c>
      <c r="X56">
        <f>_xlfn.RANK.AVG(Table3[[#This Row],[Score]],Table3[Score],1)</f>
        <v>93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6">
        <f>_xlfn.RANK.AVG(Table3[[#This Row],[Score 2 ]],Table3[[Score 2 ]],1)</f>
        <v>56</v>
      </c>
    </row>
    <row r="57" spans="1:26" x14ac:dyDescent="0.3">
      <c r="A57" t="s">
        <v>1371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0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1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</v>
      </c>
      <c r="I57" s="2">
        <f>COUNTIFS(Table2[Sub-Sector],Table3[[#This Row],[Sub-Sector]],Table2[Relative Volume],"&gt;=1")/Table3[[#This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</v>
      </c>
      <c r="S57" s="2">
        <f>COUNTIFS(Table2[Sub-Sector],Table3[[#This Row],[Sub-Sector]],Table2[% Price above 50 EMA],"&gt;=0")/Table3[[#This Row],[Count]]</f>
        <v>0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539.5</v>
      </c>
      <c r="X57">
        <f>_xlfn.RANK.AVG(Table3[[#This Row],[Score]],Table3[Score],1)</f>
        <v>96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7">
        <f>_xlfn.RANK.AVG(Table3[[#This Row],[Score 2 ]],Table3[[Score 2 ]],1)</f>
        <v>56</v>
      </c>
    </row>
    <row r="58" spans="1:26" x14ac:dyDescent="0.3">
      <c r="A58" t="s">
        <v>1647</v>
      </c>
      <c r="B58">
        <f>COUNTIFS(Table2[Sub-Sector],Table3[[#This Row],[Sub-Sector]])</f>
        <v>1</v>
      </c>
      <c r="C58" s="2">
        <f>COUNTIFS(Table2[Sub-Sector],Table3[[#This Row],[Sub-Sector]],Table2[Uptrend],"Uptrend")/Table3[[#This Row],[Count]]</f>
        <v>1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1</v>
      </c>
      <c r="G58" s="2">
        <f>COUNTIFS(Table2[Sub-Sector],Table3[[#This Row],[Sub-Sector]],Table2[1Y Return vs Nifty],"&gt;=10")/Table3[[#This Row],[Count]]</f>
        <v>1</v>
      </c>
      <c r="H58" s="2">
        <f>COUNTIFS(Table2[Sub-Sector],Table3[[#This Row],[Sub-Sector]],Table2[RSI Exponential â€“ 14D],"&gt;=50")/Table3[[#This Row],[Count]]</f>
        <v>0</v>
      </c>
      <c r="I58" s="2">
        <f>COUNTIFS(Table2[Sub-Sector],Table3[[#This Row],[Sub-Sector]],Table2[Relative Volume],"&gt;=1")/Table3[[#This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</v>
      </c>
      <c r="M58" s="2">
        <f>COUNTIFS(Table2[Sub-Sector],Table3[[#This Row],[Sub-Sector]],Table2[% Away From Current Week High],"&lt;=0.05")/Table3[[#This Row],[Count]]</f>
        <v>0</v>
      </c>
      <c r="N58" s="2">
        <f>COUNTIFS(Table2[Sub-Sector],Table3[[#This Row],[Sub-Sector]],Table2[% Away From Current Month Low],"&gt;=0.05")/Table3[[#This Row],[Count]]</f>
        <v>0</v>
      </c>
      <c r="O58" s="2">
        <f>COUNTIFS(Table2[Sub-Sector],Table3[[#This Row],[Sub-Sector]],Table2[% Away From Current Month High],"&lt;=0.05")/Table3[[#This Row],[Count]]</f>
        <v>0</v>
      </c>
      <c r="P58" s="2">
        <f>COUNTIFS(Table2[Sub-Sector],Table3[[#This Row],[Sub-Sector]],Table2[% Away From 52W High],"&lt;=10")/Table3[[#This Row],[Count]]</f>
        <v>0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0</v>
      </c>
      <c r="V58" s="2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58">
        <f>_xlfn.RANK.AVG(Table3[[#This Row],[Score]],Table3[Score],1)</f>
        <v>59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</v>
      </c>
      <c r="Z58">
        <f>_xlfn.RANK.AVG(Table3[[#This Row],[Score 2 ]],Table3[[Score 2 ]],1)</f>
        <v>56</v>
      </c>
    </row>
    <row r="59" spans="1:26" x14ac:dyDescent="0.3">
      <c r="A59" t="s">
        <v>196</v>
      </c>
      <c r="B59">
        <f>COUNTIFS(Table2[Sub-Sector],Table3[[#This Row],[Sub-Sector]])</f>
        <v>2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0</v>
      </c>
      <c r="F59" s="2">
        <f>COUNTIFS(Table2[Sub-Sector],Table3[[#This Row],[Sub-Sector]],Table2[6M Return vs Nifty],"&gt;=10")/Table3[[#This Row],[Count]]</f>
        <v>0.5</v>
      </c>
      <c r="G59" s="2">
        <f>COUNTIFS(Table2[Sub-Sector],Table3[[#This Row],[Sub-Sector]],Table2[1Y Return vs Nifty],"&gt;=10")/Table3[[#This Row],[Count]]</f>
        <v>0.5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Current Week Low],"&gt;=0.05")/Table3[[#This Row],[Count]]</f>
        <v>0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0.5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441.5</v>
      </c>
      <c r="X59">
        <f>_xlfn.RANK.AVG(Table3[[#This Row],[Score]],Table3[Score],1)</f>
        <v>60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59">
        <f>_xlfn.RANK.AVG(Table3[[#This Row],[Score 2 ]],Table3[[Score 2 ]],1)</f>
        <v>58.5</v>
      </c>
    </row>
    <row r="60" spans="1:26" x14ac:dyDescent="0.3">
      <c r="A60" t="s">
        <v>201</v>
      </c>
      <c r="B60">
        <f>COUNTIFS(Table2[Sub-Sector],Table3[[#This Row],[Sub-Sector]])</f>
        <v>4</v>
      </c>
      <c r="C60" s="2">
        <f>COUNTIFS(Table2[Sub-Sector],Table3[[#This Row],[Sub-Sector]],Table2[Uptrend],"Uptrend")/Table3[[#This Row],[Count]]</f>
        <v>0.75</v>
      </c>
      <c r="D60" s="2">
        <f>COUNTIFS(Table2[Sub-Sector],Table3[[#This Row],[Sub-Sector]],Table2[1W Return vs Nifty],"&gt;=5")/Table3[[#This Row],[Count]]</f>
        <v>0.5</v>
      </c>
      <c r="E60" s="2">
        <f>COUNTIFS(Table2[Sub-Sector],Table3[[#This Row],[Sub-Sector]],Table2[1M Return vs Nifty],"&gt;=5")/Table3[[#This Row],[Count]]</f>
        <v>0.75</v>
      </c>
      <c r="F60" s="2">
        <f>COUNTIFS(Table2[Sub-Sector],Table3[[#This Row],[Sub-Sector]],Table2[6M Return vs Nifty],"&gt;=10")/Table3[[#This Row],[Count]]</f>
        <v>0.5</v>
      </c>
      <c r="G60" s="2">
        <f>COUNTIFS(Table2[Sub-Sector],Table3[[#This Row],[Sub-Sector]],Table2[1Y Return vs Nifty],"&gt;=10")/Table3[[#This Row],[Count]]</f>
        <v>0.25</v>
      </c>
      <c r="H60" s="2">
        <f>COUNTIFS(Table2[Sub-Sector],Table3[[#This Row],[Sub-Sector]],Table2[RSI Exponential â€“ 14D],"&gt;=50")/Table3[[#This Row],[Count]]</f>
        <v>0.75</v>
      </c>
      <c r="I60" s="2">
        <f>COUNTIFS(Table2[Sub-Sector],Table3[[#This Row],[Sub-Sector]],Table2[Relative Volume],"&gt;=1")/Table3[[#This Row],[Count]]</f>
        <v>0.5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0.25</v>
      </c>
      <c r="M60" s="2">
        <f>COUNTIFS(Table2[Sub-Sector],Table3[[#This Row],[Sub-Sector]],Table2[% Away From Current Week High],"&lt;=0.05")/Table3[[#This Row],[Count]]</f>
        <v>0.75</v>
      </c>
      <c r="N60" s="2">
        <f>COUNTIFS(Table2[Sub-Sector],Table3[[#This Row],[Sub-Sector]],Table2[% Away From Current Month Low],"&gt;=0.05")/Table3[[#This Row],[Count]]</f>
        <v>0.75</v>
      </c>
      <c r="O60" s="2">
        <f>COUNTIFS(Table2[Sub-Sector],Table3[[#This Row],[Sub-Sector]],Table2[% Away From Current Month High],"&lt;=0.05")/Table3[[#This Row],[Count]]</f>
        <v>0.5</v>
      </c>
      <c r="P60" s="2">
        <f>COUNTIFS(Table2[Sub-Sector],Table3[[#This Row],[Sub-Sector]],Table2[% Away From 52W High],"&lt;=10")/Table3[[#This Row],[Count]]</f>
        <v>0.75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0.75</v>
      </c>
      <c r="V60" s="2">
        <f>COUNTIFS(Table2[Sub-Sector],Table3[[#This Row],[Sub-Sector]],Table2[Sharpe Ratio],"&gt;=0.10")/Table3[[#This Row],[Count]]</f>
        <v>0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</v>
      </c>
      <c r="X60">
        <f>_xlfn.RANK.AVG(Table3[[#This Row],[Score]],Table3[Score],1)</f>
        <v>25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241.5</v>
      </c>
      <c r="Z60">
        <f>_xlfn.RANK.AVG(Table3[[#This Row],[Score 2 ]],Table3[[Score 2 ]],1)</f>
        <v>58.5</v>
      </c>
    </row>
    <row r="61" spans="1:26" x14ac:dyDescent="0.3">
      <c r="A61" t="s">
        <v>127</v>
      </c>
      <c r="B61">
        <f>COUNTIFS(Table2[Sub-Sector],Table3[[#This Row],[Sub-Sector]])</f>
        <v>20</v>
      </c>
      <c r="C61" s="2">
        <f>COUNTIFS(Table2[Sub-Sector],Table3[[#This Row],[Sub-Sector]],Table2[Uptrend],"Uptrend")/Table3[[#This Row],[Count]]</f>
        <v>0.5</v>
      </c>
      <c r="D61" s="2">
        <f>COUNTIFS(Table2[Sub-Sector],Table3[[#This Row],[Sub-Sector]],Table2[1W Return vs Nifty],"&gt;=5")/Table3[[#This Row],[Count]]</f>
        <v>0.1</v>
      </c>
      <c r="E61" s="2">
        <f>COUNTIFS(Table2[Sub-Sector],Table3[[#This Row],[Sub-Sector]],Table2[1M Return vs Nifty],"&gt;=5")/Table3[[#This Row],[Count]]</f>
        <v>0.35</v>
      </c>
      <c r="F61" s="2">
        <f>COUNTIFS(Table2[Sub-Sector],Table3[[#This Row],[Sub-Sector]],Table2[6M Return vs Nifty],"&gt;=10")/Table3[[#This Row],[Count]]</f>
        <v>0.35</v>
      </c>
      <c r="G61" s="2">
        <f>COUNTIFS(Table2[Sub-Sector],Table3[[#This Row],[Sub-Sector]],Table2[1Y Return vs Nifty],"&gt;=10")/Table3[[#This Row],[Count]]</f>
        <v>0.6</v>
      </c>
      <c r="H61" s="2">
        <f>COUNTIFS(Table2[Sub-Sector],Table3[[#This Row],[Sub-Sector]],Table2[RSI Exponential â€“ 14D],"&gt;=50")/Table3[[#This Row],[Count]]</f>
        <v>0.75</v>
      </c>
      <c r="I61" s="2">
        <f>COUNTIFS(Table2[Sub-Sector],Table3[[#This Row],[Sub-Sector]],Table2[Relative Volume],"&gt;=1")/Table3[[#This Row],[Count]]</f>
        <v>0.35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0.95</v>
      </c>
      <c r="L61" s="2">
        <f>COUNTIFS(Table2[Sub-Sector],Table3[[#This Row],[Sub-Sector]],Table2[% Away From Current Week Low],"&gt;=0.05")/Table3[[#This Row],[Count]]</f>
        <v>0</v>
      </c>
      <c r="M61" s="2">
        <f>COUNTIFS(Table2[Sub-Sector],Table3[[#This Row],[Sub-Sector]],Table2[% Away From Current Week High],"&lt;=0.05")/Table3[[#This Row],[Count]]</f>
        <v>0.9</v>
      </c>
      <c r="N61" s="2">
        <f>COUNTIFS(Table2[Sub-Sector],Table3[[#This Row],[Sub-Sector]],Table2[% Away From Current Month Low],"&gt;=0.05")/Table3[[#This Row],[Count]]</f>
        <v>0.85</v>
      </c>
      <c r="O61" s="2">
        <f>COUNTIFS(Table2[Sub-Sector],Table3[[#This Row],[Sub-Sector]],Table2[% Away From Current Month High],"&lt;=0.05")/Table3[[#This Row],[Count]]</f>
        <v>0.45</v>
      </c>
      <c r="P61" s="2">
        <f>COUNTIFS(Table2[Sub-Sector],Table3[[#This Row],[Sub-Sector]],Table2[% Away From 52W High],"&lt;=10")/Table3[[#This Row],[Count]]</f>
        <v>0.25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0.55000000000000004</v>
      </c>
      <c r="S61" s="2">
        <f>COUNTIFS(Table2[Sub-Sector],Table3[[#This Row],[Sub-Sector]],Table2[% Price above 50 EMA],"&gt;=0")/Table3[[#This Row],[Count]]</f>
        <v>0.45</v>
      </c>
      <c r="T61" s="2">
        <f>COUNTIFS(Table2[Sub-Sector],Table3[[#This Row],[Sub-Sector]],Table2[% Price above 200 EMA],"&gt;=0")/Table3[[#This Row],[Count]]</f>
        <v>0.9</v>
      </c>
      <c r="U61" s="2">
        <f>COUNTIFS(Table2[Sub-Sector],Table3[[#This Row],[Sub-Sector]],Table2[Rate of Change - Zone],"Positive")/Table3[[#This Row],[Count]]</f>
        <v>0.7</v>
      </c>
      <c r="V61" s="2">
        <f>COUNTIFS(Table2[Sub-Sector],Table3[[#This Row],[Sub-Sector]],Table2[Sharpe Ratio],"&gt;=0.10")/Table3[[#This Row],[Count]]</f>
        <v>0.45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402.5</v>
      </c>
      <c r="X61">
        <f>_xlfn.RANK.AVG(Table3[[#This Row],[Score]],Table3[Score],1)</f>
        <v>52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242</v>
      </c>
      <c r="Z61">
        <f>_xlfn.RANK.AVG(Table3[[#This Row],[Score 2 ]],Table3[[Score 2 ]],1)</f>
        <v>60</v>
      </c>
    </row>
    <row r="62" spans="1:26" x14ac:dyDescent="0.3">
      <c r="A62" t="s">
        <v>303</v>
      </c>
      <c r="B62">
        <f>COUNTIFS(Table2[Sub-Sector],Table3[[#This Row],[Sub-Sector]])</f>
        <v>6</v>
      </c>
      <c r="C62" s="2">
        <f>COUNTIFS(Table2[Sub-Sector],Table3[[#This Row],[Sub-Sector]],Table2[Uptrend],"Uptrend")/Table3[[#This Row],[Count]]</f>
        <v>0.33333333333333331</v>
      </c>
      <c r="D62" s="2">
        <f>COUNTIFS(Table2[Sub-Sector],Table3[[#This Row],[Sub-Sector]],Table2[1W Return vs Nifty],"&gt;=5")/Table3[[#This Row],[Count]]</f>
        <v>0.5</v>
      </c>
      <c r="E62" s="2">
        <f>COUNTIFS(Table2[Sub-Sector],Table3[[#This Row],[Sub-Sector]],Table2[1M Return vs Nifty],"&gt;=5")/Table3[[#This Row],[Count]]</f>
        <v>0.16666666666666666</v>
      </c>
      <c r="F62" s="2">
        <f>COUNTIFS(Table2[Sub-Sector],Table3[[#This Row],[Sub-Sector]],Table2[6M Return vs Nifty],"&gt;=10")/Table3[[#This Row],[Count]]</f>
        <v>0</v>
      </c>
      <c r="G62" s="2">
        <f>COUNTIFS(Table2[Sub-Sector],Table3[[#This Row],[Sub-Sector]],Table2[1Y Return vs Nifty],"&gt;=10")/Table3[[#This Row],[Count]]</f>
        <v>0.66666666666666663</v>
      </c>
      <c r="H62" s="2">
        <f>COUNTIFS(Table2[Sub-Sector],Table3[[#This Row],[Sub-Sector]],Table2[RSI Exponential â€“ 14D],"&gt;=50")/Table3[[#This Row],[Count]]</f>
        <v>0.83333333333333337</v>
      </c>
      <c r="I62" s="2">
        <f>COUNTIFS(Table2[Sub-Sector],Table3[[#This Row],[Sub-Sector]],Table2[Relative Volume],"&gt;=1")/Table3[[#This Row],[Count]]</f>
        <v>0.5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0.83333333333333337</v>
      </c>
      <c r="O62" s="2">
        <f>COUNTIFS(Table2[Sub-Sector],Table3[[#This Row],[Sub-Sector]],Table2[% Away From Current Month High],"&lt;=0.05")/Table3[[#This Row],[Count]]</f>
        <v>0.5</v>
      </c>
      <c r="P62" s="2">
        <f>COUNTIFS(Table2[Sub-Sector],Table3[[#This Row],[Sub-Sector]],Table2[% Away From 52W High],"&lt;=10")/Table3[[#This Row],[Count]]</f>
        <v>0.16666666666666666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0.66666666666666663</v>
      </c>
      <c r="S62" s="2">
        <f>COUNTIFS(Table2[Sub-Sector],Table3[[#This Row],[Sub-Sector]],Table2[% Price above 50 EMA],"&gt;=0")/Table3[[#This Row],[Count]]</f>
        <v>0.5</v>
      </c>
      <c r="T62" s="2">
        <f>COUNTIFS(Table2[Sub-Sector],Table3[[#This Row],[Sub-Sector]],Table2[% Price above 200 EMA],"&gt;=0")/Table3[[#This Row],[Count]]</f>
        <v>0.83333333333333337</v>
      </c>
      <c r="U62" s="2">
        <f>COUNTIFS(Table2[Sub-Sector],Table3[[#This Row],[Sub-Sector]],Table2[Rate of Change - Zone],"Positive")/Table3[[#This Row],[Count]]</f>
        <v>0.83333333333333337</v>
      </c>
      <c r="V62" s="2">
        <f>COUNTIFS(Table2[Sub-Sector],Table3[[#This Row],[Sub-Sector]],Table2[Sharpe Ratio],"&gt;=0.10")/Table3[[#This Row],[Count]]</f>
        <v>0.66666666666666663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411</v>
      </c>
      <c r="X62">
        <f>_xlfn.RANK.AVG(Table3[[#This Row],[Score]],Table3[Score],1)</f>
        <v>54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2">
        <f>_xlfn.RANK.AVG(Table3[[#This Row],[Score 2 ]],Table3[[Score 2 ]],1)</f>
        <v>61</v>
      </c>
    </row>
    <row r="63" spans="1:26" x14ac:dyDescent="0.3">
      <c r="A63" t="s">
        <v>223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0.66666666666666663</v>
      </c>
      <c r="F63" s="2">
        <f>COUNTIFS(Table2[Sub-Sector],Table3[[#This Row],[Sub-Sector]],Table2[6M Return vs Nifty],"&gt;=10")/Table3[[#This Row],[Count]]</f>
        <v>0.33333333333333331</v>
      </c>
      <c r="G63" s="2">
        <f>COUNTIFS(Table2[Sub-Sector],Table3[[#This Row],[Sub-Sector]],Table2[1Y Return vs Nifty],"&gt;=10")/Table3[[#This Row],[Count]]</f>
        <v>0.66666666666666663</v>
      </c>
      <c r="H63" s="2">
        <f>COUNTIFS(Table2[Sub-Sector],Table3[[#This Row],[Sub-Sector]],Table2[RSI Exponential â€“ 14D],"&gt;=50")/Table3[[#This Row],[Count]]</f>
        <v>1</v>
      </c>
      <c r="I63" s="2">
        <f>COUNTIFS(Table2[Sub-Sector],Table3[[#This Row],[Sub-Sector]],Table2[Relative Volume],"&gt;=1")/Table3[[#This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1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1</v>
      </c>
      <c r="V63" s="2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290.5</v>
      </c>
      <c r="X63">
        <f>_xlfn.RANK.AVG(Table3[[#This Row],[Score]],Table3[Score],1)</f>
        <v>21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3">
        <f>_xlfn.RANK.AVG(Table3[[#This Row],[Score 2 ]],Table3[[Score 2 ]],1)</f>
        <v>62.5</v>
      </c>
    </row>
    <row r="64" spans="1:26" x14ac:dyDescent="0.3">
      <c r="A64" t="s">
        <v>113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0.33333333333333331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0.33333333333333331</v>
      </c>
      <c r="G64" s="2">
        <f>COUNTIFS(Table2[Sub-Sector],Table3[[#This Row],[Sub-Sector]],Table2[1Y Return vs Nifty],"&gt;=10")/Table3[[#This Row],[Count]]</f>
        <v>0.66666666666666663</v>
      </c>
      <c r="H64" s="2">
        <f>COUNTIFS(Table2[Sub-Sector],Table3[[#This Row],[Sub-Sector]],Table2[RSI Exponential â€“ 14D],"&gt;=50")/Table3[[#This Row],[Count]]</f>
        <v>0.33333333333333331</v>
      </c>
      <c r="I64" s="2">
        <f>COUNTIFS(Table2[Sub-Sector],Table3[[#This Row],[Sub-Sector]],Table2[Relative Volume],"&gt;=1")/Table3[[#This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0.66666666666666663</v>
      </c>
      <c r="O64" s="2">
        <f>COUNTIFS(Table2[Sub-Sector],Table3[[#This Row],[Sub-Sector]],Table2[% Away From Current Month High],"&lt;=0.05")/Table3[[#This Row],[Count]]</f>
        <v>0.33333333333333331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0.33333333333333331</v>
      </c>
      <c r="S64" s="2">
        <f>COUNTIFS(Table2[Sub-Sector],Table3[[#This Row],[Sub-Sector]],Table2[% Price above 50 EMA],"&gt;=0")/Table3[[#This Row],[Count]]</f>
        <v>0.33333333333333331</v>
      </c>
      <c r="T64" s="2">
        <f>COUNTIFS(Table2[Sub-Sector],Table3[[#This Row],[Sub-Sector]],Table2[% Price above 200 EMA],"&gt;=0")/Table3[[#This Row],[Count]]</f>
        <v>0.66666666666666663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0.33333333333333331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</v>
      </c>
      <c r="X64">
        <f>_xlfn.RANK.AVG(Table3[[#This Row],[Score]],Table3[Score],1)</f>
        <v>94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4">
        <f>_xlfn.RANK.AVG(Table3[[#This Row],[Score 2 ]],Table3[[Score 2 ]],1)</f>
        <v>62.5</v>
      </c>
    </row>
    <row r="65" spans="1:26" x14ac:dyDescent="0.3">
      <c r="A65" t="s">
        <v>1711</v>
      </c>
      <c r="B65">
        <f>COUNTIFS(Table2[Sub-Sector],Table3[[#This Row],[Sub-Sector]])</f>
        <v>1</v>
      </c>
      <c r="C65" s="2">
        <f>COUNTIFS(Table2[Sub-Sector],Table3[[#This Row],[Sub-Sector]],Table2[Uptrend],"Uptrend")/Table3[[#This Row],[Count]]</f>
        <v>0</v>
      </c>
      <c r="D65" s="2">
        <f>COUNTIFS(Table2[Sub-Sector],Table3[[#This Row],[Sub-Sector]],Table2[1W Return vs Nifty],"&gt;=5")/Table3[[#This Row],[Count]]</f>
        <v>1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0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Volume],"&gt;=1")/Table3[[#This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0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0</v>
      </c>
      <c r="P65" s="2">
        <f>COUNTIFS(Table2[Sub-Sector],Table3[[#This Row],[Sub-Sector]],Table2[% Away From 52W High],"&lt;=10")/Table3[[#This Row],[Count]]</f>
        <v>0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459</v>
      </c>
      <c r="X65">
        <f>_xlfn.RANK.AVG(Table3[[#This Row],[Score]],Table3[Score],1)</f>
        <v>75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5">
        <f>_xlfn.RANK.AVG(Table3[[#This Row],[Score 2 ]],Table3[[Score 2 ]],1)</f>
        <v>65</v>
      </c>
    </row>
    <row r="66" spans="1:26" x14ac:dyDescent="0.3">
      <c r="A66" t="s">
        <v>502</v>
      </c>
      <c r="B66">
        <f>COUNTIFS(Table2[Sub-Sector],Table3[[#This Row],[Sub-Sector]])</f>
        <v>1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1</v>
      </c>
      <c r="G66" s="2">
        <f>COUNTIFS(Table2[Sub-Sector],Table3[[#This Row],[Sub-Sector]],Table2[1Y Return vs Nifty],"&gt;=10")/Table3[[#This Row],[Count]]</f>
        <v>0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Volume],"&gt;=1")/Table3[[#This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1</v>
      </c>
      <c r="O66" s="2">
        <f>COUNTIFS(Table2[Sub-Sector],Table3[[#This Row],[Sub-Sector]],Table2[% Away From Current Month High],"&lt;=0.05")/Table3[[#This Row],[Count]]</f>
        <v>0</v>
      </c>
      <c r="P66" s="2">
        <f>COUNTIFS(Table2[Sub-Sector],Table3[[#This Row],[Sub-Sector]],Table2[% Away From 52W High],"&lt;=10")/Table3[[#This Row],[Count]]</f>
        <v>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66">
        <f>_xlfn.RANK.AVG(Table3[[#This Row],[Score]],Table3[Score],1)</f>
        <v>64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6">
        <f>_xlfn.RANK.AVG(Table3[[#This Row],[Score 2 ]],Table3[[Score 2 ]],1)</f>
        <v>65</v>
      </c>
    </row>
    <row r="67" spans="1:26" x14ac:dyDescent="0.3">
      <c r="A67" t="s">
        <v>971</v>
      </c>
      <c r="B67">
        <f>COUNTIFS(Table2[Sub-Sector],Table3[[#This Row],[Sub-Sector]])</f>
        <v>2</v>
      </c>
      <c r="C67" s="2">
        <f>COUNTIFS(Table2[Sub-Sector],Table3[[#This Row],[Sub-Sector]],Table2[Uptrend],"Uptrend")/Table3[[#This Row],[Count]]</f>
        <v>0.5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0.5</v>
      </c>
      <c r="G67" s="2">
        <f>COUNTIFS(Table2[Sub-Sector],Table3[[#This Row],[Sub-Sector]],Table2[1Y Return vs Nifty],"&gt;=10")/Table3[[#This Row],[Count]]</f>
        <v>0.5</v>
      </c>
      <c r="H67" s="2">
        <f>COUNTIFS(Table2[Sub-Sector],Table3[[#This Row],[Sub-Sector]],Table2[RSI Exponential â€“ 14D],"&gt;=50")/Table3[[#This Row],[Count]]</f>
        <v>0.5</v>
      </c>
      <c r="I67" s="2">
        <f>COUNTIFS(Table2[Sub-Sector],Table3[[#This Row],[Sub-Sector]],Table2[Relative Volume],"&gt;=1")/Table3[[#This Row],[Count]]</f>
        <v>0.5</v>
      </c>
      <c r="J67" s="2">
        <f>COUNTIFS(Table2[Sub-Sector],Table3[[#This Row],[Sub-Sector]],Table2[% Away From Day Low],"&gt;=0.05")/Table3[[#This Row],[Count]]</f>
        <v>0.5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0.5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0.5</v>
      </c>
      <c r="O67" s="2">
        <f>COUNTIFS(Table2[Sub-Sector],Table3[[#This Row],[Sub-Sector]],Table2[% Away From Current Month High],"&lt;=0.05")/Table3[[#This Row],[Count]]</f>
        <v>0.5</v>
      </c>
      <c r="P67" s="2">
        <f>COUNTIFS(Table2[Sub-Sector],Table3[[#This Row],[Sub-Sector]],Table2[% Away From 52W High],"&lt;=10")/Table3[[#This Row],[Count]]</f>
        <v>0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0.5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0.5</v>
      </c>
      <c r="U67" s="2">
        <f>COUNTIFS(Table2[Sub-Sector],Table3[[#This Row],[Sub-Sector]],Table2[Rate of Change - Zone],"Positive")/Table3[[#This Row],[Count]]</f>
        <v>0.5</v>
      </c>
      <c r="V67" s="2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67">
        <f>_xlfn.RANK.AVG(Table3[[#This Row],[Score]],Table3[Score],1)</f>
        <v>91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7">
        <f>_xlfn.RANK.AVG(Table3[[#This Row],[Score 2 ]],Table3[[Score 2 ]],1)</f>
        <v>65</v>
      </c>
    </row>
    <row r="68" spans="1:26" x14ac:dyDescent="0.3">
      <c r="A68" t="s">
        <v>669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0.33333333333333331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0.66666666666666663</v>
      </c>
      <c r="G68" s="2">
        <f>COUNTIFS(Table2[Sub-Sector],Table3[[#This Row],[Sub-Sector]],Table2[1Y Return vs Nifty],"&gt;=10")/Table3[[#This Row],[Count]]</f>
        <v>0.33333333333333331</v>
      </c>
      <c r="H68" s="2">
        <f>COUNTIFS(Table2[Sub-Sector],Table3[[#This Row],[Sub-Sector]],Table2[RSI Exponential â€“ 14D],"&gt;=50")/Table3[[#This Row],[Count]]</f>
        <v>0.66666666666666663</v>
      </c>
      <c r="I68" s="2">
        <f>COUNTIFS(Table2[Sub-Sector],Table3[[#This Row],[Sub-Sector]],Table2[Relative Volume],"&gt;=1")/Table3[[#This Row],[Count]]</f>
        <v>0.33333333333333331</v>
      </c>
      <c r="J68" s="2">
        <f>COUNTIFS(Table2[Sub-Sector],Table3[[#This Row],[Sub-Sector]],Table2[% Away From Day Low],"&gt;=0.05")/Table3[[#This Row],[Count]]</f>
        <v>0.33333333333333331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0.33333333333333331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0.66666666666666663</v>
      </c>
      <c r="O68" s="2">
        <f>COUNTIFS(Table2[Sub-Sector],Table3[[#This Row],[Sub-Sector]],Table2[% Away From Current Month High],"&lt;=0.05")/Table3[[#This Row],[Count]]</f>
        <v>0.66666666666666663</v>
      </c>
      <c r="P68" s="2">
        <f>COUNTIFS(Table2[Sub-Sector],Table3[[#This Row],[Sub-Sector]],Table2[% Away From 52W High],"&lt;=10")/Table3[[#This Row],[Count]]</f>
        <v>0.33333333333333331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0.66666666666666663</v>
      </c>
      <c r="S68" s="2">
        <f>COUNTIFS(Table2[Sub-Sector],Table3[[#This Row],[Sub-Sector]],Table2[% Price above 50 EMA],"&gt;=0")/Table3[[#This Row],[Count]]</f>
        <v>0.33333333333333331</v>
      </c>
      <c r="T68" s="2">
        <f>COUNTIFS(Table2[Sub-Sector],Table3[[#This Row],[Sub-Sector]],Table2[% Price above 200 EMA],"&gt;=0")/Table3[[#This Row],[Count]]</f>
        <v>0.66666666666666663</v>
      </c>
      <c r="U68" s="2">
        <f>COUNTIFS(Table2[Sub-Sector],Table3[[#This Row],[Sub-Sector]],Table2[Rate of Change - Zone],"Positive")/Table3[[#This Row],[Count]]</f>
        <v>0.66666666666666663</v>
      </c>
      <c r="V68" s="2">
        <f>COUNTIFS(Table2[Sub-Sector],Table3[[#This Row],[Sub-Sector]],Table2[Sharpe Ratio],"&gt;=0.10")/Table3[[#This Row],[Count]]</f>
        <v>0.66666666666666663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68">
        <f>_xlfn.RANK.AVG(Table3[[#This Row],[Score]],Table3[Score],1)</f>
        <v>77.5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250</v>
      </c>
      <c r="Z68">
        <f>_xlfn.RANK.AVG(Table3[[#This Row],[Score 2 ]],Table3[[Score 2 ]],1)</f>
        <v>67</v>
      </c>
    </row>
    <row r="69" spans="1:26" x14ac:dyDescent="0.3">
      <c r="A69" t="s">
        <v>121</v>
      </c>
      <c r="B69">
        <f>COUNTIFS(Table2[Sub-Sector],Table3[[#This Row],[Sub-Sector]])</f>
        <v>8</v>
      </c>
      <c r="C69" s="2">
        <f>COUNTIFS(Table2[Sub-Sector],Table3[[#This Row],[Sub-Sector]],Table2[Uptrend],"Uptrend")/Table3[[#This Row],[Count]]</f>
        <v>0.75</v>
      </c>
      <c r="D69" s="2">
        <f>COUNTIFS(Table2[Sub-Sector],Table3[[#This Row],[Sub-Sector]],Table2[1W Return vs Nifty],"&gt;=5")/Table3[[#This Row],[Count]]</f>
        <v>0.125</v>
      </c>
      <c r="E69" s="2">
        <f>COUNTIFS(Table2[Sub-Sector],Table3[[#This Row],[Sub-Sector]],Table2[1M Return vs Nifty],"&gt;=5")/Table3[[#This Row],[Count]]</f>
        <v>0.375</v>
      </c>
      <c r="F69" s="2">
        <f>COUNTIFS(Table2[Sub-Sector],Table3[[#This Row],[Sub-Sector]],Table2[6M Return vs Nifty],"&gt;=10")/Table3[[#This Row],[Count]]</f>
        <v>0.5</v>
      </c>
      <c r="G69" s="2">
        <f>COUNTIFS(Table2[Sub-Sector],Table3[[#This Row],[Sub-Sector]],Table2[1Y Return vs Nifty],"&gt;=10")/Table3[[#This Row],[Count]]</f>
        <v>0.5</v>
      </c>
      <c r="H69" s="2">
        <f>COUNTIFS(Table2[Sub-Sector],Table3[[#This Row],[Sub-Sector]],Table2[RSI Exponential â€“ 14D],"&gt;=50")/Table3[[#This Row],[Count]]</f>
        <v>0.625</v>
      </c>
      <c r="I69" s="2">
        <f>COUNTIFS(Table2[Sub-Sector],Table3[[#This Row],[Sub-Sector]],Table2[Relative Volume],"&gt;=1")/Table3[[#This Row],[Count]]</f>
        <v>0.25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0.5</v>
      </c>
      <c r="O69" s="2">
        <f>COUNTIFS(Table2[Sub-Sector],Table3[[#This Row],[Sub-Sector]],Table2[% Away From Current Month High],"&lt;=0.05")/Table3[[#This Row],[Count]]</f>
        <v>0.75</v>
      </c>
      <c r="P69" s="2">
        <f>COUNTIFS(Table2[Sub-Sector],Table3[[#This Row],[Sub-Sector]],Table2[% Away From 52W High],"&lt;=10")/Table3[[#This Row],[Count]]</f>
        <v>0.75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0.875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0.75</v>
      </c>
      <c r="V69" s="2">
        <f>COUNTIFS(Table2[Sub-Sector],Table3[[#This Row],[Sub-Sector]],Table2[Sharpe Ratio],"&gt;=0.10")/Table3[[#This Row],[Count]]</f>
        <v>0.125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373</v>
      </c>
      <c r="X69">
        <f>_xlfn.RANK.AVG(Table3[[#This Row],[Score]],Table3[Score],1)</f>
        <v>46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69">
        <f>_xlfn.RANK.AVG(Table3[[#This Row],[Score 2 ]],Table3[[Score 2 ]],1)</f>
        <v>68</v>
      </c>
    </row>
    <row r="70" spans="1:26" x14ac:dyDescent="0.3">
      <c r="A70" t="s">
        <v>77</v>
      </c>
      <c r="B70">
        <f>COUNTIFS(Table2[Sub-Sector],Table3[[#This Row],[Sub-Sector]])</f>
        <v>1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Volume],"&gt;=1")/Table3[[#This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1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1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70">
        <f>_xlfn.RANK.AVG(Table3[[#This Row],[Score]],Table3[Score],1)</f>
        <v>68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0">
        <f>_xlfn.RANK.AVG(Table3[[#This Row],[Score 2 ]],Table3[[Score 2 ]],1)</f>
        <v>70</v>
      </c>
    </row>
    <row r="71" spans="1:26" x14ac:dyDescent="0.3">
      <c r="A71" t="s">
        <v>330</v>
      </c>
      <c r="B71">
        <f>COUNTIFS(Table2[Sub-Sector],Table3[[#This Row],[Sub-Sector]])</f>
        <v>1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0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71">
        <f>_xlfn.RANK.AVG(Table3[[#This Row],[Score]],Table3[Score],1)</f>
        <v>68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1">
        <f>_xlfn.RANK.AVG(Table3[[#This Row],[Score 2 ]],Table3[[Score 2 ]],1)</f>
        <v>70</v>
      </c>
    </row>
    <row r="72" spans="1:26" x14ac:dyDescent="0.3">
      <c r="A72" t="s">
        <v>270</v>
      </c>
      <c r="B72">
        <f>COUNTIFS(Table2[Sub-Sector],Table3[[#This Row],[Sub-Sector]])</f>
        <v>1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0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</v>
      </c>
      <c r="I72" s="2">
        <f>COUNTIFS(Table2[Sub-Sector],Table3[[#This Row],[Sub-Sector]],Table2[Relative Volume],"&gt;=1")/Table3[[#This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1</v>
      </c>
      <c r="O72" s="2">
        <f>COUNTIFS(Table2[Sub-Sector],Table3[[#This Row],[Sub-Sector]],Table2[% Away From Current Month High],"&lt;=0.05")/Table3[[#This Row],[Count]]</f>
        <v>0</v>
      </c>
      <c r="P72" s="2">
        <f>COUNTIFS(Table2[Sub-Sector],Table3[[#This Row],[Sub-Sector]],Table2[% Away From 52W High],"&lt;=10")/Table3[[#This Row],[Count]]</f>
        <v>0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1</v>
      </c>
      <c r="V72" s="2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451.5</v>
      </c>
      <c r="X72">
        <f>_xlfn.RANK.AVG(Table3[[#This Row],[Score]],Table3[Score],1)</f>
        <v>68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251.5</v>
      </c>
      <c r="Z72">
        <f>_xlfn.RANK.AVG(Table3[[#This Row],[Score 2 ]],Table3[[Score 2 ]],1)</f>
        <v>70</v>
      </c>
    </row>
    <row r="73" spans="1:26" x14ac:dyDescent="0.3">
      <c r="A73" t="s">
        <v>283</v>
      </c>
      <c r="B73">
        <f>COUNTIFS(Table2[Sub-Sector],Table3[[#This Row],[Sub-Sector]])</f>
        <v>14</v>
      </c>
      <c r="C73" s="2">
        <f>COUNTIFS(Table2[Sub-Sector],Table3[[#This Row],[Sub-Sector]],Table2[Uptrend],"Uptrend")/Table3[[#This Row],[Count]]</f>
        <v>0.7857142857142857</v>
      </c>
      <c r="D73" s="2">
        <f>COUNTIFS(Table2[Sub-Sector],Table3[[#This Row],[Sub-Sector]],Table2[1W Return vs Nifty],"&gt;=5")/Table3[[#This Row],[Count]]</f>
        <v>0.2857142857142857</v>
      </c>
      <c r="E73" s="2">
        <f>COUNTIFS(Table2[Sub-Sector],Table3[[#This Row],[Sub-Sector]],Table2[1M Return vs Nifty],"&gt;=5")/Table3[[#This Row],[Count]]</f>
        <v>0.42857142857142855</v>
      </c>
      <c r="F73" s="2">
        <f>COUNTIFS(Table2[Sub-Sector],Table3[[#This Row],[Sub-Sector]],Table2[6M Return vs Nifty],"&gt;=10")/Table3[[#This Row],[Count]]</f>
        <v>0.2857142857142857</v>
      </c>
      <c r="G73" s="2">
        <f>COUNTIFS(Table2[Sub-Sector],Table3[[#This Row],[Sub-Sector]],Table2[1Y Return vs Nifty],"&gt;=10")/Table3[[#This Row],[Count]]</f>
        <v>0.5</v>
      </c>
      <c r="H73" s="2">
        <f>COUNTIFS(Table2[Sub-Sector],Table3[[#This Row],[Sub-Sector]],Table2[RSI Exponential â€“ 14D],"&gt;=50")/Table3[[#This Row],[Count]]</f>
        <v>0.7857142857142857</v>
      </c>
      <c r="I73" s="2">
        <f>COUNTIFS(Table2[Sub-Sector],Table3[[#This Row],[Sub-Sector]],Table2[Relative Volume],"&gt;=1")/Table3[[#This Row],[Count]]</f>
        <v>0.35714285714285715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7.1428571428571425E-2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0.7857142857142857</v>
      </c>
      <c r="O73" s="2">
        <f>COUNTIFS(Table2[Sub-Sector],Table3[[#This Row],[Sub-Sector]],Table2[% Away From Current Month High],"&lt;=0.05")/Table3[[#This Row],[Count]]</f>
        <v>0.8571428571428571</v>
      </c>
      <c r="P73" s="2">
        <f>COUNTIFS(Table2[Sub-Sector],Table3[[#This Row],[Sub-Sector]],Table2[% Away From 52W High],"&lt;=10")/Table3[[#This Row],[Count]]</f>
        <v>0.5714285714285714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0.7857142857142857</v>
      </c>
      <c r="S73" s="2">
        <f>COUNTIFS(Table2[Sub-Sector],Table3[[#This Row],[Sub-Sector]],Table2[% Price above 50 EMA],"&gt;=0")/Table3[[#This Row],[Count]]</f>
        <v>0.8571428571428571</v>
      </c>
      <c r="T73" s="2">
        <f>COUNTIFS(Table2[Sub-Sector],Table3[[#This Row],[Sub-Sector]],Table2[% Price above 200 EMA],"&gt;=0")/Table3[[#This Row],[Count]]</f>
        <v>0.9285714285714286</v>
      </c>
      <c r="U73" s="2">
        <f>COUNTIFS(Table2[Sub-Sector],Table3[[#This Row],[Sub-Sector]],Table2[Rate of Change - Zone],"Positive")/Table3[[#This Row],[Count]]</f>
        <v>0.8571428571428571</v>
      </c>
      <c r="V73" s="2">
        <f>COUNTIFS(Table2[Sub-Sector],Table3[[#This Row],[Sub-Sector]],Table2[Sharpe Ratio],"&gt;=0.10")/Table3[[#This Row],[Count]]</f>
        <v>0.14285714285714285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346.5</v>
      </c>
      <c r="X73">
        <f>_xlfn.RANK.AVG(Table3[[#This Row],[Score]],Table3[Score],1)</f>
        <v>34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73">
        <f>_xlfn.RANK.AVG(Table3[[#This Row],[Score 2 ]],Table3[[Score 2 ]],1)</f>
        <v>72</v>
      </c>
    </row>
    <row r="74" spans="1:26" x14ac:dyDescent="0.3">
      <c r="A74" t="s">
        <v>37</v>
      </c>
      <c r="B74">
        <f>COUNTIFS(Table2[Sub-Sector],Table3[[#This Row],[Sub-Sector]])</f>
        <v>10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0.3</v>
      </c>
      <c r="E74" s="2">
        <f>COUNTIFS(Table2[Sub-Sector],Table3[[#This Row],[Sub-Sector]],Table2[1M Return vs Nifty],"&gt;=5")/Table3[[#This Row],[Count]]</f>
        <v>0.2</v>
      </c>
      <c r="F74" s="2">
        <f>COUNTIFS(Table2[Sub-Sector],Table3[[#This Row],[Sub-Sector]],Table2[6M Return vs Nifty],"&gt;=10")/Table3[[#This Row],[Count]]</f>
        <v>0.3</v>
      </c>
      <c r="G74" s="2">
        <f>COUNTIFS(Table2[Sub-Sector],Table3[[#This Row],[Sub-Sector]],Table2[1Y Return vs Nifty],"&gt;=10")/Table3[[#This Row],[Count]]</f>
        <v>0.5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Volume],"&gt;=1")/Table3[[#This Row],[Count]]</f>
        <v>0.4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1</v>
      </c>
      <c r="O74" s="2">
        <f>COUNTIFS(Table2[Sub-Sector],Table3[[#This Row],[Sub-Sector]],Table2[% Away From Current Month High],"&lt;=0.05")/Table3[[#This Row],[Count]]</f>
        <v>0.7</v>
      </c>
      <c r="P74" s="2">
        <f>COUNTIFS(Table2[Sub-Sector],Table3[[#This Row],[Sub-Sector]],Table2[% Away From 52W High],"&lt;=10")/Table3[[#This Row],[Count]]</f>
        <v>0.6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0.9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0.8</v>
      </c>
      <c r="V74" s="2">
        <f>COUNTIFS(Table2[Sub-Sector],Table3[[#This Row],[Sub-Sector]],Table2[Sharpe Ratio],"&gt;=0.10")/Table3[[#This Row],[Count]]</f>
        <v>0.1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346</v>
      </c>
      <c r="X74">
        <f>_xlfn.RANK.AVG(Table3[[#This Row],[Score]],Table3[Score],1)</f>
        <v>33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74">
        <f>_xlfn.RANK.AVG(Table3[[#This Row],[Score 2 ]],Table3[[Score 2 ]],1)</f>
        <v>73</v>
      </c>
    </row>
    <row r="75" spans="1:26" x14ac:dyDescent="0.3">
      <c r="A75" t="s">
        <v>1539</v>
      </c>
      <c r="B75">
        <f>COUNTIFS(Table2[Sub-Sector],Table3[[#This Row],[Sub-Sector]])</f>
        <v>1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0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Volume],"&gt;=1")/Table3[[#This Row],[Count]]</f>
        <v>1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75">
        <f>_xlfn.RANK.AVG(Table3[[#This Row],[Score]],Table3[Score],1)</f>
        <v>70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5">
        <f>_xlfn.RANK.AVG(Table3[[#This Row],[Score 2 ]],Table3[[Score 2 ]],1)</f>
        <v>74</v>
      </c>
    </row>
    <row r="76" spans="1:26" x14ac:dyDescent="0.3">
      <c r="A76" t="s">
        <v>632</v>
      </c>
      <c r="B76">
        <f>COUNTIFS(Table2[Sub-Sector],Table3[[#This Row],[Sub-Sector]])</f>
        <v>14</v>
      </c>
      <c r="C76" s="2">
        <f>COUNTIFS(Table2[Sub-Sector],Table3[[#This Row],[Sub-Sector]],Table2[Uptrend],"Uptrend")/Table3[[#This Row],[Count]]</f>
        <v>0.8571428571428571</v>
      </c>
      <c r="D76" s="2">
        <f>COUNTIFS(Table2[Sub-Sector],Table3[[#This Row],[Sub-Sector]],Table2[1W Return vs Nifty],"&gt;=5")/Table3[[#This Row],[Count]]</f>
        <v>0.21428571428571427</v>
      </c>
      <c r="E76" s="2">
        <f>COUNTIFS(Table2[Sub-Sector],Table3[[#This Row],[Sub-Sector]],Table2[1M Return vs Nifty],"&gt;=5")/Table3[[#This Row],[Count]]</f>
        <v>0.14285714285714285</v>
      </c>
      <c r="F76" s="2">
        <f>COUNTIFS(Table2[Sub-Sector],Table3[[#This Row],[Sub-Sector]],Table2[6M Return vs Nifty],"&gt;=10")/Table3[[#This Row],[Count]]</f>
        <v>0.21428571428571427</v>
      </c>
      <c r="G76" s="2">
        <f>COUNTIFS(Table2[Sub-Sector],Table3[[#This Row],[Sub-Sector]],Table2[1Y Return vs Nifty],"&gt;=10")/Table3[[#This Row],[Count]]</f>
        <v>0.5714285714285714</v>
      </c>
      <c r="H76" s="2">
        <f>COUNTIFS(Table2[Sub-Sector],Table3[[#This Row],[Sub-Sector]],Table2[RSI Exponential â€“ 14D],"&gt;=50")/Table3[[#This Row],[Count]]</f>
        <v>0.7857142857142857</v>
      </c>
      <c r="I76" s="2">
        <f>COUNTIFS(Table2[Sub-Sector],Table3[[#This Row],[Sub-Sector]],Table2[Relative Volume],"&gt;=1")/Table3[[#This Row],[Count]]</f>
        <v>0.42857142857142855</v>
      </c>
      <c r="J76" s="2">
        <f>COUNTIFS(Table2[Sub-Sector],Table3[[#This Row],[Sub-Sector]],Table2[% Away From Day Low],"&gt;=0.05")/Table3[[#This Row],[Count]]</f>
        <v>0.14285714285714285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0.14285714285714285</v>
      </c>
      <c r="M76" s="2">
        <f>COUNTIFS(Table2[Sub-Sector],Table3[[#This Row],[Sub-Sector]],Table2[% Away From Current Week High],"&lt;=0.05")/Table3[[#This Row],[Count]]</f>
        <v>0.9285714285714286</v>
      </c>
      <c r="N76" s="2">
        <f>COUNTIFS(Table2[Sub-Sector],Table3[[#This Row],[Sub-Sector]],Table2[% Away From Current Month Low],"&gt;=0.05")/Table3[[#This Row],[Count]]</f>
        <v>0.8571428571428571</v>
      </c>
      <c r="O76" s="2">
        <f>COUNTIFS(Table2[Sub-Sector],Table3[[#This Row],[Sub-Sector]],Table2[% Away From Current Month High],"&lt;=0.05")/Table3[[#This Row],[Count]]</f>
        <v>0.6428571428571429</v>
      </c>
      <c r="P76" s="2">
        <f>COUNTIFS(Table2[Sub-Sector],Table3[[#This Row],[Sub-Sector]],Table2[% Away From 52W High],"&lt;=10")/Table3[[#This Row],[Count]]</f>
        <v>0.2857142857142857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0.7142857142857143</v>
      </c>
      <c r="S76" s="2">
        <f>COUNTIFS(Table2[Sub-Sector],Table3[[#This Row],[Sub-Sector]],Table2[% Price above 50 EMA],"&gt;=0")/Table3[[#This Row],[Count]]</f>
        <v>0.9285714285714286</v>
      </c>
      <c r="T76" s="2">
        <f>COUNTIFS(Table2[Sub-Sector],Table3[[#This Row],[Sub-Sector]],Table2[% Price above 200 EMA],"&gt;=0")/Table3[[#This Row],[Count]]</f>
        <v>0.8571428571428571</v>
      </c>
      <c r="U76" s="2">
        <f>COUNTIFS(Table2[Sub-Sector],Table3[[#This Row],[Sub-Sector]],Table2[Rate of Change - Zone],"Positive")/Table3[[#This Row],[Count]]</f>
        <v>0.7142857142857143</v>
      </c>
      <c r="V76" s="2">
        <f>COUNTIFS(Table2[Sub-Sector],Table3[[#This Row],[Sub-Sector]],Table2[Sharpe Ratio],"&gt;=0.10")/Table3[[#This Row],[Count]]</f>
        <v>0.21428571428571427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76">
        <f>_xlfn.RANK.AVG(Table3[[#This Row],[Score]],Table3[Score],1)</f>
        <v>48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6">
        <f>_xlfn.RANK.AVG(Table3[[#This Row],[Score 2 ]],Table3[[Score 2 ]],1)</f>
        <v>75</v>
      </c>
    </row>
    <row r="77" spans="1:26" x14ac:dyDescent="0.3">
      <c r="A77" t="s">
        <v>46</v>
      </c>
      <c r="B77">
        <f>COUNTIFS(Table2[Sub-Sector],Table3[[#This Row],[Sub-Sector]])</f>
        <v>27</v>
      </c>
      <c r="C77" s="2">
        <f>COUNTIFS(Table2[Sub-Sector],Table3[[#This Row],[Sub-Sector]],Table2[Uptrend],"Uptrend")/Table3[[#This Row],[Count]]</f>
        <v>0.70370370370370372</v>
      </c>
      <c r="D77" s="2">
        <f>COUNTIFS(Table2[Sub-Sector],Table3[[#This Row],[Sub-Sector]],Table2[1W Return vs Nifty],"&gt;=5")/Table3[[#This Row],[Count]]</f>
        <v>7.407407407407407E-2</v>
      </c>
      <c r="E77" s="2">
        <f>COUNTIFS(Table2[Sub-Sector],Table3[[#This Row],[Sub-Sector]],Table2[1M Return vs Nifty],"&gt;=5")/Table3[[#This Row],[Count]]</f>
        <v>0.14814814814814814</v>
      </c>
      <c r="F77" s="2">
        <f>COUNTIFS(Table2[Sub-Sector],Table3[[#This Row],[Sub-Sector]],Table2[6M Return vs Nifty],"&gt;=10")/Table3[[#This Row],[Count]]</f>
        <v>0.44444444444444442</v>
      </c>
      <c r="G77" s="2">
        <f>COUNTIFS(Table2[Sub-Sector],Table3[[#This Row],[Sub-Sector]],Table2[1Y Return vs Nifty],"&gt;=10")/Table3[[#This Row],[Count]]</f>
        <v>0.62962962962962965</v>
      </c>
      <c r="H77" s="2">
        <f>COUNTIFS(Table2[Sub-Sector],Table3[[#This Row],[Sub-Sector]],Table2[RSI Exponential â€“ 14D],"&gt;=50")/Table3[[#This Row],[Count]]</f>
        <v>0.59259259259259256</v>
      </c>
      <c r="I77" s="2">
        <f>COUNTIFS(Table2[Sub-Sector],Table3[[#This Row],[Sub-Sector]],Table2[Relative Volume],"&gt;=1")/Table3[[#This Row],[Count]]</f>
        <v>0.14814814814814814</v>
      </c>
      <c r="J77" s="2">
        <f>COUNTIFS(Table2[Sub-Sector],Table3[[#This Row],[Sub-Sector]],Table2[% Away From Day Low],"&gt;=0.05")/Table3[[#This Row],[Count]]</f>
        <v>3.7037037037037035E-2</v>
      </c>
      <c r="K77" s="2">
        <f>COUNTIFS(Table2[Sub-Sector],Table3[[#This Row],[Sub-Sector]],Table2[% Away From Day High],"&lt;=0.05")/Table3[[#This Row],[Count]]</f>
        <v>0.96296296296296291</v>
      </c>
      <c r="L77" s="2">
        <f>COUNTIFS(Table2[Sub-Sector],Table3[[#This Row],[Sub-Sector]],Table2[% Away From Current Week Low],"&gt;=0.05")/Table3[[#This Row],[Count]]</f>
        <v>3.7037037037037035E-2</v>
      </c>
      <c r="M77" s="2">
        <f>COUNTIFS(Table2[Sub-Sector],Table3[[#This Row],[Sub-Sector]],Table2[% Away From Current Week High],"&lt;=0.05")/Table3[[#This Row],[Count]]</f>
        <v>0.92592592592592593</v>
      </c>
      <c r="N77" s="2">
        <f>COUNTIFS(Table2[Sub-Sector],Table3[[#This Row],[Sub-Sector]],Table2[% Away From Current Month Low],"&gt;=0.05")/Table3[[#This Row],[Count]]</f>
        <v>0.7407407407407407</v>
      </c>
      <c r="O77" s="2">
        <f>COUNTIFS(Table2[Sub-Sector],Table3[[#This Row],[Sub-Sector]],Table2[% Away From Current Month High],"&lt;=0.05")/Table3[[#This Row],[Count]]</f>
        <v>0.25925925925925924</v>
      </c>
      <c r="P77" s="2">
        <f>COUNTIFS(Table2[Sub-Sector],Table3[[#This Row],[Sub-Sector]],Table2[% Away From 52W High],"&lt;=10")/Table3[[#This Row],[Count]]</f>
        <v>0.29629629629629628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0.55555555555555558</v>
      </c>
      <c r="S77" s="2">
        <f>COUNTIFS(Table2[Sub-Sector],Table3[[#This Row],[Sub-Sector]],Table2[% Price above 50 EMA],"&gt;=0")/Table3[[#This Row],[Count]]</f>
        <v>0.66666666666666663</v>
      </c>
      <c r="T77" s="2">
        <f>COUNTIFS(Table2[Sub-Sector],Table3[[#This Row],[Sub-Sector]],Table2[% Price above 200 EMA],"&gt;=0")/Table3[[#This Row],[Count]]</f>
        <v>0.88888888888888884</v>
      </c>
      <c r="U77" s="2">
        <f>COUNTIFS(Table2[Sub-Sector],Table3[[#This Row],[Sub-Sector]],Table2[Rate of Change - Zone],"Positive")/Table3[[#This Row],[Count]]</f>
        <v>0.66666666666666663</v>
      </c>
      <c r="V77" s="2">
        <f>COUNTIFS(Table2[Sub-Sector],Table3[[#This Row],[Sub-Sector]],Table2[Sharpe Ratio],"&gt;=0.10")/Table3[[#This Row],[Count]]</f>
        <v>0.66666666666666663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</v>
      </c>
      <c r="X77">
        <f>_xlfn.RANK.AVG(Table3[[#This Row],[Score]],Table3[Score],1)</f>
        <v>57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268</v>
      </c>
      <c r="Z77">
        <f>_xlfn.RANK.AVG(Table3[[#This Row],[Score 2 ]],Table3[[Score 2 ]],1)</f>
        <v>76</v>
      </c>
    </row>
    <row r="78" spans="1:26" x14ac:dyDescent="0.3">
      <c r="A78" t="s">
        <v>18</v>
      </c>
      <c r="B78">
        <f>COUNTIFS(Table2[Sub-Sector],Table3[[#This Row],[Sub-Sector]])</f>
        <v>6</v>
      </c>
      <c r="C78" s="2">
        <f>COUNTIFS(Table2[Sub-Sector],Table3[[#This Row],[Sub-Sector]],Table2[Uptrend],"Uptrend")/Table3[[#This Row],[Count]]</f>
        <v>0.66666666666666663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0.16666666666666666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0.83333333333333337</v>
      </c>
      <c r="H78" s="2">
        <f>COUNTIFS(Table2[Sub-Sector],Table3[[#This Row],[Sub-Sector]],Table2[RSI Exponential â€“ 14D],"&gt;=50")/Table3[[#This Row],[Count]]</f>
        <v>0.83333333333333337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0.66666666666666663</v>
      </c>
      <c r="O78" s="2">
        <f>COUNTIFS(Table2[Sub-Sector],Table3[[#This Row],[Sub-Sector]],Table2[% Away From Current Month High],"&lt;=0.05")/Table3[[#This Row],[Count]]</f>
        <v>0.5</v>
      </c>
      <c r="P78" s="2">
        <f>COUNTIFS(Table2[Sub-Sector],Table3[[#This Row],[Sub-Sector]],Table2[% Away From 52W High],"&lt;=10")/Table3[[#This Row],[Count]]</f>
        <v>0.5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0.83333333333333337</v>
      </c>
      <c r="S78" s="2">
        <f>COUNTIFS(Table2[Sub-Sector],Table3[[#This Row],[Sub-Sector]],Table2[% Price above 50 EMA],"&gt;=0")/Table3[[#This Row],[Count]]</f>
        <v>0.83333333333333337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1</v>
      </c>
      <c r="V78" s="2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476</v>
      </c>
      <c r="X78">
        <f>_xlfn.RANK.AVG(Table3[[#This Row],[Score]],Table3[Score],1)</f>
        <v>81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</v>
      </c>
      <c r="Z78">
        <f>_xlfn.RANK.AVG(Table3[[#This Row],[Score 2 ]],Table3[[Score 2 ]],1)</f>
        <v>77</v>
      </c>
    </row>
    <row r="79" spans="1:26" x14ac:dyDescent="0.3">
      <c r="A79" t="s">
        <v>473</v>
      </c>
      <c r="B79">
        <f>COUNTIFS(Table2[Sub-Sector],Table3[[#This Row],[Sub-Sector]])</f>
        <v>11</v>
      </c>
      <c r="C79" s="2">
        <f>COUNTIFS(Table2[Sub-Sector],Table3[[#This Row],[Sub-Sector]],Table2[Uptrend],"Uptrend")/Table3[[#This Row],[Count]]</f>
        <v>0.72727272727272729</v>
      </c>
      <c r="D79" s="2">
        <f>COUNTIFS(Table2[Sub-Sector],Table3[[#This Row],[Sub-Sector]],Table2[1W Return vs Nifty],"&gt;=5")/Table3[[#This Row],[Count]]</f>
        <v>0.18181818181818182</v>
      </c>
      <c r="E79" s="2">
        <f>COUNTIFS(Table2[Sub-Sector],Table3[[#This Row],[Sub-Sector]],Table2[1M Return vs Nifty],"&gt;=5")/Table3[[#This Row],[Count]]</f>
        <v>0.18181818181818182</v>
      </c>
      <c r="F79" s="2">
        <f>COUNTIFS(Table2[Sub-Sector],Table3[[#This Row],[Sub-Sector]],Table2[6M Return vs Nifty],"&gt;=10")/Table3[[#This Row],[Count]]</f>
        <v>0.36363636363636365</v>
      </c>
      <c r="G79" s="2">
        <f>COUNTIFS(Table2[Sub-Sector],Table3[[#This Row],[Sub-Sector]],Table2[1Y Return vs Nifty],"&gt;=10")/Table3[[#This Row],[Count]]</f>
        <v>0.45454545454545453</v>
      </c>
      <c r="H79" s="2">
        <f>COUNTIFS(Table2[Sub-Sector],Table3[[#This Row],[Sub-Sector]],Table2[RSI Exponential â€“ 14D],"&gt;=50")/Table3[[#This Row],[Count]]</f>
        <v>0.90909090909090906</v>
      </c>
      <c r="I79" s="2">
        <f>COUNTIFS(Table2[Sub-Sector],Table3[[#This Row],[Sub-Sector]],Table2[Relative Volume],"&gt;=1")/Table3[[#This Row],[Count]]</f>
        <v>9.0909090909090912E-2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</v>
      </c>
      <c r="M79" s="2">
        <f>COUNTIFS(Table2[Sub-Sector],Table3[[#This Row],[Sub-Sector]],Table2[% Away From Current Week High],"&lt;=0.05")/Table3[[#This Row],[Count]]</f>
        <v>0.90909090909090906</v>
      </c>
      <c r="N79" s="2">
        <f>COUNTIFS(Table2[Sub-Sector],Table3[[#This Row],[Sub-Sector]],Table2[% Away From Current Month Low],"&gt;=0.05")/Table3[[#This Row],[Count]]</f>
        <v>0.81818181818181823</v>
      </c>
      <c r="O79" s="2">
        <f>COUNTIFS(Table2[Sub-Sector],Table3[[#This Row],[Sub-Sector]],Table2[% Away From Current Month High],"&lt;=0.05")/Table3[[#This Row],[Count]]</f>
        <v>0.27272727272727271</v>
      </c>
      <c r="P79" s="2">
        <f>COUNTIFS(Table2[Sub-Sector],Table3[[#This Row],[Sub-Sector]],Table2[% Away From 52W High],"&lt;=10")/Table3[[#This Row],[Count]]</f>
        <v>0.45454545454545453</v>
      </c>
      <c r="Q79" s="2">
        <f>COUNTIFS(Table2[Sub-Sector],Table3[[#This Row],[Sub-Sector]],Table2[% Away From 52W Low],"&gt;=10")/Table3[[#This Row],[Count]]</f>
        <v>0.90909090909090906</v>
      </c>
      <c r="R79" s="2">
        <f>COUNTIFS(Table2[Sub-Sector],Table3[[#This Row],[Sub-Sector]],Table2[% Price above 20 EMA],"&gt;=0")/Table3[[#This Row],[Count]]</f>
        <v>0.90909090909090906</v>
      </c>
      <c r="S79" s="2">
        <f>COUNTIFS(Table2[Sub-Sector],Table3[[#This Row],[Sub-Sector]],Table2[% Price above 50 EMA],"&gt;=0")/Table3[[#This Row],[Count]]</f>
        <v>0.81818181818181823</v>
      </c>
      <c r="T79" s="2">
        <f>COUNTIFS(Table2[Sub-Sector],Table3[[#This Row],[Sub-Sector]],Table2[% Price above 200 EMA],"&gt;=0")/Table3[[#This Row],[Count]]</f>
        <v>0.81818181818181823</v>
      </c>
      <c r="U79" s="2">
        <f>COUNTIFS(Table2[Sub-Sector],Table3[[#This Row],[Sub-Sector]],Table2[Rate of Change - Zone],"Positive")/Table3[[#This Row],[Count]]</f>
        <v>0.90909090909090906</v>
      </c>
      <c r="V79" s="2">
        <f>COUNTIFS(Table2[Sub-Sector],Table3[[#This Row],[Sub-Sector]],Table2[Sharpe Ratio],"&gt;=0.10")/Table3[[#This Row],[Count]]</f>
        <v>0.36363636363636365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408.5</v>
      </c>
      <c r="X79">
        <f>_xlfn.RANK.AVG(Table3[[#This Row],[Score]],Table3[Score],1)</f>
        <v>53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79">
        <f>_xlfn.RANK.AVG(Table3[[#This Row],[Score 2 ]],Table3[[Score 2 ]],1)</f>
        <v>78.5</v>
      </c>
    </row>
    <row r="80" spans="1:26" x14ac:dyDescent="0.3">
      <c r="A80" t="s">
        <v>186</v>
      </c>
      <c r="B80">
        <f>COUNTIFS(Table2[Sub-Sector],Table3[[#This Row],[Sub-Sector]])</f>
        <v>9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0.22222222222222221</v>
      </c>
      <c r="E80" s="2">
        <f>COUNTIFS(Table2[Sub-Sector],Table3[[#This Row],[Sub-Sector]],Table2[1M Return vs Nifty],"&gt;=5")/Table3[[#This Row],[Count]]</f>
        <v>0.33333333333333331</v>
      </c>
      <c r="F80" s="2">
        <f>COUNTIFS(Table2[Sub-Sector],Table3[[#This Row],[Sub-Sector]],Table2[6M Return vs Nifty],"&gt;=10")/Table3[[#This Row],[Count]]</f>
        <v>0.44444444444444442</v>
      </c>
      <c r="G80" s="2">
        <f>COUNTIFS(Table2[Sub-Sector],Table3[[#This Row],[Sub-Sector]],Table2[1Y Return vs Nifty],"&gt;=10")/Table3[[#This Row],[Count]]</f>
        <v>0.55555555555555558</v>
      </c>
      <c r="H80" s="2">
        <f>COUNTIFS(Table2[Sub-Sector],Table3[[#This Row],[Sub-Sector]],Table2[RSI Exponential â€“ 14D],"&gt;=50")/Table3[[#This Row],[Count]]</f>
        <v>0.88888888888888884</v>
      </c>
      <c r="I80" s="2">
        <f>COUNTIFS(Table2[Sub-Sector],Table3[[#This Row],[Sub-Sector]],Table2[Relative Volume],"&gt;=1")/Table3[[#This Row],[Count]]</f>
        <v>0.22222222222222221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0.1111111111111111</v>
      </c>
      <c r="M80" s="2">
        <f>COUNTIFS(Table2[Sub-Sector],Table3[[#This Row],[Sub-Sector]],Table2[% Away From Current Week High],"&lt;=0.05")/Table3[[#This Row],[Count]]</f>
        <v>0.88888888888888884</v>
      </c>
      <c r="N80" s="2">
        <f>COUNTIFS(Table2[Sub-Sector],Table3[[#This Row],[Sub-Sector]],Table2[% Away From Current Month Low],"&gt;=0.05")/Table3[[#This Row],[Count]]</f>
        <v>0.88888888888888884</v>
      </c>
      <c r="O80" s="2">
        <f>COUNTIFS(Table2[Sub-Sector],Table3[[#This Row],[Sub-Sector]],Table2[% Away From Current Month High],"&lt;=0.05")/Table3[[#This Row],[Count]]</f>
        <v>0.77777777777777779</v>
      </c>
      <c r="P80" s="2">
        <f>COUNTIFS(Table2[Sub-Sector],Table3[[#This Row],[Sub-Sector]],Table2[% Away From 52W High],"&lt;=10")/Table3[[#This Row],[Count]]</f>
        <v>0.88888888888888884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0.88888888888888884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0.66666666666666663</v>
      </c>
      <c r="V80" s="2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</v>
      </c>
      <c r="X80">
        <f>_xlfn.RANK.AVG(Table3[[#This Row],[Score]],Table3[Score],1)</f>
        <v>40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0">
        <f>_xlfn.RANK.AVG(Table3[[#This Row],[Score 2 ]],Table3[[Score 2 ]],1)</f>
        <v>78.5</v>
      </c>
    </row>
    <row r="81" spans="1:26" x14ac:dyDescent="0.3">
      <c r="A81" t="s">
        <v>359</v>
      </c>
      <c r="B81">
        <f>COUNTIFS(Table2[Sub-Sector],Table3[[#This Row],[Sub-Sector]])</f>
        <v>6</v>
      </c>
      <c r="C81" s="2">
        <f>COUNTIFS(Table2[Sub-Sector],Table3[[#This Row],[Sub-Sector]],Table2[Uptrend],"Uptrend")/Table3[[#This Row],[Count]]</f>
        <v>0.66666666666666663</v>
      </c>
      <c r="D81" s="2">
        <f>COUNTIFS(Table2[Sub-Sector],Table3[[#This Row],[Sub-Sector]],Table2[1W Return vs Nifty],"&gt;=5")/Table3[[#This Row],[Count]]</f>
        <v>0.16666666666666666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0.66666666666666663</v>
      </c>
      <c r="I81" s="2">
        <f>COUNTIFS(Table2[Sub-Sector],Table3[[#This Row],[Sub-Sector]],Table2[Relative Volume],"&gt;=1")/Table3[[#This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1</v>
      </c>
      <c r="O81" s="2">
        <f>COUNTIFS(Table2[Sub-Sector],Table3[[#This Row],[Sub-Sector]],Table2[% Away From Current Month High],"&lt;=0.05")/Table3[[#This Row],[Count]]</f>
        <v>0.5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0.83333333333333337</v>
      </c>
      <c r="R81" s="2">
        <f>COUNTIFS(Table2[Sub-Sector],Table3[[#This Row],[Sub-Sector]],Table2[% Price above 20 EMA],"&gt;=0")/Table3[[#This Row],[Count]]</f>
        <v>0.66666666666666663</v>
      </c>
      <c r="S81" s="2">
        <f>COUNTIFS(Table2[Sub-Sector],Table3[[#This Row],[Sub-Sector]],Table2[% Price above 50 EMA],"&gt;=0")/Table3[[#This Row],[Count]]</f>
        <v>0.83333333333333337</v>
      </c>
      <c r="T81" s="2">
        <f>COUNTIFS(Table2[Sub-Sector],Table3[[#This Row],[Sub-Sector]],Table2[% Price above 200 EMA],"&gt;=0")/Table3[[#This Row],[Count]]</f>
        <v>0.66666666666666663</v>
      </c>
      <c r="U81" s="2">
        <f>COUNTIFS(Table2[Sub-Sector],Table3[[#This Row],[Sub-Sector]],Table2[Rate of Change - Zone],"Positive")/Table3[[#This Row],[Count]]</f>
        <v>0.83333333333333337</v>
      </c>
      <c r="V81" s="2">
        <f>COUNTIFS(Table2[Sub-Sector],Table3[[#This Row],[Sub-Sector]],Table2[Sharpe Ratio],"&gt;=0.10")/Table3[[#This Row],[Count]]</f>
        <v>0.16666666666666666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392.5</v>
      </c>
      <c r="X81">
        <f>_xlfn.RANK.AVG(Table3[[#This Row],[Score]],Table3[Score],1)</f>
        <v>49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277.5</v>
      </c>
      <c r="Z81">
        <f>_xlfn.RANK.AVG(Table3[[#This Row],[Score 2 ]],Table3[[Score 2 ]],1)</f>
        <v>80</v>
      </c>
    </row>
    <row r="82" spans="1:26" x14ac:dyDescent="0.3">
      <c r="A82" t="s">
        <v>492</v>
      </c>
      <c r="B82">
        <f>COUNTIFS(Table2[Sub-Sector],Table3[[#This Row],[Sub-Sector]])</f>
        <v>6</v>
      </c>
      <c r="C82" s="2">
        <f>COUNTIFS(Table2[Sub-Sector],Table3[[#This Row],[Sub-Sector]],Table2[Uptrend],"Uptrend")/Table3[[#This Row],[Count]]</f>
        <v>0.66666666666666663</v>
      </c>
      <c r="D82" s="2">
        <f>COUNTIFS(Table2[Sub-Sector],Table3[[#This Row],[Sub-Sector]],Table2[1W Return vs Nifty],"&gt;=5")/Table3[[#This Row],[Count]]</f>
        <v>0.16666666666666666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0.16666666666666666</v>
      </c>
      <c r="G82" s="2">
        <f>COUNTIFS(Table2[Sub-Sector],Table3[[#This Row],[Sub-Sector]],Table2[1Y Return vs Nifty],"&gt;=10")/Table3[[#This Row],[Count]]</f>
        <v>0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Volume],"&gt;=1")/Table3[[#This Row],[Count]]</f>
        <v>0.33333333333333331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</v>
      </c>
      <c r="M82" s="2">
        <f>COUNTIFS(Table2[Sub-Sector],Table3[[#This Row],[Sub-Sector]],Table2[% Away From Current Week High],"&lt;=0.05")/Table3[[#This Row],[Count]]</f>
        <v>0.83333333333333337</v>
      </c>
      <c r="N82" s="2">
        <f>COUNTIFS(Table2[Sub-Sector],Table3[[#This Row],[Sub-Sector]],Table2[% Away From Current Month Low],"&gt;=0.05")/Table3[[#This Row],[Count]]</f>
        <v>1</v>
      </c>
      <c r="O82" s="2">
        <f>COUNTIFS(Table2[Sub-Sector],Table3[[#This Row],[Sub-Sector]],Table2[% Away From Current Month High],"&lt;=0.05")/Table3[[#This Row],[Count]]</f>
        <v>0.66666666666666663</v>
      </c>
      <c r="P82" s="2">
        <f>COUNTIFS(Table2[Sub-Sector],Table3[[#This Row],[Sub-Sector]],Table2[% Away From 52W High],"&lt;=10")/Table3[[#This Row],[Count]]</f>
        <v>0.16666666666666666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395.5</v>
      </c>
      <c r="X82">
        <f>_xlfn.RANK.AVG(Table3[[#This Row],[Score]],Table3[Score],1)</f>
        <v>50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2">
        <f>_xlfn.RANK.AVG(Table3[[#This Row],[Score 2 ]],Table3[[Score 2 ]],1)</f>
        <v>81.5</v>
      </c>
    </row>
    <row r="83" spans="1:26" x14ac:dyDescent="0.3">
      <c r="A83" t="s">
        <v>89</v>
      </c>
      <c r="B83">
        <f>COUNTIFS(Table2[Sub-Sector],Table3[[#This Row],[Sub-Sector]])</f>
        <v>5</v>
      </c>
      <c r="C83" s="2">
        <f>COUNTIFS(Table2[Sub-Sector],Table3[[#This Row],[Sub-Sector]],Table2[Uptrend],"Uptrend")/Table3[[#This Row],[Count]]</f>
        <v>0.2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0.6</v>
      </c>
      <c r="G83" s="2">
        <f>COUNTIFS(Table2[Sub-Sector],Table3[[#This Row],[Sub-Sector]],Table2[1Y Return vs Nifty],"&gt;=10")/Table3[[#This Row],[Count]]</f>
        <v>0.6</v>
      </c>
      <c r="H83" s="2">
        <f>COUNTIFS(Table2[Sub-Sector],Table3[[#This Row],[Sub-Sector]],Table2[RSI Exponential â€“ 14D],"&gt;=50")/Table3[[#This Row],[Count]]</f>
        <v>0.4</v>
      </c>
      <c r="I83" s="2">
        <f>COUNTIFS(Table2[Sub-Sector],Table3[[#This Row],[Sub-Sector]],Table2[Relative Volume],"&gt;=1")/Table3[[#This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0.8</v>
      </c>
      <c r="O83" s="2">
        <f>COUNTIFS(Table2[Sub-Sector],Table3[[#This Row],[Sub-Sector]],Table2[% Away From Current Month High],"&lt;=0.05")/Table3[[#This Row],[Count]]</f>
        <v>0.4</v>
      </c>
      <c r="P83" s="2">
        <f>COUNTIFS(Table2[Sub-Sector],Table3[[#This Row],[Sub-Sector]],Table2[% Away From 52W High],"&lt;=10")/Table3[[#This Row],[Count]]</f>
        <v>0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0.2</v>
      </c>
      <c r="S83" s="2">
        <f>COUNTIFS(Table2[Sub-Sector],Table3[[#This Row],[Sub-Sector]],Table2[% Price above 50 EMA],"&gt;=0")/Table3[[#This Row],[Count]]</f>
        <v>0.2</v>
      </c>
      <c r="T83" s="2">
        <f>COUNTIFS(Table2[Sub-Sector],Table3[[#This Row],[Sub-Sector]],Table2[% Price above 200 EMA],"&gt;=0")/Table3[[#This Row],[Count]]</f>
        <v>0.8</v>
      </c>
      <c r="U83" s="2">
        <f>COUNTIFS(Table2[Sub-Sector],Table3[[#This Row],[Sub-Sector]],Table2[Rate of Change - Zone],"Positive")/Table3[[#This Row],[Count]]</f>
        <v>0.6</v>
      </c>
      <c r="V83" s="2">
        <f>COUNTIFS(Table2[Sub-Sector],Table3[[#This Row],[Sub-Sector]],Table2[Sharpe Ratio],"&gt;=0.10")/Table3[[#This Row],[Count]]</f>
        <v>0.6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3">
        <f>_xlfn.RANK.AVG(Table3[[#This Row],[Score]],Table3[Score],1)</f>
        <v>101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3">
        <f>_xlfn.RANK.AVG(Table3[[#This Row],[Score 2 ]],Table3[[Score 2 ]],1)</f>
        <v>81.5</v>
      </c>
    </row>
    <row r="84" spans="1:26" x14ac:dyDescent="0.3">
      <c r="A84" t="s">
        <v>300</v>
      </c>
      <c r="B84">
        <f>COUNTIFS(Table2[Sub-Sector],Table3[[#This Row],[Sub-Sector]])</f>
        <v>14</v>
      </c>
      <c r="C84" s="2">
        <f>COUNTIFS(Table2[Sub-Sector],Table3[[#This Row],[Sub-Sector]],Table2[Uptrend],"Uptrend")/Table3[[#This Row],[Count]]</f>
        <v>0.5714285714285714</v>
      </c>
      <c r="D84" s="2">
        <f>COUNTIFS(Table2[Sub-Sector],Table3[[#This Row],[Sub-Sector]],Table2[1W Return vs Nifty],"&gt;=5")/Table3[[#This Row],[Count]]</f>
        <v>0.14285714285714285</v>
      </c>
      <c r="E84" s="2">
        <f>COUNTIFS(Table2[Sub-Sector],Table3[[#This Row],[Sub-Sector]],Table2[1M Return vs Nifty],"&gt;=5")/Table3[[#This Row],[Count]]</f>
        <v>0.14285714285714285</v>
      </c>
      <c r="F84" s="2">
        <f>COUNTIFS(Table2[Sub-Sector],Table3[[#This Row],[Sub-Sector]],Table2[6M Return vs Nifty],"&gt;=10")/Table3[[#This Row],[Count]]</f>
        <v>0.2857142857142857</v>
      </c>
      <c r="G84" s="2">
        <f>COUNTIFS(Table2[Sub-Sector],Table3[[#This Row],[Sub-Sector]],Table2[1Y Return vs Nifty],"&gt;=10")/Table3[[#This Row],[Count]]</f>
        <v>0.35714285714285715</v>
      </c>
      <c r="H84" s="2">
        <f>COUNTIFS(Table2[Sub-Sector],Table3[[#This Row],[Sub-Sector]],Table2[RSI Exponential â€“ 14D],"&gt;=50")/Table3[[#This Row],[Count]]</f>
        <v>0.7142857142857143</v>
      </c>
      <c r="I84" s="2">
        <f>COUNTIFS(Table2[Sub-Sector],Table3[[#This Row],[Sub-Sector]],Table2[Relative Volume],"&gt;=1")/Table3[[#This Row],[Count]]</f>
        <v>0.2857142857142857</v>
      </c>
      <c r="J84" s="2">
        <f>COUNTIFS(Table2[Sub-Sector],Table3[[#This Row],[Sub-Sector]],Table2[% Away From Day Low],"&gt;=0.05")/Table3[[#This Row],[Count]]</f>
        <v>7.1428571428571425E-2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7.1428571428571425E-2</v>
      </c>
      <c r="M84" s="2">
        <f>COUNTIFS(Table2[Sub-Sector],Table3[[#This Row],[Sub-Sector]],Table2[% Away From Current Week High],"&lt;=0.05")/Table3[[#This Row],[Count]]</f>
        <v>0.9285714285714286</v>
      </c>
      <c r="N84" s="2">
        <f>COUNTIFS(Table2[Sub-Sector],Table3[[#This Row],[Sub-Sector]],Table2[% Away From Current Month Low],"&gt;=0.05")/Table3[[#This Row],[Count]]</f>
        <v>0.7857142857142857</v>
      </c>
      <c r="O84" s="2">
        <f>COUNTIFS(Table2[Sub-Sector],Table3[[#This Row],[Sub-Sector]],Table2[% Away From Current Month High],"&lt;=0.05")/Table3[[#This Row],[Count]]</f>
        <v>0.6428571428571429</v>
      </c>
      <c r="P84" s="2">
        <f>COUNTIFS(Table2[Sub-Sector],Table3[[#This Row],[Sub-Sector]],Table2[% Away From 52W High],"&lt;=10")/Table3[[#This Row],[Count]]</f>
        <v>0.42857142857142855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0.6428571428571429</v>
      </c>
      <c r="S84" s="2">
        <f>COUNTIFS(Table2[Sub-Sector],Table3[[#This Row],[Sub-Sector]],Table2[% Price above 50 EMA],"&gt;=0")/Table3[[#This Row],[Count]]</f>
        <v>0.7857142857142857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0.8571428571428571</v>
      </c>
      <c r="V84" s="2">
        <f>COUNTIFS(Table2[Sub-Sector],Table3[[#This Row],[Sub-Sector]],Table2[Sharpe Ratio],"&gt;=0.10")/Table3[[#This Row],[Count]]</f>
        <v>0.2857142857142857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457</v>
      </c>
      <c r="X84">
        <f>_xlfn.RANK.AVG(Table3[[#This Row],[Score]],Table3[Score],1)</f>
        <v>72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</v>
      </c>
      <c r="Z84">
        <f>_xlfn.RANK.AVG(Table3[[#This Row],[Score 2 ]],Table3[[Score 2 ]],1)</f>
        <v>83</v>
      </c>
    </row>
    <row r="85" spans="1:26" x14ac:dyDescent="0.3">
      <c r="A85" t="s">
        <v>27</v>
      </c>
      <c r="B85">
        <f>COUNTIFS(Table2[Sub-Sector],Table3[[#This Row],[Sub-Sector]])</f>
        <v>4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0.25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1</v>
      </c>
      <c r="I85" s="2">
        <f>COUNTIFS(Table2[Sub-Sector],Table3[[#This Row],[Sub-Sector]],Table2[Relative Volume],"&gt;=1")/Table3[[#This Row],[Count]]</f>
        <v>0</v>
      </c>
      <c r="J85" s="2">
        <f>COUNTIFS(Table2[Sub-Sector],Table3[[#This Row],[Sub-Sector]],Table2[% Away From Day Low],"&gt;=0.05")/Table3[[#This Row],[Count]]</f>
        <v>0.25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0.25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1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1</v>
      </c>
      <c r="V85" s="2">
        <f>COUNTIFS(Table2[Sub-Sector],Table3[[#This Row],[Sub-Sector]],Table2[Sharpe Ratio],"&gt;=0.10")/Table3[[#This Row],[Count]]</f>
        <v>0.25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85">
        <f>_xlfn.RANK.AVG(Table3[[#This Row],[Score]],Table3[Score],1)</f>
        <v>83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5">
        <f>_xlfn.RANK.AVG(Table3[[#This Row],[Score 2 ]],Table3[[Score 2 ]],1)</f>
        <v>84</v>
      </c>
    </row>
    <row r="86" spans="1:26" x14ac:dyDescent="0.3">
      <c r="A86" t="s">
        <v>54</v>
      </c>
      <c r="B86">
        <f>COUNTIFS(Table2[Sub-Sector],Table3[[#This Row],[Sub-Sector]])</f>
        <v>17</v>
      </c>
      <c r="C86" s="2">
        <f>COUNTIFS(Table2[Sub-Sector],Table3[[#This Row],[Sub-Sector]],Table2[Uptrend],"Uptrend")/Table3[[#This Row],[Count]]</f>
        <v>0.29411764705882354</v>
      </c>
      <c r="D86" s="2">
        <f>COUNTIFS(Table2[Sub-Sector],Table3[[#This Row],[Sub-Sector]],Table2[1W Return vs Nifty],"&gt;=5")/Table3[[#This Row],[Count]]</f>
        <v>0.17647058823529413</v>
      </c>
      <c r="E86" s="2">
        <f>COUNTIFS(Table2[Sub-Sector],Table3[[#This Row],[Sub-Sector]],Table2[1M Return vs Nifty],"&gt;=5")/Table3[[#This Row],[Count]]</f>
        <v>0.23529411764705882</v>
      </c>
      <c r="F86" s="2">
        <f>COUNTIFS(Table2[Sub-Sector],Table3[[#This Row],[Sub-Sector]],Table2[6M Return vs Nifty],"&gt;=10")/Table3[[#This Row],[Count]]</f>
        <v>0.17647058823529413</v>
      </c>
      <c r="G86" s="2">
        <f>COUNTIFS(Table2[Sub-Sector],Table3[[#This Row],[Sub-Sector]],Table2[1Y Return vs Nifty],"&gt;=10")/Table3[[#This Row],[Count]]</f>
        <v>0.35294117647058826</v>
      </c>
      <c r="H86" s="2">
        <f>COUNTIFS(Table2[Sub-Sector],Table3[[#This Row],[Sub-Sector]],Table2[RSI Exponential â€“ 14D],"&gt;=50")/Table3[[#This Row],[Count]]</f>
        <v>0.76470588235294112</v>
      </c>
      <c r="I86" s="2">
        <f>COUNTIFS(Table2[Sub-Sector],Table3[[#This Row],[Sub-Sector]],Table2[Relative Volume],"&gt;=1")/Table3[[#This Row],[Count]]</f>
        <v>0.29411764705882354</v>
      </c>
      <c r="J86" s="2">
        <f>COUNTIFS(Table2[Sub-Sector],Table3[[#This Row],[Sub-Sector]],Table2[% Away From Day Low],"&gt;=0.05")/Table3[[#This Row],[Count]]</f>
        <v>5.8823529411764705E-2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0.17647058823529413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0.88235294117647056</v>
      </c>
      <c r="O86" s="2">
        <f>COUNTIFS(Table2[Sub-Sector],Table3[[#This Row],[Sub-Sector]],Table2[% Away From Current Month High],"&lt;=0.05")/Table3[[#This Row],[Count]]</f>
        <v>0.58823529411764708</v>
      </c>
      <c r="P86" s="2">
        <f>COUNTIFS(Table2[Sub-Sector],Table3[[#This Row],[Sub-Sector]],Table2[% Away From 52W High],"&lt;=10")/Table3[[#This Row],[Count]]</f>
        <v>0.35294117647058826</v>
      </c>
      <c r="Q86" s="2">
        <f>COUNTIFS(Table2[Sub-Sector],Table3[[#This Row],[Sub-Sector]],Table2[% Away From 52W Low],"&gt;=10")/Table3[[#This Row],[Count]]</f>
        <v>0.82352941176470584</v>
      </c>
      <c r="R86" s="2">
        <f>COUNTIFS(Table2[Sub-Sector],Table3[[#This Row],[Sub-Sector]],Table2[% Price above 20 EMA],"&gt;=0")/Table3[[#This Row],[Count]]</f>
        <v>0.70588235294117652</v>
      </c>
      <c r="S86" s="2">
        <f>COUNTIFS(Table2[Sub-Sector],Table3[[#This Row],[Sub-Sector]],Table2[% Price above 50 EMA],"&gt;=0")/Table3[[#This Row],[Count]]</f>
        <v>0.52941176470588236</v>
      </c>
      <c r="T86" s="2">
        <f>COUNTIFS(Table2[Sub-Sector],Table3[[#This Row],[Sub-Sector]],Table2[% Price above 200 EMA],"&gt;=0")/Table3[[#This Row],[Count]]</f>
        <v>0.6470588235294118</v>
      </c>
      <c r="U86" s="2">
        <f>COUNTIFS(Table2[Sub-Sector],Table3[[#This Row],[Sub-Sector]],Table2[Rate of Change - Zone],"Positive")/Table3[[#This Row],[Count]]</f>
        <v>0.76470588235294112</v>
      </c>
      <c r="V86" s="2">
        <f>COUNTIFS(Table2[Sub-Sector],Table3[[#This Row],[Sub-Sector]],Table2[Sharpe Ratio],"&gt;=0.10")/Table3[[#This Row],[Count]]</f>
        <v>0.11764705882352941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484.5</v>
      </c>
      <c r="X86">
        <f>_xlfn.RANK.AVG(Table3[[#This Row],[Score]],Table3[Score],1)</f>
        <v>84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6">
        <f>_xlfn.RANK.AVG(Table3[[#This Row],[Score 2 ]],Table3[[Score 2 ]],1)</f>
        <v>85.5</v>
      </c>
    </row>
    <row r="87" spans="1:26" x14ac:dyDescent="0.3">
      <c r="A87" t="s">
        <v>95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0.33333333333333331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0.33333333333333331</v>
      </c>
      <c r="I87" s="2">
        <f>COUNTIFS(Table2[Sub-Sector],Table3[[#This Row],[Sub-Sector]],Table2[Relative Volume],"&gt;=1")/Table3[[#This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0.33333333333333331</v>
      </c>
      <c r="O87" s="2">
        <f>COUNTIFS(Table2[Sub-Sector],Table3[[#This Row],[Sub-Sector]],Table2[% Away From Current Month High],"&lt;=0.05")/Table3[[#This Row],[Count]]</f>
        <v>0</v>
      </c>
      <c r="P87" s="2">
        <f>COUNTIFS(Table2[Sub-Sector],Table3[[#This Row],[Sub-Sector]],Table2[% Away From 52W High],"&lt;=10")/Table3[[#This Row],[Count]]</f>
        <v>0.33333333333333331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0.33333333333333331</v>
      </c>
      <c r="S87" s="2">
        <f>COUNTIFS(Table2[Sub-Sector],Table3[[#This Row],[Sub-Sector]],Table2[% Price above 50 EMA],"&gt;=0")/Table3[[#This Row],[Count]]</f>
        <v>0.66666666666666663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0.33333333333333331</v>
      </c>
      <c r="V87" s="2">
        <f>COUNTIFS(Table2[Sub-Sector],Table3[[#This Row],[Sub-Sector]],Table2[Sharpe Ratio],"&gt;=0.10")/Table3[[#This Row],[Count]]</f>
        <v>1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541.5</v>
      </c>
      <c r="X87">
        <f>_xlfn.RANK.AVG(Table3[[#This Row],[Score]],Table3[Score],1)</f>
        <v>98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</v>
      </c>
      <c r="Z87">
        <f>_xlfn.RANK.AVG(Table3[[#This Row],[Score 2 ]],Table3[[Score 2 ]],1)</f>
        <v>85.5</v>
      </c>
    </row>
    <row r="88" spans="1:26" x14ac:dyDescent="0.3">
      <c r="A88" t="s">
        <v>83</v>
      </c>
      <c r="B88">
        <f>COUNTIFS(Table2[Sub-Sector],Table3[[#This Row],[Sub-Sector]])</f>
        <v>3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0.66666666666666663</v>
      </c>
      <c r="G88" s="2">
        <f>COUNTIFS(Table2[Sub-Sector],Table3[[#This Row],[Sub-Sector]],Table2[1Y Return vs Nifty],"&gt;=10")/Table3[[#This Row],[Count]]</f>
        <v>0.33333333333333331</v>
      </c>
      <c r="H88" s="2">
        <f>COUNTIFS(Table2[Sub-Sector],Table3[[#This Row],[Sub-Sector]],Table2[RSI Exponential â€“ 14D],"&gt;=50")/Table3[[#This Row],[Count]]</f>
        <v>0.66666666666666663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0.66666666666666663</v>
      </c>
      <c r="O88" s="2">
        <f>COUNTIFS(Table2[Sub-Sector],Table3[[#This Row],[Sub-Sector]],Table2[% Away From Current Month High],"&lt;=0.05")/Table3[[#This Row],[Count]]</f>
        <v>0.66666666666666663</v>
      </c>
      <c r="P88" s="2">
        <f>COUNTIFS(Table2[Sub-Sector],Table3[[#This Row],[Sub-Sector]],Table2[% Away From 52W High],"&lt;=10")/Table3[[#This Row],[Count]]</f>
        <v>0.66666666666666663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0.66666666666666663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0.66666666666666663</v>
      </c>
      <c r="V88" s="2">
        <f>COUNTIFS(Table2[Sub-Sector],Table3[[#This Row],[Sub-Sector]],Table2[Sharpe Ratio],"&gt;=0.10")/Table3[[#This Row],[Count]]</f>
        <v>0.33333333333333331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88">
        <f>_xlfn.RANK.AVG(Table3[[#This Row],[Score]],Table3[Score],1)</f>
        <v>87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300</v>
      </c>
      <c r="Z88">
        <f>_xlfn.RANK.AVG(Table3[[#This Row],[Score 2 ]],Table3[[Score 2 ]],1)</f>
        <v>87</v>
      </c>
    </row>
    <row r="89" spans="1:26" x14ac:dyDescent="0.3">
      <c r="A89" t="s">
        <v>262</v>
      </c>
      <c r="B89">
        <f>COUNTIFS(Table2[Sub-Sector],Table3[[#This Row],[Sub-Sector]])</f>
        <v>23</v>
      </c>
      <c r="C89" s="2">
        <f>COUNTIFS(Table2[Sub-Sector],Table3[[#This Row],[Sub-Sector]],Table2[Uptrend],"Uptrend")/Table3[[#This Row],[Count]]</f>
        <v>0.34782608695652173</v>
      </c>
      <c r="D89" s="2">
        <f>COUNTIFS(Table2[Sub-Sector],Table3[[#This Row],[Sub-Sector]],Table2[1W Return vs Nifty],"&gt;=5")/Table3[[#This Row],[Count]]</f>
        <v>0.13043478260869565</v>
      </c>
      <c r="E89" s="2">
        <f>COUNTIFS(Table2[Sub-Sector],Table3[[#This Row],[Sub-Sector]],Table2[1M Return vs Nifty],"&gt;=5")/Table3[[#This Row],[Count]]</f>
        <v>8.6956521739130432E-2</v>
      </c>
      <c r="F89" s="2">
        <f>COUNTIFS(Table2[Sub-Sector],Table3[[#This Row],[Sub-Sector]],Table2[6M Return vs Nifty],"&gt;=10")/Table3[[#This Row],[Count]]</f>
        <v>0.39130434782608697</v>
      </c>
      <c r="G89" s="2">
        <f>COUNTIFS(Table2[Sub-Sector],Table3[[#This Row],[Sub-Sector]],Table2[1Y Return vs Nifty],"&gt;=10")/Table3[[#This Row],[Count]]</f>
        <v>0.34782608695652173</v>
      </c>
      <c r="H89" s="2">
        <f>COUNTIFS(Table2[Sub-Sector],Table3[[#This Row],[Sub-Sector]],Table2[RSI Exponential â€“ 14D],"&gt;=50")/Table3[[#This Row],[Count]]</f>
        <v>0.39130434782608697</v>
      </c>
      <c r="I89" s="2">
        <f>COUNTIFS(Table2[Sub-Sector],Table3[[#This Row],[Sub-Sector]],Table2[Relative Volume],"&gt;=1")/Table3[[#This Row],[Count]]</f>
        <v>0.2608695652173913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0.91304347826086951</v>
      </c>
      <c r="N89" s="2">
        <f>COUNTIFS(Table2[Sub-Sector],Table3[[#This Row],[Sub-Sector]],Table2[% Away From Current Month Low],"&gt;=0.05")/Table3[[#This Row],[Count]]</f>
        <v>0.65217391304347827</v>
      </c>
      <c r="O89" s="2">
        <f>COUNTIFS(Table2[Sub-Sector],Table3[[#This Row],[Sub-Sector]],Table2[% Away From Current Month High],"&lt;=0.05")/Table3[[#This Row],[Count]]</f>
        <v>0.17391304347826086</v>
      </c>
      <c r="P89" s="2">
        <f>COUNTIFS(Table2[Sub-Sector],Table3[[#This Row],[Sub-Sector]],Table2[% Away From 52W High],"&lt;=10")/Table3[[#This Row],[Count]]</f>
        <v>8.6956521739130432E-2</v>
      </c>
      <c r="Q89" s="2">
        <f>COUNTIFS(Table2[Sub-Sector],Table3[[#This Row],[Sub-Sector]],Table2[% Away From 52W Low],"&gt;=10")/Table3[[#This Row],[Count]]</f>
        <v>0.91304347826086951</v>
      </c>
      <c r="R89" s="2">
        <f>COUNTIFS(Table2[Sub-Sector],Table3[[#This Row],[Sub-Sector]],Table2[% Price above 20 EMA],"&gt;=0")/Table3[[#This Row],[Count]]</f>
        <v>0.30434782608695654</v>
      </c>
      <c r="S89" s="2">
        <f>COUNTIFS(Table2[Sub-Sector],Table3[[#This Row],[Sub-Sector]],Table2[% Price above 50 EMA],"&gt;=0")/Table3[[#This Row],[Count]]</f>
        <v>0.39130434782608697</v>
      </c>
      <c r="T89" s="2">
        <f>COUNTIFS(Table2[Sub-Sector],Table3[[#This Row],[Sub-Sector]],Table2[% Price above 200 EMA],"&gt;=0")/Table3[[#This Row],[Count]]</f>
        <v>0.78260869565217395</v>
      </c>
      <c r="U89" s="2">
        <f>COUNTIFS(Table2[Sub-Sector],Table3[[#This Row],[Sub-Sector]],Table2[Rate of Change - Zone],"Positive")/Table3[[#This Row],[Count]]</f>
        <v>0.60869565217391308</v>
      </c>
      <c r="V89" s="2">
        <f>COUNTIFS(Table2[Sub-Sector],Table3[[#This Row],[Sub-Sector]],Table2[Sharpe Ratio],"&gt;=0.10")/Table3[[#This Row],[Count]]</f>
        <v>0.47826086956521741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508</v>
      </c>
      <c r="X89">
        <f>_xlfn.RANK.AVG(Table3[[#This Row],[Score]],Table3[Score],1)</f>
        <v>90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89">
        <f>_xlfn.RANK.AVG(Table3[[#This Row],[Score 2 ]],Table3[[Score 2 ]],1)</f>
        <v>88.5</v>
      </c>
    </row>
    <row r="90" spans="1:26" x14ac:dyDescent="0.3">
      <c r="A90" t="s">
        <v>178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0.66666666666666663</v>
      </c>
      <c r="D90" s="2">
        <f>COUNTIFS(Table2[Sub-Sector],Table3[[#This Row],[Sub-Sector]],Table2[1W Return vs Nifty],"&gt;=5")/Table3[[#This Row],[Count]]</f>
        <v>0.16666666666666666</v>
      </c>
      <c r="E90" s="2">
        <f>COUNTIFS(Table2[Sub-Sector],Table3[[#This Row],[Sub-Sector]],Table2[1M Return vs Nifty],"&gt;=5")/Table3[[#This Row],[Count]]</f>
        <v>0.16666666666666666</v>
      </c>
      <c r="F90" s="2">
        <f>COUNTIFS(Table2[Sub-Sector],Table3[[#This Row],[Sub-Sector]],Table2[6M Return vs Nifty],"&gt;=10")/Table3[[#This Row],[Count]]</f>
        <v>0.33333333333333331</v>
      </c>
      <c r="G90" s="2">
        <f>COUNTIFS(Table2[Sub-Sector],Table3[[#This Row],[Sub-Sector]],Table2[1Y Return vs Nifty],"&gt;=10")/Table3[[#This Row],[Count]]</f>
        <v>0.5</v>
      </c>
      <c r="H90" s="2">
        <f>COUNTIFS(Table2[Sub-Sector],Table3[[#This Row],[Sub-Sector]],Table2[RSI Exponential â€“ 14D],"&gt;=50")/Table3[[#This Row],[Count]]</f>
        <v>0.33333333333333331</v>
      </c>
      <c r="I90" s="2">
        <f>COUNTIFS(Table2[Sub-Sector],Table3[[#This Row],[Sub-Sector]],Table2[Relative Volume],"&gt;=1")/Table3[[#This Row],[Count]]</f>
        <v>0.33333333333333331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0.16666666666666666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0.66666666666666663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0.33333333333333331</v>
      </c>
      <c r="S90" s="2">
        <f>COUNTIFS(Table2[Sub-Sector],Table3[[#This Row],[Sub-Sector]],Table2[% Price above 50 EMA],"&gt;=0")/Table3[[#This Row],[Count]]</f>
        <v>0.66666666666666663</v>
      </c>
      <c r="T90" s="2">
        <f>COUNTIFS(Table2[Sub-Sector],Table3[[#This Row],[Sub-Sector]],Table2[% Price above 200 EMA],"&gt;=0")/Table3[[#This Row],[Count]]</f>
        <v>0.83333333333333337</v>
      </c>
      <c r="U90" s="2">
        <f>COUNTIFS(Table2[Sub-Sector],Table3[[#This Row],[Sub-Sector]],Table2[Rate of Change - Zone],"Positive")/Table3[[#This Row],[Count]]</f>
        <v>0.33333333333333331</v>
      </c>
      <c r="V90" s="2">
        <f>COUNTIFS(Table2[Sub-Sector],Table3[[#This Row],[Sub-Sector]],Table2[Sharpe Ratio],"&gt;=0.10")/Table3[[#This Row],[Count]]</f>
        <v>0.16666666666666666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456.5</v>
      </c>
      <c r="X90">
        <f>_xlfn.RANK.AVG(Table3[[#This Row],[Score]],Table3[Score],1)</f>
        <v>71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303</v>
      </c>
      <c r="Z90">
        <f>_xlfn.RANK.AVG(Table3[[#This Row],[Score 2 ]],Table3[[Score 2 ]],1)</f>
        <v>88.5</v>
      </c>
    </row>
    <row r="91" spans="1:26" x14ac:dyDescent="0.3">
      <c r="A91" t="s">
        <v>156</v>
      </c>
      <c r="B91">
        <f>COUNTIFS(Table2[Sub-Sector],Table3[[#This Row],[Sub-Sector]])</f>
        <v>3</v>
      </c>
      <c r="C91" s="2">
        <f>COUNTIFS(Table2[Sub-Sector],Table3[[#This Row],[Sub-Sector]],Table2[Uptrend],"Uptrend")/Table3[[#This Row],[Count]]</f>
        <v>0.66666666666666663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0.33333333333333331</v>
      </c>
      <c r="G91" s="2">
        <f>COUNTIFS(Table2[Sub-Sector],Table3[[#This Row],[Sub-Sector]],Table2[1Y Return vs Nifty],"&gt;=10")/Table3[[#This Row],[Count]]</f>
        <v>0.66666666666666663</v>
      </c>
      <c r="H91" s="2">
        <f>COUNTIFS(Table2[Sub-Sector],Table3[[#This Row],[Sub-Sector]],Table2[RSI Exponential â€“ 14D],"&gt;=50")/Table3[[#This Row],[Count]]</f>
        <v>0.66666666666666663</v>
      </c>
      <c r="I91" s="2">
        <f>COUNTIFS(Table2[Sub-Sector],Table3[[#This Row],[Sub-Sector]],Table2[Relative Volume],"&gt;=1")/Table3[[#This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0.66666666666666663</v>
      </c>
      <c r="O91" s="2">
        <f>COUNTIFS(Table2[Sub-Sector],Table3[[#This Row],[Sub-Sector]],Table2[% Away From Current Month High],"&lt;=0.05")/Table3[[#This Row],[Count]]</f>
        <v>0.66666666666666663</v>
      </c>
      <c r="P91" s="2">
        <f>COUNTIFS(Table2[Sub-Sector],Table3[[#This Row],[Sub-Sector]],Table2[% Away From 52W High],"&lt;=10")/Table3[[#This Row],[Count]]</f>
        <v>0.33333333333333331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0.66666666666666663</v>
      </c>
      <c r="S91" s="2">
        <f>COUNTIFS(Table2[Sub-Sector],Table3[[#This Row],[Sub-Sector]],Table2[% Price above 50 EMA],"&gt;=0")/Table3[[#This Row],[Count]]</f>
        <v>0.66666666666666663</v>
      </c>
      <c r="T91" s="2">
        <f>COUNTIFS(Table2[Sub-Sector],Table3[[#This Row],[Sub-Sector]],Table2[% Price above 200 EMA],"&gt;=0")/Table3[[#This Row],[Count]]</f>
        <v>0.66666666666666663</v>
      </c>
      <c r="U91" s="2">
        <f>COUNTIFS(Table2[Sub-Sector],Table3[[#This Row],[Sub-Sector]],Table2[Rate of Change - Zone],"Positive")/Table3[[#This Row],[Count]]</f>
        <v>0.66666666666666663</v>
      </c>
      <c r="V91" s="2">
        <f>COUNTIFS(Table2[Sub-Sector],Table3[[#This Row],[Sub-Sector]],Table2[Sharpe Ratio],"&gt;=0.10")/Table3[[#This Row],[Count]]</f>
        <v>0.33333333333333331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548.5</v>
      </c>
      <c r="X91">
        <f>_xlfn.RANK.AVG(Table3[[#This Row],[Score]],Table3[Score],1)</f>
        <v>100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306</v>
      </c>
      <c r="Z91">
        <f>_xlfn.RANK.AVG(Table3[[#This Row],[Score 2 ]],Table3[[Score 2 ]],1)</f>
        <v>90</v>
      </c>
    </row>
    <row r="92" spans="1:26" x14ac:dyDescent="0.3">
      <c r="A92" t="s">
        <v>21</v>
      </c>
      <c r="B92">
        <f>COUNTIFS(Table2[Sub-Sector],Table3[[#This Row],[Sub-Sector]])</f>
        <v>20</v>
      </c>
      <c r="C92" s="2">
        <f>COUNTIFS(Table2[Sub-Sector],Table3[[#This Row],[Sub-Sector]],Table2[Uptrend],"Uptrend")/Table3[[#This Row],[Count]]</f>
        <v>0.65</v>
      </c>
      <c r="D92" s="2">
        <f>COUNTIFS(Table2[Sub-Sector],Table3[[#This Row],[Sub-Sector]],Table2[1W Return vs Nifty],"&gt;=5")/Table3[[#This Row],[Count]]</f>
        <v>0.1</v>
      </c>
      <c r="E92" s="2">
        <f>COUNTIFS(Table2[Sub-Sector],Table3[[#This Row],[Sub-Sector]],Table2[1M Return vs Nifty],"&gt;=5")/Table3[[#This Row],[Count]]</f>
        <v>0.15</v>
      </c>
      <c r="F92" s="2">
        <f>COUNTIFS(Table2[Sub-Sector],Table3[[#This Row],[Sub-Sector]],Table2[6M Return vs Nifty],"&gt;=10")/Table3[[#This Row],[Count]]</f>
        <v>0.2</v>
      </c>
      <c r="G92" s="2">
        <f>COUNTIFS(Table2[Sub-Sector],Table3[[#This Row],[Sub-Sector]],Table2[1Y Return vs Nifty],"&gt;=10")/Table3[[#This Row],[Count]]</f>
        <v>0.3</v>
      </c>
      <c r="H92" s="2">
        <f>COUNTIFS(Table2[Sub-Sector],Table3[[#This Row],[Sub-Sector]],Table2[RSI Exponential â€“ 14D],"&gt;=50")/Table3[[#This Row],[Count]]</f>
        <v>0.85</v>
      </c>
      <c r="I92" s="2">
        <f>COUNTIFS(Table2[Sub-Sector],Table3[[#This Row],[Sub-Sector]],Table2[Relative Volume],"&gt;=1")/Table3[[#This Row],[Count]]</f>
        <v>0.25</v>
      </c>
      <c r="J92" s="2">
        <f>COUNTIFS(Table2[Sub-Sector],Table3[[#This Row],[Sub-Sector]],Table2[% Away From Day Low],"&gt;=0.05")/Table3[[#This Row],[Count]]</f>
        <v>0.05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0.15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0.95</v>
      </c>
      <c r="O92" s="2">
        <f>COUNTIFS(Table2[Sub-Sector],Table3[[#This Row],[Sub-Sector]],Table2[% Away From Current Month High],"&lt;=0.05")/Table3[[#This Row],[Count]]</f>
        <v>0.75</v>
      </c>
      <c r="P92" s="2">
        <f>COUNTIFS(Table2[Sub-Sector],Table3[[#This Row],[Sub-Sector]],Table2[% Away From 52W High],"&lt;=10")/Table3[[#This Row],[Count]]</f>
        <v>0.45</v>
      </c>
      <c r="Q92" s="2">
        <f>COUNTIFS(Table2[Sub-Sector],Table3[[#This Row],[Sub-Sector]],Table2[% Away From 52W Low],"&gt;=10")/Table3[[#This Row],[Count]]</f>
        <v>0.95</v>
      </c>
      <c r="R92" s="2">
        <f>COUNTIFS(Table2[Sub-Sector],Table3[[#This Row],[Sub-Sector]],Table2[% Price above 20 EMA],"&gt;=0")/Table3[[#This Row],[Count]]</f>
        <v>0.75</v>
      </c>
      <c r="S92" s="2">
        <f>COUNTIFS(Table2[Sub-Sector],Table3[[#This Row],[Sub-Sector]],Table2[% Price above 50 EMA],"&gt;=0")/Table3[[#This Row],[Count]]</f>
        <v>0.7</v>
      </c>
      <c r="T92" s="2">
        <f>COUNTIFS(Table2[Sub-Sector],Table3[[#This Row],[Sub-Sector]],Table2[% Price above 200 EMA],"&gt;=0")/Table3[[#This Row],[Count]]</f>
        <v>0.9</v>
      </c>
      <c r="U92" s="2">
        <f>COUNTIFS(Table2[Sub-Sector],Table3[[#This Row],[Sub-Sector]],Table2[Rate of Change - Zone],"Positive")/Table3[[#This Row],[Count]]</f>
        <v>0.85</v>
      </c>
      <c r="V92" s="2">
        <f>COUNTIFS(Table2[Sub-Sector],Table3[[#This Row],[Sub-Sector]],Table2[Sharpe Ratio],"&gt;=0.10")/Table3[[#This Row],[Count]]</f>
        <v>0.1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</v>
      </c>
      <c r="X92">
        <f>_xlfn.RANK.AVG(Table3[[#This Row],[Score]],Table3[Score],1)</f>
        <v>82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</v>
      </c>
      <c r="Z92">
        <f>_xlfn.RANK.AVG(Table3[[#This Row],[Score 2 ]],Table3[[Score 2 ]],1)</f>
        <v>91</v>
      </c>
    </row>
    <row r="93" spans="1:26" x14ac:dyDescent="0.3">
      <c r="A93" t="s">
        <v>541</v>
      </c>
      <c r="B93">
        <f>COUNTIFS(Table2[Sub-Sector],Table3[[#This Row],[Sub-Sector]])</f>
        <v>7</v>
      </c>
      <c r="C93" s="2">
        <f>COUNTIFS(Table2[Sub-Sector],Table3[[#This Row],[Sub-Sector]],Table2[Uptrend],"Uptrend")/Table3[[#This Row],[Count]]</f>
        <v>0.42857142857142855</v>
      </c>
      <c r="D93" s="2">
        <f>COUNTIFS(Table2[Sub-Sector],Table3[[#This Row],[Sub-Sector]],Table2[1W Return vs Nifty],"&gt;=5")/Table3[[#This Row],[Count]]</f>
        <v>0.14285714285714285</v>
      </c>
      <c r="E93" s="2">
        <f>COUNTIFS(Table2[Sub-Sector],Table3[[#This Row],[Sub-Sector]],Table2[1M Return vs Nifty],"&gt;=5")/Table3[[#This Row],[Count]]</f>
        <v>0.14285714285714285</v>
      </c>
      <c r="F93" s="2">
        <f>COUNTIFS(Table2[Sub-Sector],Table3[[#This Row],[Sub-Sector]],Table2[6M Return vs Nifty],"&gt;=10")/Table3[[#This Row],[Count]]</f>
        <v>0.14285714285714285</v>
      </c>
      <c r="G93" s="2">
        <f>COUNTIFS(Table2[Sub-Sector],Table3[[#This Row],[Sub-Sector]],Table2[1Y Return vs Nifty],"&gt;=10")/Table3[[#This Row],[Count]]</f>
        <v>0.14285714285714285</v>
      </c>
      <c r="H93" s="2">
        <f>COUNTIFS(Table2[Sub-Sector],Table3[[#This Row],[Sub-Sector]],Table2[RSI Exponential â€“ 14D],"&gt;=50")/Table3[[#This Row],[Count]]</f>
        <v>0.8571428571428571</v>
      </c>
      <c r="I93" s="2">
        <f>COUNTIFS(Table2[Sub-Sector],Table3[[#This Row],[Sub-Sector]],Table2[Relative Volume],"&gt;=1")/Table3[[#This Row],[Count]]</f>
        <v>0.2857142857142857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0.8571428571428571</v>
      </c>
      <c r="O93" s="2">
        <f>COUNTIFS(Table2[Sub-Sector],Table3[[#This Row],[Sub-Sector]],Table2[% Away From Current Month High],"&lt;=0.05")/Table3[[#This Row],[Count]]</f>
        <v>0.42857142857142855</v>
      </c>
      <c r="P93" s="2">
        <f>COUNTIFS(Table2[Sub-Sector],Table3[[#This Row],[Sub-Sector]],Table2[% Away From 52W High],"&lt;=10")/Table3[[#This Row],[Count]]</f>
        <v>0.42857142857142855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0.5714285714285714</v>
      </c>
      <c r="S93" s="2">
        <f>COUNTIFS(Table2[Sub-Sector],Table3[[#This Row],[Sub-Sector]],Table2[% Price above 50 EMA],"&gt;=0")/Table3[[#This Row],[Count]]</f>
        <v>0.5714285714285714</v>
      </c>
      <c r="T93" s="2">
        <f>COUNTIFS(Table2[Sub-Sector],Table3[[#This Row],[Sub-Sector]],Table2[% Price above 200 EMA],"&gt;=0")/Table3[[#This Row],[Count]]</f>
        <v>0.8571428571428571</v>
      </c>
      <c r="U93" s="2">
        <f>COUNTIFS(Table2[Sub-Sector],Table3[[#This Row],[Sub-Sector]],Table2[Rate of Change - Zone],"Positive")/Table3[[#This Row],[Count]]</f>
        <v>0.8571428571428571</v>
      </c>
      <c r="V93" s="2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</v>
      </c>
      <c r="X93">
        <f>_xlfn.RANK.AVG(Table3[[#This Row],[Score]],Table3[Score],1)</f>
        <v>88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3">
        <f>_xlfn.RANK.AVG(Table3[[#This Row],[Score 2 ]],Table3[[Score 2 ]],1)</f>
        <v>92</v>
      </c>
    </row>
    <row r="94" spans="1:26" x14ac:dyDescent="0.3">
      <c r="A94" t="s">
        <v>172</v>
      </c>
      <c r="B94">
        <f>COUNTIFS(Table2[Sub-Sector],Table3[[#This Row],[Sub-Sector]])</f>
        <v>9</v>
      </c>
      <c r="C94" s="2">
        <f>COUNTIFS(Table2[Sub-Sector],Table3[[#This Row],[Sub-Sector]],Table2[Uptrend],"Uptrend")/Table3[[#This Row],[Count]]</f>
        <v>0.88888888888888884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0.44444444444444442</v>
      </c>
      <c r="F94" s="2">
        <f>COUNTIFS(Table2[Sub-Sector],Table3[[#This Row],[Sub-Sector]],Table2[6M Return vs Nifty],"&gt;=10")/Table3[[#This Row],[Count]]</f>
        <v>0.44444444444444442</v>
      </c>
      <c r="G94" s="2">
        <f>COUNTIFS(Table2[Sub-Sector],Table3[[#This Row],[Sub-Sector]],Table2[1Y Return vs Nifty],"&gt;=10")/Table3[[#This Row],[Count]]</f>
        <v>0.33333333333333331</v>
      </c>
      <c r="H94" s="2">
        <f>COUNTIFS(Table2[Sub-Sector],Table3[[#This Row],[Sub-Sector]],Table2[RSI Exponential â€“ 14D],"&gt;=50")/Table3[[#This Row],[Count]]</f>
        <v>1</v>
      </c>
      <c r="I94" s="2">
        <f>COUNTIFS(Table2[Sub-Sector],Table3[[#This Row],[Sub-Sector]],Table2[Relative Volume],"&gt;=1")/Table3[[#This Row],[Count]]</f>
        <v>0.22222222222222221</v>
      </c>
      <c r="J94" s="2">
        <f>COUNTIFS(Table2[Sub-Sector],Table3[[#This Row],[Sub-Sector]],Table2[% Away From Day Low],"&gt;=0.05")/Table3[[#This Row],[Count]]</f>
        <v>0.22222222222222221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0.22222222222222221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0.77777777777777779</v>
      </c>
      <c r="O94" s="2">
        <f>COUNTIFS(Table2[Sub-Sector],Table3[[#This Row],[Sub-Sector]],Table2[% Away From Current Month High],"&lt;=0.05")/Table3[[#This Row],[Count]]</f>
        <v>0.66666666666666663</v>
      </c>
      <c r="P94" s="2">
        <f>COUNTIFS(Table2[Sub-Sector],Table3[[#This Row],[Sub-Sector]],Table2[% Away From 52W High],"&lt;=10")/Table3[[#This Row],[Count]]</f>
        <v>0.77777777777777779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0.55555555555555558</v>
      </c>
      <c r="V94" s="2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462</v>
      </c>
      <c r="X94">
        <f>_xlfn.RANK.AVG(Table3[[#This Row],[Score]],Table3[Score],1)</f>
        <v>77.5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4">
        <f>_xlfn.RANK.AVG(Table3[[#This Row],[Score 2 ]],Table3[[Score 2 ]],1)</f>
        <v>93</v>
      </c>
    </row>
    <row r="95" spans="1:26" x14ac:dyDescent="0.3">
      <c r="A95" t="s">
        <v>402</v>
      </c>
      <c r="B95">
        <f>COUNTIFS(Table2[Sub-Sector],Table3[[#This Row],[Sub-Sector]])</f>
        <v>11</v>
      </c>
      <c r="C95" s="2">
        <f>COUNTIFS(Table2[Sub-Sector],Table3[[#This Row],[Sub-Sector]],Table2[Uptrend],"Uptrend")/Table3[[#This Row],[Count]]</f>
        <v>0.27272727272727271</v>
      </c>
      <c r="D95" s="2">
        <f>COUNTIFS(Table2[Sub-Sector],Table3[[#This Row],[Sub-Sector]],Table2[1W Return vs Nifty],"&gt;=5")/Table3[[#This Row],[Count]]</f>
        <v>0.18181818181818182</v>
      </c>
      <c r="E95" s="2">
        <f>COUNTIFS(Table2[Sub-Sector],Table3[[#This Row],[Sub-Sector]],Table2[1M Return vs Nifty],"&gt;=5")/Table3[[#This Row],[Count]]</f>
        <v>0.18181818181818182</v>
      </c>
      <c r="F95" s="2">
        <f>COUNTIFS(Table2[Sub-Sector],Table3[[#This Row],[Sub-Sector]],Table2[6M Return vs Nifty],"&gt;=10")/Table3[[#This Row],[Count]]</f>
        <v>9.0909090909090912E-2</v>
      </c>
      <c r="G95" s="2">
        <f>COUNTIFS(Table2[Sub-Sector],Table3[[#This Row],[Sub-Sector]],Table2[1Y Return vs Nifty],"&gt;=10")/Table3[[#This Row],[Count]]</f>
        <v>0.18181818181818182</v>
      </c>
      <c r="H95" s="2">
        <f>COUNTIFS(Table2[Sub-Sector],Table3[[#This Row],[Sub-Sector]],Table2[RSI Exponential â€“ 14D],"&gt;=50")/Table3[[#This Row],[Count]]</f>
        <v>0.72727272727272729</v>
      </c>
      <c r="I95" s="2">
        <f>COUNTIFS(Table2[Sub-Sector],Table3[[#This Row],[Sub-Sector]],Table2[Relative Volume],"&gt;=1")/Table3[[#This Row],[Count]]</f>
        <v>0.36363636363636365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0.72727272727272729</v>
      </c>
      <c r="O95" s="2">
        <f>COUNTIFS(Table2[Sub-Sector],Table3[[#This Row],[Sub-Sector]],Table2[% Away From Current Month High],"&lt;=0.05")/Table3[[#This Row],[Count]]</f>
        <v>0.54545454545454541</v>
      </c>
      <c r="P95" s="2">
        <f>COUNTIFS(Table2[Sub-Sector],Table3[[#This Row],[Sub-Sector]],Table2[% Away From 52W High],"&lt;=10")/Table3[[#This Row],[Count]]</f>
        <v>9.0909090909090912E-2</v>
      </c>
      <c r="Q95" s="2">
        <f>COUNTIFS(Table2[Sub-Sector],Table3[[#This Row],[Sub-Sector]],Table2[% Away From 52W Low],"&gt;=10")/Table3[[#This Row],[Count]]</f>
        <v>0.81818181818181823</v>
      </c>
      <c r="R95" s="2">
        <f>COUNTIFS(Table2[Sub-Sector],Table3[[#This Row],[Sub-Sector]],Table2[% Price above 20 EMA],"&gt;=0")/Table3[[#This Row],[Count]]</f>
        <v>0.63636363636363635</v>
      </c>
      <c r="S95" s="2">
        <f>COUNTIFS(Table2[Sub-Sector],Table3[[#This Row],[Sub-Sector]],Table2[% Price above 50 EMA],"&gt;=0")/Table3[[#This Row],[Count]]</f>
        <v>0.54545454545454541</v>
      </c>
      <c r="T95" s="2">
        <f>COUNTIFS(Table2[Sub-Sector],Table3[[#This Row],[Sub-Sector]],Table2[% Price above 200 EMA],"&gt;=0")/Table3[[#This Row],[Count]]</f>
        <v>0.63636363636363635</v>
      </c>
      <c r="U95" s="2">
        <f>COUNTIFS(Table2[Sub-Sector],Table3[[#This Row],[Sub-Sector]],Table2[Rate of Change - Zone],"Positive")/Table3[[#This Row],[Count]]</f>
        <v>0.72727272727272729</v>
      </c>
      <c r="V95" s="2">
        <f>COUNTIFS(Table2[Sub-Sector],Table3[[#This Row],[Sub-Sector]],Table2[Sharpe Ratio],"&gt;=0.10")/Table3[[#This Row],[Count]]</f>
        <v>9.0909090909090912E-2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95">
        <f>_xlfn.RANK.AVG(Table3[[#This Row],[Score]],Table3[Score],1)</f>
        <v>89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5">
        <f>_xlfn.RANK.AVG(Table3[[#This Row],[Score 2 ]],Table3[[Score 2 ]],1)</f>
        <v>94</v>
      </c>
    </row>
    <row r="96" spans="1:26" x14ac:dyDescent="0.3">
      <c r="A96" t="s">
        <v>265</v>
      </c>
      <c r="B96">
        <f>COUNTIFS(Table2[Sub-Sector],Table3[[#This Row],[Sub-Sector]])</f>
        <v>6</v>
      </c>
      <c r="C96" s="2">
        <f>COUNTIFS(Table2[Sub-Sector],Table3[[#This Row],[Sub-Sector]],Table2[Uptrend],"Uptrend")/Table3[[#This Row],[Count]]</f>
        <v>0.66666666666666663</v>
      </c>
      <c r="D96" s="2">
        <f>COUNTIFS(Table2[Sub-Sector],Table3[[#This Row],[Sub-Sector]],Table2[1W Return vs Nifty],"&gt;=5")/Table3[[#This Row],[Count]]</f>
        <v>0.33333333333333331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0.16666666666666666</v>
      </c>
      <c r="G96" s="2">
        <f>COUNTIFS(Table2[Sub-Sector],Table3[[#This Row],[Sub-Sector]],Table2[1Y Return vs Nifty],"&gt;=10")/Table3[[#This Row],[Count]]</f>
        <v>0.33333333333333331</v>
      </c>
      <c r="H96" s="2">
        <f>COUNTIFS(Table2[Sub-Sector],Table3[[#This Row],[Sub-Sector]],Table2[RSI Exponential â€“ 14D],"&gt;=50")/Table3[[#This Row],[Count]]</f>
        <v>0.83333333333333337</v>
      </c>
      <c r="I96" s="2">
        <f>COUNTIFS(Table2[Sub-Sector],Table3[[#This Row],[Sub-Sector]],Table2[Relative Volume],"&gt;=1")/Table3[[#This Row],[Count]]</f>
        <v>0.33333333333333331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0.16666666666666666</v>
      </c>
      <c r="M96" s="2">
        <f>COUNTIFS(Table2[Sub-Sector],Table3[[#This Row],[Sub-Sector]],Table2[% Away From Current Week High],"&lt;=0.05")/Table3[[#This Row],[Count]]</f>
        <v>0.83333333333333337</v>
      </c>
      <c r="N96" s="2">
        <f>COUNTIFS(Table2[Sub-Sector],Table3[[#This Row],[Sub-Sector]],Table2[% Away From Current Month Low],"&gt;=0.05")/Table3[[#This Row],[Count]]</f>
        <v>0.66666666666666663</v>
      </c>
      <c r="O96" s="2">
        <f>COUNTIFS(Table2[Sub-Sector],Table3[[#This Row],[Sub-Sector]],Table2[% Away From Current Month High],"&lt;=0.05")/Table3[[#This Row],[Count]]</f>
        <v>0.66666666666666663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0.83333333333333337</v>
      </c>
      <c r="R96" s="2">
        <f>COUNTIFS(Table2[Sub-Sector],Table3[[#This Row],[Sub-Sector]],Table2[% Price above 20 EMA],"&gt;=0")/Table3[[#This Row],[Count]]</f>
        <v>0.83333333333333337</v>
      </c>
      <c r="S96" s="2">
        <f>COUNTIFS(Table2[Sub-Sector],Table3[[#This Row],[Sub-Sector]],Table2[% Price above 50 EMA],"&gt;=0")/Table3[[#This Row],[Count]]</f>
        <v>0.83333333333333337</v>
      </c>
      <c r="T96" s="2">
        <f>COUNTIFS(Table2[Sub-Sector],Table3[[#This Row],[Sub-Sector]],Table2[% Price above 200 EMA],"&gt;=0")/Table3[[#This Row],[Count]]</f>
        <v>0.83333333333333337</v>
      </c>
      <c r="U96" s="2">
        <f>COUNTIFS(Table2[Sub-Sector],Table3[[#This Row],[Sub-Sector]],Table2[Rate of Change - Zone],"Positive")/Table3[[#This Row],[Count]]</f>
        <v>0.66666666666666663</v>
      </c>
      <c r="V96" s="2">
        <f>COUNTIFS(Table2[Sub-Sector],Table3[[#This Row],[Sub-Sector]],Table2[Sharpe Ratio],"&gt;=0.10")/Table3[[#This Row],[Count]]</f>
        <v>0.16666666666666666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490.5</v>
      </c>
      <c r="X96">
        <f>_xlfn.RANK.AVG(Table3[[#This Row],[Score]],Table3[Score],1)</f>
        <v>85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96">
        <f>_xlfn.RANK.AVG(Table3[[#This Row],[Score 2 ]],Table3[[Score 2 ]],1)</f>
        <v>95</v>
      </c>
    </row>
    <row r="97" spans="1:26" x14ac:dyDescent="0.3">
      <c r="A97" t="s">
        <v>446</v>
      </c>
      <c r="B97">
        <f>COUNTIFS(Table2[Sub-Sector],Table3[[#This Row],[Sub-Sector]])</f>
        <v>9</v>
      </c>
      <c r="C97" s="2">
        <f>COUNTIFS(Table2[Sub-Sector],Table3[[#This Row],[Sub-Sector]],Table2[Uptrend],"Uptrend")/Table3[[#This Row],[Count]]</f>
        <v>0.33333333333333331</v>
      </c>
      <c r="D97" s="2">
        <f>COUNTIFS(Table2[Sub-Sector],Table3[[#This Row],[Sub-Sector]],Table2[1W Return vs Nifty],"&gt;=5")/Table3[[#This Row],[Count]]</f>
        <v>0.22222222222222221</v>
      </c>
      <c r="E97" s="2">
        <f>COUNTIFS(Table2[Sub-Sector],Table3[[#This Row],[Sub-Sector]],Table2[1M Return vs Nifty],"&gt;=5")/Table3[[#This Row],[Count]]</f>
        <v>0.1111111111111111</v>
      </c>
      <c r="F97" s="2">
        <f>COUNTIFS(Table2[Sub-Sector],Table3[[#This Row],[Sub-Sector]],Table2[6M Return vs Nifty],"&gt;=10")/Table3[[#This Row],[Count]]</f>
        <v>0.33333333333333331</v>
      </c>
      <c r="G97" s="2">
        <f>COUNTIFS(Table2[Sub-Sector],Table3[[#This Row],[Sub-Sector]],Table2[1Y Return vs Nifty],"&gt;=10")/Table3[[#This Row],[Count]]</f>
        <v>0.22222222222222221</v>
      </c>
      <c r="H97" s="2">
        <f>COUNTIFS(Table2[Sub-Sector],Table3[[#This Row],[Sub-Sector]],Table2[RSI Exponential â€“ 14D],"&gt;=50")/Table3[[#This Row],[Count]]</f>
        <v>0.55555555555555558</v>
      </c>
      <c r="I97" s="2">
        <f>COUNTIFS(Table2[Sub-Sector],Table3[[#This Row],[Sub-Sector]],Table2[Relative Volume],"&gt;=1")/Table3[[#This Row],[Count]]</f>
        <v>0.33333333333333331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0.1111111111111111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0.77777777777777779</v>
      </c>
      <c r="O97" s="2">
        <f>COUNTIFS(Table2[Sub-Sector],Table3[[#This Row],[Sub-Sector]],Table2[% Away From Current Month High],"&lt;=0.05")/Table3[[#This Row],[Count]]</f>
        <v>0.55555555555555558</v>
      </c>
      <c r="P97" s="2">
        <f>COUNTIFS(Table2[Sub-Sector],Table3[[#This Row],[Sub-Sector]],Table2[% Away From 52W High],"&lt;=10")/Table3[[#This Row],[Count]]</f>
        <v>0.33333333333333331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0.55555555555555558</v>
      </c>
      <c r="S97" s="2">
        <f>COUNTIFS(Table2[Sub-Sector],Table3[[#This Row],[Sub-Sector]],Table2[% Price above 50 EMA],"&gt;=0")/Table3[[#This Row],[Count]]</f>
        <v>0.44444444444444442</v>
      </c>
      <c r="T97" s="2">
        <f>COUNTIFS(Table2[Sub-Sector],Table3[[#This Row],[Sub-Sector]],Table2[% Price above 200 EMA],"&gt;=0")/Table3[[#This Row],[Count]]</f>
        <v>0.55555555555555558</v>
      </c>
      <c r="U97" s="2">
        <f>COUNTIFS(Table2[Sub-Sector],Table3[[#This Row],[Sub-Sector]],Table2[Rate of Change - Zone],"Positive")/Table3[[#This Row],[Count]]</f>
        <v>0.55555555555555558</v>
      </c>
      <c r="V97" s="2">
        <f>COUNTIFS(Table2[Sub-Sector],Table3[[#This Row],[Sub-Sector]],Table2[Sharpe Ratio],"&gt;=0.10")/Table3[[#This Row],[Count]]</f>
        <v>0.44444444444444442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97">
        <f>_xlfn.RANK.AVG(Table3[[#This Row],[Score]],Table3[Score],1)</f>
        <v>92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320.5</v>
      </c>
      <c r="Z97">
        <f>_xlfn.RANK.AVG(Table3[[#This Row],[Score 2 ]],Table3[[Score 2 ]],1)</f>
        <v>96</v>
      </c>
    </row>
    <row r="98" spans="1:26" x14ac:dyDescent="0.3">
      <c r="A98" t="s">
        <v>212</v>
      </c>
      <c r="B98">
        <f>COUNTIFS(Table2[Sub-Sector],Table3[[#This Row],[Sub-Sector]])</f>
        <v>3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0.33333333333333331</v>
      </c>
      <c r="F98" s="2">
        <f>COUNTIFS(Table2[Sub-Sector],Table3[[#This Row],[Sub-Sector]],Table2[6M Return vs Nifty],"&gt;=10")/Table3[[#This Row],[Count]]</f>
        <v>0.33333333333333331</v>
      </c>
      <c r="G98" s="2">
        <f>COUNTIFS(Table2[Sub-Sector],Table3[[#This Row],[Sub-Sector]],Table2[1Y Return vs Nifty],"&gt;=10")/Table3[[#This Row],[Count]]</f>
        <v>0.33333333333333331</v>
      </c>
      <c r="H98" s="2">
        <f>COUNTIFS(Table2[Sub-Sector],Table3[[#This Row],[Sub-Sector]],Table2[RSI Exponential â€“ 14D],"&gt;=50")/Table3[[#This Row],[Count]]</f>
        <v>0.33333333333333331</v>
      </c>
      <c r="I98" s="2">
        <f>COUNTIFS(Table2[Sub-Sector],Table3[[#This Row],[Sub-Sector]],Table2[Relative Volume],"&gt;=1")/Table3[[#This Row],[Count]]</f>
        <v>0.33333333333333331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0.66666666666666663</v>
      </c>
      <c r="O98" s="2">
        <f>COUNTIFS(Table2[Sub-Sector],Table3[[#This Row],[Sub-Sector]],Table2[% Away From Current Month High],"&lt;=0.05")/Table3[[#This Row],[Count]]</f>
        <v>0.33333333333333331</v>
      </c>
      <c r="P98" s="2">
        <f>COUNTIFS(Table2[Sub-Sector],Table3[[#This Row],[Sub-Sector]],Table2[% Away From 52W High],"&lt;=10")/Table3[[#This Row],[Count]]</f>
        <v>0.33333333333333331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0.33333333333333331</v>
      </c>
      <c r="S98" s="2">
        <f>COUNTIFS(Table2[Sub-Sector],Table3[[#This Row],[Sub-Sector]],Table2[% Price above 50 EMA],"&gt;=0")/Table3[[#This Row],[Count]]</f>
        <v>0.66666666666666663</v>
      </c>
      <c r="T98" s="2">
        <f>COUNTIFS(Table2[Sub-Sector],Table3[[#This Row],[Sub-Sector]],Table2[% Price above 200 EMA],"&gt;=0")/Table3[[#This Row],[Count]]</f>
        <v>0.66666666666666663</v>
      </c>
      <c r="U98" s="2">
        <f>COUNTIFS(Table2[Sub-Sector],Table3[[#This Row],[Sub-Sector]],Table2[Rate of Change - Zone],"Positive")/Table3[[#This Row],[Count]]</f>
        <v>0.33333333333333331</v>
      </c>
      <c r="V98" s="2">
        <f>COUNTIFS(Table2[Sub-Sector],Table3[[#This Row],[Sub-Sector]],Table2[Sharpe Ratio],"&gt;=0.10")/Table3[[#This Row],[Count]]</f>
        <v>0.66666666666666663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464.5</v>
      </c>
      <c r="X98">
        <f>_xlfn.RANK.AVG(Table3[[#This Row],[Score]],Table3[Score],1)</f>
        <v>79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321.5</v>
      </c>
      <c r="Z98">
        <f>_xlfn.RANK.AVG(Table3[[#This Row],[Score 2 ]],Table3[[Score 2 ]],1)</f>
        <v>97</v>
      </c>
    </row>
    <row r="99" spans="1:26" x14ac:dyDescent="0.3">
      <c r="A99" t="s">
        <v>505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1</v>
      </c>
      <c r="G99" s="2">
        <f>COUNTIFS(Table2[Sub-Sector],Table3[[#This Row],[Sub-Sector]],Table2[1Y Return vs Nifty],"&gt;=10")/Table3[[#This Row],[Count]]</f>
        <v>0</v>
      </c>
      <c r="H99" s="2">
        <f>COUNTIFS(Table2[Sub-Sector],Table3[[#This Row],[Sub-Sector]],Table2[RSI Exponential â€“ 14D],"&gt;=50")/Table3[[#This Row],[Count]]</f>
        <v>1</v>
      </c>
      <c r="I99" s="2">
        <f>COUNTIFS(Table2[Sub-Sector],Table3[[#This Row],[Sub-Sector]],Table2[Relative Volume],"&gt;=1")/Table3[[#This Row],[Count]]</f>
        <v>0</v>
      </c>
      <c r="J99" s="2">
        <f>COUNTIFS(Table2[Sub-Sector],Table3[[#This Row],[Sub-Sector]],Table2[% Away From Day Low],"&gt;=0.05")/Table3[[#This Row],[Count]]</f>
        <v>0.5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0.5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1</v>
      </c>
      <c r="O99" s="2">
        <f>COUNTIFS(Table2[Sub-Sector],Table3[[#This Row],[Sub-Sector]],Table2[% Away From Current Month High],"&lt;=0.05")/Table3[[#This Row],[Count]]</f>
        <v>0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1</v>
      </c>
      <c r="S99" s="2">
        <f>COUNTIFS(Table2[Sub-Sector],Table3[[#This Row],[Sub-Sector]],Table2[% Price above 50 EMA],"&gt;=0")/Table3[[#This Row],[Count]]</f>
        <v>0.5</v>
      </c>
      <c r="T99" s="2">
        <f>COUNTIFS(Table2[Sub-Sector],Table3[[#This Row],[Sub-Sector]],Table2[% Price above 200 EMA],"&gt;=0")/Table3[[#This Row],[Count]]</f>
        <v>1</v>
      </c>
      <c r="U99" s="2">
        <f>COUNTIFS(Table2[Sub-Sector],Table3[[#This Row],[Sub-Sector]],Table2[Rate of Change - Zone],"Positive")/Table3[[#This Row],[Count]]</f>
        <v>0.5</v>
      </c>
      <c r="V99" s="2">
        <f>COUNTIFS(Table2[Sub-Sector],Table3[[#This Row],[Sub-Sector]],Table2[Sharpe Ratio],"&gt;=0.10")/Table3[[#This Row],[Count]]</f>
        <v>0.5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586</v>
      </c>
      <c r="X99">
        <f>_xlfn.RANK.AVG(Table3[[#This Row],[Score]],Table3[Score],1)</f>
        <v>103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99">
        <f>_xlfn.RANK.AVG(Table3[[#This Row],[Score 2 ]],Table3[[Score 2 ]],1)</f>
        <v>98.5</v>
      </c>
    </row>
    <row r="100" spans="1:26" x14ac:dyDescent="0.3">
      <c r="A100" t="s">
        <v>602</v>
      </c>
      <c r="B100">
        <f>COUNTIFS(Table2[Sub-Sector],Table3[[#This Row],[Sub-Sector]])</f>
        <v>3</v>
      </c>
      <c r="C100" s="2">
        <f>COUNTIFS(Table2[Sub-Sector],Table3[[#This Row],[Sub-Sector]],Table2[Uptrend],"Uptrend")/Table3[[#This Row],[Count]]</f>
        <v>0.33333333333333331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0.33333333333333331</v>
      </c>
      <c r="F100" s="2">
        <f>COUNTIFS(Table2[Sub-Sector],Table3[[#This Row],[Sub-Sector]],Table2[6M Return vs Nifty],"&gt;=10")/Table3[[#This Row],[Count]]</f>
        <v>0.33333333333333331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0.66666666666666663</v>
      </c>
      <c r="I100" s="2">
        <f>COUNTIFS(Table2[Sub-Sector],Table3[[#This Row],[Sub-Sector]],Table2[Relative Volume],"&gt;=1")/Table3[[#This Row],[Count]]</f>
        <v>0.33333333333333331</v>
      </c>
      <c r="J100" s="2">
        <f>COUNTIFS(Table2[Sub-Sector],Table3[[#This Row],[Sub-Sector]],Table2[% Away From Day Low],"&gt;=0.05")/Table3[[#This Row],[Count]]</f>
        <v>0.33333333333333331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0.66666666666666663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1</v>
      </c>
      <c r="O100" s="2">
        <f>COUNTIFS(Table2[Sub-Sector],Table3[[#This Row],[Sub-Sector]],Table2[% Away From Current Month High],"&lt;=0.05")/Table3[[#This Row],[Count]]</f>
        <v>0.66666666666666663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0.66666666666666663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0.66666666666666663</v>
      </c>
      <c r="U100" s="2">
        <f>COUNTIFS(Table2[Sub-Sector],Table3[[#This Row],[Sub-Sector]],Table2[Rate of Change - Zone],"Positive")/Table3[[#This Row],[Count]]</f>
        <v>0.66666666666666663</v>
      </c>
      <c r="V100" s="2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547</v>
      </c>
      <c r="X100">
        <f>_xlfn.RANK.AVG(Table3[[#This Row],[Score]],Table3[Score],1)</f>
        <v>99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0">
        <f>_xlfn.RANK.AVG(Table3[[#This Row],[Score 2 ]],Table3[[Score 2 ]],1)</f>
        <v>98.5</v>
      </c>
    </row>
    <row r="101" spans="1:26" x14ac:dyDescent="0.3">
      <c r="A101" t="s">
        <v>72</v>
      </c>
      <c r="B101">
        <f>COUNTIFS(Table2[Sub-Sector],Table3[[#This Row],[Sub-Sector]])</f>
        <v>3</v>
      </c>
      <c r="C101" s="2">
        <f>COUNTIFS(Table2[Sub-Sector],Table3[[#This Row],[Sub-Sector]],Table2[Uptrend],"Uptrend")/Table3[[#This Row],[Count]]</f>
        <v>0.33333333333333331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0.33333333333333331</v>
      </c>
      <c r="G101" s="2">
        <f>COUNTIFS(Table2[Sub-Sector],Table3[[#This Row],[Sub-Sector]],Table2[1Y Return vs Nifty],"&gt;=10")/Table3[[#This Row],[Count]]</f>
        <v>0.66666666666666663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Volume],"&gt;=1")/Table3[[#This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0.33333333333333331</v>
      </c>
      <c r="O101" s="2">
        <f>COUNTIFS(Table2[Sub-Sector],Table3[[#This Row],[Sub-Sector]],Table2[% Away From Current Month High],"&lt;=0.05")/Table3[[#This Row],[Count]]</f>
        <v>0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0.33333333333333331</v>
      </c>
      <c r="S101" s="2">
        <f>COUNTIFS(Table2[Sub-Sector],Table3[[#This Row],[Sub-Sector]],Table2[% Price above 50 EMA],"&gt;=0")/Table3[[#This Row],[Count]]</f>
        <v>0.33333333333333331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0.33333333333333331</v>
      </c>
      <c r="V101" s="2">
        <f>COUNTIFS(Table2[Sub-Sector],Table3[[#This Row],[Sub-Sector]],Table2[Sharpe Ratio],"&gt;=0.10")/Table3[[#This Row],[Count]]</f>
        <v>0.33333333333333331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</v>
      </c>
      <c r="X101">
        <f>_xlfn.RANK.AVG(Table3[[#This Row],[Score]],Table3[Score],1)</f>
        <v>108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101">
        <f>_xlfn.RANK.AVG(Table3[[#This Row],[Score 2 ]],Table3[[Score 2 ]],1)</f>
        <v>100</v>
      </c>
    </row>
    <row r="102" spans="1:26" x14ac:dyDescent="0.3">
      <c r="A102" t="s">
        <v>24</v>
      </c>
      <c r="B102">
        <f>COUNTIFS(Table2[Sub-Sector],Table3[[#This Row],[Sub-Sector]])</f>
        <v>20</v>
      </c>
      <c r="C102" s="2">
        <f>COUNTIFS(Table2[Sub-Sector],Table3[[#This Row],[Sub-Sector]],Table2[Uptrend],"Uptrend")/Table3[[#This Row],[Count]]</f>
        <v>0.3</v>
      </c>
      <c r="D102" s="2">
        <f>COUNTIFS(Table2[Sub-Sector],Table3[[#This Row],[Sub-Sector]],Table2[1W Return vs Nifty],"&gt;=5")/Table3[[#This Row],[Count]]</f>
        <v>0.05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0.1</v>
      </c>
      <c r="G102" s="2">
        <f>COUNTIFS(Table2[Sub-Sector],Table3[[#This Row],[Sub-Sector]],Table2[1Y Return vs Nifty],"&gt;=10")/Table3[[#This Row],[Count]]</f>
        <v>0.1</v>
      </c>
      <c r="H102" s="2">
        <f>COUNTIFS(Table2[Sub-Sector],Table3[[#This Row],[Sub-Sector]],Table2[RSI Exponential â€“ 14D],"&gt;=50")/Table3[[#This Row],[Count]]</f>
        <v>0.7</v>
      </c>
      <c r="I102" s="2">
        <f>COUNTIFS(Table2[Sub-Sector],Table3[[#This Row],[Sub-Sector]],Table2[Relative Volume],"&gt;=1")/Table3[[#This Row],[Count]]</f>
        <v>0.1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0.6</v>
      </c>
      <c r="O102" s="2">
        <f>COUNTIFS(Table2[Sub-Sector],Table3[[#This Row],[Sub-Sector]],Table2[% Away From Current Month High],"&lt;=0.05")/Table3[[#This Row],[Count]]</f>
        <v>0.75</v>
      </c>
      <c r="P102" s="2">
        <f>COUNTIFS(Table2[Sub-Sector],Table3[[#This Row],[Sub-Sector]],Table2[% Away From 52W High],"&lt;=10")/Table3[[#This Row],[Count]]</f>
        <v>0.3</v>
      </c>
      <c r="Q102" s="2">
        <f>COUNTIFS(Table2[Sub-Sector],Table3[[#This Row],[Sub-Sector]],Table2[% Away From 52W Low],"&gt;=10")/Table3[[#This Row],[Count]]</f>
        <v>0.7</v>
      </c>
      <c r="R102" s="2">
        <f>COUNTIFS(Table2[Sub-Sector],Table3[[#This Row],[Sub-Sector]],Table2[% Price above 20 EMA],"&gt;=0")/Table3[[#This Row],[Count]]</f>
        <v>0.7</v>
      </c>
      <c r="S102" s="2">
        <f>COUNTIFS(Table2[Sub-Sector],Table3[[#This Row],[Sub-Sector]],Table2[% Price above 50 EMA],"&gt;=0")/Table3[[#This Row],[Count]]</f>
        <v>0.45</v>
      </c>
      <c r="T102" s="2">
        <f>COUNTIFS(Table2[Sub-Sector],Table3[[#This Row],[Sub-Sector]],Table2[% Price above 200 EMA],"&gt;=0")/Table3[[#This Row],[Count]]</f>
        <v>0.45</v>
      </c>
      <c r="U102" s="2">
        <f>COUNTIFS(Table2[Sub-Sector],Table3[[#This Row],[Sub-Sector]],Table2[Rate of Change - Zone],"Positive")/Table3[[#This Row],[Count]]</f>
        <v>0.9</v>
      </c>
      <c r="V102" s="2">
        <f>COUNTIFS(Table2[Sub-Sector],Table3[[#This Row],[Sub-Sector]],Table2[Sharpe Ratio],"&gt;=0.10")/Table3[[#This Row],[Count]]</f>
        <v>0.25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580.5</v>
      </c>
      <c r="X102">
        <f>_xlfn.RANK.AVG(Table3[[#This Row],[Score]],Table3[Score],1)</f>
        <v>102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>
        <f>_xlfn.RANK.AVG(Table3[[#This Row],[Score 2 ]],Table3[[Score 2 ]],1)</f>
        <v>101</v>
      </c>
    </row>
    <row r="103" spans="1:26" x14ac:dyDescent="0.3">
      <c r="A103" t="s">
        <v>101</v>
      </c>
      <c r="B103">
        <f>COUNTIFS(Table2[Sub-Sector],Table3[[#This Row],[Sub-Sector]])</f>
        <v>5</v>
      </c>
      <c r="C103" s="2">
        <f>COUNTIFS(Table2[Sub-Sector],Table3[[#This Row],[Sub-Sector]],Table2[Uptrend],"Uptrend")/Table3[[#This Row],[Count]]</f>
        <v>0.4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0.2</v>
      </c>
      <c r="I103" s="2">
        <f>COUNTIFS(Table2[Sub-Sector],Table3[[#This Row],[Sub-Sector]],Table2[Relative Volume],"&gt;=1")/Table3[[#This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0.4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0.2</v>
      </c>
      <c r="S103" s="2">
        <f>COUNTIFS(Table2[Sub-Sector],Table3[[#This Row],[Sub-Sector]],Table2[% Price above 50 EMA],"&gt;=0")/Table3[[#This Row],[Count]]</f>
        <v>0.2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0.4</v>
      </c>
      <c r="V103" s="2">
        <f>COUNTIFS(Table2[Sub-Sector],Table3[[#This Row],[Sub-Sector]],Table2[Sharpe Ratio],"&gt;=0.10")/Table3[[#This Row],[Count]]</f>
        <v>0.8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103">
        <f>_xlfn.RANK.AVG(Table3[[#This Row],[Score]],Table3[Score],1)</f>
        <v>107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102</v>
      </c>
    </row>
    <row r="104" spans="1:26" x14ac:dyDescent="0.3">
      <c r="A104" t="s">
        <v>34</v>
      </c>
      <c r="B104">
        <f>COUNTIFS(Table2[Sub-Sector],Table3[[#This Row],[Sub-Sector]])</f>
        <v>11</v>
      </c>
      <c r="C104" s="2">
        <f>COUNTIFS(Table2[Sub-Sector],Table3[[#This Row],[Sub-Sector]],Table2[Uptrend],"Uptrend")/Table3[[#This Row],[Count]]</f>
        <v>9.0909090909090912E-2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</v>
      </c>
      <c r="G104" s="2">
        <f>COUNTIFS(Table2[Sub-Sector],Table3[[#This Row],[Sub-Sector]],Table2[1Y Return vs Nifty],"&gt;=10")/Table3[[#This Row],[Count]]</f>
        <v>0.63636363636363635</v>
      </c>
      <c r="H104" s="2">
        <f>COUNTIFS(Table2[Sub-Sector],Table3[[#This Row],[Sub-Sector]],Table2[RSI Exponential â€“ 14D],"&gt;=50")/Table3[[#This Row],[Count]]</f>
        <v>0.36363636363636365</v>
      </c>
      <c r="I104" s="2">
        <f>COUNTIFS(Table2[Sub-Sector],Table3[[#This Row],[Sub-Sector]],Table2[Relative Volume],"&gt;=1")/Table3[[#This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0.45454545454545453</v>
      </c>
      <c r="O104" s="2">
        <f>COUNTIFS(Table2[Sub-Sector],Table3[[#This Row],[Sub-Sector]],Table2[% Away From Current Month High],"&lt;=0.05")/Table3[[#This Row],[Count]]</f>
        <v>0.18181818181818182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0.36363636363636365</v>
      </c>
      <c r="S104" s="2">
        <f>COUNTIFS(Table2[Sub-Sector],Table3[[#This Row],[Sub-Sector]],Table2[% Price above 50 EMA],"&gt;=0")/Table3[[#This Row],[Count]]</f>
        <v>0</v>
      </c>
      <c r="T104" s="2">
        <f>COUNTIFS(Table2[Sub-Sector],Table3[[#This Row],[Sub-Sector]],Table2[% Price above 200 EMA],"&gt;=0")/Table3[[#This Row],[Count]]</f>
        <v>0.81818181818181823</v>
      </c>
      <c r="U104" s="2">
        <f>COUNTIFS(Table2[Sub-Sector],Table3[[#This Row],[Sub-Sector]],Table2[Rate of Change - Zone],"Positive")/Table3[[#This Row],[Count]]</f>
        <v>0.72727272727272729</v>
      </c>
      <c r="V104" s="2">
        <f>COUNTIFS(Table2[Sub-Sector],Table3[[#This Row],[Sub-Sector]],Table2[Sharpe Ratio],"&gt;=0.10")/Table3[[#This Row],[Count]]</f>
        <v>0.81818181818181823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04">
        <f>_xlfn.RANK.AVG(Table3[[#This Row],[Score]],Table3[Score],1)</f>
        <v>111.5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4">
        <f>_xlfn.RANK.AVG(Table3[[#This Row],[Score 2 ]],Table3[[Score 2 ]],1)</f>
        <v>103.5</v>
      </c>
    </row>
    <row r="105" spans="1:26" x14ac:dyDescent="0.3">
      <c r="A105" t="s">
        <v>561</v>
      </c>
      <c r="B105">
        <f>COUNTIFS(Table2[Sub-Sector],Table3[[#This Row],[Sub-Sector]])</f>
        <v>17</v>
      </c>
      <c r="C105" s="2">
        <f>COUNTIFS(Table2[Sub-Sector],Table3[[#This Row],[Sub-Sector]],Table2[Uptrend],"Uptrend")/Table3[[#This Row],[Count]]</f>
        <v>0.58823529411764708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0.23529411764705882</v>
      </c>
      <c r="F105" s="2">
        <f>COUNTIFS(Table2[Sub-Sector],Table3[[#This Row],[Sub-Sector]],Table2[6M Return vs Nifty],"&gt;=10")/Table3[[#This Row],[Count]]</f>
        <v>0.11764705882352941</v>
      </c>
      <c r="G105" s="2">
        <f>COUNTIFS(Table2[Sub-Sector],Table3[[#This Row],[Sub-Sector]],Table2[1Y Return vs Nifty],"&gt;=10")/Table3[[#This Row],[Count]]</f>
        <v>0.11764705882352941</v>
      </c>
      <c r="H105" s="2">
        <f>COUNTIFS(Table2[Sub-Sector],Table3[[#This Row],[Sub-Sector]],Table2[RSI Exponential â€“ 14D],"&gt;=50")/Table3[[#This Row],[Count]]</f>
        <v>0.6470588235294118</v>
      </c>
      <c r="I105" s="2">
        <f>COUNTIFS(Table2[Sub-Sector],Table3[[#This Row],[Sub-Sector]],Table2[Relative Volume],"&gt;=1")/Table3[[#This Row],[Count]]</f>
        <v>0.35294117647058826</v>
      </c>
      <c r="J105" s="2">
        <f>COUNTIFS(Table2[Sub-Sector],Table3[[#This Row],[Sub-Sector]],Table2[% Away From Day Low],"&gt;=0.05")/Table3[[#This Row],[Count]]</f>
        <v>5.8823529411764705E-2</v>
      </c>
      <c r="K105" s="2">
        <f>COUNTIFS(Table2[Sub-Sector],Table3[[#This Row],[Sub-Sector]],Table2[% Away From Day High],"&lt;=0.05")/Table3[[#This Row],[Count]]</f>
        <v>0.94117647058823528</v>
      </c>
      <c r="L105" s="2">
        <f>COUNTIFS(Table2[Sub-Sector],Table3[[#This Row],[Sub-Sector]],Table2[% Away From Current Week Low],"&gt;=0.05")/Table3[[#This Row],[Count]]</f>
        <v>0.11764705882352941</v>
      </c>
      <c r="M105" s="2">
        <f>COUNTIFS(Table2[Sub-Sector],Table3[[#This Row],[Sub-Sector]],Table2[% Away From Current Week High],"&lt;=0.05")/Table3[[#This Row],[Count]]</f>
        <v>0.94117647058823528</v>
      </c>
      <c r="N105" s="2">
        <f>COUNTIFS(Table2[Sub-Sector],Table3[[#This Row],[Sub-Sector]],Table2[% Away From Current Month Low],"&gt;=0.05")/Table3[[#This Row],[Count]]</f>
        <v>0.76470588235294112</v>
      </c>
      <c r="O105" s="2">
        <f>COUNTIFS(Table2[Sub-Sector],Table3[[#This Row],[Sub-Sector]],Table2[% Away From Current Month High],"&lt;=0.05")/Table3[[#This Row],[Count]]</f>
        <v>0.47058823529411764</v>
      </c>
      <c r="P105" s="2">
        <f>COUNTIFS(Table2[Sub-Sector],Table3[[#This Row],[Sub-Sector]],Table2[% Away From 52W High],"&lt;=10")/Table3[[#This Row],[Count]]</f>
        <v>0.41176470588235292</v>
      </c>
      <c r="Q105" s="2">
        <f>COUNTIFS(Table2[Sub-Sector],Table3[[#This Row],[Sub-Sector]],Table2[% Away From 52W Low],"&gt;=10")/Table3[[#This Row],[Count]]</f>
        <v>0.94117647058823528</v>
      </c>
      <c r="R105" s="2">
        <f>COUNTIFS(Table2[Sub-Sector],Table3[[#This Row],[Sub-Sector]],Table2[% Price above 20 EMA],"&gt;=0")/Table3[[#This Row],[Count]]</f>
        <v>0.52941176470588236</v>
      </c>
      <c r="S105" s="2">
        <f>COUNTIFS(Table2[Sub-Sector],Table3[[#This Row],[Sub-Sector]],Table2[% Price above 50 EMA],"&gt;=0")/Table3[[#This Row],[Count]]</f>
        <v>0.6470588235294118</v>
      </c>
      <c r="T105" s="2">
        <f>COUNTIFS(Table2[Sub-Sector],Table3[[#This Row],[Sub-Sector]],Table2[% Price above 200 EMA],"&gt;=0")/Table3[[#This Row],[Count]]</f>
        <v>0.6470588235294118</v>
      </c>
      <c r="U105" s="2">
        <f>COUNTIFS(Table2[Sub-Sector],Table3[[#This Row],[Sub-Sector]],Table2[Rate of Change - Zone],"Positive")/Table3[[#This Row],[Count]]</f>
        <v>0.58823529411764708</v>
      </c>
      <c r="V105" s="2">
        <f>COUNTIFS(Table2[Sub-Sector],Table3[[#This Row],[Sub-Sector]],Table2[Sharpe Ratio],"&gt;=0.10")/Table3[[#This Row],[Count]]</f>
        <v>0.11764705882352941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105">
        <f>_xlfn.RANK.AVG(Table3[[#This Row],[Score]],Table3[Score],1)</f>
        <v>97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5">
        <f>_xlfn.RANK.AVG(Table3[[#This Row],[Score 2 ]],Table3[[Score 2 ]],1)</f>
        <v>103.5</v>
      </c>
    </row>
    <row r="106" spans="1:26" x14ac:dyDescent="0.3">
      <c r="A106" t="s">
        <v>514</v>
      </c>
      <c r="B106">
        <f>COUNTIFS(Table2[Sub-Sector],Table3[[#This Row],[Sub-Sector]])</f>
        <v>5</v>
      </c>
      <c r="C106" s="2">
        <f>COUNTIFS(Table2[Sub-Sector],Table3[[#This Row],[Sub-Sector]],Table2[Uptrend],"Uptrend")/Table3[[#This Row],[Count]]</f>
        <v>0.4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0.4</v>
      </c>
      <c r="G106" s="2">
        <f>COUNTIFS(Table2[Sub-Sector],Table3[[#This Row],[Sub-Sector]],Table2[1Y Return vs Nifty],"&gt;=10")/Table3[[#This Row],[Count]]</f>
        <v>0.2</v>
      </c>
      <c r="H106" s="2">
        <f>COUNTIFS(Table2[Sub-Sector],Table3[[#This Row],[Sub-Sector]],Table2[RSI Exponential â€“ 14D],"&gt;=50")/Table3[[#This Row],[Count]]</f>
        <v>0.6</v>
      </c>
      <c r="I106" s="2">
        <f>COUNTIFS(Table2[Sub-Sector],Table3[[#This Row],[Sub-Sector]],Table2[Relative Volume],"&gt;=1")/Table3[[#This Row],[Count]]</f>
        <v>0.2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0.8</v>
      </c>
      <c r="N106" s="2">
        <f>COUNTIFS(Table2[Sub-Sector],Table3[[#This Row],[Sub-Sector]],Table2[% Away From Current Month Low],"&gt;=0.05")/Table3[[#This Row],[Count]]</f>
        <v>0.4</v>
      </c>
      <c r="O106" s="2">
        <f>COUNTIFS(Table2[Sub-Sector],Table3[[#This Row],[Sub-Sector]],Table2[% Away From Current Month High],"&lt;=0.05")/Table3[[#This Row],[Count]]</f>
        <v>0.4</v>
      </c>
      <c r="P106" s="2">
        <f>COUNTIFS(Table2[Sub-Sector],Table3[[#This Row],[Sub-Sector]],Table2[% Away From 52W High],"&lt;=10")/Table3[[#This Row],[Count]]</f>
        <v>0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0.4</v>
      </c>
      <c r="S106" s="2">
        <f>COUNTIFS(Table2[Sub-Sector],Table3[[#This Row],[Sub-Sector]],Table2[% Price above 50 EMA],"&gt;=0")/Table3[[#This Row],[Count]]</f>
        <v>0.4</v>
      </c>
      <c r="T106" s="2">
        <f>COUNTIFS(Table2[Sub-Sector],Table3[[#This Row],[Sub-Sector]],Table2[% Price above 200 EMA],"&gt;=0")/Table3[[#This Row],[Count]]</f>
        <v>0.8</v>
      </c>
      <c r="U106" s="2">
        <f>COUNTIFS(Table2[Sub-Sector],Table3[[#This Row],[Sub-Sector]],Table2[Rate of Change - Zone],"Positive")/Table3[[#This Row],[Count]]</f>
        <v>0.2</v>
      </c>
      <c r="V106" s="2">
        <f>COUNTIFS(Table2[Sub-Sector],Table3[[#This Row],[Sub-Sector]],Table2[Sharpe Ratio],"&gt;=0.10")/Table3[[#This Row],[Count]]</f>
        <v>0.4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616</v>
      </c>
      <c r="X106">
        <f>_xlfn.RANK.AVG(Table3[[#This Row],[Score]],Table3[Score],1)</f>
        <v>110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06">
        <f>_xlfn.RANK.AVG(Table3[[#This Row],[Score 2 ]],Table3[[Score 2 ]],1)</f>
        <v>105</v>
      </c>
    </row>
    <row r="107" spans="1:26" x14ac:dyDescent="0.3">
      <c r="A107" t="s">
        <v>1479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Volume],"&gt;=1")/Table3[[#This Row],[Count]]</f>
        <v>1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0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07">
        <f>_xlfn.RANK.AVG(Table3[[#This Row],[Score]],Table3[Score],1)</f>
        <v>114.5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7">
        <f>_xlfn.RANK.AVG(Table3[[#This Row],[Score 2 ]],Table3[[Score 2 ]],1)</f>
        <v>106.5</v>
      </c>
    </row>
    <row r="108" spans="1:26" x14ac:dyDescent="0.3">
      <c r="A108" t="s">
        <v>1560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0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0</v>
      </c>
      <c r="I108" s="2">
        <f>COUNTIFS(Table2[Sub-Sector],Table3[[#This Row],[Sub-Sector]],Table2[Relative Volume],"&gt;=1")/Table3[[#This Row],[Count]]</f>
        <v>1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0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0</v>
      </c>
      <c r="R108" s="2">
        <f>COUNTIFS(Table2[Sub-Sector],Table3[[#This Row],[Sub-Sector]],Table2[% Price above 20 EMA],"&gt;=0")/Table3[[#This Row],[Count]]</f>
        <v>0</v>
      </c>
      <c r="S108" s="2">
        <f>COUNTIFS(Table2[Sub-Sector],Table3[[#This Row],[Sub-Sector]],Table2[% Price above 50 EMA],"&gt;=0")/Table3[[#This Row],[Count]]</f>
        <v>0</v>
      </c>
      <c r="T108" s="2">
        <f>COUNTIFS(Table2[Sub-Sector],Table3[[#This Row],[Sub-Sector]],Table2[% Price above 200 EMA],"&gt;=0")/Table3[[#This Row],[Count]]</f>
        <v>0</v>
      </c>
      <c r="U108" s="2">
        <f>COUNTIFS(Table2[Sub-Sector],Table3[[#This Row],[Sub-Sector]],Table2[Rate of Change - Zone],"Positive")/Table3[[#This Row],[Count]]</f>
        <v>0</v>
      </c>
      <c r="V108" s="2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645</v>
      </c>
      <c r="X108">
        <f>_xlfn.RANK.AVG(Table3[[#This Row],[Score]],Table3[Score],1)</f>
        <v>114.5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346.5</v>
      </c>
      <c r="Z108">
        <f>_xlfn.RANK.AVG(Table3[[#This Row],[Score 2 ]],Table3[[Score 2 ]],1)</f>
        <v>106.5</v>
      </c>
    </row>
    <row r="109" spans="1:26" x14ac:dyDescent="0.3">
      <c r="A109" t="s">
        <v>1467</v>
      </c>
      <c r="B109">
        <f>COUNTIFS(Table2[Sub-Sector],Table3[[#This Row],[Sub-Sector]])</f>
        <v>3</v>
      </c>
      <c r="C109" s="2">
        <f>COUNTIFS(Table2[Sub-Sector],Table3[[#This Row],[Sub-Sector]],Table2[Uptrend],"Uptrend")/Table3[[#This Row],[Count]]</f>
        <v>0.33333333333333331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0.33333333333333331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0.33333333333333331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0.66666666666666663</v>
      </c>
      <c r="P109" s="2">
        <f>COUNTIFS(Table2[Sub-Sector],Table3[[#This Row],[Sub-Sector]],Table2[% Away From 52W High],"&lt;=10")/Table3[[#This Row],[Count]]</f>
        <v>0.33333333333333331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0.66666666666666663</v>
      </c>
      <c r="T109" s="2">
        <f>COUNTIFS(Table2[Sub-Sector],Table3[[#This Row],[Sub-Sector]],Table2[% Price above 200 EMA],"&gt;=0")/Table3[[#This Row],[Count]]</f>
        <v>0.33333333333333331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0.33333333333333331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629</v>
      </c>
      <c r="X109">
        <f>_xlfn.RANK.AVG(Table3[[#This Row],[Score]],Table3[Score],1)</f>
        <v>113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09">
        <f>_xlfn.RANK.AVG(Table3[[#This Row],[Score 2 ]],Table3[[Score 2 ]],1)</f>
        <v>110</v>
      </c>
    </row>
    <row r="110" spans="1:26" x14ac:dyDescent="0.3">
      <c r="A110" t="s">
        <v>1524</v>
      </c>
      <c r="B110">
        <f>COUNTIFS(Table2[Sub-Sector],Table3[[#This Row],[Sub-Sector]])</f>
        <v>2</v>
      </c>
      <c r="C110" s="2">
        <f>COUNTIFS(Table2[Sub-Sector],Table3[[#This Row],[Sub-Sector]],Table2[Uptrend],"Uptrend")/Table3[[#This Row],[Count]]</f>
        <v>0.5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0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1</v>
      </c>
      <c r="O110" s="2">
        <f>COUNTIFS(Table2[Sub-Sector],Table3[[#This Row],[Sub-Sector]],Table2[% Away From Current Month High],"&lt;=0.05")/Table3[[#This Row],[Count]]</f>
        <v>0.5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0.5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10">
        <f>_xlfn.RANK.AVG(Table3[[#This Row],[Score]],Table3[Score],1)</f>
        <v>109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0">
        <f>_xlfn.RANK.AVG(Table3[[#This Row],[Score 2 ]],Table3[[Score 2 ]],1)</f>
        <v>110</v>
      </c>
    </row>
    <row r="111" spans="1:26" x14ac:dyDescent="0.3">
      <c r="A111" t="s">
        <v>974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0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1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1</v>
      </c>
      <c r="V111" s="2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</v>
      </c>
      <c r="X111">
        <f>_xlfn.RANK.AVG(Table3[[#This Row],[Score]],Table3[Score],1)</f>
        <v>116.5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1">
        <f>_xlfn.RANK.AVG(Table3[[#This Row],[Score 2 ]],Table3[[Score 2 ]],1)</f>
        <v>110</v>
      </c>
    </row>
    <row r="112" spans="1:26" x14ac:dyDescent="0.3">
      <c r="A112" t="s">
        <v>356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0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</v>
      </c>
      <c r="X112">
        <f>_xlfn.RANK.AVG(Table3[[#This Row],[Score]],Table3[Score],1)</f>
        <v>116.5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2">
        <f>_xlfn.RANK.AVG(Table3[[#This Row],[Score 2 ]],Table3[[Score 2 ]],1)</f>
        <v>110</v>
      </c>
    </row>
    <row r="113" spans="1:26" x14ac:dyDescent="0.3">
      <c r="A113" t="s">
        <v>98</v>
      </c>
      <c r="B113">
        <f>COUNTIFS(Table2[Sub-Sector],Table3[[#This Row],[Sub-Sector]])</f>
        <v>4</v>
      </c>
      <c r="C113" s="2">
        <f>COUNTIFS(Table2[Sub-Sector],Table3[[#This Row],[Sub-Sector]],Table2[Uptrend],"Uptrend")/Table3[[#This Row],[Count]]</f>
        <v>0.5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0.5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0.75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0.5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0.25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0.75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536</v>
      </c>
      <c r="X113">
        <f>_xlfn.RANK.AVG(Table3[[#This Row],[Score]],Table3[Score],1)</f>
        <v>95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347.5</v>
      </c>
      <c r="Z113">
        <f>_xlfn.RANK.AVG(Table3[[#This Row],[Score 2 ]],Table3[[Score 2 ]],1)</f>
        <v>110</v>
      </c>
    </row>
    <row r="114" spans="1:26" x14ac:dyDescent="0.3">
      <c r="A114" t="s">
        <v>80</v>
      </c>
      <c r="B114">
        <f>COUNTIFS(Table2[Sub-Sector],Table3[[#This Row],[Sub-Sector]])</f>
        <v>19</v>
      </c>
      <c r="C114" s="2">
        <f>COUNTIFS(Table2[Sub-Sector],Table3[[#This Row],[Sub-Sector]],Table2[Uptrend],"Uptrend")/Table3[[#This Row],[Count]]</f>
        <v>0.42105263157894735</v>
      </c>
      <c r="D114" s="2">
        <f>COUNTIFS(Table2[Sub-Sector],Table3[[#This Row],[Sub-Sector]],Table2[1W Return vs Nifty],"&gt;=5")/Table3[[#This Row],[Count]]</f>
        <v>5.2631578947368418E-2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0.10526315789473684</v>
      </c>
      <c r="G114" s="2">
        <f>COUNTIFS(Table2[Sub-Sector],Table3[[#This Row],[Sub-Sector]],Table2[1Y Return vs Nifty],"&gt;=10")/Table3[[#This Row],[Count]]</f>
        <v>0.26315789473684209</v>
      </c>
      <c r="H114" s="2">
        <f>COUNTIFS(Table2[Sub-Sector],Table3[[#This Row],[Sub-Sector]],Table2[RSI Exponential â€“ 14D],"&gt;=50")/Table3[[#This Row],[Count]]</f>
        <v>0.57894736842105265</v>
      </c>
      <c r="I114" s="2">
        <f>COUNTIFS(Table2[Sub-Sector],Table3[[#This Row],[Sub-Sector]],Table2[Relative Volume],"&gt;=1")/Table3[[#This Row],[Count]]</f>
        <v>0.15789473684210525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0.89473684210526316</v>
      </c>
      <c r="N114" s="2">
        <f>COUNTIFS(Table2[Sub-Sector],Table3[[#This Row],[Sub-Sector]],Table2[% Away From Current Month Low],"&gt;=0.05")/Table3[[#This Row],[Count]]</f>
        <v>0.57894736842105265</v>
      </c>
      <c r="O114" s="2">
        <f>COUNTIFS(Table2[Sub-Sector],Table3[[#This Row],[Sub-Sector]],Table2[% Away From Current Month High],"&lt;=0.05")/Table3[[#This Row],[Count]]</f>
        <v>0.47368421052631576</v>
      </c>
      <c r="P114" s="2">
        <f>COUNTIFS(Table2[Sub-Sector],Table3[[#This Row],[Sub-Sector]],Table2[% Away From 52W High],"&lt;=10")/Table3[[#This Row],[Count]]</f>
        <v>0.26315789473684209</v>
      </c>
      <c r="Q114" s="2">
        <f>COUNTIFS(Table2[Sub-Sector],Table3[[#This Row],[Sub-Sector]],Table2[% Away From 52W Low],"&gt;=10")/Table3[[#This Row],[Count]]</f>
        <v>0.89473684210526316</v>
      </c>
      <c r="R114" s="2">
        <f>COUNTIFS(Table2[Sub-Sector],Table3[[#This Row],[Sub-Sector]],Table2[% Price above 20 EMA],"&gt;=0")/Table3[[#This Row],[Count]]</f>
        <v>0.52631578947368418</v>
      </c>
      <c r="S114" s="2">
        <f>COUNTIFS(Table2[Sub-Sector],Table3[[#This Row],[Sub-Sector]],Table2[% Price above 50 EMA],"&gt;=0")/Table3[[#This Row],[Count]]</f>
        <v>0.52631578947368418</v>
      </c>
      <c r="T114" s="2">
        <f>COUNTIFS(Table2[Sub-Sector],Table3[[#This Row],[Sub-Sector]],Table2[% Price above 200 EMA],"&gt;=0")/Table3[[#This Row],[Count]]</f>
        <v>0.47368421052631576</v>
      </c>
      <c r="U114" s="2">
        <f>COUNTIFS(Table2[Sub-Sector],Table3[[#This Row],[Sub-Sector]],Table2[Rate of Change - Zone],"Positive")/Table3[[#This Row],[Count]]</f>
        <v>0.63157894736842102</v>
      </c>
      <c r="V114" s="2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</v>
      </c>
      <c r="X114">
        <f>_xlfn.RANK.AVG(Table3[[#This Row],[Score]],Table3[Score],1)</f>
        <v>104.5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4">
        <f>_xlfn.RANK.AVG(Table3[[#This Row],[Score 2 ]],Table3[[Score 2 ]],1)</f>
        <v>113</v>
      </c>
    </row>
    <row r="115" spans="1:26" x14ac:dyDescent="0.3">
      <c r="A115" t="s">
        <v>407</v>
      </c>
      <c r="B115">
        <f>COUNTIFS(Table2[Sub-Sector],Table3[[#This Row],[Sub-Sector]])</f>
        <v>6</v>
      </c>
      <c r="C115" s="2">
        <f>COUNTIFS(Table2[Sub-Sector],Table3[[#This Row],[Sub-Sector]],Table2[Uptrend],"Uptrend")/Table3[[#This Row],[Count]]</f>
        <v>0.5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0.16666666666666666</v>
      </c>
      <c r="F115" s="2">
        <f>COUNTIFS(Table2[Sub-Sector],Table3[[#This Row],[Sub-Sector]],Table2[6M Return vs Nifty],"&gt;=10")/Table3[[#This Row],[Count]]</f>
        <v>0.33333333333333331</v>
      </c>
      <c r="G115" s="2">
        <f>COUNTIFS(Table2[Sub-Sector],Table3[[#This Row],[Sub-Sector]],Table2[1Y Return vs Nifty],"&gt;=10")/Table3[[#This Row],[Count]]</f>
        <v>0.33333333333333331</v>
      </c>
      <c r="H115" s="2">
        <f>COUNTIFS(Table2[Sub-Sector],Table3[[#This Row],[Sub-Sector]],Table2[RSI Exponential â€“ 14D],"&gt;=50")/Table3[[#This Row],[Count]]</f>
        <v>0.5</v>
      </c>
      <c r="I115" s="2">
        <f>COUNTIFS(Table2[Sub-Sector],Table3[[#This Row],[Sub-Sector]],Table2[Relative Volume],"&gt;=1")/Table3[[#This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0.66666666666666663</v>
      </c>
      <c r="O115" s="2">
        <f>COUNTIFS(Table2[Sub-Sector],Table3[[#This Row],[Sub-Sector]],Table2[% Away From Current Month High],"&lt;=0.05")/Table3[[#This Row],[Count]]</f>
        <v>0.5</v>
      </c>
      <c r="P115" s="2">
        <f>COUNTIFS(Table2[Sub-Sector],Table3[[#This Row],[Sub-Sector]],Table2[% Away From 52W High],"&lt;=10")/Table3[[#This Row],[Count]]</f>
        <v>0.5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0.5</v>
      </c>
      <c r="S115" s="2">
        <f>COUNTIFS(Table2[Sub-Sector],Table3[[#This Row],[Sub-Sector]],Table2[% Price above 50 EMA],"&gt;=0")/Table3[[#This Row],[Count]]</f>
        <v>0.5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0.5</v>
      </c>
      <c r="V115" s="2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592</v>
      </c>
      <c r="X115">
        <f>_xlfn.RANK.AVG(Table3[[#This Row],[Score]],Table3[Score],1)</f>
        <v>104.5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5">
        <f>_xlfn.RANK.AVG(Table3[[#This Row],[Score 2 ]],Table3[[Score 2 ]],1)</f>
        <v>114</v>
      </c>
    </row>
    <row r="116" spans="1:26" x14ac:dyDescent="0.3">
      <c r="A116" t="s">
        <v>770</v>
      </c>
      <c r="B116">
        <f>COUNTIFS(Table2[Sub-Sector],Table3[[#This Row],[Sub-Sector]])</f>
        <v>2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0.5</v>
      </c>
      <c r="F116" s="2">
        <f>COUNTIFS(Table2[Sub-Sector],Table3[[#This Row],[Sub-Sector]],Table2[6M Return vs Nifty],"&gt;=10")/Table3[[#This Row],[Count]]</f>
        <v>0.5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0.5</v>
      </c>
      <c r="I116" s="2">
        <f>COUNTIFS(Table2[Sub-Sector],Table3[[#This Row],[Sub-Sector]],Table2[Relative Volume],"&gt;=1")/Table3[[#This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0.5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0.5</v>
      </c>
      <c r="S116" s="2">
        <f>COUNTIFS(Table2[Sub-Sector],Table3[[#This Row],[Sub-Sector]],Table2[% Price above 50 EMA],"&gt;=0")/Table3[[#This Row],[Count]]</f>
        <v>0.5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499.5</v>
      </c>
      <c r="X116">
        <f>_xlfn.RANK.AVG(Table3[[#This Row],[Score]],Table3[Score],1)</f>
        <v>86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374.5</v>
      </c>
      <c r="Z116">
        <f>_xlfn.RANK.AVG(Table3[[#This Row],[Score 2 ]],Table3[[Score 2 ]],1)</f>
        <v>115</v>
      </c>
    </row>
    <row r="117" spans="1:26" x14ac:dyDescent="0.3">
      <c r="A117" t="s">
        <v>40</v>
      </c>
      <c r="B117">
        <f>COUNTIFS(Table2[Sub-Sector],Table3[[#This Row],[Sub-Sector]])</f>
        <v>3</v>
      </c>
      <c r="C117" s="2">
        <f>COUNTIFS(Table2[Sub-Sector],Table3[[#This Row],[Sub-Sector]],Table2[Uptrend],"Uptrend")/Table3[[#This Row],[Count]]</f>
        <v>0.66666666666666663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0.33333333333333331</v>
      </c>
      <c r="H117" s="2">
        <f>COUNTIFS(Table2[Sub-Sector],Table3[[#This Row],[Sub-Sector]],Table2[RSI Exponential â€“ 14D],"&gt;=50")/Table3[[#This Row],[Count]]</f>
        <v>0.66666666666666663</v>
      </c>
      <c r="I117" s="2">
        <f>COUNTIFS(Table2[Sub-Sector],Table3[[#This Row],[Sub-Sector]],Table2[Relative Volume],"&gt;=1")/Table3[[#This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0.33333333333333331</v>
      </c>
      <c r="O117" s="2">
        <f>COUNTIFS(Table2[Sub-Sector],Table3[[#This Row],[Sub-Sector]],Table2[% Away From Current Month High],"&lt;=0.05")/Table3[[#This Row],[Count]]</f>
        <v>0.33333333333333331</v>
      </c>
      <c r="P117" s="2">
        <f>COUNTIFS(Table2[Sub-Sector],Table3[[#This Row],[Sub-Sector]],Table2[% Away From 52W High],"&lt;=10")/Table3[[#This Row],[Count]]</f>
        <v>0.66666666666666663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0.66666666666666663</v>
      </c>
      <c r="S117" s="2">
        <f>COUNTIFS(Table2[Sub-Sector],Table3[[#This Row],[Sub-Sector]],Table2[% Price above 50 EMA],"&gt;=0")/Table3[[#This Row],[Count]]</f>
        <v>0.66666666666666663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0.66666666666666663</v>
      </c>
      <c r="V117" s="2">
        <f>COUNTIFS(Table2[Sub-Sector],Table3[[#This Row],[Sub-Sector]],Table2[Sharpe Ratio],"&gt;=0.10")/Table3[[#This Row],[Count]]</f>
        <v>0.33333333333333331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627</v>
      </c>
      <c r="X117">
        <f>_xlfn.RANK.AVG(Table3[[#This Row],[Score]],Table3[Score],1)</f>
        <v>111.5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384.5</v>
      </c>
      <c r="Z117">
        <f>_xlfn.RANK.AVG(Table3[[#This Row],[Score 2 ]],Table3[[Score 2 ]],1)</f>
        <v>116</v>
      </c>
    </row>
    <row r="118" spans="1:26" x14ac:dyDescent="0.3">
      <c r="A118" t="s">
        <v>1603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0.5</v>
      </c>
      <c r="H118" s="2">
        <f>COUNTIFS(Table2[Sub-Sector],Table3[[#This Row],[Sub-Sector]],Table2[RSI Exponential â€“ 14D],"&gt;=50")/Table3[[#This Row],[Count]]</f>
        <v>0</v>
      </c>
      <c r="I118" s="2">
        <f>COUNTIFS(Table2[Sub-Sector],Table3[[#This Row],[Sub-Sector]],Table2[Relative Volume],"&gt;=1")/Table3[[#This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0.5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0</v>
      </c>
      <c r="S118" s="2">
        <f>COUNTIFS(Table2[Sub-Sector],Table3[[#This Row],[Sub-Sector]],Table2[% Price above 50 EMA],"&gt;=0")/Table3[[#This Row],[Count]]</f>
        <v>0.5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0.5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596.5</v>
      </c>
      <c r="X118">
        <f>_xlfn.RANK.AVG(Table3[[#This Row],[Score]],Table3[Score],1)</f>
        <v>106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396.5</v>
      </c>
      <c r="Z118">
        <f>_xlfn.RANK.AVG(Table3[[#This Row],[Score 2 ]],Table3[[Score 2 ]],1)</f>
        <v>117</v>
      </c>
    </row>
    <row r="119" spans="1:26" x14ac:dyDescent="0.3">
      <c r="A119" t="s">
        <v>1906</v>
      </c>
      <c r="B119">
        <f>COUNTIFS(Table2[Sub-Sector],Table3[[#This Row],[Sub-Sector]])</f>
        <v>3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0.66666666666666663</v>
      </c>
      <c r="I119" s="2">
        <f>COUNTIFS(Table2[Sub-Sector],Table3[[#This Row],[Sub-Sector]],Table2[Relative Volume],"&gt;=1")/Table3[[#This Row],[Count]]</f>
        <v>0</v>
      </c>
      <c r="J119" s="2">
        <f>COUNTIFS(Table2[Sub-Sector],Table3[[#This Row],[Sub-Sector]],Table2[% Away From Day Low],"&gt;=0.05")/Table3[[#This Row],[Count]]</f>
        <v>0.33333333333333331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0.33333333333333331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0.66666666666666663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0.66666666666666663</v>
      </c>
      <c r="S119" s="2">
        <f>COUNTIFS(Table2[Sub-Sector],Table3[[#This Row],[Sub-Sector]],Table2[% Price above 50 EMA],"&gt;=0")/Table3[[#This Row],[Count]]</f>
        <v>0.33333333333333331</v>
      </c>
      <c r="T119" s="2">
        <f>COUNTIFS(Table2[Sub-Sector],Table3[[#This Row],[Sub-Sector]],Table2[% Price above 200 EMA],"&gt;=0")/Table3[[#This Row],[Count]]</f>
        <v>0.66666666666666663</v>
      </c>
      <c r="U119" s="2">
        <f>COUNTIFS(Table2[Sub-Sector],Table3[[#This Row],[Sub-Sector]],Table2[Rate of Change - Zone],"Positive")/Table3[[#This Row],[Count]]</f>
        <v>0.66666666666666663</v>
      </c>
      <c r="V119" s="2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706.5</v>
      </c>
      <c r="X119">
        <f>_xlfn.RANK.AVG(Table3[[#This Row],[Score]],Table3[Score],1)</f>
        <v>119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408</v>
      </c>
      <c r="Z119">
        <f>_xlfn.RANK.AVG(Table3[[#This Row],[Score 2 ]],Table3[[Score 2 ]],1)</f>
        <v>118</v>
      </c>
    </row>
    <row r="120" spans="1:26" x14ac:dyDescent="0.3">
      <c r="A120" t="s">
        <v>566</v>
      </c>
      <c r="B120">
        <f>COUNTIFS(Table2[Sub-Sector],Table3[[#This Row],[Sub-Sector]])</f>
        <v>2</v>
      </c>
      <c r="C120" s="2">
        <f>COUNTIFS(Table2[Sub-Sector],Table3[[#This Row],[Sub-Sector]],Table2[Uptrend],"Uptrend")/Table3[[#This Row],[Count]]</f>
        <v>0.5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0.5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0.5</v>
      </c>
      <c r="T120" s="2">
        <f>COUNTIFS(Table2[Sub-Sector],Table3[[#This Row],[Sub-Sector]],Table2[% Price above 200 EMA],"&gt;=0")/Table3[[#This Row],[Count]]</f>
        <v>0.5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0.5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702</v>
      </c>
      <c r="X120">
        <f>_xlfn.RANK.AVG(Table3[[#This Row],[Score]],Table3[Score],1)</f>
        <v>118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438.5</v>
      </c>
      <c r="Z120">
        <f>_xlfn.RANK.AVG(Table3[[#This Row],[Score 2 ]],Table3[[Score 2 ]],1)</f>
        <v>120</v>
      </c>
    </row>
    <row r="121" spans="1:26" x14ac:dyDescent="0.3">
      <c r="A121" t="s">
        <v>525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737</v>
      </c>
      <c r="X121">
        <f>_xlfn.RANK.AVG(Table3[[#This Row],[Score]],Table3[Score],1)</f>
        <v>120.5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438.5</v>
      </c>
      <c r="Z121">
        <f>_xlfn.RANK.AVG(Table3[[#This Row],[Score 2 ]],Table3[[Score 2 ]],1)</f>
        <v>120</v>
      </c>
    </row>
    <row r="122" spans="1:26" x14ac:dyDescent="0.3">
      <c r="A122" t="s">
        <v>1187</v>
      </c>
      <c r="B122">
        <f>COUNTIFS(Table2[Sub-Sector],Table3[[#This Row],[Sub-Sector]])</f>
        <v>2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0.5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737</v>
      </c>
      <c r="X122">
        <f>_xlfn.RANK.AVG(Table3[[#This Row],[Score]],Table3[Score],1)</f>
        <v>120.5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438.5</v>
      </c>
      <c r="Z122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3F3E-3796-404D-9E82-5F8EBF4681FB}">
  <dimension ref="A1:AV738"/>
  <sheetViews>
    <sheetView tabSelected="1" topLeftCell="AI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3" width="9" bestFit="1" customWidth="1"/>
    <col min="24" max="24" width="10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10302</v>
      </c>
      <c r="D1" t="s">
        <v>2</v>
      </c>
      <c r="E1" t="s">
        <v>3</v>
      </c>
      <c r="F1" t="s">
        <v>4</v>
      </c>
      <c r="G1" t="s">
        <v>5</v>
      </c>
      <c r="H1" t="s">
        <v>10323</v>
      </c>
      <c r="I1" t="s">
        <v>6</v>
      </c>
      <c r="J1" t="s">
        <v>10324</v>
      </c>
      <c r="K1" t="s">
        <v>7</v>
      </c>
      <c r="L1" t="s">
        <v>10325</v>
      </c>
      <c r="M1" t="s">
        <v>8</v>
      </c>
      <c r="N1" t="s">
        <v>10326</v>
      </c>
      <c r="O1" t="s">
        <v>10327</v>
      </c>
      <c r="P1" t="s">
        <v>9</v>
      </c>
      <c r="Q1" t="s">
        <v>10</v>
      </c>
      <c r="R1" t="s">
        <v>11</v>
      </c>
      <c r="S1" s="2" t="s">
        <v>10328</v>
      </c>
      <c r="T1" s="2" t="s">
        <v>10329</v>
      </c>
      <c r="U1" s="2" t="s">
        <v>10330</v>
      </c>
      <c r="V1" t="s">
        <v>12</v>
      </c>
      <c r="W1" t="s">
        <v>10331</v>
      </c>
      <c r="X1" t="s">
        <v>10332</v>
      </c>
      <c r="Y1" t="s">
        <v>10333</v>
      </c>
      <c r="Z1" t="s">
        <v>10334</v>
      </c>
      <c r="AA1" t="s">
        <v>10335</v>
      </c>
      <c r="AB1" t="s">
        <v>10336</v>
      </c>
      <c r="AC1" s="2" t="s">
        <v>10337</v>
      </c>
      <c r="AD1" s="2" t="s">
        <v>10338</v>
      </c>
      <c r="AE1" s="2" t="s">
        <v>10339</v>
      </c>
      <c r="AF1" s="2" t="s">
        <v>10340</v>
      </c>
      <c r="AG1" s="2" t="s">
        <v>10341</v>
      </c>
      <c r="AH1" s="2" t="s">
        <v>10342</v>
      </c>
      <c r="AI1" t="s">
        <v>13</v>
      </c>
      <c r="AJ1" t="s">
        <v>14</v>
      </c>
      <c r="AK1" t="s">
        <v>10343</v>
      </c>
      <c r="AL1" t="s">
        <v>10344</v>
      </c>
      <c r="AM1" t="s">
        <v>10345</v>
      </c>
      <c r="AN1" t="s">
        <v>10346</v>
      </c>
      <c r="AO1" t="s">
        <v>10347</v>
      </c>
      <c r="AP1" t="s">
        <v>15</v>
      </c>
      <c r="AQ1" s="3" t="s">
        <v>10351</v>
      </c>
      <c r="AR1" s="3" t="s">
        <v>10352</v>
      </c>
      <c r="AS1" s="3" t="s">
        <v>10353</v>
      </c>
      <c r="AT1" s="3" t="s">
        <v>10354</v>
      </c>
      <c r="AU1" s="3" t="s">
        <v>10355</v>
      </c>
      <c r="AV1" s="3" t="s">
        <v>10356</v>
      </c>
    </row>
    <row r="2" spans="1:48" x14ac:dyDescent="0.3">
      <c r="A2" t="s">
        <v>436</v>
      </c>
      <c r="B2" t="s">
        <v>437</v>
      </c>
      <c r="C2" t="s">
        <v>10315</v>
      </c>
      <c r="D2" t="s">
        <v>317</v>
      </c>
      <c r="E2">
        <v>54188.063660500004</v>
      </c>
      <c r="F2">
        <v>2059.75</v>
      </c>
      <c r="G2">
        <v>355.87705976945398</v>
      </c>
      <c r="H2">
        <f>(Table2[[#This Row],[1Y Return vs Nifty]]-AVERAGE(Table2[1Y Return vs Nifty]))/_xlfn.STDEV.P(Table2[1Y Return vs Nifty])</f>
        <v>5.1444046437350313</v>
      </c>
      <c r="I2">
        <v>-18.967246549539201</v>
      </c>
      <c r="J2">
        <f>(Table2[[#This Row],[1M Return vs Nifty]]-AVERAGE(Table2[1M Return vs Nifty]))/_xlfn.STDEV.P(Table2[1M Return vs Nifty])</f>
        <v>-1.8356775342112599</v>
      </c>
      <c r="K2">
        <v>128.47346031980001</v>
      </c>
      <c r="L2">
        <f>(Table2[[#This Row],[6M Return vs Nifty]]-AVERAGE(Table2[6M Return vs Nifty]))/_xlfn.STDEV.P(Table2[6M Return vs Nifty])</f>
        <v>4.1396210959563744</v>
      </c>
      <c r="M2">
        <v>-5.6142079734705499</v>
      </c>
      <c r="N2">
        <f>(Table2[[#This Row],[1W Return vs Nifty]]-AVERAGE(Table2[1W Return vs Nifty]))/_xlfn.STDEV.P(Table2[1W Return vs Nifty])</f>
        <v>-1.3711777943671908</v>
      </c>
      <c r="O2">
        <v>2237.96</v>
      </c>
      <c r="P2">
        <v>2238.4466752877702</v>
      </c>
      <c r="Q2">
        <v>1532.6577401286499</v>
      </c>
      <c r="R2">
        <v>27.4538113646631</v>
      </c>
      <c r="S2" s="2">
        <f>(Table2[[#This Row],[Close Price]]-Table2[[#This Row],[20D EMA]])/Table2[[#This Row],[20D EMA]]</f>
        <v>-7.9630556399578209E-2</v>
      </c>
      <c r="T2" s="2">
        <f>(Table2[[#This Row],[Close Price]]-Table2[[#This Row],[50D EMA]])/Table2[[#This Row],[50D EMA]]</f>
        <v>-7.9830659921705432E-2</v>
      </c>
      <c r="U2" s="2">
        <f>(Table2[[#This Row],[Close Price]]-Table2[[#This Row],[200D EMA]])/Table2[[#This Row],[200D EMA]]</f>
        <v>0.34390734869946005</v>
      </c>
      <c r="V2">
        <v>0.40500893414507899</v>
      </c>
      <c r="W2">
        <v>2052.65</v>
      </c>
      <c r="X2">
        <v>2099</v>
      </c>
      <c r="Y2">
        <v>2050</v>
      </c>
      <c r="Z2">
        <v>2120</v>
      </c>
      <c r="AA2">
        <v>2038</v>
      </c>
      <c r="AB2">
        <v>2689.8</v>
      </c>
      <c r="AC2" s="2">
        <f>(Table2[[#This Row],[Close Price]]/Table2[[#This Row],[Day Low]])-1</f>
        <v>3.4589433171752226E-3</v>
      </c>
      <c r="AD2" s="2">
        <f>(Table2[[#This Row],[Day High]]/Table2[[#This Row],[Close Price]])-1</f>
        <v>1.9055710644495738E-2</v>
      </c>
      <c r="AE2" s="2">
        <f>(Table2[[#This Row],[Close Price]]/Table2[[#This Row],[Current Week Low]])-1</f>
        <v>4.756097560975503E-3</v>
      </c>
      <c r="AF2" s="2">
        <f>(Table2[[#This Row],[Current Week High]]/Table2[[#This Row],[Close Price]])-1</f>
        <v>2.9251122709066602E-2</v>
      </c>
      <c r="AG2" s="2">
        <f>(Table2[[#This Row],[Close Price]]/Table2[[#This Row],[Current Month Low]])-1</f>
        <v>1.0672227674190404E-2</v>
      </c>
      <c r="AH2" s="2">
        <f>(Table2[[#This Row],[Current Month High]]/Table2[[#This Row],[Close Price]])-1</f>
        <v>0.3058866367277584</v>
      </c>
      <c r="AI2">
        <v>44.6510498846947</v>
      </c>
      <c r="AJ2">
        <v>394.30045596352198</v>
      </c>
      <c r="AK2" t="str">
        <f>IF(AND(Table2[[#This Row],[20D EMA]]&gt;Table2[[#This Row],[50D EMA]],Table2[[#This Row],[50D EMA]]&gt;Table2[[#This Row],[200D EMA]]),"Uptrend","Downtrend/NoTrend")</f>
        <v>Downtrend/NoTrend</v>
      </c>
      <c r="AL2">
        <v>0.02</v>
      </c>
      <c r="AM2" t="s">
        <v>10349</v>
      </c>
      <c r="AN2">
        <v>-10.92</v>
      </c>
      <c r="AO2" t="s">
        <v>10348</v>
      </c>
      <c r="AP2">
        <v>0.221253807621725</v>
      </c>
      <c r="AQ2">
        <f>(Table2[[#This Row],[Sharpe Ratio]]-AVERAGE(Table2[Sharpe Ratio]))/_xlfn.STDEV.P(Table2[Sharpe Ratio])</f>
        <v>1.7887691229089846</v>
      </c>
      <c r="AR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">
        <f>_xlfn.RANK.AVG(Table2[[#This Row],[1Y Return vs Nifty Z-Score]],Table2[1Y Return vs Nifty Z-Score])</f>
        <v>2</v>
      </c>
      <c r="AT2">
        <f>_xlfn.RANK.AVG(Table2[[#This Row],[6M Return vs Nifty Z-Score]],Table2[6M Return vs Nifty Z-Score])</f>
        <v>2</v>
      </c>
      <c r="AU2">
        <f>_xlfn.RANK.AVG(Table2[[#This Row],[Sharpe Ratio Z-Score]],Table2[Sharpe Ratio Z-Score])</f>
        <v>28</v>
      </c>
      <c r="AV2">
        <f>(Table2[[#This Row],[Rank 1Y]]+Table2[[#This Row],[Rank 6M]]+Table2[[#This Row],[Rank Sharpe]])/3</f>
        <v>10.666666666666666</v>
      </c>
    </row>
    <row r="3" spans="1:48" x14ac:dyDescent="0.3">
      <c r="A3" t="s">
        <v>219</v>
      </c>
      <c r="B3" t="s">
        <v>220</v>
      </c>
      <c r="C3" t="s">
        <v>10308</v>
      </c>
      <c r="D3" t="s">
        <v>124</v>
      </c>
      <c r="E3">
        <v>120118.007961</v>
      </c>
      <c r="F3">
        <v>576.1</v>
      </c>
      <c r="G3">
        <v>324.30270011081899</v>
      </c>
      <c r="H3">
        <f>(Table2[[#This Row],[1Y Return vs Nifty]]-AVERAGE(Table2[1Y Return vs Nifty]))/_xlfn.STDEV.P(Table2[1Y Return vs Nifty])</f>
        <v>4.646554374462486</v>
      </c>
      <c r="I3">
        <v>2.5378236931613598</v>
      </c>
      <c r="J3">
        <f>(Table2[[#This Row],[1M Return vs Nifty]]-AVERAGE(Table2[1M Return vs Nifty]))/_xlfn.STDEV.P(Table2[1M Return vs Nifty])</f>
        <v>0.23316440923269774</v>
      </c>
      <c r="K3">
        <v>103.14768845752801</v>
      </c>
      <c r="L3">
        <f>(Table2[[#This Row],[6M Return vs Nifty]]-AVERAGE(Table2[6M Return vs Nifty]))/_xlfn.STDEV.P(Table2[6M Return vs Nifty])</f>
        <v>3.2703724287687281</v>
      </c>
      <c r="M3">
        <v>-1.0218923962534501</v>
      </c>
      <c r="N3">
        <f>(Table2[[#This Row],[1W Return vs Nifty]]-AVERAGE(Table2[1W Return vs Nifty]))/_xlfn.STDEV.P(Table2[1W Return vs Nifty])</f>
        <v>-0.32957126684158722</v>
      </c>
      <c r="O3">
        <v>566.44000000000005</v>
      </c>
      <c r="P3">
        <v>523.93286824500399</v>
      </c>
      <c r="Q3">
        <v>356.76913349186202</v>
      </c>
      <c r="R3">
        <v>55.229334677663097</v>
      </c>
      <c r="S3" s="2">
        <f>(Table2[[#This Row],[Close Price]]-Table2[[#This Row],[20D EMA]])/Table2[[#This Row],[20D EMA]]</f>
        <v>1.7053880375679627E-2</v>
      </c>
      <c r="T3" s="2">
        <f>(Table2[[#This Row],[Close Price]]-Table2[[#This Row],[50D EMA]])/Table2[[#This Row],[50D EMA]]</f>
        <v>9.9568351055619189E-2</v>
      </c>
      <c r="U3" s="2">
        <f>(Table2[[#This Row],[Close Price]]-Table2[[#This Row],[200D EMA]])/Table2[[#This Row],[200D EMA]]</f>
        <v>0.61476973739697405</v>
      </c>
      <c r="V3">
        <v>0.45736108813023002</v>
      </c>
      <c r="W3">
        <v>572</v>
      </c>
      <c r="X3">
        <v>587</v>
      </c>
      <c r="Y3">
        <v>572</v>
      </c>
      <c r="Z3">
        <v>587</v>
      </c>
      <c r="AA3">
        <v>514</v>
      </c>
      <c r="AB3">
        <v>607</v>
      </c>
      <c r="AC3" s="2">
        <f>(Table2[[#This Row],[Close Price]]/Table2[[#This Row],[Day Low]])-1</f>
        <v>7.1678321678321222E-3</v>
      </c>
      <c r="AD3" s="2">
        <f>(Table2[[#This Row],[Day High]]/Table2[[#This Row],[Close Price]])-1</f>
        <v>1.892032633223395E-2</v>
      </c>
      <c r="AE3" s="2">
        <f>(Table2[[#This Row],[Close Price]]/Table2[[#This Row],[Current Week Low]])-1</f>
        <v>7.1678321678321222E-3</v>
      </c>
      <c r="AF3" s="2">
        <f>(Table2[[#This Row],[Current Week High]]/Table2[[#This Row],[Close Price]])-1</f>
        <v>1.892032633223395E-2</v>
      </c>
      <c r="AG3" s="2">
        <f>(Table2[[#This Row],[Close Price]]/Table2[[#This Row],[Current Month Low]])-1</f>
        <v>0.12081712062256811</v>
      </c>
      <c r="AH3" s="2">
        <f>(Table2[[#This Row],[Current Month High]]/Table2[[#This Row],[Close Price]])-1</f>
        <v>5.3636521437250506E-2</v>
      </c>
      <c r="AI3">
        <v>12.306891164728301</v>
      </c>
      <c r="AJ3">
        <v>365.72352465642598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0.43</v>
      </c>
      <c r="AM3" t="s">
        <v>10349</v>
      </c>
      <c r="AN3">
        <v>6.99</v>
      </c>
      <c r="AO3" t="s">
        <v>10349</v>
      </c>
      <c r="AP3">
        <v>0.22473452718238399</v>
      </c>
      <c r="AQ3">
        <f>(Table2[[#This Row],[Sharpe Ratio]]-AVERAGE(Table2[Sharpe Ratio]))/_xlfn.STDEV.P(Table2[Sharpe Ratio])</f>
        <v>1.8287587516577741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9.6492786972800992</v>
      </c>
      <c r="AS3">
        <f>_xlfn.RANK.AVG(Table2[[#This Row],[1Y Return vs Nifty Z-Score]],Table2[1Y Return vs Nifty Z-Score])</f>
        <v>4</v>
      </c>
      <c r="AT3">
        <f>_xlfn.RANK.AVG(Table2[[#This Row],[6M Return vs Nifty Z-Score]],Table2[6M Return vs Nifty Z-Score])</f>
        <v>6</v>
      </c>
      <c r="AU3">
        <f>_xlfn.RANK.AVG(Table2[[#This Row],[Sharpe Ratio Z-Score]],Table2[Sharpe Ratio Z-Score])</f>
        <v>26</v>
      </c>
      <c r="AV3">
        <f>(Table2[[#This Row],[Rank 1Y]]+Table2[[#This Row],[Rank 6M]]+Table2[[#This Row],[Rank Sharpe]])/3</f>
        <v>12</v>
      </c>
    </row>
    <row r="4" spans="1:48" x14ac:dyDescent="0.3">
      <c r="A4" t="s">
        <v>1043</v>
      </c>
      <c r="B4" t="s">
        <v>1044</v>
      </c>
      <c r="C4" t="s">
        <v>10316</v>
      </c>
      <c r="D4" t="s">
        <v>136</v>
      </c>
      <c r="E4">
        <v>13217.569323600001</v>
      </c>
      <c r="F4">
        <v>505.2</v>
      </c>
      <c r="G4">
        <v>152.36311569703</v>
      </c>
      <c r="H4">
        <f>(Table2[[#This Row],[1Y Return vs Nifty]]-AVERAGE(Table2[1Y Return vs Nifty]))/_xlfn.STDEV.P(Table2[1Y Return vs Nifty])</f>
        <v>1.9354885183540003</v>
      </c>
      <c r="I4">
        <v>16.336431687993699</v>
      </c>
      <c r="J4">
        <f>(Table2[[#This Row],[1M Return vs Nifty]]-AVERAGE(Table2[1M Return vs Nifty]))/_xlfn.STDEV.P(Table2[1M Return vs Nifty])</f>
        <v>1.5606252665409872</v>
      </c>
      <c r="K4">
        <v>162.177993929195</v>
      </c>
      <c r="L4">
        <f>(Table2[[#This Row],[6M Return vs Nifty]]-AVERAGE(Table2[6M Return vs Nifty]))/_xlfn.STDEV.P(Table2[6M Return vs Nifty])</f>
        <v>5.2964514218977019</v>
      </c>
      <c r="M4">
        <v>-2.5604532223582499</v>
      </c>
      <c r="N4">
        <f>(Table2[[#This Row],[1W Return vs Nifty]]-AVERAGE(Table2[1W Return vs Nifty]))/_xlfn.STDEV.P(Table2[1W Return vs Nifty])</f>
        <v>-0.6785400980378723</v>
      </c>
      <c r="O4">
        <v>478.11</v>
      </c>
      <c r="P4">
        <v>414.06228650121301</v>
      </c>
      <c r="Q4">
        <v>285.97648041211897</v>
      </c>
      <c r="R4">
        <v>54.426871250446702</v>
      </c>
      <c r="S4" s="2">
        <f>(Table2[[#This Row],[Close Price]]-Table2[[#This Row],[20D EMA]])/Table2[[#This Row],[20D EMA]]</f>
        <v>5.6660601116897732E-2</v>
      </c>
      <c r="T4" s="2">
        <f>(Table2[[#This Row],[Close Price]]-Table2[[#This Row],[50D EMA]])/Table2[[#This Row],[50D EMA]]</f>
        <v>0.22010628948821204</v>
      </c>
      <c r="U4" s="2">
        <f>(Table2[[#This Row],[Close Price]]-Table2[[#This Row],[200D EMA]])/Table2[[#This Row],[200D EMA]]</f>
        <v>0.76657884337886573</v>
      </c>
      <c r="V4">
        <v>1.00939939913351</v>
      </c>
      <c r="W4">
        <v>503.2</v>
      </c>
      <c r="X4">
        <v>534.95000000000005</v>
      </c>
      <c r="Y4">
        <v>503.2</v>
      </c>
      <c r="Z4">
        <v>566.9</v>
      </c>
      <c r="AA4">
        <v>404</v>
      </c>
      <c r="AB4">
        <v>592</v>
      </c>
      <c r="AC4" s="2">
        <f>(Table2[[#This Row],[Close Price]]/Table2[[#This Row],[Day Low]])-1</f>
        <v>3.9745627980922738E-3</v>
      </c>
      <c r="AD4" s="2">
        <f>(Table2[[#This Row],[Day High]]/Table2[[#This Row],[Close Price]])-1</f>
        <v>5.8887569279493457E-2</v>
      </c>
      <c r="AE4" s="2">
        <f>(Table2[[#This Row],[Close Price]]/Table2[[#This Row],[Current Week Low]])-1</f>
        <v>3.9745627980922738E-3</v>
      </c>
      <c r="AF4" s="2">
        <f>(Table2[[#This Row],[Current Week High]]/Table2[[#This Row],[Close Price]])-1</f>
        <v>0.12212984956452888</v>
      </c>
      <c r="AG4" s="2">
        <f>(Table2[[#This Row],[Close Price]]/Table2[[#This Row],[Current Month Low]])-1</f>
        <v>0.2504950495049505</v>
      </c>
      <c r="AH4" s="2">
        <f>(Table2[[#This Row],[Current Month High]]/Table2[[#This Row],[Close Price]])-1</f>
        <v>0.17181314330958042</v>
      </c>
      <c r="AI4">
        <v>17.181314330957999</v>
      </c>
      <c r="AJ4">
        <v>244.36454108585201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0.81</v>
      </c>
      <c r="AM4" t="s">
        <v>10349</v>
      </c>
      <c r="AN4">
        <v>18.88</v>
      </c>
      <c r="AO4" t="s">
        <v>10349</v>
      </c>
      <c r="AP4">
        <v>0.26516494873261098</v>
      </c>
      <c r="AQ4">
        <f>(Table2[[#This Row],[Sharpe Ratio]]-AVERAGE(Table2[Sharpe Ratio]))/_xlfn.STDEV.P(Table2[Sharpe Ratio])</f>
        <v>2.2932597031922164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10.407284811947033</v>
      </c>
      <c r="AS4">
        <f>_xlfn.RANK.AVG(Table2[[#This Row],[1Y Return vs Nifty Z-Score]],Table2[1Y Return vs Nifty Z-Score])</f>
        <v>34</v>
      </c>
      <c r="AT4">
        <f>_xlfn.RANK.AVG(Table2[[#This Row],[6M Return vs Nifty Z-Score]],Table2[6M Return vs Nifty Z-Score])</f>
        <v>1</v>
      </c>
      <c r="AU4">
        <f>_xlfn.RANK.AVG(Table2[[#This Row],[Sharpe Ratio Z-Score]],Table2[Sharpe Ratio Z-Score])</f>
        <v>6</v>
      </c>
      <c r="AV4">
        <f>(Table2[[#This Row],[Rank 1Y]]+Table2[[#This Row],[Rank 6M]]+Table2[[#This Row],[Rank Sharpe]])/3</f>
        <v>13.666666666666666</v>
      </c>
    </row>
    <row r="5" spans="1:48" x14ac:dyDescent="0.3">
      <c r="A5" t="s">
        <v>116</v>
      </c>
      <c r="B5" t="s">
        <v>117</v>
      </c>
      <c r="C5" t="s">
        <v>10313</v>
      </c>
      <c r="D5" t="s">
        <v>118</v>
      </c>
      <c r="E5">
        <v>244216.33083239</v>
      </c>
      <c r="F5">
        <v>6869.9</v>
      </c>
      <c r="G5">
        <v>212.65452817942199</v>
      </c>
      <c r="H5">
        <f>(Table2[[#This Row],[1Y Return vs Nifty]]-AVERAGE(Table2[1Y Return vs Nifty]))/_xlfn.STDEV.P(Table2[1Y Return vs Nifty])</f>
        <v>2.8861363308100212</v>
      </c>
      <c r="I5">
        <v>26.9243644047137</v>
      </c>
      <c r="J5">
        <f>(Table2[[#This Row],[1M Return vs Nifty]]-AVERAGE(Table2[1M Return vs Nifty]))/_xlfn.STDEV.P(Table2[1M Return vs Nifty])</f>
        <v>2.5792110721906094</v>
      </c>
      <c r="K5">
        <v>61.772706804570497</v>
      </c>
      <c r="L5">
        <f>(Table2[[#This Row],[6M Return vs Nifty]]-AVERAGE(Table2[6M Return vs Nifty]))/_xlfn.STDEV.P(Table2[6M Return vs Nifty])</f>
        <v>1.8502716771575134</v>
      </c>
      <c r="M5">
        <v>2.0767823497781799</v>
      </c>
      <c r="N5">
        <f>(Table2[[#This Row],[1W Return vs Nifty]]-AVERAGE(Table2[1W Return vs Nifty]))/_xlfn.STDEV.P(Table2[1W Return vs Nifty])</f>
        <v>0.3732549627315081</v>
      </c>
      <c r="O5">
        <v>6358.42</v>
      </c>
      <c r="P5">
        <v>5803.7496707670598</v>
      </c>
      <c r="Q5">
        <v>4383.8423078837704</v>
      </c>
      <c r="R5">
        <v>74.805366007266997</v>
      </c>
      <c r="S5" s="2">
        <f>(Table2[[#This Row],[Close Price]]-Table2[[#This Row],[20D EMA]])/Table2[[#This Row],[20D EMA]]</f>
        <v>8.0441367509538467E-2</v>
      </c>
      <c r="T5" s="2">
        <f>(Table2[[#This Row],[Close Price]]-Table2[[#This Row],[50D EMA]])/Table2[[#This Row],[50D EMA]]</f>
        <v>0.18370026098869124</v>
      </c>
      <c r="U5" s="2">
        <f>(Table2[[#This Row],[Close Price]]-Table2[[#This Row],[200D EMA]])/Table2[[#This Row],[200D EMA]]</f>
        <v>0.56709560187540908</v>
      </c>
      <c r="V5">
        <v>1.02635998217784</v>
      </c>
      <c r="W5">
        <v>6779.25</v>
      </c>
      <c r="X5">
        <v>6973</v>
      </c>
      <c r="Y5">
        <v>6779.25</v>
      </c>
      <c r="Z5">
        <v>7097.95</v>
      </c>
      <c r="AA5">
        <v>5194.55</v>
      </c>
      <c r="AB5">
        <v>7097.95</v>
      </c>
      <c r="AC5" s="2">
        <f>(Table2[[#This Row],[Close Price]]/Table2[[#This Row],[Day Low]])-1</f>
        <v>1.3371685658442933E-2</v>
      </c>
      <c r="AD5" s="2">
        <f>(Table2[[#This Row],[Day High]]/Table2[[#This Row],[Close Price]])-1</f>
        <v>1.5007496470108794E-2</v>
      </c>
      <c r="AE5" s="2">
        <f>(Table2[[#This Row],[Close Price]]/Table2[[#This Row],[Current Week Low]])-1</f>
        <v>1.3371685658442933E-2</v>
      </c>
      <c r="AF5" s="2">
        <f>(Table2[[#This Row],[Current Week High]]/Table2[[#This Row],[Close Price]])-1</f>
        <v>3.3195534141690519E-2</v>
      </c>
      <c r="AG5" s="2">
        <f>(Table2[[#This Row],[Close Price]]/Table2[[#This Row],[Current Month Low]])-1</f>
        <v>0.32252071883031252</v>
      </c>
      <c r="AH5" s="2">
        <f>(Table2[[#This Row],[Current Month High]]/Table2[[#This Row],[Close Price]])-1</f>
        <v>3.3195534141690519E-2</v>
      </c>
      <c r="AI5">
        <v>3.3195534141690501</v>
      </c>
      <c r="AJ5">
        <v>253.208226221079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0.28000000000000003</v>
      </c>
      <c r="AM5" t="s">
        <v>10349</v>
      </c>
      <c r="AN5">
        <v>21.72</v>
      </c>
      <c r="AO5" t="s">
        <v>10349</v>
      </c>
      <c r="AP5">
        <v>0.27082320153113898</v>
      </c>
      <c r="AQ5">
        <f>(Table2[[#This Row],[Sharpe Ratio]]-AVERAGE(Table2[Sharpe Ratio]))/_xlfn.STDEV.P(Table2[Sharpe Ratio])</f>
        <v>2.3582667871691561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10.047140830058808</v>
      </c>
      <c r="AS5">
        <f>_xlfn.RANK.AVG(Table2[[#This Row],[1Y Return vs Nifty Z-Score]],Table2[1Y Return vs Nifty Z-Score])</f>
        <v>14</v>
      </c>
      <c r="AT5">
        <f>_xlfn.RANK.AVG(Table2[[#This Row],[6M Return vs Nifty Z-Score]],Table2[6M Return vs Nifty Z-Score])</f>
        <v>37</v>
      </c>
      <c r="AU5">
        <f>_xlfn.RANK.AVG(Table2[[#This Row],[Sharpe Ratio Z-Score]],Table2[Sharpe Ratio Z-Score])</f>
        <v>4</v>
      </c>
      <c r="AV5">
        <f>(Table2[[#This Row],[Rank 1Y]]+Table2[[#This Row],[Rank 6M]]+Table2[[#This Row],[Rank Sharpe]])/3</f>
        <v>18.333333333333332</v>
      </c>
    </row>
    <row r="6" spans="1:48" x14ac:dyDescent="0.3">
      <c r="A6" t="s">
        <v>1014</v>
      </c>
      <c r="B6" t="s">
        <v>1015</v>
      </c>
      <c r="C6" t="s">
        <v>10312</v>
      </c>
      <c r="D6" t="s">
        <v>1016</v>
      </c>
      <c r="E6">
        <v>13907.970190309999</v>
      </c>
      <c r="F6">
        <v>2044.15</v>
      </c>
      <c r="G6">
        <v>143.09791061875001</v>
      </c>
      <c r="H6">
        <f>(Table2[[#This Row],[1Y Return vs Nifty]]-AVERAGE(Table2[1Y Return vs Nifty]))/_xlfn.STDEV.P(Table2[1Y Return vs Nifty])</f>
        <v>1.7893989414644951</v>
      </c>
      <c r="I6">
        <v>19.708456310779201</v>
      </c>
      <c r="J6">
        <f>(Table2[[#This Row],[1M Return vs Nifty]]-AVERAGE(Table2[1M Return vs Nifty]))/_xlfn.STDEV.P(Table2[1M Return vs Nifty])</f>
        <v>1.8850225317074358</v>
      </c>
      <c r="K6">
        <v>99.788661000524698</v>
      </c>
      <c r="L6">
        <f>(Table2[[#This Row],[6M Return vs Nifty]]-AVERAGE(Table2[6M Return vs Nifty]))/_xlfn.STDEV.P(Table2[6M Return vs Nifty])</f>
        <v>3.1550815639561725</v>
      </c>
      <c r="M6">
        <v>-13.8732515814433</v>
      </c>
      <c r="N6">
        <f>(Table2[[#This Row],[1W Return vs Nifty]]-AVERAGE(Table2[1W Return vs Nifty]))/_xlfn.STDEV.P(Table2[1W Return vs Nifty])</f>
        <v>-3.2444536153629611</v>
      </c>
      <c r="O6">
        <v>1946.07</v>
      </c>
      <c r="P6">
        <v>1684.9337244645001</v>
      </c>
      <c r="Q6">
        <v>1224.2076280208801</v>
      </c>
      <c r="R6">
        <v>52.563080502398201</v>
      </c>
      <c r="S6" s="2">
        <f>(Table2[[#This Row],[Close Price]]-Table2[[#This Row],[20D EMA]])/Table2[[#This Row],[20D EMA]]</f>
        <v>5.039900928538036E-2</v>
      </c>
      <c r="T6" s="2">
        <f>(Table2[[#This Row],[Close Price]]-Table2[[#This Row],[50D EMA]])/Table2[[#This Row],[50D EMA]]</f>
        <v>0.21319311870837229</v>
      </c>
      <c r="U6" s="2">
        <f>(Table2[[#This Row],[Close Price]]-Table2[[#This Row],[200D EMA]])/Table2[[#This Row],[200D EMA]]</f>
        <v>0.66977394455929262</v>
      </c>
      <c r="V6">
        <v>1.8930481084541799</v>
      </c>
      <c r="W6">
        <v>2020.55</v>
      </c>
      <c r="X6">
        <v>2114.5</v>
      </c>
      <c r="Y6">
        <v>2020.55</v>
      </c>
      <c r="Z6">
        <v>2232</v>
      </c>
      <c r="AA6">
        <v>1550</v>
      </c>
      <c r="AB6">
        <v>2544</v>
      </c>
      <c r="AC6" s="2">
        <f>(Table2[[#This Row],[Close Price]]/Table2[[#This Row],[Day Low]])-1</f>
        <v>1.1679988122045959E-2</v>
      </c>
      <c r="AD6" s="2">
        <f>(Table2[[#This Row],[Day High]]/Table2[[#This Row],[Close Price]])-1</f>
        <v>3.4415282635814393E-2</v>
      </c>
      <c r="AE6" s="2">
        <f>(Table2[[#This Row],[Close Price]]/Table2[[#This Row],[Current Week Low]])-1</f>
        <v>1.1679988122045959E-2</v>
      </c>
      <c r="AF6" s="2">
        <f>(Table2[[#This Row],[Current Week High]]/Table2[[#This Row],[Close Price]])-1</f>
        <v>9.1896387251424683E-2</v>
      </c>
      <c r="AG6" s="2">
        <f>(Table2[[#This Row],[Close Price]]/Table2[[#This Row],[Current Month Low]])-1</f>
        <v>0.31880645161290322</v>
      </c>
      <c r="AH6" s="2">
        <f>(Table2[[#This Row],[Current Month High]]/Table2[[#This Row],[Close Price]])-1</f>
        <v>0.24452706503925836</v>
      </c>
      <c r="AI6">
        <v>24.4527065039258</v>
      </c>
      <c r="AJ6">
        <v>189.293801302009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0.9</v>
      </c>
      <c r="AM6" t="s">
        <v>10349</v>
      </c>
      <c r="AN6">
        <v>14.84</v>
      </c>
      <c r="AO6" t="s">
        <v>10349</v>
      </c>
      <c r="AP6">
        <v>0.235490847293858</v>
      </c>
      <c r="AQ6">
        <f>(Table2[[#This Row],[Sharpe Ratio]]-AVERAGE(Table2[Sharpe Ratio]))/_xlfn.STDEV.P(Table2[Sharpe Ratio])</f>
        <v>1.9523370062298115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5.537386427994953</v>
      </c>
      <c r="AS6">
        <f>_xlfn.RANK.AVG(Table2[[#This Row],[1Y Return vs Nifty Z-Score]],Table2[1Y Return vs Nifty Z-Score])</f>
        <v>42</v>
      </c>
      <c r="AT6">
        <f>_xlfn.RANK.AVG(Table2[[#This Row],[6M Return vs Nifty Z-Score]],Table2[6M Return vs Nifty Z-Score])</f>
        <v>7</v>
      </c>
      <c r="AU6">
        <f>_xlfn.RANK.AVG(Table2[[#This Row],[Sharpe Ratio Z-Score]],Table2[Sharpe Ratio Z-Score])</f>
        <v>17</v>
      </c>
      <c r="AV6">
        <f>(Table2[[#This Row],[Rank 1Y]]+Table2[[#This Row],[Rank 6M]]+Table2[[#This Row],[Rank Sharpe]])/3</f>
        <v>22</v>
      </c>
    </row>
    <row r="7" spans="1:48" x14ac:dyDescent="0.3">
      <c r="A7" t="s">
        <v>820</v>
      </c>
      <c r="B7" t="s">
        <v>821</v>
      </c>
      <c r="C7" t="s">
        <v>10308</v>
      </c>
      <c r="D7" t="s">
        <v>46</v>
      </c>
      <c r="E7">
        <v>19800.002473500001</v>
      </c>
      <c r="F7">
        <v>1702.5</v>
      </c>
      <c r="G7">
        <v>211.05333615195599</v>
      </c>
      <c r="H7">
        <f>(Table2[[#This Row],[1Y Return vs Nifty]]-AVERAGE(Table2[1Y Return vs Nifty]))/_xlfn.STDEV.P(Table2[1Y Return vs Nifty])</f>
        <v>2.8608894567435508</v>
      </c>
      <c r="I7">
        <v>0.583842786108136</v>
      </c>
      <c r="J7">
        <f>(Table2[[#This Row],[1M Return vs Nifty]]-AVERAGE(Table2[1M Return vs Nifty]))/_xlfn.STDEV.P(Table2[1M Return vs Nifty])</f>
        <v>4.5186522549323059E-2</v>
      </c>
      <c r="K7">
        <v>117.709125032438</v>
      </c>
      <c r="L7">
        <f>(Table2[[#This Row],[6M Return vs Nifty]]-AVERAGE(Table2[6M Return vs Nifty]))/_xlfn.STDEV.P(Table2[6M Return vs Nifty])</f>
        <v>3.7701601313474575</v>
      </c>
      <c r="M7">
        <v>-4.7166611325078396</v>
      </c>
      <c r="N7">
        <f>(Table2[[#This Row],[1W Return vs Nifty]]-AVERAGE(Table2[1W Return vs Nifty]))/_xlfn.STDEV.P(Table2[1W Return vs Nifty])</f>
        <v>-1.1676006157985352</v>
      </c>
      <c r="O7">
        <v>1659.89</v>
      </c>
      <c r="P7">
        <v>1551.66135849839</v>
      </c>
      <c r="Q7">
        <v>1117.49912547283</v>
      </c>
      <c r="R7">
        <v>56.496198417061898</v>
      </c>
      <c r="S7" s="2">
        <f>(Table2[[#This Row],[Close Price]]-Table2[[#This Row],[20D EMA]])/Table2[[#This Row],[20D EMA]]</f>
        <v>2.5670375747790453E-2</v>
      </c>
      <c r="T7" s="2">
        <f>(Table2[[#This Row],[Close Price]]-Table2[[#This Row],[50D EMA]])/Table2[[#This Row],[50D EMA]]</f>
        <v>9.7211057474282353E-2</v>
      </c>
      <c r="U7" s="2">
        <f>(Table2[[#This Row],[Close Price]]-Table2[[#This Row],[200D EMA]])/Table2[[#This Row],[200D EMA]]</f>
        <v>0.52349112513143825</v>
      </c>
      <c r="V7">
        <v>0.36171737417947503</v>
      </c>
      <c r="W7">
        <v>1674</v>
      </c>
      <c r="X7">
        <v>1735</v>
      </c>
      <c r="Y7">
        <v>1672</v>
      </c>
      <c r="Z7">
        <v>1746</v>
      </c>
      <c r="AA7">
        <v>1550</v>
      </c>
      <c r="AB7">
        <v>1796.7</v>
      </c>
      <c r="AC7" s="2">
        <f>(Table2[[#This Row],[Close Price]]/Table2[[#This Row],[Day Low]])-1</f>
        <v>1.7025089605734678E-2</v>
      </c>
      <c r="AD7" s="2">
        <f>(Table2[[#This Row],[Day High]]/Table2[[#This Row],[Close Price]])-1</f>
        <v>1.9089574155653377E-2</v>
      </c>
      <c r="AE7" s="2">
        <f>(Table2[[#This Row],[Close Price]]/Table2[[#This Row],[Current Week Low]])-1</f>
        <v>1.8241626794258448E-2</v>
      </c>
      <c r="AF7" s="2">
        <f>(Table2[[#This Row],[Current Week High]]/Table2[[#This Row],[Close Price]])-1</f>
        <v>2.5550660792951652E-2</v>
      </c>
      <c r="AG7" s="2">
        <f>(Table2[[#This Row],[Close Price]]/Table2[[#This Row],[Current Month Low]])-1</f>
        <v>9.838709677419355E-2</v>
      </c>
      <c r="AH7" s="2">
        <f>(Table2[[#This Row],[Current Month High]]/Table2[[#This Row],[Close Price]])-1</f>
        <v>5.5330396475770982E-2</v>
      </c>
      <c r="AI7">
        <v>5.5330396475770902</v>
      </c>
      <c r="AJ7">
        <v>254.6875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0.24</v>
      </c>
      <c r="AM7" t="s">
        <v>10349</v>
      </c>
      <c r="AN7">
        <v>5.26</v>
      </c>
      <c r="AO7" t="s">
        <v>10349</v>
      </c>
      <c r="AP7">
        <v>0.19048844640753201</v>
      </c>
      <c r="AQ7">
        <f>(Table2[[#This Row],[Sharpe Ratio]]-AVERAGE(Table2[Sharpe Ratio]))/_xlfn.STDEV.P(Table2[Sharpe Ratio])</f>
        <v>1.435309054714043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6.9439445495558401</v>
      </c>
      <c r="AS7">
        <f>_xlfn.RANK.AVG(Table2[[#This Row],[1Y Return vs Nifty Z-Score]],Table2[1Y Return vs Nifty Z-Score])</f>
        <v>15</v>
      </c>
      <c r="AT7">
        <f>_xlfn.RANK.AVG(Table2[[#This Row],[6M Return vs Nifty Z-Score]],Table2[6M Return vs Nifty Z-Score])</f>
        <v>3</v>
      </c>
      <c r="AU7">
        <f>_xlfn.RANK.AVG(Table2[[#This Row],[Sharpe Ratio Z-Score]],Table2[Sharpe Ratio Z-Score])</f>
        <v>55</v>
      </c>
      <c r="AV7">
        <f>(Table2[[#This Row],[Rank 1Y]]+Table2[[#This Row],[Rank 6M]]+Table2[[#This Row],[Rank Sharpe]])/3</f>
        <v>24.333333333333332</v>
      </c>
    </row>
    <row r="8" spans="1:48" x14ac:dyDescent="0.3">
      <c r="A8" t="s">
        <v>257</v>
      </c>
      <c r="B8" t="s">
        <v>258</v>
      </c>
      <c r="C8" t="s">
        <v>10315</v>
      </c>
      <c r="D8" t="s">
        <v>259</v>
      </c>
      <c r="E8">
        <v>105713.89105024999</v>
      </c>
      <c r="F8">
        <v>77.5</v>
      </c>
      <c r="G8">
        <v>199.93147928541799</v>
      </c>
      <c r="H8">
        <f>(Table2[[#This Row],[1Y Return vs Nifty]]-AVERAGE(Table2[1Y Return vs Nifty]))/_xlfn.STDEV.P(Table2[1Y Return vs Nifty])</f>
        <v>2.6855250314415038</v>
      </c>
      <c r="I8">
        <v>20.726174021324098</v>
      </c>
      <c r="J8">
        <f>(Table2[[#This Row],[1M Return vs Nifty]]-AVERAGE(Table2[1M Return vs Nifty]))/_xlfn.STDEV.P(Table2[1M Return vs Nifty])</f>
        <v>1.9829295397943174</v>
      </c>
      <c r="K8">
        <v>61.260896639427003</v>
      </c>
      <c r="L8">
        <f>(Table2[[#This Row],[6M Return vs Nifty]]-AVERAGE(Table2[6M Return vs Nifty]))/_xlfn.STDEV.P(Table2[6M Return vs Nifty])</f>
        <v>1.8327049744989135</v>
      </c>
      <c r="M8">
        <v>-7.5027908453832799</v>
      </c>
      <c r="N8">
        <f>(Table2[[#This Row],[1W Return vs Nifty]]-AVERAGE(Table2[1W Return vs Nifty]))/_xlfn.STDEV.P(Table2[1W Return vs Nifty])</f>
        <v>-1.7995369116971525</v>
      </c>
      <c r="O8">
        <v>74.03</v>
      </c>
      <c r="P8">
        <v>65.279285201435002</v>
      </c>
      <c r="Q8">
        <v>47.940495292989603</v>
      </c>
      <c r="R8">
        <v>55.913958342441802</v>
      </c>
      <c r="S8" s="2">
        <f>(Table2[[#This Row],[Close Price]]-Table2[[#This Row],[20D EMA]])/Table2[[#This Row],[20D EMA]]</f>
        <v>4.6872889369174643E-2</v>
      </c>
      <c r="T8" s="2">
        <f>(Table2[[#This Row],[Close Price]]-Table2[[#This Row],[50D EMA]])/Table2[[#This Row],[50D EMA]]</f>
        <v>0.18720662704646704</v>
      </c>
      <c r="U8" s="2">
        <f>(Table2[[#This Row],[Close Price]]-Table2[[#This Row],[200D EMA]])/Table2[[#This Row],[200D EMA]]</f>
        <v>0.61658738664164192</v>
      </c>
      <c r="V8">
        <v>1.0668637651012201</v>
      </c>
      <c r="W8">
        <v>76.599999999999994</v>
      </c>
      <c r="X8">
        <v>78.3</v>
      </c>
      <c r="Y8">
        <v>75.66</v>
      </c>
      <c r="Z8">
        <v>79.790000000000006</v>
      </c>
      <c r="AA8">
        <v>65.599999999999994</v>
      </c>
      <c r="AB8">
        <v>84.29</v>
      </c>
      <c r="AC8" s="2">
        <f>(Table2[[#This Row],[Close Price]]/Table2[[#This Row],[Day Low]])-1</f>
        <v>1.1749347258485754E-2</v>
      </c>
      <c r="AD8" s="2">
        <f>(Table2[[#This Row],[Day High]]/Table2[[#This Row],[Close Price]])-1</f>
        <v>1.0322580645161228E-2</v>
      </c>
      <c r="AE8" s="2">
        <f>(Table2[[#This Row],[Close Price]]/Table2[[#This Row],[Current Week Low]])-1</f>
        <v>2.4319323288395589E-2</v>
      </c>
      <c r="AF8" s="2">
        <f>(Table2[[#This Row],[Current Week High]]/Table2[[#This Row],[Close Price]])-1</f>
        <v>2.954838709677432E-2</v>
      </c>
      <c r="AG8" s="2">
        <f>(Table2[[#This Row],[Close Price]]/Table2[[#This Row],[Current Month Low]])-1</f>
        <v>0.18140243902439024</v>
      </c>
      <c r="AH8" s="2">
        <f>(Table2[[#This Row],[Current Month High]]/Table2[[#This Row],[Close Price]])-1</f>
        <v>8.7612903225806615E-2</v>
      </c>
      <c r="AI8">
        <v>8.7612903225806598</v>
      </c>
      <c r="AJ8">
        <v>257.142857142857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0.42</v>
      </c>
      <c r="AM8" t="s">
        <v>10349</v>
      </c>
      <c r="AN8">
        <v>6.28</v>
      </c>
      <c r="AO8" t="s">
        <v>10349</v>
      </c>
      <c r="AP8">
        <v>0.22499416757482099</v>
      </c>
      <c r="AQ8">
        <f>(Table2[[#This Row],[Sharpe Ratio]]-AVERAGE(Table2[Sharpe Ratio]))/_xlfn.STDEV.P(Table2[Sharpe Ratio])</f>
        <v>1.831741733400716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6.5333643674382982</v>
      </c>
      <c r="AS8">
        <f>_xlfn.RANK.AVG(Table2[[#This Row],[1Y Return vs Nifty Z-Score]],Table2[1Y Return vs Nifty Z-Score])</f>
        <v>16</v>
      </c>
      <c r="AT8">
        <f>_xlfn.RANK.AVG(Table2[[#This Row],[6M Return vs Nifty Z-Score]],Table2[6M Return vs Nifty Z-Score])</f>
        <v>39</v>
      </c>
      <c r="AU8">
        <f>_xlfn.RANK.AVG(Table2[[#This Row],[Sharpe Ratio Z-Score]],Table2[Sharpe Ratio Z-Score])</f>
        <v>25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794</v>
      </c>
      <c r="B9" t="s">
        <v>795</v>
      </c>
      <c r="C9" t="s">
        <v>10317</v>
      </c>
      <c r="D9" t="s">
        <v>139</v>
      </c>
      <c r="E9">
        <v>20757.897068394999</v>
      </c>
      <c r="F9">
        <v>607.15</v>
      </c>
      <c r="G9">
        <v>154.32397845138399</v>
      </c>
      <c r="H9">
        <f>(Table2[[#This Row],[1Y Return vs Nifty]]-AVERAGE(Table2[1Y Return vs Nifty]))/_xlfn.STDEV.P(Table2[1Y Return vs Nifty])</f>
        <v>1.9664065183012982</v>
      </c>
      <c r="I9">
        <v>9.4977691458604205</v>
      </c>
      <c r="J9">
        <f>(Table2[[#This Row],[1M Return vs Nifty]]-AVERAGE(Table2[1M Return vs Nifty]))/_xlfn.STDEV.P(Table2[1M Return vs Nifty])</f>
        <v>0.90272869868268468</v>
      </c>
      <c r="K9">
        <v>61.317399375780703</v>
      </c>
      <c r="L9">
        <f>(Table2[[#This Row],[6M Return vs Nifty]]-AVERAGE(Table2[6M Return vs Nifty]))/_xlfn.STDEV.P(Table2[6M Return vs Nifty])</f>
        <v>1.834644300515708</v>
      </c>
      <c r="M9">
        <v>-0.100283235138621</v>
      </c>
      <c r="N9">
        <f>(Table2[[#This Row],[1W Return vs Nifty]]-AVERAGE(Table2[1W Return vs Nifty]))/_xlfn.STDEV.P(Table2[1W Return vs Nifty])</f>
        <v>-0.12053639066560703</v>
      </c>
      <c r="O9">
        <v>559.32000000000005</v>
      </c>
      <c r="P9">
        <v>512.01544153384998</v>
      </c>
      <c r="Q9">
        <v>387.86365691077401</v>
      </c>
      <c r="R9">
        <v>71.278202561498304</v>
      </c>
      <c r="S9" s="2">
        <f>(Table2[[#This Row],[Close Price]]-Table2[[#This Row],[20D EMA]])/Table2[[#This Row],[20D EMA]]</f>
        <v>8.5514553386254605E-2</v>
      </c>
      <c r="T9" s="2">
        <f>(Table2[[#This Row],[Close Price]]-Table2[[#This Row],[50D EMA]])/Table2[[#This Row],[50D EMA]]</f>
        <v>0.18580408079325578</v>
      </c>
      <c r="U9" s="2">
        <f>(Table2[[#This Row],[Close Price]]-Table2[[#This Row],[200D EMA]])/Table2[[#This Row],[200D EMA]]</f>
        <v>0.56536965807980211</v>
      </c>
      <c r="V9">
        <v>1.2468713085635399</v>
      </c>
      <c r="W9">
        <v>602.1</v>
      </c>
      <c r="X9">
        <v>627.95000000000005</v>
      </c>
      <c r="Y9">
        <v>587.29999999999995</v>
      </c>
      <c r="Z9">
        <v>636.85</v>
      </c>
      <c r="AA9">
        <v>493.8</v>
      </c>
      <c r="AB9">
        <v>636.85</v>
      </c>
      <c r="AC9" s="2">
        <f>(Table2[[#This Row],[Close Price]]/Table2[[#This Row],[Day Low]])-1</f>
        <v>8.387311077894033E-3</v>
      </c>
      <c r="AD9" s="2">
        <f>(Table2[[#This Row],[Day High]]/Table2[[#This Row],[Close Price]])-1</f>
        <v>3.4258420489170938E-2</v>
      </c>
      <c r="AE9" s="2">
        <f>(Table2[[#This Row],[Close Price]]/Table2[[#This Row],[Current Week Low]])-1</f>
        <v>3.3798739996594662E-2</v>
      </c>
      <c r="AF9" s="2">
        <f>(Table2[[#This Row],[Current Week High]]/Table2[[#This Row],[Close Price]])-1</f>
        <v>4.8917071563864045E-2</v>
      </c>
      <c r="AG9" s="2">
        <f>(Table2[[#This Row],[Close Price]]/Table2[[#This Row],[Current Month Low]])-1</f>
        <v>0.22954637505062769</v>
      </c>
      <c r="AH9" s="2">
        <f>(Table2[[#This Row],[Current Month High]]/Table2[[#This Row],[Close Price]])-1</f>
        <v>4.8917071563864045E-2</v>
      </c>
      <c r="AI9">
        <v>4.8917071563864001</v>
      </c>
      <c r="AJ9">
        <v>189.050226136634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0.62</v>
      </c>
      <c r="AM9" t="s">
        <v>10349</v>
      </c>
      <c r="AN9">
        <v>16.8</v>
      </c>
      <c r="AO9" t="s">
        <v>10349</v>
      </c>
      <c r="AP9">
        <v>0.237500706282326</v>
      </c>
      <c r="AQ9">
        <f>(Table2[[#This Row],[Sharpe Ratio]]-AVERAGE(Table2[Sharpe Ratio]))/_xlfn.STDEV.P(Table2[Sharpe Ratio])</f>
        <v>1.9754280692659376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6.5586711961000219</v>
      </c>
      <c r="AS9">
        <f>_xlfn.RANK.AVG(Table2[[#This Row],[1Y Return vs Nifty Z-Score]],Table2[1Y Return vs Nifty Z-Score])</f>
        <v>31</v>
      </c>
      <c r="AT9">
        <f>_xlfn.RANK.AVG(Table2[[#This Row],[6M Return vs Nifty Z-Score]],Table2[6M Return vs Nifty Z-Score])</f>
        <v>38</v>
      </c>
      <c r="AU9">
        <f>_xlfn.RANK.AVG(Table2[[#This Row],[Sharpe Ratio Z-Score]],Table2[Sharpe Ratio Z-Score])</f>
        <v>15</v>
      </c>
      <c r="AV9">
        <f>(Table2[[#This Row],[Rank 1Y]]+Table2[[#This Row],[Rank 6M]]+Table2[[#This Row],[Rank Sharpe]])/3</f>
        <v>28</v>
      </c>
    </row>
    <row r="10" spans="1:48" x14ac:dyDescent="0.3">
      <c r="A10" t="s">
        <v>315</v>
      </c>
      <c r="B10" t="s">
        <v>316</v>
      </c>
      <c r="C10" t="s">
        <v>10315</v>
      </c>
      <c r="D10" t="s">
        <v>317</v>
      </c>
      <c r="E10">
        <v>86602.660650000005</v>
      </c>
      <c r="F10">
        <v>4293.8500000000004</v>
      </c>
      <c r="G10">
        <v>104.30102779228601</v>
      </c>
      <c r="H10">
        <f>(Table2[[#This Row],[1Y Return vs Nifty]]-AVERAGE(Table2[1Y Return vs Nifty]))/_xlfn.STDEV.P(Table2[1Y Return vs Nifty])</f>
        <v>1.1776671828187355</v>
      </c>
      <c r="I10">
        <v>-13.0484167199923</v>
      </c>
      <c r="J10">
        <f>(Table2[[#This Row],[1M Return vs Nifty]]-AVERAGE(Table2[1M Return vs Nifty]))/_xlfn.STDEV.P(Table2[1M Return vs Nifty])</f>
        <v>-1.2662711909964441</v>
      </c>
      <c r="K10">
        <v>92.496064445604603</v>
      </c>
      <c r="L10">
        <f>(Table2[[#This Row],[6M Return vs Nifty]]-AVERAGE(Table2[6M Return vs Nifty]))/_xlfn.STDEV.P(Table2[6M Return vs Nifty])</f>
        <v>2.9047800185511581</v>
      </c>
      <c r="M10">
        <v>-9.4154600315917403</v>
      </c>
      <c r="N10">
        <f>(Table2[[#This Row],[1W Return vs Nifty]]-AVERAGE(Table2[1W Return vs Nifty]))/_xlfn.STDEV.P(Table2[1W Return vs Nifty])</f>
        <v>-2.233359168868577</v>
      </c>
      <c r="O10">
        <v>4685.1400000000003</v>
      </c>
      <c r="P10">
        <v>4526.1207742729803</v>
      </c>
      <c r="Q10">
        <v>3212.9868812619802</v>
      </c>
      <c r="R10">
        <v>30.7978284075059</v>
      </c>
      <c r="S10" s="2">
        <f>(Table2[[#This Row],[Close Price]]-Table2[[#This Row],[20D EMA]])/Table2[[#This Row],[20D EMA]]</f>
        <v>-8.3517248150535503E-2</v>
      </c>
      <c r="T10" s="2">
        <f>(Table2[[#This Row],[Close Price]]-Table2[[#This Row],[50D EMA]])/Table2[[#This Row],[50D EMA]]</f>
        <v>-5.1317847193392448E-2</v>
      </c>
      <c r="U10" s="2">
        <f>(Table2[[#This Row],[Close Price]]-Table2[[#This Row],[200D EMA]])/Table2[[#This Row],[200D EMA]]</f>
        <v>0.33640446061002416</v>
      </c>
      <c r="V10">
        <v>0.76364199769983698</v>
      </c>
      <c r="W10">
        <v>4281.3</v>
      </c>
      <c r="X10">
        <v>4367.3999999999996</v>
      </c>
      <c r="Y10">
        <v>4281.3</v>
      </c>
      <c r="Z10">
        <v>4457.6000000000004</v>
      </c>
      <c r="AA10">
        <v>4111.1000000000004</v>
      </c>
      <c r="AB10">
        <v>5359.6</v>
      </c>
      <c r="AC10" s="2">
        <f>(Table2[[#This Row],[Close Price]]/Table2[[#This Row],[Day Low]])-1</f>
        <v>2.9313526265386525E-3</v>
      </c>
      <c r="AD10" s="2">
        <f>(Table2[[#This Row],[Day High]]/Table2[[#This Row],[Close Price]])-1</f>
        <v>1.7129149830571455E-2</v>
      </c>
      <c r="AE10" s="2">
        <f>(Table2[[#This Row],[Close Price]]/Table2[[#This Row],[Current Week Low]])-1</f>
        <v>2.9313526265386525E-3</v>
      </c>
      <c r="AF10" s="2">
        <f>(Table2[[#This Row],[Current Week High]]/Table2[[#This Row],[Close Price]])-1</f>
        <v>3.81359386098723E-2</v>
      </c>
      <c r="AG10" s="2">
        <f>(Table2[[#This Row],[Close Price]]/Table2[[#This Row],[Current Month Low]])-1</f>
        <v>4.4452822845467255E-2</v>
      </c>
      <c r="AH10" s="2">
        <f>(Table2[[#This Row],[Current Month High]]/Table2[[#This Row],[Close Price]])-1</f>
        <v>0.24820382640287852</v>
      </c>
      <c r="AI10">
        <v>36.474259697008499</v>
      </c>
      <c r="AJ10">
        <v>146.48966704936799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0.24</v>
      </c>
      <c r="AM10" t="s">
        <v>10349</v>
      </c>
      <c r="AN10">
        <v>-12.1</v>
      </c>
      <c r="AO10" t="s">
        <v>10348</v>
      </c>
      <c r="AP10">
        <v>0.25429222801805001</v>
      </c>
      <c r="AQ10">
        <f>(Table2[[#This Row],[Sharpe Ratio]]-AVERAGE(Table2[Sharpe Ratio]))/_xlfn.STDEV.P(Table2[Sharpe Ratio])</f>
        <v>2.1683441340728673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2.7511609755777391</v>
      </c>
      <c r="AS10">
        <f>_xlfn.RANK.AVG(Table2[[#This Row],[1Y Return vs Nifty Z-Score]],Table2[1Y Return vs Nifty Z-Score])</f>
        <v>82</v>
      </c>
      <c r="AT10">
        <f>_xlfn.RANK.AVG(Table2[[#This Row],[6M Return vs Nifty Z-Score]],Table2[6M Return vs Nifty Z-Score])</f>
        <v>12</v>
      </c>
      <c r="AU10">
        <f>_xlfn.RANK.AVG(Table2[[#This Row],[Sharpe Ratio Z-Score]],Table2[Sharpe Ratio Z-Score])</f>
        <v>9</v>
      </c>
      <c r="AV10">
        <f>(Table2[[#This Row],[Rank 1Y]]+Table2[[#This Row],[Rank 6M]]+Table2[[#This Row],[Rank Sharpe]])/3</f>
        <v>34.333333333333336</v>
      </c>
    </row>
    <row r="11" spans="1:48" x14ac:dyDescent="0.3">
      <c r="A11" t="s">
        <v>386</v>
      </c>
      <c r="B11" t="s">
        <v>387</v>
      </c>
      <c r="C11" t="s">
        <v>10316</v>
      </c>
      <c r="D11" t="s">
        <v>92</v>
      </c>
      <c r="E11">
        <v>63405.317289165003</v>
      </c>
      <c r="F11">
        <v>614.85</v>
      </c>
      <c r="G11">
        <v>148.86138032899399</v>
      </c>
      <c r="H11">
        <f>(Table2[[#This Row],[1Y Return vs Nifty]]-AVERAGE(Table2[1Y Return vs Nifty]))/_xlfn.STDEV.P(Table2[1Y Return vs Nifty])</f>
        <v>1.8802747336645884</v>
      </c>
      <c r="I11">
        <v>7.0963874336997899</v>
      </c>
      <c r="J11">
        <f>(Table2[[#This Row],[1M Return vs Nifty]]-AVERAGE(Table2[1M Return vs Nifty]))/_xlfn.STDEV.P(Table2[1M Return vs Nifty])</f>
        <v>0.67170972723694</v>
      </c>
      <c r="K11">
        <v>53.2504730149683</v>
      </c>
      <c r="L11">
        <f>(Table2[[#This Row],[6M Return vs Nifty]]-AVERAGE(Table2[6M Return vs Nifty]))/_xlfn.STDEV.P(Table2[6M Return vs Nifty])</f>
        <v>1.557765671679793</v>
      </c>
      <c r="M11">
        <v>9.2870628147852301</v>
      </c>
      <c r="N11">
        <f>(Table2[[#This Row],[1W Return vs Nifty]]-AVERAGE(Table2[1W Return vs Nifty]))/_xlfn.STDEV.P(Table2[1W Return vs Nifty])</f>
        <v>2.0086554641475809</v>
      </c>
      <c r="O11">
        <v>566.11</v>
      </c>
      <c r="P11">
        <v>527.19291154319296</v>
      </c>
      <c r="Q11">
        <v>414.93794612380498</v>
      </c>
      <c r="R11">
        <v>73.015484158609695</v>
      </c>
      <c r="S11" s="2">
        <f>(Table2[[#This Row],[Close Price]]-Table2[[#This Row],[20D EMA]])/Table2[[#This Row],[20D EMA]]</f>
        <v>8.6096341700376264E-2</v>
      </c>
      <c r="T11" s="2">
        <f>(Table2[[#This Row],[Close Price]]-Table2[[#This Row],[50D EMA]])/Table2[[#This Row],[50D EMA]]</f>
        <v>0.1662713715179103</v>
      </c>
      <c r="U11" s="2">
        <f>(Table2[[#This Row],[Close Price]]-Table2[[#This Row],[200D EMA]])/Table2[[#This Row],[200D EMA]]</f>
        <v>0.48178783296080452</v>
      </c>
      <c r="V11">
        <v>2.5677492788176002</v>
      </c>
      <c r="W11">
        <v>605.20000000000005</v>
      </c>
      <c r="X11">
        <v>624</v>
      </c>
      <c r="Y11">
        <v>580.4</v>
      </c>
      <c r="Z11">
        <v>624.95000000000005</v>
      </c>
      <c r="AA11">
        <v>515.95000000000005</v>
      </c>
      <c r="AB11">
        <v>624.95000000000005</v>
      </c>
      <c r="AC11" s="2">
        <f>(Table2[[#This Row],[Close Price]]/Table2[[#This Row],[Day Low]])-1</f>
        <v>1.5945142101784437E-2</v>
      </c>
      <c r="AD11" s="2">
        <f>(Table2[[#This Row],[Day High]]/Table2[[#This Row],[Close Price]])-1</f>
        <v>1.4881678458160463E-2</v>
      </c>
      <c r="AE11" s="2">
        <f>(Table2[[#This Row],[Close Price]]/Table2[[#This Row],[Current Week Low]])-1</f>
        <v>5.9355616815988999E-2</v>
      </c>
      <c r="AF11" s="2">
        <f>(Table2[[#This Row],[Current Week High]]/Table2[[#This Row],[Close Price]])-1</f>
        <v>1.642677075709531E-2</v>
      </c>
      <c r="AG11" s="2">
        <f>(Table2[[#This Row],[Close Price]]/Table2[[#This Row],[Current Month Low]])-1</f>
        <v>0.19168524081790861</v>
      </c>
      <c r="AH11" s="2">
        <f>(Table2[[#This Row],[Current Month High]]/Table2[[#This Row],[Close Price]])-1</f>
        <v>1.642677075709531E-2</v>
      </c>
      <c r="AI11">
        <v>3.0495242742132298</v>
      </c>
      <c r="AJ11">
        <v>203.18047337278099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0.4</v>
      </c>
      <c r="AM11" t="s">
        <v>10349</v>
      </c>
      <c r="AN11">
        <v>14.59</v>
      </c>
      <c r="AO11" t="s">
        <v>10349</v>
      </c>
      <c r="AP11">
        <v>0.23848229505070501</v>
      </c>
      <c r="AQ11">
        <f>(Table2[[#This Row],[Sharpe Ratio]]-AVERAGE(Table2[Sharpe Ratio]))/_xlfn.STDEV.P(Table2[Sharpe Ratio])</f>
        <v>1.9867054415872016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8.1051110383161031</v>
      </c>
      <c r="AS11">
        <f>_xlfn.RANK.AVG(Table2[[#This Row],[1Y Return vs Nifty Z-Score]],Table2[1Y Return vs Nifty Z-Score])</f>
        <v>37</v>
      </c>
      <c r="AT11">
        <f>_xlfn.RANK.AVG(Table2[[#This Row],[6M Return vs Nifty Z-Score]],Table2[6M Return vs Nifty Z-Score])</f>
        <v>57</v>
      </c>
      <c r="AU11">
        <f>_xlfn.RANK.AVG(Table2[[#This Row],[Sharpe Ratio Z-Score]],Table2[Sharpe Ratio Z-Score])</f>
        <v>14</v>
      </c>
      <c r="AV11">
        <f>(Table2[[#This Row],[Rank 1Y]]+Table2[[#This Row],[Rank 6M]]+Table2[[#This Row],[Rank Sharpe]])/3</f>
        <v>36</v>
      </c>
    </row>
    <row r="12" spans="1:48" x14ac:dyDescent="0.3">
      <c r="A12" t="s">
        <v>230</v>
      </c>
      <c r="B12" t="s">
        <v>231</v>
      </c>
      <c r="C12" t="s">
        <v>10303</v>
      </c>
      <c r="D12" t="s">
        <v>57</v>
      </c>
      <c r="E12">
        <v>116879.902822305</v>
      </c>
      <c r="F12">
        <v>718.55</v>
      </c>
      <c r="G12">
        <v>260.872902121604</v>
      </c>
      <c r="H12">
        <f>(Table2[[#This Row],[1Y Return vs Nifty]]-AVERAGE(Table2[1Y Return vs Nifty]))/_xlfn.STDEV.P(Table2[1Y Return vs Nifty])</f>
        <v>3.646421914129351</v>
      </c>
      <c r="I12">
        <v>23.419447939732901</v>
      </c>
      <c r="J12">
        <f>(Table2[[#This Row],[1M Return vs Nifty]]-AVERAGE(Table2[1M Return vs Nifty]))/_xlfn.STDEV.P(Table2[1M Return vs Nifty])</f>
        <v>2.2420292769588159</v>
      </c>
      <c r="K12">
        <v>74.975357595457396</v>
      </c>
      <c r="L12">
        <f>(Table2[[#This Row],[6M Return vs Nifty]]-AVERAGE(Table2[6M Return vs Nifty]))/_xlfn.STDEV.P(Table2[6M Return vs Nifty])</f>
        <v>2.3034221937827866</v>
      </c>
      <c r="M12">
        <v>-0.19723455604797799</v>
      </c>
      <c r="N12">
        <f>(Table2[[#This Row],[1W Return vs Nifty]]-AVERAGE(Table2[1W Return vs Nifty]))/_xlfn.STDEV.P(Table2[1W Return vs Nifty])</f>
        <v>-0.14252641443758216</v>
      </c>
      <c r="O12">
        <v>650.57000000000005</v>
      </c>
      <c r="P12">
        <v>583.77233280405903</v>
      </c>
      <c r="Q12">
        <v>425.01440678863901</v>
      </c>
      <c r="R12">
        <v>76.373840817582305</v>
      </c>
      <c r="S12" s="2">
        <f>(Table2[[#This Row],[Close Price]]-Table2[[#This Row],[20D EMA]])/Table2[[#This Row],[20D EMA]]</f>
        <v>0.10449298307637903</v>
      </c>
      <c r="T12" s="2">
        <f>(Table2[[#This Row],[Close Price]]-Table2[[#This Row],[50D EMA]])/Table2[[#This Row],[50D EMA]]</f>
        <v>0.23087368075249043</v>
      </c>
      <c r="U12" s="2">
        <f>(Table2[[#This Row],[Close Price]]-Table2[[#This Row],[200D EMA]])/Table2[[#This Row],[200D EMA]]</f>
        <v>0.69064857219613529</v>
      </c>
      <c r="V12">
        <v>0.94611993994875798</v>
      </c>
      <c r="W12">
        <v>708</v>
      </c>
      <c r="X12">
        <v>729.8</v>
      </c>
      <c r="Y12">
        <v>686.45</v>
      </c>
      <c r="Z12">
        <v>729.8</v>
      </c>
      <c r="AA12">
        <v>568.29999999999995</v>
      </c>
      <c r="AB12">
        <v>729.8</v>
      </c>
      <c r="AC12" s="2">
        <f>(Table2[[#This Row],[Close Price]]/Table2[[#This Row],[Day Low]])-1</f>
        <v>1.4901129943502678E-2</v>
      </c>
      <c r="AD12" s="2">
        <f>(Table2[[#This Row],[Day High]]/Table2[[#This Row],[Close Price]])-1</f>
        <v>1.565653051283844E-2</v>
      </c>
      <c r="AE12" s="2">
        <f>(Table2[[#This Row],[Close Price]]/Table2[[#This Row],[Current Week Low]])-1</f>
        <v>4.6762327919003477E-2</v>
      </c>
      <c r="AF12" s="2">
        <f>(Table2[[#This Row],[Current Week High]]/Table2[[#This Row],[Close Price]])-1</f>
        <v>1.565653051283844E-2</v>
      </c>
      <c r="AG12" s="2">
        <f>(Table2[[#This Row],[Close Price]]/Table2[[#This Row],[Current Month Low]])-1</f>
        <v>0.26438500791835295</v>
      </c>
      <c r="AH12" s="2">
        <f>(Table2[[#This Row],[Current Month High]]/Table2[[#This Row],[Close Price]])-1</f>
        <v>1.565653051283844E-2</v>
      </c>
      <c r="AI12">
        <v>1.56565305128384</v>
      </c>
      <c r="AJ12">
        <v>298.45656192236601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0.6</v>
      </c>
      <c r="AM12" t="s">
        <v>10349</v>
      </c>
      <c r="AN12">
        <v>17.25</v>
      </c>
      <c r="AO12" t="s">
        <v>10349</v>
      </c>
      <c r="AP12">
        <v>0.17658077664932401</v>
      </c>
      <c r="AQ12">
        <f>(Table2[[#This Row],[Sharpe Ratio]]-AVERAGE(Table2[Sharpe Ratio]))/_xlfn.STDEV.P(Table2[Sharpe Ratio])</f>
        <v>1.2755252684310099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9.3248722388643817</v>
      </c>
      <c r="AS12">
        <f>_xlfn.RANK.AVG(Table2[[#This Row],[1Y Return vs Nifty Z-Score]],Table2[1Y Return vs Nifty Z-Score])</f>
        <v>8</v>
      </c>
      <c r="AT12">
        <f>_xlfn.RANK.AVG(Table2[[#This Row],[6M Return vs Nifty Z-Score]],Table2[6M Return vs Nifty Z-Score])</f>
        <v>22</v>
      </c>
      <c r="AU12">
        <f>_xlfn.RANK.AVG(Table2[[#This Row],[Sharpe Ratio Z-Score]],Table2[Sharpe Ratio Z-Score])</f>
        <v>82</v>
      </c>
      <c r="AV12">
        <f>(Table2[[#This Row],[Rank 1Y]]+Table2[[#This Row],[Rank 6M]]+Table2[[#This Row],[Rank Sharpe]])/3</f>
        <v>37.333333333333336</v>
      </c>
    </row>
    <row r="13" spans="1:48" x14ac:dyDescent="0.3">
      <c r="A13" t="s">
        <v>961</v>
      </c>
      <c r="B13" t="s">
        <v>962</v>
      </c>
      <c r="C13" t="s">
        <v>10315</v>
      </c>
      <c r="D13" t="s">
        <v>136</v>
      </c>
      <c r="E13">
        <v>15425.1530645</v>
      </c>
      <c r="F13">
        <v>1845.05</v>
      </c>
      <c r="G13">
        <v>96.906366548095093</v>
      </c>
      <c r="H13">
        <f>(Table2[[#This Row],[1Y Return vs Nifty]]-AVERAGE(Table2[1Y Return vs Nifty]))/_xlfn.STDEV.P(Table2[1Y Return vs Nifty])</f>
        <v>1.0610714978578559</v>
      </c>
      <c r="I13">
        <v>15.897573630124599</v>
      </c>
      <c r="J13">
        <f>(Table2[[#This Row],[1M Return vs Nifty]]-AVERAGE(Table2[1M Return vs Nifty]))/_xlfn.STDEV.P(Table2[1M Return vs Nifty])</f>
        <v>1.5184060155880112</v>
      </c>
      <c r="K13">
        <v>108.117678475164</v>
      </c>
      <c r="L13">
        <f>(Table2[[#This Row],[6M Return vs Nifty]]-AVERAGE(Table2[6M Return vs Nifty]))/_xlfn.STDEV.P(Table2[6M Return vs Nifty])</f>
        <v>3.4409558653668353</v>
      </c>
      <c r="M13">
        <v>8.2811719761681903</v>
      </c>
      <c r="N13">
        <f>(Table2[[#This Row],[1W Return vs Nifty]]-AVERAGE(Table2[1W Return vs Nifty]))/_xlfn.STDEV.P(Table2[1W Return vs Nifty])</f>
        <v>1.7805042306653569</v>
      </c>
      <c r="O13">
        <v>1694.3</v>
      </c>
      <c r="P13">
        <v>1504.48002830926</v>
      </c>
      <c r="Q13">
        <v>1086.89744298714</v>
      </c>
      <c r="R13">
        <v>69.657547244045404</v>
      </c>
      <c r="S13" s="2">
        <f>(Table2[[#This Row],[Close Price]]-Table2[[#This Row],[20D EMA]])/Table2[[#This Row],[20D EMA]]</f>
        <v>8.8974797851620144E-2</v>
      </c>
      <c r="T13" s="2">
        <f>(Table2[[#This Row],[Close Price]]-Table2[[#This Row],[50D EMA]])/Table2[[#This Row],[50D EMA]]</f>
        <v>0.22637055014513799</v>
      </c>
      <c r="U13" s="2">
        <f>(Table2[[#This Row],[Close Price]]-Table2[[#This Row],[200D EMA]])/Table2[[#This Row],[200D EMA]]</f>
        <v>0.69753826536679986</v>
      </c>
      <c r="V13">
        <v>0.97115392156189995</v>
      </c>
      <c r="W13">
        <v>1825.05</v>
      </c>
      <c r="X13">
        <v>1970</v>
      </c>
      <c r="Y13">
        <v>1810.2</v>
      </c>
      <c r="Z13">
        <v>1970</v>
      </c>
      <c r="AA13">
        <v>1557</v>
      </c>
      <c r="AB13">
        <v>1970</v>
      </c>
      <c r="AC13" s="2">
        <f>(Table2[[#This Row],[Close Price]]/Table2[[#This Row],[Day Low]])-1</f>
        <v>1.095860387386649E-2</v>
      </c>
      <c r="AD13" s="2">
        <f>(Table2[[#This Row],[Day High]]/Table2[[#This Row],[Close Price]])-1</f>
        <v>6.7721741958212567E-2</v>
      </c>
      <c r="AE13" s="2">
        <f>(Table2[[#This Row],[Close Price]]/Table2[[#This Row],[Current Week Low]])-1</f>
        <v>1.9252016351784196E-2</v>
      </c>
      <c r="AF13" s="2">
        <f>(Table2[[#This Row],[Current Week High]]/Table2[[#This Row],[Close Price]])-1</f>
        <v>6.7721741958212567E-2</v>
      </c>
      <c r="AG13" s="2">
        <f>(Table2[[#This Row],[Close Price]]/Table2[[#This Row],[Current Month Low]])-1</f>
        <v>0.18500321130378938</v>
      </c>
      <c r="AH13" s="2">
        <f>(Table2[[#This Row],[Current Month High]]/Table2[[#This Row],[Close Price]])-1</f>
        <v>6.7721741958212567E-2</v>
      </c>
      <c r="AI13">
        <v>6.7721741958212496</v>
      </c>
      <c r="AJ13">
        <v>183.85384615384601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0.64</v>
      </c>
      <c r="AM13" t="s">
        <v>10349</v>
      </c>
      <c r="AN13">
        <v>9.5299999999999994</v>
      </c>
      <c r="AO13" t="s">
        <v>10349</v>
      </c>
      <c r="AP13">
        <v>0.22595552061613999</v>
      </c>
      <c r="AQ13">
        <f>(Table2[[#This Row],[Sharpe Ratio]]-AVERAGE(Table2[Sharpe Ratio]))/_xlfn.STDEV.P(Table2[Sharpe Ratio])</f>
        <v>1.8427866195367275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9.6437242290147882</v>
      </c>
      <c r="AS13">
        <f>_xlfn.RANK.AVG(Table2[[#This Row],[1Y Return vs Nifty Z-Score]],Table2[1Y Return vs Nifty Z-Score])</f>
        <v>94</v>
      </c>
      <c r="AT13">
        <f>_xlfn.RANK.AVG(Table2[[#This Row],[6M Return vs Nifty Z-Score]],Table2[6M Return vs Nifty Z-Score])</f>
        <v>5</v>
      </c>
      <c r="AU13">
        <f>_xlfn.RANK.AVG(Table2[[#This Row],[Sharpe Ratio Z-Score]],Table2[Sharpe Ratio Z-Score])</f>
        <v>23</v>
      </c>
      <c r="AV13">
        <f>(Table2[[#This Row],[Rank 1Y]]+Table2[[#This Row],[Rank 6M]]+Table2[[#This Row],[Rank Sharpe]])/3</f>
        <v>40.666666666666664</v>
      </c>
    </row>
    <row r="14" spans="1:48" x14ac:dyDescent="0.3">
      <c r="A14" t="s">
        <v>1010</v>
      </c>
      <c r="B14" t="s">
        <v>1011</v>
      </c>
      <c r="C14" t="s">
        <v>10310</v>
      </c>
      <c r="D14" t="s">
        <v>127</v>
      </c>
      <c r="E14">
        <v>14063.15383496</v>
      </c>
      <c r="F14">
        <v>969.2</v>
      </c>
      <c r="G14">
        <v>118.402441964177</v>
      </c>
      <c r="H14">
        <f>(Table2[[#This Row],[1Y Return vs Nifty]]-AVERAGE(Table2[1Y Return vs Nifty]))/_xlfn.STDEV.P(Table2[1Y Return vs Nifty])</f>
        <v>1.4000119245173901</v>
      </c>
      <c r="I14">
        <v>6.3897031359252701</v>
      </c>
      <c r="J14">
        <f>(Table2[[#This Row],[1M Return vs Nifty]]-AVERAGE(Table2[1M Return vs Nifty]))/_xlfn.STDEV.P(Table2[1M Return vs Nifty])</f>
        <v>0.60372491716614207</v>
      </c>
      <c r="K14">
        <v>77.487439056445595</v>
      </c>
      <c r="L14">
        <f>(Table2[[#This Row],[6M Return vs Nifty]]-AVERAGE(Table2[6M Return vs Nifty]))/_xlfn.STDEV.P(Table2[6M Return vs Nifty])</f>
        <v>2.3896435920369399</v>
      </c>
      <c r="M14">
        <v>9.8832552405664506E-2</v>
      </c>
      <c r="N14">
        <f>(Table2[[#This Row],[1W Return vs Nifty]]-AVERAGE(Table2[1W Return vs Nifty]))/_xlfn.STDEV.P(Table2[1W Return vs Nifty])</f>
        <v>-7.5373922940509694E-2</v>
      </c>
      <c r="O14">
        <v>913.75</v>
      </c>
      <c r="P14">
        <v>827.20999675135204</v>
      </c>
      <c r="Q14">
        <v>609.11068716809598</v>
      </c>
      <c r="R14">
        <v>71.684052753825</v>
      </c>
      <c r="S14" s="2">
        <f>(Table2[[#This Row],[Close Price]]-Table2[[#This Row],[20D EMA]])/Table2[[#This Row],[20D EMA]]</f>
        <v>6.0683994528043822E-2</v>
      </c>
      <c r="T14" s="2">
        <f>(Table2[[#This Row],[Close Price]]-Table2[[#This Row],[50D EMA]])/Table2[[#This Row],[50D EMA]]</f>
        <v>0.17164928350270922</v>
      </c>
      <c r="U14" s="2">
        <f>(Table2[[#This Row],[Close Price]]-Table2[[#This Row],[200D EMA]])/Table2[[#This Row],[200D EMA]]</f>
        <v>0.5911722128962259</v>
      </c>
      <c r="V14">
        <v>0.58251737785639501</v>
      </c>
      <c r="W14">
        <v>954.6</v>
      </c>
      <c r="X14">
        <v>975</v>
      </c>
      <c r="Y14">
        <v>935.55</v>
      </c>
      <c r="Z14">
        <v>975</v>
      </c>
      <c r="AA14">
        <v>853.2</v>
      </c>
      <c r="AB14">
        <v>999</v>
      </c>
      <c r="AC14" s="2">
        <f>(Table2[[#This Row],[Close Price]]/Table2[[#This Row],[Day Low]])-1</f>
        <v>1.5294364131573479E-2</v>
      </c>
      <c r="AD14" s="2">
        <f>(Table2[[#This Row],[Day High]]/Table2[[#This Row],[Close Price]])-1</f>
        <v>5.9843169624431702E-3</v>
      </c>
      <c r="AE14" s="2">
        <f>(Table2[[#This Row],[Close Price]]/Table2[[#This Row],[Current Week Low]])-1</f>
        <v>3.5968147079258328E-2</v>
      </c>
      <c r="AF14" s="2">
        <f>(Table2[[#This Row],[Current Week High]]/Table2[[#This Row],[Close Price]])-1</f>
        <v>5.9843169624431702E-3</v>
      </c>
      <c r="AG14" s="2">
        <f>(Table2[[#This Row],[Close Price]]/Table2[[#This Row],[Current Month Low]])-1</f>
        <v>0.13595874355368021</v>
      </c>
      <c r="AH14" s="2">
        <f>(Table2[[#This Row],[Current Month High]]/Table2[[#This Row],[Close Price]])-1</f>
        <v>3.0747007841518625E-2</v>
      </c>
      <c r="AI14">
        <v>3.0747007841518599</v>
      </c>
      <c r="AJ14">
        <v>159.07511360598701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0.5</v>
      </c>
      <c r="AM14" t="s">
        <v>10349</v>
      </c>
      <c r="AN14">
        <v>3.04</v>
      </c>
      <c r="AO14" t="s">
        <v>10349</v>
      </c>
      <c r="AP14">
        <v>0.19920355655171201</v>
      </c>
      <c r="AQ14">
        <f>(Table2[[#This Row],[Sharpe Ratio]]-AVERAGE(Table2[Sharpe Ratio]))/_xlfn.STDEV.P(Table2[Sharpe Ratio])</f>
        <v>1.5354360580812971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5.8534425688612597</v>
      </c>
      <c r="AS14">
        <f>_xlfn.RANK.AVG(Table2[[#This Row],[1Y Return vs Nifty Z-Score]],Table2[1Y Return vs Nifty Z-Score])</f>
        <v>65</v>
      </c>
      <c r="AT14">
        <f>_xlfn.RANK.AVG(Table2[[#This Row],[6M Return vs Nifty Z-Score]],Table2[6M Return vs Nifty Z-Score])</f>
        <v>19</v>
      </c>
      <c r="AU14">
        <f>_xlfn.RANK.AVG(Table2[[#This Row],[Sharpe Ratio Z-Score]],Table2[Sharpe Ratio Z-Score])</f>
        <v>41</v>
      </c>
      <c r="AV14">
        <f>(Table2[[#This Row],[Rank 1Y]]+Table2[[#This Row],[Rank 6M]]+Table2[[#This Row],[Rank Sharpe]])/3</f>
        <v>41.666666666666664</v>
      </c>
    </row>
    <row r="15" spans="1:48" x14ac:dyDescent="0.3">
      <c r="A15" t="s">
        <v>994</v>
      </c>
      <c r="B15" t="s">
        <v>995</v>
      </c>
      <c r="C15" t="s">
        <v>10315</v>
      </c>
      <c r="D15" t="s">
        <v>163</v>
      </c>
      <c r="E15">
        <v>14524.896256</v>
      </c>
      <c r="F15">
        <v>14356.75</v>
      </c>
      <c r="G15">
        <v>123.33185105550599</v>
      </c>
      <c r="H15">
        <f>(Table2[[#This Row],[1Y Return vs Nifty]]-AVERAGE(Table2[1Y Return vs Nifty]))/_xlfn.STDEV.P(Table2[1Y Return vs Nifty])</f>
        <v>1.4777366248756927</v>
      </c>
      <c r="I15">
        <v>15.342769105894</v>
      </c>
      <c r="J15">
        <f>(Table2[[#This Row],[1M Return vs Nifty]]-AVERAGE(Table2[1M Return vs Nifty]))/_xlfn.STDEV.P(Table2[1M Return vs Nifty])</f>
        <v>1.4650324224219842</v>
      </c>
      <c r="K15">
        <v>56.109647863611997</v>
      </c>
      <c r="L15">
        <f>(Table2[[#This Row],[6M Return vs Nifty]]-AVERAGE(Table2[6M Return vs Nifty]))/_xlfn.STDEV.P(Table2[6M Return vs Nifty])</f>
        <v>1.6559002493722659</v>
      </c>
      <c r="M15">
        <v>-2.1862659027481501</v>
      </c>
      <c r="N15">
        <f>(Table2[[#This Row],[1W Return vs Nifty]]-AVERAGE(Table2[1W Return vs Nifty]))/_xlfn.STDEV.P(Table2[1W Return vs Nifty])</f>
        <v>-0.59366876285420056</v>
      </c>
      <c r="O15">
        <v>13659.11</v>
      </c>
      <c r="P15">
        <v>12758.152320176199</v>
      </c>
      <c r="Q15">
        <v>9763.8381338326799</v>
      </c>
      <c r="R15">
        <v>66.284594930968396</v>
      </c>
      <c r="S15" s="2">
        <f>(Table2[[#This Row],[Close Price]]-Table2[[#This Row],[20D EMA]])/Table2[[#This Row],[20D EMA]]</f>
        <v>5.1075070044827184E-2</v>
      </c>
      <c r="T15" s="2">
        <f>(Table2[[#This Row],[Close Price]]-Table2[[#This Row],[50D EMA]])/Table2[[#This Row],[50D EMA]]</f>
        <v>0.12530009359550606</v>
      </c>
      <c r="U15" s="2">
        <f>(Table2[[#This Row],[Close Price]]-Table2[[#This Row],[200D EMA]])/Table2[[#This Row],[200D EMA]]</f>
        <v>0.47040024662559893</v>
      </c>
      <c r="V15">
        <v>0.81048943158528097</v>
      </c>
      <c r="W15">
        <v>14150</v>
      </c>
      <c r="X15">
        <v>14580</v>
      </c>
      <c r="Y15">
        <v>14150</v>
      </c>
      <c r="Z15">
        <v>14595.6</v>
      </c>
      <c r="AA15">
        <v>12900.1</v>
      </c>
      <c r="AB15">
        <v>14631.2</v>
      </c>
      <c r="AC15" s="2">
        <f>(Table2[[#This Row],[Close Price]]/Table2[[#This Row],[Day Low]])-1</f>
        <v>1.4611307420494768E-2</v>
      </c>
      <c r="AD15" s="2">
        <f>(Table2[[#This Row],[Day High]]/Table2[[#This Row],[Close Price]])-1</f>
        <v>1.5550176746129907E-2</v>
      </c>
      <c r="AE15" s="2">
        <f>(Table2[[#This Row],[Close Price]]/Table2[[#This Row],[Current Week Low]])-1</f>
        <v>1.4611307420494768E-2</v>
      </c>
      <c r="AF15" s="2">
        <f>(Table2[[#This Row],[Current Week High]]/Table2[[#This Row],[Close Price]])-1</f>
        <v>1.6636773643059932E-2</v>
      </c>
      <c r="AG15" s="2">
        <f>(Table2[[#This Row],[Close Price]]/Table2[[#This Row],[Current Month Low]])-1</f>
        <v>0.11291772931992772</v>
      </c>
      <c r="AH15" s="2">
        <f>(Table2[[#This Row],[Current Month High]]/Table2[[#This Row],[Close Price]])-1</f>
        <v>1.9116443484771928E-2</v>
      </c>
      <c r="AI15">
        <v>1.9116443484771899</v>
      </c>
      <c r="AJ15">
        <v>240.84946759891201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0.27</v>
      </c>
      <c r="AM15" t="s">
        <v>10349</v>
      </c>
      <c r="AN15">
        <v>6.25</v>
      </c>
      <c r="AO15" t="s">
        <v>10349</v>
      </c>
      <c r="AP15">
        <v>0.240932849925408</v>
      </c>
      <c r="AQ15">
        <f>(Table2[[#This Row],[Sharpe Ratio]]-AVERAGE(Table2[Sharpe Ratio]))/_xlfn.STDEV.P(Table2[Sharpe Ratio])</f>
        <v>2.0148596142977881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6.0198601481135308</v>
      </c>
      <c r="AS15">
        <f>_xlfn.RANK.AVG(Table2[[#This Row],[1Y Return vs Nifty Z-Score]],Table2[1Y Return vs Nifty Z-Score])</f>
        <v>62</v>
      </c>
      <c r="AT15">
        <f>_xlfn.RANK.AVG(Table2[[#This Row],[6M Return vs Nifty Z-Score]],Table2[6M Return vs Nifty Z-Score])</f>
        <v>53</v>
      </c>
      <c r="AU15">
        <f>_xlfn.RANK.AVG(Table2[[#This Row],[Sharpe Ratio Z-Score]],Table2[Sharpe Ratio Z-Score])</f>
        <v>13</v>
      </c>
      <c r="AV15">
        <f>(Table2[[#This Row],[Rank 1Y]]+Table2[[#This Row],[Rank 6M]]+Table2[[#This Row],[Rank Sharpe]])/3</f>
        <v>42.666666666666664</v>
      </c>
    </row>
    <row r="16" spans="1:48" x14ac:dyDescent="0.3">
      <c r="A16" t="s">
        <v>635</v>
      </c>
      <c r="B16" t="s">
        <v>636</v>
      </c>
      <c r="C16" t="s">
        <v>10307</v>
      </c>
      <c r="D16" t="s">
        <v>43</v>
      </c>
      <c r="E16">
        <v>29697.21787</v>
      </c>
      <c r="F16">
        <v>5735</v>
      </c>
      <c r="G16">
        <v>138.85690777068501</v>
      </c>
      <c r="H16">
        <f>(Table2[[#This Row],[1Y Return vs Nifty]]-AVERAGE(Table2[1Y Return vs Nifty]))/_xlfn.STDEV.P(Table2[1Y Return vs Nifty])</f>
        <v>1.7225287204141888</v>
      </c>
      <c r="I16">
        <v>30.9300472072775</v>
      </c>
      <c r="J16">
        <f>(Table2[[#This Row],[1M Return vs Nifty]]-AVERAGE(Table2[1M Return vs Nifty]))/_xlfn.STDEV.P(Table2[1M Return vs Nifty])</f>
        <v>2.9645678508734887</v>
      </c>
      <c r="K16">
        <v>91.489681400341695</v>
      </c>
      <c r="L16">
        <f>(Table2[[#This Row],[6M Return vs Nifty]]-AVERAGE(Table2[6M Return vs Nifty]))/_xlfn.STDEV.P(Table2[6M Return vs Nifty])</f>
        <v>2.8702382432586853</v>
      </c>
      <c r="M16">
        <v>4.2032809054606304</v>
      </c>
      <c r="N16">
        <f>(Table2[[#This Row],[1W Return vs Nifty]]-AVERAGE(Table2[1W Return vs Nifty]))/_xlfn.STDEV.P(Table2[1W Return vs Nifty])</f>
        <v>0.85557695021888858</v>
      </c>
      <c r="O16">
        <v>4952.83</v>
      </c>
      <c r="P16">
        <v>4495.4687762542699</v>
      </c>
      <c r="Q16">
        <v>3457.9828672813001</v>
      </c>
      <c r="R16">
        <v>73.475472789387695</v>
      </c>
      <c r="S16" s="2">
        <f>(Table2[[#This Row],[Close Price]]-Table2[[#This Row],[20D EMA]])/Table2[[#This Row],[20D EMA]]</f>
        <v>0.15792385363519443</v>
      </c>
      <c r="T16" s="2">
        <f>(Table2[[#This Row],[Close Price]]-Table2[[#This Row],[50D EMA]])/Table2[[#This Row],[50D EMA]]</f>
        <v>0.27572902525607945</v>
      </c>
      <c r="U16" s="2">
        <f>(Table2[[#This Row],[Close Price]]-Table2[[#This Row],[200D EMA]])/Table2[[#This Row],[200D EMA]]</f>
        <v>0.65848132281491412</v>
      </c>
      <c r="V16">
        <v>2.0005143922515698</v>
      </c>
      <c r="W16">
        <v>5615</v>
      </c>
      <c r="X16">
        <v>5765</v>
      </c>
      <c r="Y16">
        <v>5451</v>
      </c>
      <c r="Z16">
        <v>5880</v>
      </c>
      <c r="AA16">
        <v>3965.5</v>
      </c>
      <c r="AB16">
        <v>5990</v>
      </c>
      <c r="AC16" s="2">
        <f>(Table2[[#This Row],[Close Price]]/Table2[[#This Row],[Day Low]])-1</f>
        <v>2.1371326803205637E-2</v>
      </c>
      <c r="AD16" s="2">
        <f>(Table2[[#This Row],[Day High]]/Table2[[#This Row],[Close Price]])-1</f>
        <v>5.2310374891020306E-3</v>
      </c>
      <c r="AE16" s="2">
        <f>(Table2[[#This Row],[Close Price]]/Table2[[#This Row],[Current Week Low]])-1</f>
        <v>5.2100532012474776E-2</v>
      </c>
      <c r="AF16" s="2">
        <f>(Table2[[#This Row],[Current Week High]]/Table2[[#This Row],[Close Price]])-1</f>
        <v>2.5283347863993111E-2</v>
      </c>
      <c r="AG16" s="2">
        <f>(Table2[[#This Row],[Close Price]]/Table2[[#This Row],[Current Month Low]])-1</f>
        <v>0.44622367923338802</v>
      </c>
      <c r="AH16" s="2">
        <f>(Table2[[#This Row],[Current Month High]]/Table2[[#This Row],[Close Price]])-1</f>
        <v>4.4463818657367149E-2</v>
      </c>
      <c r="AI16">
        <v>4.4463818657367096</v>
      </c>
      <c r="AJ16">
        <v>187.88715425932401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0.38</v>
      </c>
      <c r="AM16" t="s">
        <v>10349</v>
      </c>
      <c r="AN16">
        <v>38.94</v>
      </c>
      <c r="AO16" t="s">
        <v>10349</v>
      </c>
      <c r="AP16">
        <v>0.17983596067938301</v>
      </c>
      <c r="AQ16">
        <f>(Table2[[#This Row],[Sharpe Ratio]]-AVERAGE(Table2[Sharpe Ratio]))/_xlfn.STDEV.P(Table2[Sharpe Ratio])</f>
        <v>1.3129237426839611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9.7258355074492115</v>
      </c>
      <c r="AS16">
        <f>_xlfn.RANK.AVG(Table2[[#This Row],[1Y Return vs Nifty Z-Score]],Table2[1Y Return vs Nifty Z-Score])</f>
        <v>46</v>
      </c>
      <c r="AT16">
        <f>_xlfn.RANK.AVG(Table2[[#This Row],[6M Return vs Nifty Z-Score]],Table2[6M Return vs Nifty Z-Score])</f>
        <v>13</v>
      </c>
      <c r="AU16">
        <f>_xlfn.RANK.AVG(Table2[[#This Row],[Sharpe Ratio Z-Score]],Table2[Sharpe Ratio Z-Score])</f>
        <v>72</v>
      </c>
      <c r="AV16">
        <f>(Table2[[#This Row],[Rank 1Y]]+Table2[[#This Row],[Rank 6M]]+Table2[[#This Row],[Rank Sharpe]])/3</f>
        <v>43.666666666666664</v>
      </c>
    </row>
    <row r="17" spans="1:48" x14ac:dyDescent="0.3">
      <c r="A17" t="s">
        <v>1238</v>
      </c>
      <c r="B17" t="s">
        <v>1239</v>
      </c>
      <c r="C17" t="s">
        <v>10308</v>
      </c>
      <c r="D17" t="s">
        <v>46</v>
      </c>
      <c r="E17">
        <v>9556.5432979199995</v>
      </c>
      <c r="F17">
        <v>556.29999999999995</v>
      </c>
      <c r="G17">
        <v>136.189199810058</v>
      </c>
      <c r="H17">
        <f>(Table2[[#This Row],[1Y Return vs Nifty]]-AVERAGE(Table2[1Y Return vs Nifty]))/_xlfn.STDEV.P(Table2[1Y Return vs Nifty])</f>
        <v>1.6804655039025134</v>
      </c>
      <c r="I17">
        <v>5.9913341394254198</v>
      </c>
      <c r="J17">
        <f>(Table2[[#This Row],[1M Return vs Nifty]]-AVERAGE(Table2[1M Return vs Nifty]))/_xlfn.STDEV.P(Table2[1M Return vs Nifty])</f>
        <v>0.56540081593674407</v>
      </c>
      <c r="K17">
        <v>49.414748856613997</v>
      </c>
      <c r="L17">
        <f>(Table2[[#This Row],[6M Return vs Nifty]]-AVERAGE(Table2[6M Return vs Nifty]))/_xlfn.STDEV.P(Table2[6M Return vs Nifty])</f>
        <v>1.426113292811297</v>
      </c>
      <c r="M17">
        <v>-5.1516870984509202</v>
      </c>
      <c r="N17">
        <f>(Table2[[#This Row],[1W Return vs Nifty]]-AVERAGE(Table2[1W Return vs Nifty]))/_xlfn.STDEV.P(Table2[1W Return vs Nifty])</f>
        <v>-1.2662710747751444</v>
      </c>
      <c r="O17">
        <v>536.9</v>
      </c>
      <c r="P17">
        <v>506.501759234215</v>
      </c>
      <c r="Q17">
        <v>390.857122602017</v>
      </c>
      <c r="R17">
        <v>59.537087555625398</v>
      </c>
      <c r="S17" s="2">
        <f>(Table2[[#This Row],[Close Price]]-Table2[[#This Row],[20D EMA]])/Table2[[#This Row],[20D EMA]]</f>
        <v>3.6133358167256428E-2</v>
      </c>
      <c r="T17" s="2">
        <f>(Table2[[#This Row],[Close Price]]-Table2[[#This Row],[50D EMA]])/Table2[[#This Row],[50D EMA]]</f>
        <v>9.831800158221643E-2</v>
      </c>
      <c r="U17" s="2">
        <f>(Table2[[#This Row],[Close Price]]-Table2[[#This Row],[200D EMA]])/Table2[[#This Row],[200D EMA]]</f>
        <v>0.42328223750048449</v>
      </c>
      <c r="V17">
        <v>0.58466336109642703</v>
      </c>
      <c r="W17">
        <v>550.25</v>
      </c>
      <c r="X17">
        <v>561.20000000000005</v>
      </c>
      <c r="Y17">
        <v>548.9</v>
      </c>
      <c r="Z17">
        <v>563</v>
      </c>
      <c r="AA17">
        <v>463</v>
      </c>
      <c r="AB17">
        <v>582.70000000000005</v>
      </c>
      <c r="AC17" s="2">
        <f>(Table2[[#This Row],[Close Price]]/Table2[[#This Row],[Day Low]])-1</f>
        <v>1.0995002271694698E-2</v>
      </c>
      <c r="AD17" s="2">
        <f>(Table2[[#This Row],[Day High]]/Table2[[#This Row],[Close Price]])-1</f>
        <v>8.8081970159987755E-3</v>
      </c>
      <c r="AE17" s="2">
        <f>(Table2[[#This Row],[Close Price]]/Table2[[#This Row],[Current Week Low]])-1</f>
        <v>1.3481508471488324E-2</v>
      </c>
      <c r="AF17" s="2">
        <f>(Table2[[#This Row],[Current Week High]]/Table2[[#This Row],[Close Price]])-1</f>
        <v>1.2043861225957242E-2</v>
      </c>
      <c r="AG17" s="2">
        <f>(Table2[[#This Row],[Close Price]]/Table2[[#This Row],[Current Month Low]])-1</f>
        <v>0.20151187904967593</v>
      </c>
      <c r="AH17" s="2">
        <f>(Table2[[#This Row],[Current Month High]]/Table2[[#This Row],[Close Price]])-1</f>
        <v>4.7456408412727136E-2</v>
      </c>
      <c r="AI17">
        <v>6.0488944813949397</v>
      </c>
      <c r="AJ17">
        <v>195.90425531914801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</v>
      </c>
      <c r="AM17" t="s">
        <v>10349</v>
      </c>
      <c r="AN17">
        <v>4.05</v>
      </c>
      <c r="AO17" t="s">
        <v>10349</v>
      </c>
      <c r="AP17">
        <v>0.23291880659126599</v>
      </c>
      <c r="AQ17">
        <f>(Table2[[#This Row],[Sharpe Ratio]]-AVERAGE(Table2[Sharpe Ratio]))/_xlfn.STDEV.P(Table2[Sharpe Ratio])</f>
        <v>1.9227870953476036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4.3284956332230138</v>
      </c>
      <c r="AS17">
        <f>_xlfn.RANK.AVG(Table2[[#This Row],[1Y Return vs Nifty Z-Score]],Table2[1Y Return vs Nifty Z-Score])</f>
        <v>48</v>
      </c>
      <c r="AT17">
        <f>_xlfn.RANK.AVG(Table2[[#This Row],[6M Return vs Nifty Z-Score]],Table2[6M Return vs Nifty Z-Score])</f>
        <v>64</v>
      </c>
      <c r="AU17">
        <f>_xlfn.RANK.AVG(Table2[[#This Row],[Sharpe Ratio Z-Score]],Table2[Sharpe Ratio Z-Score])</f>
        <v>20</v>
      </c>
      <c r="AV17">
        <f>(Table2[[#This Row],[Rank 1Y]]+Table2[[#This Row],[Rank 6M]]+Table2[[#This Row],[Rank Sharpe]])/3</f>
        <v>44</v>
      </c>
    </row>
    <row r="18" spans="1:48" x14ac:dyDescent="0.3">
      <c r="A18" t="s">
        <v>947</v>
      </c>
      <c r="B18" t="s">
        <v>948</v>
      </c>
      <c r="C18" t="s">
        <v>10309</v>
      </c>
      <c r="D18" t="s">
        <v>51</v>
      </c>
      <c r="E18">
        <v>15616.412591910001</v>
      </c>
      <c r="F18">
        <v>12171.9</v>
      </c>
      <c r="G18">
        <v>188.018969398357</v>
      </c>
      <c r="H18">
        <f>(Table2[[#This Row],[1Y Return vs Nifty]]-AVERAGE(Table2[1Y Return vs Nifty]))/_xlfn.STDEV.P(Table2[1Y Return vs Nifty])</f>
        <v>2.4976939457408234</v>
      </c>
      <c r="I18">
        <v>41.187804440546799</v>
      </c>
      <c r="J18">
        <f>(Table2[[#This Row],[1M Return vs Nifty]]-AVERAGE(Table2[1M Return vs Nifty]))/_xlfn.STDEV.P(Table2[1M Return vs Nifty])</f>
        <v>3.9513899430755086</v>
      </c>
      <c r="K18">
        <v>59.570146018067</v>
      </c>
      <c r="L18">
        <f>(Table2[[#This Row],[6M Return vs Nifty]]-AVERAGE(Table2[6M Return vs Nifty]))/_xlfn.STDEV.P(Table2[6M Return vs Nifty])</f>
        <v>1.7746738616800672</v>
      </c>
      <c r="M18">
        <v>1.92582589553449</v>
      </c>
      <c r="N18">
        <f>(Table2[[#This Row],[1W Return vs Nifty]]-AVERAGE(Table2[1W Return vs Nifty]))/_xlfn.STDEV.P(Table2[1W Return vs Nifty])</f>
        <v>0.33901575911657889</v>
      </c>
      <c r="O18">
        <v>11080.48</v>
      </c>
      <c r="P18">
        <v>9596.4947449022693</v>
      </c>
      <c r="Q18">
        <v>7062.2355479182597</v>
      </c>
      <c r="R18">
        <v>72.5123645455445</v>
      </c>
      <c r="S18" s="2">
        <f>(Table2[[#This Row],[Close Price]]-Table2[[#This Row],[20D EMA]])/Table2[[#This Row],[20D EMA]]</f>
        <v>9.8499342988751404E-2</v>
      </c>
      <c r="T18" s="2">
        <f>(Table2[[#This Row],[Close Price]]-Table2[[#This Row],[50D EMA]])/Table2[[#This Row],[50D EMA]]</f>
        <v>0.26836937064606897</v>
      </c>
      <c r="U18" s="2">
        <f>(Table2[[#This Row],[Close Price]]-Table2[[#This Row],[200D EMA]])/Table2[[#This Row],[200D EMA]]</f>
        <v>0.72351940365227829</v>
      </c>
      <c r="V18">
        <v>0.51857646903201904</v>
      </c>
      <c r="W18">
        <v>11856.7</v>
      </c>
      <c r="X18">
        <v>12265.5</v>
      </c>
      <c r="Y18">
        <v>11849.95</v>
      </c>
      <c r="Z18">
        <v>12500</v>
      </c>
      <c r="AA18">
        <v>8756</v>
      </c>
      <c r="AB18">
        <v>12500</v>
      </c>
      <c r="AC18" s="2">
        <f>(Table2[[#This Row],[Close Price]]/Table2[[#This Row],[Day Low]])-1</f>
        <v>2.6584125431190708E-2</v>
      </c>
      <c r="AD18" s="2">
        <f>(Table2[[#This Row],[Day High]]/Table2[[#This Row],[Close Price]])-1</f>
        <v>7.6898429990388539E-3</v>
      </c>
      <c r="AE18" s="2">
        <f>(Table2[[#This Row],[Close Price]]/Table2[[#This Row],[Current Week Low]])-1</f>
        <v>2.7168891007978813E-2</v>
      </c>
      <c r="AF18" s="2">
        <f>(Table2[[#This Row],[Current Week High]]/Table2[[#This Row],[Close Price]])-1</f>
        <v>2.6955528717784505E-2</v>
      </c>
      <c r="AG18" s="2">
        <f>(Table2[[#This Row],[Close Price]]/Table2[[#This Row],[Current Month Low]])-1</f>
        <v>0.39012105984467782</v>
      </c>
      <c r="AH18" s="2">
        <f>(Table2[[#This Row],[Current Month High]]/Table2[[#This Row],[Close Price]])-1</f>
        <v>2.6955528717784505E-2</v>
      </c>
      <c r="AI18">
        <v>2.69555287177845</v>
      </c>
      <c r="AJ18">
        <v>257.99705882352902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0.67</v>
      </c>
      <c r="AM18" t="s">
        <v>10349</v>
      </c>
      <c r="AN18">
        <v>4.29</v>
      </c>
      <c r="AO18" t="s">
        <v>10349</v>
      </c>
      <c r="AP18">
        <v>0.17451920107020499</v>
      </c>
      <c r="AQ18">
        <f>(Table2[[#This Row],[Sharpe Ratio]]-AVERAGE(Table2[Sharpe Ratio]))/_xlfn.STDEV.P(Table2[Sharpe Ratio])</f>
        <v>1.2518400388082787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9.8146135484212582</v>
      </c>
      <c r="AS18">
        <f>_xlfn.RANK.AVG(Table2[[#This Row],[1Y Return vs Nifty Z-Score]],Table2[1Y Return vs Nifty Z-Score])</f>
        <v>19</v>
      </c>
      <c r="AT18">
        <f>_xlfn.RANK.AVG(Table2[[#This Row],[6M Return vs Nifty Z-Score]],Table2[6M Return vs Nifty Z-Score])</f>
        <v>43</v>
      </c>
      <c r="AU18">
        <f>_xlfn.RANK.AVG(Table2[[#This Row],[Sharpe Ratio Z-Score]],Table2[Sharpe Ratio Z-Score])</f>
        <v>84</v>
      </c>
      <c r="AV18">
        <f>(Table2[[#This Row],[Rank 1Y]]+Table2[[#This Row],[Rank 6M]]+Table2[[#This Row],[Rank Sharpe]])/3</f>
        <v>48.666666666666664</v>
      </c>
    </row>
    <row r="19" spans="1:48" x14ac:dyDescent="0.3">
      <c r="A19" t="s">
        <v>1375</v>
      </c>
      <c r="B19" t="s">
        <v>1376</v>
      </c>
      <c r="C19" t="s">
        <v>10308</v>
      </c>
      <c r="D19" t="s">
        <v>46</v>
      </c>
      <c r="E19">
        <v>8259.0855049999991</v>
      </c>
      <c r="F19">
        <v>605</v>
      </c>
      <c r="G19">
        <v>94.884215525183507</v>
      </c>
      <c r="H19">
        <f>(Table2[[#This Row],[1Y Return vs Nifty]]-AVERAGE(Table2[1Y Return vs Nifty]))/_xlfn.STDEV.P(Table2[1Y Return vs Nifty])</f>
        <v>1.0291871321208943</v>
      </c>
      <c r="I19">
        <v>13.462165690956599</v>
      </c>
      <c r="J19">
        <f>(Table2[[#This Row],[1M Return vs Nifty]]-AVERAGE(Table2[1M Return vs Nifty]))/_xlfn.STDEV.P(Table2[1M Return vs Nifty])</f>
        <v>1.284113635368636</v>
      </c>
      <c r="K19">
        <v>75.919476899462197</v>
      </c>
      <c r="L19">
        <f>(Table2[[#This Row],[6M Return vs Nifty]]-AVERAGE(Table2[6M Return vs Nifty]))/_xlfn.STDEV.P(Table2[6M Return vs Nifty])</f>
        <v>2.3358269098615434</v>
      </c>
      <c r="M19">
        <v>6.0613990030278702</v>
      </c>
      <c r="N19">
        <f>(Table2[[#This Row],[1W Return vs Nifty]]-AVERAGE(Table2[1W Return vs Nifty]))/_xlfn.STDEV.P(Table2[1W Return vs Nifty])</f>
        <v>1.2770261966385659</v>
      </c>
      <c r="O19">
        <v>563.03</v>
      </c>
      <c r="P19">
        <v>519.51236951348903</v>
      </c>
      <c r="Q19">
        <v>401.90879455999402</v>
      </c>
      <c r="R19">
        <v>74.463984957320093</v>
      </c>
      <c r="S19" s="2">
        <f>(Table2[[#This Row],[Close Price]]-Table2[[#This Row],[20D EMA]])/Table2[[#This Row],[20D EMA]]</f>
        <v>7.4543097170665915E-2</v>
      </c>
      <c r="T19" s="2">
        <f>(Table2[[#This Row],[Close Price]]-Table2[[#This Row],[50D EMA]])/Table2[[#This Row],[50D EMA]]</f>
        <v>0.16455359968920105</v>
      </c>
      <c r="U19" s="2">
        <f>(Table2[[#This Row],[Close Price]]-Table2[[#This Row],[200D EMA]])/Table2[[#This Row],[200D EMA]]</f>
        <v>0.50531664942129051</v>
      </c>
      <c r="V19">
        <v>1.0932379391295399</v>
      </c>
      <c r="W19">
        <v>602.54999999999995</v>
      </c>
      <c r="X19">
        <v>614.15</v>
      </c>
      <c r="Y19">
        <v>600.29999999999995</v>
      </c>
      <c r="Z19">
        <v>619</v>
      </c>
      <c r="AA19">
        <v>525.04999999999995</v>
      </c>
      <c r="AB19">
        <v>619</v>
      </c>
      <c r="AC19" s="2">
        <f>(Table2[[#This Row],[Close Price]]/Table2[[#This Row],[Day Low]])-1</f>
        <v>4.0660526097420213E-3</v>
      </c>
      <c r="AD19" s="2">
        <f>(Table2[[#This Row],[Day High]]/Table2[[#This Row],[Close Price]])-1</f>
        <v>1.5123966942148792E-2</v>
      </c>
      <c r="AE19" s="2">
        <f>(Table2[[#This Row],[Close Price]]/Table2[[#This Row],[Current Week Low]])-1</f>
        <v>7.8294186240213115E-3</v>
      </c>
      <c r="AF19" s="2">
        <f>(Table2[[#This Row],[Current Week High]]/Table2[[#This Row],[Close Price]])-1</f>
        <v>2.3140495867768562E-2</v>
      </c>
      <c r="AG19" s="2">
        <f>(Table2[[#This Row],[Close Price]]/Table2[[#This Row],[Current Month Low]])-1</f>
        <v>0.15227121226549856</v>
      </c>
      <c r="AH19" s="2">
        <f>(Table2[[#This Row],[Current Month High]]/Table2[[#This Row],[Close Price]])-1</f>
        <v>2.3140495867768562E-2</v>
      </c>
      <c r="AI19">
        <v>2.31404958677685</v>
      </c>
      <c r="AJ19">
        <v>150.77720207253799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0.38</v>
      </c>
      <c r="AM19" t="s">
        <v>10349</v>
      </c>
      <c r="AN19">
        <v>12.47</v>
      </c>
      <c r="AO19" t="s">
        <v>10349</v>
      </c>
      <c r="AP19">
        <v>0.215658912822941</v>
      </c>
      <c r="AQ19">
        <f>(Table2[[#This Row],[Sharpe Ratio]]-AVERAGE(Table2[Sharpe Ratio]))/_xlfn.STDEV.P(Table2[Sharpe Ratio])</f>
        <v>1.7244899524694253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7.6506438264590653</v>
      </c>
      <c r="AS19">
        <f>_xlfn.RANK.AVG(Table2[[#This Row],[1Y Return vs Nifty Z-Score]],Table2[1Y Return vs Nifty Z-Score])</f>
        <v>96</v>
      </c>
      <c r="AT19">
        <f>_xlfn.RANK.AVG(Table2[[#This Row],[6M Return vs Nifty Z-Score]],Table2[6M Return vs Nifty Z-Score])</f>
        <v>20</v>
      </c>
      <c r="AU19">
        <f>_xlfn.RANK.AVG(Table2[[#This Row],[Sharpe Ratio Z-Score]],Table2[Sharpe Ratio Z-Score])</f>
        <v>30</v>
      </c>
      <c r="AV19">
        <f>(Table2[[#This Row],[Rank 1Y]]+Table2[[#This Row],[Rank 6M]]+Table2[[#This Row],[Rank Sharpe]])/3</f>
        <v>48.666666666666664</v>
      </c>
    </row>
    <row r="20" spans="1:48" x14ac:dyDescent="0.3">
      <c r="A20" t="s">
        <v>1429</v>
      </c>
      <c r="B20" t="s">
        <v>1430</v>
      </c>
      <c r="C20" t="s">
        <v>10311</v>
      </c>
      <c r="D20" t="s">
        <v>193</v>
      </c>
      <c r="E20">
        <v>7764.2487172350002</v>
      </c>
      <c r="F20">
        <v>2704.95</v>
      </c>
      <c r="G20">
        <v>175.37444158680501</v>
      </c>
      <c r="H20">
        <f>(Table2[[#This Row],[1Y Return vs Nifty]]-AVERAGE(Table2[1Y Return vs Nifty]))/_xlfn.STDEV.P(Table2[1Y Return vs Nifty])</f>
        <v>2.298320731402848</v>
      </c>
      <c r="I20">
        <v>9.2859381702819999</v>
      </c>
      <c r="J20">
        <f>(Table2[[#This Row],[1M Return vs Nifty]]-AVERAGE(Table2[1M Return vs Nifty]))/_xlfn.STDEV.P(Table2[1M Return vs Nifty])</f>
        <v>0.88235002508379035</v>
      </c>
      <c r="K20">
        <v>80.172242220766705</v>
      </c>
      <c r="L20">
        <f>(Table2[[#This Row],[6M Return vs Nifty]]-AVERAGE(Table2[6M Return vs Nifty]))/_xlfn.STDEV.P(Table2[6M Return vs Nifty])</f>
        <v>2.4817932641155993</v>
      </c>
      <c r="M20">
        <v>-0.42855310860203499</v>
      </c>
      <c r="N20">
        <f>(Table2[[#This Row],[1W Return vs Nifty]]-AVERAGE(Table2[1W Return vs Nifty]))/_xlfn.STDEV.P(Table2[1W Return vs Nifty])</f>
        <v>-0.19499295560331131</v>
      </c>
      <c r="O20">
        <v>2575.2600000000002</v>
      </c>
      <c r="P20">
        <v>2374.3080017890802</v>
      </c>
      <c r="Q20">
        <v>1752.34803968548</v>
      </c>
      <c r="R20">
        <v>64.880182097930302</v>
      </c>
      <c r="S20" s="2">
        <f>(Table2[[#This Row],[Close Price]]-Table2[[#This Row],[20D EMA]])/Table2[[#This Row],[20D EMA]]</f>
        <v>5.0359963654155147E-2</v>
      </c>
      <c r="T20" s="2">
        <f>(Table2[[#This Row],[Close Price]]-Table2[[#This Row],[50D EMA]])/Table2[[#This Row],[50D EMA]]</f>
        <v>0.13925825881131487</v>
      </c>
      <c r="U20" s="2">
        <f>(Table2[[#This Row],[Close Price]]-Table2[[#This Row],[200D EMA]])/Table2[[#This Row],[200D EMA]]</f>
        <v>0.54361458953410735</v>
      </c>
      <c r="V20">
        <v>0.47298395930034298</v>
      </c>
      <c r="W20">
        <v>2660</v>
      </c>
      <c r="X20">
        <v>2774.35</v>
      </c>
      <c r="Y20">
        <v>2633.4</v>
      </c>
      <c r="Z20">
        <v>2779.95</v>
      </c>
      <c r="AA20">
        <v>2200.0500000000002</v>
      </c>
      <c r="AB20">
        <v>2789</v>
      </c>
      <c r="AC20" s="2">
        <f>(Table2[[#This Row],[Close Price]]/Table2[[#This Row],[Day Low]])-1</f>
        <v>1.6898496240601357E-2</v>
      </c>
      <c r="AD20" s="2">
        <f>(Table2[[#This Row],[Day High]]/Table2[[#This Row],[Close Price]])-1</f>
        <v>2.5656666481820301E-2</v>
      </c>
      <c r="AE20" s="2">
        <f>(Table2[[#This Row],[Close Price]]/Table2[[#This Row],[Current Week Low]])-1</f>
        <v>2.7170198222829622E-2</v>
      </c>
      <c r="AF20" s="2">
        <f>(Table2[[#This Row],[Current Week High]]/Table2[[#This Row],[Close Price]])-1</f>
        <v>2.7726945045194906E-2</v>
      </c>
      <c r="AG20" s="2">
        <f>(Table2[[#This Row],[Close Price]]/Table2[[#This Row],[Current Month Low]])-1</f>
        <v>0.22949478420944969</v>
      </c>
      <c r="AH20" s="2">
        <f>(Table2[[#This Row],[Current Month High]]/Table2[[#This Row],[Close Price]])-1</f>
        <v>3.1072663080648599E-2</v>
      </c>
      <c r="AI20">
        <v>9.1369526238932401</v>
      </c>
      <c r="AJ20">
        <v>218.961146158834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0.56999999999999995</v>
      </c>
      <c r="AM20" t="s">
        <v>10349</v>
      </c>
      <c r="AN20">
        <v>19.440000000000001</v>
      </c>
      <c r="AO20" t="s">
        <v>10349</v>
      </c>
      <c r="AP20">
        <v>0.15620815563440199</v>
      </c>
      <c r="AQ20">
        <f>(Table2[[#This Row],[Sharpe Ratio]]-AVERAGE(Table2[Sharpe Ratio]))/_xlfn.STDEV.P(Table2[Sharpe Ratio])</f>
        <v>1.0414663226214598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6.508937387620386</v>
      </c>
      <c r="AS20">
        <f>_xlfn.RANK.AVG(Table2[[#This Row],[1Y Return vs Nifty Z-Score]],Table2[1Y Return vs Nifty Z-Score])</f>
        <v>22</v>
      </c>
      <c r="AT20">
        <f>_xlfn.RANK.AVG(Table2[[#This Row],[6M Return vs Nifty Z-Score]],Table2[6M Return vs Nifty Z-Score])</f>
        <v>17</v>
      </c>
      <c r="AU20">
        <f>_xlfn.RANK.AVG(Table2[[#This Row],[Sharpe Ratio Z-Score]],Table2[Sharpe Ratio Z-Score])</f>
        <v>110</v>
      </c>
      <c r="AV20">
        <f>(Table2[[#This Row],[Rank 1Y]]+Table2[[#This Row],[Rank 6M]]+Table2[[#This Row],[Rank Sharpe]])/3</f>
        <v>49.666666666666664</v>
      </c>
    </row>
    <row r="21" spans="1:48" x14ac:dyDescent="0.3">
      <c r="A21" t="s">
        <v>616</v>
      </c>
      <c r="B21" t="s">
        <v>617</v>
      </c>
      <c r="C21" t="s">
        <v>10305</v>
      </c>
      <c r="D21" t="s">
        <v>193</v>
      </c>
      <c r="E21">
        <v>31511.499566620001</v>
      </c>
      <c r="F21">
        <v>14304.8</v>
      </c>
      <c r="G21">
        <v>152.14836545853601</v>
      </c>
      <c r="H21">
        <f>(Table2[[#This Row],[1Y Return vs Nifty]]-AVERAGE(Table2[1Y Return vs Nifty]))/_xlfn.STDEV.P(Table2[1Y Return vs Nifty])</f>
        <v>1.9321024334035384</v>
      </c>
      <c r="I21">
        <v>1.28033240846979</v>
      </c>
      <c r="J21">
        <f>(Table2[[#This Row],[1M Return vs Nifty]]-AVERAGE(Table2[1M Return vs Nifty]))/_xlfn.STDEV.P(Table2[1M Return vs Nifty])</f>
        <v>0.11219057915798837</v>
      </c>
      <c r="K21">
        <v>40.836751356961202</v>
      </c>
      <c r="L21">
        <f>(Table2[[#This Row],[6M Return vs Nifty]]-AVERAGE(Table2[6M Return vs Nifty]))/_xlfn.STDEV.P(Table2[6M Return vs Nifty])</f>
        <v>1.1316933266889599</v>
      </c>
      <c r="M21">
        <v>2.3686168147252502</v>
      </c>
      <c r="N21">
        <f>(Table2[[#This Row],[1W Return vs Nifty]]-AVERAGE(Table2[1W Return vs Nifty]))/_xlfn.STDEV.P(Table2[1W Return vs Nifty])</f>
        <v>0.43944742675855941</v>
      </c>
      <c r="O21">
        <v>13538.36</v>
      </c>
      <c r="P21">
        <v>13002.3302016077</v>
      </c>
      <c r="Q21">
        <v>10098.2524609597</v>
      </c>
      <c r="R21">
        <v>72.979351092774806</v>
      </c>
      <c r="S21" s="2">
        <f>(Table2[[#This Row],[Close Price]]-Table2[[#This Row],[20D EMA]])/Table2[[#This Row],[20D EMA]]</f>
        <v>5.6612470048070719E-2</v>
      </c>
      <c r="T21" s="2">
        <f>(Table2[[#This Row],[Close Price]]-Table2[[#This Row],[50D EMA]])/Table2[[#This Row],[50D EMA]]</f>
        <v>0.10017202902840086</v>
      </c>
      <c r="U21" s="2">
        <f>(Table2[[#This Row],[Close Price]]-Table2[[#This Row],[200D EMA]])/Table2[[#This Row],[200D EMA]]</f>
        <v>0.41656193042340756</v>
      </c>
      <c r="V21">
        <v>1.36676004592422</v>
      </c>
      <c r="W21">
        <v>13999.9</v>
      </c>
      <c r="X21">
        <v>14990</v>
      </c>
      <c r="Y21">
        <v>13410.05</v>
      </c>
      <c r="Z21">
        <v>14990</v>
      </c>
      <c r="AA21">
        <v>12750</v>
      </c>
      <c r="AB21">
        <v>14990</v>
      </c>
      <c r="AC21" s="2">
        <f>(Table2[[#This Row],[Close Price]]/Table2[[#This Row],[Day Low]])-1</f>
        <v>2.1778726990907105E-2</v>
      </c>
      <c r="AD21" s="2">
        <f>(Table2[[#This Row],[Day High]]/Table2[[#This Row],[Close Price]])-1</f>
        <v>4.7900005592528494E-2</v>
      </c>
      <c r="AE21" s="2">
        <f>(Table2[[#This Row],[Close Price]]/Table2[[#This Row],[Current Week Low]])-1</f>
        <v>6.6722346299976421E-2</v>
      </c>
      <c r="AF21" s="2">
        <f>(Table2[[#This Row],[Current Week High]]/Table2[[#This Row],[Close Price]])-1</f>
        <v>4.7900005592528494E-2</v>
      </c>
      <c r="AG21" s="2">
        <f>(Table2[[#This Row],[Close Price]]/Table2[[#This Row],[Current Month Low]])-1</f>
        <v>0.1219450980392156</v>
      </c>
      <c r="AH21" s="2">
        <f>(Table2[[#This Row],[Current Month High]]/Table2[[#This Row],[Close Price]])-1</f>
        <v>4.7900005592528494E-2</v>
      </c>
      <c r="AI21">
        <v>4.7900005592528396</v>
      </c>
      <c r="AJ21">
        <v>194.932167745659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0.13</v>
      </c>
      <c r="AM21" t="s">
        <v>10349</v>
      </c>
      <c r="AN21">
        <v>6.22</v>
      </c>
      <c r="AO21" t="s">
        <v>10349</v>
      </c>
      <c r="AP21">
        <v>0.20870587330551801</v>
      </c>
      <c r="AQ21">
        <f>(Table2[[#This Row],[Sharpe Ratio]]-AVERAGE(Table2[Sharpe Ratio]))/_xlfn.STDEV.P(Table2[Sharpe Ratio])</f>
        <v>1.6446071971563923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5.2600409631654381</v>
      </c>
      <c r="AS21">
        <f>_xlfn.RANK.AVG(Table2[[#This Row],[1Y Return vs Nifty Z-Score]],Table2[1Y Return vs Nifty Z-Score])</f>
        <v>35</v>
      </c>
      <c r="AT21">
        <f>_xlfn.RANK.AVG(Table2[[#This Row],[6M Return vs Nifty Z-Score]],Table2[6M Return vs Nifty Z-Score])</f>
        <v>91</v>
      </c>
      <c r="AU21">
        <f>_xlfn.RANK.AVG(Table2[[#This Row],[Sharpe Ratio Z-Score]],Table2[Sharpe Ratio Z-Score])</f>
        <v>34</v>
      </c>
      <c r="AV21">
        <f>(Table2[[#This Row],[Rank 1Y]]+Table2[[#This Row],[Rank 6M]]+Table2[[#This Row],[Rank Sharpe]])/3</f>
        <v>53.333333333333336</v>
      </c>
    </row>
    <row r="22" spans="1:48" x14ac:dyDescent="0.3">
      <c r="A22" t="s">
        <v>449</v>
      </c>
      <c r="B22" t="s">
        <v>450</v>
      </c>
      <c r="C22" t="s">
        <v>10315</v>
      </c>
      <c r="D22" t="s">
        <v>163</v>
      </c>
      <c r="E22">
        <v>51604.563205125</v>
      </c>
      <c r="F22">
        <v>12176.15</v>
      </c>
      <c r="G22">
        <v>133.871381122613</v>
      </c>
      <c r="H22">
        <f>(Table2[[#This Row],[1Y Return vs Nifty]]-AVERAGE(Table2[1Y Return vs Nifty]))/_xlfn.STDEV.P(Table2[1Y Return vs Nifty])</f>
        <v>1.6439191837191411</v>
      </c>
      <c r="I22">
        <v>1.22328067433806</v>
      </c>
      <c r="J22">
        <f>(Table2[[#This Row],[1M Return vs Nifty]]-AVERAGE(Table2[1M Return vs Nifty]))/_xlfn.STDEV.P(Table2[1M Return vs Nifty])</f>
        <v>0.10670205858186985</v>
      </c>
      <c r="K22">
        <v>95.218013696791104</v>
      </c>
      <c r="L22">
        <f>(Table2[[#This Row],[6M Return vs Nifty]]-AVERAGE(Table2[6M Return vs Nifty]))/_xlfn.STDEV.P(Table2[6M Return vs Nifty])</f>
        <v>2.9982046443281516</v>
      </c>
      <c r="M22">
        <v>-3.4761125814241298</v>
      </c>
      <c r="N22">
        <f>(Table2[[#This Row],[1W Return vs Nifty]]-AVERAGE(Table2[1W Return vs Nifty]))/_xlfn.STDEV.P(Table2[1W Return vs Nifty])</f>
        <v>-0.88622546925334489</v>
      </c>
      <c r="O22">
        <v>11898.06</v>
      </c>
      <c r="P22">
        <v>11614.1243425763</v>
      </c>
      <c r="Q22">
        <v>8896.6970953984601</v>
      </c>
      <c r="R22">
        <v>57.396376005900002</v>
      </c>
      <c r="S22" s="2">
        <f>(Table2[[#This Row],[Close Price]]-Table2[[#This Row],[20D EMA]])/Table2[[#This Row],[20D EMA]]</f>
        <v>2.3372717905271966E-2</v>
      </c>
      <c r="T22" s="2">
        <f>(Table2[[#This Row],[Close Price]]-Table2[[#This Row],[50D EMA]])/Table2[[#This Row],[50D EMA]]</f>
        <v>4.8391565377285083E-2</v>
      </c>
      <c r="U22" s="2">
        <f>(Table2[[#This Row],[Close Price]]-Table2[[#This Row],[200D EMA]])/Table2[[#This Row],[200D EMA]]</f>
        <v>0.36861465209349825</v>
      </c>
      <c r="V22">
        <v>0.447412075831777</v>
      </c>
      <c r="W22">
        <v>11986.8</v>
      </c>
      <c r="X22">
        <v>12227.95</v>
      </c>
      <c r="Y22">
        <v>11950.05</v>
      </c>
      <c r="Z22">
        <v>12296</v>
      </c>
      <c r="AA22">
        <v>10804.95</v>
      </c>
      <c r="AB22">
        <v>12673.7</v>
      </c>
      <c r="AC22" s="2">
        <f>(Table2[[#This Row],[Close Price]]/Table2[[#This Row],[Day Low]])-1</f>
        <v>1.5796542863816931E-2</v>
      </c>
      <c r="AD22" s="2">
        <f>(Table2[[#This Row],[Day High]]/Table2[[#This Row],[Close Price]])-1</f>
        <v>4.2542182873896994E-3</v>
      </c>
      <c r="AE22" s="2">
        <f>(Table2[[#This Row],[Close Price]]/Table2[[#This Row],[Current Week Low]])-1</f>
        <v>1.8920422927100722E-2</v>
      </c>
      <c r="AF22" s="2">
        <f>(Table2[[#This Row],[Current Week High]]/Table2[[#This Row],[Close Price]])-1</f>
        <v>9.8430127749740137E-3</v>
      </c>
      <c r="AG22" s="2">
        <f>(Table2[[#This Row],[Close Price]]/Table2[[#This Row],[Current Month Low]])-1</f>
        <v>0.12690479826375856</v>
      </c>
      <c r="AH22" s="2">
        <f>(Table2[[#This Row],[Current Month High]]/Table2[[#This Row],[Close Price]])-1</f>
        <v>4.0862670055805905E-2</v>
      </c>
      <c r="AI22">
        <v>18.1161532996883</v>
      </c>
      <c r="AJ22">
        <v>212.53753946456499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7.0000000000000007E-2</v>
      </c>
      <c r="AM22" t="s">
        <v>10349</v>
      </c>
      <c r="AN22">
        <v>10.69</v>
      </c>
      <c r="AO22" t="s">
        <v>10349</v>
      </c>
      <c r="AP22">
        <v>0.159913257860125</v>
      </c>
      <c r="AQ22">
        <f>(Table2[[#This Row],[Sharpe Ratio]]-AVERAGE(Table2[Sharpe Ratio]))/_xlfn.STDEV.P(Table2[Sharpe Ratio])</f>
        <v>1.0840338607126141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4.9466342780884318</v>
      </c>
      <c r="AS22">
        <f>_xlfn.RANK.AVG(Table2[[#This Row],[1Y Return vs Nifty Z-Score]],Table2[1Y Return vs Nifty Z-Score])</f>
        <v>51</v>
      </c>
      <c r="AT22">
        <f>_xlfn.RANK.AVG(Table2[[#This Row],[6M Return vs Nifty Z-Score]],Table2[6M Return vs Nifty Z-Score])</f>
        <v>10</v>
      </c>
      <c r="AU22">
        <f>_xlfn.RANK.AVG(Table2[[#This Row],[Sharpe Ratio Z-Score]],Table2[Sharpe Ratio Z-Score])</f>
        <v>100</v>
      </c>
      <c r="AV22">
        <f>(Table2[[#This Row],[Rank 1Y]]+Table2[[#This Row],[Rank 6M]]+Table2[[#This Row],[Rank Sharpe]])/3</f>
        <v>53.666666666666664</v>
      </c>
    </row>
    <row r="23" spans="1:48" x14ac:dyDescent="0.3">
      <c r="A23" t="s">
        <v>1292</v>
      </c>
      <c r="B23" t="s">
        <v>1293</v>
      </c>
      <c r="C23" t="s">
        <v>10315</v>
      </c>
      <c r="D23" t="s">
        <v>368</v>
      </c>
      <c r="E23">
        <v>8878.5997072499995</v>
      </c>
      <c r="F23">
        <v>391.25</v>
      </c>
      <c r="G23">
        <v>139.69298792285099</v>
      </c>
      <c r="H23">
        <f>(Table2[[#This Row],[1Y Return vs Nifty]]-AVERAGE(Table2[1Y Return vs Nifty]))/_xlfn.STDEV.P(Table2[1Y Return vs Nifty])</f>
        <v>1.7357116553458694</v>
      </c>
      <c r="I23">
        <v>12.8664760880967</v>
      </c>
      <c r="J23">
        <f>(Table2[[#This Row],[1M Return vs Nifty]]-AVERAGE(Table2[1M Return vs Nifty]))/_xlfn.STDEV.P(Table2[1M Return vs Nifty])</f>
        <v>1.2268067946207737</v>
      </c>
      <c r="K23">
        <v>65.504476188555799</v>
      </c>
      <c r="L23">
        <f>(Table2[[#This Row],[6M Return vs Nifty]]-AVERAGE(Table2[6M Return vs Nifty]))/_xlfn.STDEV.P(Table2[6M Return vs Nifty])</f>
        <v>1.9783560483238374</v>
      </c>
      <c r="M23">
        <v>-2.30345461573632</v>
      </c>
      <c r="N23">
        <f>(Table2[[#This Row],[1W Return vs Nifty]]-AVERAGE(Table2[1W Return vs Nifty]))/_xlfn.STDEV.P(Table2[1W Return vs Nifty])</f>
        <v>-0.62024893278119242</v>
      </c>
      <c r="O23">
        <v>365.84</v>
      </c>
      <c r="P23">
        <v>339.87734346056999</v>
      </c>
      <c r="Q23">
        <v>262.62232080959899</v>
      </c>
      <c r="R23">
        <v>65.278555271563903</v>
      </c>
      <c r="S23" s="2">
        <f>(Table2[[#This Row],[Close Price]]-Table2[[#This Row],[20D EMA]])/Table2[[#This Row],[20D EMA]]</f>
        <v>6.9456593046140463E-2</v>
      </c>
      <c r="T23" s="2">
        <f>(Table2[[#This Row],[Close Price]]-Table2[[#This Row],[50D EMA]])/Table2[[#This Row],[50D EMA]]</f>
        <v>0.15115057690036901</v>
      </c>
      <c r="U23" s="2">
        <f>(Table2[[#This Row],[Close Price]]-Table2[[#This Row],[200D EMA]])/Table2[[#This Row],[200D EMA]]</f>
        <v>0.48978197585747479</v>
      </c>
      <c r="V23">
        <v>1.2967749054625799</v>
      </c>
      <c r="W23">
        <v>385.2</v>
      </c>
      <c r="X23">
        <v>394.2</v>
      </c>
      <c r="Y23">
        <v>385.2</v>
      </c>
      <c r="Z23">
        <v>401.1</v>
      </c>
      <c r="AA23">
        <v>303.25</v>
      </c>
      <c r="AB23">
        <v>407.65</v>
      </c>
      <c r="AC23" s="2">
        <f>(Table2[[#This Row],[Close Price]]/Table2[[#This Row],[Day Low]])-1</f>
        <v>1.5706126687435207E-2</v>
      </c>
      <c r="AD23" s="2">
        <f>(Table2[[#This Row],[Day High]]/Table2[[#This Row],[Close Price]])-1</f>
        <v>7.5399361022363554E-3</v>
      </c>
      <c r="AE23" s="2">
        <f>(Table2[[#This Row],[Close Price]]/Table2[[#This Row],[Current Week Low]])-1</f>
        <v>1.5706126687435207E-2</v>
      </c>
      <c r="AF23" s="2">
        <f>(Table2[[#This Row],[Current Week High]]/Table2[[#This Row],[Close Price]])-1</f>
        <v>2.5175718849840267E-2</v>
      </c>
      <c r="AG23" s="2">
        <f>(Table2[[#This Row],[Close Price]]/Table2[[#This Row],[Current Month Low]])-1</f>
        <v>0.29018961253091513</v>
      </c>
      <c r="AH23" s="2">
        <f>(Table2[[#This Row],[Current Month High]]/Table2[[#This Row],[Close Price]])-1</f>
        <v>4.1916932907348103E-2</v>
      </c>
      <c r="AI23">
        <v>4.1916932907348103</v>
      </c>
      <c r="AJ23">
        <v>182.28715728715699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0.28000000000000003</v>
      </c>
      <c r="AM23" t="s">
        <v>10349</v>
      </c>
      <c r="AN23">
        <v>22.96</v>
      </c>
      <c r="AO23" t="s">
        <v>10349</v>
      </c>
      <c r="AP23">
        <v>0.17126250924761199</v>
      </c>
      <c r="AQ23">
        <f>(Table2[[#This Row],[Sharpe Ratio]]-AVERAGE(Table2[Sharpe Ratio]))/_xlfn.STDEV.P(Table2[Sharpe Ratio])</f>
        <v>1.2144242416821072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5.5350498071913954</v>
      </c>
      <c r="AS23">
        <f>_xlfn.RANK.AVG(Table2[[#This Row],[1Y Return vs Nifty Z-Score]],Table2[1Y Return vs Nifty Z-Score])</f>
        <v>45</v>
      </c>
      <c r="AT23">
        <f>_xlfn.RANK.AVG(Table2[[#This Row],[6M Return vs Nifty Z-Score]],Table2[6M Return vs Nifty Z-Score])</f>
        <v>30</v>
      </c>
      <c r="AU23">
        <f>_xlfn.RANK.AVG(Table2[[#This Row],[Sharpe Ratio Z-Score]],Table2[Sharpe Ratio Z-Score])</f>
        <v>86</v>
      </c>
      <c r="AV23">
        <f>(Table2[[#This Row],[Rank 1Y]]+Table2[[#This Row],[Rank 6M]]+Table2[[#This Row],[Rank Sharpe]])/3</f>
        <v>53.666666666666664</v>
      </c>
    </row>
    <row r="24" spans="1:48" x14ac:dyDescent="0.3">
      <c r="A24" t="s">
        <v>806</v>
      </c>
      <c r="B24" t="s">
        <v>807</v>
      </c>
      <c r="C24" t="s">
        <v>10315</v>
      </c>
      <c r="D24" t="s">
        <v>317</v>
      </c>
      <c r="E24">
        <v>20364.481800000001</v>
      </c>
      <c r="F24">
        <v>1777.75</v>
      </c>
      <c r="G24">
        <v>91.477661577526902</v>
      </c>
      <c r="H24">
        <f>(Table2[[#This Row],[1Y Return vs Nifty]]-AVERAGE(Table2[1Y Return vs Nifty]))/_xlfn.STDEV.P(Table2[1Y Return vs Nifty])</f>
        <v>0.9754741251599286</v>
      </c>
      <c r="I24">
        <v>-21.833195183406101</v>
      </c>
      <c r="J24">
        <f>(Table2[[#This Row],[1M Return vs Nifty]]-AVERAGE(Table2[1M Return vs Nifty]))/_xlfn.STDEV.P(Table2[1M Return vs Nifty])</f>
        <v>-2.1113890140894664</v>
      </c>
      <c r="K24">
        <v>109.28194918692</v>
      </c>
      <c r="L24">
        <f>(Table2[[#This Row],[6M Return vs Nifty]]-AVERAGE(Table2[6M Return vs Nifty]))/_xlfn.STDEV.P(Table2[6M Return vs Nifty])</f>
        <v>3.4809167704063047</v>
      </c>
      <c r="M24">
        <v>-7.4879080615771496</v>
      </c>
      <c r="N24">
        <f>(Table2[[#This Row],[1W Return vs Nifty]]-AVERAGE(Table2[1W Return vs Nifty]))/_xlfn.STDEV.P(Table2[1W Return vs Nifty])</f>
        <v>-1.7961612715653801</v>
      </c>
      <c r="O24">
        <v>1976.36</v>
      </c>
      <c r="P24">
        <v>1981.82138107177</v>
      </c>
      <c r="Q24">
        <v>1396.1499889418701</v>
      </c>
      <c r="R24">
        <v>26.423265522299701</v>
      </c>
      <c r="S24" s="2">
        <f>(Table2[[#This Row],[Close Price]]-Table2[[#This Row],[20D EMA]])/Table2[[#This Row],[20D EMA]]</f>
        <v>-0.10049282519379056</v>
      </c>
      <c r="T24" s="2">
        <f>(Table2[[#This Row],[Close Price]]-Table2[[#This Row],[50D EMA]])/Table2[[#This Row],[50D EMA]]</f>
        <v>-0.10297163156116931</v>
      </c>
      <c r="U24" s="2">
        <f>(Table2[[#This Row],[Close Price]]-Table2[[#This Row],[200D EMA]])/Table2[[#This Row],[200D EMA]]</f>
        <v>0.27332307709098019</v>
      </c>
      <c r="V24">
        <v>0.385706130320701</v>
      </c>
      <c r="W24">
        <v>1772.4</v>
      </c>
      <c r="X24">
        <v>1812</v>
      </c>
      <c r="Y24">
        <v>1759</v>
      </c>
      <c r="Z24">
        <v>1815.85</v>
      </c>
      <c r="AA24">
        <v>1732</v>
      </c>
      <c r="AB24">
        <v>2474</v>
      </c>
      <c r="AC24" s="2">
        <f>(Table2[[#This Row],[Close Price]]/Table2[[#This Row],[Day Low]])-1</f>
        <v>3.0185059805911685E-3</v>
      </c>
      <c r="AD24" s="2">
        <f>(Table2[[#This Row],[Day High]]/Table2[[#This Row],[Close Price]])-1</f>
        <v>1.9265926030094249E-2</v>
      </c>
      <c r="AE24" s="2">
        <f>(Table2[[#This Row],[Close Price]]/Table2[[#This Row],[Current Week Low]])-1</f>
        <v>1.0659465605457719E-2</v>
      </c>
      <c r="AF24" s="2">
        <f>(Table2[[#This Row],[Current Week High]]/Table2[[#This Row],[Close Price]])-1</f>
        <v>2.1431584868513598E-2</v>
      </c>
      <c r="AG24" s="2">
        <f>(Table2[[#This Row],[Close Price]]/Table2[[#This Row],[Current Month Low]])-1</f>
        <v>2.64145496535797E-2</v>
      </c>
      <c r="AH24" s="2">
        <f>(Table2[[#This Row],[Current Month High]]/Table2[[#This Row],[Close Price]])-1</f>
        <v>0.39164674448038261</v>
      </c>
      <c r="AI24">
        <v>59.403740683448099</v>
      </c>
      <c r="AJ24">
        <v>174.21718340274501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0.25</v>
      </c>
      <c r="AM24" t="s">
        <v>10349</v>
      </c>
      <c r="AN24">
        <v>-14.8</v>
      </c>
      <c r="AO24" t="s">
        <v>10348</v>
      </c>
      <c r="AP24">
        <v>0.19145186939912401</v>
      </c>
      <c r="AQ24">
        <f>(Table2[[#This Row],[Sharpe Ratio]]-AVERAGE(Table2[Sharpe Ratio]))/_xlfn.STDEV.P(Table2[Sharpe Ratio])</f>
        <v>1.4463777222956733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">
        <f>_xlfn.RANK.AVG(Table2[[#This Row],[1Y Return vs Nifty Z-Score]],Table2[1Y Return vs Nifty Z-Score])</f>
        <v>107</v>
      </c>
      <c r="AT24">
        <f>_xlfn.RANK.AVG(Table2[[#This Row],[6M Return vs Nifty Z-Score]],Table2[6M Return vs Nifty Z-Score])</f>
        <v>4</v>
      </c>
      <c r="AU24">
        <f>_xlfn.RANK.AVG(Table2[[#This Row],[Sharpe Ratio Z-Score]],Table2[Sharpe Ratio Z-Score])</f>
        <v>54</v>
      </c>
      <c r="AV24">
        <f>(Table2[[#This Row],[Rank 1Y]]+Table2[[#This Row],[Rank 6M]]+Table2[[#This Row],[Rank Sharpe]])/3</f>
        <v>55</v>
      </c>
    </row>
    <row r="25" spans="1:48" x14ac:dyDescent="0.3">
      <c r="A25" t="s">
        <v>1327</v>
      </c>
      <c r="B25" t="s">
        <v>1328</v>
      </c>
      <c r="C25" t="s">
        <v>10305</v>
      </c>
      <c r="D25" t="s">
        <v>528</v>
      </c>
      <c r="E25">
        <v>8588.2504250000002</v>
      </c>
      <c r="F25">
        <v>430.75</v>
      </c>
      <c r="G25">
        <v>104.693659890292</v>
      </c>
      <c r="H25">
        <f>(Table2[[#This Row],[1Y Return vs Nifty]]-AVERAGE(Table2[1Y Return vs Nifty]))/_xlfn.STDEV.P(Table2[1Y Return vs Nifty])</f>
        <v>1.1838580287402571</v>
      </c>
      <c r="I25">
        <v>7.3550806845126298</v>
      </c>
      <c r="J25">
        <f>(Table2[[#This Row],[1M Return vs Nifty]]-AVERAGE(Table2[1M Return vs Nifty]))/_xlfn.STDEV.P(Table2[1M Return vs Nifty])</f>
        <v>0.6965966697917606</v>
      </c>
      <c r="K25">
        <v>41.2207998022364</v>
      </c>
      <c r="L25">
        <f>(Table2[[#This Row],[6M Return vs Nifty]]-AVERAGE(Table2[6M Return vs Nifty]))/_xlfn.STDEV.P(Table2[6M Return vs Nifty])</f>
        <v>1.1448749031876517</v>
      </c>
      <c r="M25">
        <v>3.8804213605275999</v>
      </c>
      <c r="N25">
        <f>(Table2[[#This Row],[1W Return vs Nifty]]-AVERAGE(Table2[1W Return vs Nifty]))/_xlfn.STDEV.P(Table2[1W Return vs Nifty])</f>
        <v>0.78234752950038022</v>
      </c>
      <c r="O25">
        <v>408.86</v>
      </c>
      <c r="P25">
        <v>390.22799177292097</v>
      </c>
      <c r="Q25">
        <v>317.58316129351101</v>
      </c>
      <c r="R25">
        <v>77.621625111149299</v>
      </c>
      <c r="S25" s="2">
        <f>(Table2[[#This Row],[Close Price]]-Table2[[#This Row],[20D EMA]])/Table2[[#This Row],[20D EMA]]</f>
        <v>5.3539108741378433E-2</v>
      </c>
      <c r="T25" s="2">
        <f>(Table2[[#This Row],[Close Price]]-Table2[[#This Row],[50D EMA]])/Table2[[#This Row],[50D EMA]]</f>
        <v>0.10384187982767608</v>
      </c>
      <c r="U25" s="2">
        <f>(Table2[[#This Row],[Close Price]]-Table2[[#This Row],[200D EMA]])/Table2[[#This Row],[200D EMA]]</f>
        <v>0.35633765419288072</v>
      </c>
      <c r="V25">
        <v>1.10789744766313</v>
      </c>
      <c r="W25">
        <v>426.3</v>
      </c>
      <c r="X25">
        <v>432.95</v>
      </c>
      <c r="Y25">
        <v>426.3</v>
      </c>
      <c r="Z25">
        <v>435.45</v>
      </c>
      <c r="AA25">
        <v>378.3</v>
      </c>
      <c r="AB25">
        <v>435.45</v>
      </c>
      <c r="AC25" s="2">
        <f>(Table2[[#This Row],[Close Price]]/Table2[[#This Row],[Day Low]])-1</f>
        <v>1.0438658221909369E-2</v>
      </c>
      <c r="AD25" s="2">
        <f>(Table2[[#This Row],[Day High]]/Table2[[#This Row],[Close Price]])-1</f>
        <v>5.1073708647706439E-3</v>
      </c>
      <c r="AE25" s="2">
        <f>(Table2[[#This Row],[Close Price]]/Table2[[#This Row],[Current Week Low]])-1</f>
        <v>1.0438658221909369E-2</v>
      </c>
      <c r="AF25" s="2">
        <f>(Table2[[#This Row],[Current Week High]]/Table2[[#This Row],[Close Price]])-1</f>
        <v>1.0911201392919345E-2</v>
      </c>
      <c r="AG25" s="2">
        <f>(Table2[[#This Row],[Close Price]]/Table2[[#This Row],[Current Month Low]])-1</f>
        <v>0.13864657679090664</v>
      </c>
      <c r="AH25" s="2">
        <f>(Table2[[#This Row],[Current Month High]]/Table2[[#This Row],[Close Price]])-1</f>
        <v>1.0911201392919345E-2</v>
      </c>
      <c r="AI25">
        <v>4.7475333720255302</v>
      </c>
      <c r="AJ25">
        <v>138.60961085722101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0.12</v>
      </c>
      <c r="AM25" t="s">
        <v>10349</v>
      </c>
      <c r="AN25">
        <v>11.78</v>
      </c>
      <c r="AO25" t="s">
        <v>10349</v>
      </c>
      <c r="AP25">
        <v>0.33223362888345098</v>
      </c>
      <c r="AQ25">
        <f>(Table2[[#This Row],[Sharpe Ratio]]-AVERAGE(Table2[Sharpe Ratio]))/_xlfn.STDEV.P(Table2[Sharpe Ratio])</f>
        <v>3.0638048658124517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6.8714819970325012</v>
      </c>
      <c r="AS25">
        <f>_xlfn.RANK.AVG(Table2[[#This Row],[1Y Return vs Nifty Z-Score]],Table2[1Y Return vs Nifty Z-Score])</f>
        <v>80</v>
      </c>
      <c r="AT25">
        <f>_xlfn.RANK.AVG(Table2[[#This Row],[6M Return vs Nifty Z-Score]],Table2[6M Return vs Nifty Z-Score])</f>
        <v>89</v>
      </c>
      <c r="AU25">
        <f>_xlfn.RANK.AVG(Table2[[#This Row],[Sharpe Ratio Z-Score]],Table2[Sharpe Ratio Z-Score])</f>
        <v>1</v>
      </c>
      <c r="AV25">
        <f>(Table2[[#This Row],[Rank 1Y]]+Table2[[#This Row],[Rank 6M]]+Table2[[#This Row],[Rank Sharpe]])/3</f>
        <v>56.666666666666664</v>
      </c>
    </row>
    <row r="26" spans="1:48" x14ac:dyDescent="0.3">
      <c r="A26" t="s">
        <v>1364</v>
      </c>
      <c r="B26" t="s">
        <v>1365</v>
      </c>
      <c r="C26" t="s">
        <v>10322</v>
      </c>
      <c r="D26" t="s">
        <v>1366</v>
      </c>
      <c r="E26">
        <v>8310.5068936400003</v>
      </c>
      <c r="F26">
        <v>1336.3</v>
      </c>
      <c r="G26">
        <v>153.10877674101201</v>
      </c>
      <c r="H26">
        <f>(Table2[[#This Row],[1Y Return vs Nifty]]-AVERAGE(Table2[1Y Return vs Nifty]))/_xlfn.STDEV.P(Table2[1Y Return vs Nifty])</f>
        <v>1.9472457655490663</v>
      </c>
      <c r="I26">
        <v>-1.82485558969307</v>
      </c>
      <c r="J26">
        <f>(Table2[[#This Row],[1M Return vs Nifty]]-AVERAGE(Table2[1M Return vs Nifty]))/_xlfn.STDEV.P(Table2[1M Return vs Nifty])</f>
        <v>-0.18653633037436448</v>
      </c>
      <c r="K26">
        <v>57.625995020543002</v>
      </c>
      <c r="L26">
        <f>(Table2[[#This Row],[6M Return vs Nifty]]-AVERAGE(Table2[6M Return vs Nifty]))/_xlfn.STDEV.P(Table2[6M Return vs Nifty])</f>
        <v>1.7079453657984944</v>
      </c>
      <c r="M26">
        <v>-5.0082009969645904</v>
      </c>
      <c r="N26">
        <f>(Table2[[#This Row],[1W Return vs Nifty]]-AVERAGE(Table2[1W Return vs Nifty]))/_xlfn.STDEV.P(Table2[1W Return vs Nifty])</f>
        <v>-1.2337262599852317</v>
      </c>
      <c r="O26">
        <v>1321.12</v>
      </c>
      <c r="P26">
        <v>1254.5443724344</v>
      </c>
      <c r="Q26">
        <v>946.02681759847997</v>
      </c>
      <c r="R26">
        <v>52.097999903987102</v>
      </c>
      <c r="S26" s="2">
        <f>(Table2[[#This Row],[Close Price]]-Table2[[#This Row],[20D EMA]])/Table2[[#This Row],[20D EMA]]</f>
        <v>1.1490250696378879E-2</v>
      </c>
      <c r="T26" s="2">
        <f>(Table2[[#This Row],[Close Price]]-Table2[[#This Row],[50D EMA]])/Table2[[#This Row],[50D EMA]]</f>
        <v>6.5167585429406538E-2</v>
      </c>
      <c r="U26" s="2">
        <f>(Table2[[#This Row],[Close Price]]-Table2[[#This Row],[200D EMA]])/Table2[[#This Row],[200D EMA]]</f>
        <v>0.41253923793856206</v>
      </c>
      <c r="V26">
        <v>0.56440068278024003</v>
      </c>
      <c r="W26">
        <v>1329.05</v>
      </c>
      <c r="X26">
        <v>1369.85</v>
      </c>
      <c r="Y26">
        <v>1318.15</v>
      </c>
      <c r="Z26">
        <v>1369.85</v>
      </c>
      <c r="AA26">
        <v>1203.7</v>
      </c>
      <c r="AB26">
        <v>1420</v>
      </c>
      <c r="AC26" s="2">
        <f>(Table2[[#This Row],[Close Price]]/Table2[[#This Row],[Day Low]])-1</f>
        <v>5.4550242654527459E-3</v>
      </c>
      <c r="AD26" s="2">
        <f>(Table2[[#This Row],[Day High]]/Table2[[#This Row],[Close Price]])-1</f>
        <v>2.5106637731048487E-2</v>
      </c>
      <c r="AE26" s="2">
        <f>(Table2[[#This Row],[Close Price]]/Table2[[#This Row],[Current Week Low]])-1</f>
        <v>1.3769297879603792E-2</v>
      </c>
      <c r="AF26" s="2">
        <f>(Table2[[#This Row],[Current Week High]]/Table2[[#This Row],[Close Price]])-1</f>
        <v>2.5106637731048487E-2</v>
      </c>
      <c r="AG26" s="2">
        <f>(Table2[[#This Row],[Close Price]]/Table2[[#This Row],[Current Month Low]])-1</f>
        <v>0.11016033895488908</v>
      </c>
      <c r="AH26" s="2">
        <f>(Table2[[#This Row],[Current Month High]]/Table2[[#This Row],[Close Price]])-1</f>
        <v>6.263563571054398E-2</v>
      </c>
      <c r="AI26">
        <v>6.26356357105439</v>
      </c>
      <c r="AJ26">
        <v>206.877942358479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</v>
      </c>
      <c r="AM26">
        <v>0</v>
      </c>
      <c r="AN26">
        <v>3.36</v>
      </c>
      <c r="AO26" t="s">
        <v>10349</v>
      </c>
      <c r="AP26">
        <v>0.16299759907323899</v>
      </c>
      <c r="AQ26">
        <f>(Table2[[#This Row],[Sharpe Ratio]]-AVERAGE(Table2[Sharpe Ratio]))/_xlfn.STDEV.P(Table2[Sharpe Ratio])</f>
        <v>1.119469539427181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3.3543980804151454</v>
      </c>
      <c r="AS26">
        <f>_xlfn.RANK.AVG(Table2[[#This Row],[1Y Return vs Nifty Z-Score]],Table2[1Y Return vs Nifty Z-Score])</f>
        <v>33</v>
      </c>
      <c r="AT26">
        <f>_xlfn.RANK.AVG(Table2[[#This Row],[6M Return vs Nifty Z-Score]],Table2[6M Return vs Nifty Z-Score])</f>
        <v>48</v>
      </c>
      <c r="AU26">
        <f>_xlfn.RANK.AVG(Table2[[#This Row],[Sharpe Ratio Z-Score]],Table2[Sharpe Ratio Z-Score])</f>
        <v>93</v>
      </c>
      <c r="AV26">
        <f>(Table2[[#This Row],[Rank 1Y]]+Table2[[#This Row],[Rank 6M]]+Table2[[#This Row],[Rank Sharpe]])/3</f>
        <v>58</v>
      </c>
    </row>
    <row r="27" spans="1:48" x14ac:dyDescent="0.3">
      <c r="A27" t="s">
        <v>1051</v>
      </c>
      <c r="B27" t="s">
        <v>1052</v>
      </c>
      <c r="C27" t="s">
        <v>10307</v>
      </c>
      <c r="D27" t="s">
        <v>359</v>
      </c>
      <c r="E27">
        <v>13025.457929439999</v>
      </c>
      <c r="F27">
        <v>375.1</v>
      </c>
      <c r="G27">
        <v>90.144245242865594</v>
      </c>
      <c r="H27">
        <f>(Table2[[#This Row],[1Y Return vs Nifty]]-AVERAGE(Table2[1Y Return vs Nifty]))/_xlfn.STDEV.P(Table2[1Y Return vs Nifty])</f>
        <v>0.9544494175034427</v>
      </c>
      <c r="I27">
        <v>27.5067548114361</v>
      </c>
      <c r="J27">
        <f>(Table2[[#This Row],[1M Return vs Nifty]]-AVERAGE(Table2[1M Return vs Nifty]))/_xlfn.STDEV.P(Table2[1M Return vs Nifty])</f>
        <v>2.6352384967602016</v>
      </c>
      <c r="K27">
        <v>94.136662848526498</v>
      </c>
      <c r="L27">
        <f>(Table2[[#This Row],[6M Return vs Nifty]]-AVERAGE(Table2[6M Return vs Nifty]))/_xlfn.STDEV.P(Table2[6M Return vs Nifty])</f>
        <v>2.9610897722236409</v>
      </c>
      <c r="M27">
        <v>7.8211336582340296</v>
      </c>
      <c r="N27">
        <f>(Table2[[#This Row],[1W Return vs Nifty]]-AVERAGE(Table2[1W Return vs Nifty]))/_xlfn.STDEV.P(Table2[1W Return vs Nifty])</f>
        <v>1.676160592512663</v>
      </c>
      <c r="O27">
        <v>329.22</v>
      </c>
      <c r="P27">
        <v>296.9629324471</v>
      </c>
      <c r="Q27">
        <v>232.828477164985</v>
      </c>
      <c r="R27">
        <v>85.651800620668894</v>
      </c>
      <c r="S27" s="2">
        <f>(Table2[[#This Row],[Close Price]]-Table2[[#This Row],[20D EMA]])/Table2[[#This Row],[20D EMA]]</f>
        <v>0.13935969868173256</v>
      </c>
      <c r="T27" s="2">
        <f>(Table2[[#This Row],[Close Price]]-Table2[[#This Row],[50D EMA]])/Table2[[#This Row],[50D EMA]]</f>
        <v>0.26312060872048099</v>
      </c>
      <c r="U27" s="2">
        <f>(Table2[[#This Row],[Close Price]]-Table2[[#This Row],[200D EMA]])/Table2[[#This Row],[200D EMA]]</f>
        <v>0.61105722361530435</v>
      </c>
      <c r="V27">
        <v>0.86952239241200402</v>
      </c>
      <c r="W27">
        <v>370.05</v>
      </c>
      <c r="X27">
        <v>375.95</v>
      </c>
      <c r="Y27">
        <v>361.25</v>
      </c>
      <c r="Z27">
        <v>376.75</v>
      </c>
      <c r="AA27">
        <v>289</v>
      </c>
      <c r="AB27">
        <v>376.75</v>
      </c>
      <c r="AC27" s="2">
        <f>(Table2[[#This Row],[Close Price]]/Table2[[#This Row],[Day Low]])-1</f>
        <v>1.3646804485880404E-2</v>
      </c>
      <c r="AD27" s="2">
        <f>(Table2[[#This Row],[Day High]]/Table2[[#This Row],[Close Price]])-1</f>
        <v>2.2660623833643534E-3</v>
      </c>
      <c r="AE27" s="2">
        <f>(Table2[[#This Row],[Close Price]]/Table2[[#This Row],[Current Week Low]])-1</f>
        <v>3.8339100346020727E-2</v>
      </c>
      <c r="AF27" s="2">
        <f>(Table2[[#This Row],[Current Week High]]/Table2[[#This Row],[Close Price]])-1</f>
        <v>4.3988269794721369E-3</v>
      </c>
      <c r="AG27" s="2">
        <f>(Table2[[#This Row],[Close Price]]/Table2[[#This Row],[Current Month Low]])-1</f>
        <v>0.29792387543252596</v>
      </c>
      <c r="AH27" s="2">
        <f>(Table2[[#This Row],[Current Month High]]/Table2[[#This Row],[Close Price]])-1</f>
        <v>4.3988269794721369E-3</v>
      </c>
      <c r="AI27">
        <v>0.43988269794721302</v>
      </c>
      <c r="AJ27">
        <v>155.86630286493801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0.56000000000000005</v>
      </c>
      <c r="AM27" t="s">
        <v>10349</v>
      </c>
      <c r="AN27">
        <v>22.02</v>
      </c>
      <c r="AO27" t="s">
        <v>10349</v>
      </c>
      <c r="AP27">
        <v>0.190112779233438</v>
      </c>
      <c r="AQ27">
        <f>(Table2[[#This Row],[Sharpe Ratio]]-AVERAGE(Table2[Sharpe Ratio]))/_xlfn.STDEV.P(Table2[Sharpe Ratio])</f>
        <v>1.430993053219719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9.6579313322196665</v>
      </c>
      <c r="AS27">
        <f>_xlfn.RANK.AVG(Table2[[#This Row],[1Y Return vs Nifty Z-Score]],Table2[1Y Return vs Nifty Z-Score])</f>
        <v>109</v>
      </c>
      <c r="AT27">
        <f>_xlfn.RANK.AVG(Table2[[#This Row],[6M Return vs Nifty Z-Score]],Table2[6M Return vs Nifty Z-Score])</f>
        <v>11</v>
      </c>
      <c r="AU27">
        <f>_xlfn.RANK.AVG(Table2[[#This Row],[Sharpe Ratio Z-Score]],Table2[Sharpe Ratio Z-Score])</f>
        <v>56</v>
      </c>
      <c r="AV27">
        <f>(Table2[[#This Row],[Rank 1Y]]+Table2[[#This Row],[Rank 6M]]+Table2[[#This Row],[Rank Sharpe]])/3</f>
        <v>58.666666666666664</v>
      </c>
    </row>
    <row r="28" spans="1:48" x14ac:dyDescent="0.3">
      <c r="A28" t="s">
        <v>87</v>
      </c>
      <c r="B28" t="s">
        <v>88</v>
      </c>
      <c r="C28" t="s">
        <v>10315</v>
      </c>
      <c r="D28" t="s">
        <v>89</v>
      </c>
      <c r="E28">
        <v>315758.772375</v>
      </c>
      <c r="F28">
        <v>4721.45</v>
      </c>
      <c r="G28">
        <v>111.326800635241</v>
      </c>
      <c r="H28">
        <f>(Table2[[#This Row],[1Y Return vs Nifty]]-AVERAGE(Table2[1Y Return vs Nifty]))/_xlfn.STDEV.P(Table2[1Y Return vs Nifty])</f>
        <v>1.288446401765027</v>
      </c>
      <c r="I28">
        <v>-3.9989878776847299</v>
      </c>
      <c r="J28">
        <f>(Table2[[#This Row],[1M Return vs Nifty]]-AVERAGE(Table2[1M Return vs Nifty]))/_xlfn.STDEV.P(Table2[1M Return vs Nifty])</f>
        <v>-0.39569333461710354</v>
      </c>
      <c r="K28">
        <v>39.825303789953701</v>
      </c>
      <c r="L28">
        <f>(Table2[[#This Row],[6M Return vs Nifty]]-AVERAGE(Table2[6M Return vs Nifty]))/_xlfn.STDEV.P(Table2[6M Return vs Nifty])</f>
        <v>1.096977723376541</v>
      </c>
      <c r="M28">
        <v>-1.0991986332661201</v>
      </c>
      <c r="N28">
        <f>(Table2[[#This Row],[1W Return vs Nifty]]-AVERAGE(Table2[1W Return vs Nifty]))/_xlfn.STDEV.P(Table2[1W Return vs Nifty])</f>
        <v>-0.34710548889947868</v>
      </c>
      <c r="O28">
        <v>4796.0600000000004</v>
      </c>
      <c r="P28">
        <v>4834.3897841395901</v>
      </c>
      <c r="Q28">
        <v>3914.1941232957802</v>
      </c>
      <c r="R28">
        <v>43.537877816206297</v>
      </c>
      <c r="S28" s="2">
        <f>(Table2[[#This Row],[Close Price]]-Table2[[#This Row],[20D EMA]])/Table2[[#This Row],[20D EMA]]</f>
        <v>-1.5556519309600083E-2</v>
      </c>
      <c r="T28" s="2">
        <f>(Table2[[#This Row],[Close Price]]-Table2[[#This Row],[50D EMA]])/Table2[[#This Row],[50D EMA]]</f>
        <v>-2.3361745573374566E-2</v>
      </c>
      <c r="U28" s="2">
        <f>(Table2[[#This Row],[Close Price]]-Table2[[#This Row],[200D EMA]])/Table2[[#This Row],[200D EMA]]</f>
        <v>0.20623807897000884</v>
      </c>
      <c r="V28">
        <v>0.51657264354574906</v>
      </c>
      <c r="W28">
        <v>4715</v>
      </c>
      <c r="X28">
        <v>4798.6000000000004</v>
      </c>
      <c r="Y28">
        <v>4715</v>
      </c>
      <c r="Z28">
        <v>4850</v>
      </c>
      <c r="AA28">
        <v>4480.1000000000004</v>
      </c>
      <c r="AB28">
        <v>4946.8999999999996</v>
      </c>
      <c r="AC28" s="2">
        <f>(Table2[[#This Row],[Close Price]]/Table2[[#This Row],[Day Low]])-1</f>
        <v>1.3679745493107021E-3</v>
      </c>
      <c r="AD28" s="2">
        <f>(Table2[[#This Row],[Day High]]/Table2[[#This Row],[Close Price]])-1</f>
        <v>1.6340319181607388E-2</v>
      </c>
      <c r="AE28" s="2">
        <f>(Table2[[#This Row],[Close Price]]/Table2[[#This Row],[Current Week Low]])-1</f>
        <v>1.3679745493107021E-3</v>
      </c>
      <c r="AF28" s="2">
        <f>(Table2[[#This Row],[Current Week High]]/Table2[[#This Row],[Close Price]])-1</f>
        <v>2.7226805324635395E-2</v>
      </c>
      <c r="AG28" s="2">
        <f>(Table2[[#This Row],[Close Price]]/Table2[[#This Row],[Current Month Low]])-1</f>
        <v>5.3871565366844454E-2</v>
      </c>
      <c r="AH28" s="2">
        <f>(Table2[[#This Row],[Current Month High]]/Table2[[#This Row],[Close Price]])-1</f>
        <v>4.7750161496997734E-2</v>
      </c>
      <c r="AI28">
        <v>20.1908312065149</v>
      </c>
      <c r="AJ28">
        <v>167.08055209865299</v>
      </c>
      <c r="AK28" t="str">
        <f>IF(AND(Table2[[#This Row],[20D EMA]]&gt;Table2[[#This Row],[50D EMA]],Table2[[#This Row],[50D EMA]]&gt;Table2[[#This Row],[200D EMA]]),"Uptrend","Downtrend/NoTrend")</f>
        <v>Downtrend/NoTrend</v>
      </c>
      <c r="AL28">
        <v>0</v>
      </c>
      <c r="AM28">
        <v>0</v>
      </c>
      <c r="AN28">
        <v>1.1499999999999999</v>
      </c>
      <c r="AO28" t="s">
        <v>10349</v>
      </c>
      <c r="AP28">
        <v>0.249046929606417</v>
      </c>
      <c r="AQ28">
        <f>(Table2[[#This Row],[Sharpe Ratio]]-AVERAGE(Table2[Sharpe Ratio]))/_xlfn.STDEV.P(Table2[Sharpe Ratio])</f>
        <v>2.1080814405400079</v>
      </c>
      <c r="AR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">
        <f>_xlfn.RANK.AVG(Table2[[#This Row],[1Y Return vs Nifty Z-Score]],Table2[1Y Return vs Nifty Z-Score])</f>
        <v>72</v>
      </c>
      <c r="AT28">
        <f>_xlfn.RANK.AVG(Table2[[#This Row],[6M Return vs Nifty Z-Score]],Table2[6M Return vs Nifty Z-Score])</f>
        <v>99</v>
      </c>
      <c r="AU28">
        <f>_xlfn.RANK.AVG(Table2[[#This Row],[Sharpe Ratio Z-Score]],Table2[Sharpe Ratio Z-Score])</f>
        <v>10</v>
      </c>
      <c r="AV28">
        <f>(Table2[[#This Row],[Rank 1Y]]+Table2[[#This Row],[Rank 6M]]+Table2[[#This Row],[Rank Sharpe]])/3</f>
        <v>60.333333333333336</v>
      </c>
    </row>
    <row r="29" spans="1:48" x14ac:dyDescent="0.3">
      <c r="A29" t="s">
        <v>633</v>
      </c>
      <c r="B29" t="s">
        <v>634</v>
      </c>
      <c r="C29" t="s">
        <v>10315</v>
      </c>
      <c r="D29" t="s">
        <v>163</v>
      </c>
      <c r="E29">
        <v>29735.629393087998</v>
      </c>
      <c r="F29">
        <v>228.07</v>
      </c>
      <c r="G29">
        <v>311.60565342094401</v>
      </c>
      <c r="H29">
        <f>(Table2[[#This Row],[1Y Return vs Nifty]]-AVERAGE(Table2[1Y Return vs Nifty]))/_xlfn.STDEV.P(Table2[1Y Return vs Nifty])</f>
        <v>4.4463530661267958</v>
      </c>
      <c r="I29">
        <v>27.3304283356624</v>
      </c>
      <c r="J29">
        <f>(Table2[[#This Row],[1M Return vs Nifty]]-AVERAGE(Table2[1M Return vs Nifty]))/_xlfn.STDEV.P(Table2[1M Return vs Nifty])</f>
        <v>2.6182754455028312</v>
      </c>
      <c r="K29">
        <v>32.601277879200303</v>
      </c>
      <c r="L29">
        <f>(Table2[[#This Row],[6M Return vs Nifty]]-AVERAGE(Table2[6M Return vs Nifty]))/_xlfn.STDEV.P(Table2[6M Return vs Nifty])</f>
        <v>0.84902970707122183</v>
      </c>
      <c r="M29">
        <v>4.4620533967621796</v>
      </c>
      <c r="N29">
        <f>(Table2[[#This Row],[1W Return vs Nifty]]-AVERAGE(Table2[1W Return vs Nifty]))/_xlfn.STDEV.P(Table2[1W Return vs Nifty])</f>
        <v>0.91427045931067741</v>
      </c>
      <c r="O29">
        <v>202.06</v>
      </c>
      <c r="P29">
        <v>180.11563545360499</v>
      </c>
      <c r="Q29">
        <v>136.74563593230999</v>
      </c>
      <c r="R29">
        <v>75.432953957810398</v>
      </c>
      <c r="S29" s="2">
        <f>(Table2[[#This Row],[Close Price]]-Table2[[#This Row],[20D EMA]])/Table2[[#This Row],[20D EMA]]</f>
        <v>0.12872414134415516</v>
      </c>
      <c r="T29" s="2">
        <f>(Table2[[#This Row],[Close Price]]-Table2[[#This Row],[50D EMA]])/Table2[[#This Row],[50D EMA]]</f>
        <v>0.26624209733722592</v>
      </c>
      <c r="U29" s="2">
        <f>(Table2[[#This Row],[Close Price]]-Table2[[#This Row],[200D EMA]])/Table2[[#This Row],[200D EMA]]</f>
        <v>0.66784115957379564</v>
      </c>
      <c r="V29">
        <v>1.2085119090127301</v>
      </c>
      <c r="W29">
        <v>224.55</v>
      </c>
      <c r="X29">
        <v>231.25</v>
      </c>
      <c r="Y29">
        <v>216.27</v>
      </c>
      <c r="Z29">
        <v>231.25</v>
      </c>
      <c r="AA29">
        <v>164.07</v>
      </c>
      <c r="AB29">
        <v>236.95</v>
      </c>
      <c r="AC29" s="2">
        <f>(Table2[[#This Row],[Close Price]]/Table2[[#This Row],[Day Low]])-1</f>
        <v>1.5675796036517475E-2</v>
      </c>
      <c r="AD29" s="2">
        <f>(Table2[[#This Row],[Day High]]/Table2[[#This Row],[Close Price]])-1</f>
        <v>1.3943087648528918E-2</v>
      </c>
      <c r="AE29" s="2">
        <f>(Table2[[#This Row],[Close Price]]/Table2[[#This Row],[Current Week Low]])-1</f>
        <v>5.4561427844823429E-2</v>
      </c>
      <c r="AF29" s="2">
        <f>(Table2[[#This Row],[Current Week High]]/Table2[[#This Row],[Close Price]])-1</f>
        <v>1.3943087648528918E-2</v>
      </c>
      <c r="AG29" s="2">
        <f>(Table2[[#This Row],[Close Price]]/Table2[[#This Row],[Current Month Low]])-1</f>
        <v>0.39007740598525031</v>
      </c>
      <c r="AH29" s="2">
        <f>(Table2[[#This Row],[Current Month High]]/Table2[[#This Row],[Close Price]])-1</f>
        <v>3.8935414565703486E-2</v>
      </c>
      <c r="AI29">
        <v>3.8935414565703401</v>
      </c>
      <c r="AJ29">
        <v>384.73963868225201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0.43</v>
      </c>
      <c r="AM29" t="s">
        <v>10349</v>
      </c>
      <c r="AN29">
        <v>32.67</v>
      </c>
      <c r="AO29" t="s">
        <v>10349</v>
      </c>
      <c r="AP29">
        <v>0.19155571997232701</v>
      </c>
      <c r="AQ29">
        <f>(Table2[[#This Row],[Sharpe Ratio]]-AVERAGE(Table2[Sharpe Ratio]))/_xlfn.STDEV.P(Table2[Sharpe Ratio])</f>
        <v>1.4475708508414704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10.275499528852995</v>
      </c>
      <c r="AS29">
        <f>_xlfn.RANK.AVG(Table2[[#This Row],[1Y Return vs Nifty Z-Score]],Table2[1Y Return vs Nifty Z-Score])</f>
        <v>5</v>
      </c>
      <c r="AT29">
        <f>_xlfn.RANK.AVG(Table2[[#This Row],[6M Return vs Nifty Z-Score]],Table2[6M Return vs Nifty Z-Score])</f>
        <v>125</v>
      </c>
      <c r="AU29">
        <f>_xlfn.RANK.AVG(Table2[[#This Row],[Sharpe Ratio Z-Score]],Table2[Sharpe Ratio Z-Score])</f>
        <v>53</v>
      </c>
      <c r="AV29">
        <f>(Table2[[#This Row],[Rank 1Y]]+Table2[[#This Row],[Rank 6M]]+Table2[[#This Row],[Rank Sharpe]])/3</f>
        <v>61</v>
      </c>
    </row>
    <row r="30" spans="1:48" x14ac:dyDescent="0.3">
      <c r="A30" t="s">
        <v>1136</v>
      </c>
      <c r="B30" t="s">
        <v>1137</v>
      </c>
      <c r="C30" t="s">
        <v>10317</v>
      </c>
      <c r="D30" t="s">
        <v>139</v>
      </c>
      <c r="E30">
        <v>10977.658964939999</v>
      </c>
      <c r="F30">
        <v>462.9</v>
      </c>
      <c r="G30">
        <v>286.04721020243397</v>
      </c>
      <c r="H30">
        <f>(Table2[[#This Row],[1Y Return vs Nifty]]-AVERAGE(Table2[1Y Return vs Nifty]))/_xlfn.STDEV.P(Table2[1Y Return vs Nifty])</f>
        <v>4.0433590552872936</v>
      </c>
      <c r="I30">
        <v>-2.2211812455790398</v>
      </c>
      <c r="J30">
        <f>(Table2[[#This Row],[1M Return vs Nifty]]-AVERAGE(Table2[1M Return vs Nifty]))/_xlfn.STDEV.P(Table2[1M Return vs Nifty])</f>
        <v>-0.22466385708812356</v>
      </c>
      <c r="K30">
        <v>69.650838559668998</v>
      </c>
      <c r="L30">
        <f>(Table2[[#This Row],[6M Return vs Nifty]]-AVERAGE(Table2[6M Return vs Nifty]))/_xlfn.STDEV.P(Table2[6M Return vs Nifty])</f>
        <v>2.1206703668910194</v>
      </c>
      <c r="M30">
        <v>-8.1930411922144195</v>
      </c>
      <c r="N30">
        <f>(Table2[[#This Row],[1W Return vs Nifty]]-AVERAGE(Table2[1W Return vs Nifty]))/_xlfn.STDEV.P(Table2[1W Return vs Nifty])</f>
        <v>-1.9560961147390772</v>
      </c>
      <c r="O30">
        <v>467.05</v>
      </c>
      <c r="P30">
        <v>453.82218878740298</v>
      </c>
      <c r="Q30">
        <v>338.28021949600702</v>
      </c>
      <c r="R30">
        <v>45.8548668743124</v>
      </c>
      <c r="S30" s="2">
        <f>(Table2[[#This Row],[Close Price]]-Table2[[#This Row],[20D EMA]])/Table2[[#This Row],[20D EMA]]</f>
        <v>-8.8855582914035627E-3</v>
      </c>
      <c r="T30" s="2">
        <f>(Table2[[#This Row],[Close Price]]-Table2[[#This Row],[50D EMA]])/Table2[[#This Row],[50D EMA]]</f>
        <v>2.0003013155554587E-2</v>
      </c>
      <c r="U30" s="2">
        <f>(Table2[[#This Row],[Close Price]]-Table2[[#This Row],[200D EMA]])/Table2[[#This Row],[200D EMA]]</f>
        <v>0.36839215928634556</v>
      </c>
      <c r="V30">
        <v>0.40737470432192202</v>
      </c>
      <c r="W30">
        <v>450</v>
      </c>
      <c r="X30">
        <v>466</v>
      </c>
      <c r="Y30">
        <v>444</v>
      </c>
      <c r="Z30">
        <v>466.8</v>
      </c>
      <c r="AA30">
        <v>444</v>
      </c>
      <c r="AB30">
        <v>500</v>
      </c>
      <c r="AC30" s="2">
        <f>(Table2[[#This Row],[Close Price]]/Table2[[#This Row],[Day Low]])-1</f>
        <v>2.8666666666666618E-2</v>
      </c>
      <c r="AD30" s="2">
        <f>(Table2[[#This Row],[Day High]]/Table2[[#This Row],[Close Price]])-1</f>
        <v>6.6969107798660055E-3</v>
      </c>
      <c r="AE30" s="2">
        <f>(Table2[[#This Row],[Close Price]]/Table2[[#This Row],[Current Week Low]])-1</f>
        <v>4.256756756756741E-2</v>
      </c>
      <c r="AF30" s="2">
        <f>(Table2[[#This Row],[Current Week High]]/Table2[[#This Row],[Close Price]])-1</f>
        <v>8.4251458198316698E-3</v>
      </c>
      <c r="AG30" s="2">
        <f>(Table2[[#This Row],[Close Price]]/Table2[[#This Row],[Current Month Low]])-1</f>
        <v>4.256756756756741E-2</v>
      </c>
      <c r="AH30" s="2">
        <f>(Table2[[#This Row],[Current Month High]]/Table2[[#This Row],[Close Price]])-1</f>
        <v>8.014689997839719E-2</v>
      </c>
      <c r="AI30">
        <v>23.050334845538998</v>
      </c>
      <c r="AJ30">
        <v>339.80997624703002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0.19</v>
      </c>
      <c r="AM30" t="s">
        <v>10349</v>
      </c>
      <c r="AN30">
        <v>-2.39</v>
      </c>
      <c r="AO30" t="s">
        <v>10348</v>
      </c>
      <c r="AP30">
        <v>0.13446950499225299</v>
      </c>
      <c r="AQ30">
        <f>(Table2[[#This Row],[Sharpe Ratio]]-AVERAGE(Table2[Sharpe Ratio]))/_xlfn.STDEV.P(Table2[Sharpe Ratio])</f>
        <v>0.7917132030352918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4.7749826533864033</v>
      </c>
      <c r="AS30">
        <f>_xlfn.RANK.AVG(Table2[[#This Row],[1Y Return vs Nifty Z-Score]],Table2[1Y Return vs Nifty Z-Score])</f>
        <v>6</v>
      </c>
      <c r="AT30">
        <f>_xlfn.RANK.AVG(Table2[[#This Row],[6M Return vs Nifty Z-Score]],Table2[6M Return vs Nifty Z-Score])</f>
        <v>25</v>
      </c>
      <c r="AU30">
        <f>_xlfn.RANK.AVG(Table2[[#This Row],[Sharpe Ratio Z-Score]],Table2[Sharpe Ratio Z-Score])</f>
        <v>153</v>
      </c>
      <c r="AV30">
        <f>(Table2[[#This Row],[Rank 1Y]]+Table2[[#This Row],[Rank 6M]]+Table2[[#This Row],[Rank Sharpe]])/3</f>
        <v>61.333333333333336</v>
      </c>
    </row>
    <row r="31" spans="1:48" x14ac:dyDescent="0.3">
      <c r="A31" t="s">
        <v>476</v>
      </c>
      <c r="B31" t="s">
        <v>477</v>
      </c>
      <c r="C31" t="s">
        <v>10305</v>
      </c>
      <c r="D31" t="s">
        <v>412</v>
      </c>
      <c r="E31">
        <v>45188.109999890003</v>
      </c>
      <c r="F31">
        <v>755.15</v>
      </c>
      <c r="G31">
        <v>219.185151182315</v>
      </c>
      <c r="H31">
        <f>(Table2[[#This Row],[1Y Return vs Nifty]]-AVERAGE(Table2[1Y Return vs Nifty]))/_xlfn.STDEV.P(Table2[1Y Return vs Nifty])</f>
        <v>2.9891082502933859</v>
      </c>
      <c r="I31">
        <v>25.841386701801</v>
      </c>
      <c r="J31">
        <f>(Table2[[#This Row],[1M Return vs Nifty]]-AVERAGE(Table2[1M Return vs Nifty]))/_xlfn.STDEV.P(Table2[1M Return vs Nifty])</f>
        <v>2.4750258884030383</v>
      </c>
      <c r="K31">
        <v>61.161547736824097</v>
      </c>
      <c r="L31">
        <f>(Table2[[#This Row],[6M Return vs Nifty]]-AVERAGE(Table2[6M Return vs Nifty]))/_xlfn.STDEV.P(Table2[6M Return vs Nifty])</f>
        <v>1.8292950527147416</v>
      </c>
      <c r="M31">
        <v>17.4930317970801</v>
      </c>
      <c r="N31">
        <f>(Table2[[#This Row],[1W Return vs Nifty]]-AVERAGE(Table2[1W Return vs Nifty]))/_xlfn.STDEV.P(Table2[1W Return vs Nifty])</f>
        <v>3.8698931584897038</v>
      </c>
      <c r="O31">
        <v>656</v>
      </c>
      <c r="P31">
        <v>617.54166388949602</v>
      </c>
      <c r="Q31">
        <v>493.073122850468</v>
      </c>
      <c r="R31">
        <v>81.473393526150701</v>
      </c>
      <c r="S31" s="2">
        <f>(Table2[[#This Row],[Close Price]]-Table2[[#This Row],[20D EMA]])/Table2[[#This Row],[20D EMA]]</f>
        <v>0.15114329268292678</v>
      </c>
      <c r="T31" s="2">
        <f>(Table2[[#This Row],[Close Price]]-Table2[[#This Row],[50D EMA]])/Table2[[#This Row],[50D EMA]]</f>
        <v>0.2228324729440892</v>
      </c>
      <c r="U31" s="2">
        <f>(Table2[[#This Row],[Close Price]]-Table2[[#This Row],[200D EMA]])/Table2[[#This Row],[200D EMA]]</f>
        <v>0.53151726387854814</v>
      </c>
      <c r="V31">
        <v>1.6109417266950301</v>
      </c>
      <c r="W31">
        <v>747.6</v>
      </c>
      <c r="X31">
        <v>778</v>
      </c>
      <c r="Y31">
        <v>700.15</v>
      </c>
      <c r="Z31">
        <v>778</v>
      </c>
      <c r="AA31">
        <v>578</v>
      </c>
      <c r="AB31">
        <v>778</v>
      </c>
      <c r="AC31" s="2">
        <f>(Table2[[#This Row],[Close Price]]/Table2[[#This Row],[Day Low]])-1</f>
        <v>1.0098983413590057E-2</v>
      </c>
      <c r="AD31" s="2">
        <f>(Table2[[#This Row],[Day High]]/Table2[[#This Row],[Close Price]])-1</f>
        <v>3.0258888962457764E-2</v>
      </c>
      <c r="AE31" s="2">
        <f>(Table2[[#This Row],[Close Price]]/Table2[[#This Row],[Current Week Low]])-1</f>
        <v>7.8554595443833364E-2</v>
      </c>
      <c r="AF31" s="2">
        <f>(Table2[[#This Row],[Current Week High]]/Table2[[#This Row],[Close Price]])-1</f>
        <v>3.0258888962457764E-2</v>
      </c>
      <c r="AG31" s="2">
        <f>(Table2[[#This Row],[Close Price]]/Table2[[#This Row],[Current Month Low]])-1</f>
        <v>0.30648788927335646</v>
      </c>
      <c r="AH31" s="2">
        <f>(Table2[[#This Row],[Current Month High]]/Table2[[#This Row],[Close Price]])-1</f>
        <v>3.0258888962457764E-2</v>
      </c>
      <c r="AI31">
        <v>3.0258888962457702</v>
      </c>
      <c r="AJ31">
        <v>259.03958159990401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0.22</v>
      </c>
      <c r="AM31" t="s">
        <v>10349</v>
      </c>
      <c r="AN31">
        <v>26.77</v>
      </c>
      <c r="AO31" t="s">
        <v>10349</v>
      </c>
      <c r="AP31">
        <v>0.142256278194616</v>
      </c>
      <c r="AQ31">
        <f>(Table2[[#This Row],[Sharpe Ratio]]-AVERAGE(Table2[Sharpe Ratio]))/_xlfn.STDEV.P(Table2[Sharpe Ratio])</f>
        <v>0.88117463883524105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12.04449698873611</v>
      </c>
      <c r="AS31">
        <f>_xlfn.RANK.AVG(Table2[[#This Row],[1Y Return vs Nifty Z-Score]],Table2[1Y Return vs Nifty Z-Score])</f>
        <v>13</v>
      </c>
      <c r="AT31">
        <f>_xlfn.RANK.AVG(Table2[[#This Row],[6M Return vs Nifty Z-Score]],Table2[6M Return vs Nifty Z-Score])</f>
        <v>40</v>
      </c>
      <c r="AU31">
        <f>_xlfn.RANK.AVG(Table2[[#This Row],[Sharpe Ratio Z-Score]],Table2[Sharpe Ratio Z-Score])</f>
        <v>139</v>
      </c>
      <c r="AV31">
        <f>(Table2[[#This Row],[Rank 1Y]]+Table2[[#This Row],[Rank 6M]]+Table2[[#This Row],[Rank Sharpe]])/3</f>
        <v>64</v>
      </c>
    </row>
    <row r="32" spans="1:48" x14ac:dyDescent="0.3">
      <c r="A32" t="s">
        <v>692</v>
      </c>
      <c r="B32" t="s">
        <v>693</v>
      </c>
      <c r="C32" t="s">
        <v>10318</v>
      </c>
      <c r="D32" t="s">
        <v>306</v>
      </c>
      <c r="E32">
        <v>26188.380585710001</v>
      </c>
      <c r="F32">
        <v>530.65</v>
      </c>
      <c r="G32">
        <v>135.27040062632699</v>
      </c>
      <c r="H32">
        <f>(Table2[[#This Row],[1Y Return vs Nifty]]-AVERAGE(Table2[1Y Return vs Nifty]))/_xlfn.STDEV.P(Table2[1Y Return vs Nifty])</f>
        <v>1.665978292571126</v>
      </c>
      <c r="I32">
        <v>22.665548491584001</v>
      </c>
      <c r="J32">
        <f>(Table2[[#This Row],[1M Return vs Nifty]]-AVERAGE(Table2[1M Return vs Nifty]))/_xlfn.STDEV.P(Table2[1M Return vs Nifty])</f>
        <v>2.1695022504544914</v>
      </c>
      <c r="K32">
        <v>32.285394808733898</v>
      </c>
      <c r="L32">
        <f>(Table2[[#This Row],[6M Return vs Nifty]]-AVERAGE(Table2[6M Return vs Nifty]))/_xlfn.STDEV.P(Table2[6M Return vs Nifty])</f>
        <v>0.8381877497368786</v>
      </c>
      <c r="M32">
        <v>6.0291481324536003</v>
      </c>
      <c r="N32">
        <f>(Table2[[#This Row],[1W Return vs Nifty]]-AVERAGE(Table2[1W Return vs Nifty]))/_xlfn.STDEV.P(Table2[1W Return vs Nifty])</f>
        <v>1.2697112121294003</v>
      </c>
      <c r="O32">
        <v>477.8</v>
      </c>
      <c r="P32">
        <v>439.54930617684403</v>
      </c>
      <c r="Q32">
        <v>355.025461727714</v>
      </c>
      <c r="R32">
        <v>81.816770869566099</v>
      </c>
      <c r="S32" s="2">
        <f>(Table2[[#This Row],[Close Price]]-Table2[[#This Row],[20D EMA]])/Table2[[#This Row],[20D EMA]]</f>
        <v>0.11061113436584337</v>
      </c>
      <c r="T32" s="2">
        <f>(Table2[[#This Row],[Close Price]]-Table2[[#This Row],[50D EMA]])/Table2[[#This Row],[50D EMA]]</f>
        <v>0.20725932800472532</v>
      </c>
      <c r="U32" s="2">
        <f>(Table2[[#This Row],[Close Price]]-Table2[[#This Row],[200D EMA]])/Table2[[#This Row],[200D EMA]]</f>
        <v>0.49468152908700624</v>
      </c>
      <c r="V32">
        <v>1.40956258504687</v>
      </c>
      <c r="W32">
        <v>523.79999999999995</v>
      </c>
      <c r="X32">
        <v>539</v>
      </c>
      <c r="Y32">
        <v>511</v>
      </c>
      <c r="Z32">
        <v>539.79999999999995</v>
      </c>
      <c r="AA32">
        <v>427.65</v>
      </c>
      <c r="AB32">
        <v>539.79999999999995</v>
      </c>
      <c r="AC32" s="2">
        <f>(Table2[[#This Row],[Close Price]]/Table2[[#This Row],[Day Low]])-1</f>
        <v>1.3077510500191014E-2</v>
      </c>
      <c r="AD32" s="2">
        <f>(Table2[[#This Row],[Day High]]/Table2[[#This Row],[Close Price]])-1</f>
        <v>1.5735418825968184E-2</v>
      </c>
      <c r="AE32" s="2">
        <f>(Table2[[#This Row],[Close Price]]/Table2[[#This Row],[Current Week Low]])-1</f>
        <v>3.8454011741682947E-2</v>
      </c>
      <c r="AF32" s="2">
        <f>(Table2[[#This Row],[Current Week High]]/Table2[[#This Row],[Close Price]])-1</f>
        <v>1.7243003863186557E-2</v>
      </c>
      <c r="AG32" s="2">
        <f>(Table2[[#This Row],[Close Price]]/Table2[[#This Row],[Current Month Low]])-1</f>
        <v>0.24085116333450252</v>
      </c>
      <c r="AH32" s="2">
        <f>(Table2[[#This Row],[Current Month High]]/Table2[[#This Row],[Close Price]])-1</f>
        <v>1.7243003863186557E-2</v>
      </c>
      <c r="AI32">
        <v>1.7243003863186499</v>
      </c>
      <c r="AJ32">
        <v>176.740547588005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0.47</v>
      </c>
      <c r="AM32" t="s">
        <v>10349</v>
      </c>
      <c r="AN32">
        <v>13.51</v>
      </c>
      <c r="AO32" t="s">
        <v>10349</v>
      </c>
      <c r="AP32">
        <v>0.234194310482715</v>
      </c>
      <c r="AQ32">
        <f>(Table2[[#This Row],[Sharpe Ratio]]-AVERAGE(Table2[Sharpe Ratio]))/_xlfn.STDEV.P(Table2[Sharpe Ratio])</f>
        <v>1.9374412282640243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7.8808207331559208</v>
      </c>
      <c r="AS32">
        <f>_xlfn.RANK.AVG(Table2[[#This Row],[1Y Return vs Nifty Z-Score]],Table2[1Y Return vs Nifty Z-Score])</f>
        <v>49</v>
      </c>
      <c r="AT32">
        <f>_xlfn.RANK.AVG(Table2[[#This Row],[6M Return vs Nifty Z-Score]],Table2[6M Return vs Nifty Z-Score])</f>
        <v>128</v>
      </c>
      <c r="AU32">
        <f>_xlfn.RANK.AVG(Table2[[#This Row],[Sharpe Ratio Z-Score]],Table2[Sharpe Ratio Z-Score])</f>
        <v>18</v>
      </c>
      <c r="AV32">
        <f>(Table2[[#This Row],[Rank 1Y]]+Table2[[#This Row],[Rank 6M]]+Table2[[#This Row],[Rank Sharpe]])/3</f>
        <v>65</v>
      </c>
    </row>
    <row r="33" spans="1:48" x14ac:dyDescent="0.3">
      <c r="A33" t="s">
        <v>855</v>
      </c>
      <c r="B33" t="s">
        <v>856</v>
      </c>
      <c r="C33" t="s">
        <v>10305</v>
      </c>
      <c r="D33" t="s">
        <v>124</v>
      </c>
      <c r="E33">
        <v>18465.020775314999</v>
      </c>
      <c r="F33">
        <v>70.650000000000006</v>
      </c>
      <c r="G33">
        <v>359.071580883004</v>
      </c>
      <c r="H33">
        <f>(Table2[[#This Row],[1Y Return vs Nifty]]-AVERAGE(Table2[1Y Return vs Nifty]))/_xlfn.STDEV.P(Table2[1Y Return vs Nifty])</f>
        <v>5.194774412552901</v>
      </c>
      <c r="I33">
        <v>-15.8477867368816</v>
      </c>
      <c r="J33">
        <f>(Table2[[#This Row],[1M Return vs Nifty]]-AVERAGE(Table2[1M Return vs Nifty]))/_xlfn.STDEV.P(Table2[1M Return vs Nifty])</f>
        <v>-1.5355776401639742</v>
      </c>
      <c r="K33">
        <v>40.221133932997603</v>
      </c>
      <c r="L33">
        <f>(Table2[[#This Row],[6M Return vs Nifty]]-AVERAGE(Table2[6M Return vs Nifty]))/_xlfn.STDEV.P(Table2[6M Return vs Nifty])</f>
        <v>1.1105636794589371</v>
      </c>
      <c r="M33">
        <v>-2.0113748384788299</v>
      </c>
      <c r="N33">
        <f>(Table2[[#This Row],[1W Return vs Nifty]]-AVERAGE(Table2[1W Return vs Nifty]))/_xlfn.STDEV.P(Table2[1W Return vs Nifty])</f>
        <v>-0.55400082821735319</v>
      </c>
      <c r="O33">
        <v>72.92</v>
      </c>
      <c r="P33">
        <v>69.905235533373997</v>
      </c>
      <c r="Q33">
        <v>52.014231416476001</v>
      </c>
      <c r="R33">
        <v>37.062151562553296</v>
      </c>
      <c r="S33" s="2">
        <f>(Table2[[#This Row],[Close Price]]-Table2[[#This Row],[20D EMA]])/Table2[[#This Row],[20D EMA]]</f>
        <v>-3.1130005485463467E-2</v>
      </c>
      <c r="T33" s="2">
        <f>(Table2[[#This Row],[Close Price]]-Table2[[#This Row],[50D EMA]])/Table2[[#This Row],[50D EMA]]</f>
        <v>1.0653915417686351E-2</v>
      </c>
      <c r="U33" s="2">
        <f>(Table2[[#This Row],[Close Price]]-Table2[[#This Row],[200D EMA]])/Table2[[#This Row],[200D EMA]]</f>
        <v>0.35828211003077415</v>
      </c>
      <c r="V33">
        <v>0.40117011038607497</v>
      </c>
      <c r="W33">
        <v>70.5</v>
      </c>
      <c r="X33">
        <v>71.989999999999995</v>
      </c>
      <c r="Y33">
        <v>70.5</v>
      </c>
      <c r="Z33">
        <v>72.680000000000007</v>
      </c>
      <c r="AA33">
        <v>68.11</v>
      </c>
      <c r="AB33">
        <v>88.8</v>
      </c>
      <c r="AC33" s="2">
        <f>(Table2[[#This Row],[Close Price]]/Table2[[#This Row],[Day Low]])-1</f>
        <v>2.1276595744681437E-3</v>
      </c>
      <c r="AD33" s="2">
        <f>(Table2[[#This Row],[Day High]]/Table2[[#This Row],[Close Price]])-1</f>
        <v>1.8966737438074865E-2</v>
      </c>
      <c r="AE33" s="2">
        <f>(Table2[[#This Row],[Close Price]]/Table2[[#This Row],[Current Week Low]])-1</f>
        <v>2.1276595744681437E-3</v>
      </c>
      <c r="AF33" s="2">
        <f>(Table2[[#This Row],[Current Week High]]/Table2[[#This Row],[Close Price]])-1</f>
        <v>2.8733191790516699E-2</v>
      </c>
      <c r="AG33" s="2">
        <f>(Table2[[#This Row],[Close Price]]/Table2[[#This Row],[Current Month Low]])-1</f>
        <v>3.7292614887681763E-2</v>
      </c>
      <c r="AH33" s="2">
        <f>(Table2[[#This Row],[Current Month High]]/Table2[[#This Row],[Close Price]])-1</f>
        <v>0.256900212314225</v>
      </c>
      <c r="AI33">
        <v>29.3701344656758</v>
      </c>
      <c r="AJ33">
        <v>399.29328621908098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0.16</v>
      </c>
      <c r="AM33" t="s">
        <v>10349</v>
      </c>
      <c r="AN33">
        <v>-5.9</v>
      </c>
      <c r="AO33" t="s">
        <v>10348</v>
      </c>
      <c r="AP33">
        <v>0.15482791048231601</v>
      </c>
      <c r="AQ33">
        <f>(Table2[[#This Row],[Sharpe Ratio]]-AVERAGE(Table2[Sharpe Ratio]))/_xlfn.STDEV.P(Table2[Sharpe Ratio])</f>
        <v>1.0256088281429947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5.2413684517735053</v>
      </c>
      <c r="AS33">
        <f>_xlfn.RANK.AVG(Table2[[#This Row],[1Y Return vs Nifty Z-Score]],Table2[1Y Return vs Nifty Z-Score])</f>
        <v>1</v>
      </c>
      <c r="AT33">
        <f>_xlfn.RANK.AVG(Table2[[#This Row],[6M Return vs Nifty Z-Score]],Table2[6M Return vs Nifty Z-Score])</f>
        <v>94</v>
      </c>
      <c r="AU33">
        <f>_xlfn.RANK.AVG(Table2[[#This Row],[Sharpe Ratio Z-Score]],Table2[Sharpe Ratio Z-Score])</f>
        <v>116</v>
      </c>
      <c r="AV33">
        <f>(Table2[[#This Row],[Rank 1Y]]+Table2[[#This Row],[Rank 6M]]+Table2[[#This Row],[Rank Sharpe]])/3</f>
        <v>70.333333333333329</v>
      </c>
    </row>
    <row r="34" spans="1:48" x14ac:dyDescent="0.3">
      <c r="A34" t="s">
        <v>333</v>
      </c>
      <c r="B34" t="s">
        <v>334</v>
      </c>
      <c r="C34" t="s">
        <v>10316</v>
      </c>
      <c r="D34" t="s">
        <v>335</v>
      </c>
      <c r="E34">
        <v>79149.155219224995</v>
      </c>
      <c r="F34">
        <v>13227.55</v>
      </c>
      <c r="G34">
        <v>137.53493436130299</v>
      </c>
      <c r="H34">
        <f>(Table2[[#This Row],[1Y Return vs Nifty]]-AVERAGE(Table2[1Y Return vs Nifty]))/_xlfn.STDEV.P(Table2[1Y Return vs Nifty])</f>
        <v>1.7016844396449984</v>
      </c>
      <c r="I34">
        <v>17.137163630531699</v>
      </c>
      <c r="J34">
        <f>(Table2[[#This Row],[1M Return vs Nifty]]-AVERAGE(Table2[1M Return vs Nifty]))/_xlfn.STDEV.P(Table2[1M Return vs Nifty])</f>
        <v>1.6376576970088796</v>
      </c>
      <c r="K34">
        <v>82.936696979675403</v>
      </c>
      <c r="L34">
        <f>(Table2[[#This Row],[6M Return vs Nifty]]-AVERAGE(Table2[6M Return vs Nifty]))/_xlfn.STDEV.P(Table2[6M Return vs Nifty])</f>
        <v>2.5766767933422718</v>
      </c>
      <c r="M34">
        <v>2.8420002414255401</v>
      </c>
      <c r="N34">
        <f>(Table2[[#This Row],[1W Return vs Nifty]]-AVERAGE(Table2[1W Return vs Nifty]))/_xlfn.STDEV.P(Table2[1W Return vs Nifty])</f>
        <v>0.54681793712149518</v>
      </c>
      <c r="O34">
        <v>12388.95</v>
      </c>
      <c r="P34">
        <v>11678.9857365318</v>
      </c>
      <c r="Q34">
        <v>8910.5368541713706</v>
      </c>
      <c r="R34">
        <v>72.743394247090606</v>
      </c>
      <c r="S34" s="2">
        <f>(Table2[[#This Row],[Close Price]]-Table2[[#This Row],[20D EMA]])/Table2[[#This Row],[20D EMA]]</f>
        <v>6.7689352204989006E-2</v>
      </c>
      <c r="T34" s="2">
        <f>(Table2[[#This Row],[Close Price]]-Table2[[#This Row],[50D EMA]])/Table2[[#This Row],[50D EMA]]</f>
        <v>0.13259407095808834</v>
      </c>
      <c r="U34" s="2">
        <f>(Table2[[#This Row],[Close Price]]-Table2[[#This Row],[200D EMA]])/Table2[[#This Row],[200D EMA]]</f>
        <v>0.48448406829804719</v>
      </c>
      <c r="V34">
        <v>1.1234821704262901</v>
      </c>
      <c r="W34">
        <v>13190</v>
      </c>
      <c r="X34">
        <v>13459.8</v>
      </c>
      <c r="Y34">
        <v>13190</v>
      </c>
      <c r="Z34">
        <v>13639.8</v>
      </c>
      <c r="AA34">
        <v>10950.05</v>
      </c>
      <c r="AB34">
        <v>13639.8</v>
      </c>
      <c r="AC34" s="2">
        <f>(Table2[[#This Row],[Close Price]]/Table2[[#This Row],[Day Low]])-1</f>
        <v>2.8468536770280828E-3</v>
      </c>
      <c r="AD34" s="2">
        <f>(Table2[[#This Row],[Day High]]/Table2[[#This Row],[Close Price]])-1</f>
        <v>1.7558051188617751E-2</v>
      </c>
      <c r="AE34" s="2">
        <f>(Table2[[#This Row],[Close Price]]/Table2[[#This Row],[Current Week Low]])-1</f>
        <v>2.8468536770280828E-3</v>
      </c>
      <c r="AF34" s="2">
        <f>(Table2[[#This Row],[Current Week High]]/Table2[[#This Row],[Close Price]])-1</f>
        <v>3.1166013358482791E-2</v>
      </c>
      <c r="AG34" s="2">
        <f>(Table2[[#This Row],[Close Price]]/Table2[[#This Row],[Current Month Low]])-1</f>
        <v>0.20798991785425636</v>
      </c>
      <c r="AH34" s="2">
        <f>(Table2[[#This Row],[Current Month High]]/Table2[[#This Row],[Close Price]])-1</f>
        <v>3.1166013358482791E-2</v>
      </c>
      <c r="AI34">
        <v>3.1166013358482698</v>
      </c>
      <c r="AJ34">
        <v>179.44839387761499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0.23</v>
      </c>
      <c r="AM34" t="s">
        <v>10349</v>
      </c>
      <c r="AN34">
        <v>15.49</v>
      </c>
      <c r="AO34" t="s">
        <v>10349</v>
      </c>
      <c r="AP34">
        <v>0.132000852011149</v>
      </c>
      <c r="AQ34">
        <f>(Table2[[#This Row],[Sharpe Ratio]]-AVERAGE(Table2[Sharpe Ratio]))/_xlfn.STDEV.P(Table2[Sharpe Ratio])</f>
        <v>0.76335110304317089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7.226187970160816</v>
      </c>
      <c r="AS34">
        <f>_xlfn.RANK.AVG(Table2[[#This Row],[1Y Return vs Nifty Z-Score]],Table2[1Y Return vs Nifty Z-Score])</f>
        <v>47</v>
      </c>
      <c r="AT34">
        <f>_xlfn.RANK.AVG(Table2[[#This Row],[6M Return vs Nifty Z-Score]],Table2[6M Return vs Nifty Z-Score])</f>
        <v>15</v>
      </c>
      <c r="AU34">
        <f>_xlfn.RANK.AVG(Table2[[#This Row],[Sharpe Ratio Z-Score]],Table2[Sharpe Ratio Z-Score])</f>
        <v>159</v>
      </c>
      <c r="AV34">
        <f>(Table2[[#This Row],[Rank 1Y]]+Table2[[#This Row],[Rank 6M]]+Table2[[#This Row],[Rank Sharpe]])/3</f>
        <v>73.666666666666671</v>
      </c>
    </row>
    <row r="35" spans="1:48" x14ac:dyDescent="0.3">
      <c r="A35" t="s">
        <v>842</v>
      </c>
      <c r="B35" t="s">
        <v>843</v>
      </c>
      <c r="C35" t="s">
        <v>10315</v>
      </c>
      <c r="D35" t="s">
        <v>262</v>
      </c>
      <c r="E35">
        <v>19007.942205744999</v>
      </c>
      <c r="F35">
        <v>1310.1500000000001</v>
      </c>
      <c r="G35">
        <v>153.205712240813</v>
      </c>
      <c r="H35">
        <f>(Table2[[#This Row],[1Y Return vs Nifty]]-AVERAGE(Table2[1Y Return vs Nifty]))/_xlfn.STDEV.P(Table2[1Y Return vs Nifty])</f>
        <v>1.9487742008110873</v>
      </c>
      <c r="I35">
        <v>4.1704175027192996</v>
      </c>
      <c r="J35">
        <f>(Table2[[#This Row],[1M Return vs Nifty]]-AVERAGE(Table2[1M Return vs Nifty]))/_xlfn.STDEV.P(Table2[1M Return vs Nifty])</f>
        <v>0.39022404734138377</v>
      </c>
      <c r="K35">
        <v>30.484848360646499</v>
      </c>
      <c r="L35">
        <f>(Table2[[#This Row],[6M Return vs Nifty]]-AVERAGE(Table2[6M Return vs Nifty]))/_xlfn.STDEV.P(Table2[6M Return vs Nifty])</f>
        <v>0.77638814857483096</v>
      </c>
      <c r="M35">
        <v>-0.45055547342466301</v>
      </c>
      <c r="N35">
        <f>(Table2[[#This Row],[1W Return vs Nifty]]-AVERAGE(Table2[1W Return vs Nifty]))/_xlfn.STDEV.P(Table2[1W Return vs Nifty])</f>
        <v>-0.19998342423180593</v>
      </c>
      <c r="O35">
        <v>1276.43</v>
      </c>
      <c r="P35">
        <v>1256.3188332541399</v>
      </c>
      <c r="Q35">
        <v>1006.09109751762</v>
      </c>
      <c r="R35">
        <v>57.175087502339899</v>
      </c>
      <c r="S35" s="2">
        <f>(Table2[[#This Row],[Close Price]]-Table2[[#This Row],[20D EMA]])/Table2[[#This Row],[20D EMA]]</f>
        <v>2.6417429862977231E-2</v>
      </c>
      <c r="T35" s="2">
        <f>(Table2[[#This Row],[Close Price]]-Table2[[#This Row],[50D EMA]])/Table2[[#This Row],[50D EMA]]</f>
        <v>4.284833222345772E-2</v>
      </c>
      <c r="U35" s="2">
        <f>(Table2[[#This Row],[Close Price]]-Table2[[#This Row],[200D EMA]])/Table2[[#This Row],[200D EMA]]</f>
        <v>0.30221806279033792</v>
      </c>
      <c r="V35">
        <v>1.4305885768411899</v>
      </c>
      <c r="W35">
        <v>1265</v>
      </c>
      <c r="X35">
        <v>1324</v>
      </c>
      <c r="Y35">
        <v>1265</v>
      </c>
      <c r="Z35">
        <v>1326.9</v>
      </c>
      <c r="AA35">
        <v>1087.6500000000001</v>
      </c>
      <c r="AB35">
        <v>1379.7</v>
      </c>
      <c r="AC35" s="2">
        <f>(Table2[[#This Row],[Close Price]]/Table2[[#This Row],[Day Low]])-1</f>
        <v>3.5691699604743166E-2</v>
      </c>
      <c r="AD35" s="2">
        <f>(Table2[[#This Row],[Day High]]/Table2[[#This Row],[Close Price]])-1</f>
        <v>1.0571308628782861E-2</v>
      </c>
      <c r="AE35" s="2">
        <f>(Table2[[#This Row],[Close Price]]/Table2[[#This Row],[Current Week Low]])-1</f>
        <v>3.5691699604743166E-2</v>
      </c>
      <c r="AF35" s="2">
        <f>(Table2[[#This Row],[Current Week High]]/Table2[[#This Row],[Close Price]])-1</f>
        <v>1.2784795634087631E-2</v>
      </c>
      <c r="AG35" s="2">
        <f>(Table2[[#This Row],[Close Price]]/Table2[[#This Row],[Current Month Low]])-1</f>
        <v>0.20456948466878133</v>
      </c>
      <c r="AH35" s="2">
        <f>(Table2[[#This Row],[Current Month High]]/Table2[[#This Row],[Close Price]])-1</f>
        <v>5.3085524558256658E-2</v>
      </c>
      <c r="AI35">
        <v>10.674350265236701</v>
      </c>
      <c r="AJ35">
        <v>186.05895196506501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-0.01</v>
      </c>
      <c r="AM35" t="s">
        <v>10348</v>
      </c>
      <c r="AN35">
        <v>13.32</v>
      </c>
      <c r="AO35" t="s">
        <v>10349</v>
      </c>
      <c r="AP35">
        <v>0.18848510888804701</v>
      </c>
      <c r="AQ35">
        <f>(Table2[[#This Row],[Sharpe Ratio]]-AVERAGE(Table2[Sharpe Ratio]))/_xlfn.STDEV.P(Table2[Sharpe Ratio])</f>
        <v>1.4122929161637832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4.3276958886592789</v>
      </c>
      <c r="AS35">
        <f>_xlfn.RANK.AVG(Table2[[#This Row],[1Y Return vs Nifty Z-Score]],Table2[1Y Return vs Nifty Z-Score])</f>
        <v>32</v>
      </c>
      <c r="AT35">
        <f>_xlfn.RANK.AVG(Table2[[#This Row],[6M Return vs Nifty Z-Score]],Table2[6M Return vs Nifty Z-Score])</f>
        <v>137</v>
      </c>
      <c r="AU35">
        <f>_xlfn.RANK.AVG(Table2[[#This Row],[Sharpe Ratio Z-Score]],Table2[Sharpe Ratio Z-Score])</f>
        <v>59</v>
      </c>
      <c r="AV35">
        <f>(Table2[[#This Row],[Rank 1Y]]+Table2[[#This Row],[Rank 6M]]+Table2[[#This Row],[Rank Sharpe]])/3</f>
        <v>76</v>
      </c>
    </row>
    <row r="36" spans="1:48" x14ac:dyDescent="0.3">
      <c r="A36" t="s">
        <v>425</v>
      </c>
      <c r="B36" t="s">
        <v>426</v>
      </c>
      <c r="C36" t="s">
        <v>10305</v>
      </c>
      <c r="D36" t="s">
        <v>124</v>
      </c>
      <c r="E36">
        <v>55782.943500000001</v>
      </c>
      <c r="F36">
        <v>278.64999999999998</v>
      </c>
      <c r="G36">
        <v>258.236167248436</v>
      </c>
      <c r="H36">
        <f>(Table2[[#This Row],[1Y Return vs Nifty]]-AVERAGE(Table2[1Y Return vs Nifty]))/_xlfn.STDEV.P(Table2[1Y Return vs Nifty])</f>
        <v>3.60484706729796</v>
      </c>
      <c r="I36">
        <v>-12.7048445350141</v>
      </c>
      <c r="J36">
        <f>(Table2[[#This Row],[1M Return vs Nifty]]-AVERAGE(Table2[1M Return vs Nifty]))/_xlfn.STDEV.P(Table2[1M Return vs Nifty])</f>
        <v>-1.2332186811063706</v>
      </c>
      <c r="K36">
        <v>27.324181639060399</v>
      </c>
      <c r="L36">
        <f>(Table2[[#This Row],[6M Return vs Nifty]]-AVERAGE(Table2[6M Return vs Nifty]))/_xlfn.STDEV.P(Table2[6M Return vs Nifty])</f>
        <v>0.6679055581880835</v>
      </c>
      <c r="M36">
        <v>-5.7195775366710198</v>
      </c>
      <c r="N36">
        <f>(Table2[[#This Row],[1W Return vs Nifty]]-AVERAGE(Table2[1W Return vs Nifty]))/_xlfn.STDEV.P(Table2[1W Return vs Nifty])</f>
        <v>-1.3950772026257672</v>
      </c>
      <c r="O36">
        <v>291.39999999999998</v>
      </c>
      <c r="P36">
        <v>289.69990295511201</v>
      </c>
      <c r="Q36">
        <v>219.25273926836701</v>
      </c>
      <c r="R36">
        <v>30.1796347166899</v>
      </c>
      <c r="S36" s="2">
        <f>(Table2[[#This Row],[Close Price]]-Table2[[#This Row],[20D EMA]])/Table2[[#This Row],[20D EMA]]</f>
        <v>-4.3754289636238848E-2</v>
      </c>
      <c r="T36" s="2">
        <f>(Table2[[#This Row],[Close Price]]-Table2[[#This Row],[50D EMA]])/Table2[[#This Row],[50D EMA]]</f>
        <v>-3.8142584248031922E-2</v>
      </c>
      <c r="U36" s="2">
        <f>(Table2[[#This Row],[Close Price]]-Table2[[#This Row],[200D EMA]])/Table2[[#This Row],[200D EMA]]</f>
        <v>0.27090772471002184</v>
      </c>
      <c r="V36">
        <v>0.31461657989535302</v>
      </c>
      <c r="W36">
        <v>277.45</v>
      </c>
      <c r="X36">
        <v>282.8</v>
      </c>
      <c r="Y36">
        <v>277.45</v>
      </c>
      <c r="Z36">
        <v>286.39999999999998</v>
      </c>
      <c r="AA36">
        <v>277.45</v>
      </c>
      <c r="AB36">
        <v>316.10000000000002</v>
      </c>
      <c r="AC36" s="2">
        <f>(Table2[[#This Row],[Close Price]]/Table2[[#This Row],[Day Low]])-1</f>
        <v>4.325103622274229E-3</v>
      </c>
      <c r="AD36" s="2">
        <f>(Table2[[#This Row],[Day High]]/Table2[[#This Row],[Close Price]])-1</f>
        <v>1.4893235241342229E-2</v>
      </c>
      <c r="AE36" s="2">
        <f>(Table2[[#This Row],[Close Price]]/Table2[[#This Row],[Current Week Low]])-1</f>
        <v>4.325103622274229E-3</v>
      </c>
      <c r="AF36" s="2">
        <f>(Table2[[#This Row],[Current Week High]]/Table2[[#This Row],[Close Price]])-1</f>
        <v>2.7812668221783632E-2</v>
      </c>
      <c r="AG36" s="2">
        <f>(Table2[[#This Row],[Close Price]]/Table2[[#This Row],[Current Month Low]])-1</f>
        <v>4.325103622274229E-3</v>
      </c>
      <c r="AH36" s="2">
        <f>(Table2[[#This Row],[Current Month High]]/Table2[[#This Row],[Close Price]])-1</f>
        <v>0.13439799031042554</v>
      </c>
      <c r="AI36">
        <v>26.933429032836901</v>
      </c>
      <c r="AJ36">
        <v>311.89948263118902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0.04</v>
      </c>
      <c r="AM36" t="s">
        <v>10349</v>
      </c>
      <c r="AN36">
        <v>-3.68</v>
      </c>
      <c r="AO36" t="s">
        <v>10348</v>
      </c>
      <c r="AP36">
        <v>0.18145339617184</v>
      </c>
      <c r="AQ36">
        <f>(Table2[[#This Row],[Sharpe Ratio]]-AVERAGE(Table2[Sharpe Ratio]))/_xlfn.STDEV.P(Table2[Sharpe Ratio])</f>
        <v>1.3315062925680505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2.9759630343219561</v>
      </c>
      <c r="AS36">
        <f>_xlfn.RANK.AVG(Table2[[#This Row],[1Y Return vs Nifty Z-Score]],Table2[1Y Return vs Nifty Z-Score])</f>
        <v>9</v>
      </c>
      <c r="AT36">
        <f>_xlfn.RANK.AVG(Table2[[#This Row],[6M Return vs Nifty Z-Score]],Table2[6M Return vs Nifty Z-Score])</f>
        <v>157</v>
      </c>
      <c r="AU36">
        <f>_xlfn.RANK.AVG(Table2[[#This Row],[Sharpe Ratio Z-Score]],Table2[Sharpe Ratio Z-Score])</f>
        <v>69</v>
      </c>
      <c r="AV36">
        <f>(Table2[[#This Row],[Rank 1Y]]+Table2[[#This Row],[Rank 6M]]+Table2[[#This Row],[Rank Sharpe]])/3</f>
        <v>78.333333333333329</v>
      </c>
    </row>
    <row r="37" spans="1:48" x14ac:dyDescent="0.3">
      <c r="A37" t="s">
        <v>865</v>
      </c>
      <c r="B37" t="s">
        <v>866</v>
      </c>
      <c r="C37" t="s">
        <v>10318</v>
      </c>
      <c r="D37" t="s">
        <v>306</v>
      </c>
      <c r="E37">
        <v>18091.782609720001</v>
      </c>
      <c r="F37">
        <v>479.3</v>
      </c>
      <c r="G37">
        <v>175.722823502349</v>
      </c>
      <c r="H37">
        <f>(Table2[[#This Row],[1Y Return vs Nifty]]-AVERAGE(Table2[1Y Return vs Nifty]))/_xlfn.STDEV.P(Table2[1Y Return vs Nifty])</f>
        <v>2.3038138603954366</v>
      </c>
      <c r="I37">
        <v>64.931343130804194</v>
      </c>
      <c r="J37">
        <f>(Table2[[#This Row],[1M Return vs Nifty]]-AVERAGE(Table2[1M Return vs Nifty]))/_xlfn.STDEV.P(Table2[1M Return vs Nifty])</f>
        <v>6.2355781914195099</v>
      </c>
      <c r="K37">
        <v>45.719151862845003</v>
      </c>
      <c r="L37">
        <f>(Table2[[#This Row],[6M Return vs Nifty]]-AVERAGE(Table2[6M Return vs Nifty]))/_xlfn.STDEV.P(Table2[6M Return vs Nifty])</f>
        <v>1.2992704554531236</v>
      </c>
      <c r="M37">
        <v>13.7094410864862</v>
      </c>
      <c r="N37">
        <f>(Table2[[#This Row],[1W Return vs Nifty]]-AVERAGE(Table2[1W Return vs Nifty]))/_xlfn.STDEV.P(Table2[1W Return vs Nifty])</f>
        <v>3.0117176443348033</v>
      </c>
      <c r="O37">
        <v>408.44</v>
      </c>
      <c r="P37">
        <v>348.76151995578601</v>
      </c>
      <c r="Q37">
        <v>277.77855741190001</v>
      </c>
      <c r="R37">
        <v>75.925176480934596</v>
      </c>
      <c r="S37" s="2">
        <f>(Table2[[#This Row],[Close Price]]-Table2[[#This Row],[20D EMA]])/Table2[[#This Row],[20D EMA]]</f>
        <v>0.17348937420428953</v>
      </c>
      <c r="T37" s="2">
        <f>(Table2[[#This Row],[Close Price]]-Table2[[#This Row],[50D EMA]])/Table2[[#This Row],[50D EMA]]</f>
        <v>0.37429152178475111</v>
      </c>
      <c r="U37" s="2">
        <f>(Table2[[#This Row],[Close Price]]-Table2[[#This Row],[200D EMA]])/Table2[[#This Row],[200D EMA]]</f>
        <v>0.72547515713848554</v>
      </c>
      <c r="V37">
        <v>1.2085914934939599</v>
      </c>
      <c r="W37">
        <v>471.2</v>
      </c>
      <c r="X37">
        <v>488.1</v>
      </c>
      <c r="Y37">
        <v>471.2</v>
      </c>
      <c r="Z37">
        <v>509.4</v>
      </c>
      <c r="AA37">
        <v>324.3</v>
      </c>
      <c r="AB37">
        <v>509.4</v>
      </c>
      <c r="AC37" s="2">
        <f>(Table2[[#This Row],[Close Price]]/Table2[[#This Row],[Day Low]])-1</f>
        <v>1.7190152801358272E-2</v>
      </c>
      <c r="AD37" s="2">
        <f>(Table2[[#This Row],[Day High]]/Table2[[#This Row],[Close Price]])-1</f>
        <v>1.836010849155012E-2</v>
      </c>
      <c r="AE37" s="2">
        <f>(Table2[[#This Row],[Close Price]]/Table2[[#This Row],[Current Week Low]])-1</f>
        <v>1.7190152801358272E-2</v>
      </c>
      <c r="AF37" s="2">
        <f>(Table2[[#This Row],[Current Week High]]/Table2[[#This Row],[Close Price]])-1</f>
        <v>6.2799916544961309E-2</v>
      </c>
      <c r="AG37" s="2">
        <f>(Table2[[#This Row],[Close Price]]/Table2[[#This Row],[Current Month Low]])-1</f>
        <v>0.47795251310514963</v>
      </c>
      <c r="AH37" s="2">
        <f>(Table2[[#This Row],[Current Month High]]/Table2[[#This Row],[Close Price]])-1</f>
        <v>6.2799916544961309E-2</v>
      </c>
      <c r="AI37">
        <v>6.2799916544961301</v>
      </c>
      <c r="AJ37">
        <v>206.85019206145901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0.93</v>
      </c>
      <c r="AM37" t="s">
        <v>10349</v>
      </c>
      <c r="AN37">
        <v>19.23</v>
      </c>
      <c r="AO37" t="s">
        <v>10349</v>
      </c>
      <c r="AP37">
        <v>0.14266001563142899</v>
      </c>
      <c r="AQ37">
        <f>(Table2[[#This Row],[Sharpe Ratio]]-AVERAGE(Table2[Sharpe Ratio]))/_xlfn.STDEV.P(Table2[Sharpe Ratio])</f>
        <v>0.88581313668856498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13.736193288291439</v>
      </c>
      <c r="AS37">
        <f>_xlfn.RANK.AVG(Table2[[#This Row],[1Y Return vs Nifty Z-Score]],Table2[1Y Return vs Nifty Z-Score])</f>
        <v>21</v>
      </c>
      <c r="AT37">
        <f>_xlfn.RANK.AVG(Table2[[#This Row],[6M Return vs Nifty Z-Score]],Table2[6M Return vs Nifty Z-Score])</f>
        <v>77</v>
      </c>
      <c r="AU37">
        <f>_xlfn.RANK.AVG(Table2[[#This Row],[Sharpe Ratio Z-Score]],Table2[Sharpe Ratio Z-Score])</f>
        <v>138</v>
      </c>
      <c r="AV37">
        <f>(Table2[[#This Row],[Rank 1Y]]+Table2[[#This Row],[Rank 6M]]+Table2[[#This Row],[Rank Sharpe]])/3</f>
        <v>78.666666666666671</v>
      </c>
    </row>
    <row r="38" spans="1:48" x14ac:dyDescent="0.3">
      <c r="A38" t="s">
        <v>1226</v>
      </c>
      <c r="B38" t="s">
        <v>1227</v>
      </c>
      <c r="C38" t="s">
        <v>10320</v>
      </c>
      <c r="D38" t="s">
        <v>1190</v>
      </c>
      <c r="E38">
        <v>9703.0568389500004</v>
      </c>
      <c r="F38">
        <v>759.05</v>
      </c>
      <c r="G38">
        <v>100.333782771296</v>
      </c>
      <c r="H38">
        <f>(Table2[[#This Row],[1Y Return vs Nifty]]-AVERAGE(Table2[1Y Return vs Nifty]))/_xlfn.STDEV.P(Table2[1Y Return vs Nifty])</f>
        <v>1.1151134517748218</v>
      </c>
      <c r="I38">
        <v>18.240752555833598</v>
      </c>
      <c r="J38">
        <f>(Table2[[#This Row],[1M Return vs Nifty]]-AVERAGE(Table2[1M Return vs Nifty]))/_xlfn.STDEV.P(Table2[1M Return vs Nifty])</f>
        <v>1.7438257323241688</v>
      </c>
      <c r="K38">
        <v>34.8593203966117</v>
      </c>
      <c r="L38">
        <f>(Table2[[#This Row],[6M Return vs Nifty]]-AVERAGE(Table2[6M Return vs Nifty]))/_xlfn.STDEV.P(Table2[6M Return vs Nifty])</f>
        <v>0.9265318049100203</v>
      </c>
      <c r="M38">
        <v>-6.76612113940444</v>
      </c>
      <c r="N38">
        <f>(Table2[[#This Row],[1W Return vs Nifty]]-AVERAGE(Table2[1W Return vs Nifty]))/_xlfn.STDEV.P(Table2[1W Return vs Nifty])</f>
        <v>-1.6324490969605798</v>
      </c>
      <c r="O38">
        <v>696.96</v>
      </c>
      <c r="P38">
        <v>612.49326470664096</v>
      </c>
      <c r="Q38">
        <v>472.95959573461499</v>
      </c>
      <c r="R38">
        <v>63.207829188502799</v>
      </c>
      <c r="S38" s="2">
        <f>(Table2[[#This Row],[Close Price]]-Table2[[#This Row],[20D EMA]])/Table2[[#This Row],[20D EMA]]</f>
        <v>8.9086891643709698E-2</v>
      </c>
      <c r="T38" s="2">
        <f>(Table2[[#This Row],[Close Price]]-Table2[[#This Row],[50D EMA]])/Table2[[#This Row],[50D EMA]]</f>
        <v>0.23927893372599557</v>
      </c>
      <c r="U38" s="2">
        <f>(Table2[[#This Row],[Close Price]]-Table2[[#This Row],[200D EMA]])/Table2[[#This Row],[200D EMA]]</f>
        <v>0.60489396313234911</v>
      </c>
      <c r="V38">
        <v>0.78395629492242702</v>
      </c>
      <c r="W38">
        <v>725.95</v>
      </c>
      <c r="X38">
        <v>764.9</v>
      </c>
      <c r="Y38">
        <v>725.95</v>
      </c>
      <c r="Z38">
        <v>784.95</v>
      </c>
      <c r="AA38">
        <v>577</v>
      </c>
      <c r="AB38">
        <v>784.95</v>
      </c>
      <c r="AC38" s="2">
        <f>(Table2[[#This Row],[Close Price]]/Table2[[#This Row],[Day Low]])-1</f>
        <v>4.5595426682278228E-2</v>
      </c>
      <c r="AD38" s="2">
        <f>(Table2[[#This Row],[Day High]]/Table2[[#This Row],[Close Price]])-1</f>
        <v>7.7070021737699612E-3</v>
      </c>
      <c r="AE38" s="2">
        <f>(Table2[[#This Row],[Close Price]]/Table2[[#This Row],[Current Week Low]])-1</f>
        <v>4.5595426682278228E-2</v>
      </c>
      <c r="AF38" s="2">
        <f>(Table2[[#This Row],[Current Week High]]/Table2[[#This Row],[Close Price]])-1</f>
        <v>3.4121599367630706E-2</v>
      </c>
      <c r="AG38" s="2">
        <f>(Table2[[#This Row],[Close Price]]/Table2[[#This Row],[Current Month Low]])-1</f>
        <v>0.31551126516464456</v>
      </c>
      <c r="AH38" s="2">
        <f>(Table2[[#This Row],[Current Month High]]/Table2[[#This Row],[Close Price]])-1</f>
        <v>3.4121599367630706E-2</v>
      </c>
      <c r="AI38">
        <v>3.4121599367630702</v>
      </c>
      <c r="AJ38">
        <v>165.96005606166699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0.63</v>
      </c>
      <c r="AM38" t="s">
        <v>10349</v>
      </c>
      <c r="AN38">
        <v>12.7</v>
      </c>
      <c r="AO38" t="s">
        <v>10349</v>
      </c>
      <c r="AP38">
        <v>0.198435136274136</v>
      </c>
      <c r="AQ38">
        <f>(Table2[[#This Row],[Sharpe Ratio]]-AVERAGE(Table2[Sharpe Ratio]))/_xlfn.STDEV.P(Table2[Sharpe Ratio])</f>
        <v>1.52660775660863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3.6796296486570612</v>
      </c>
      <c r="AS38">
        <f>_xlfn.RANK.AVG(Table2[[#This Row],[1Y Return vs Nifty Z-Score]],Table2[1Y Return vs Nifty Z-Score])</f>
        <v>89</v>
      </c>
      <c r="AT38">
        <f>_xlfn.RANK.AVG(Table2[[#This Row],[6M Return vs Nifty Z-Score]],Table2[6M Return vs Nifty Z-Score])</f>
        <v>114</v>
      </c>
      <c r="AU38">
        <f>_xlfn.RANK.AVG(Table2[[#This Row],[Sharpe Ratio Z-Score]],Table2[Sharpe Ratio Z-Score])</f>
        <v>42</v>
      </c>
      <c r="AV38">
        <f>(Table2[[#This Row],[Rank 1Y]]+Table2[[#This Row],[Rank 6M]]+Table2[[#This Row],[Rank Sharpe]])/3</f>
        <v>81.666666666666671</v>
      </c>
    </row>
    <row r="39" spans="1:48" x14ac:dyDescent="0.3">
      <c r="A39" t="s">
        <v>465</v>
      </c>
      <c r="B39" t="s">
        <v>466</v>
      </c>
      <c r="C39" t="s">
        <v>10309</v>
      </c>
      <c r="D39" t="s">
        <v>51</v>
      </c>
      <c r="E39">
        <v>48177.983873879901</v>
      </c>
      <c r="F39">
        <v>1707.3</v>
      </c>
      <c r="G39">
        <v>92.695245699099701</v>
      </c>
      <c r="H39">
        <f>(Table2[[#This Row],[1Y Return vs Nifty]]-AVERAGE(Table2[1Y Return vs Nifty]))/_xlfn.STDEV.P(Table2[1Y Return vs Nifty])</f>
        <v>0.99467244269797617</v>
      </c>
      <c r="I39">
        <v>16.4679475408754</v>
      </c>
      <c r="J39">
        <f>(Table2[[#This Row],[1M Return vs Nifty]]-AVERAGE(Table2[1M Return vs Nifty]))/_xlfn.STDEV.P(Table2[1M Return vs Nifty])</f>
        <v>1.573277422967299</v>
      </c>
      <c r="K39">
        <v>71.344762904683506</v>
      </c>
      <c r="L39">
        <f>(Table2[[#This Row],[6M Return vs Nifty]]-AVERAGE(Table2[6M Return vs Nifty]))/_xlfn.STDEV.P(Table2[6M Return vs Nifty])</f>
        <v>2.1788104104493393</v>
      </c>
      <c r="M39">
        <v>2.7198947964031999</v>
      </c>
      <c r="N39">
        <f>(Table2[[#This Row],[1W Return vs Nifty]]-AVERAGE(Table2[1W Return vs Nifty]))/_xlfn.STDEV.P(Table2[1W Return vs Nifty])</f>
        <v>0.5191225781151001</v>
      </c>
      <c r="O39">
        <v>1564.68</v>
      </c>
      <c r="P39">
        <v>1431.0563747409301</v>
      </c>
      <c r="Q39">
        <v>1114.70563136132</v>
      </c>
      <c r="R39">
        <v>88.756090056018706</v>
      </c>
      <c r="S39" s="2">
        <f>(Table2[[#This Row],[Close Price]]-Table2[[#This Row],[20D EMA]])/Table2[[#This Row],[20D EMA]]</f>
        <v>9.1149628038959971E-2</v>
      </c>
      <c r="T39" s="2">
        <f>(Table2[[#This Row],[Close Price]]-Table2[[#This Row],[50D EMA]])/Table2[[#This Row],[50D EMA]]</f>
        <v>0.19303476098841973</v>
      </c>
      <c r="U39" s="2">
        <f>(Table2[[#This Row],[Close Price]]-Table2[[#This Row],[200D EMA]])/Table2[[#This Row],[200D EMA]]</f>
        <v>0.53161512059016125</v>
      </c>
      <c r="V39">
        <v>1.3822042115656901</v>
      </c>
      <c r="W39">
        <v>1680</v>
      </c>
      <c r="X39">
        <v>1718</v>
      </c>
      <c r="Y39">
        <v>1678.05</v>
      </c>
      <c r="Z39">
        <v>1718</v>
      </c>
      <c r="AA39">
        <v>1406.4</v>
      </c>
      <c r="AB39">
        <v>1718</v>
      </c>
      <c r="AC39" s="2">
        <f>(Table2[[#This Row],[Close Price]]/Table2[[#This Row],[Day Low]])-1</f>
        <v>1.6249999999999876E-2</v>
      </c>
      <c r="AD39" s="2">
        <f>(Table2[[#This Row],[Day High]]/Table2[[#This Row],[Close Price]])-1</f>
        <v>6.2672055291981277E-3</v>
      </c>
      <c r="AE39" s="2">
        <f>(Table2[[#This Row],[Close Price]]/Table2[[#This Row],[Current Week Low]])-1</f>
        <v>1.7430946634486411E-2</v>
      </c>
      <c r="AF39" s="2">
        <f>(Table2[[#This Row],[Current Week High]]/Table2[[#This Row],[Close Price]])-1</f>
        <v>6.2672055291981277E-3</v>
      </c>
      <c r="AG39" s="2">
        <f>(Table2[[#This Row],[Close Price]]/Table2[[#This Row],[Current Month Low]])-1</f>
        <v>0.21395051194539239</v>
      </c>
      <c r="AH39" s="2">
        <f>(Table2[[#This Row],[Current Month High]]/Table2[[#This Row],[Close Price]])-1</f>
        <v>6.2672055291981277E-3</v>
      </c>
      <c r="AI39">
        <v>0.62672055291981199</v>
      </c>
      <c r="AJ39">
        <v>136.43539675945101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0.19</v>
      </c>
      <c r="AM39" t="s">
        <v>10349</v>
      </c>
      <c r="AN39">
        <v>17.600000000000001</v>
      </c>
      <c r="AO39" t="s">
        <v>10349</v>
      </c>
      <c r="AP39">
        <v>0.15399873873746101</v>
      </c>
      <c r="AQ39">
        <f>(Table2[[#This Row],[Sharpe Ratio]]-AVERAGE(Table2[Sharpe Ratio]))/_xlfn.STDEV.P(Table2[Sharpe Ratio])</f>
        <v>1.0160825593161376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6.2819654135458523</v>
      </c>
      <c r="AS39">
        <f>_xlfn.RANK.AVG(Table2[[#This Row],[1Y Return vs Nifty Z-Score]],Table2[1Y Return vs Nifty Z-Score])</f>
        <v>105</v>
      </c>
      <c r="AT39">
        <f>_xlfn.RANK.AVG(Table2[[#This Row],[6M Return vs Nifty Z-Score]],Table2[6M Return vs Nifty Z-Score])</f>
        <v>24</v>
      </c>
      <c r="AU39">
        <f>_xlfn.RANK.AVG(Table2[[#This Row],[Sharpe Ratio Z-Score]],Table2[Sharpe Ratio Z-Score])</f>
        <v>118</v>
      </c>
      <c r="AV39">
        <f>(Table2[[#This Row],[Rank 1Y]]+Table2[[#This Row],[Rank 6M]]+Table2[[#This Row],[Rank Sharpe]])/3</f>
        <v>82.333333333333329</v>
      </c>
    </row>
    <row r="40" spans="1:48" x14ac:dyDescent="0.3">
      <c r="A40" t="s">
        <v>1306</v>
      </c>
      <c r="B40" t="s">
        <v>1307</v>
      </c>
      <c r="C40" t="s">
        <v>10305</v>
      </c>
      <c r="D40" t="s">
        <v>412</v>
      </c>
      <c r="E40">
        <v>8688.6505304479997</v>
      </c>
      <c r="F40">
        <v>281.36</v>
      </c>
      <c r="G40">
        <v>235.54684264546299</v>
      </c>
      <c r="H40">
        <f>(Table2[[#This Row],[1Y Return vs Nifty]]-AVERAGE(Table2[1Y Return vs Nifty]))/_xlfn.STDEV.P(Table2[1Y Return vs Nifty])</f>
        <v>3.2470920253801707</v>
      </c>
      <c r="I40">
        <v>36.7788410340751</v>
      </c>
      <c r="J40">
        <f>(Table2[[#This Row],[1M Return vs Nifty]]-AVERAGE(Table2[1M Return vs Nifty]))/_xlfn.STDEV.P(Table2[1M Return vs Nifty])</f>
        <v>3.5272365541548525</v>
      </c>
      <c r="K40">
        <v>64.366393959314905</v>
      </c>
      <c r="L40">
        <f>(Table2[[#This Row],[6M Return vs Nifty]]-AVERAGE(Table2[6M Return vs Nifty]))/_xlfn.STDEV.P(Table2[6M Return vs Nifty])</f>
        <v>1.9392940025035745</v>
      </c>
      <c r="M40">
        <v>17.293034369911599</v>
      </c>
      <c r="N40">
        <f>(Table2[[#This Row],[1W Return vs Nifty]]-AVERAGE(Table2[1W Return vs Nifty]))/_xlfn.STDEV.P(Table2[1W Return vs Nifty])</f>
        <v>3.8245307215830318</v>
      </c>
      <c r="O40">
        <v>233.36</v>
      </c>
      <c r="P40">
        <v>212.99382466065001</v>
      </c>
      <c r="Q40">
        <v>166.46178132955899</v>
      </c>
      <c r="R40">
        <v>84.632384388661393</v>
      </c>
      <c r="S40" s="2">
        <f>(Table2[[#This Row],[Close Price]]-Table2[[#This Row],[20D EMA]])/Table2[[#This Row],[20D EMA]]</f>
        <v>0.2056907781967775</v>
      </c>
      <c r="T40" s="2">
        <f>(Table2[[#This Row],[Close Price]]-Table2[[#This Row],[50D EMA]])/Table2[[#This Row],[50D EMA]]</f>
        <v>0.32097726517786906</v>
      </c>
      <c r="U40" s="2">
        <f>(Table2[[#This Row],[Close Price]]-Table2[[#This Row],[200D EMA]])/Table2[[#This Row],[200D EMA]]</f>
        <v>0.69023782968516323</v>
      </c>
      <c r="V40">
        <v>1.4607636513940101</v>
      </c>
      <c r="W40">
        <v>261.05</v>
      </c>
      <c r="X40">
        <v>282.99</v>
      </c>
      <c r="Y40">
        <v>261.05</v>
      </c>
      <c r="Z40">
        <v>283</v>
      </c>
      <c r="AA40">
        <v>195</v>
      </c>
      <c r="AB40">
        <v>283</v>
      </c>
      <c r="AC40" s="2">
        <f>(Table2[[#This Row],[Close Price]]/Table2[[#This Row],[Day Low]])-1</f>
        <v>7.7801187511970848E-2</v>
      </c>
      <c r="AD40" s="2">
        <f>(Table2[[#This Row],[Day High]]/Table2[[#This Row],[Close Price]])-1</f>
        <v>5.7932897355701396E-3</v>
      </c>
      <c r="AE40" s="2">
        <f>(Table2[[#This Row],[Close Price]]/Table2[[#This Row],[Current Week Low]])-1</f>
        <v>7.7801187511970848E-2</v>
      </c>
      <c r="AF40" s="2">
        <f>(Table2[[#This Row],[Current Week High]]/Table2[[#This Row],[Close Price]])-1</f>
        <v>5.8288313903895883E-3</v>
      </c>
      <c r="AG40" s="2">
        <f>(Table2[[#This Row],[Close Price]]/Table2[[#This Row],[Current Month Low]])-1</f>
        <v>0.44287179487179484</v>
      </c>
      <c r="AH40" s="2">
        <f>(Table2[[#This Row],[Current Month High]]/Table2[[#This Row],[Close Price]])-1</f>
        <v>5.8288313903895883E-3</v>
      </c>
      <c r="AI40">
        <v>0.58288313903895805</v>
      </c>
      <c r="AJ40">
        <v>301.94285714285701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0.43</v>
      </c>
      <c r="AM40" t="s">
        <v>10349</v>
      </c>
      <c r="AN40">
        <v>34.94</v>
      </c>
      <c r="AO40" t="s">
        <v>10349</v>
      </c>
      <c r="AP40">
        <v>0.11278311533556</v>
      </c>
      <c r="AQ40">
        <f>(Table2[[#This Row],[Sharpe Ratio]]-AVERAGE(Table2[Sharpe Ratio]))/_xlfn.STDEV.P(Table2[Sharpe Ratio])</f>
        <v>0.5425605045316072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13.080713808153238</v>
      </c>
      <c r="AS40">
        <f>_xlfn.RANK.AVG(Table2[[#This Row],[1Y Return vs Nifty Z-Score]],Table2[1Y Return vs Nifty Z-Score])</f>
        <v>11</v>
      </c>
      <c r="AT40">
        <f>_xlfn.RANK.AVG(Table2[[#This Row],[6M Return vs Nifty Z-Score]],Table2[6M Return vs Nifty Z-Score])</f>
        <v>33</v>
      </c>
      <c r="AU40">
        <f>_xlfn.RANK.AVG(Table2[[#This Row],[Sharpe Ratio Z-Score]],Table2[Sharpe Ratio Z-Score])</f>
        <v>204</v>
      </c>
      <c r="AV40">
        <f>(Table2[[#This Row],[Rank 1Y]]+Table2[[#This Row],[Rank 6M]]+Table2[[#This Row],[Rank Sharpe]])/3</f>
        <v>82.666666666666671</v>
      </c>
    </row>
    <row r="41" spans="1:48" x14ac:dyDescent="0.3">
      <c r="A41" t="s">
        <v>134</v>
      </c>
      <c r="B41" t="s">
        <v>135</v>
      </c>
      <c r="C41" t="s">
        <v>10315</v>
      </c>
      <c r="D41" t="s">
        <v>136</v>
      </c>
      <c r="E41">
        <v>219951.24496461</v>
      </c>
      <c r="F41">
        <v>300.89999999999998</v>
      </c>
      <c r="G41">
        <v>93.198359401501506</v>
      </c>
      <c r="H41">
        <f>(Table2[[#This Row],[1Y Return vs Nifty]]-AVERAGE(Table2[1Y Return vs Nifty]))/_xlfn.STDEV.P(Table2[1Y Return vs Nifty])</f>
        <v>1.0026053127521419</v>
      </c>
      <c r="I41">
        <v>-2.9211246323061899</v>
      </c>
      <c r="J41">
        <f>(Table2[[#This Row],[1M Return vs Nifty]]-AVERAGE(Table2[1M Return vs Nifty]))/_xlfn.STDEV.P(Table2[1M Return vs Nifty])</f>
        <v>-0.29200017453116284</v>
      </c>
      <c r="K41">
        <v>33.829370108801299</v>
      </c>
      <c r="L41">
        <f>(Table2[[#This Row],[6M Return vs Nifty]]-AVERAGE(Table2[6M Return vs Nifty]))/_xlfn.STDEV.P(Table2[6M Return vs Nifty])</f>
        <v>0.89118113841039692</v>
      </c>
      <c r="M41">
        <v>0.21472133378247199</v>
      </c>
      <c r="N41">
        <f>(Table2[[#This Row],[1W Return vs Nifty]]-AVERAGE(Table2[1W Return vs Nifty]))/_xlfn.STDEV.P(Table2[1W Return vs Nifty])</f>
        <v>-4.9088597134956127E-2</v>
      </c>
      <c r="O41">
        <v>303.91000000000003</v>
      </c>
      <c r="P41">
        <v>300.10567787338198</v>
      </c>
      <c r="Q41">
        <v>241.70257941735099</v>
      </c>
      <c r="R41">
        <v>44.548308129478798</v>
      </c>
      <c r="S41" s="2">
        <f>(Table2[[#This Row],[Close Price]]-Table2[[#This Row],[20D EMA]])/Table2[[#This Row],[20D EMA]]</f>
        <v>-9.9042479681486217E-3</v>
      </c>
      <c r="T41" s="2">
        <f>(Table2[[#This Row],[Close Price]]-Table2[[#This Row],[50D EMA]])/Table2[[#This Row],[50D EMA]]</f>
        <v>2.6468080585703964E-3</v>
      </c>
      <c r="U41" s="2">
        <f>(Table2[[#This Row],[Close Price]]-Table2[[#This Row],[200D EMA]])/Table2[[#This Row],[200D EMA]]</f>
        <v>0.24491844781032324</v>
      </c>
      <c r="V41">
        <v>0.36969460041049002</v>
      </c>
      <c r="W41">
        <v>299.60000000000002</v>
      </c>
      <c r="X41">
        <v>307.45</v>
      </c>
      <c r="Y41">
        <v>299.60000000000002</v>
      </c>
      <c r="Z41">
        <v>308.89999999999998</v>
      </c>
      <c r="AA41">
        <v>285</v>
      </c>
      <c r="AB41">
        <v>317.7</v>
      </c>
      <c r="AC41" s="2">
        <f>(Table2[[#This Row],[Close Price]]/Table2[[#This Row],[Day Low]])-1</f>
        <v>4.3391188251000745E-3</v>
      </c>
      <c r="AD41" s="2">
        <f>(Table2[[#This Row],[Day High]]/Table2[[#This Row],[Close Price]])-1</f>
        <v>2.1768029245596621E-2</v>
      </c>
      <c r="AE41" s="2">
        <f>(Table2[[#This Row],[Close Price]]/Table2[[#This Row],[Current Week Low]])-1</f>
        <v>4.3391188251000745E-3</v>
      </c>
      <c r="AF41" s="2">
        <f>(Table2[[#This Row],[Current Week High]]/Table2[[#This Row],[Close Price]])-1</f>
        <v>2.6586905948820183E-2</v>
      </c>
      <c r="AG41" s="2">
        <f>(Table2[[#This Row],[Close Price]]/Table2[[#This Row],[Current Month Low]])-1</f>
        <v>5.5789473684210389E-2</v>
      </c>
      <c r="AH41" s="2">
        <f>(Table2[[#This Row],[Current Month High]]/Table2[[#This Row],[Close Price]])-1</f>
        <v>5.5832502492522584E-2</v>
      </c>
      <c r="AI41">
        <v>13.160518444666</v>
      </c>
      <c r="AJ41">
        <v>136.92913385826699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0.01</v>
      </c>
      <c r="AM41" t="s">
        <v>10349</v>
      </c>
      <c r="AN41">
        <v>0.89</v>
      </c>
      <c r="AO41" t="s">
        <v>10349</v>
      </c>
      <c r="AP41">
        <v>0.21406742506698201</v>
      </c>
      <c r="AQ41">
        <f>(Table2[[#This Row],[Sharpe Ratio]]-AVERAGE(Table2[Sharpe Ratio]))/_xlfn.STDEV.P(Table2[Sharpe Ratio])</f>
        <v>1.7062055134590628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3.2589031929554833</v>
      </c>
      <c r="AS41">
        <f>_xlfn.RANK.AVG(Table2[[#This Row],[1Y Return vs Nifty Z-Score]],Table2[1Y Return vs Nifty Z-Score])</f>
        <v>102</v>
      </c>
      <c r="AT41">
        <f>_xlfn.RANK.AVG(Table2[[#This Row],[6M Return vs Nifty Z-Score]],Table2[6M Return vs Nifty Z-Score])</f>
        <v>120</v>
      </c>
      <c r="AU41">
        <f>_xlfn.RANK.AVG(Table2[[#This Row],[Sharpe Ratio Z-Score]],Table2[Sharpe Ratio Z-Score])</f>
        <v>31</v>
      </c>
      <c r="AV41">
        <f>(Table2[[#This Row],[Rank 1Y]]+Table2[[#This Row],[Rank 6M]]+Table2[[#This Row],[Rank Sharpe]])/3</f>
        <v>84.333333333333329</v>
      </c>
    </row>
    <row r="42" spans="1:48" x14ac:dyDescent="0.3">
      <c r="A42" t="s">
        <v>164</v>
      </c>
      <c r="B42" t="s">
        <v>165</v>
      </c>
      <c r="C42" t="s">
        <v>10305</v>
      </c>
      <c r="D42" t="s">
        <v>124</v>
      </c>
      <c r="E42">
        <v>162562.08364</v>
      </c>
      <c r="F42">
        <v>617.35</v>
      </c>
      <c r="G42">
        <v>123.936639898569</v>
      </c>
      <c r="H42">
        <f>(Table2[[#This Row],[1Y Return vs Nifty]]-AVERAGE(Table2[1Y Return vs Nifty]))/_xlfn.STDEV.P(Table2[1Y Return vs Nifty])</f>
        <v>1.4872726627123176</v>
      </c>
      <c r="I42">
        <v>-5.2141978818960597</v>
      </c>
      <c r="J42">
        <f>(Table2[[#This Row],[1M Return vs Nifty]]-AVERAGE(Table2[1M Return vs Nifty]))/_xlfn.STDEV.P(Table2[1M Return vs Nifty])</f>
        <v>-0.51259959897392227</v>
      </c>
      <c r="K42">
        <v>26.5928285740966</v>
      </c>
      <c r="L42">
        <f>(Table2[[#This Row],[6M Return vs Nifty]]-AVERAGE(Table2[6M Return vs Nifty]))/_xlfn.STDEV.P(Table2[6M Return vs Nifty])</f>
        <v>0.64280355219906049</v>
      </c>
      <c r="M42">
        <v>-0.79707366798363599</v>
      </c>
      <c r="N42">
        <f>(Table2[[#This Row],[1W Return vs Nifty]]-AVERAGE(Table2[1W Return vs Nifty]))/_xlfn.STDEV.P(Table2[1W Return vs Nifty])</f>
        <v>-0.27857898398594133</v>
      </c>
      <c r="O42">
        <v>593.41999999999996</v>
      </c>
      <c r="P42">
        <v>580.18216990120504</v>
      </c>
      <c r="Q42">
        <v>479.642060824466</v>
      </c>
      <c r="R42">
        <v>66.422611790179502</v>
      </c>
      <c r="S42" s="2">
        <f>(Table2[[#This Row],[Close Price]]-Table2[[#This Row],[20D EMA]])/Table2[[#This Row],[20D EMA]]</f>
        <v>4.0325570422297979E-2</v>
      </c>
      <c r="T42" s="2">
        <f>(Table2[[#This Row],[Close Price]]-Table2[[#This Row],[50D EMA]])/Table2[[#This Row],[50D EMA]]</f>
        <v>6.4062344599669474E-2</v>
      </c>
      <c r="U42" s="2">
        <f>(Table2[[#This Row],[Close Price]]-Table2[[#This Row],[200D EMA]])/Table2[[#This Row],[200D EMA]]</f>
        <v>0.28710563652158694</v>
      </c>
      <c r="V42">
        <v>0.41140328429492401</v>
      </c>
      <c r="W42">
        <v>586.54999999999995</v>
      </c>
      <c r="X42">
        <v>620.29999999999995</v>
      </c>
      <c r="Y42">
        <v>586.54999999999995</v>
      </c>
      <c r="Z42">
        <v>620.29999999999995</v>
      </c>
      <c r="AA42">
        <v>560.04999999999995</v>
      </c>
      <c r="AB42">
        <v>646.95000000000005</v>
      </c>
      <c r="AC42" s="2">
        <f>(Table2[[#This Row],[Close Price]]/Table2[[#This Row],[Day Low]])-1</f>
        <v>5.2510442417526226E-2</v>
      </c>
      <c r="AD42" s="2">
        <f>(Table2[[#This Row],[Day High]]/Table2[[#This Row],[Close Price]])-1</f>
        <v>4.7784887017088273E-3</v>
      </c>
      <c r="AE42" s="2">
        <f>(Table2[[#This Row],[Close Price]]/Table2[[#This Row],[Current Week Low]])-1</f>
        <v>5.2510442417526226E-2</v>
      </c>
      <c r="AF42" s="2">
        <f>(Table2[[#This Row],[Current Week High]]/Table2[[#This Row],[Close Price]])-1</f>
        <v>4.7784887017088273E-3</v>
      </c>
      <c r="AG42" s="2">
        <f>(Table2[[#This Row],[Close Price]]/Table2[[#This Row],[Current Month Low]])-1</f>
        <v>0.1023122935452192</v>
      </c>
      <c r="AH42" s="2">
        <f>(Table2[[#This Row],[Current Month High]]/Table2[[#This Row],[Close Price]])-1</f>
        <v>4.794686968494366E-2</v>
      </c>
      <c r="AI42">
        <v>5.9366647768688701</v>
      </c>
      <c r="AJ42">
        <v>167.77271741487701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0.17</v>
      </c>
      <c r="AM42" t="s">
        <v>10349</v>
      </c>
      <c r="AN42">
        <v>5.79</v>
      </c>
      <c r="AO42" t="s">
        <v>10349</v>
      </c>
      <c r="AP42">
        <v>0.20274506820716401</v>
      </c>
      <c r="AQ42">
        <f>(Table2[[#This Row],[Sharpe Ratio]]-AVERAGE(Table2[Sharpe Ratio]))/_xlfn.STDEV.P(Table2[Sharpe Ratio])</f>
        <v>1.5761241209496035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2.9150217529011182</v>
      </c>
      <c r="AS42">
        <f>_xlfn.RANK.AVG(Table2[[#This Row],[1Y Return vs Nifty Z-Score]],Table2[1Y Return vs Nifty Z-Score])</f>
        <v>59</v>
      </c>
      <c r="AT42">
        <f>_xlfn.RANK.AVG(Table2[[#This Row],[6M Return vs Nifty Z-Score]],Table2[6M Return vs Nifty Z-Score])</f>
        <v>164</v>
      </c>
      <c r="AU42">
        <f>_xlfn.RANK.AVG(Table2[[#This Row],[Sharpe Ratio Z-Score]],Table2[Sharpe Ratio Z-Score])</f>
        <v>38</v>
      </c>
      <c r="AV42">
        <f>(Table2[[#This Row],[Rank 1Y]]+Table2[[#This Row],[Rank 6M]]+Table2[[#This Row],[Rank Sharpe]])/3</f>
        <v>87</v>
      </c>
    </row>
    <row r="43" spans="1:48" x14ac:dyDescent="0.3">
      <c r="A43" t="s">
        <v>1463</v>
      </c>
      <c r="B43" t="s">
        <v>1464</v>
      </c>
      <c r="C43" t="s">
        <v>10315</v>
      </c>
      <c r="D43" t="s">
        <v>306</v>
      </c>
      <c r="E43">
        <v>7258.3806954499996</v>
      </c>
      <c r="F43">
        <v>3124.25</v>
      </c>
      <c r="G43">
        <v>144.88812247981701</v>
      </c>
      <c r="H43">
        <f>(Table2[[#This Row],[1Y Return vs Nifty]]-AVERAGE(Table2[1Y Return vs Nifty]))/_xlfn.STDEV.P(Table2[1Y Return vs Nifty])</f>
        <v>1.8176261950564256</v>
      </c>
      <c r="I43">
        <v>31.633512352026099</v>
      </c>
      <c r="J43">
        <f>(Table2[[#This Row],[1M Return vs Nifty]]-AVERAGE(Table2[1M Return vs Nifty]))/_xlfn.STDEV.P(Table2[1M Return vs Nifty])</f>
        <v>3.0322429703119274</v>
      </c>
      <c r="K43">
        <v>49.868001790917603</v>
      </c>
      <c r="L43">
        <f>(Table2[[#This Row],[6M Return vs Nifty]]-AVERAGE(Table2[6M Return vs Nifty]))/_xlfn.STDEV.P(Table2[6M Return vs Nifty])</f>
        <v>1.4416701536716456</v>
      </c>
      <c r="M43">
        <v>-4.0894518662608998</v>
      </c>
      <c r="N43">
        <f>(Table2[[#This Row],[1W Return vs Nifty]]-AVERAGE(Table2[1W Return vs Nifty]))/_xlfn.STDEV.P(Table2[1W Return vs Nifty])</f>
        <v>-1.0253400818995881</v>
      </c>
      <c r="O43">
        <v>2992.83</v>
      </c>
      <c r="P43">
        <v>2630.0520922334599</v>
      </c>
      <c r="Q43">
        <v>1970.3114361568901</v>
      </c>
      <c r="R43">
        <v>52.275964963358497</v>
      </c>
      <c r="S43" s="2">
        <f>(Table2[[#This Row],[Close Price]]-Table2[[#This Row],[20D EMA]])/Table2[[#This Row],[20D EMA]]</f>
        <v>4.3911615427538506E-2</v>
      </c>
      <c r="T43" s="2">
        <f>(Table2[[#This Row],[Close Price]]-Table2[[#This Row],[50D EMA]])/Table2[[#This Row],[50D EMA]]</f>
        <v>0.18790422791468878</v>
      </c>
      <c r="U43" s="2">
        <f>(Table2[[#This Row],[Close Price]]-Table2[[#This Row],[200D EMA]])/Table2[[#This Row],[200D EMA]]</f>
        <v>0.58566302903559109</v>
      </c>
      <c r="V43">
        <v>0.74813084495690096</v>
      </c>
      <c r="W43">
        <v>3111.25</v>
      </c>
      <c r="X43">
        <v>3313.6</v>
      </c>
      <c r="Y43">
        <v>3111.25</v>
      </c>
      <c r="Z43">
        <v>3500.75</v>
      </c>
      <c r="AA43">
        <v>2300</v>
      </c>
      <c r="AB43">
        <v>3548</v>
      </c>
      <c r="AC43" s="2">
        <f>(Table2[[#This Row],[Close Price]]/Table2[[#This Row],[Day Low]])-1</f>
        <v>4.178384893531506E-3</v>
      </c>
      <c r="AD43" s="2">
        <f>(Table2[[#This Row],[Day High]]/Table2[[#This Row],[Close Price]])-1</f>
        <v>6.0606545570937032E-2</v>
      </c>
      <c r="AE43" s="2">
        <f>(Table2[[#This Row],[Close Price]]/Table2[[#This Row],[Current Week Low]])-1</f>
        <v>4.178384893531506E-3</v>
      </c>
      <c r="AF43" s="2">
        <f>(Table2[[#This Row],[Current Week High]]/Table2[[#This Row],[Close Price]])-1</f>
        <v>0.12050892214131381</v>
      </c>
      <c r="AG43" s="2">
        <f>(Table2[[#This Row],[Close Price]]/Table2[[#This Row],[Current Month Low]])-1</f>
        <v>0.35836956521739127</v>
      </c>
      <c r="AH43" s="2">
        <f>(Table2[[#This Row],[Current Month High]]/Table2[[#This Row],[Close Price]])-1</f>
        <v>0.13563255181243505</v>
      </c>
      <c r="AI43">
        <v>13.5632551812435</v>
      </c>
      <c r="AJ43">
        <v>178.41643274072001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0.51</v>
      </c>
      <c r="AM43" t="s">
        <v>10349</v>
      </c>
      <c r="AN43">
        <v>7.9</v>
      </c>
      <c r="AO43" t="s">
        <v>10349</v>
      </c>
      <c r="AP43">
        <v>0.131319674692079</v>
      </c>
      <c r="AQ43">
        <f>(Table2[[#This Row],[Sharpe Ratio]]-AVERAGE(Table2[Sharpe Ratio]))/_xlfn.STDEV.P(Table2[Sharpe Ratio])</f>
        <v>0.75552512694053198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6.0217243640809421</v>
      </c>
      <c r="AS43">
        <f>_xlfn.RANK.AVG(Table2[[#This Row],[1Y Return vs Nifty Z-Score]],Table2[1Y Return vs Nifty Z-Score])</f>
        <v>39</v>
      </c>
      <c r="AT43">
        <f>_xlfn.RANK.AVG(Table2[[#This Row],[6M Return vs Nifty Z-Score]],Table2[6M Return vs Nifty Z-Score])</f>
        <v>62</v>
      </c>
      <c r="AU43">
        <f>_xlfn.RANK.AVG(Table2[[#This Row],[Sharpe Ratio Z-Score]],Table2[Sharpe Ratio Z-Score])</f>
        <v>160</v>
      </c>
      <c r="AV43">
        <f>(Table2[[#This Row],[Rank 1Y]]+Table2[[#This Row],[Rank 6M]]+Table2[[#This Row],[Rank Sharpe]])/3</f>
        <v>87</v>
      </c>
    </row>
    <row r="44" spans="1:48" x14ac:dyDescent="0.3">
      <c r="A44" t="s">
        <v>1021</v>
      </c>
      <c r="B44" t="s">
        <v>1022</v>
      </c>
      <c r="C44" t="s">
        <v>10315</v>
      </c>
      <c r="D44" t="s">
        <v>446</v>
      </c>
      <c r="E44">
        <v>13824.462008532901</v>
      </c>
      <c r="F44">
        <v>223.63</v>
      </c>
      <c r="G44">
        <v>196.373275148044</v>
      </c>
      <c r="H44">
        <f>(Table2[[#This Row],[1Y Return vs Nifty]]-AVERAGE(Table2[1Y Return vs Nifty]))/_xlfn.STDEV.P(Table2[1Y Return vs Nifty])</f>
        <v>2.6294208726534771</v>
      </c>
      <c r="I44">
        <v>1.0004262973939899</v>
      </c>
      <c r="J44">
        <f>(Table2[[#This Row],[1M Return vs Nifty]]-AVERAGE(Table2[1M Return vs Nifty]))/_xlfn.STDEV.P(Table2[1M Return vs Nifty])</f>
        <v>8.5262905996053212E-2</v>
      </c>
      <c r="K44">
        <v>19.546247022155601</v>
      </c>
      <c r="L44">
        <f>(Table2[[#This Row],[6M Return vs Nifty]]-AVERAGE(Table2[6M Return vs Nifty]))/_xlfn.STDEV.P(Table2[6M Return vs Nifty])</f>
        <v>0.40094590396767243</v>
      </c>
      <c r="M44">
        <v>4.5072888324341998</v>
      </c>
      <c r="N44">
        <f>(Table2[[#This Row],[1W Return vs Nifty]]-AVERAGE(Table2[1W Return vs Nifty]))/_xlfn.STDEV.P(Table2[1W Return vs Nifty])</f>
        <v>0.92453053928105122</v>
      </c>
      <c r="O44">
        <v>209.09</v>
      </c>
      <c r="P44">
        <v>198.92511630514599</v>
      </c>
      <c r="Q44">
        <v>162.33460444351601</v>
      </c>
      <c r="R44">
        <v>71.8424123713109</v>
      </c>
      <c r="S44" s="2">
        <f>(Table2[[#This Row],[Close Price]]-Table2[[#This Row],[20D EMA]])/Table2[[#This Row],[20D EMA]]</f>
        <v>6.9539432780142477E-2</v>
      </c>
      <c r="T44" s="2">
        <f>(Table2[[#This Row],[Close Price]]-Table2[[#This Row],[50D EMA]])/Table2[[#This Row],[50D EMA]]</f>
        <v>0.12419187759557396</v>
      </c>
      <c r="U44" s="2">
        <f>(Table2[[#This Row],[Close Price]]-Table2[[#This Row],[200D EMA]])/Table2[[#This Row],[200D EMA]]</f>
        <v>0.37758674908904949</v>
      </c>
      <c r="V44">
        <v>0.86687153422750296</v>
      </c>
      <c r="W44">
        <v>219</v>
      </c>
      <c r="X44">
        <v>226.22</v>
      </c>
      <c r="Y44">
        <v>214.65</v>
      </c>
      <c r="Z44">
        <v>226.22</v>
      </c>
      <c r="AA44">
        <v>193.66</v>
      </c>
      <c r="AB44">
        <v>226.22</v>
      </c>
      <c r="AC44" s="2">
        <f>(Table2[[#This Row],[Close Price]]/Table2[[#This Row],[Day Low]])-1</f>
        <v>2.1141552511415584E-2</v>
      </c>
      <c r="AD44" s="2">
        <f>(Table2[[#This Row],[Day High]]/Table2[[#This Row],[Close Price]])-1</f>
        <v>1.1581630371595875E-2</v>
      </c>
      <c r="AE44" s="2">
        <f>(Table2[[#This Row],[Close Price]]/Table2[[#This Row],[Current Week Low]])-1</f>
        <v>4.183554623806196E-2</v>
      </c>
      <c r="AF44" s="2">
        <f>(Table2[[#This Row],[Current Week High]]/Table2[[#This Row],[Close Price]])-1</f>
        <v>1.1581630371595875E-2</v>
      </c>
      <c r="AG44" s="2">
        <f>(Table2[[#This Row],[Close Price]]/Table2[[#This Row],[Current Month Low]])-1</f>
        <v>0.1547557575131675</v>
      </c>
      <c r="AH44" s="2">
        <f>(Table2[[#This Row],[Current Month High]]/Table2[[#This Row],[Close Price]])-1</f>
        <v>1.1581630371595875E-2</v>
      </c>
      <c r="AI44">
        <v>1.1581630371595799</v>
      </c>
      <c r="AJ44">
        <v>272.09650582362701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0.32</v>
      </c>
      <c r="AM44" t="s">
        <v>10349</v>
      </c>
      <c r="AN44">
        <v>10.51</v>
      </c>
      <c r="AO44" t="s">
        <v>10349</v>
      </c>
      <c r="AP44">
        <v>0.202258339198717</v>
      </c>
      <c r="AQ44">
        <f>(Table2[[#This Row],[Sharpe Ratio]]-AVERAGE(Table2[Sharpe Ratio]))/_xlfn.STDEV.P(Table2[Sharpe Ratio])</f>
        <v>1.5705321414724125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5.6106923633706671</v>
      </c>
      <c r="AS44">
        <f>_xlfn.RANK.AVG(Table2[[#This Row],[1Y Return vs Nifty Z-Score]],Table2[1Y Return vs Nifty Z-Score])</f>
        <v>17</v>
      </c>
      <c r="AT44">
        <f>_xlfn.RANK.AVG(Table2[[#This Row],[6M Return vs Nifty Z-Score]],Table2[6M Return vs Nifty Z-Score])</f>
        <v>209</v>
      </c>
      <c r="AU44">
        <f>_xlfn.RANK.AVG(Table2[[#This Row],[Sharpe Ratio Z-Score]],Table2[Sharpe Ratio Z-Score])</f>
        <v>39</v>
      </c>
      <c r="AV44">
        <f>(Table2[[#This Row],[Rank 1Y]]+Table2[[#This Row],[Rank 6M]]+Table2[[#This Row],[Rank Sharpe]])/3</f>
        <v>88.333333333333329</v>
      </c>
    </row>
    <row r="45" spans="1:48" x14ac:dyDescent="0.3">
      <c r="A45" t="s">
        <v>304</v>
      </c>
      <c r="B45" t="s">
        <v>305</v>
      </c>
      <c r="C45" t="s">
        <v>10318</v>
      </c>
      <c r="D45" t="s">
        <v>306</v>
      </c>
      <c r="E45">
        <v>94603.280450025006</v>
      </c>
      <c r="F45">
        <v>10454.549999999999</v>
      </c>
      <c r="G45">
        <v>83.943095935108801</v>
      </c>
      <c r="H45">
        <f>(Table2[[#This Row],[1Y Return vs Nifty]]-AVERAGE(Table2[1Y Return vs Nifty]))/_xlfn.STDEV.P(Table2[1Y Return vs Nifty])</f>
        <v>0.85667249071716411</v>
      </c>
      <c r="I45">
        <v>-6.61750265545788</v>
      </c>
      <c r="J45">
        <f>(Table2[[#This Row],[1M Return vs Nifty]]-AVERAGE(Table2[1M Return vs Nifty]))/_xlfn.STDEV.P(Table2[1M Return vs Nifty])</f>
        <v>-0.64760105408264268</v>
      </c>
      <c r="K45">
        <v>39.914653981796597</v>
      </c>
      <c r="L45">
        <f>(Table2[[#This Row],[6M Return vs Nifty]]-AVERAGE(Table2[6M Return vs Nifty]))/_xlfn.STDEV.P(Table2[6M Return vs Nifty])</f>
        <v>1.1000444624909409</v>
      </c>
      <c r="M45">
        <v>5.3365158985033898E-2</v>
      </c>
      <c r="N45">
        <f>(Table2[[#This Row],[1W Return vs Nifty]]-AVERAGE(Table2[1W Return vs Nifty]))/_xlfn.STDEV.P(Table2[1W Return vs Nifty])</f>
        <v>-8.5686614431368144E-2</v>
      </c>
      <c r="O45">
        <v>10485.75</v>
      </c>
      <c r="P45">
        <v>10403.833936224801</v>
      </c>
      <c r="Q45">
        <v>8601.40283537496</v>
      </c>
      <c r="R45">
        <v>50.341056339944998</v>
      </c>
      <c r="S45" s="2">
        <f>(Table2[[#This Row],[Close Price]]-Table2[[#This Row],[20D EMA]])/Table2[[#This Row],[20D EMA]]</f>
        <v>-2.9754667048137451E-3</v>
      </c>
      <c r="T45" s="2">
        <f>(Table2[[#This Row],[Close Price]]-Table2[[#This Row],[50D EMA]])/Table2[[#This Row],[50D EMA]]</f>
        <v>4.8747475292364867E-3</v>
      </c>
      <c r="U45" s="2">
        <f>(Table2[[#This Row],[Close Price]]-Table2[[#This Row],[200D EMA]])/Table2[[#This Row],[200D EMA]]</f>
        <v>0.21544708463177742</v>
      </c>
      <c r="V45">
        <v>0.24147627640626901</v>
      </c>
      <c r="W45">
        <v>10400</v>
      </c>
      <c r="X45">
        <v>10739</v>
      </c>
      <c r="Y45">
        <v>10400</v>
      </c>
      <c r="Z45">
        <v>10739.95</v>
      </c>
      <c r="AA45">
        <v>9967.5499999999993</v>
      </c>
      <c r="AB45">
        <v>10919.95</v>
      </c>
      <c r="AC45" s="2">
        <f>(Table2[[#This Row],[Close Price]]/Table2[[#This Row],[Day Low]])-1</f>
        <v>5.2451923076921592E-3</v>
      </c>
      <c r="AD45" s="2">
        <f>(Table2[[#This Row],[Day High]]/Table2[[#This Row],[Close Price]])-1</f>
        <v>2.7208249039891719E-2</v>
      </c>
      <c r="AE45" s="2">
        <f>(Table2[[#This Row],[Close Price]]/Table2[[#This Row],[Current Week Low]])-1</f>
        <v>5.2451923076921592E-3</v>
      </c>
      <c r="AF45" s="2">
        <f>(Table2[[#This Row],[Current Week High]]/Table2[[#This Row],[Close Price]])-1</f>
        <v>2.7299118565600855E-2</v>
      </c>
      <c r="AG45" s="2">
        <f>(Table2[[#This Row],[Close Price]]/Table2[[#This Row],[Current Month Low]])-1</f>
        <v>4.8858545981710577E-2</v>
      </c>
      <c r="AH45" s="2">
        <f>(Table2[[#This Row],[Current Month High]]/Table2[[#This Row],[Close Price]])-1</f>
        <v>4.451650238412963E-2</v>
      </c>
      <c r="AI45">
        <v>27.198205565997501</v>
      </c>
      <c r="AJ45">
        <v>138.79466885942301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7.0000000000000007E-2</v>
      </c>
      <c r="AM45" t="s">
        <v>10349</v>
      </c>
      <c r="AN45">
        <v>1.71</v>
      </c>
      <c r="AO45" t="s">
        <v>10349</v>
      </c>
      <c r="AP45">
        <v>0.18946952156614599</v>
      </c>
      <c r="AQ45">
        <f>(Table2[[#This Row],[Sharpe Ratio]]-AVERAGE(Table2[Sharpe Ratio]))/_xlfn.STDEV.P(Table2[Sharpe Ratio])</f>
        <v>1.4236027320931444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2.6470320167872385</v>
      </c>
      <c r="AS45">
        <f>_xlfn.RANK.AVG(Table2[[#This Row],[1Y Return vs Nifty Z-Score]],Table2[1Y Return vs Nifty Z-Score])</f>
        <v>121</v>
      </c>
      <c r="AT45">
        <f>_xlfn.RANK.AVG(Table2[[#This Row],[6M Return vs Nifty Z-Score]],Table2[6M Return vs Nifty Z-Score])</f>
        <v>97</v>
      </c>
      <c r="AU45">
        <f>_xlfn.RANK.AVG(Table2[[#This Row],[Sharpe Ratio Z-Score]],Table2[Sharpe Ratio Z-Score])</f>
        <v>57</v>
      </c>
      <c r="AV45">
        <f>(Table2[[#This Row],[Rank 1Y]]+Table2[[#This Row],[Rank 6M]]+Table2[[#This Row],[Rank Sharpe]])/3</f>
        <v>91.666666666666671</v>
      </c>
    </row>
    <row r="46" spans="1:48" x14ac:dyDescent="0.3">
      <c r="A46" t="s">
        <v>1004</v>
      </c>
      <c r="B46" t="s">
        <v>1005</v>
      </c>
      <c r="C46" t="s">
        <v>10315</v>
      </c>
      <c r="D46" t="s">
        <v>262</v>
      </c>
      <c r="E46">
        <v>14378.17718619</v>
      </c>
      <c r="F46">
        <v>1810.65</v>
      </c>
      <c r="G46">
        <v>77.763784286553204</v>
      </c>
      <c r="H46">
        <f>(Table2[[#This Row],[1Y Return vs Nifty]]-AVERAGE(Table2[1Y Return vs Nifty]))/_xlfn.STDEV.P(Table2[1Y Return vs Nifty])</f>
        <v>0.75923989029668171</v>
      </c>
      <c r="I46">
        <v>-19.608453834637199</v>
      </c>
      <c r="J46">
        <f>(Table2[[#This Row],[1M Return vs Nifty]]-AVERAGE(Table2[1M Return vs Nifty]))/_xlfn.STDEV.P(Table2[1M Return vs Nifty])</f>
        <v>-1.8973632906808457</v>
      </c>
      <c r="K46">
        <v>82.633216429496699</v>
      </c>
      <c r="L46">
        <f>(Table2[[#This Row],[6M Return vs Nifty]]-AVERAGE(Table2[6M Return vs Nifty]))/_xlfn.STDEV.P(Table2[6M Return vs Nifty])</f>
        <v>2.5662605238917364</v>
      </c>
      <c r="M46">
        <v>-7.2960427092677396</v>
      </c>
      <c r="N46">
        <f>(Table2[[#This Row],[1W Return vs Nifty]]-AVERAGE(Table2[1W Return vs Nifty]))/_xlfn.STDEV.P(Table2[1W Return vs Nifty])</f>
        <v>-1.752643312049935</v>
      </c>
      <c r="O46">
        <v>1988.6</v>
      </c>
      <c r="P46">
        <v>2012.6743261387301</v>
      </c>
      <c r="Q46">
        <v>1518.79857989479</v>
      </c>
      <c r="R46">
        <v>25.425715876485601</v>
      </c>
      <c r="S46" s="2">
        <f>(Table2[[#This Row],[Close Price]]-Table2[[#This Row],[20D EMA]])/Table2[[#This Row],[20D EMA]]</f>
        <v>-8.9485064869757533E-2</v>
      </c>
      <c r="T46" s="2">
        <f>(Table2[[#This Row],[Close Price]]-Table2[[#This Row],[50D EMA]])/Table2[[#This Row],[50D EMA]]</f>
        <v>-0.10037606358615855</v>
      </c>
      <c r="U46" s="2">
        <f>(Table2[[#This Row],[Close Price]]-Table2[[#This Row],[200D EMA]])/Table2[[#This Row],[200D EMA]]</f>
        <v>0.19215939754528027</v>
      </c>
      <c r="V46">
        <v>0.60097869023966899</v>
      </c>
      <c r="W46">
        <v>1800</v>
      </c>
      <c r="X46">
        <v>1860</v>
      </c>
      <c r="Y46">
        <v>1800</v>
      </c>
      <c r="Z46">
        <v>1907</v>
      </c>
      <c r="AA46">
        <v>1800</v>
      </c>
      <c r="AB46">
        <v>2472</v>
      </c>
      <c r="AC46" s="2">
        <f>(Table2[[#This Row],[Close Price]]/Table2[[#This Row],[Day Low]])-1</f>
        <v>5.9166666666667922E-3</v>
      </c>
      <c r="AD46" s="2">
        <f>(Table2[[#This Row],[Day High]]/Table2[[#This Row],[Close Price]])-1</f>
        <v>2.7255405517355502E-2</v>
      </c>
      <c r="AE46" s="2">
        <f>(Table2[[#This Row],[Close Price]]/Table2[[#This Row],[Current Week Low]])-1</f>
        <v>5.9166666666667922E-3</v>
      </c>
      <c r="AF46" s="2">
        <f>(Table2[[#This Row],[Current Week High]]/Table2[[#This Row],[Close Price]])-1</f>
        <v>5.3212934581503779E-2</v>
      </c>
      <c r="AG46" s="2">
        <f>(Table2[[#This Row],[Close Price]]/Table2[[#This Row],[Current Month Low]])-1</f>
        <v>5.9166666666667922E-3</v>
      </c>
      <c r="AH46" s="2">
        <f>(Table2[[#This Row],[Current Month High]]/Table2[[#This Row],[Close Price]])-1</f>
        <v>0.36525557120371133</v>
      </c>
      <c r="AI46">
        <v>48.2340595918592</v>
      </c>
      <c r="AJ46">
        <v>137.58693084896899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-0.03</v>
      </c>
      <c r="AM46" t="s">
        <v>10348</v>
      </c>
      <c r="AN46">
        <v>-9</v>
      </c>
      <c r="AO46" t="s">
        <v>10348</v>
      </c>
      <c r="AP46">
        <v>0.14958054284910499</v>
      </c>
      <c r="AQ46">
        <f>(Table2[[#This Row],[Sharpe Ratio]]-AVERAGE(Table2[Sharpe Ratio]))/_xlfn.STDEV.P(Table2[Sharpe Ratio])</f>
        <v>0.9653223615364187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133</v>
      </c>
      <c r="AT46">
        <f>_xlfn.RANK.AVG(Table2[[#This Row],[6M Return vs Nifty Z-Score]],Table2[6M Return vs Nifty Z-Score])</f>
        <v>16</v>
      </c>
      <c r="AU46">
        <f>_xlfn.RANK.AVG(Table2[[#This Row],[Sharpe Ratio Z-Score]],Table2[Sharpe Ratio Z-Score])</f>
        <v>126</v>
      </c>
      <c r="AV46">
        <f>(Table2[[#This Row],[Rank 1Y]]+Table2[[#This Row],[Rank 6M]]+Table2[[#This Row],[Rank Sharpe]])/3</f>
        <v>91.666666666666671</v>
      </c>
    </row>
    <row r="47" spans="1:48" x14ac:dyDescent="0.3">
      <c r="A47" t="s">
        <v>814</v>
      </c>
      <c r="B47" t="s">
        <v>815</v>
      </c>
      <c r="C47" t="s">
        <v>10315</v>
      </c>
      <c r="D47" t="s">
        <v>728</v>
      </c>
      <c r="E47">
        <v>20123.627783399999</v>
      </c>
      <c r="F47">
        <v>1494.25</v>
      </c>
      <c r="G47">
        <v>60.713050242227901</v>
      </c>
      <c r="H47">
        <f>(Table2[[#This Row],[1Y Return vs Nifty]]-AVERAGE(Table2[1Y Return vs Nifty]))/_xlfn.STDEV.P(Table2[1Y Return vs Nifty])</f>
        <v>0.4903916024125467</v>
      </c>
      <c r="I47">
        <v>-12.631539374792601</v>
      </c>
      <c r="J47">
        <f>(Table2[[#This Row],[1M Return vs Nifty]]-AVERAGE(Table2[1M Return vs Nifty]))/_xlfn.STDEV.P(Table2[1M Return vs Nifty])</f>
        <v>-1.2261665399868318</v>
      </c>
      <c r="K47">
        <v>40.4141292766231</v>
      </c>
      <c r="L47">
        <f>(Table2[[#This Row],[6M Return vs Nifty]]-AVERAGE(Table2[6M Return vs Nifty]))/_xlfn.STDEV.P(Table2[6M Return vs Nifty])</f>
        <v>1.1171877991948413</v>
      </c>
      <c r="M47">
        <v>-4.0502197079822198</v>
      </c>
      <c r="N47">
        <f>(Table2[[#This Row],[1W Return vs Nifty]]-AVERAGE(Table2[1W Return vs Nifty]))/_xlfn.STDEV.P(Table2[1W Return vs Nifty])</f>
        <v>-1.0164416359054314</v>
      </c>
      <c r="O47">
        <v>1469.74</v>
      </c>
      <c r="P47">
        <v>1483.31254649058</v>
      </c>
      <c r="Q47">
        <v>1193.7008400563</v>
      </c>
      <c r="R47">
        <v>60.0945445943929</v>
      </c>
      <c r="S47" s="2">
        <f>(Table2[[#This Row],[Close Price]]-Table2[[#This Row],[20D EMA]])/Table2[[#This Row],[20D EMA]]</f>
        <v>1.667641895845523E-2</v>
      </c>
      <c r="T47" s="2">
        <f>(Table2[[#This Row],[Close Price]]-Table2[[#This Row],[50D EMA]])/Table2[[#This Row],[50D EMA]]</f>
        <v>7.3736674952944578E-3</v>
      </c>
      <c r="U47" s="2">
        <f>(Table2[[#This Row],[Close Price]]-Table2[[#This Row],[200D EMA]])/Table2[[#This Row],[200D EMA]]</f>
        <v>0.25177929834540863</v>
      </c>
      <c r="V47">
        <v>0.41996560136637401</v>
      </c>
      <c r="W47">
        <v>1431.65</v>
      </c>
      <c r="X47">
        <v>1509.8</v>
      </c>
      <c r="Y47">
        <v>1390</v>
      </c>
      <c r="Z47">
        <v>1509.8</v>
      </c>
      <c r="AA47">
        <v>1315.45</v>
      </c>
      <c r="AB47">
        <v>1636.75</v>
      </c>
      <c r="AC47" s="2">
        <f>(Table2[[#This Row],[Close Price]]/Table2[[#This Row],[Day Low]])-1</f>
        <v>4.372577096357344E-2</v>
      </c>
      <c r="AD47" s="2">
        <f>(Table2[[#This Row],[Day High]]/Table2[[#This Row],[Close Price]])-1</f>
        <v>1.040655847415084E-2</v>
      </c>
      <c r="AE47" s="2">
        <f>(Table2[[#This Row],[Close Price]]/Table2[[#This Row],[Current Week Low]])-1</f>
        <v>7.4999999999999956E-2</v>
      </c>
      <c r="AF47" s="2">
        <f>(Table2[[#This Row],[Current Week High]]/Table2[[#This Row],[Close Price]])-1</f>
        <v>1.040655847415084E-2</v>
      </c>
      <c r="AG47" s="2">
        <f>(Table2[[#This Row],[Close Price]]/Table2[[#This Row],[Current Month Low]])-1</f>
        <v>0.13592306815158306</v>
      </c>
      <c r="AH47" s="2">
        <f>(Table2[[#This Row],[Current Month High]]/Table2[[#This Row],[Close Price]])-1</f>
        <v>9.5365568010707724E-2</v>
      </c>
      <c r="AI47">
        <v>26.949974903797798</v>
      </c>
      <c r="AJ47">
        <v>119.41997063142399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0.2</v>
      </c>
      <c r="AM47" t="s">
        <v>10349</v>
      </c>
      <c r="AN47">
        <v>10.51</v>
      </c>
      <c r="AO47" t="s">
        <v>10349</v>
      </c>
      <c r="AP47">
        <v>0.248216562725285</v>
      </c>
      <c r="AQ47">
        <f>(Table2[[#This Row],[Sharpe Ratio]]-AVERAGE(Table2[Sharpe Ratio]))/_xlfn.STDEV.P(Table2[Sharpe Ratio])</f>
        <v>2.0985414409154841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173</v>
      </c>
      <c r="AT47">
        <f>_xlfn.RANK.AVG(Table2[[#This Row],[6M Return vs Nifty Z-Score]],Table2[6M Return vs Nifty Z-Score])</f>
        <v>93</v>
      </c>
      <c r="AU47">
        <f>_xlfn.RANK.AVG(Table2[[#This Row],[Sharpe Ratio Z-Score]],Table2[Sharpe Ratio Z-Score])</f>
        <v>11</v>
      </c>
      <c r="AV47">
        <f>(Table2[[#This Row],[Rank 1Y]]+Table2[[#This Row],[Rank 6M]]+Table2[[#This Row],[Rank Sharpe]])/3</f>
        <v>92.333333333333329</v>
      </c>
    </row>
    <row r="48" spans="1:48" x14ac:dyDescent="0.3">
      <c r="A48" t="s">
        <v>364</v>
      </c>
      <c r="B48" t="s">
        <v>365</v>
      </c>
      <c r="C48" t="s">
        <v>10317</v>
      </c>
      <c r="D48" t="s">
        <v>139</v>
      </c>
      <c r="E48">
        <v>68399.024022019905</v>
      </c>
      <c r="F48">
        <v>1706.3</v>
      </c>
      <c r="G48">
        <v>169.44261395010901</v>
      </c>
      <c r="H48">
        <f>(Table2[[#This Row],[1Y Return vs Nifty]]-AVERAGE(Table2[1Y Return vs Nifty]))/_xlfn.STDEV.P(Table2[1Y Return vs Nifty])</f>
        <v>2.2047903473147641</v>
      </c>
      <c r="I48">
        <v>-4.7548816960128804</v>
      </c>
      <c r="J48">
        <f>(Table2[[#This Row],[1M Return vs Nifty]]-AVERAGE(Table2[1M Return vs Nifty]))/_xlfn.STDEV.P(Table2[1M Return vs Nifty])</f>
        <v>-0.46841222455786496</v>
      </c>
      <c r="K48">
        <v>28.3214123066344</v>
      </c>
      <c r="L48">
        <f>(Table2[[#This Row],[6M Return vs Nifty]]-AVERAGE(Table2[6M Return vs Nifty]))/_xlfn.STDEV.P(Table2[6M Return vs Nifty])</f>
        <v>0.70213319924010953</v>
      </c>
      <c r="M48">
        <v>-5.49486750977609</v>
      </c>
      <c r="N48">
        <f>(Table2[[#This Row],[1W Return vs Nifty]]-AVERAGE(Table2[1W Return vs Nifty]))/_xlfn.STDEV.P(Table2[1W Return vs Nifty])</f>
        <v>-1.3441095748835876</v>
      </c>
      <c r="O48">
        <v>1751.74</v>
      </c>
      <c r="P48">
        <v>1740.8417526222199</v>
      </c>
      <c r="Q48">
        <v>1412.9818446126801</v>
      </c>
      <c r="R48">
        <v>43.090520254765998</v>
      </c>
      <c r="S48" s="2">
        <f>(Table2[[#This Row],[Close Price]]-Table2[[#This Row],[20D EMA]])/Table2[[#This Row],[20D EMA]]</f>
        <v>-2.5939922591252159E-2</v>
      </c>
      <c r="T48" s="2">
        <f>(Table2[[#This Row],[Close Price]]-Table2[[#This Row],[50D EMA]])/Table2[[#This Row],[50D EMA]]</f>
        <v>-1.9841983092483813E-2</v>
      </c>
      <c r="U48" s="2">
        <f>(Table2[[#This Row],[Close Price]]-Table2[[#This Row],[200D EMA]])/Table2[[#This Row],[200D EMA]]</f>
        <v>0.20758805677911796</v>
      </c>
      <c r="V48">
        <v>0.87388534638896698</v>
      </c>
      <c r="W48">
        <v>1694.25</v>
      </c>
      <c r="X48">
        <v>1771.9</v>
      </c>
      <c r="Y48">
        <v>1655</v>
      </c>
      <c r="Z48">
        <v>1774</v>
      </c>
      <c r="AA48">
        <v>1592.35</v>
      </c>
      <c r="AB48">
        <v>1878.5</v>
      </c>
      <c r="AC48" s="2">
        <f>(Table2[[#This Row],[Close Price]]/Table2[[#This Row],[Day Low]])-1</f>
        <v>7.1122915744430415E-3</v>
      </c>
      <c r="AD48" s="2">
        <f>(Table2[[#This Row],[Day High]]/Table2[[#This Row],[Close Price]])-1</f>
        <v>3.8445759831213788E-2</v>
      </c>
      <c r="AE48" s="2">
        <f>(Table2[[#This Row],[Close Price]]/Table2[[#This Row],[Current Week Low]])-1</f>
        <v>3.099697885196373E-2</v>
      </c>
      <c r="AF48" s="2">
        <f>(Table2[[#This Row],[Current Week High]]/Table2[[#This Row],[Close Price]])-1</f>
        <v>3.9676492996542301E-2</v>
      </c>
      <c r="AG48" s="2">
        <f>(Table2[[#This Row],[Close Price]]/Table2[[#This Row],[Current Month Low]])-1</f>
        <v>7.1560900555782458E-2</v>
      </c>
      <c r="AH48" s="2">
        <f>(Table2[[#This Row],[Current Month High]]/Table2[[#This Row],[Close Price]])-1</f>
        <v>0.10092011955693603</v>
      </c>
      <c r="AI48">
        <v>21.596436734454599</v>
      </c>
      <c r="AJ48">
        <v>200.77560373699899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-0.02</v>
      </c>
      <c r="AM48" t="s">
        <v>10348</v>
      </c>
      <c r="AN48">
        <v>2.23</v>
      </c>
      <c r="AO48" t="s">
        <v>10349</v>
      </c>
      <c r="AP48">
        <v>0.15869250432720799</v>
      </c>
      <c r="AQ48">
        <f>(Table2[[#This Row],[Sharpe Ratio]]-AVERAGE(Table2[Sharpe Ratio]))/_xlfn.STDEV.P(Table2[Sharpe Ratio])</f>
        <v>1.0700087490297063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2.1644104961431276</v>
      </c>
      <c r="AS48">
        <f>_xlfn.RANK.AVG(Table2[[#This Row],[1Y Return vs Nifty Z-Score]],Table2[1Y Return vs Nifty Z-Score])</f>
        <v>26</v>
      </c>
      <c r="AT48">
        <f>_xlfn.RANK.AVG(Table2[[#This Row],[6M Return vs Nifty Z-Score]],Table2[6M Return vs Nifty Z-Score])</f>
        <v>151</v>
      </c>
      <c r="AU48">
        <f>_xlfn.RANK.AVG(Table2[[#This Row],[Sharpe Ratio Z-Score]],Table2[Sharpe Ratio Z-Score])</f>
        <v>103</v>
      </c>
      <c r="AV48">
        <f>(Table2[[#This Row],[Rank 1Y]]+Table2[[#This Row],[Rank 6M]]+Table2[[#This Row],[Rank Sharpe]])/3</f>
        <v>93.333333333333329</v>
      </c>
    </row>
    <row r="49" spans="1:48" x14ac:dyDescent="0.3">
      <c r="A49" t="s">
        <v>919</v>
      </c>
      <c r="B49" t="s">
        <v>920</v>
      </c>
      <c r="C49" t="s">
        <v>10309</v>
      </c>
      <c r="D49" t="s">
        <v>51</v>
      </c>
      <c r="E49">
        <v>16303.59950115</v>
      </c>
      <c r="F49">
        <v>1062.75</v>
      </c>
      <c r="G49">
        <v>332.00865202252601</v>
      </c>
      <c r="H49">
        <f>(Table2[[#This Row],[1Y Return vs Nifty]]-AVERAGE(Table2[1Y Return vs Nifty]))/_xlfn.STDEV.P(Table2[1Y Return vs Nifty])</f>
        <v>4.7680583503379061</v>
      </c>
      <c r="I49">
        <v>22.5652404823811</v>
      </c>
      <c r="J49">
        <f>(Table2[[#This Row],[1M Return vs Nifty]]-AVERAGE(Table2[1M Return vs Nifty]))/_xlfn.STDEV.P(Table2[1M Return vs Nifty])</f>
        <v>2.1598523672241514</v>
      </c>
      <c r="K49">
        <v>63.733022973649</v>
      </c>
      <c r="L49">
        <f>(Table2[[#This Row],[6M Return vs Nifty]]-AVERAGE(Table2[6M Return vs Nifty]))/_xlfn.STDEV.P(Table2[6M Return vs Nifty])</f>
        <v>1.9175550052434127</v>
      </c>
      <c r="M49">
        <v>4.09193134528378</v>
      </c>
      <c r="N49">
        <f>(Table2[[#This Row],[1W Return vs Nifty]]-AVERAGE(Table2[1W Return vs Nifty]))/_xlfn.STDEV.P(Table2[1W Return vs Nifty])</f>
        <v>0.83032118833424984</v>
      </c>
      <c r="O49">
        <v>953.57</v>
      </c>
      <c r="P49">
        <v>853.28051515539698</v>
      </c>
      <c r="Q49">
        <v>609.13646602221195</v>
      </c>
      <c r="R49">
        <v>77.136684169074798</v>
      </c>
      <c r="S49" s="2">
        <f>(Table2[[#This Row],[Close Price]]-Table2[[#This Row],[20D EMA]])/Table2[[#This Row],[20D EMA]]</f>
        <v>0.11449605167947811</v>
      </c>
      <c r="T49" s="2">
        <f>(Table2[[#This Row],[Close Price]]-Table2[[#This Row],[50D EMA]])/Table2[[#This Row],[50D EMA]]</f>
        <v>0.24548724730513158</v>
      </c>
      <c r="U49" s="2">
        <f>(Table2[[#This Row],[Close Price]]-Table2[[#This Row],[200D EMA]])/Table2[[#This Row],[200D EMA]]</f>
        <v>0.74468293934194907</v>
      </c>
      <c r="V49">
        <v>0.40474092421961</v>
      </c>
      <c r="W49">
        <v>1021</v>
      </c>
      <c r="X49">
        <v>1089.9000000000001</v>
      </c>
      <c r="Y49">
        <v>1021</v>
      </c>
      <c r="Z49">
        <v>1089.9000000000001</v>
      </c>
      <c r="AA49">
        <v>840</v>
      </c>
      <c r="AB49">
        <v>1089.9000000000001</v>
      </c>
      <c r="AC49" s="2">
        <f>(Table2[[#This Row],[Close Price]]/Table2[[#This Row],[Day Low]])-1</f>
        <v>4.0891283055827676E-2</v>
      </c>
      <c r="AD49" s="2">
        <f>(Table2[[#This Row],[Day High]]/Table2[[#This Row],[Close Price]])-1</f>
        <v>2.5546930134086265E-2</v>
      </c>
      <c r="AE49" s="2">
        <f>(Table2[[#This Row],[Close Price]]/Table2[[#This Row],[Current Week Low]])-1</f>
        <v>4.0891283055827676E-2</v>
      </c>
      <c r="AF49" s="2">
        <f>(Table2[[#This Row],[Current Week High]]/Table2[[#This Row],[Close Price]])-1</f>
        <v>2.5546930134086265E-2</v>
      </c>
      <c r="AG49" s="2">
        <f>(Table2[[#This Row],[Close Price]]/Table2[[#This Row],[Current Month Low]])-1</f>
        <v>0.26517857142857149</v>
      </c>
      <c r="AH49" s="2">
        <f>(Table2[[#This Row],[Current Month High]]/Table2[[#This Row],[Close Price]])-1</f>
        <v>2.5546930134086265E-2</v>
      </c>
      <c r="AI49">
        <v>2.5546930134086199</v>
      </c>
      <c r="AJ49">
        <v>398.35873388042199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0.65</v>
      </c>
      <c r="AM49" t="s">
        <v>10349</v>
      </c>
      <c r="AN49">
        <v>15.28</v>
      </c>
      <c r="AO49" t="s">
        <v>10349</v>
      </c>
      <c r="AP49">
        <v>9.6780549039781005E-2</v>
      </c>
      <c r="AQ49">
        <f>(Table2[[#This Row],[Sharpe Ratio]]-AVERAGE(Table2[Sharpe Ratio]))/_xlfn.STDEV.P(Table2[Sharpe Ratio])</f>
        <v>0.3587086675640403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10.03449557870376</v>
      </c>
      <c r="AS49">
        <f>_xlfn.RANK.AVG(Table2[[#This Row],[1Y Return vs Nifty Z-Score]],Table2[1Y Return vs Nifty Z-Score])</f>
        <v>3</v>
      </c>
      <c r="AT49">
        <f>_xlfn.RANK.AVG(Table2[[#This Row],[6M Return vs Nifty Z-Score]],Table2[6M Return vs Nifty Z-Score])</f>
        <v>35</v>
      </c>
      <c r="AU49">
        <f>_xlfn.RANK.AVG(Table2[[#This Row],[Sharpe Ratio Z-Score]],Table2[Sharpe Ratio Z-Score])</f>
        <v>244</v>
      </c>
      <c r="AV49">
        <f>(Table2[[#This Row],[Rank 1Y]]+Table2[[#This Row],[Rank 6M]]+Table2[[#This Row],[Rank Sharpe]])/3</f>
        <v>94</v>
      </c>
    </row>
    <row r="50" spans="1:48" x14ac:dyDescent="0.3">
      <c r="A50" t="s">
        <v>667</v>
      </c>
      <c r="B50" t="s">
        <v>668</v>
      </c>
      <c r="C50" t="s">
        <v>10321</v>
      </c>
      <c r="D50" t="s">
        <v>669</v>
      </c>
      <c r="E50">
        <v>27741.122975999999</v>
      </c>
      <c r="F50">
        <v>2511.8000000000002</v>
      </c>
      <c r="G50">
        <v>117.648802566608</v>
      </c>
      <c r="H50">
        <f>(Table2[[#This Row],[1Y Return vs Nifty]]-AVERAGE(Table2[1Y Return vs Nifty]))/_xlfn.STDEV.P(Table2[1Y Return vs Nifty])</f>
        <v>1.3881288782396324</v>
      </c>
      <c r="I50">
        <v>-0.44949076835524499</v>
      </c>
      <c r="J50">
        <f>(Table2[[#This Row],[1M Return vs Nifty]]-AVERAGE(Table2[1M Return vs Nifty]))/_xlfn.STDEV.P(Table2[1M Return vs Nifty])</f>
        <v>-5.4222769069592065E-2</v>
      </c>
      <c r="K50">
        <v>56.9923407021776</v>
      </c>
      <c r="L50">
        <f>(Table2[[#This Row],[6M Return vs Nifty]]-AVERAGE(Table2[6M Return vs Nifty]))/_xlfn.STDEV.P(Table2[6M Return vs Nifty])</f>
        <v>1.6861966437973555</v>
      </c>
      <c r="M50">
        <v>9.6987816132219997</v>
      </c>
      <c r="N50">
        <f>(Table2[[#This Row],[1W Return vs Nifty]]-AVERAGE(Table2[1W Return vs Nifty]))/_xlfn.STDEV.P(Table2[1W Return vs Nifty])</f>
        <v>2.1020395055414904</v>
      </c>
      <c r="O50">
        <v>2268.77</v>
      </c>
      <c r="P50">
        <v>2213.8913449616298</v>
      </c>
      <c r="Q50">
        <v>1811.15291558135</v>
      </c>
      <c r="R50">
        <v>84.070760298190095</v>
      </c>
      <c r="S50" s="2">
        <f>(Table2[[#This Row],[Close Price]]-Table2[[#This Row],[20D EMA]])/Table2[[#This Row],[20D EMA]]</f>
        <v>0.10711971685098101</v>
      </c>
      <c r="T50" s="2">
        <f>(Table2[[#This Row],[Close Price]]-Table2[[#This Row],[50D EMA]])/Table2[[#This Row],[50D EMA]]</f>
        <v>0.13456335863833174</v>
      </c>
      <c r="U50" s="2">
        <f>(Table2[[#This Row],[Close Price]]-Table2[[#This Row],[200D EMA]])/Table2[[#This Row],[200D EMA]]</f>
        <v>0.38685142396922023</v>
      </c>
      <c r="V50">
        <v>1.7509839863428101</v>
      </c>
      <c r="W50">
        <v>2367.4</v>
      </c>
      <c r="X50">
        <v>2525</v>
      </c>
      <c r="Y50">
        <v>2325.1</v>
      </c>
      <c r="Z50">
        <v>2525</v>
      </c>
      <c r="AA50">
        <v>2090</v>
      </c>
      <c r="AB50">
        <v>2525</v>
      </c>
      <c r="AC50" s="2">
        <f>(Table2[[#This Row],[Close Price]]/Table2[[#This Row],[Day Low]])-1</f>
        <v>6.0995184590690199E-2</v>
      </c>
      <c r="AD50" s="2">
        <f>(Table2[[#This Row],[Day High]]/Table2[[#This Row],[Close Price]])-1</f>
        <v>5.2551954773467635E-3</v>
      </c>
      <c r="AE50" s="2">
        <f>(Table2[[#This Row],[Close Price]]/Table2[[#This Row],[Current Week Low]])-1</f>
        <v>8.0297621607672953E-2</v>
      </c>
      <c r="AF50" s="2">
        <f>(Table2[[#This Row],[Current Week High]]/Table2[[#This Row],[Close Price]])-1</f>
        <v>5.2551954773467635E-3</v>
      </c>
      <c r="AG50" s="2">
        <f>(Table2[[#This Row],[Close Price]]/Table2[[#This Row],[Current Month Low]])-1</f>
        <v>0.2018181818181819</v>
      </c>
      <c r="AH50" s="2">
        <f>(Table2[[#This Row],[Current Month High]]/Table2[[#This Row],[Close Price]])-1</f>
        <v>5.2551954773467635E-3</v>
      </c>
      <c r="AI50">
        <v>0.52551954773467602</v>
      </c>
      <c r="AJ50">
        <v>153.601898127113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0.09</v>
      </c>
      <c r="AM50" t="s">
        <v>10349</v>
      </c>
      <c r="AN50">
        <v>15.89</v>
      </c>
      <c r="AO50" t="s">
        <v>10349</v>
      </c>
      <c r="AP50">
        <v>0.12854390699929399</v>
      </c>
      <c r="AQ50">
        <f>(Table2[[#This Row],[Sharpe Ratio]]-AVERAGE(Table2[Sharpe Ratio]))/_xlfn.STDEV.P(Table2[Sharpe Ratio])</f>
        <v>0.72363461763838588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5.8457768761472728</v>
      </c>
      <c r="AS50">
        <f>_xlfn.RANK.AVG(Table2[[#This Row],[1Y Return vs Nifty Z-Score]],Table2[1Y Return vs Nifty Z-Score])</f>
        <v>66</v>
      </c>
      <c r="AT50">
        <f>_xlfn.RANK.AVG(Table2[[#This Row],[6M Return vs Nifty Z-Score]],Table2[6M Return vs Nifty Z-Score])</f>
        <v>50</v>
      </c>
      <c r="AU50">
        <f>_xlfn.RANK.AVG(Table2[[#This Row],[Sharpe Ratio Z-Score]],Table2[Sharpe Ratio Z-Score])</f>
        <v>169</v>
      </c>
      <c r="AV50">
        <f>(Table2[[#This Row],[Rank 1Y]]+Table2[[#This Row],[Rank 6M]]+Table2[[#This Row],[Rank Sharpe]])/3</f>
        <v>95</v>
      </c>
    </row>
    <row r="51" spans="1:48" x14ac:dyDescent="0.3">
      <c r="A51" t="s">
        <v>244</v>
      </c>
      <c r="B51" t="s">
        <v>245</v>
      </c>
      <c r="C51" t="s">
        <v>10315</v>
      </c>
      <c r="D51" t="s">
        <v>163</v>
      </c>
      <c r="E51">
        <v>111547.67448012</v>
      </c>
      <c r="F51">
        <v>729.8</v>
      </c>
      <c r="G51">
        <v>47.884138082612203</v>
      </c>
      <c r="H51">
        <f>(Table2[[#This Row],[1Y Return vs Nifty]]-AVERAGE(Table2[1Y Return vs Nifty]))/_xlfn.STDEV.P(Table2[1Y Return vs Nifty])</f>
        <v>0.28811109879537133</v>
      </c>
      <c r="I51">
        <v>-0.81769435798728995</v>
      </c>
      <c r="J51">
        <f>(Table2[[#This Row],[1M Return vs Nifty]]-AVERAGE(Table2[1M Return vs Nifty]))/_xlfn.STDEV.P(Table2[1M Return vs Nifty])</f>
        <v>-8.9644882150853117E-2</v>
      </c>
      <c r="K51">
        <v>53.502654280106597</v>
      </c>
      <c r="L51">
        <f>(Table2[[#This Row],[6M Return vs Nifty]]-AVERAGE(Table2[6M Return vs Nifty]))/_xlfn.STDEV.P(Table2[6M Return vs Nifty])</f>
        <v>1.5664212115702758</v>
      </c>
      <c r="M51">
        <v>2.3748345482100799</v>
      </c>
      <c r="N51">
        <f>(Table2[[#This Row],[1W Return vs Nifty]]-AVERAGE(Table2[1W Return vs Nifty]))/_xlfn.STDEV.P(Table2[1W Return vs Nifty])</f>
        <v>0.44085770261511059</v>
      </c>
      <c r="O51">
        <v>721.13</v>
      </c>
      <c r="P51">
        <v>701.21373471184097</v>
      </c>
      <c r="Q51">
        <v>579.38529178717397</v>
      </c>
      <c r="R51">
        <v>53.527059154989502</v>
      </c>
      <c r="S51" s="2">
        <f>(Table2[[#This Row],[Close Price]]-Table2[[#This Row],[20D EMA]])/Table2[[#This Row],[20D EMA]]</f>
        <v>1.2022797553839056E-2</v>
      </c>
      <c r="T51" s="2">
        <f>(Table2[[#This Row],[Close Price]]-Table2[[#This Row],[50D EMA]])/Table2[[#This Row],[50D EMA]]</f>
        <v>4.0766835948965428E-2</v>
      </c>
      <c r="U51" s="2">
        <f>(Table2[[#This Row],[Close Price]]-Table2[[#This Row],[200D EMA]])/Table2[[#This Row],[200D EMA]]</f>
        <v>0.25961085023207309</v>
      </c>
      <c r="V51">
        <v>0.565915562893332</v>
      </c>
      <c r="W51">
        <v>728.25</v>
      </c>
      <c r="X51">
        <v>742.7</v>
      </c>
      <c r="Y51">
        <v>728.25</v>
      </c>
      <c r="Z51">
        <v>764.9</v>
      </c>
      <c r="AA51">
        <v>665.55</v>
      </c>
      <c r="AB51">
        <v>764.9</v>
      </c>
      <c r="AC51" s="2">
        <f>(Table2[[#This Row],[Close Price]]/Table2[[#This Row],[Day Low]])-1</f>
        <v>2.1283899759696467E-3</v>
      </c>
      <c r="AD51" s="2">
        <f>(Table2[[#This Row],[Day High]]/Table2[[#This Row],[Close Price]])-1</f>
        <v>1.7676075637161004E-2</v>
      </c>
      <c r="AE51" s="2">
        <f>(Table2[[#This Row],[Close Price]]/Table2[[#This Row],[Current Week Low]])-1</f>
        <v>2.1283899759696467E-3</v>
      </c>
      <c r="AF51" s="2">
        <f>(Table2[[#This Row],[Current Week High]]/Table2[[#This Row],[Close Price]])-1</f>
        <v>4.8095368594135435E-2</v>
      </c>
      <c r="AG51" s="2">
        <f>(Table2[[#This Row],[Close Price]]/Table2[[#This Row],[Current Month Low]])-1</f>
        <v>9.6536698970776103E-2</v>
      </c>
      <c r="AH51" s="2">
        <f>(Table2[[#This Row],[Current Month High]]/Table2[[#This Row],[Close Price]])-1</f>
        <v>4.8095368594135435E-2</v>
      </c>
      <c r="AI51">
        <v>7.3924362839134101</v>
      </c>
      <c r="AJ51">
        <v>103.17371937639101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0.02</v>
      </c>
      <c r="AM51" t="s">
        <v>10349</v>
      </c>
      <c r="AN51">
        <v>7.54</v>
      </c>
      <c r="AO51" t="s">
        <v>10349</v>
      </c>
      <c r="AP51">
        <v>0.237386410644639</v>
      </c>
      <c r="AQ51">
        <f>(Table2[[#This Row],[Sharpe Ratio]]-AVERAGE(Table2[Sharpe Ratio]))/_xlfn.STDEV.P(Table2[Sharpe Ratio])</f>
        <v>1.9741149384494336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4.1798600692793384</v>
      </c>
      <c r="AS51">
        <f>_xlfn.RANK.AVG(Table2[[#This Row],[1Y Return vs Nifty Z-Score]],Table2[1Y Return vs Nifty Z-Score])</f>
        <v>215</v>
      </c>
      <c r="AT51">
        <f>_xlfn.RANK.AVG(Table2[[#This Row],[6M Return vs Nifty Z-Score]],Table2[6M Return vs Nifty Z-Score])</f>
        <v>56</v>
      </c>
      <c r="AU51">
        <f>_xlfn.RANK.AVG(Table2[[#This Row],[Sharpe Ratio Z-Score]],Table2[Sharpe Ratio Z-Score])</f>
        <v>16</v>
      </c>
      <c r="AV51">
        <f>(Table2[[#This Row],[Rank 1Y]]+Table2[[#This Row],[Rank 6M]]+Table2[[#This Row],[Rank Sharpe]])/3</f>
        <v>95.666666666666671</v>
      </c>
    </row>
    <row r="52" spans="1:48" x14ac:dyDescent="0.3">
      <c r="A52" t="s">
        <v>1039</v>
      </c>
      <c r="B52" t="s">
        <v>1040</v>
      </c>
      <c r="C52" t="s">
        <v>10317</v>
      </c>
      <c r="D52" t="s">
        <v>473</v>
      </c>
      <c r="E52">
        <v>13352.21360153</v>
      </c>
      <c r="F52">
        <v>2006.3</v>
      </c>
      <c r="G52">
        <v>42.2023740929789</v>
      </c>
      <c r="H52">
        <f>(Table2[[#This Row],[1Y Return vs Nifty]]-AVERAGE(Table2[1Y Return vs Nifty]))/_xlfn.STDEV.P(Table2[1Y Return vs Nifty])</f>
        <v>0.19852360556466037</v>
      </c>
      <c r="I52">
        <v>-3.9963980706619702</v>
      </c>
      <c r="J52">
        <f>(Table2[[#This Row],[1M Return vs Nifty]]-AVERAGE(Table2[1M Return vs Nifty]))/_xlfn.STDEV.P(Table2[1M Return vs Nifty])</f>
        <v>-0.395444188656005</v>
      </c>
      <c r="K52">
        <v>67.813312743282907</v>
      </c>
      <c r="L52">
        <f>(Table2[[#This Row],[6M Return vs Nifty]]-AVERAGE(Table2[6M Return vs Nifty]))/_xlfn.STDEV.P(Table2[6M Return vs Nifty])</f>
        <v>2.0576015342606522</v>
      </c>
      <c r="M52">
        <v>6.6196730930926</v>
      </c>
      <c r="N52">
        <f>(Table2[[#This Row],[1W Return vs Nifty]]-AVERAGE(Table2[1W Return vs Nifty]))/_xlfn.STDEV.P(Table2[1W Return vs Nifty])</f>
        <v>1.4036511914983973</v>
      </c>
      <c r="O52">
        <v>1993.07</v>
      </c>
      <c r="P52">
        <v>1849.44050671847</v>
      </c>
      <c r="Q52">
        <v>1443.93296808126</v>
      </c>
      <c r="R52">
        <v>60.6996945456942</v>
      </c>
      <c r="S52" s="2">
        <f>(Table2[[#This Row],[Close Price]]-Table2[[#This Row],[20D EMA]])/Table2[[#This Row],[20D EMA]]</f>
        <v>6.6380006723296319E-3</v>
      </c>
      <c r="T52" s="2">
        <f>(Table2[[#This Row],[Close Price]]-Table2[[#This Row],[50D EMA]])/Table2[[#This Row],[50D EMA]]</f>
        <v>8.4814565654697083E-2</v>
      </c>
      <c r="U52" s="2">
        <f>(Table2[[#This Row],[Close Price]]-Table2[[#This Row],[200D EMA]])/Table2[[#This Row],[200D EMA]]</f>
        <v>0.38946893266522581</v>
      </c>
      <c r="V52">
        <v>0.61328217965044696</v>
      </c>
      <c r="W52">
        <v>2001</v>
      </c>
      <c r="X52">
        <v>2036.95</v>
      </c>
      <c r="Y52">
        <v>2001</v>
      </c>
      <c r="Z52">
        <v>2079.6999999999998</v>
      </c>
      <c r="AA52">
        <v>1819.45</v>
      </c>
      <c r="AB52">
        <v>2150</v>
      </c>
      <c r="AC52" s="2">
        <f>(Table2[[#This Row],[Close Price]]/Table2[[#This Row],[Day Low]])-1</f>
        <v>2.6486756621688645E-3</v>
      </c>
      <c r="AD52" s="2">
        <f>(Table2[[#This Row],[Day High]]/Table2[[#This Row],[Close Price]])-1</f>
        <v>1.5276877834820457E-2</v>
      </c>
      <c r="AE52" s="2">
        <f>(Table2[[#This Row],[Close Price]]/Table2[[#This Row],[Current Week Low]])-1</f>
        <v>2.6486756621688645E-3</v>
      </c>
      <c r="AF52" s="2">
        <f>(Table2[[#This Row],[Current Week High]]/Table2[[#This Row],[Close Price]])-1</f>
        <v>3.6584758012261354E-2</v>
      </c>
      <c r="AG52" s="2">
        <f>(Table2[[#This Row],[Close Price]]/Table2[[#This Row],[Current Month Low]])-1</f>
        <v>0.10269586963093236</v>
      </c>
      <c r="AH52" s="2">
        <f>(Table2[[#This Row],[Current Month High]]/Table2[[#This Row],[Close Price]])-1</f>
        <v>7.1624383192942176E-2</v>
      </c>
      <c r="AI52">
        <v>18.626327069730301</v>
      </c>
      <c r="AJ52">
        <v>123.325112994246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-0.2</v>
      </c>
      <c r="AM52" t="s">
        <v>10348</v>
      </c>
      <c r="AN52">
        <v>4.03</v>
      </c>
      <c r="AO52" t="s">
        <v>10349</v>
      </c>
      <c r="AP52">
        <v>0.222211788193897</v>
      </c>
      <c r="AQ52">
        <f>(Table2[[#This Row],[Sharpe Ratio]]-AVERAGE(Table2[Sharpe Ratio]))/_xlfn.STDEV.P(Table2[Sharpe Ratio])</f>
        <v>1.7997752630941073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5.0641074057618125</v>
      </c>
      <c r="AS52">
        <f>_xlfn.RANK.AVG(Table2[[#This Row],[1Y Return vs Nifty Z-Score]],Table2[1Y Return vs Nifty Z-Score])</f>
        <v>242</v>
      </c>
      <c r="AT52">
        <f>_xlfn.RANK.AVG(Table2[[#This Row],[6M Return vs Nifty Z-Score]],Table2[6M Return vs Nifty Z-Score])</f>
        <v>29</v>
      </c>
      <c r="AU52">
        <f>_xlfn.RANK.AVG(Table2[[#This Row],[Sharpe Ratio Z-Score]],Table2[Sharpe Ratio Z-Score])</f>
        <v>27</v>
      </c>
      <c r="AV52">
        <f>(Table2[[#This Row],[Rank 1Y]]+Table2[[#This Row],[Rank 6M]]+Table2[[#This Row],[Rank Sharpe]])/3</f>
        <v>99.333333333333329</v>
      </c>
    </row>
    <row r="53" spans="1:48" x14ac:dyDescent="0.3">
      <c r="A53" t="s">
        <v>157</v>
      </c>
      <c r="B53" t="s">
        <v>158</v>
      </c>
      <c r="C53" t="s">
        <v>10305</v>
      </c>
      <c r="D53" t="s">
        <v>124</v>
      </c>
      <c r="E53">
        <v>177033.9589152</v>
      </c>
      <c r="F53">
        <v>536.45000000000005</v>
      </c>
      <c r="G53">
        <v>116.617941544266</v>
      </c>
      <c r="H53">
        <f>(Table2[[#This Row],[1Y Return vs Nifty]]-AVERAGE(Table2[1Y Return vs Nifty]))/_xlfn.STDEV.P(Table2[1Y Return vs Nifty])</f>
        <v>1.3718747263548712</v>
      </c>
      <c r="I53">
        <v>-5.2827631028477304</v>
      </c>
      <c r="J53">
        <f>(Table2[[#This Row],[1M Return vs Nifty]]-AVERAGE(Table2[1M Return vs Nifty]))/_xlfn.STDEV.P(Table2[1M Return vs Nifty])</f>
        <v>-0.51919574599252905</v>
      </c>
      <c r="K53">
        <v>20.9105130470343</v>
      </c>
      <c r="L53">
        <f>(Table2[[#This Row],[6M Return vs Nifty]]-AVERAGE(Table2[6M Return vs Nifty]))/_xlfn.STDEV.P(Table2[6M Return vs Nifty])</f>
        <v>0.4477711865400793</v>
      </c>
      <c r="M53">
        <v>-4.1276251218500003E-2</v>
      </c>
      <c r="N53">
        <f>(Table2[[#This Row],[1W Return vs Nifty]]-AVERAGE(Table2[1W Return vs Nifty]))/_xlfn.STDEV.P(Table2[1W Return vs Nifty])</f>
        <v>-0.1071527155702553</v>
      </c>
      <c r="O53">
        <v>514.64</v>
      </c>
      <c r="P53">
        <v>509.16875316600198</v>
      </c>
      <c r="Q53">
        <v>428.74943870761302</v>
      </c>
      <c r="R53">
        <v>68.6815031081386</v>
      </c>
      <c r="S53" s="2">
        <f>(Table2[[#This Row],[Close Price]]-Table2[[#This Row],[20D EMA]])/Table2[[#This Row],[20D EMA]]</f>
        <v>4.2379138815482782E-2</v>
      </c>
      <c r="T53" s="2">
        <f>(Table2[[#This Row],[Close Price]]-Table2[[#This Row],[50D EMA]])/Table2[[#This Row],[50D EMA]]</f>
        <v>5.3579970617528623E-2</v>
      </c>
      <c r="U53" s="2">
        <f>(Table2[[#This Row],[Close Price]]-Table2[[#This Row],[200D EMA]])/Table2[[#This Row],[200D EMA]]</f>
        <v>0.25119697326492302</v>
      </c>
      <c r="V53">
        <v>0.484326228498626</v>
      </c>
      <c r="W53">
        <v>512.25</v>
      </c>
      <c r="X53">
        <v>538</v>
      </c>
      <c r="Y53">
        <v>511.5</v>
      </c>
      <c r="Z53">
        <v>538</v>
      </c>
      <c r="AA53">
        <v>471.35</v>
      </c>
      <c r="AB53">
        <v>559.5</v>
      </c>
      <c r="AC53" s="2">
        <f>(Table2[[#This Row],[Close Price]]/Table2[[#This Row],[Day Low]])-1</f>
        <v>4.7242557345046343E-2</v>
      </c>
      <c r="AD53" s="2">
        <f>(Table2[[#This Row],[Day High]]/Table2[[#This Row],[Close Price]])-1</f>
        <v>2.8893652716934781E-3</v>
      </c>
      <c r="AE53" s="2">
        <f>(Table2[[#This Row],[Close Price]]/Table2[[#This Row],[Current Week Low]])-1</f>
        <v>4.877810361681334E-2</v>
      </c>
      <c r="AF53" s="2">
        <f>(Table2[[#This Row],[Current Week High]]/Table2[[#This Row],[Close Price]])-1</f>
        <v>2.8893652716934781E-3</v>
      </c>
      <c r="AG53" s="2">
        <f>(Table2[[#This Row],[Close Price]]/Table2[[#This Row],[Current Month Low]])-1</f>
        <v>0.13811392807892231</v>
      </c>
      <c r="AH53" s="2">
        <f>(Table2[[#This Row],[Current Month High]]/Table2[[#This Row],[Close Price]])-1</f>
        <v>4.2967657750023314E-2</v>
      </c>
      <c r="AI53">
        <v>8.1181843601453902</v>
      </c>
      <c r="AJ53">
        <v>167.622848590671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0.05</v>
      </c>
      <c r="AM53" t="s">
        <v>10349</v>
      </c>
      <c r="AN53">
        <v>9</v>
      </c>
      <c r="AO53" t="s">
        <v>10349</v>
      </c>
      <c r="AP53">
        <v>0.205984189341856</v>
      </c>
      <c r="AQ53">
        <f>(Table2[[#This Row],[Sharpe Ratio]]-AVERAGE(Table2[Sharpe Ratio]))/_xlfn.STDEV.P(Table2[Sharpe Ratio])</f>
        <v>1.6133380502510977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2.8066355015832638</v>
      </c>
      <c r="AS53">
        <f>_xlfn.RANK.AVG(Table2[[#This Row],[1Y Return vs Nifty Z-Score]],Table2[1Y Return vs Nifty Z-Score])</f>
        <v>68</v>
      </c>
      <c r="AT53">
        <f>_xlfn.RANK.AVG(Table2[[#This Row],[6M Return vs Nifty Z-Score]],Table2[6M Return vs Nifty Z-Score])</f>
        <v>202</v>
      </c>
      <c r="AU53">
        <f>_xlfn.RANK.AVG(Table2[[#This Row],[Sharpe Ratio Z-Score]],Table2[Sharpe Ratio Z-Score])</f>
        <v>36</v>
      </c>
      <c r="AV53">
        <f>(Table2[[#This Row],[Rank 1Y]]+Table2[[#This Row],[Rank 6M]]+Table2[[#This Row],[Rank Sharpe]])/3</f>
        <v>102</v>
      </c>
    </row>
    <row r="54" spans="1:48" x14ac:dyDescent="0.3">
      <c r="A54" t="s">
        <v>322</v>
      </c>
      <c r="B54" t="s">
        <v>323</v>
      </c>
      <c r="C54" t="s">
        <v>10310</v>
      </c>
      <c r="D54" t="s">
        <v>95</v>
      </c>
      <c r="E54">
        <v>81168.965565840001</v>
      </c>
      <c r="F54">
        <v>1688.85</v>
      </c>
      <c r="G54">
        <v>123.459079501152</v>
      </c>
      <c r="H54">
        <f>(Table2[[#This Row],[1Y Return vs Nifty]]-AVERAGE(Table2[1Y Return vs Nifty]))/_xlfn.STDEV.P(Table2[1Y Return vs Nifty])</f>
        <v>1.4797427056516388</v>
      </c>
      <c r="I54">
        <v>2.8959047066090098</v>
      </c>
      <c r="J54">
        <f>(Table2[[#This Row],[1M Return vs Nifty]]-AVERAGE(Table2[1M Return vs Nifty]))/_xlfn.STDEV.P(Table2[1M Return vs Nifty])</f>
        <v>0.2676127049792727</v>
      </c>
      <c r="K54">
        <v>34.008867938122897</v>
      </c>
      <c r="L54">
        <f>(Table2[[#This Row],[6M Return vs Nifty]]-AVERAGE(Table2[6M Return vs Nifty]))/_xlfn.STDEV.P(Table2[6M Return vs Nifty])</f>
        <v>0.89734198712013802</v>
      </c>
      <c r="M54">
        <v>-4.4360505838092097</v>
      </c>
      <c r="N54">
        <f>(Table2[[#This Row],[1W Return vs Nifty]]-AVERAGE(Table2[1W Return vs Nifty]))/_xlfn.STDEV.P(Table2[1W Return vs Nifty])</f>
        <v>-1.1039539054837888</v>
      </c>
      <c r="O54">
        <v>1688.99</v>
      </c>
      <c r="P54">
        <v>1622.2388382117199</v>
      </c>
      <c r="Q54">
        <v>1318.83640549506</v>
      </c>
      <c r="R54">
        <v>48.694715129683097</v>
      </c>
      <c r="S54" s="2">
        <f>(Table2[[#This Row],[Close Price]]-Table2[[#This Row],[20D EMA]])/Table2[[#This Row],[20D EMA]]</f>
        <v>-8.2889774362252027E-5</v>
      </c>
      <c r="T54" s="2">
        <f>(Table2[[#This Row],[Close Price]]-Table2[[#This Row],[50D EMA]])/Table2[[#This Row],[50D EMA]]</f>
        <v>4.1061254495490342E-2</v>
      </c>
      <c r="U54" s="2">
        <f>(Table2[[#This Row],[Close Price]]-Table2[[#This Row],[200D EMA]])/Table2[[#This Row],[200D EMA]]</f>
        <v>0.28056064646323248</v>
      </c>
      <c r="V54">
        <v>0.58138780697327297</v>
      </c>
      <c r="W54">
        <v>1633</v>
      </c>
      <c r="X54">
        <v>1705.9</v>
      </c>
      <c r="Y54">
        <v>1620.05</v>
      </c>
      <c r="Z54">
        <v>1705.9</v>
      </c>
      <c r="AA54">
        <v>1620.05</v>
      </c>
      <c r="AB54">
        <v>1896</v>
      </c>
      <c r="AC54" s="2">
        <f>(Table2[[#This Row],[Close Price]]/Table2[[#This Row],[Day Low]])-1</f>
        <v>3.4200857317819855E-2</v>
      </c>
      <c r="AD54" s="2">
        <f>(Table2[[#This Row],[Day High]]/Table2[[#This Row],[Close Price]])-1</f>
        <v>1.0095627201942348E-2</v>
      </c>
      <c r="AE54" s="2">
        <f>(Table2[[#This Row],[Close Price]]/Table2[[#This Row],[Current Week Low]])-1</f>
        <v>4.246782506712754E-2</v>
      </c>
      <c r="AF54" s="2">
        <f>(Table2[[#This Row],[Current Week High]]/Table2[[#This Row],[Close Price]])-1</f>
        <v>1.0095627201942348E-2</v>
      </c>
      <c r="AG54" s="2">
        <f>(Table2[[#This Row],[Close Price]]/Table2[[#This Row],[Current Month Low]])-1</f>
        <v>4.246782506712754E-2</v>
      </c>
      <c r="AH54" s="2">
        <f>(Table2[[#This Row],[Current Month High]]/Table2[[#This Row],[Close Price]])-1</f>
        <v>0.1226574296118661</v>
      </c>
      <c r="AI54">
        <v>12.976285638156099</v>
      </c>
      <c r="AJ54">
        <v>158.70863970588201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0.04</v>
      </c>
      <c r="AM54" t="s">
        <v>10349</v>
      </c>
      <c r="AN54">
        <v>-3.35</v>
      </c>
      <c r="AO54" t="s">
        <v>10348</v>
      </c>
      <c r="AP54">
        <v>0.149058832235754</v>
      </c>
      <c r="AQ54">
        <f>(Table2[[#This Row],[Sharpe Ratio]]-AVERAGE(Table2[Sharpe Ratio]))/_xlfn.STDEV.P(Table2[Sharpe Ratio])</f>
        <v>0.95932848200127463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2.5000719742685353</v>
      </c>
      <c r="AS54">
        <f>_xlfn.RANK.AVG(Table2[[#This Row],[1Y Return vs Nifty Z-Score]],Table2[1Y Return vs Nifty Z-Score])</f>
        <v>61</v>
      </c>
      <c r="AT54">
        <f>_xlfn.RANK.AVG(Table2[[#This Row],[6M Return vs Nifty Z-Score]],Table2[6M Return vs Nifty Z-Score])</f>
        <v>118</v>
      </c>
      <c r="AU54">
        <f>_xlfn.RANK.AVG(Table2[[#This Row],[Sharpe Ratio Z-Score]],Table2[Sharpe Ratio Z-Score])</f>
        <v>128</v>
      </c>
      <c r="AV54">
        <f>(Table2[[#This Row],[Rank 1Y]]+Table2[[#This Row],[Rank 6M]]+Table2[[#This Row],[Rank Sharpe]])/3</f>
        <v>102.33333333333333</v>
      </c>
    </row>
    <row r="55" spans="1:48" x14ac:dyDescent="0.3">
      <c r="A55" t="s">
        <v>1280</v>
      </c>
      <c r="B55" t="s">
        <v>1281</v>
      </c>
      <c r="C55" t="s">
        <v>10315</v>
      </c>
      <c r="D55" t="s">
        <v>262</v>
      </c>
      <c r="E55">
        <v>9092.5505252319999</v>
      </c>
      <c r="F55">
        <v>79.459999999999994</v>
      </c>
      <c r="G55">
        <v>72.115828847927801</v>
      </c>
      <c r="H55">
        <f>(Table2[[#This Row],[1Y Return vs Nifty]]-AVERAGE(Table2[1Y Return vs Nifty]))/_xlfn.STDEV.P(Table2[1Y Return vs Nifty])</f>
        <v>0.67018547505725778</v>
      </c>
      <c r="I55">
        <v>-12.4132774846106</v>
      </c>
      <c r="J55">
        <f>(Table2[[#This Row],[1M Return vs Nifty]]-AVERAGE(Table2[1M Return vs Nifty]))/_xlfn.STDEV.P(Table2[1M Return vs Nifty])</f>
        <v>-1.2051691961991662</v>
      </c>
      <c r="K55">
        <v>30.0843210603357</v>
      </c>
      <c r="L55">
        <f>(Table2[[#This Row],[6M Return vs Nifty]]-AVERAGE(Table2[6M Return vs Nifty]))/_xlfn.STDEV.P(Table2[6M Return vs Nifty])</f>
        <v>0.7626409734103069</v>
      </c>
      <c r="M55">
        <v>-3.9622106778606301</v>
      </c>
      <c r="N55">
        <f>(Table2[[#This Row],[1W Return vs Nifty]]-AVERAGE(Table2[1W Return vs Nifty]))/_xlfn.STDEV.P(Table2[1W Return vs Nifty])</f>
        <v>-0.99647985873344591</v>
      </c>
      <c r="O55">
        <v>80.349999999999994</v>
      </c>
      <c r="P55">
        <v>77.649365329666793</v>
      </c>
      <c r="Q55">
        <v>61.6404624918164</v>
      </c>
      <c r="R55">
        <v>45.104365078990398</v>
      </c>
      <c r="S55" s="2">
        <f>(Table2[[#This Row],[Close Price]]-Table2[[#This Row],[20D EMA]])/Table2[[#This Row],[20D EMA]]</f>
        <v>-1.1076540136901066E-2</v>
      </c>
      <c r="T55" s="2">
        <f>(Table2[[#This Row],[Close Price]]-Table2[[#This Row],[50D EMA]])/Table2[[#This Row],[50D EMA]]</f>
        <v>2.3318087181344004E-2</v>
      </c>
      <c r="U55" s="2">
        <f>(Table2[[#This Row],[Close Price]]-Table2[[#This Row],[200D EMA]])/Table2[[#This Row],[200D EMA]]</f>
        <v>0.28908831614541142</v>
      </c>
      <c r="V55">
        <v>0.47601720672130499</v>
      </c>
      <c r="W55">
        <v>79.3</v>
      </c>
      <c r="X55">
        <v>81</v>
      </c>
      <c r="Y55">
        <v>79</v>
      </c>
      <c r="Z55">
        <v>81.77</v>
      </c>
      <c r="AA55">
        <v>74.59</v>
      </c>
      <c r="AB55">
        <v>87.75</v>
      </c>
      <c r="AC55" s="2">
        <f>(Table2[[#This Row],[Close Price]]/Table2[[#This Row],[Day Low]])-1</f>
        <v>2.0176544766707938E-3</v>
      </c>
      <c r="AD55" s="2">
        <f>(Table2[[#This Row],[Day High]]/Table2[[#This Row],[Close Price]])-1</f>
        <v>1.9380820538635879E-2</v>
      </c>
      <c r="AE55" s="2">
        <f>(Table2[[#This Row],[Close Price]]/Table2[[#This Row],[Current Week Low]])-1</f>
        <v>5.8227848101264357E-3</v>
      </c>
      <c r="AF55" s="2">
        <f>(Table2[[#This Row],[Current Week High]]/Table2[[#This Row],[Close Price]])-1</f>
        <v>2.9071230807953707E-2</v>
      </c>
      <c r="AG55" s="2">
        <f>(Table2[[#This Row],[Close Price]]/Table2[[#This Row],[Current Month Low]])-1</f>
        <v>6.5290253385172248E-2</v>
      </c>
      <c r="AH55" s="2">
        <f>(Table2[[#This Row],[Current Month High]]/Table2[[#This Row],[Close Price]])-1</f>
        <v>0.10432922225018881</v>
      </c>
      <c r="AI55">
        <v>17.543418071985901</v>
      </c>
      <c r="AJ55">
        <v>109.130070112583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0.16</v>
      </c>
      <c r="AM55" t="s">
        <v>10349</v>
      </c>
      <c r="AN55">
        <v>0.79</v>
      </c>
      <c r="AO55" t="s">
        <v>10349</v>
      </c>
      <c r="AP55">
        <v>0.23201683664217099</v>
      </c>
      <c r="AQ55">
        <f>(Table2[[#This Row],[Sharpe Ratio]]-AVERAGE(Table2[Sharpe Ratio]))/_xlfn.STDEV.P(Table2[Sharpe Ratio])</f>
        <v>1.9124244554456276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1.1436018489805799</v>
      </c>
      <c r="AS55">
        <f>_xlfn.RANK.AVG(Table2[[#This Row],[1Y Return vs Nifty Z-Score]],Table2[1Y Return vs Nifty Z-Score])</f>
        <v>147</v>
      </c>
      <c r="AT55">
        <f>_xlfn.RANK.AVG(Table2[[#This Row],[6M Return vs Nifty Z-Score]],Table2[6M Return vs Nifty Z-Score])</f>
        <v>139</v>
      </c>
      <c r="AU55">
        <f>_xlfn.RANK.AVG(Table2[[#This Row],[Sharpe Ratio Z-Score]],Table2[Sharpe Ratio Z-Score])</f>
        <v>21</v>
      </c>
      <c r="AV55">
        <f>(Table2[[#This Row],[Rank 1Y]]+Table2[[#This Row],[Rank 6M]]+Table2[[#This Row],[Rank Sharpe]])/3</f>
        <v>102.33333333333333</v>
      </c>
    </row>
    <row r="56" spans="1:48" x14ac:dyDescent="0.3">
      <c r="A56" t="s">
        <v>467</v>
      </c>
      <c r="B56" t="s">
        <v>468</v>
      </c>
      <c r="C56" t="s">
        <v>10315</v>
      </c>
      <c r="D56" t="s">
        <v>89</v>
      </c>
      <c r="E56">
        <v>48094.832812499997</v>
      </c>
      <c r="F56">
        <v>1312.05</v>
      </c>
      <c r="G56">
        <v>104.334338951031</v>
      </c>
      <c r="H56">
        <f>(Table2[[#This Row],[1Y Return vs Nifty]]-AVERAGE(Table2[1Y Return vs Nifty]))/_xlfn.STDEV.P(Table2[1Y Return vs Nifty])</f>
        <v>1.178192418153047</v>
      </c>
      <c r="I56">
        <v>-9.1762556642900392</v>
      </c>
      <c r="J56">
        <f>(Table2[[#This Row],[1M Return vs Nifty]]-AVERAGE(Table2[1M Return vs Nifty]))/_xlfn.STDEV.P(Table2[1M Return vs Nifty])</f>
        <v>-0.89375954079496678</v>
      </c>
      <c r="K56">
        <v>26.283722730550998</v>
      </c>
      <c r="L56">
        <f>(Table2[[#This Row],[6M Return vs Nifty]]-AVERAGE(Table2[6M Return vs Nifty]))/_xlfn.STDEV.P(Table2[6M Return vs Nifty])</f>
        <v>0.63219420753690636</v>
      </c>
      <c r="M56">
        <v>-3.2679104531601801</v>
      </c>
      <c r="N56">
        <f>(Table2[[#This Row],[1W Return vs Nifty]]-AVERAGE(Table2[1W Return vs Nifty]))/_xlfn.STDEV.P(Table2[1W Return vs Nifty])</f>
        <v>-0.8390020822282156</v>
      </c>
      <c r="O56">
        <v>1363.89</v>
      </c>
      <c r="P56">
        <v>1397.3179180965601</v>
      </c>
      <c r="Q56">
        <v>1116.3671809037201</v>
      </c>
      <c r="R56">
        <v>35.895667763264001</v>
      </c>
      <c r="S56" s="2">
        <f>(Table2[[#This Row],[Close Price]]-Table2[[#This Row],[20D EMA]])/Table2[[#This Row],[20D EMA]]</f>
        <v>-3.800893033895706E-2</v>
      </c>
      <c r="T56" s="2">
        <f>(Table2[[#This Row],[Close Price]]-Table2[[#This Row],[50D EMA]])/Table2[[#This Row],[50D EMA]]</f>
        <v>-6.1022561145364064E-2</v>
      </c>
      <c r="U56" s="2">
        <f>(Table2[[#This Row],[Close Price]]-Table2[[#This Row],[200D EMA]])/Table2[[#This Row],[200D EMA]]</f>
        <v>0.1752853563268234</v>
      </c>
      <c r="V56">
        <v>0.28372179628328498</v>
      </c>
      <c r="W56">
        <v>1308.7</v>
      </c>
      <c r="X56">
        <v>1324.5</v>
      </c>
      <c r="Y56">
        <v>1307</v>
      </c>
      <c r="Z56">
        <v>1334.4</v>
      </c>
      <c r="AA56">
        <v>1222.3499999999999</v>
      </c>
      <c r="AB56">
        <v>1467.45</v>
      </c>
      <c r="AC56" s="2">
        <f>(Table2[[#This Row],[Close Price]]/Table2[[#This Row],[Day Low]])-1</f>
        <v>2.5597921601587803E-3</v>
      </c>
      <c r="AD56" s="2">
        <f>(Table2[[#This Row],[Day High]]/Table2[[#This Row],[Close Price]])-1</f>
        <v>9.4889676460501171E-3</v>
      </c>
      <c r="AE56" s="2">
        <f>(Table2[[#This Row],[Close Price]]/Table2[[#This Row],[Current Week Low]])-1</f>
        <v>3.8638102524866103E-3</v>
      </c>
      <c r="AF56" s="2">
        <f>(Table2[[#This Row],[Current Week High]]/Table2[[#This Row],[Close Price]])-1</f>
        <v>1.7034411798330984E-2</v>
      </c>
      <c r="AG56" s="2">
        <f>(Table2[[#This Row],[Close Price]]/Table2[[#This Row],[Current Month Low]])-1</f>
        <v>7.3383237207019336E-2</v>
      </c>
      <c r="AH56" s="2">
        <f>(Table2[[#This Row],[Current Month High]]/Table2[[#This Row],[Close Price]])-1</f>
        <v>0.11844060820852875</v>
      </c>
      <c r="AI56">
        <v>36.785945657558699</v>
      </c>
      <c r="AJ56">
        <v>191.56666666666601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</v>
      </c>
      <c r="AM56">
        <v>0</v>
      </c>
      <c r="AN56">
        <v>-7.23</v>
      </c>
      <c r="AO56" t="s">
        <v>10348</v>
      </c>
      <c r="AP56">
        <v>0.187986363754091</v>
      </c>
      <c r="AQ56">
        <f>(Table2[[#This Row],[Sharpe Ratio]]-AVERAGE(Table2[Sharpe Ratio]))/_xlfn.STDEV.P(Table2[Sharpe Ratio])</f>
        <v>1.4065628846574845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">
        <f>_xlfn.RANK.AVG(Table2[[#This Row],[1Y Return vs Nifty Z-Score]],Table2[1Y Return vs Nifty Z-Score])</f>
        <v>81</v>
      </c>
      <c r="AT56">
        <f>_xlfn.RANK.AVG(Table2[[#This Row],[6M Return vs Nifty Z-Score]],Table2[6M Return vs Nifty Z-Score])</f>
        <v>167</v>
      </c>
      <c r="AU56">
        <f>_xlfn.RANK.AVG(Table2[[#This Row],[Sharpe Ratio Z-Score]],Table2[Sharpe Ratio Z-Score])</f>
        <v>60</v>
      </c>
      <c r="AV56">
        <f>(Table2[[#This Row],[Rank 1Y]]+Table2[[#This Row],[Rank 6M]]+Table2[[#This Row],[Rank Sharpe]])/3</f>
        <v>102.66666666666667</v>
      </c>
    </row>
    <row r="57" spans="1:48" x14ac:dyDescent="0.3">
      <c r="A57" t="s">
        <v>832</v>
      </c>
      <c r="B57" t="s">
        <v>833</v>
      </c>
      <c r="C57" t="s">
        <v>10315</v>
      </c>
      <c r="D57" t="s">
        <v>163</v>
      </c>
      <c r="E57">
        <v>19532.408619149999</v>
      </c>
      <c r="F57">
        <v>816.9</v>
      </c>
      <c r="G57">
        <v>107.787881606501</v>
      </c>
      <c r="H57">
        <f>(Table2[[#This Row],[1Y Return vs Nifty]]-AVERAGE(Table2[1Y Return vs Nifty]))/_xlfn.STDEV.P(Table2[1Y Return vs Nifty])</f>
        <v>1.2326463218761508</v>
      </c>
      <c r="I57">
        <v>-0.82851221650340501</v>
      </c>
      <c r="J57">
        <f>(Table2[[#This Row],[1M Return vs Nifty]]-AVERAGE(Table2[1M Return vs Nifty]))/_xlfn.STDEV.P(Table2[1M Return vs Nifty])</f>
        <v>-9.0685587397746126E-2</v>
      </c>
      <c r="K57">
        <v>25.9799829271407</v>
      </c>
      <c r="L57">
        <f>(Table2[[#This Row],[6M Return vs Nifty]]-AVERAGE(Table2[6M Return vs Nifty]))/_xlfn.STDEV.P(Table2[6M Return vs Nifty])</f>
        <v>0.62176903981755416</v>
      </c>
      <c r="M57">
        <v>-1.28501072568813</v>
      </c>
      <c r="N57">
        <f>(Table2[[#This Row],[1W Return vs Nifty]]-AVERAGE(Table2[1W Return vs Nifty]))/_xlfn.STDEV.P(Table2[1W Return vs Nifty])</f>
        <v>-0.38925047765420218</v>
      </c>
      <c r="O57">
        <v>808.64</v>
      </c>
      <c r="P57">
        <v>809.605482935341</v>
      </c>
      <c r="Q57">
        <v>669.593674769769</v>
      </c>
      <c r="R57">
        <v>55.015402488847599</v>
      </c>
      <c r="S57" s="2">
        <f>(Table2[[#This Row],[Close Price]]-Table2[[#This Row],[20D EMA]])/Table2[[#This Row],[20D EMA]]</f>
        <v>1.0214681440443203E-2</v>
      </c>
      <c r="T57" s="2">
        <f>(Table2[[#This Row],[Close Price]]-Table2[[#This Row],[50D EMA]])/Table2[[#This Row],[50D EMA]]</f>
        <v>9.0099649995102008E-3</v>
      </c>
      <c r="U57" s="2">
        <f>(Table2[[#This Row],[Close Price]]-Table2[[#This Row],[200D EMA]])/Table2[[#This Row],[200D EMA]]</f>
        <v>0.21999360325630365</v>
      </c>
      <c r="V57">
        <v>0.54343828526180304</v>
      </c>
      <c r="W57">
        <v>811</v>
      </c>
      <c r="X57">
        <v>840.85</v>
      </c>
      <c r="Y57">
        <v>801.05</v>
      </c>
      <c r="Z57">
        <v>840.85</v>
      </c>
      <c r="AA57">
        <v>745</v>
      </c>
      <c r="AB57">
        <v>853</v>
      </c>
      <c r="AC57" s="2">
        <f>(Table2[[#This Row],[Close Price]]/Table2[[#This Row],[Day Low]])-1</f>
        <v>7.2749691738593913E-3</v>
      </c>
      <c r="AD57" s="2">
        <f>(Table2[[#This Row],[Day High]]/Table2[[#This Row],[Close Price]])-1</f>
        <v>2.9318153996817253E-2</v>
      </c>
      <c r="AE57" s="2">
        <f>(Table2[[#This Row],[Close Price]]/Table2[[#This Row],[Current Week Low]])-1</f>
        <v>1.9786530179140005E-2</v>
      </c>
      <c r="AF57" s="2">
        <f>(Table2[[#This Row],[Current Week High]]/Table2[[#This Row],[Close Price]])-1</f>
        <v>2.9318153996817253E-2</v>
      </c>
      <c r="AG57" s="2">
        <f>(Table2[[#This Row],[Close Price]]/Table2[[#This Row],[Current Month Low]])-1</f>
        <v>9.6510067114093934E-2</v>
      </c>
      <c r="AH57" s="2">
        <f>(Table2[[#This Row],[Current Month High]]/Table2[[#This Row],[Close Price]])-1</f>
        <v>4.419145550250958E-2</v>
      </c>
      <c r="AI57">
        <v>19.965724078834601</v>
      </c>
      <c r="AJ57">
        <v>172.29999999999899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0.05</v>
      </c>
      <c r="AM57" t="s">
        <v>10349</v>
      </c>
      <c r="AN57">
        <v>-1.45</v>
      </c>
      <c r="AO57" t="s">
        <v>10348</v>
      </c>
      <c r="AP57">
        <v>0.182874543595199</v>
      </c>
      <c r="AQ57">
        <f>(Table2[[#This Row],[Sharpe Ratio]]-AVERAGE(Table2[Sharpe Ratio]))/_xlfn.STDEV.P(Table2[Sharpe Ratio])</f>
        <v>1.3478337090309458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76</v>
      </c>
      <c r="AT57">
        <f>_xlfn.RANK.AVG(Table2[[#This Row],[6M Return vs Nifty Z-Score]],Table2[6M Return vs Nifty Z-Score])</f>
        <v>169</v>
      </c>
      <c r="AU57">
        <f>_xlfn.RANK.AVG(Table2[[#This Row],[Sharpe Ratio Z-Score]],Table2[Sharpe Ratio Z-Score])</f>
        <v>66</v>
      </c>
      <c r="AV57">
        <f>(Table2[[#This Row],[Rank 1Y]]+Table2[[#This Row],[Rank 6M]]+Table2[[#This Row],[Rank Sharpe]])/3</f>
        <v>103.66666666666667</v>
      </c>
    </row>
    <row r="58" spans="1:48" x14ac:dyDescent="0.3">
      <c r="A58" t="s">
        <v>722</v>
      </c>
      <c r="B58" t="s">
        <v>723</v>
      </c>
      <c r="C58" t="s">
        <v>10315</v>
      </c>
      <c r="D58" t="s">
        <v>163</v>
      </c>
      <c r="E58">
        <v>23839.179090434998</v>
      </c>
      <c r="F58">
        <v>749.95</v>
      </c>
      <c r="G58">
        <v>64.105191835391096</v>
      </c>
      <c r="H58">
        <f>(Table2[[#This Row],[1Y Return vs Nifty]]-AVERAGE(Table2[1Y Return vs Nifty]))/_xlfn.STDEV.P(Table2[1Y Return vs Nifty])</f>
        <v>0.54387736186499691</v>
      </c>
      <c r="I58">
        <v>16.5995837914632</v>
      </c>
      <c r="J58">
        <f>(Table2[[#This Row],[1M Return vs Nifty]]-AVERAGE(Table2[1M Return vs Nifty]))/_xlfn.STDEV.P(Table2[1M Return vs Nifty])</f>
        <v>1.5859411619563022</v>
      </c>
      <c r="K58">
        <v>50.6156936415817</v>
      </c>
      <c r="L58">
        <f>(Table2[[#This Row],[6M Return vs Nifty]]-AVERAGE(Table2[6M Return vs Nifty]))/_xlfn.STDEV.P(Table2[6M Return vs Nifty])</f>
        <v>1.4673329507698472</v>
      </c>
      <c r="M58">
        <v>-10.1156135724016</v>
      </c>
      <c r="N58">
        <f>(Table2[[#This Row],[1W Return vs Nifty]]-AVERAGE(Table2[1W Return vs Nifty]))/_xlfn.STDEV.P(Table2[1W Return vs Nifty])</f>
        <v>-2.3921645658660657</v>
      </c>
      <c r="O58">
        <v>715.08</v>
      </c>
      <c r="P58">
        <v>661.54033418853601</v>
      </c>
      <c r="Q58">
        <v>543.28250961902995</v>
      </c>
      <c r="R58">
        <v>57.445505671210697</v>
      </c>
      <c r="S58" s="2">
        <f>(Table2[[#This Row],[Close Price]]-Table2[[#This Row],[20D EMA]])/Table2[[#This Row],[20D EMA]]</f>
        <v>4.8763774682553003E-2</v>
      </c>
      <c r="T58" s="2">
        <f>(Table2[[#This Row],[Close Price]]-Table2[[#This Row],[50D EMA]])/Table2[[#This Row],[50D EMA]]</f>
        <v>0.13364213977959458</v>
      </c>
      <c r="U58" s="2">
        <f>(Table2[[#This Row],[Close Price]]-Table2[[#This Row],[200D EMA]])/Table2[[#This Row],[200D EMA]]</f>
        <v>0.38040519752033447</v>
      </c>
      <c r="V58">
        <v>2.7236776235048099</v>
      </c>
      <c r="W58">
        <v>719.45</v>
      </c>
      <c r="X58">
        <v>761.9</v>
      </c>
      <c r="Y58">
        <v>718</v>
      </c>
      <c r="Z58">
        <v>761.9</v>
      </c>
      <c r="AA58">
        <v>580.4</v>
      </c>
      <c r="AB58">
        <v>843.95</v>
      </c>
      <c r="AC58" s="2">
        <f>(Table2[[#This Row],[Close Price]]/Table2[[#This Row],[Day Low]])-1</f>
        <v>4.2393495030926376E-2</v>
      </c>
      <c r="AD58" s="2">
        <f>(Table2[[#This Row],[Day High]]/Table2[[#This Row],[Close Price]])-1</f>
        <v>1.5934395626375109E-2</v>
      </c>
      <c r="AE58" s="2">
        <f>(Table2[[#This Row],[Close Price]]/Table2[[#This Row],[Current Week Low]])-1</f>
        <v>4.4498607242339894E-2</v>
      </c>
      <c r="AF58" s="2">
        <f>(Table2[[#This Row],[Current Week High]]/Table2[[#This Row],[Close Price]])-1</f>
        <v>1.5934395626375109E-2</v>
      </c>
      <c r="AG58" s="2">
        <f>(Table2[[#This Row],[Close Price]]/Table2[[#This Row],[Current Month Low]])-1</f>
        <v>0.29212611991729864</v>
      </c>
      <c r="AH58" s="2">
        <f>(Table2[[#This Row],[Current Month High]]/Table2[[#This Row],[Close Price]])-1</f>
        <v>0.12534168944596313</v>
      </c>
      <c r="AI58">
        <v>12.534168944596299</v>
      </c>
      <c r="AJ58">
        <v>140.36858974358901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0.22</v>
      </c>
      <c r="AM58" t="s">
        <v>10349</v>
      </c>
      <c r="AN58">
        <v>8.98</v>
      </c>
      <c r="AO58" t="s">
        <v>10349</v>
      </c>
      <c r="AP58">
        <v>0.16612529332161299</v>
      </c>
      <c r="AQ58">
        <f>(Table2[[#This Row],[Sharpe Ratio]]-AVERAGE(Table2[Sharpe Ratio]))/_xlfn.STDEV.P(Table2[Sharpe Ratio])</f>
        <v>1.1554032967013583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2.3603902054264387</v>
      </c>
      <c r="AS58">
        <f>_xlfn.RANK.AVG(Table2[[#This Row],[1Y Return vs Nifty Z-Score]],Table2[1Y Return vs Nifty Z-Score])</f>
        <v>162</v>
      </c>
      <c r="AT58">
        <f>_xlfn.RANK.AVG(Table2[[#This Row],[6M Return vs Nifty Z-Score]],Table2[6M Return vs Nifty Z-Score])</f>
        <v>60</v>
      </c>
      <c r="AU58">
        <f>_xlfn.RANK.AVG(Table2[[#This Row],[Sharpe Ratio Z-Score]],Table2[Sharpe Ratio Z-Score])</f>
        <v>90</v>
      </c>
      <c r="AV58">
        <f>(Table2[[#This Row],[Rank 1Y]]+Table2[[#This Row],[Rank 6M]]+Table2[[#This Row],[Rank Sharpe]])/3</f>
        <v>104</v>
      </c>
    </row>
    <row r="59" spans="1:48" x14ac:dyDescent="0.3">
      <c r="A59" t="s">
        <v>1337</v>
      </c>
      <c r="B59" t="s">
        <v>1338</v>
      </c>
      <c r="C59" t="s">
        <v>10315</v>
      </c>
      <c r="D59" t="s">
        <v>933</v>
      </c>
      <c r="E59">
        <v>8508.0221668800004</v>
      </c>
      <c r="F59">
        <v>896.1</v>
      </c>
      <c r="G59">
        <v>102.897491996112</v>
      </c>
      <c r="H59">
        <f>(Table2[[#This Row],[1Y Return vs Nifty]]-AVERAGE(Table2[1Y Return vs Nifty]))/_xlfn.STDEV.P(Table2[1Y Return vs Nifty])</f>
        <v>1.1555368631032001</v>
      </c>
      <c r="I59">
        <v>-4.3558202863246898</v>
      </c>
      <c r="J59">
        <f>(Table2[[#This Row],[1M Return vs Nifty]]-AVERAGE(Table2[1M Return vs Nifty]))/_xlfn.STDEV.P(Table2[1M Return vs Nifty])</f>
        <v>-0.43002151143508255</v>
      </c>
      <c r="K59">
        <v>27.863761893272599</v>
      </c>
      <c r="L59">
        <f>(Table2[[#This Row],[6M Return vs Nifty]]-AVERAGE(Table2[6M Return vs Nifty]))/_xlfn.STDEV.P(Table2[6M Return vs Nifty])</f>
        <v>0.68642540506048799</v>
      </c>
      <c r="M59">
        <v>-3.1286170780281002</v>
      </c>
      <c r="N59">
        <f>(Table2[[#This Row],[1W Return vs Nifty]]-AVERAGE(Table2[1W Return vs Nifty]))/_xlfn.STDEV.P(Table2[1W Return vs Nifty])</f>
        <v>-0.80740824109533571</v>
      </c>
      <c r="O59">
        <v>873.52</v>
      </c>
      <c r="P59">
        <v>869.24125307729003</v>
      </c>
      <c r="Q59">
        <v>720.55237692661399</v>
      </c>
      <c r="R59">
        <v>62.657703567029699</v>
      </c>
      <c r="S59" s="2">
        <f>(Table2[[#This Row],[Close Price]]-Table2[[#This Row],[20D EMA]])/Table2[[#This Row],[20D EMA]]</f>
        <v>2.5849436761608252E-2</v>
      </c>
      <c r="T59" s="2">
        <f>(Table2[[#This Row],[Close Price]]-Table2[[#This Row],[50D EMA]])/Table2[[#This Row],[50D EMA]]</f>
        <v>3.0899070686791031E-2</v>
      </c>
      <c r="U59" s="2">
        <f>(Table2[[#This Row],[Close Price]]-Table2[[#This Row],[200D EMA]])/Table2[[#This Row],[200D EMA]]</f>
        <v>0.24362923320321656</v>
      </c>
      <c r="V59">
        <v>0.52491244702462803</v>
      </c>
      <c r="W59">
        <v>866.75</v>
      </c>
      <c r="X59">
        <v>910</v>
      </c>
      <c r="Y59">
        <v>860</v>
      </c>
      <c r="Z59">
        <v>910</v>
      </c>
      <c r="AA59">
        <v>806.5</v>
      </c>
      <c r="AB59">
        <v>910</v>
      </c>
      <c r="AC59" s="2">
        <f>(Table2[[#This Row],[Close Price]]/Table2[[#This Row],[Day Low]])-1</f>
        <v>3.3862128641476863E-2</v>
      </c>
      <c r="AD59" s="2">
        <f>(Table2[[#This Row],[Day High]]/Table2[[#This Row],[Close Price]])-1</f>
        <v>1.5511661644905583E-2</v>
      </c>
      <c r="AE59" s="2">
        <f>(Table2[[#This Row],[Close Price]]/Table2[[#This Row],[Current Week Low]])-1</f>
        <v>4.1976744186046577E-2</v>
      </c>
      <c r="AF59" s="2">
        <f>(Table2[[#This Row],[Current Week High]]/Table2[[#This Row],[Close Price]])-1</f>
        <v>1.5511661644905583E-2</v>
      </c>
      <c r="AG59" s="2">
        <f>(Table2[[#This Row],[Close Price]]/Table2[[#This Row],[Current Month Low]])-1</f>
        <v>0.11109733415995038</v>
      </c>
      <c r="AH59" s="2">
        <f>(Table2[[#This Row],[Current Month High]]/Table2[[#This Row],[Close Price]])-1</f>
        <v>1.5511661644905583E-2</v>
      </c>
      <c r="AI59">
        <v>18.178774690324701</v>
      </c>
      <c r="AJ59">
        <v>135.1968503937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</v>
      </c>
      <c r="AM59">
        <v>0</v>
      </c>
      <c r="AN59">
        <v>7.56</v>
      </c>
      <c r="AO59" t="s">
        <v>10349</v>
      </c>
      <c r="AP59">
        <v>0.178507597156048</v>
      </c>
      <c r="AQ59">
        <f>(Table2[[#This Row],[Sharpe Ratio]]-AVERAGE(Table2[Sharpe Ratio]))/_xlfn.STDEV.P(Table2[Sharpe Ratio])</f>
        <v>1.2976623108978438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1.9021948265311135</v>
      </c>
      <c r="AS59">
        <f>_xlfn.RANK.AVG(Table2[[#This Row],[1Y Return vs Nifty Z-Score]],Table2[1Y Return vs Nifty Z-Score])</f>
        <v>86</v>
      </c>
      <c r="AT59">
        <f>_xlfn.RANK.AVG(Table2[[#This Row],[6M Return vs Nifty Z-Score]],Table2[6M Return vs Nifty Z-Score])</f>
        <v>153</v>
      </c>
      <c r="AU59">
        <f>_xlfn.RANK.AVG(Table2[[#This Row],[Sharpe Ratio Z-Score]],Table2[Sharpe Ratio Z-Score])</f>
        <v>74</v>
      </c>
      <c r="AV59">
        <f>(Table2[[#This Row],[Rank 1Y]]+Table2[[#This Row],[Rank 6M]]+Table2[[#This Row],[Rank Sharpe]])/3</f>
        <v>104.33333333333333</v>
      </c>
    </row>
    <row r="60" spans="1:48" x14ac:dyDescent="0.3">
      <c r="A60" t="s">
        <v>266</v>
      </c>
      <c r="B60" t="s">
        <v>267</v>
      </c>
      <c r="C60" t="s">
        <v>10315</v>
      </c>
      <c r="D60" t="s">
        <v>163</v>
      </c>
      <c r="E60">
        <v>103695.8467119</v>
      </c>
      <c r="F60">
        <v>297.8</v>
      </c>
      <c r="G60">
        <v>141.98358800872501</v>
      </c>
      <c r="H60">
        <f>(Table2[[#This Row],[1Y Return vs Nifty]]-AVERAGE(Table2[1Y Return vs Nifty]))/_xlfn.STDEV.P(Table2[1Y Return vs Nifty])</f>
        <v>1.7718288048899054</v>
      </c>
      <c r="I60">
        <v>-9.5401460699688894</v>
      </c>
      <c r="J60">
        <f>(Table2[[#This Row],[1M Return vs Nifty]]-AVERAGE(Table2[1M Return vs Nifty]))/_xlfn.STDEV.P(Table2[1M Return vs Nifty])</f>
        <v>-0.92876671471204686</v>
      </c>
      <c r="K60">
        <v>21.081625642545902</v>
      </c>
      <c r="L60">
        <f>(Table2[[#This Row],[6M Return vs Nifty]]-AVERAGE(Table2[6M Return vs Nifty]))/_xlfn.STDEV.P(Table2[6M Return vs Nifty])</f>
        <v>0.45364423145244609</v>
      </c>
      <c r="M60">
        <v>-0.59682639017102301</v>
      </c>
      <c r="N60">
        <f>(Table2[[#This Row],[1W Return vs Nifty]]-AVERAGE(Table2[1W Return vs Nifty]))/_xlfn.STDEV.P(Table2[1W Return vs Nifty])</f>
        <v>-0.23315987717986084</v>
      </c>
      <c r="O60">
        <v>299.42</v>
      </c>
      <c r="P60">
        <v>299.609859395846</v>
      </c>
      <c r="Q60">
        <v>249.698442107614</v>
      </c>
      <c r="R60">
        <v>49.318778261680102</v>
      </c>
      <c r="S60" s="2">
        <f>(Table2[[#This Row],[Close Price]]-Table2[[#This Row],[20D EMA]])/Table2[[#This Row],[20D EMA]]</f>
        <v>-5.4104602230980042E-3</v>
      </c>
      <c r="T60" s="2">
        <f>(Table2[[#This Row],[Close Price]]-Table2[[#This Row],[50D EMA]])/Table2[[#This Row],[50D EMA]]</f>
        <v>-6.0407204205346092E-3</v>
      </c>
      <c r="U60" s="2">
        <f>(Table2[[#This Row],[Close Price]]-Table2[[#This Row],[200D EMA]])/Table2[[#This Row],[200D EMA]]</f>
        <v>0.19263859832836042</v>
      </c>
      <c r="V60">
        <v>0.39432528004923001</v>
      </c>
      <c r="W60">
        <v>296.60000000000002</v>
      </c>
      <c r="X60">
        <v>299.8</v>
      </c>
      <c r="Y60">
        <v>294.60000000000002</v>
      </c>
      <c r="Z60">
        <v>304</v>
      </c>
      <c r="AA60">
        <v>285</v>
      </c>
      <c r="AB60">
        <v>319.95</v>
      </c>
      <c r="AC60" s="2">
        <f>(Table2[[#This Row],[Close Price]]/Table2[[#This Row],[Day Low]])-1</f>
        <v>4.0458530006741711E-3</v>
      </c>
      <c r="AD60" s="2">
        <f>(Table2[[#This Row],[Day High]]/Table2[[#This Row],[Close Price]])-1</f>
        <v>6.7159167226327199E-3</v>
      </c>
      <c r="AE60" s="2">
        <f>(Table2[[#This Row],[Close Price]]/Table2[[#This Row],[Current Week Low]])-1</f>
        <v>1.0862186014935382E-2</v>
      </c>
      <c r="AF60" s="2">
        <f>(Table2[[#This Row],[Current Week High]]/Table2[[#This Row],[Close Price]])-1</f>
        <v>2.081934184016121E-2</v>
      </c>
      <c r="AG60" s="2">
        <f>(Table2[[#This Row],[Close Price]]/Table2[[#This Row],[Current Month Low]])-1</f>
        <v>4.4912280701754348E-2</v>
      </c>
      <c r="AH60" s="2">
        <f>(Table2[[#This Row],[Current Month High]]/Table2[[#This Row],[Close Price]])-1</f>
        <v>7.4378777703156373E-2</v>
      </c>
      <c r="AI60">
        <v>12.6091336467427</v>
      </c>
      <c r="AJ60">
        <v>180.81093823667999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-0.02</v>
      </c>
      <c r="AM60" t="s">
        <v>10348</v>
      </c>
      <c r="AN60">
        <v>-0.02</v>
      </c>
      <c r="AO60" t="s">
        <v>10348</v>
      </c>
      <c r="AP60">
        <v>0.180615496591815</v>
      </c>
      <c r="AQ60">
        <f>(Table2[[#This Row],[Sharpe Ratio]]-AVERAGE(Table2[Sharpe Ratio]))/_xlfn.STDEV.P(Table2[Sharpe Ratio])</f>
        <v>1.3218797505413142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43</v>
      </c>
      <c r="AT60">
        <f>_xlfn.RANK.AVG(Table2[[#This Row],[6M Return vs Nifty Z-Score]],Table2[6M Return vs Nifty Z-Score])</f>
        <v>201</v>
      </c>
      <c r="AU60">
        <f>_xlfn.RANK.AVG(Table2[[#This Row],[Sharpe Ratio Z-Score]],Table2[Sharpe Ratio Z-Score])</f>
        <v>71</v>
      </c>
      <c r="AV60">
        <f>(Table2[[#This Row],[Rank 1Y]]+Table2[[#This Row],[Rank 6M]]+Table2[[#This Row],[Rank Sharpe]])/3</f>
        <v>105</v>
      </c>
    </row>
    <row r="61" spans="1:48" x14ac:dyDescent="0.3">
      <c r="A61" t="s">
        <v>1329</v>
      </c>
      <c r="B61" t="s">
        <v>1330</v>
      </c>
      <c r="C61" t="s">
        <v>10310</v>
      </c>
      <c r="D61" t="s">
        <v>60</v>
      </c>
      <c r="E61">
        <v>8565.3188467</v>
      </c>
      <c r="F61">
        <v>15.95</v>
      </c>
      <c r="G61">
        <v>160.144245242865</v>
      </c>
      <c r="H61">
        <f>(Table2[[#This Row],[1Y Return vs Nifty]]-AVERAGE(Table2[1Y Return vs Nifty]))/_xlfn.STDEV.P(Table2[1Y Return vs Nifty])</f>
        <v>2.0581778612740269</v>
      </c>
      <c r="I61">
        <v>-7.0305827354326196</v>
      </c>
      <c r="J61">
        <f>(Table2[[#This Row],[1M Return vs Nifty]]-AVERAGE(Table2[1M Return vs Nifty]))/_xlfn.STDEV.P(Table2[1M Return vs Nifty])</f>
        <v>-0.6873403986096851</v>
      </c>
      <c r="K61">
        <v>46.799056010919699</v>
      </c>
      <c r="L61">
        <f>(Table2[[#This Row],[6M Return vs Nifty]]-AVERAGE(Table2[6M Return vs Nifty]))/_xlfn.STDEV.P(Table2[6M Return vs Nifty])</f>
        <v>1.3363356729126055</v>
      </c>
      <c r="M61">
        <v>0.82423138355397796</v>
      </c>
      <c r="N61">
        <f>(Table2[[#This Row],[1W Return vs Nifty]]-AVERAGE(Table2[1W Return vs Nifty]))/_xlfn.STDEV.P(Table2[1W Return vs Nifty])</f>
        <v>8.9157487168157273E-2</v>
      </c>
      <c r="O61">
        <v>16.059999999999999</v>
      </c>
      <c r="P61">
        <v>15.970022163136299</v>
      </c>
      <c r="Q61">
        <v>12.583688090392</v>
      </c>
      <c r="R61">
        <v>48.791239472997198</v>
      </c>
      <c r="S61" s="2">
        <f>(Table2[[#This Row],[Close Price]]-Table2[[#This Row],[20D EMA]])/Table2[[#This Row],[20D EMA]]</f>
        <v>-6.8493150684931156E-3</v>
      </c>
      <c r="T61" s="2">
        <f>(Table2[[#This Row],[Close Price]]-Table2[[#This Row],[50D EMA]])/Table2[[#This Row],[50D EMA]]</f>
        <v>-1.2537342109967319E-3</v>
      </c>
      <c r="U61" s="2">
        <f>(Table2[[#This Row],[Close Price]]-Table2[[#This Row],[200D EMA]])/Table2[[#This Row],[200D EMA]]</f>
        <v>0.2675139343431655</v>
      </c>
      <c r="V61">
        <v>0.67916831363603103</v>
      </c>
      <c r="W61">
        <v>15.8</v>
      </c>
      <c r="X61">
        <v>16.09</v>
      </c>
      <c r="Y61">
        <v>15.8</v>
      </c>
      <c r="Z61">
        <v>16.34</v>
      </c>
      <c r="AA61">
        <v>15</v>
      </c>
      <c r="AB61">
        <v>17.8</v>
      </c>
      <c r="AC61" s="2">
        <f>(Table2[[#This Row],[Close Price]]/Table2[[#This Row],[Day Low]])-1</f>
        <v>9.4936708860757779E-3</v>
      </c>
      <c r="AD61" s="2">
        <f>(Table2[[#This Row],[Day High]]/Table2[[#This Row],[Close Price]])-1</f>
        <v>8.7774294670845965E-3</v>
      </c>
      <c r="AE61" s="2">
        <f>(Table2[[#This Row],[Close Price]]/Table2[[#This Row],[Current Week Low]])-1</f>
        <v>9.4936708860757779E-3</v>
      </c>
      <c r="AF61" s="2">
        <f>(Table2[[#This Row],[Current Week High]]/Table2[[#This Row],[Close Price]])-1</f>
        <v>2.4451410658307138E-2</v>
      </c>
      <c r="AG61" s="2">
        <f>(Table2[[#This Row],[Close Price]]/Table2[[#This Row],[Current Month Low]])-1</f>
        <v>6.3333333333333242E-2</v>
      </c>
      <c r="AH61" s="2">
        <f>(Table2[[#This Row],[Current Month High]]/Table2[[#This Row],[Close Price]])-1</f>
        <v>0.11598746081504707</v>
      </c>
      <c r="AI61">
        <v>32.288401253918501</v>
      </c>
      <c r="AJ61">
        <v>195.37037037037001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-0.24</v>
      </c>
      <c r="AM61" t="s">
        <v>10348</v>
      </c>
      <c r="AN61">
        <v>-0.44</v>
      </c>
      <c r="AO61" t="s">
        <v>10348</v>
      </c>
      <c r="AP61">
        <v>0.108782415946718</v>
      </c>
      <c r="AQ61">
        <f>(Table2[[#This Row],[Sharpe Ratio]]-AVERAGE(Table2[Sharpe Ratio]))/_xlfn.STDEV.P(Table2[Sharpe Ratio])</f>
        <v>0.49659688106031213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3.2929275038054162</v>
      </c>
      <c r="AS61">
        <f>_xlfn.RANK.AVG(Table2[[#This Row],[1Y Return vs Nifty Z-Score]],Table2[1Y Return vs Nifty Z-Score])</f>
        <v>29</v>
      </c>
      <c r="AT61">
        <f>_xlfn.RANK.AVG(Table2[[#This Row],[6M Return vs Nifty Z-Score]],Table2[6M Return vs Nifty Z-Score])</f>
        <v>73</v>
      </c>
      <c r="AU61">
        <f>_xlfn.RANK.AVG(Table2[[#This Row],[Sharpe Ratio Z-Score]],Table2[Sharpe Ratio Z-Score])</f>
        <v>215</v>
      </c>
      <c r="AV61">
        <f>(Table2[[#This Row],[Rank 1Y]]+Table2[[#This Row],[Rank 6M]]+Table2[[#This Row],[Rank Sharpe]])/3</f>
        <v>105.66666666666667</v>
      </c>
    </row>
    <row r="62" spans="1:48" x14ac:dyDescent="0.3">
      <c r="A62" t="s">
        <v>598</v>
      </c>
      <c r="B62" t="s">
        <v>599</v>
      </c>
      <c r="C62" t="s">
        <v>10305</v>
      </c>
      <c r="D62" t="s">
        <v>552</v>
      </c>
      <c r="E62">
        <v>32075.23</v>
      </c>
      <c r="F62">
        <v>1534.7</v>
      </c>
      <c r="G62">
        <v>143.27113614871999</v>
      </c>
      <c r="H62">
        <f>(Table2[[#This Row],[1Y Return vs Nifty]]-AVERAGE(Table2[1Y Return vs Nifty]))/_xlfn.STDEV.P(Table2[1Y Return vs Nifty])</f>
        <v>1.7921302835304251</v>
      </c>
      <c r="I62">
        <v>24.2615045372251</v>
      </c>
      <c r="J62">
        <f>(Table2[[#This Row],[1M Return vs Nifty]]-AVERAGE(Table2[1M Return vs Nifty]))/_xlfn.STDEV.P(Table2[1M Return vs Nifty])</f>
        <v>2.3230372433585944</v>
      </c>
      <c r="K62">
        <v>47.668971630450002</v>
      </c>
      <c r="L62">
        <f>(Table2[[#This Row],[6M Return vs Nifty]]-AVERAGE(Table2[6M Return vs Nifty]))/_xlfn.STDEV.P(Table2[6M Return vs Nifty])</f>
        <v>1.366193518784182</v>
      </c>
      <c r="M62">
        <v>4.8536743543762499</v>
      </c>
      <c r="N62">
        <f>(Table2[[#This Row],[1W Return vs Nifty]]-AVERAGE(Table2[1W Return vs Nifty]))/_xlfn.STDEV.P(Table2[1W Return vs Nifty])</f>
        <v>1.0030960068820045</v>
      </c>
      <c r="O62">
        <v>1365.02</v>
      </c>
      <c r="P62">
        <v>1245.95392649215</v>
      </c>
      <c r="Q62">
        <v>1023.28719660003</v>
      </c>
      <c r="R62">
        <v>78.242743189996901</v>
      </c>
      <c r="S62" s="2">
        <f>(Table2[[#This Row],[Close Price]]-Table2[[#This Row],[20D EMA]])/Table2[[#This Row],[20D EMA]]</f>
        <v>0.12430587097624948</v>
      </c>
      <c r="T62" s="2">
        <f>(Table2[[#This Row],[Close Price]]-Table2[[#This Row],[50D EMA]])/Table2[[#This Row],[50D EMA]]</f>
        <v>0.23174699109523553</v>
      </c>
      <c r="U62" s="2">
        <f>(Table2[[#This Row],[Close Price]]-Table2[[#This Row],[200D EMA]])/Table2[[#This Row],[200D EMA]]</f>
        <v>0.49977445735585097</v>
      </c>
      <c r="V62">
        <v>1.5747712847579001</v>
      </c>
      <c r="W62">
        <v>1490.5</v>
      </c>
      <c r="X62">
        <v>1545</v>
      </c>
      <c r="Y62">
        <v>1490.5</v>
      </c>
      <c r="Z62">
        <v>1615</v>
      </c>
      <c r="AA62">
        <v>1139.5999999999999</v>
      </c>
      <c r="AB62">
        <v>1664.4</v>
      </c>
      <c r="AC62" s="2">
        <f>(Table2[[#This Row],[Close Price]]/Table2[[#This Row],[Day Low]])-1</f>
        <v>2.9654478362965531E-2</v>
      </c>
      <c r="AD62" s="2">
        <f>(Table2[[#This Row],[Day High]]/Table2[[#This Row],[Close Price]])-1</f>
        <v>6.7114093959730337E-3</v>
      </c>
      <c r="AE62" s="2">
        <f>(Table2[[#This Row],[Close Price]]/Table2[[#This Row],[Current Week Low]])-1</f>
        <v>2.9654478362965531E-2</v>
      </c>
      <c r="AF62" s="2">
        <f>(Table2[[#This Row],[Current Week High]]/Table2[[#This Row],[Close Price]])-1</f>
        <v>5.2322929562780951E-2</v>
      </c>
      <c r="AG62" s="2">
        <f>(Table2[[#This Row],[Close Price]]/Table2[[#This Row],[Current Month Low]])-1</f>
        <v>0.34670059670059694</v>
      </c>
      <c r="AH62" s="2">
        <f>(Table2[[#This Row],[Current Month High]]/Table2[[#This Row],[Close Price]])-1</f>
        <v>8.4511630937642579E-2</v>
      </c>
      <c r="AI62">
        <v>8.4511630937642508</v>
      </c>
      <c r="AJ62">
        <v>177.18426874971701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0.4</v>
      </c>
      <c r="AM62" t="s">
        <v>10349</v>
      </c>
      <c r="AN62">
        <v>25.12</v>
      </c>
      <c r="AO62" t="s">
        <v>10349</v>
      </c>
      <c r="AP62">
        <v>0.11099771234815101</v>
      </c>
      <c r="AQ62">
        <f>(Table2[[#This Row],[Sharpe Ratio]]-AVERAGE(Table2[Sharpe Ratio]))/_xlfn.STDEV.P(Table2[Sharpe Ratio])</f>
        <v>0.52204819338754349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7.0065052459427495</v>
      </c>
      <c r="AS62">
        <f>_xlfn.RANK.AVG(Table2[[#This Row],[1Y Return vs Nifty Z-Score]],Table2[1Y Return vs Nifty Z-Score])</f>
        <v>41</v>
      </c>
      <c r="AT62">
        <f>_xlfn.RANK.AVG(Table2[[#This Row],[6M Return vs Nifty Z-Score]],Table2[6M Return vs Nifty Z-Score])</f>
        <v>69</v>
      </c>
      <c r="AU62">
        <f>_xlfn.RANK.AVG(Table2[[#This Row],[Sharpe Ratio Z-Score]],Table2[Sharpe Ratio Z-Score])</f>
        <v>208</v>
      </c>
      <c r="AV62">
        <f>(Table2[[#This Row],[Rank 1Y]]+Table2[[#This Row],[Rank 6M]]+Table2[[#This Row],[Rank Sharpe]])/3</f>
        <v>106</v>
      </c>
    </row>
    <row r="63" spans="1:48" x14ac:dyDescent="0.3">
      <c r="A63" t="s">
        <v>1171</v>
      </c>
      <c r="B63" t="s">
        <v>1172</v>
      </c>
      <c r="C63" t="s">
        <v>632</v>
      </c>
      <c r="D63" t="s">
        <v>473</v>
      </c>
      <c r="E63">
        <v>10494.083355029999</v>
      </c>
      <c r="F63">
        <v>400.95</v>
      </c>
      <c r="G63">
        <v>100.44292416302601</v>
      </c>
      <c r="H63">
        <f>(Table2[[#This Row],[1Y Return vs Nifty]]-AVERAGE(Table2[1Y Return vs Nifty]))/_xlfn.STDEV.P(Table2[1Y Return vs Nifty])</f>
        <v>1.1168343440383237</v>
      </c>
      <c r="I63">
        <v>2.32579666512048</v>
      </c>
      <c r="J63">
        <f>(Table2[[#This Row],[1M Return vs Nifty]]-AVERAGE(Table2[1M Return vs Nifty]))/_xlfn.STDEV.P(Table2[1M Return vs Nifty])</f>
        <v>0.21276687489292356</v>
      </c>
      <c r="K63">
        <v>28.677758408662999</v>
      </c>
      <c r="L63">
        <f>(Table2[[#This Row],[6M Return vs Nifty]]-AVERAGE(Table2[6M Return vs Nifty]))/_xlfn.STDEV.P(Table2[6M Return vs Nifty])</f>
        <v>0.71436395674398323</v>
      </c>
      <c r="M63">
        <v>-1.64741858809599</v>
      </c>
      <c r="N63">
        <f>(Table2[[#This Row],[1W Return vs Nifty]]-AVERAGE(Table2[1W Return vs Nifty]))/_xlfn.STDEV.P(Table2[1W Return vs Nifty])</f>
        <v>-0.47145005404729079</v>
      </c>
      <c r="O63">
        <v>396.27</v>
      </c>
      <c r="P63">
        <v>383.41732584685298</v>
      </c>
      <c r="Q63">
        <v>315.85125307007701</v>
      </c>
      <c r="R63">
        <v>52.981570358455997</v>
      </c>
      <c r="S63" s="2">
        <f>(Table2[[#This Row],[Close Price]]-Table2[[#This Row],[20D EMA]])/Table2[[#This Row],[20D EMA]]</f>
        <v>1.1810129457188298E-2</v>
      </c>
      <c r="T63" s="2">
        <f>(Table2[[#This Row],[Close Price]]-Table2[[#This Row],[50D EMA]])/Table2[[#This Row],[50D EMA]]</f>
        <v>4.5727391464177147E-2</v>
      </c>
      <c r="U63" s="2">
        <f>(Table2[[#This Row],[Close Price]]-Table2[[#This Row],[200D EMA]])/Table2[[#This Row],[200D EMA]]</f>
        <v>0.26942665606915406</v>
      </c>
      <c r="V63">
        <v>0.56760384107060102</v>
      </c>
      <c r="W63">
        <v>398.35</v>
      </c>
      <c r="X63">
        <v>409.1</v>
      </c>
      <c r="Y63">
        <v>398.35</v>
      </c>
      <c r="Z63">
        <v>418.2</v>
      </c>
      <c r="AA63">
        <v>350</v>
      </c>
      <c r="AB63">
        <v>421.3</v>
      </c>
      <c r="AC63" s="2">
        <f>(Table2[[#This Row],[Close Price]]/Table2[[#This Row],[Day Low]])-1</f>
        <v>6.5269235596836506E-3</v>
      </c>
      <c r="AD63" s="2">
        <f>(Table2[[#This Row],[Day High]]/Table2[[#This Row],[Close Price]])-1</f>
        <v>2.0326724030427901E-2</v>
      </c>
      <c r="AE63" s="2">
        <f>(Table2[[#This Row],[Close Price]]/Table2[[#This Row],[Current Week Low]])-1</f>
        <v>6.5269235596836506E-3</v>
      </c>
      <c r="AF63" s="2">
        <f>(Table2[[#This Row],[Current Week High]]/Table2[[#This Row],[Close Price]])-1</f>
        <v>4.3022820800598494E-2</v>
      </c>
      <c r="AG63" s="2">
        <f>(Table2[[#This Row],[Close Price]]/Table2[[#This Row],[Current Month Low]])-1</f>
        <v>0.14557142857142846</v>
      </c>
      <c r="AH63" s="2">
        <f>(Table2[[#This Row],[Current Month High]]/Table2[[#This Row],[Close Price]])-1</f>
        <v>5.0754458161865523E-2</v>
      </c>
      <c r="AI63">
        <v>5.0754458161865497</v>
      </c>
      <c r="AJ63">
        <v>157.84565916398699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0.01</v>
      </c>
      <c r="AM63" t="s">
        <v>10349</v>
      </c>
      <c r="AN63">
        <v>4.74</v>
      </c>
      <c r="AO63" t="s">
        <v>10349</v>
      </c>
      <c r="AP63">
        <v>0.173373293473746</v>
      </c>
      <c r="AQ63">
        <f>(Table2[[#This Row],[Sharpe Ratio]]-AVERAGE(Table2[Sharpe Ratio]))/_xlfn.STDEV.P(Table2[Sharpe Ratio])</f>
        <v>1.2386748243851617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2.8111899460131013</v>
      </c>
      <c r="AS63">
        <f>_xlfn.RANK.AVG(Table2[[#This Row],[1Y Return vs Nifty Z-Score]],Table2[1Y Return vs Nifty Z-Score])</f>
        <v>88</v>
      </c>
      <c r="AT63">
        <f>_xlfn.RANK.AVG(Table2[[#This Row],[6M Return vs Nifty Z-Score]],Table2[6M Return vs Nifty Z-Score])</f>
        <v>148</v>
      </c>
      <c r="AU63">
        <f>_xlfn.RANK.AVG(Table2[[#This Row],[Sharpe Ratio Z-Score]],Table2[Sharpe Ratio Z-Score])</f>
        <v>85</v>
      </c>
      <c r="AV63">
        <f>(Table2[[#This Row],[Rank 1Y]]+Table2[[#This Row],[Rank 6M]]+Table2[[#This Row],[Rank Sharpe]])/3</f>
        <v>107</v>
      </c>
    </row>
    <row r="64" spans="1:48" x14ac:dyDescent="0.3">
      <c r="A64" t="s">
        <v>861</v>
      </c>
      <c r="B64" t="s">
        <v>862</v>
      </c>
      <c r="C64" t="s">
        <v>10311</v>
      </c>
      <c r="D64" t="s">
        <v>499</v>
      </c>
      <c r="E64">
        <v>18319.81398114</v>
      </c>
      <c r="F64">
        <v>660.9</v>
      </c>
      <c r="G64">
        <v>103.966994225706</v>
      </c>
      <c r="H64">
        <f>(Table2[[#This Row],[1Y Return vs Nifty]]-AVERAGE(Table2[1Y Return vs Nifty]))/_xlfn.STDEV.P(Table2[1Y Return vs Nifty])</f>
        <v>1.1724002921243284</v>
      </c>
      <c r="I64">
        <v>5.9670049431719301</v>
      </c>
      <c r="J64">
        <f>(Table2[[#This Row],[1M Return vs Nifty]]-AVERAGE(Table2[1M Return vs Nifty]))/_xlfn.STDEV.P(Table2[1M Return vs Nifty])</f>
        <v>0.56306028595514201</v>
      </c>
      <c r="K64">
        <v>15.9789625529757</v>
      </c>
      <c r="L64">
        <f>(Table2[[#This Row],[6M Return vs Nifty]]-AVERAGE(Table2[6M Return vs Nifty]))/_xlfn.STDEV.P(Table2[6M Return vs Nifty])</f>
        <v>0.27850709787018918</v>
      </c>
      <c r="M64">
        <v>1.2010822048787</v>
      </c>
      <c r="N64">
        <f>(Table2[[#This Row],[1W Return vs Nifty]]-AVERAGE(Table2[1W Return vs Nifty]))/_xlfn.STDEV.P(Table2[1W Return vs Nifty])</f>
        <v>0.17463294476575666</v>
      </c>
      <c r="O64">
        <v>633</v>
      </c>
      <c r="P64">
        <v>595.598354966334</v>
      </c>
      <c r="Q64">
        <v>485.31854301595001</v>
      </c>
      <c r="R64">
        <v>61.541420477040496</v>
      </c>
      <c r="S64" s="2">
        <f>(Table2[[#This Row],[Close Price]]-Table2[[#This Row],[20D EMA]])/Table2[[#This Row],[20D EMA]]</f>
        <v>4.4075829383886218E-2</v>
      </c>
      <c r="T64" s="2">
        <f>(Table2[[#This Row],[Close Price]]-Table2[[#This Row],[50D EMA]])/Table2[[#This Row],[50D EMA]]</f>
        <v>0.10964040529856253</v>
      </c>
      <c r="U64" s="2">
        <f>(Table2[[#This Row],[Close Price]]-Table2[[#This Row],[200D EMA]])/Table2[[#This Row],[200D EMA]]</f>
        <v>0.36178600531708816</v>
      </c>
      <c r="V64">
        <v>1.3866880475279999</v>
      </c>
      <c r="W64">
        <v>657.05</v>
      </c>
      <c r="X64">
        <v>684.5</v>
      </c>
      <c r="Y64">
        <v>657.05</v>
      </c>
      <c r="Z64">
        <v>724</v>
      </c>
      <c r="AA64">
        <v>561.45000000000005</v>
      </c>
      <c r="AB64">
        <v>724</v>
      </c>
      <c r="AC64" s="2">
        <f>(Table2[[#This Row],[Close Price]]/Table2[[#This Row],[Day Low]])-1</f>
        <v>5.8595236283387475E-3</v>
      </c>
      <c r="AD64" s="2">
        <f>(Table2[[#This Row],[Day High]]/Table2[[#This Row],[Close Price]])-1</f>
        <v>3.5708881827810623E-2</v>
      </c>
      <c r="AE64" s="2">
        <f>(Table2[[#This Row],[Close Price]]/Table2[[#This Row],[Current Week Low]])-1</f>
        <v>5.8595236283387475E-3</v>
      </c>
      <c r="AF64" s="2">
        <f>(Table2[[#This Row],[Current Week High]]/Table2[[#This Row],[Close Price]])-1</f>
        <v>9.5475866243001972E-2</v>
      </c>
      <c r="AG64" s="2">
        <f>(Table2[[#This Row],[Close Price]]/Table2[[#This Row],[Current Month Low]])-1</f>
        <v>0.17713064386855448</v>
      </c>
      <c r="AH64" s="2">
        <f>(Table2[[#This Row],[Current Month High]]/Table2[[#This Row],[Close Price]])-1</f>
        <v>9.5475866243001972E-2</v>
      </c>
      <c r="AI64">
        <v>9.5475866243001892</v>
      </c>
      <c r="AJ64">
        <v>182.55664814023001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0.3</v>
      </c>
      <c r="AM64" t="s">
        <v>10349</v>
      </c>
      <c r="AN64">
        <v>11.02</v>
      </c>
      <c r="AO64" t="s">
        <v>10349</v>
      </c>
      <c r="AP64">
        <v>0.24136701822960599</v>
      </c>
      <c r="AQ64">
        <f>(Table2[[#This Row],[Sharpe Ratio]]-AVERAGE(Table2[Sharpe Ratio]))/_xlfn.STDEV.P(Table2[Sharpe Ratio])</f>
        <v>2.0198477292541339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4.2084483499695509</v>
      </c>
      <c r="AS64">
        <f>_xlfn.RANK.AVG(Table2[[#This Row],[1Y Return vs Nifty Z-Score]],Table2[1Y Return vs Nifty Z-Score])</f>
        <v>84</v>
      </c>
      <c r="AT64">
        <f>_xlfn.RANK.AVG(Table2[[#This Row],[6M Return vs Nifty Z-Score]],Table2[6M Return vs Nifty Z-Score])</f>
        <v>234</v>
      </c>
      <c r="AU64">
        <f>_xlfn.RANK.AVG(Table2[[#This Row],[Sharpe Ratio Z-Score]],Table2[Sharpe Ratio Z-Score])</f>
        <v>12</v>
      </c>
      <c r="AV64">
        <f>(Table2[[#This Row],[Rank 1Y]]+Table2[[#This Row],[Rank 6M]]+Table2[[#This Row],[Rank Sharpe]])/3</f>
        <v>110</v>
      </c>
    </row>
    <row r="65" spans="1:48" x14ac:dyDescent="0.3">
      <c r="A65" t="s">
        <v>1548</v>
      </c>
      <c r="B65" t="s">
        <v>1549</v>
      </c>
      <c r="C65" t="s">
        <v>10317</v>
      </c>
      <c r="D65" t="s">
        <v>139</v>
      </c>
      <c r="E65">
        <v>6554.67979302</v>
      </c>
      <c r="F65">
        <v>222.12</v>
      </c>
      <c r="G65">
        <v>114.500680886429</v>
      </c>
      <c r="H65">
        <f>(Table2[[#This Row],[1Y Return vs Nifty]]-AVERAGE(Table2[1Y Return vs Nifty]))/_xlfn.STDEV.P(Table2[1Y Return vs Nifty])</f>
        <v>1.3384907147701404</v>
      </c>
      <c r="I65">
        <v>7.1045555200658299</v>
      </c>
      <c r="J65">
        <f>(Table2[[#This Row],[1M Return vs Nifty]]-AVERAGE(Table2[1M Return vs Nifty]))/_xlfn.STDEV.P(Table2[1M Return vs Nifty])</f>
        <v>0.67249551772639315</v>
      </c>
      <c r="K65">
        <v>24.494855887386599</v>
      </c>
      <c r="L65">
        <f>(Table2[[#This Row],[6M Return vs Nifty]]-AVERAGE(Table2[6M Return vs Nifty]))/_xlfn.STDEV.P(Table2[6M Return vs Nifty])</f>
        <v>0.5707954818572647</v>
      </c>
      <c r="M65">
        <v>-0.64085097867072405</v>
      </c>
      <c r="N65">
        <f>(Table2[[#This Row],[1W Return vs Nifty]]-AVERAGE(Table2[1W Return vs Nifty]))/_xlfn.STDEV.P(Table2[1W Return vs Nifty])</f>
        <v>-0.24314531872495293</v>
      </c>
      <c r="O65">
        <v>215.62</v>
      </c>
      <c r="P65">
        <v>205.63298672416599</v>
      </c>
      <c r="Q65">
        <v>164.202603724071</v>
      </c>
      <c r="R65">
        <v>61.508529546286397</v>
      </c>
      <c r="S65" s="2">
        <f>(Table2[[#This Row],[Close Price]]-Table2[[#This Row],[20D EMA]])/Table2[[#This Row],[20D EMA]]</f>
        <v>3.0145626565253686E-2</v>
      </c>
      <c r="T65" s="2">
        <f>(Table2[[#This Row],[Close Price]]-Table2[[#This Row],[50D EMA]])/Table2[[#This Row],[50D EMA]]</f>
        <v>8.0176889605506382E-2</v>
      </c>
      <c r="U65" s="2">
        <f>(Table2[[#This Row],[Close Price]]-Table2[[#This Row],[200D EMA]])/Table2[[#This Row],[200D EMA]]</f>
        <v>0.35271911018691543</v>
      </c>
      <c r="V65">
        <v>0.369883319802365</v>
      </c>
      <c r="W65">
        <v>217.11</v>
      </c>
      <c r="X65">
        <v>224.9</v>
      </c>
      <c r="Y65">
        <v>214.05</v>
      </c>
      <c r="Z65">
        <v>224.9</v>
      </c>
      <c r="AA65">
        <v>205.1</v>
      </c>
      <c r="AB65">
        <v>228.95</v>
      </c>
      <c r="AC65" s="2">
        <f>(Table2[[#This Row],[Close Price]]/Table2[[#This Row],[Day Low]])-1</f>
        <v>2.3075860163050965E-2</v>
      </c>
      <c r="AD65" s="2">
        <f>(Table2[[#This Row],[Day High]]/Table2[[#This Row],[Close Price]])-1</f>
        <v>1.2515757248334314E-2</v>
      </c>
      <c r="AE65" s="2">
        <f>(Table2[[#This Row],[Close Price]]/Table2[[#This Row],[Current Week Low]])-1</f>
        <v>3.770147161878068E-2</v>
      </c>
      <c r="AF65" s="2">
        <f>(Table2[[#This Row],[Current Week High]]/Table2[[#This Row],[Close Price]])-1</f>
        <v>1.2515757248334314E-2</v>
      </c>
      <c r="AG65" s="2">
        <f>(Table2[[#This Row],[Close Price]]/Table2[[#This Row],[Current Month Low]])-1</f>
        <v>8.2983910287664608E-2</v>
      </c>
      <c r="AH65" s="2">
        <f>(Table2[[#This Row],[Current Month High]]/Table2[[#This Row],[Close Price]])-1</f>
        <v>3.0749144606518897E-2</v>
      </c>
      <c r="AI65">
        <v>7.58598955519538</v>
      </c>
      <c r="AJ65">
        <v>166.97115384615299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0.4</v>
      </c>
      <c r="AM65" t="s">
        <v>10349</v>
      </c>
      <c r="AN65">
        <v>2.5299999999999998</v>
      </c>
      <c r="AO65" t="s">
        <v>10349</v>
      </c>
      <c r="AP65">
        <v>0.170193673800869</v>
      </c>
      <c r="AQ65">
        <f>(Table2[[#This Row],[Sharpe Ratio]]-AVERAGE(Table2[Sharpe Ratio]))/_xlfn.STDEV.P(Table2[Sharpe Ratio])</f>
        <v>1.2021445012537495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3.5407808968825951</v>
      </c>
      <c r="AS65">
        <f>_xlfn.RANK.AVG(Table2[[#This Row],[1Y Return vs Nifty Z-Score]],Table2[1Y Return vs Nifty Z-Score])</f>
        <v>70</v>
      </c>
      <c r="AT65">
        <f>_xlfn.RANK.AVG(Table2[[#This Row],[6M Return vs Nifty Z-Score]],Table2[6M Return vs Nifty Z-Score])</f>
        <v>179</v>
      </c>
      <c r="AU65">
        <f>_xlfn.RANK.AVG(Table2[[#This Row],[Sharpe Ratio Z-Score]],Table2[Sharpe Ratio Z-Score])</f>
        <v>88</v>
      </c>
      <c r="AV65">
        <f>(Table2[[#This Row],[Rank 1Y]]+Table2[[#This Row],[Rank 6M]]+Table2[[#This Row],[Rank Sharpe]])/3</f>
        <v>112.33333333333333</v>
      </c>
    </row>
    <row r="66" spans="1:48" x14ac:dyDescent="0.3">
      <c r="A66" t="s">
        <v>672</v>
      </c>
      <c r="B66" t="s">
        <v>673</v>
      </c>
      <c r="C66" t="s">
        <v>10310</v>
      </c>
      <c r="D66" t="s">
        <v>60</v>
      </c>
      <c r="E66">
        <v>27626.213331629999</v>
      </c>
      <c r="F66">
        <v>208.41</v>
      </c>
      <c r="G66">
        <v>124.76855801012201</v>
      </c>
      <c r="H66">
        <f>(Table2[[#This Row],[1Y Return vs Nifty]]-AVERAGE(Table2[1Y Return vs Nifty]))/_xlfn.STDEV.P(Table2[1Y Return vs Nifty])</f>
        <v>1.5003899724638743</v>
      </c>
      <c r="I66">
        <v>11.5768123025682</v>
      </c>
      <c r="J66">
        <f>(Table2[[#This Row],[1M Return vs Nifty]]-AVERAGE(Table2[1M Return vs Nifty]))/_xlfn.STDEV.P(Table2[1M Return vs Nifty])</f>
        <v>1.1027378889008446</v>
      </c>
      <c r="K66">
        <v>47.000205436206997</v>
      </c>
      <c r="L66">
        <f>(Table2[[#This Row],[6M Return vs Nifty]]-AVERAGE(Table2[6M Return vs Nifty]))/_xlfn.STDEV.P(Table2[6M Return vs Nifty])</f>
        <v>1.3432396626818972</v>
      </c>
      <c r="M66">
        <v>5.6323595160447102</v>
      </c>
      <c r="N66">
        <f>(Table2[[#This Row],[1W Return vs Nifty]]-AVERAGE(Table2[1W Return vs Nifty]))/_xlfn.STDEV.P(Table2[1W Return vs Nifty])</f>
        <v>1.1797135614997789</v>
      </c>
      <c r="O66">
        <v>181.51</v>
      </c>
      <c r="P66">
        <v>171.685179350884</v>
      </c>
      <c r="Q66">
        <v>141.91370223278599</v>
      </c>
      <c r="R66">
        <v>82.102919716361498</v>
      </c>
      <c r="S66" s="2">
        <f>(Table2[[#This Row],[Close Price]]-Table2[[#This Row],[20D EMA]])/Table2[[#This Row],[20D EMA]]</f>
        <v>0.14820120103575565</v>
      </c>
      <c r="T66" s="2">
        <f>(Table2[[#This Row],[Close Price]]-Table2[[#This Row],[50D EMA]])/Table2[[#This Row],[50D EMA]]</f>
        <v>0.21390792605376338</v>
      </c>
      <c r="U66" s="2">
        <f>(Table2[[#This Row],[Close Price]]-Table2[[#This Row],[200D EMA]])/Table2[[#This Row],[200D EMA]]</f>
        <v>0.46856855061210234</v>
      </c>
      <c r="V66">
        <v>1.75525691195454</v>
      </c>
      <c r="W66">
        <v>187.71</v>
      </c>
      <c r="X66">
        <v>210</v>
      </c>
      <c r="Y66">
        <v>187.71</v>
      </c>
      <c r="Z66">
        <v>210</v>
      </c>
      <c r="AA66">
        <v>166.75</v>
      </c>
      <c r="AB66">
        <v>210</v>
      </c>
      <c r="AC66" s="2">
        <f>(Table2[[#This Row],[Close Price]]/Table2[[#This Row],[Day Low]])-1</f>
        <v>0.11027649033082931</v>
      </c>
      <c r="AD66" s="2">
        <f>(Table2[[#This Row],[Day High]]/Table2[[#This Row],[Close Price]])-1</f>
        <v>7.6291924571758596E-3</v>
      </c>
      <c r="AE66" s="2">
        <f>(Table2[[#This Row],[Close Price]]/Table2[[#This Row],[Current Week Low]])-1</f>
        <v>0.11027649033082931</v>
      </c>
      <c r="AF66" s="2">
        <f>(Table2[[#This Row],[Current Week High]]/Table2[[#This Row],[Close Price]])-1</f>
        <v>7.6291924571758596E-3</v>
      </c>
      <c r="AG66" s="2">
        <f>(Table2[[#This Row],[Close Price]]/Table2[[#This Row],[Current Month Low]])-1</f>
        <v>0.24983508245877051</v>
      </c>
      <c r="AH66" s="2">
        <f>(Table2[[#This Row],[Current Month High]]/Table2[[#This Row],[Close Price]])-1</f>
        <v>7.6291924571758596E-3</v>
      </c>
      <c r="AI66">
        <v>0.76291924571758596</v>
      </c>
      <c r="AJ66">
        <v>158.25278810408901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0.32</v>
      </c>
      <c r="AM66" t="s">
        <v>10349</v>
      </c>
      <c r="AN66">
        <v>19.28</v>
      </c>
      <c r="AO66" t="s">
        <v>10349</v>
      </c>
      <c r="AP66">
        <v>0.110993429350859</v>
      </c>
      <c r="AQ66">
        <f>(Table2[[#This Row],[Sharpe Ratio]]-AVERAGE(Table2[Sharpe Ratio]))/_xlfn.STDEV.P(Table2[Sharpe Ratio])</f>
        <v>0.52199898647252074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5.6480800720189155</v>
      </c>
      <c r="AS66">
        <f>_xlfn.RANK.AVG(Table2[[#This Row],[1Y Return vs Nifty Z-Score]],Table2[1Y Return vs Nifty Z-Score])</f>
        <v>58</v>
      </c>
      <c r="AT66">
        <f>_xlfn.RANK.AVG(Table2[[#This Row],[6M Return vs Nifty Z-Score]],Table2[6M Return vs Nifty Z-Score])</f>
        <v>72</v>
      </c>
      <c r="AU66">
        <f>_xlfn.RANK.AVG(Table2[[#This Row],[Sharpe Ratio Z-Score]],Table2[Sharpe Ratio Z-Score])</f>
        <v>209</v>
      </c>
      <c r="AV66">
        <f>(Table2[[#This Row],[Rank 1Y]]+Table2[[#This Row],[Rank 6M]]+Table2[[#This Row],[Rank Sharpe]])/3</f>
        <v>113</v>
      </c>
    </row>
    <row r="67" spans="1:48" x14ac:dyDescent="0.3">
      <c r="A67" t="s">
        <v>260</v>
      </c>
      <c r="B67" t="s">
        <v>261</v>
      </c>
      <c r="C67" t="s">
        <v>10315</v>
      </c>
      <c r="D67" t="s">
        <v>262</v>
      </c>
      <c r="E67">
        <v>104465.592</v>
      </c>
      <c r="F67">
        <v>3768.6</v>
      </c>
      <c r="G67">
        <v>89.516734910482995</v>
      </c>
      <c r="H67">
        <f>(Table2[[#This Row],[1Y Return vs Nifty]]-AVERAGE(Table2[1Y Return vs Nifty]))/_xlfn.STDEV.P(Table2[1Y Return vs Nifty])</f>
        <v>0.94455511746614818</v>
      </c>
      <c r="I67">
        <v>2.7525304347744499</v>
      </c>
      <c r="J67">
        <f>(Table2[[#This Row],[1M Return vs Nifty]]-AVERAGE(Table2[1M Return vs Nifty]))/_xlfn.STDEV.P(Table2[1M Return vs Nifty])</f>
        <v>0.25381973877016423</v>
      </c>
      <c r="K67">
        <v>24.135045989497101</v>
      </c>
      <c r="L67">
        <f>(Table2[[#This Row],[6M Return vs Nifty]]-AVERAGE(Table2[6M Return vs Nifty]))/_xlfn.STDEV.P(Table2[6M Return vs Nifty])</f>
        <v>0.55844583755492083</v>
      </c>
      <c r="M67">
        <v>0.69011715874379798</v>
      </c>
      <c r="N67">
        <f>(Table2[[#This Row],[1W Return vs Nifty]]-AVERAGE(Table2[1W Return vs Nifty]))/_xlfn.STDEV.P(Table2[1W Return vs Nifty])</f>
        <v>5.873835554546223E-2</v>
      </c>
      <c r="O67">
        <v>3769.65</v>
      </c>
      <c r="P67">
        <v>3732.8995324858402</v>
      </c>
      <c r="Q67">
        <v>3097.5134417182398</v>
      </c>
      <c r="R67">
        <v>48.509626501462598</v>
      </c>
      <c r="S67" s="2">
        <f>(Table2[[#This Row],[Close Price]]-Table2[[#This Row],[20D EMA]])/Table2[[#This Row],[20D EMA]]</f>
        <v>-2.7854044805225467E-4</v>
      </c>
      <c r="T67" s="2">
        <f>(Table2[[#This Row],[Close Price]]-Table2[[#This Row],[50D EMA]])/Table2[[#This Row],[50D EMA]]</f>
        <v>9.5637365012033512E-3</v>
      </c>
      <c r="U67" s="2">
        <f>(Table2[[#This Row],[Close Price]]-Table2[[#This Row],[200D EMA]])/Table2[[#This Row],[200D EMA]]</f>
        <v>0.21665331592863007</v>
      </c>
      <c r="V67">
        <v>0.48122238152287</v>
      </c>
      <c r="W67">
        <v>3752.8</v>
      </c>
      <c r="X67">
        <v>3858</v>
      </c>
      <c r="Y67">
        <v>3752.8</v>
      </c>
      <c r="Z67">
        <v>3929</v>
      </c>
      <c r="AA67">
        <v>3359.05</v>
      </c>
      <c r="AB67">
        <v>3929</v>
      </c>
      <c r="AC67" s="2">
        <f>(Table2[[#This Row],[Close Price]]/Table2[[#This Row],[Day Low]])-1</f>
        <v>4.2101897250053089E-3</v>
      </c>
      <c r="AD67" s="2">
        <f>(Table2[[#This Row],[Day High]]/Table2[[#This Row],[Close Price]])-1</f>
        <v>2.3722337207451094E-2</v>
      </c>
      <c r="AE67" s="2">
        <f>(Table2[[#This Row],[Close Price]]/Table2[[#This Row],[Current Week Low]])-1</f>
        <v>4.2101897250053089E-3</v>
      </c>
      <c r="AF67" s="2">
        <f>(Table2[[#This Row],[Current Week High]]/Table2[[#This Row],[Close Price]])-1</f>
        <v>4.2562224698827089E-2</v>
      </c>
      <c r="AG67" s="2">
        <f>(Table2[[#This Row],[Close Price]]/Table2[[#This Row],[Current Month Low]])-1</f>
        <v>0.12192435361188414</v>
      </c>
      <c r="AH67" s="2">
        <f>(Table2[[#This Row],[Current Month High]]/Table2[[#This Row],[Close Price]])-1</f>
        <v>4.2562224698827089E-2</v>
      </c>
      <c r="AI67">
        <v>10.7015867961577</v>
      </c>
      <c r="AJ67">
        <v>127.944111776447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0.01</v>
      </c>
      <c r="AM67" t="s">
        <v>10349</v>
      </c>
      <c r="AN67">
        <v>1.08</v>
      </c>
      <c r="AO67" t="s">
        <v>10349</v>
      </c>
      <c r="AP67">
        <v>0.192217769940841</v>
      </c>
      <c r="AQ67">
        <f>(Table2[[#This Row],[Sharpe Ratio]]-AVERAGE(Table2[Sharpe Ratio]))/_xlfn.STDEV.P(Table2[Sharpe Ratio])</f>
        <v>1.455177074782422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3.2707361241191175</v>
      </c>
      <c r="AS67">
        <f>_xlfn.RANK.AVG(Table2[[#This Row],[1Y Return vs Nifty Z-Score]],Table2[1Y Return vs Nifty Z-Score])</f>
        <v>111</v>
      </c>
      <c r="AT67">
        <f>_xlfn.RANK.AVG(Table2[[#This Row],[6M Return vs Nifty Z-Score]],Table2[6M Return vs Nifty Z-Score])</f>
        <v>181</v>
      </c>
      <c r="AU67">
        <f>_xlfn.RANK.AVG(Table2[[#This Row],[Sharpe Ratio Z-Score]],Table2[Sharpe Ratio Z-Score])</f>
        <v>50</v>
      </c>
      <c r="AV67">
        <f>(Table2[[#This Row],[Rank 1Y]]+Table2[[#This Row],[Rank 6M]]+Table2[[#This Row],[Rank Sharpe]])/3</f>
        <v>114</v>
      </c>
    </row>
    <row r="68" spans="1:48" x14ac:dyDescent="0.3">
      <c r="A68" t="s">
        <v>567</v>
      </c>
      <c r="B68" t="s">
        <v>568</v>
      </c>
      <c r="C68" t="s">
        <v>10316</v>
      </c>
      <c r="D68" t="s">
        <v>335</v>
      </c>
      <c r="E68">
        <v>35505.56159184</v>
      </c>
      <c r="F68">
        <v>1726.8</v>
      </c>
      <c r="G68">
        <v>107.668316769688</v>
      </c>
      <c r="H68">
        <f>(Table2[[#This Row],[1Y Return vs Nifty]]-AVERAGE(Table2[1Y Return vs Nifty]))/_xlfn.STDEV.P(Table2[1Y Return vs Nifty])</f>
        <v>1.2307610774295035</v>
      </c>
      <c r="I68">
        <v>-2.6187086762553999</v>
      </c>
      <c r="J68">
        <f>(Table2[[#This Row],[1M Return vs Nifty]]-AVERAGE(Table2[1M Return vs Nifty]))/_xlfn.STDEV.P(Table2[1M Return vs Nifty])</f>
        <v>-0.26290699756481734</v>
      </c>
      <c r="K68">
        <v>20.879933244616598</v>
      </c>
      <c r="L68">
        <f>(Table2[[#This Row],[6M Return vs Nifty]]-AVERAGE(Table2[6M Return vs Nifty]))/_xlfn.STDEV.P(Table2[6M Return vs Nifty])</f>
        <v>0.44672160540040051</v>
      </c>
      <c r="M68">
        <v>-4.2222719421384003</v>
      </c>
      <c r="N68">
        <f>(Table2[[#This Row],[1W Return vs Nifty]]-AVERAGE(Table2[1W Return vs Nifty]))/_xlfn.STDEV.P(Table2[1W Return vs Nifty])</f>
        <v>-1.0554656809997018</v>
      </c>
      <c r="O68">
        <v>1696.94</v>
      </c>
      <c r="P68">
        <v>1662.2429237362901</v>
      </c>
      <c r="Q68">
        <v>1387.81983463132</v>
      </c>
      <c r="R68">
        <v>56.551819377549201</v>
      </c>
      <c r="S68" s="2">
        <f>(Table2[[#This Row],[Close Price]]-Table2[[#This Row],[20D EMA]])/Table2[[#This Row],[20D EMA]]</f>
        <v>1.759637936521026E-2</v>
      </c>
      <c r="T68" s="2">
        <f>(Table2[[#This Row],[Close Price]]-Table2[[#This Row],[50D EMA]])/Table2[[#This Row],[50D EMA]]</f>
        <v>3.8837329575512544E-2</v>
      </c>
      <c r="U68" s="2">
        <f>(Table2[[#This Row],[Close Price]]-Table2[[#This Row],[200D EMA]])/Table2[[#This Row],[200D EMA]]</f>
        <v>0.2442537258150165</v>
      </c>
      <c r="V68">
        <v>1.10963511720011</v>
      </c>
      <c r="W68">
        <v>1690.3</v>
      </c>
      <c r="X68">
        <v>1749.95</v>
      </c>
      <c r="Y68">
        <v>1671</v>
      </c>
      <c r="Z68">
        <v>1749.95</v>
      </c>
      <c r="AA68">
        <v>1539.1</v>
      </c>
      <c r="AB68">
        <v>1779</v>
      </c>
      <c r="AC68" s="2">
        <f>(Table2[[#This Row],[Close Price]]/Table2[[#This Row],[Day Low]])-1</f>
        <v>2.1593799917174472E-2</v>
      </c>
      <c r="AD68" s="2">
        <f>(Table2[[#This Row],[Day High]]/Table2[[#This Row],[Close Price]])-1</f>
        <v>1.340630067176285E-2</v>
      </c>
      <c r="AE68" s="2">
        <f>(Table2[[#This Row],[Close Price]]/Table2[[#This Row],[Current Week Low]])-1</f>
        <v>3.339317773788153E-2</v>
      </c>
      <c r="AF68" s="2">
        <f>(Table2[[#This Row],[Current Week High]]/Table2[[#This Row],[Close Price]])-1</f>
        <v>1.340630067176285E-2</v>
      </c>
      <c r="AG68" s="2">
        <f>(Table2[[#This Row],[Close Price]]/Table2[[#This Row],[Current Month Low]])-1</f>
        <v>0.12195438892859456</v>
      </c>
      <c r="AH68" s="2">
        <f>(Table2[[#This Row],[Current Month High]]/Table2[[#This Row],[Close Price]])-1</f>
        <v>3.0229325920778427E-2</v>
      </c>
      <c r="AI68">
        <v>9.9027102154273905</v>
      </c>
      <c r="AJ68">
        <v>143.211267605633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10349</v>
      </c>
      <c r="AN68">
        <v>6.66</v>
      </c>
      <c r="AO68" t="s">
        <v>10349</v>
      </c>
      <c r="AP68">
        <v>0.18728813654243701</v>
      </c>
      <c r="AQ68">
        <f>(Table2[[#This Row],[Sharpe Ratio]]-AVERAGE(Table2[Sharpe Ratio]))/_xlfn.STDEV.P(Table2[Sharpe Ratio])</f>
        <v>1.398541024093958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1.7576510283593429</v>
      </c>
      <c r="AS68">
        <f>_xlfn.RANK.AVG(Table2[[#This Row],[1Y Return vs Nifty Z-Score]],Table2[1Y Return vs Nifty Z-Score])</f>
        <v>77</v>
      </c>
      <c r="AT68">
        <f>_xlfn.RANK.AVG(Table2[[#This Row],[6M Return vs Nifty Z-Score]],Table2[6M Return vs Nifty Z-Score])</f>
        <v>203</v>
      </c>
      <c r="AU68">
        <f>_xlfn.RANK.AVG(Table2[[#This Row],[Sharpe Ratio Z-Score]],Table2[Sharpe Ratio Z-Score])</f>
        <v>62</v>
      </c>
      <c r="AV68">
        <f>(Table2[[#This Row],[Rank 1Y]]+Table2[[#This Row],[Rank 6M]]+Table2[[#This Row],[Rank Sharpe]])/3</f>
        <v>114</v>
      </c>
    </row>
    <row r="69" spans="1:48" x14ac:dyDescent="0.3">
      <c r="A69" t="s">
        <v>657</v>
      </c>
      <c r="B69" t="s">
        <v>658</v>
      </c>
      <c r="C69" t="s">
        <v>10311</v>
      </c>
      <c r="D69" t="s">
        <v>499</v>
      </c>
      <c r="E69">
        <v>28765.1813330599</v>
      </c>
      <c r="F69">
        <v>1571.65</v>
      </c>
      <c r="G69">
        <v>121.306850117016</v>
      </c>
      <c r="H69">
        <f>(Table2[[#This Row],[1Y Return vs Nifty]]-AVERAGE(Table2[1Y Return vs Nifty]))/_xlfn.STDEV.P(Table2[1Y Return vs Nifty])</f>
        <v>1.445807322954642</v>
      </c>
      <c r="I69">
        <v>-11.3486497763808</v>
      </c>
      <c r="J69">
        <f>(Table2[[#This Row],[1M Return vs Nifty]]-AVERAGE(Table2[1M Return vs Nifty]))/_xlfn.STDEV.P(Table2[1M Return vs Nifty])</f>
        <v>-1.1027493281363761</v>
      </c>
      <c r="K69">
        <v>75.667246818134899</v>
      </c>
      <c r="L69">
        <f>(Table2[[#This Row],[6M Return vs Nifty]]-AVERAGE(Table2[6M Return vs Nifty]))/_xlfn.STDEV.P(Table2[6M Return vs Nifty])</f>
        <v>2.3271696944680413</v>
      </c>
      <c r="M69">
        <v>-4.3933663570704997</v>
      </c>
      <c r="N69">
        <f>(Table2[[#This Row],[1W Return vs Nifty]]-AVERAGE(Table2[1W Return vs Nifty]))/_xlfn.STDEV.P(Table2[1W Return vs Nifty])</f>
        <v>-1.0942724782286599</v>
      </c>
      <c r="O69">
        <v>1553.56</v>
      </c>
      <c r="P69">
        <v>1507.9740700822399</v>
      </c>
      <c r="Q69">
        <v>1156.25887096883</v>
      </c>
      <c r="R69">
        <v>56.127937457659201</v>
      </c>
      <c r="S69" s="2">
        <f>(Table2[[#This Row],[Close Price]]-Table2[[#This Row],[20D EMA]])/Table2[[#This Row],[20D EMA]]</f>
        <v>1.1644223589690869E-2</v>
      </c>
      <c r="T69" s="2">
        <f>(Table2[[#This Row],[Close Price]]-Table2[[#This Row],[50D EMA]])/Table2[[#This Row],[50D EMA]]</f>
        <v>4.2226143791907186E-2</v>
      </c>
      <c r="U69" s="2">
        <f>(Table2[[#This Row],[Close Price]]-Table2[[#This Row],[200D EMA]])/Table2[[#This Row],[200D EMA]]</f>
        <v>0.35925443640757848</v>
      </c>
      <c r="V69">
        <v>0.19699973494978701</v>
      </c>
      <c r="W69">
        <v>1508.25</v>
      </c>
      <c r="X69">
        <v>1610</v>
      </c>
      <c r="Y69">
        <v>1508.25</v>
      </c>
      <c r="Z69">
        <v>1610</v>
      </c>
      <c r="AA69">
        <v>1458.55</v>
      </c>
      <c r="AB69">
        <v>1666</v>
      </c>
      <c r="AC69" s="2">
        <f>(Table2[[#This Row],[Close Price]]/Table2[[#This Row],[Day Low]])-1</f>
        <v>4.2035471573015126E-2</v>
      </c>
      <c r="AD69" s="2">
        <f>(Table2[[#This Row],[Day High]]/Table2[[#This Row],[Close Price]])-1</f>
        <v>2.4401107116724496E-2</v>
      </c>
      <c r="AE69" s="2">
        <f>(Table2[[#This Row],[Close Price]]/Table2[[#This Row],[Current Week Low]])-1</f>
        <v>4.2035471573015126E-2</v>
      </c>
      <c r="AF69" s="2">
        <f>(Table2[[#This Row],[Current Week High]]/Table2[[#This Row],[Close Price]])-1</f>
        <v>2.4401107116724496E-2</v>
      </c>
      <c r="AG69" s="2">
        <f>(Table2[[#This Row],[Close Price]]/Table2[[#This Row],[Current Month Low]])-1</f>
        <v>7.7542765074903208E-2</v>
      </c>
      <c r="AH69" s="2">
        <f>(Table2[[#This Row],[Current Month High]]/Table2[[#This Row],[Close Price]])-1</f>
        <v>6.0032449972958313E-2</v>
      </c>
      <c r="AI69">
        <v>12.999077402729601</v>
      </c>
      <c r="AJ69">
        <v>162.378964941569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0.16</v>
      </c>
      <c r="AM69" t="s">
        <v>10349</v>
      </c>
      <c r="AN69">
        <v>4.8499999999999996</v>
      </c>
      <c r="AO69" t="s">
        <v>10349</v>
      </c>
      <c r="AP69">
        <v>9.0176460665631994E-2</v>
      </c>
      <c r="AQ69">
        <f>(Table2[[#This Row],[Sharpe Ratio]]-AVERAGE(Table2[Sharpe Ratio]))/_xlfn.STDEV.P(Table2[Sharpe Ratio])</f>
        <v>0.28283497601722191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1.8587901870748693</v>
      </c>
      <c r="AS69">
        <f>_xlfn.RANK.AVG(Table2[[#This Row],[1Y Return vs Nifty Z-Score]],Table2[1Y Return vs Nifty Z-Score])</f>
        <v>63</v>
      </c>
      <c r="AT69">
        <f>_xlfn.RANK.AVG(Table2[[#This Row],[6M Return vs Nifty Z-Score]],Table2[6M Return vs Nifty Z-Score])</f>
        <v>21</v>
      </c>
      <c r="AU69">
        <f>_xlfn.RANK.AVG(Table2[[#This Row],[Sharpe Ratio Z-Score]],Table2[Sharpe Ratio Z-Score])</f>
        <v>259</v>
      </c>
      <c r="AV69">
        <f>(Table2[[#This Row],[Rank 1Y]]+Table2[[#This Row],[Rank 6M]]+Table2[[#This Row],[Rank Sharpe]])/3</f>
        <v>114.33333333333333</v>
      </c>
    </row>
    <row r="70" spans="1:48" x14ac:dyDescent="0.3">
      <c r="A70" t="s">
        <v>557</v>
      </c>
      <c r="B70" t="s">
        <v>558</v>
      </c>
      <c r="C70" t="s">
        <v>10315</v>
      </c>
      <c r="D70" t="s">
        <v>226</v>
      </c>
      <c r="E70">
        <v>36067.330880075002</v>
      </c>
      <c r="F70">
        <v>8979.0499999999993</v>
      </c>
      <c r="G70">
        <v>48.037042595984403</v>
      </c>
      <c r="H70">
        <f>(Table2[[#This Row],[1Y Return vs Nifty]]-AVERAGE(Table2[1Y Return vs Nifty]))/_xlfn.STDEV.P(Table2[1Y Return vs Nifty])</f>
        <v>0.29052202823236839</v>
      </c>
      <c r="I70">
        <v>8.5314689776937804</v>
      </c>
      <c r="J70">
        <f>(Table2[[#This Row],[1M Return vs Nifty]]-AVERAGE(Table2[1M Return vs Nifty]))/_xlfn.STDEV.P(Table2[1M Return vs Nifty])</f>
        <v>0.80976818772882464</v>
      </c>
      <c r="K70">
        <v>30.0581920518758</v>
      </c>
      <c r="L70">
        <f>(Table2[[#This Row],[6M Return vs Nifty]]-AVERAGE(Table2[6M Return vs Nifty]))/_xlfn.STDEV.P(Table2[6M Return vs Nifty])</f>
        <v>0.7617441555007789</v>
      </c>
      <c r="M70">
        <v>6.9176313650405898</v>
      </c>
      <c r="N70">
        <f>(Table2[[#This Row],[1W Return vs Nifty]]-AVERAGE(Table2[1W Return vs Nifty]))/_xlfn.STDEV.P(Table2[1W Return vs Nifty])</f>
        <v>1.4712326274369414</v>
      </c>
      <c r="O70">
        <v>8563.23</v>
      </c>
      <c r="P70">
        <v>8404.4318403574598</v>
      </c>
      <c r="Q70">
        <v>7082.6764739323498</v>
      </c>
      <c r="R70">
        <v>71.298575532352501</v>
      </c>
      <c r="S70" s="2">
        <f>(Table2[[#This Row],[Close Price]]-Table2[[#This Row],[20D EMA]])/Table2[[#This Row],[20D EMA]]</f>
        <v>4.855877980621795E-2</v>
      </c>
      <c r="T70" s="2">
        <f>(Table2[[#This Row],[Close Price]]-Table2[[#This Row],[50D EMA]])/Table2[[#This Row],[50D EMA]]</f>
        <v>6.8370851302912067E-2</v>
      </c>
      <c r="U70" s="2">
        <f>(Table2[[#This Row],[Close Price]]-Table2[[#This Row],[200D EMA]])/Table2[[#This Row],[200D EMA]]</f>
        <v>0.26774815044103945</v>
      </c>
      <c r="V70">
        <v>0.72761521765684101</v>
      </c>
      <c r="W70">
        <v>8802.15</v>
      </c>
      <c r="X70">
        <v>9038.1</v>
      </c>
      <c r="Y70">
        <v>8770</v>
      </c>
      <c r="Z70">
        <v>9050</v>
      </c>
      <c r="AA70">
        <v>8081</v>
      </c>
      <c r="AB70">
        <v>9329.9500000000007</v>
      </c>
      <c r="AC70" s="2">
        <f>(Table2[[#This Row],[Close Price]]/Table2[[#This Row],[Day Low]])-1</f>
        <v>2.009736257618866E-2</v>
      </c>
      <c r="AD70" s="2">
        <f>(Table2[[#This Row],[Day High]]/Table2[[#This Row],[Close Price]])-1</f>
        <v>6.5764195544073534E-3</v>
      </c>
      <c r="AE70" s="2">
        <f>(Table2[[#This Row],[Close Price]]/Table2[[#This Row],[Current Week Low]])-1</f>
        <v>2.3836944127707982E-2</v>
      </c>
      <c r="AF70" s="2">
        <f>(Table2[[#This Row],[Current Week High]]/Table2[[#This Row],[Close Price]])-1</f>
        <v>7.9017267973784389E-3</v>
      </c>
      <c r="AG70" s="2">
        <f>(Table2[[#This Row],[Close Price]]/Table2[[#This Row],[Current Month Low]])-1</f>
        <v>0.11113104813760666</v>
      </c>
      <c r="AH70" s="2">
        <f>(Table2[[#This Row],[Current Month High]]/Table2[[#This Row],[Close Price]])-1</f>
        <v>3.9079858114165811E-2</v>
      </c>
      <c r="AI70">
        <v>7.5826507258563103</v>
      </c>
      <c r="AJ70">
        <v>97.530606183934097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7.0000000000000007E-2</v>
      </c>
      <c r="AM70" t="s">
        <v>10349</v>
      </c>
      <c r="AN70">
        <v>8.33</v>
      </c>
      <c r="AO70" t="s">
        <v>10349</v>
      </c>
      <c r="AP70">
        <v>0.28156423557314098</v>
      </c>
      <c r="AQ70">
        <f>(Table2[[#This Row],[Sharpe Ratio]]-AVERAGE(Table2[Sharpe Ratio]))/_xlfn.STDEV.P(Table2[Sharpe Ratio])</f>
        <v>2.4816694216624824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5.8149364205613949</v>
      </c>
      <c r="AS70">
        <f>_xlfn.RANK.AVG(Table2[[#This Row],[1Y Return vs Nifty Z-Score]],Table2[1Y Return vs Nifty Z-Score])</f>
        <v>214</v>
      </c>
      <c r="AT70">
        <f>_xlfn.RANK.AVG(Table2[[#This Row],[6M Return vs Nifty Z-Score]],Table2[6M Return vs Nifty Z-Score])</f>
        <v>140</v>
      </c>
      <c r="AU70">
        <f>_xlfn.RANK.AVG(Table2[[#This Row],[Sharpe Ratio Z-Score]],Table2[Sharpe Ratio Z-Score])</f>
        <v>3</v>
      </c>
      <c r="AV70">
        <f>(Table2[[#This Row],[Rank 1Y]]+Table2[[#This Row],[Rank 6M]]+Table2[[#This Row],[Rank Sharpe]])/3</f>
        <v>119</v>
      </c>
    </row>
    <row r="71" spans="1:48" x14ac:dyDescent="0.3">
      <c r="A71" t="s">
        <v>758</v>
      </c>
      <c r="B71" t="s">
        <v>759</v>
      </c>
      <c r="C71" t="s">
        <v>10315</v>
      </c>
      <c r="D71" t="s">
        <v>446</v>
      </c>
      <c r="E71">
        <v>22128.084600974998</v>
      </c>
      <c r="F71">
        <v>695.25</v>
      </c>
      <c r="G71">
        <v>93.985198237070307</v>
      </c>
      <c r="H71">
        <f>(Table2[[#This Row],[1Y Return vs Nifty]]-AVERAGE(Table2[1Y Return vs Nifty]))/_xlfn.STDEV.P(Table2[1Y Return vs Nifty])</f>
        <v>1.0150118328018649</v>
      </c>
      <c r="I71">
        <v>20.071095049083201</v>
      </c>
      <c r="J71">
        <f>(Table2[[#This Row],[1M Return vs Nifty]]-AVERAGE(Table2[1M Return vs Nifty]))/_xlfn.STDEV.P(Table2[1M Return vs Nifty])</f>
        <v>1.9199092920692424</v>
      </c>
      <c r="K71">
        <v>25.6572649661436</v>
      </c>
      <c r="L71">
        <f>(Table2[[#This Row],[6M Return vs Nifty]]-AVERAGE(Table2[6M Return vs Nifty]))/_xlfn.STDEV.P(Table2[6M Return vs Nifty])</f>
        <v>0.61069249064069997</v>
      </c>
      <c r="M71">
        <v>6.0523582185510403</v>
      </c>
      <c r="N71">
        <f>(Table2[[#This Row],[1W Return vs Nifty]]-AVERAGE(Table2[1W Return vs Nifty]))/_xlfn.STDEV.P(Table2[1W Return vs Nifty])</f>
        <v>1.2749756101824137</v>
      </c>
      <c r="O71">
        <v>646.02</v>
      </c>
      <c r="P71">
        <v>606.58004937577198</v>
      </c>
      <c r="Q71">
        <v>509.98543306920197</v>
      </c>
      <c r="R71">
        <v>72.338837603167093</v>
      </c>
      <c r="S71" s="2">
        <f>(Table2[[#This Row],[Close Price]]-Table2[[#This Row],[20D EMA]])/Table2[[#This Row],[20D EMA]]</f>
        <v>7.6205071050431908E-2</v>
      </c>
      <c r="T71" s="2">
        <f>(Table2[[#This Row],[Close Price]]-Table2[[#This Row],[50D EMA]])/Table2[[#This Row],[50D EMA]]</f>
        <v>0.1461801302490541</v>
      </c>
      <c r="U71" s="2">
        <f>(Table2[[#This Row],[Close Price]]-Table2[[#This Row],[200D EMA]])/Table2[[#This Row],[200D EMA]]</f>
        <v>0.36327423278707399</v>
      </c>
      <c r="V71">
        <v>1.01748649014002</v>
      </c>
      <c r="W71">
        <v>691</v>
      </c>
      <c r="X71">
        <v>708</v>
      </c>
      <c r="Y71">
        <v>680.15</v>
      </c>
      <c r="Z71">
        <v>708</v>
      </c>
      <c r="AA71">
        <v>597.5</v>
      </c>
      <c r="AB71">
        <v>710</v>
      </c>
      <c r="AC71" s="2">
        <f>(Table2[[#This Row],[Close Price]]/Table2[[#This Row],[Day Low]])-1</f>
        <v>6.1505065123010905E-3</v>
      </c>
      <c r="AD71" s="2">
        <f>(Table2[[#This Row],[Day High]]/Table2[[#This Row],[Close Price]])-1</f>
        <v>1.8338727076591121E-2</v>
      </c>
      <c r="AE71" s="2">
        <f>(Table2[[#This Row],[Close Price]]/Table2[[#This Row],[Current Week Low]])-1</f>
        <v>2.2200985076821222E-2</v>
      </c>
      <c r="AF71" s="2">
        <f>(Table2[[#This Row],[Current Week High]]/Table2[[#This Row],[Close Price]])-1</f>
        <v>1.8338727076591121E-2</v>
      </c>
      <c r="AG71" s="2">
        <f>(Table2[[#This Row],[Close Price]]/Table2[[#This Row],[Current Month Low]])-1</f>
        <v>0.16359832635983262</v>
      </c>
      <c r="AH71" s="2">
        <f>(Table2[[#This Row],[Current Month High]]/Table2[[#This Row],[Close Price]])-1</f>
        <v>2.1215390147429014E-2</v>
      </c>
      <c r="AI71">
        <v>2.1215390147429001</v>
      </c>
      <c r="AJ71">
        <v>126.060803121443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0.35</v>
      </c>
      <c r="AM71" t="s">
        <v>10349</v>
      </c>
      <c r="AN71">
        <v>9.5299999999999994</v>
      </c>
      <c r="AO71" t="s">
        <v>10349</v>
      </c>
      <c r="AP71">
        <v>0.17083663025457499</v>
      </c>
      <c r="AQ71">
        <f>(Table2[[#This Row],[Sharpe Ratio]]-AVERAGE(Table2[Sharpe Ratio]))/_xlfn.STDEV.P(Table2[Sharpe Ratio])</f>
        <v>1.2095313617684396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6.03012058746266</v>
      </c>
      <c r="AS71">
        <f>_xlfn.RANK.AVG(Table2[[#This Row],[1Y Return vs Nifty Z-Score]],Table2[1Y Return vs Nifty Z-Score])</f>
        <v>100</v>
      </c>
      <c r="AT71">
        <f>_xlfn.RANK.AVG(Table2[[#This Row],[6M Return vs Nifty Z-Score]],Table2[6M Return vs Nifty Z-Score])</f>
        <v>171</v>
      </c>
      <c r="AU71">
        <f>_xlfn.RANK.AVG(Table2[[#This Row],[Sharpe Ratio Z-Score]],Table2[Sharpe Ratio Z-Score])</f>
        <v>87</v>
      </c>
      <c r="AV71">
        <f>(Table2[[#This Row],[Rank 1Y]]+Table2[[#This Row],[Rank 6M]]+Table2[[#This Row],[Rank Sharpe]])/3</f>
        <v>119.33333333333333</v>
      </c>
    </row>
    <row r="72" spans="1:48" x14ac:dyDescent="0.3">
      <c r="A72" t="s">
        <v>1080</v>
      </c>
      <c r="B72" t="s">
        <v>1081</v>
      </c>
      <c r="C72" t="s">
        <v>10309</v>
      </c>
      <c r="D72" t="s">
        <v>51</v>
      </c>
      <c r="E72">
        <v>12128.828635530001</v>
      </c>
      <c r="F72">
        <v>1318.95</v>
      </c>
      <c r="G72">
        <v>171.136942641313</v>
      </c>
      <c r="H72">
        <f>(Table2[[#This Row],[1Y Return vs Nifty]]-AVERAGE(Table2[1Y Return vs Nifty]))/_xlfn.STDEV.P(Table2[1Y Return vs Nifty])</f>
        <v>2.2315057583087419</v>
      </c>
      <c r="I72">
        <v>27.092830440101199</v>
      </c>
      <c r="J72">
        <f>(Table2[[#This Row],[1M Return vs Nifty]]-AVERAGE(Table2[1M Return vs Nifty]))/_xlfn.STDEV.P(Table2[1M Return vs Nifty])</f>
        <v>2.5954179292769597</v>
      </c>
      <c r="K72">
        <v>50.747844659534799</v>
      </c>
      <c r="L72">
        <f>(Table2[[#This Row],[6M Return vs Nifty]]-AVERAGE(Table2[6M Return vs Nifty]))/_xlfn.STDEV.P(Table2[6M Return vs Nifty])</f>
        <v>1.4718687294559984</v>
      </c>
      <c r="M72">
        <v>1.34001539684325</v>
      </c>
      <c r="N72">
        <f>(Table2[[#This Row],[1W Return vs Nifty]]-AVERAGE(Table2[1W Return vs Nifty]))/_xlfn.STDEV.P(Table2[1W Return vs Nifty])</f>
        <v>0.20614509091663991</v>
      </c>
      <c r="O72">
        <v>1204.43</v>
      </c>
      <c r="P72">
        <v>1083.9932334285199</v>
      </c>
      <c r="Q72">
        <v>844.75900349570099</v>
      </c>
      <c r="R72">
        <v>75.424425975668896</v>
      </c>
      <c r="S72" s="2">
        <f>(Table2[[#This Row],[Close Price]]-Table2[[#This Row],[20D EMA]])/Table2[[#This Row],[20D EMA]]</f>
        <v>9.5082321097946731E-2</v>
      </c>
      <c r="T72" s="2">
        <f>(Table2[[#This Row],[Close Price]]-Table2[[#This Row],[50D EMA]])/Table2[[#This Row],[50D EMA]]</f>
        <v>0.21675113766932336</v>
      </c>
      <c r="U72" s="2">
        <f>(Table2[[#This Row],[Close Price]]-Table2[[#This Row],[200D EMA]])/Table2[[#This Row],[200D EMA]]</f>
        <v>0.56133287072649973</v>
      </c>
      <c r="V72">
        <v>1.27582462411106</v>
      </c>
      <c r="W72">
        <v>1308</v>
      </c>
      <c r="X72">
        <v>1337.55</v>
      </c>
      <c r="Y72">
        <v>1293</v>
      </c>
      <c r="Z72">
        <v>1345</v>
      </c>
      <c r="AA72">
        <v>1025.55</v>
      </c>
      <c r="AB72">
        <v>1347.55</v>
      </c>
      <c r="AC72" s="2">
        <f>(Table2[[#This Row],[Close Price]]/Table2[[#This Row],[Day Low]])-1</f>
        <v>8.3715596330276032E-3</v>
      </c>
      <c r="AD72" s="2">
        <f>(Table2[[#This Row],[Day High]]/Table2[[#This Row],[Close Price]])-1</f>
        <v>1.4102126691686534E-2</v>
      </c>
      <c r="AE72" s="2">
        <f>(Table2[[#This Row],[Close Price]]/Table2[[#This Row],[Current Week Low]])-1</f>
        <v>2.0069605568445503E-2</v>
      </c>
      <c r="AF72" s="2">
        <f>(Table2[[#This Row],[Current Week High]]/Table2[[#This Row],[Close Price]])-1</f>
        <v>1.9750559156905156E-2</v>
      </c>
      <c r="AG72" s="2">
        <f>(Table2[[#This Row],[Close Price]]/Table2[[#This Row],[Current Month Low]])-1</f>
        <v>0.28609039052215901</v>
      </c>
      <c r="AH72" s="2">
        <f>(Table2[[#This Row],[Current Month High]]/Table2[[#This Row],[Close Price]])-1</f>
        <v>2.168391523560409E-2</v>
      </c>
      <c r="AI72">
        <v>2.1683915235604001</v>
      </c>
      <c r="AJ72">
        <v>204.11574821305001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0.27</v>
      </c>
      <c r="AM72" t="s">
        <v>10349</v>
      </c>
      <c r="AN72">
        <v>15.74</v>
      </c>
      <c r="AO72" t="s">
        <v>10349</v>
      </c>
      <c r="AP72">
        <v>8.2344530251464002E-2</v>
      </c>
      <c r="AQ72">
        <f>(Table2[[#This Row],[Sharpe Ratio]]-AVERAGE(Table2[Sharpe Ratio]))/_xlfn.STDEV.P(Table2[Sharpe Ratio])</f>
        <v>0.19285473365904779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6.6977922416173881</v>
      </c>
      <c r="AS72">
        <f>_xlfn.RANK.AVG(Table2[[#This Row],[1Y Return vs Nifty Z-Score]],Table2[1Y Return vs Nifty Z-Score])</f>
        <v>25</v>
      </c>
      <c r="AT72">
        <f>_xlfn.RANK.AVG(Table2[[#This Row],[6M Return vs Nifty Z-Score]],Table2[6M Return vs Nifty Z-Score])</f>
        <v>59</v>
      </c>
      <c r="AU72">
        <f>_xlfn.RANK.AVG(Table2[[#This Row],[Sharpe Ratio Z-Score]],Table2[Sharpe Ratio Z-Score])</f>
        <v>294</v>
      </c>
      <c r="AV72">
        <f>(Table2[[#This Row],[Rank 1Y]]+Table2[[#This Row],[Rank 6M]]+Table2[[#This Row],[Rank Sharpe]])/3</f>
        <v>126</v>
      </c>
    </row>
    <row r="73" spans="1:48" x14ac:dyDescent="0.3">
      <c r="A73" t="s">
        <v>526</v>
      </c>
      <c r="B73" t="s">
        <v>527</v>
      </c>
      <c r="C73" t="s">
        <v>10305</v>
      </c>
      <c r="D73" t="s">
        <v>528</v>
      </c>
      <c r="E73">
        <v>40057.527584925003</v>
      </c>
      <c r="F73">
        <v>1100.25</v>
      </c>
      <c r="G73">
        <v>87.756982584637697</v>
      </c>
      <c r="H73">
        <f>(Table2[[#This Row],[1Y Return vs Nifty]]-AVERAGE(Table2[1Y Return vs Nifty]))/_xlfn.STDEV.P(Table2[1Y Return vs Nifty])</f>
        <v>0.9168081360943352</v>
      </c>
      <c r="I73">
        <v>8.2288479821348997</v>
      </c>
      <c r="J73">
        <f>(Table2[[#This Row],[1M Return vs Nifty]]-AVERAGE(Table2[1M Return vs Nifty]))/_xlfn.STDEV.P(Table2[1M Return vs Nifty])</f>
        <v>0.78065528544516494</v>
      </c>
      <c r="K73">
        <v>34.420805024759403</v>
      </c>
      <c r="L73">
        <f>(Table2[[#This Row],[6M Return vs Nifty]]-AVERAGE(Table2[6M Return vs Nifty]))/_xlfn.STDEV.P(Table2[6M Return vs Nifty])</f>
        <v>0.91148077686645856</v>
      </c>
      <c r="M73">
        <v>1.1599061747348E-2</v>
      </c>
      <c r="N73">
        <f>(Table2[[#This Row],[1W Return vs Nifty]]-AVERAGE(Table2[1W Return vs Nifty]))/_xlfn.STDEV.P(Table2[1W Return vs Nifty])</f>
        <v>-9.5159796049780712E-2</v>
      </c>
      <c r="O73">
        <v>1060.06</v>
      </c>
      <c r="P73">
        <v>993.46215447388602</v>
      </c>
      <c r="Q73">
        <v>797.73144011509396</v>
      </c>
      <c r="R73">
        <v>63.943064471234301</v>
      </c>
      <c r="S73" s="2">
        <f>(Table2[[#This Row],[Close Price]]-Table2[[#This Row],[20D EMA]])/Table2[[#This Row],[20D EMA]]</f>
        <v>3.7912948323679842E-2</v>
      </c>
      <c r="T73" s="2">
        <f>(Table2[[#This Row],[Close Price]]-Table2[[#This Row],[50D EMA]])/Table2[[#This Row],[50D EMA]]</f>
        <v>0.10749060248064134</v>
      </c>
      <c r="U73" s="2">
        <f>(Table2[[#This Row],[Close Price]]-Table2[[#This Row],[200D EMA]])/Table2[[#This Row],[200D EMA]]</f>
        <v>0.37922356406218577</v>
      </c>
      <c r="V73">
        <v>0.89529380174563</v>
      </c>
      <c r="W73">
        <v>1092.1500000000001</v>
      </c>
      <c r="X73">
        <v>1114.25</v>
      </c>
      <c r="Y73">
        <v>1084.95</v>
      </c>
      <c r="Z73">
        <v>1129.9000000000001</v>
      </c>
      <c r="AA73">
        <v>982.4</v>
      </c>
      <c r="AB73">
        <v>1215</v>
      </c>
      <c r="AC73" s="2">
        <f>(Table2[[#This Row],[Close Price]]/Table2[[#This Row],[Day Low]])-1</f>
        <v>7.4165636588379158E-3</v>
      </c>
      <c r="AD73" s="2">
        <f>(Table2[[#This Row],[Day High]]/Table2[[#This Row],[Close Price]])-1</f>
        <v>1.2724380822540349E-2</v>
      </c>
      <c r="AE73" s="2">
        <f>(Table2[[#This Row],[Close Price]]/Table2[[#This Row],[Current Week Low]])-1</f>
        <v>1.4102032351721139E-2</v>
      </c>
      <c r="AF73" s="2">
        <f>(Table2[[#This Row],[Current Week High]]/Table2[[#This Row],[Close Price]])-1</f>
        <v>2.6948420813451612E-2</v>
      </c>
      <c r="AG73" s="2">
        <f>(Table2[[#This Row],[Close Price]]/Table2[[#This Row],[Current Month Low]])-1</f>
        <v>0.11996131921824116</v>
      </c>
      <c r="AH73" s="2">
        <f>(Table2[[#This Row],[Current Month High]]/Table2[[#This Row],[Close Price]])-1</f>
        <v>0.10429447852760743</v>
      </c>
      <c r="AI73">
        <v>10.429447852760701</v>
      </c>
      <c r="AJ73">
        <v>131.63157894736801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0.28999999999999998</v>
      </c>
      <c r="AM73" t="s">
        <v>10349</v>
      </c>
      <c r="AN73">
        <v>6.78</v>
      </c>
      <c r="AO73" t="s">
        <v>10349</v>
      </c>
      <c r="AP73">
        <v>0.136901841380344</v>
      </c>
      <c r="AQ73">
        <f>(Table2[[#This Row],[Sharpe Ratio]]-AVERAGE(Table2[Sharpe Ratio]))/_xlfn.STDEV.P(Table2[Sharpe Ratio])</f>
        <v>0.81965806542849085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3.3334424677846686</v>
      </c>
      <c r="AS73">
        <f>_xlfn.RANK.AVG(Table2[[#This Row],[1Y Return vs Nifty Z-Score]],Table2[1Y Return vs Nifty Z-Score])</f>
        <v>114</v>
      </c>
      <c r="AT73">
        <f>_xlfn.RANK.AVG(Table2[[#This Row],[6M Return vs Nifty Z-Score]],Table2[6M Return vs Nifty Z-Score])</f>
        <v>117</v>
      </c>
      <c r="AU73">
        <f>_xlfn.RANK.AVG(Table2[[#This Row],[Sharpe Ratio Z-Score]],Table2[Sharpe Ratio Z-Score])</f>
        <v>149</v>
      </c>
      <c r="AV73">
        <f>(Table2[[#This Row],[Rank 1Y]]+Table2[[#This Row],[Rank 6M]]+Table2[[#This Row],[Rank Sharpe]])/3</f>
        <v>126.66666666666667</v>
      </c>
    </row>
    <row r="74" spans="1:48" x14ac:dyDescent="0.3">
      <c r="A74" t="s">
        <v>73</v>
      </c>
      <c r="B74" t="s">
        <v>74</v>
      </c>
      <c r="C74" t="s">
        <v>10311</v>
      </c>
      <c r="D74" t="s">
        <v>63</v>
      </c>
      <c r="E74">
        <v>333203.34457343997</v>
      </c>
      <c r="F74">
        <v>2780.8</v>
      </c>
      <c r="G74">
        <v>49.637548454096802</v>
      </c>
      <c r="H74">
        <f>(Table2[[#This Row],[1Y Return vs Nifty]]-AVERAGE(Table2[1Y Return vs Nifty]))/_xlfn.STDEV.P(Table2[1Y Return vs Nifty])</f>
        <v>0.31575808308979864</v>
      </c>
      <c r="I74">
        <v>-4.6578988195835898</v>
      </c>
      <c r="J74">
        <f>(Table2[[#This Row],[1M Return vs Nifty]]-AVERAGE(Table2[1M Return vs Nifty]))/_xlfn.STDEV.P(Table2[1M Return vs Nifty])</f>
        <v>-0.45908222747864763</v>
      </c>
      <c r="K74">
        <v>29.860319211985999</v>
      </c>
      <c r="L74">
        <f>(Table2[[#This Row],[6M Return vs Nifty]]-AVERAGE(Table2[6M Return vs Nifty]))/_xlfn.STDEV.P(Table2[6M Return vs Nifty])</f>
        <v>0.75495262696288379</v>
      </c>
      <c r="M74">
        <v>-0.68965488865242797</v>
      </c>
      <c r="N74">
        <f>(Table2[[#This Row],[1W Return vs Nifty]]-AVERAGE(Table2[1W Return vs Nifty]))/_xlfn.STDEV.P(Table2[1W Return vs Nifty])</f>
        <v>-0.25421478256099878</v>
      </c>
      <c r="O74">
        <v>2768.75</v>
      </c>
      <c r="P74">
        <v>2733.2530810455701</v>
      </c>
      <c r="Q74">
        <v>2266.0004256993202</v>
      </c>
      <c r="R74">
        <v>53.398648200846097</v>
      </c>
      <c r="S74" s="2">
        <f>(Table2[[#This Row],[Close Price]]-Table2[[#This Row],[20D EMA]])/Table2[[#This Row],[20D EMA]]</f>
        <v>4.3521444695260253E-3</v>
      </c>
      <c r="T74" s="2">
        <f>(Table2[[#This Row],[Close Price]]-Table2[[#This Row],[50D EMA]])/Table2[[#This Row],[50D EMA]]</f>
        <v>1.7395725000423912E-2</v>
      </c>
      <c r="U74" s="2">
        <f>(Table2[[#This Row],[Close Price]]-Table2[[#This Row],[200D EMA]])/Table2[[#This Row],[200D EMA]]</f>
        <v>0.22718423547595118</v>
      </c>
      <c r="V74">
        <v>0.70014748693220397</v>
      </c>
      <c r="W74">
        <v>2773.95</v>
      </c>
      <c r="X74">
        <v>2800</v>
      </c>
      <c r="Y74">
        <v>2753.1</v>
      </c>
      <c r="Z74">
        <v>2800</v>
      </c>
      <c r="AA74">
        <v>2625.7</v>
      </c>
      <c r="AB74">
        <v>2926.5</v>
      </c>
      <c r="AC74" s="2">
        <f>(Table2[[#This Row],[Close Price]]/Table2[[#This Row],[Day Low]])-1</f>
        <v>2.4694028371097243E-3</v>
      </c>
      <c r="AD74" s="2">
        <f>(Table2[[#This Row],[Day High]]/Table2[[#This Row],[Close Price]])-1</f>
        <v>6.9044879171460405E-3</v>
      </c>
      <c r="AE74" s="2">
        <f>(Table2[[#This Row],[Close Price]]/Table2[[#This Row],[Current Week Low]])-1</f>
        <v>1.0061385347426732E-2</v>
      </c>
      <c r="AF74" s="2">
        <f>(Table2[[#This Row],[Current Week High]]/Table2[[#This Row],[Close Price]])-1</f>
        <v>6.9044879171460405E-3</v>
      </c>
      <c r="AG74" s="2">
        <f>(Table2[[#This Row],[Close Price]]/Table2[[#This Row],[Current Month Low]])-1</f>
        <v>5.9069962295768885E-2</v>
      </c>
      <c r="AH74" s="2">
        <f>(Table2[[#This Row],[Current Month High]]/Table2[[#This Row],[Close Price]])-1</f>
        <v>5.239499424626004E-2</v>
      </c>
      <c r="AI74">
        <v>8.3680955120828404</v>
      </c>
      <c r="AJ74">
        <v>91.779310344827607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-0.03</v>
      </c>
      <c r="AM74" t="s">
        <v>10348</v>
      </c>
      <c r="AN74">
        <v>3.65</v>
      </c>
      <c r="AO74" t="s">
        <v>10349</v>
      </c>
      <c r="AP74">
        <v>0.20303116710201299</v>
      </c>
      <c r="AQ74">
        <f>(Table2[[#This Row],[Sharpe Ratio]]-AVERAGE(Table2[Sharpe Ratio]))/_xlfn.STDEV.P(Table2[Sharpe Ratio])</f>
        <v>1.5794110817032829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1.9368247817163189</v>
      </c>
      <c r="AS74">
        <f>_xlfn.RANK.AVG(Table2[[#This Row],[1Y Return vs Nifty Z-Score]],Table2[1Y Return vs Nifty Z-Score])</f>
        <v>205</v>
      </c>
      <c r="AT74">
        <f>_xlfn.RANK.AVG(Table2[[#This Row],[6M Return vs Nifty Z-Score]],Table2[6M Return vs Nifty Z-Score])</f>
        <v>142</v>
      </c>
      <c r="AU74">
        <f>_xlfn.RANK.AVG(Table2[[#This Row],[Sharpe Ratio Z-Score]],Table2[Sharpe Ratio Z-Score])</f>
        <v>37</v>
      </c>
      <c r="AV74">
        <f>(Table2[[#This Row],[Rank 1Y]]+Table2[[#This Row],[Rank 6M]]+Table2[[#This Row],[Rank Sharpe]])/3</f>
        <v>128</v>
      </c>
    </row>
    <row r="75" spans="1:48" x14ac:dyDescent="0.3">
      <c r="A75" t="s">
        <v>1159</v>
      </c>
      <c r="B75" t="s">
        <v>1160</v>
      </c>
      <c r="C75" t="s">
        <v>10309</v>
      </c>
      <c r="D75" t="s">
        <v>51</v>
      </c>
      <c r="E75">
        <v>10665.661925856</v>
      </c>
      <c r="F75">
        <v>235.36</v>
      </c>
      <c r="G75">
        <v>82.658917929095793</v>
      </c>
      <c r="H75">
        <f>(Table2[[#This Row],[1Y Return vs Nifty]]-AVERAGE(Table2[1Y Return vs Nifty]))/_xlfn.STDEV.P(Table2[1Y Return vs Nifty])</f>
        <v>0.83642415083000465</v>
      </c>
      <c r="I75">
        <v>14.5140260707617</v>
      </c>
      <c r="J75">
        <f>(Table2[[#This Row],[1M Return vs Nifty]]-AVERAGE(Table2[1M Return vs Nifty]))/_xlfn.STDEV.P(Table2[1M Return vs Nifty])</f>
        <v>1.3853052542672688</v>
      </c>
      <c r="K75">
        <v>36.072760182853997</v>
      </c>
      <c r="L75">
        <f>(Table2[[#This Row],[6M Return vs Nifty]]-AVERAGE(Table2[6M Return vs Nifty]))/_xlfn.STDEV.P(Table2[6M Return vs Nifty])</f>
        <v>0.96818032494880713</v>
      </c>
      <c r="M75">
        <v>4.6265140065913197</v>
      </c>
      <c r="N75">
        <f>(Table2[[#This Row],[1W Return vs Nifty]]-AVERAGE(Table2[1W Return vs Nifty]))/_xlfn.STDEV.P(Table2[1W Return vs Nifty])</f>
        <v>0.95157260935644628</v>
      </c>
      <c r="O75">
        <v>212.56</v>
      </c>
      <c r="P75">
        <v>195.811853481535</v>
      </c>
      <c r="Q75">
        <v>162.97425769862599</v>
      </c>
      <c r="R75">
        <v>74.302657430306198</v>
      </c>
      <c r="S75" s="2">
        <f>(Table2[[#This Row],[Close Price]]-Table2[[#This Row],[20D EMA]])/Table2[[#This Row],[20D EMA]]</f>
        <v>0.1072638313887844</v>
      </c>
      <c r="T75" s="2">
        <f>(Table2[[#This Row],[Close Price]]-Table2[[#This Row],[50D EMA]])/Table2[[#This Row],[50D EMA]]</f>
        <v>0.20197013518486712</v>
      </c>
      <c r="U75" s="2">
        <f>(Table2[[#This Row],[Close Price]]-Table2[[#This Row],[200D EMA]])/Table2[[#This Row],[200D EMA]]</f>
        <v>0.44415445312369906</v>
      </c>
      <c r="V75">
        <v>2.0326142310711601</v>
      </c>
      <c r="W75">
        <v>233.1</v>
      </c>
      <c r="X75">
        <v>237.9</v>
      </c>
      <c r="Y75">
        <v>229.01</v>
      </c>
      <c r="Z75">
        <v>240</v>
      </c>
      <c r="AA75">
        <v>186.6</v>
      </c>
      <c r="AB75">
        <v>240</v>
      </c>
      <c r="AC75" s="2">
        <f>(Table2[[#This Row],[Close Price]]/Table2[[#This Row],[Day Low]])-1</f>
        <v>9.695409695409829E-3</v>
      </c>
      <c r="AD75" s="2">
        <f>(Table2[[#This Row],[Day High]]/Table2[[#This Row],[Close Price]])-1</f>
        <v>1.0791978246091016E-2</v>
      </c>
      <c r="AE75" s="2">
        <f>(Table2[[#This Row],[Close Price]]/Table2[[#This Row],[Current Week Low]])-1</f>
        <v>2.7728046810183038E-2</v>
      </c>
      <c r="AF75" s="2">
        <f>(Table2[[#This Row],[Current Week High]]/Table2[[#This Row],[Close Price]])-1</f>
        <v>1.971447994561526E-2</v>
      </c>
      <c r="AG75" s="2">
        <f>(Table2[[#This Row],[Close Price]]/Table2[[#This Row],[Current Month Low]])-1</f>
        <v>0.26130760986066459</v>
      </c>
      <c r="AH75" s="2">
        <f>(Table2[[#This Row],[Current Month High]]/Table2[[#This Row],[Close Price]])-1</f>
        <v>1.971447994561526E-2</v>
      </c>
      <c r="AI75">
        <v>1.97144799456152</v>
      </c>
      <c r="AJ75">
        <v>141.518727552591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0.31</v>
      </c>
      <c r="AM75" t="s">
        <v>10349</v>
      </c>
      <c r="AN75">
        <v>19.260000000000002</v>
      </c>
      <c r="AO75" t="s">
        <v>10349</v>
      </c>
      <c r="AP75">
        <v>0.13389557812012001</v>
      </c>
      <c r="AQ75">
        <f>(Table2[[#This Row],[Sharpe Ratio]]-AVERAGE(Table2[Sharpe Ratio]))/_xlfn.STDEV.P(Table2[Sharpe Ratio])</f>
        <v>0.78511941627781845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4.9266017556803456</v>
      </c>
      <c r="AS75">
        <f>_xlfn.RANK.AVG(Table2[[#This Row],[1Y Return vs Nifty Z-Score]],Table2[1Y Return vs Nifty Z-Score])</f>
        <v>123</v>
      </c>
      <c r="AT75">
        <f>_xlfn.RANK.AVG(Table2[[#This Row],[6M Return vs Nifty Z-Score]],Table2[6M Return vs Nifty Z-Score])</f>
        <v>109</v>
      </c>
      <c r="AU75">
        <f>_xlfn.RANK.AVG(Table2[[#This Row],[Sharpe Ratio Z-Score]],Table2[Sharpe Ratio Z-Score])</f>
        <v>156</v>
      </c>
      <c r="AV75">
        <f>(Table2[[#This Row],[Rank 1Y]]+Table2[[#This Row],[Rank 6M]]+Table2[[#This Row],[Rank Sharpe]])/3</f>
        <v>129.33333333333334</v>
      </c>
    </row>
    <row r="76" spans="1:48" x14ac:dyDescent="0.3">
      <c r="A76" t="s">
        <v>197</v>
      </c>
      <c r="B76" t="s">
        <v>198</v>
      </c>
      <c r="C76" t="s">
        <v>10311</v>
      </c>
      <c r="D76" t="s">
        <v>104</v>
      </c>
      <c r="E76">
        <v>130226.128818539</v>
      </c>
      <c r="F76">
        <v>2741.1</v>
      </c>
      <c r="G76">
        <v>73.301554859319097</v>
      </c>
      <c r="H76">
        <f>(Table2[[#This Row],[1Y Return vs Nifty]]-AVERAGE(Table2[1Y Return vs Nifty]))/_xlfn.STDEV.P(Table2[1Y Return vs Nifty])</f>
        <v>0.68888146827570385</v>
      </c>
      <c r="I76">
        <v>9.0072868888485793</v>
      </c>
      <c r="J76">
        <f>(Table2[[#This Row],[1M Return vs Nifty]]-AVERAGE(Table2[1M Return vs Nifty]))/_xlfn.STDEV.P(Table2[1M Return vs Nifty])</f>
        <v>0.85554306969523297</v>
      </c>
      <c r="K76">
        <v>15.7991614887342</v>
      </c>
      <c r="L76">
        <f>(Table2[[#This Row],[6M Return vs Nifty]]-AVERAGE(Table2[6M Return vs Nifty]))/_xlfn.STDEV.P(Table2[6M Return vs Nifty])</f>
        <v>0.27233584132168992</v>
      </c>
      <c r="M76">
        <v>4.61230030757023</v>
      </c>
      <c r="N76">
        <f>(Table2[[#This Row],[1W Return vs Nifty]]-AVERAGE(Table2[1W Return vs Nifty]))/_xlfn.STDEV.P(Table2[1W Return vs Nifty])</f>
        <v>0.94834872775865264</v>
      </c>
      <c r="O76">
        <v>2620.1999999999998</v>
      </c>
      <c r="P76">
        <v>2503.1575716213001</v>
      </c>
      <c r="Q76">
        <v>2150.17029639775</v>
      </c>
      <c r="R76">
        <v>70.242372233411601</v>
      </c>
      <c r="S76" s="2">
        <f>(Table2[[#This Row],[Close Price]]-Table2[[#This Row],[20D EMA]])/Table2[[#This Row],[20D EMA]]</f>
        <v>4.6141515914815703E-2</v>
      </c>
      <c r="T76" s="2">
        <f>(Table2[[#This Row],[Close Price]]-Table2[[#This Row],[50D EMA]])/Table2[[#This Row],[50D EMA]]</f>
        <v>9.505691174870147E-2</v>
      </c>
      <c r="U76" s="2">
        <f>(Table2[[#This Row],[Close Price]]-Table2[[#This Row],[200D EMA]])/Table2[[#This Row],[200D EMA]]</f>
        <v>0.27482925635809108</v>
      </c>
      <c r="V76">
        <v>1.09860168849232</v>
      </c>
      <c r="W76">
        <v>2722.15</v>
      </c>
      <c r="X76">
        <v>2786.85</v>
      </c>
      <c r="Y76">
        <v>2722.15</v>
      </c>
      <c r="Z76">
        <v>2789</v>
      </c>
      <c r="AA76">
        <v>2427</v>
      </c>
      <c r="AB76">
        <v>2818</v>
      </c>
      <c r="AC76" s="2">
        <f>(Table2[[#This Row],[Close Price]]/Table2[[#This Row],[Day Low]])-1</f>
        <v>6.9614091802434608E-3</v>
      </c>
      <c r="AD76" s="2">
        <f>(Table2[[#This Row],[Day High]]/Table2[[#This Row],[Close Price]])-1</f>
        <v>1.6690379774543018E-2</v>
      </c>
      <c r="AE76" s="2">
        <f>(Table2[[#This Row],[Close Price]]/Table2[[#This Row],[Current Week Low]])-1</f>
        <v>6.9614091802434608E-3</v>
      </c>
      <c r="AF76" s="2">
        <f>(Table2[[#This Row],[Current Week High]]/Table2[[#This Row],[Close Price]])-1</f>
        <v>1.7474736419685666E-2</v>
      </c>
      <c r="AG76" s="2">
        <f>(Table2[[#This Row],[Close Price]]/Table2[[#This Row],[Current Month Low]])-1</f>
        <v>0.12941903584672421</v>
      </c>
      <c r="AH76" s="2">
        <f>(Table2[[#This Row],[Current Month High]]/Table2[[#This Row],[Close Price]])-1</f>
        <v>2.8054430703002398E-2</v>
      </c>
      <c r="AI76">
        <v>2.80544307030023</v>
      </c>
      <c r="AJ76">
        <v>105.179834574647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0.08</v>
      </c>
      <c r="AM76" t="s">
        <v>10349</v>
      </c>
      <c r="AN76">
        <v>8.3800000000000008</v>
      </c>
      <c r="AO76" t="s">
        <v>10349</v>
      </c>
      <c r="AP76">
        <v>0.26253911168730998</v>
      </c>
      <c r="AQ76">
        <f>(Table2[[#This Row],[Sharpe Ratio]]-AVERAGE(Table2[Sharpe Ratio]))/_xlfn.STDEV.P(Table2[Sharpe Ratio])</f>
        <v>2.2630917316660857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5.0282008387173649</v>
      </c>
      <c r="AS76">
        <f>_xlfn.RANK.AVG(Table2[[#This Row],[1Y Return vs Nifty Z-Score]],Table2[1Y Return vs Nifty Z-Score])</f>
        <v>145</v>
      </c>
      <c r="AT76">
        <f>_xlfn.RANK.AVG(Table2[[#This Row],[6M Return vs Nifty Z-Score]],Table2[6M Return vs Nifty Z-Score])</f>
        <v>237</v>
      </c>
      <c r="AU76">
        <f>_xlfn.RANK.AVG(Table2[[#This Row],[Sharpe Ratio Z-Score]],Table2[Sharpe Ratio Z-Score])</f>
        <v>7</v>
      </c>
      <c r="AV76">
        <f>(Table2[[#This Row],[Rank 1Y]]+Table2[[#This Row],[Rank 6M]]+Table2[[#This Row],[Rank Sharpe]])/3</f>
        <v>129.66666666666666</v>
      </c>
    </row>
    <row r="77" spans="1:48" x14ac:dyDescent="0.3">
      <c r="A77" t="s">
        <v>161</v>
      </c>
      <c r="B77" t="s">
        <v>162</v>
      </c>
      <c r="C77" t="s">
        <v>10315</v>
      </c>
      <c r="D77" t="s">
        <v>163</v>
      </c>
      <c r="E77">
        <v>167554.892570625</v>
      </c>
      <c r="F77">
        <v>7906.95</v>
      </c>
      <c r="G77">
        <v>55.574934016580997</v>
      </c>
      <c r="H77">
        <f>(Table2[[#This Row],[1Y Return vs Nifty]]-AVERAGE(Table2[1Y Return vs Nifty]))/_xlfn.STDEV.P(Table2[1Y Return vs Nifty])</f>
        <v>0.40937610204617969</v>
      </c>
      <c r="I77">
        <v>-1.89672568709111</v>
      </c>
      <c r="J77">
        <f>(Table2[[#This Row],[1M Return vs Nifty]]-AVERAGE(Table2[1M Return vs Nifty]))/_xlfn.STDEV.P(Table2[1M Return vs Nifty])</f>
        <v>-0.19345041483437392</v>
      </c>
      <c r="K77">
        <v>32.367398364832198</v>
      </c>
      <c r="L77">
        <f>(Table2[[#This Row],[6M Return vs Nifty]]-AVERAGE(Table2[6M Return vs Nifty]))/_xlfn.STDEV.P(Table2[6M Return vs Nifty])</f>
        <v>0.84100233253541057</v>
      </c>
      <c r="M77">
        <v>-2.06302942594604</v>
      </c>
      <c r="N77">
        <f>(Table2[[#This Row],[1W Return vs Nifty]]-AVERAGE(Table2[1W Return vs Nifty]))/_xlfn.STDEV.P(Table2[1W Return vs Nifty])</f>
        <v>-0.56571686875895133</v>
      </c>
      <c r="O77">
        <v>7837.5</v>
      </c>
      <c r="P77">
        <v>7872.2786354759501</v>
      </c>
      <c r="Q77">
        <v>6652.26353823507</v>
      </c>
      <c r="R77">
        <v>56.3488697252468</v>
      </c>
      <c r="S77" s="2">
        <f>(Table2[[#This Row],[Close Price]]-Table2[[#This Row],[20D EMA]])/Table2[[#This Row],[20D EMA]]</f>
        <v>8.861244019138733E-3</v>
      </c>
      <c r="T77" s="2">
        <f>(Table2[[#This Row],[Close Price]]-Table2[[#This Row],[50D EMA]])/Table2[[#This Row],[50D EMA]]</f>
        <v>4.4042349273316281E-3</v>
      </c>
      <c r="U77" s="2">
        <f>(Table2[[#This Row],[Close Price]]-Table2[[#This Row],[200D EMA]])/Table2[[#This Row],[200D EMA]]</f>
        <v>0.18861045635871096</v>
      </c>
      <c r="V77">
        <v>0.69548722613915404</v>
      </c>
      <c r="W77">
        <v>7828.7</v>
      </c>
      <c r="X77">
        <v>8024.25</v>
      </c>
      <c r="Y77">
        <v>7700</v>
      </c>
      <c r="Z77">
        <v>8024.25</v>
      </c>
      <c r="AA77">
        <v>7236.8</v>
      </c>
      <c r="AB77">
        <v>8263.75</v>
      </c>
      <c r="AC77" s="2">
        <f>(Table2[[#This Row],[Close Price]]/Table2[[#This Row],[Day Low]])-1</f>
        <v>9.9952738002477837E-3</v>
      </c>
      <c r="AD77" s="2">
        <f>(Table2[[#This Row],[Day High]]/Table2[[#This Row],[Close Price]])-1</f>
        <v>1.4835050177375519E-2</v>
      </c>
      <c r="AE77" s="2">
        <f>(Table2[[#This Row],[Close Price]]/Table2[[#This Row],[Current Week Low]])-1</f>
        <v>2.6876623376623332E-2</v>
      </c>
      <c r="AF77" s="2">
        <f>(Table2[[#This Row],[Current Week High]]/Table2[[#This Row],[Close Price]])-1</f>
        <v>1.4835050177375519E-2</v>
      </c>
      <c r="AG77" s="2">
        <f>(Table2[[#This Row],[Close Price]]/Table2[[#This Row],[Current Month Low]])-1</f>
        <v>9.2603084236126509E-2</v>
      </c>
      <c r="AH77" s="2">
        <f>(Table2[[#This Row],[Current Month High]]/Table2[[#This Row],[Close Price]])-1</f>
        <v>4.5124858510550814E-2</v>
      </c>
      <c r="AI77">
        <v>15.720347289409901</v>
      </c>
      <c r="AJ77">
        <v>105.37532467532399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-0.09</v>
      </c>
      <c r="AM77" t="s">
        <v>10348</v>
      </c>
      <c r="AN77">
        <v>-0.45</v>
      </c>
      <c r="AO77" t="s">
        <v>10348</v>
      </c>
      <c r="AP77">
        <v>0.17820931155469399</v>
      </c>
      <c r="AQ77">
        <f>(Table2[[#This Row],[Sharpe Ratio]]-AVERAGE(Table2[Sharpe Ratio]))/_xlfn.STDEV.P(Table2[Sharpe Ratio])</f>
        <v>1.2942353383275522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190</v>
      </c>
      <c r="AT77">
        <f>_xlfn.RANK.AVG(Table2[[#This Row],[6M Return vs Nifty Z-Score]],Table2[6M Return vs Nifty Z-Score])</f>
        <v>126</v>
      </c>
      <c r="AU77">
        <f>_xlfn.RANK.AVG(Table2[[#This Row],[Sharpe Ratio Z-Score]],Table2[Sharpe Ratio Z-Score])</f>
        <v>78</v>
      </c>
      <c r="AV77">
        <f>(Table2[[#This Row],[Rank 1Y]]+Table2[[#This Row],[Rank 6M]]+Table2[[#This Row],[Rank Sharpe]])/3</f>
        <v>131.33333333333334</v>
      </c>
    </row>
    <row r="78" spans="1:48" x14ac:dyDescent="0.3">
      <c r="A78" t="s">
        <v>381</v>
      </c>
      <c r="B78" t="s">
        <v>382</v>
      </c>
      <c r="C78" t="s">
        <v>10311</v>
      </c>
      <c r="D78" t="s">
        <v>193</v>
      </c>
      <c r="E78">
        <v>64056.589367424996</v>
      </c>
      <c r="F78">
        <v>1115.6500000000001</v>
      </c>
      <c r="G78">
        <v>53.142686971726398</v>
      </c>
      <c r="H78">
        <f>(Table2[[#This Row],[1Y Return vs Nifty]]-AVERAGE(Table2[1Y Return vs Nifty]))/_xlfn.STDEV.P(Table2[1Y Return vs Nifty])</f>
        <v>0.37102552710785125</v>
      </c>
      <c r="I78">
        <v>3.66013170805188</v>
      </c>
      <c r="J78">
        <f>(Table2[[#This Row],[1M Return vs Nifty]]-AVERAGE(Table2[1M Return vs Nifty]))/_xlfn.STDEV.P(Table2[1M Return vs Nifty])</f>
        <v>0.34113326813270278</v>
      </c>
      <c r="K78">
        <v>54.713521797234201</v>
      </c>
      <c r="L78">
        <f>(Table2[[#This Row],[6M Return vs Nifty]]-AVERAGE(Table2[6M Return vs Nifty]))/_xlfn.STDEV.P(Table2[6M Return vs Nifty])</f>
        <v>1.6079814444085083</v>
      </c>
      <c r="M78">
        <v>-7.72778794961551</v>
      </c>
      <c r="N78">
        <f>(Table2[[#This Row],[1W Return vs Nifty]]-AVERAGE(Table2[1W Return vs Nifty]))/_xlfn.STDEV.P(Table2[1W Return vs Nifty])</f>
        <v>-1.8505696529149649</v>
      </c>
      <c r="O78">
        <v>1088.2</v>
      </c>
      <c r="P78">
        <v>1033.29927577892</v>
      </c>
      <c r="Q78">
        <v>835.43211885794199</v>
      </c>
      <c r="R78">
        <v>55.234925707086397</v>
      </c>
      <c r="S78" s="2">
        <f>(Table2[[#This Row],[Close Price]]-Table2[[#This Row],[20D EMA]])/Table2[[#This Row],[20D EMA]]</f>
        <v>2.5225142437052053E-2</v>
      </c>
      <c r="T78" s="2">
        <f>(Table2[[#This Row],[Close Price]]-Table2[[#This Row],[50D EMA]])/Table2[[#This Row],[50D EMA]]</f>
        <v>7.9696875969454836E-2</v>
      </c>
      <c r="U78" s="2">
        <f>(Table2[[#This Row],[Close Price]]-Table2[[#This Row],[200D EMA]])/Table2[[#This Row],[200D EMA]]</f>
        <v>0.33541669612262864</v>
      </c>
      <c r="V78">
        <v>0.70134052092059596</v>
      </c>
      <c r="W78">
        <v>1078.7</v>
      </c>
      <c r="X78">
        <v>1121</v>
      </c>
      <c r="Y78">
        <v>1078.7</v>
      </c>
      <c r="Z78">
        <v>1137</v>
      </c>
      <c r="AA78">
        <v>900</v>
      </c>
      <c r="AB78">
        <v>1192</v>
      </c>
      <c r="AC78" s="2">
        <f>(Table2[[#This Row],[Close Price]]/Table2[[#This Row],[Day Low]])-1</f>
        <v>3.4254194864188348E-2</v>
      </c>
      <c r="AD78" s="2">
        <f>(Table2[[#This Row],[Day High]]/Table2[[#This Row],[Close Price]])-1</f>
        <v>4.7954107470979945E-3</v>
      </c>
      <c r="AE78" s="2">
        <f>(Table2[[#This Row],[Close Price]]/Table2[[#This Row],[Current Week Low]])-1</f>
        <v>3.4254194864188348E-2</v>
      </c>
      <c r="AF78" s="2">
        <f>(Table2[[#This Row],[Current Week High]]/Table2[[#This Row],[Close Price]])-1</f>
        <v>1.913682606552225E-2</v>
      </c>
      <c r="AG78" s="2">
        <f>(Table2[[#This Row],[Close Price]]/Table2[[#This Row],[Current Month Low]])-1</f>
        <v>0.23961111111111122</v>
      </c>
      <c r="AH78" s="2">
        <f>(Table2[[#This Row],[Current Month High]]/Table2[[#This Row],[Close Price]])-1</f>
        <v>6.8435441222605586E-2</v>
      </c>
      <c r="AI78">
        <v>8.21494196208487</v>
      </c>
      <c r="AJ78">
        <v>103.363106088224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0.08</v>
      </c>
      <c r="AM78" t="s">
        <v>10349</v>
      </c>
      <c r="AN78">
        <v>13.2</v>
      </c>
      <c r="AO78" t="s">
        <v>10349</v>
      </c>
      <c r="AP78">
        <v>0.13811767494909399</v>
      </c>
      <c r="AQ78">
        <f>(Table2[[#This Row],[Sharpe Ratio]]-AVERAGE(Table2[Sharpe Ratio]))/_xlfn.STDEV.P(Table2[Sharpe Ratio])</f>
        <v>0.83362665214951448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1.3031972388836119</v>
      </c>
      <c r="AS78">
        <f>_xlfn.RANK.AVG(Table2[[#This Row],[1Y Return vs Nifty Z-Score]],Table2[1Y Return vs Nifty Z-Score])</f>
        <v>196</v>
      </c>
      <c r="AT78">
        <f>_xlfn.RANK.AVG(Table2[[#This Row],[6M Return vs Nifty Z-Score]],Table2[6M Return vs Nifty Z-Score])</f>
        <v>55</v>
      </c>
      <c r="AU78">
        <f>_xlfn.RANK.AVG(Table2[[#This Row],[Sharpe Ratio Z-Score]],Table2[Sharpe Ratio Z-Score])</f>
        <v>146</v>
      </c>
      <c r="AV78">
        <f>(Table2[[#This Row],[Rank 1Y]]+Table2[[#This Row],[Rank 6M]]+Table2[[#This Row],[Rank Sharpe]])/3</f>
        <v>132.33333333333334</v>
      </c>
    </row>
    <row r="79" spans="1:48" x14ac:dyDescent="0.3">
      <c r="A79" t="s">
        <v>684</v>
      </c>
      <c r="B79" t="s">
        <v>685</v>
      </c>
      <c r="C79" t="s">
        <v>10303</v>
      </c>
      <c r="D79" t="s">
        <v>431</v>
      </c>
      <c r="E79">
        <v>26625.105</v>
      </c>
      <c r="F79">
        <v>758.55</v>
      </c>
      <c r="G79">
        <v>75.185467029593497</v>
      </c>
      <c r="H79">
        <f>(Table2[[#This Row],[1Y Return vs Nifty]]-AVERAGE(Table2[1Y Return vs Nifty]))/_xlfn.STDEV.P(Table2[1Y Return vs Nifty])</f>
        <v>0.71858614610281024</v>
      </c>
      <c r="I79">
        <v>-14.324575491770799</v>
      </c>
      <c r="J79">
        <f>(Table2[[#This Row],[1M Return vs Nifty]]-AVERAGE(Table2[1M Return vs Nifty]))/_xlfn.STDEV.P(Table2[1M Return vs Nifty])</f>
        <v>-1.3890408803651844</v>
      </c>
      <c r="K79">
        <v>69.270988360685806</v>
      </c>
      <c r="L79">
        <f>(Table2[[#This Row],[6M Return vs Nifty]]-AVERAGE(Table2[6M Return vs Nifty]))/_xlfn.STDEV.P(Table2[6M Return vs Nifty])</f>
        <v>2.1076328855067312</v>
      </c>
      <c r="M79">
        <v>-2.8443040911559101</v>
      </c>
      <c r="N79">
        <f>(Table2[[#This Row],[1W Return vs Nifty]]-AVERAGE(Table2[1W Return vs Nifty]))/_xlfn.STDEV.P(Table2[1W Return vs Nifty])</f>
        <v>-0.74292176188742509</v>
      </c>
      <c r="O79">
        <v>786.52</v>
      </c>
      <c r="P79">
        <v>783.78974154080595</v>
      </c>
      <c r="Q79">
        <v>609.31003930870099</v>
      </c>
      <c r="R79">
        <v>39.1918429046817</v>
      </c>
      <c r="S79" s="2">
        <f>(Table2[[#This Row],[Close Price]]-Table2[[#This Row],[20D EMA]])/Table2[[#This Row],[20D EMA]]</f>
        <v>-3.5561714895997597E-2</v>
      </c>
      <c r="T79" s="2">
        <f>(Table2[[#This Row],[Close Price]]-Table2[[#This Row],[50D EMA]])/Table2[[#This Row],[50D EMA]]</f>
        <v>-3.2202184084712156E-2</v>
      </c>
      <c r="U79" s="2">
        <f>(Table2[[#This Row],[Close Price]]-Table2[[#This Row],[200D EMA]])/Table2[[#This Row],[200D EMA]]</f>
        <v>0.24493271251630894</v>
      </c>
      <c r="V79">
        <v>0.55250727785506004</v>
      </c>
      <c r="W79">
        <v>752.25</v>
      </c>
      <c r="X79">
        <v>776.25</v>
      </c>
      <c r="Y79">
        <v>752.25</v>
      </c>
      <c r="Z79">
        <v>803</v>
      </c>
      <c r="AA79">
        <v>712</v>
      </c>
      <c r="AB79">
        <v>840.25</v>
      </c>
      <c r="AC79" s="2">
        <f>(Table2[[#This Row],[Close Price]]/Table2[[#This Row],[Day Low]])-1</f>
        <v>8.3748753738783765E-3</v>
      </c>
      <c r="AD79" s="2">
        <f>(Table2[[#This Row],[Day High]]/Table2[[#This Row],[Close Price]])-1</f>
        <v>2.3333992485663479E-2</v>
      </c>
      <c r="AE79" s="2">
        <f>(Table2[[#This Row],[Close Price]]/Table2[[#This Row],[Current Week Low]])-1</f>
        <v>8.3748753738783765E-3</v>
      </c>
      <c r="AF79" s="2">
        <f>(Table2[[#This Row],[Current Week High]]/Table2[[#This Row],[Close Price]])-1</f>
        <v>5.8598642146200142E-2</v>
      </c>
      <c r="AG79" s="2">
        <f>(Table2[[#This Row],[Close Price]]/Table2[[#This Row],[Current Month Low]])-1</f>
        <v>6.5379213483145904E-2</v>
      </c>
      <c r="AH79" s="2">
        <f>(Table2[[#This Row],[Current Month High]]/Table2[[#This Row],[Close Price]])-1</f>
        <v>0.10770549073890989</v>
      </c>
      <c r="AI79">
        <v>27.8755520400764</v>
      </c>
      <c r="AJ79">
        <v>170.91071428571399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-0.12</v>
      </c>
      <c r="AM79" t="s">
        <v>10348</v>
      </c>
      <c r="AN79">
        <v>3.78</v>
      </c>
      <c r="AO79" t="s">
        <v>10349</v>
      </c>
      <c r="AP79">
        <v>0.10548961897343</v>
      </c>
      <c r="AQ79">
        <f>(Table2[[#This Row],[Sharpe Ratio]]-AVERAGE(Table2[Sharpe Ratio]))/_xlfn.STDEV.P(Table2[Sharpe Ratio])</f>
        <v>0.45876627557424532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1.1530226649311772</v>
      </c>
      <c r="AS79">
        <f>_xlfn.RANK.AVG(Table2[[#This Row],[1Y Return vs Nifty Z-Score]],Table2[1Y Return vs Nifty Z-Score])</f>
        <v>140</v>
      </c>
      <c r="AT79">
        <f>_xlfn.RANK.AVG(Table2[[#This Row],[6M Return vs Nifty Z-Score]],Table2[6M Return vs Nifty Z-Score])</f>
        <v>28</v>
      </c>
      <c r="AU79">
        <f>_xlfn.RANK.AVG(Table2[[#This Row],[Sharpe Ratio Z-Score]],Table2[Sharpe Ratio Z-Score])</f>
        <v>230</v>
      </c>
      <c r="AV79">
        <f>(Table2[[#This Row],[Rank 1Y]]+Table2[[#This Row],[Rank 6M]]+Table2[[#This Row],[Rank Sharpe]])/3</f>
        <v>132.66666666666666</v>
      </c>
    </row>
    <row r="80" spans="1:48" x14ac:dyDescent="0.3">
      <c r="A80" t="s">
        <v>607</v>
      </c>
      <c r="B80" t="s">
        <v>608</v>
      </c>
      <c r="C80" t="s">
        <v>10308</v>
      </c>
      <c r="D80" t="s">
        <v>46</v>
      </c>
      <c r="E80">
        <v>31975.200000000001</v>
      </c>
      <c r="F80">
        <v>177.64</v>
      </c>
      <c r="G80">
        <v>219.48544484955099</v>
      </c>
      <c r="H80">
        <f>(Table2[[#This Row],[1Y Return vs Nifty]]-AVERAGE(Table2[1Y Return vs Nifty]))/_xlfn.STDEV.P(Table2[1Y Return vs Nifty])</f>
        <v>2.9938431454649939</v>
      </c>
      <c r="I80">
        <v>-0.73078262445743802</v>
      </c>
      <c r="J80">
        <f>(Table2[[#This Row],[1M Return vs Nifty]]-AVERAGE(Table2[1M Return vs Nifty]))/_xlfn.STDEV.P(Table2[1M Return vs Nifty])</f>
        <v>-8.1283754394713206E-2</v>
      </c>
      <c r="K80">
        <v>15.6980440846457</v>
      </c>
      <c r="L80">
        <f>(Table2[[#This Row],[6M Return vs Nifty]]-AVERAGE(Table2[6M Return vs Nifty]))/_xlfn.STDEV.P(Table2[6M Return vs Nifty])</f>
        <v>0.26886521980573358</v>
      </c>
      <c r="M80">
        <v>-6.3666656374401196</v>
      </c>
      <c r="N80">
        <f>(Table2[[#This Row],[1W Return vs Nifty]]-AVERAGE(Table2[1W Return vs Nifty]))/_xlfn.STDEV.P(Table2[1W Return vs Nifty])</f>
        <v>-1.5418465564108317</v>
      </c>
      <c r="O80">
        <v>178.44</v>
      </c>
      <c r="P80">
        <v>172.327985104021</v>
      </c>
      <c r="Q80">
        <v>134.35378188080799</v>
      </c>
      <c r="R80">
        <v>47.399012617187402</v>
      </c>
      <c r="S80" s="2">
        <f>(Table2[[#This Row],[Close Price]]-Table2[[#This Row],[20D EMA]])/Table2[[#This Row],[20D EMA]]</f>
        <v>-4.4832997085855831E-3</v>
      </c>
      <c r="T80" s="2">
        <f>(Table2[[#This Row],[Close Price]]-Table2[[#This Row],[50D EMA]])/Table2[[#This Row],[50D EMA]]</f>
        <v>3.0825027593588704E-2</v>
      </c>
      <c r="U80" s="2">
        <f>(Table2[[#This Row],[Close Price]]-Table2[[#This Row],[200D EMA]])/Table2[[#This Row],[200D EMA]]</f>
        <v>0.32218086840006771</v>
      </c>
      <c r="V80">
        <v>0.66494547677734495</v>
      </c>
      <c r="W80">
        <v>176.16</v>
      </c>
      <c r="X80">
        <v>179.3</v>
      </c>
      <c r="Y80">
        <v>175.57</v>
      </c>
      <c r="Z80">
        <v>180.8</v>
      </c>
      <c r="AA80">
        <v>163</v>
      </c>
      <c r="AB80">
        <v>193.35</v>
      </c>
      <c r="AC80" s="2">
        <f>(Table2[[#This Row],[Close Price]]/Table2[[#This Row],[Day Low]])-1</f>
        <v>8.401453224341493E-3</v>
      </c>
      <c r="AD80" s="2">
        <f>(Table2[[#This Row],[Day High]]/Table2[[#This Row],[Close Price]])-1</f>
        <v>9.3447421751859938E-3</v>
      </c>
      <c r="AE80" s="2">
        <f>(Table2[[#This Row],[Close Price]]/Table2[[#This Row],[Current Week Low]])-1</f>
        <v>1.1790169163296671E-2</v>
      </c>
      <c r="AF80" s="2">
        <f>(Table2[[#This Row],[Current Week High]]/Table2[[#This Row],[Close Price]])-1</f>
        <v>1.7788786309389959E-2</v>
      </c>
      <c r="AG80" s="2">
        <f>(Table2[[#This Row],[Close Price]]/Table2[[#This Row],[Current Month Low]])-1</f>
        <v>8.9815950920245413E-2</v>
      </c>
      <c r="AH80" s="2">
        <f>(Table2[[#This Row],[Current Month High]]/Table2[[#This Row],[Close Price]])-1</f>
        <v>8.8437288898896682E-2</v>
      </c>
      <c r="AI80">
        <v>11.6302634541769</v>
      </c>
      <c r="AJ80">
        <v>262.53061224489699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0.28999999999999998</v>
      </c>
      <c r="AM80" t="s">
        <v>10349</v>
      </c>
      <c r="AN80">
        <v>5.07</v>
      </c>
      <c r="AO80" t="s">
        <v>10349</v>
      </c>
      <c r="AP80">
        <v>0.13729997325438001</v>
      </c>
      <c r="AQ80">
        <f>(Table2[[#This Row],[Sharpe Ratio]]-AVERAGE(Table2[Sharpe Ratio]))/_xlfn.STDEV.P(Table2[Sharpe Ratio])</f>
        <v>0.82423216154807188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2.4638102160132549</v>
      </c>
      <c r="AS80">
        <f>_xlfn.RANK.AVG(Table2[[#This Row],[1Y Return vs Nifty Z-Score]],Table2[1Y Return vs Nifty Z-Score])</f>
        <v>12</v>
      </c>
      <c r="AT80">
        <f>_xlfn.RANK.AVG(Table2[[#This Row],[6M Return vs Nifty Z-Score]],Table2[6M Return vs Nifty Z-Score])</f>
        <v>239</v>
      </c>
      <c r="AU80">
        <f>_xlfn.RANK.AVG(Table2[[#This Row],[Sharpe Ratio Z-Score]],Table2[Sharpe Ratio Z-Score])</f>
        <v>148</v>
      </c>
      <c r="AV80">
        <f>(Table2[[#This Row],[Rank 1Y]]+Table2[[#This Row],[Rank 6M]]+Table2[[#This Row],[Rank Sharpe]])/3</f>
        <v>133</v>
      </c>
    </row>
    <row r="81" spans="1:48" x14ac:dyDescent="0.3">
      <c r="A81" t="s">
        <v>626</v>
      </c>
      <c r="B81" t="s">
        <v>627</v>
      </c>
      <c r="C81" t="s">
        <v>10318</v>
      </c>
      <c r="D81" t="s">
        <v>172</v>
      </c>
      <c r="E81">
        <v>30383.705713399999</v>
      </c>
      <c r="F81">
        <v>7019.35</v>
      </c>
      <c r="G81">
        <v>148.94987747927601</v>
      </c>
      <c r="H81">
        <f>(Table2[[#This Row],[1Y Return vs Nifty]]-AVERAGE(Table2[1Y Return vs Nifty]))/_xlfn.STDEV.P(Table2[1Y Return vs Nifty])</f>
        <v>1.88167011683543</v>
      </c>
      <c r="I81">
        <v>12.7418253703168</v>
      </c>
      <c r="J81">
        <f>(Table2[[#This Row],[1M Return vs Nifty]]-AVERAGE(Table2[1M Return vs Nifty]))/_xlfn.STDEV.P(Table2[1M Return vs Nifty])</f>
        <v>1.2148150814892631</v>
      </c>
      <c r="K81">
        <v>98.852702786085501</v>
      </c>
      <c r="L81">
        <f>(Table2[[#This Row],[6M Return vs Nifty]]-AVERAGE(Table2[6M Return vs Nifty]))/_xlfn.STDEV.P(Table2[6M Return vs Nifty])</f>
        <v>3.1229569584409265</v>
      </c>
      <c r="M81">
        <v>2.9570493314703898</v>
      </c>
      <c r="N81">
        <f>(Table2[[#This Row],[1W Return vs Nifty]]-AVERAGE(Table2[1W Return vs Nifty]))/_xlfn.STDEV.P(Table2[1W Return vs Nifty])</f>
        <v>0.57291280825167479</v>
      </c>
      <c r="O81">
        <v>6541.55</v>
      </c>
      <c r="P81">
        <v>5949.9594603317701</v>
      </c>
      <c r="Q81">
        <v>4422.0682597397899</v>
      </c>
      <c r="R81">
        <v>63.766032195167</v>
      </c>
      <c r="S81" s="2">
        <f>(Table2[[#This Row],[Close Price]]-Table2[[#This Row],[20D EMA]])/Table2[[#This Row],[20D EMA]]</f>
        <v>7.3040793084207897E-2</v>
      </c>
      <c r="T81" s="2">
        <f>(Table2[[#This Row],[Close Price]]-Table2[[#This Row],[50D EMA]])/Table2[[#This Row],[50D EMA]]</f>
        <v>0.17973072704071852</v>
      </c>
      <c r="U81" s="2">
        <f>(Table2[[#This Row],[Close Price]]-Table2[[#This Row],[200D EMA]])/Table2[[#This Row],[200D EMA]]</f>
        <v>0.58734546544811672</v>
      </c>
      <c r="V81">
        <v>0.65720264677180196</v>
      </c>
      <c r="W81">
        <v>6678.05</v>
      </c>
      <c r="X81">
        <v>7044</v>
      </c>
      <c r="Y81">
        <v>6575</v>
      </c>
      <c r="Z81">
        <v>7044</v>
      </c>
      <c r="AA81">
        <v>5670</v>
      </c>
      <c r="AB81">
        <v>7949.9</v>
      </c>
      <c r="AC81" s="2">
        <f>(Table2[[#This Row],[Close Price]]/Table2[[#This Row],[Day Low]])-1</f>
        <v>5.1107733544971889E-2</v>
      </c>
      <c r="AD81" s="2">
        <f>(Table2[[#This Row],[Day High]]/Table2[[#This Row],[Close Price]])-1</f>
        <v>3.5117211707635931E-3</v>
      </c>
      <c r="AE81" s="2">
        <f>(Table2[[#This Row],[Close Price]]/Table2[[#This Row],[Current Week Low]])-1</f>
        <v>6.7581749049429707E-2</v>
      </c>
      <c r="AF81" s="2">
        <f>(Table2[[#This Row],[Current Week High]]/Table2[[#This Row],[Close Price]])-1</f>
        <v>3.5117211707635931E-3</v>
      </c>
      <c r="AG81" s="2">
        <f>(Table2[[#This Row],[Close Price]]/Table2[[#This Row],[Current Month Low]])-1</f>
        <v>0.23798059964726637</v>
      </c>
      <c r="AH81" s="2">
        <f>(Table2[[#This Row],[Current Month High]]/Table2[[#This Row],[Close Price]])-1</f>
        <v>0.13256925498799732</v>
      </c>
      <c r="AI81">
        <v>13.256925498799699</v>
      </c>
      <c r="AJ81">
        <v>188.862139917695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0.51</v>
      </c>
      <c r="AM81" t="s">
        <v>10349</v>
      </c>
      <c r="AN81">
        <v>-7.23</v>
      </c>
      <c r="AO81" t="s">
        <v>10348</v>
      </c>
      <c r="AP81">
        <v>6.4485001033958003E-2</v>
      </c>
      <c r="AQ81">
        <f>(Table2[[#This Row],[Sharpe Ratio]]-AVERAGE(Table2[Sharpe Ratio]))/_xlfn.STDEV.P(Table2[Sharpe Ratio])</f>
        <v>-1.2331559172027887E-2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6.7800234058452666</v>
      </c>
      <c r="AS81">
        <f>_xlfn.RANK.AVG(Table2[[#This Row],[1Y Return vs Nifty Z-Score]],Table2[1Y Return vs Nifty Z-Score])</f>
        <v>36</v>
      </c>
      <c r="AT81">
        <f>_xlfn.RANK.AVG(Table2[[#This Row],[6M Return vs Nifty Z-Score]],Table2[6M Return vs Nifty Z-Score])</f>
        <v>8</v>
      </c>
      <c r="AU81">
        <f>_xlfn.RANK.AVG(Table2[[#This Row],[Sharpe Ratio Z-Score]],Table2[Sharpe Ratio Z-Score])</f>
        <v>357</v>
      </c>
      <c r="AV81">
        <f>(Table2[[#This Row],[Rank 1Y]]+Table2[[#This Row],[Rank 6M]]+Table2[[#This Row],[Rank Sharpe]])/3</f>
        <v>133.66666666666666</v>
      </c>
    </row>
    <row r="82" spans="1:48" x14ac:dyDescent="0.3">
      <c r="A82" t="s">
        <v>111</v>
      </c>
      <c r="B82" t="s">
        <v>112</v>
      </c>
      <c r="C82" t="s">
        <v>10315</v>
      </c>
      <c r="D82" t="s">
        <v>113</v>
      </c>
      <c r="E82">
        <v>249599.34492567499</v>
      </c>
      <c r="F82">
        <v>7008.85</v>
      </c>
      <c r="G82">
        <v>52.334263438862401</v>
      </c>
      <c r="H82">
        <f>(Table2[[#This Row],[1Y Return vs Nifty]]-AVERAGE(Table2[1Y Return vs Nifty]))/_xlfn.STDEV.P(Table2[1Y Return vs Nifty])</f>
        <v>0.35827866928162971</v>
      </c>
      <c r="I82">
        <v>0.355109477436447</v>
      </c>
      <c r="J82">
        <f>(Table2[[#This Row],[1M Return vs Nifty]]-AVERAGE(Table2[1M Return vs Nifty]))/_xlfn.STDEV.P(Table2[1M Return vs Nifty])</f>
        <v>2.3181801918227891E-2</v>
      </c>
      <c r="K82">
        <v>40.153831052901701</v>
      </c>
      <c r="L82">
        <f>(Table2[[#This Row],[6M Return vs Nifty]]-AVERAGE(Table2[6M Return vs Nifty]))/_xlfn.STDEV.P(Table2[6M Return vs Nifty])</f>
        <v>1.1082536634349671</v>
      </c>
      <c r="M82">
        <v>-2.6248134426666199</v>
      </c>
      <c r="N82">
        <f>(Table2[[#This Row],[1W Return vs Nifty]]-AVERAGE(Table2[1W Return vs Nifty]))/_xlfn.STDEV.P(Table2[1W Return vs Nifty])</f>
        <v>-0.69313796799236005</v>
      </c>
      <c r="O82">
        <v>7033.85</v>
      </c>
      <c r="P82">
        <v>7032.0510330490997</v>
      </c>
      <c r="Q82">
        <v>5859.0571913354197</v>
      </c>
      <c r="R82">
        <v>48.129609341485001</v>
      </c>
      <c r="S82" s="2">
        <f>(Table2[[#This Row],[Close Price]]-Table2[[#This Row],[20D EMA]])/Table2[[#This Row],[20D EMA]]</f>
        <v>-3.5542412761147878E-3</v>
      </c>
      <c r="T82" s="2">
        <f>(Table2[[#This Row],[Close Price]]-Table2[[#This Row],[50D EMA]])/Table2[[#This Row],[50D EMA]]</f>
        <v>-3.299326603299603E-3</v>
      </c>
      <c r="U82" s="2">
        <f>(Table2[[#This Row],[Close Price]]-Table2[[#This Row],[200D EMA]])/Table2[[#This Row],[200D EMA]]</f>
        <v>0.19624195004700326</v>
      </c>
      <c r="V82">
        <v>0.553532384875839</v>
      </c>
      <c r="W82">
        <v>7000</v>
      </c>
      <c r="X82">
        <v>7098.6</v>
      </c>
      <c r="Y82">
        <v>6993.3</v>
      </c>
      <c r="Z82">
        <v>7098.6</v>
      </c>
      <c r="AA82">
        <v>6565.7</v>
      </c>
      <c r="AB82">
        <v>7256.75</v>
      </c>
      <c r="AC82" s="2">
        <f>(Table2[[#This Row],[Close Price]]/Table2[[#This Row],[Day Low]])-1</f>
        <v>1.2642857142857178E-3</v>
      </c>
      <c r="AD82" s="2">
        <f>(Table2[[#This Row],[Day High]]/Table2[[#This Row],[Close Price]])-1</f>
        <v>1.2805239090578402E-2</v>
      </c>
      <c r="AE82" s="2">
        <f>(Table2[[#This Row],[Close Price]]/Table2[[#This Row],[Current Week Low]])-1</f>
        <v>2.2235568329687094E-3</v>
      </c>
      <c r="AF82" s="2">
        <f>(Table2[[#This Row],[Current Week High]]/Table2[[#This Row],[Close Price]])-1</f>
        <v>1.2805239090578402E-2</v>
      </c>
      <c r="AG82" s="2">
        <f>(Table2[[#This Row],[Close Price]]/Table2[[#This Row],[Current Month Low]])-1</f>
        <v>6.7494707342705462E-2</v>
      </c>
      <c r="AH82" s="2">
        <f>(Table2[[#This Row],[Current Month High]]/Table2[[#This Row],[Close Price]])-1</f>
        <v>3.5369568474143298E-2</v>
      </c>
      <c r="AI82">
        <v>13.694828680882001</v>
      </c>
      <c r="AJ82">
        <v>115.92267406038199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-0.06</v>
      </c>
      <c r="AM82" t="s">
        <v>10348</v>
      </c>
      <c r="AN82">
        <v>3.54</v>
      </c>
      <c r="AO82" t="s">
        <v>10349</v>
      </c>
      <c r="AP82">
        <v>0.15735337911507599</v>
      </c>
      <c r="AQ82">
        <f>(Table2[[#This Row],[Sharpe Ratio]]-AVERAGE(Table2[Sharpe Ratio]))/_xlfn.STDEV.P(Table2[Sharpe Ratio])</f>
        <v>1.0546236773087416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1.8511998439512061</v>
      </c>
      <c r="AS82">
        <f>_xlfn.RANK.AVG(Table2[[#This Row],[1Y Return vs Nifty Z-Score]],Table2[1Y Return vs Nifty Z-Score])</f>
        <v>201</v>
      </c>
      <c r="AT82">
        <f>_xlfn.RANK.AVG(Table2[[#This Row],[6M Return vs Nifty Z-Score]],Table2[6M Return vs Nifty Z-Score])</f>
        <v>96</v>
      </c>
      <c r="AU82">
        <f>_xlfn.RANK.AVG(Table2[[#This Row],[Sharpe Ratio Z-Score]],Table2[Sharpe Ratio Z-Score])</f>
        <v>107</v>
      </c>
      <c r="AV82">
        <f>(Table2[[#This Row],[Rank 1Y]]+Table2[[#This Row],[Rank 6M]]+Table2[[#This Row],[Rank Sharpe]])/3</f>
        <v>134.66666666666666</v>
      </c>
    </row>
    <row r="83" spans="1:48" x14ac:dyDescent="0.3">
      <c r="A83" t="s">
        <v>1500</v>
      </c>
      <c r="B83" t="s">
        <v>1501</v>
      </c>
      <c r="C83" t="s">
        <v>10315</v>
      </c>
      <c r="D83" t="s">
        <v>163</v>
      </c>
      <c r="E83">
        <v>6923.0205773300004</v>
      </c>
      <c r="F83">
        <v>443.3</v>
      </c>
      <c r="G83">
        <v>40.251689602036699</v>
      </c>
      <c r="H83">
        <f>(Table2[[#This Row],[1Y Return vs Nifty]]-AVERAGE(Table2[1Y Return vs Nifty]))/_xlfn.STDEV.P(Table2[1Y Return vs Nifty])</f>
        <v>0.16776609188644512</v>
      </c>
      <c r="I83">
        <v>5.2284471923279501</v>
      </c>
      <c r="J83">
        <f>(Table2[[#This Row],[1M Return vs Nifty]]-AVERAGE(Table2[1M Return vs Nifty]))/_xlfn.STDEV.P(Table2[1M Return vs Nifty])</f>
        <v>0.49200916938786221</v>
      </c>
      <c r="K83">
        <v>38.415469851042403</v>
      </c>
      <c r="L83">
        <f>(Table2[[#This Row],[6M Return vs Nifty]]-AVERAGE(Table2[6M Return vs Nifty]))/_xlfn.STDEV.P(Table2[6M Return vs Nifty])</f>
        <v>1.0485884273258967</v>
      </c>
      <c r="M83">
        <v>-3.1937054360069599</v>
      </c>
      <c r="N83">
        <f>(Table2[[#This Row],[1W Return vs Nifty]]-AVERAGE(Table2[1W Return vs Nifty]))/_xlfn.STDEV.P(Table2[1W Return vs Nifty])</f>
        <v>-0.82217126367005766</v>
      </c>
      <c r="O83">
        <v>415.69</v>
      </c>
      <c r="P83">
        <v>394.14055853180201</v>
      </c>
      <c r="Q83">
        <v>328.03171148240102</v>
      </c>
      <c r="R83">
        <v>68.701485660895599</v>
      </c>
      <c r="S83" s="2">
        <f>(Table2[[#This Row],[Close Price]]-Table2[[#This Row],[20D EMA]])/Table2[[#This Row],[20D EMA]]</f>
        <v>6.6419687748081532E-2</v>
      </c>
      <c r="T83" s="2">
        <f>(Table2[[#This Row],[Close Price]]-Table2[[#This Row],[50D EMA]])/Table2[[#This Row],[50D EMA]]</f>
        <v>0.12472566043778889</v>
      </c>
      <c r="U83" s="2">
        <f>(Table2[[#This Row],[Close Price]]-Table2[[#This Row],[200D EMA]])/Table2[[#This Row],[200D EMA]]</f>
        <v>0.3513937356747997</v>
      </c>
      <c r="V83">
        <v>1.0616033931414599</v>
      </c>
      <c r="W83">
        <v>422.95</v>
      </c>
      <c r="X83">
        <v>451</v>
      </c>
      <c r="Y83">
        <v>416</v>
      </c>
      <c r="Z83">
        <v>451</v>
      </c>
      <c r="AA83">
        <v>383</v>
      </c>
      <c r="AB83">
        <v>451</v>
      </c>
      <c r="AC83" s="2">
        <f>(Table2[[#This Row],[Close Price]]/Table2[[#This Row],[Day Low]])-1</f>
        <v>4.811443433029905E-2</v>
      </c>
      <c r="AD83" s="2">
        <f>(Table2[[#This Row],[Day High]]/Table2[[#This Row],[Close Price]])-1</f>
        <v>1.7369727047146455E-2</v>
      </c>
      <c r="AE83" s="2">
        <f>(Table2[[#This Row],[Close Price]]/Table2[[#This Row],[Current Week Low]])-1</f>
        <v>6.5625000000000044E-2</v>
      </c>
      <c r="AF83" s="2">
        <f>(Table2[[#This Row],[Current Week High]]/Table2[[#This Row],[Close Price]])-1</f>
        <v>1.7369727047146455E-2</v>
      </c>
      <c r="AG83" s="2">
        <f>(Table2[[#This Row],[Close Price]]/Table2[[#This Row],[Current Month Low]])-1</f>
        <v>0.1574412532637075</v>
      </c>
      <c r="AH83" s="2">
        <f>(Table2[[#This Row],[Current Month High]]/Table2[[#This Row],[Close Price]])-1</f>
        <v>1.7369727047146455E-2</v>
      </c>
      <c r="AI83">
        <v>1.7369727047146399</v>
      </c>
      <c r="AJ83">
        <v>96.1070559610705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0.27</v>
      </c>
      <c r="AM83" t="s">
        <v>10349</v>
      </c>
      <c r="AN83">
        <v>12.13</v>
      </c>
      <c r="AO83" t="s">
        <v>10349</v>
      </c>
      <c r="AP83">
        <v>0.19162292540743101</v>
      </c>
      <c r="AQ83">
        <f>(Table2[[#This Row],[Sharpe Ratio]]-AVERAGE(Table2[Sharpe Ratio]))/_xlfn.STDEV.P(Table2[Sharpe Ratio])</f>
        <v>1.4483429671676709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2.3345353920978176</v>
      </c>
      <c r="AS83">
        <f>_xlfn.RANK.AVG(Table2[[#This Row],[1Y Return vs Nifty Z-Score]],Table2[1Y Return vs Nifty Z-Score])</f>
        <v>251</v>
      </c>
      <c r="AT83">
        <f>_xlfn.RANK.AVG(Table2[[#This Row],[6M Return vs Nifty Z-Score]],Table2[6M Return vs Nifty Z-Score])</f>
        <v>101</v>
      </c>
      <c r="AU83">
        <f>_xlfn.RANK.AVG(Table2[[#This Row],[Sharpe Ratio Z-Score]],Table2[Sharpe Ratio Z-Score])</f>
        <v>52</v>
      </c>
      <c r="AV83">
        <f>(Table2[[#This Row],[Rank 1Y]]+Table2[[#This Row],[Rank 6M]]+Table2[[#This Row],[Rank Sharpe]])/3</f>
        <v>134.66666666666666</v>
      </c>
    </row>
    <row r="84" spans="1:48" x14ac:dyDescent="0.3">
      <c r="A84" t="s">
        <v>1685</v>
      </c>
      <c r="B84" t="s">
        <v>1686</v>
      </c>
      <c r="C84" t="s">
        <v>10306</v>
      </c>
      <c r="D84" t="s">
        <v>938</v>
      </c>
      <c r="E84">
        <v>5117.5178695550003</v>
      </c>
      <c r="F84">
        <v>596.04999999999995</v>
      </c>
      <c r="G84">
        <v>80.094932104436495</v>
      </c>
      <c r="H84">
        <f>(Table2[[#This Row],[1Y Return vs Nifty]]-AVERAGE(Table2[1Y Return vs Nifty]))/_xlfn.STDEV.P(Table2[1Y Return vs Nifty])</f>
        <v>0.79599637819998936</v>
      </c>
      <c r="I84">
        <v>28.657840726730001</v>
      </c>
      <c r="J84">
        <f>(Table2[[#This Row],[1M Return vs Nifty]]-AVERAGE(Table2[1M Return vs Nifty]))/_xlfn.STDEV.P(Table2[1M Return vs Nifty])</f>
        <v>2.7459758621903809</v>
      </c>
      <c r="K84">
        <v>84.993915049062295</v>
      </c>
      <c r="L84">
        <f>(Table2[[#This Row],[6M Return vs Nifty]]-AVERAGE(Table2[6M Return vs Nifty]))/_xlfn.STDEV.P(Table2[6M Return vs Nifty])</f>
        <v>2.6472860555062749</v>
      </c>
      <c r="M84">
        <v>12.934950601260001</v>
      </c>
      <c r="N84">
        <f>(Table2[[#This Row],[1W Return vs Nifty]]-AVERAGE(Table2[1W Return vs Nifty]))/_xlfn.STDEV.P(Table2[1W Return vs Nifty])</f>
        <v>2.8360515056834736</v>
      </c>
      <c r="O84">
        <v>519.21</v>
      </c>
      <c r="P84">
        <v>444.04893723763001</v>
      </c>
      <c r="Q84">
        <v>341.69011439828</v>
      </c>
      <c r="R84">
        <v>77.150380454161507</v>
      </c>
      <c r="S84" s="2">
        <f>(Table2[[#This Row],[Close Price]]-Table2[[#This Row],[20D EMA]])/Table2[[#This Row],[20D EMA]]</f>
        <v>0.14799406791086442</v>
      </c>
      <c r="T84" s="2">
        <f>(Table2[[#This Row],[Close Price]]-Table2[[#This Row],[50D EMA]])/Table2[[#This Row],[50D EMA]]</f>
        <v>0.34230700721399887</v>
      </c>
      <c r="U84" s="2">
        <f>(Table2[[#This Row],[Close Price]]-Table2[[#This Row],[200D EMA]])/Table2[[#This Row],[200D EMA]]</f>
        <v>0.74441687038458948</v>
      </c>
      <c r="V84">
        <v>1.34668391936111</v>
      </c>
      <c r="W84">
        <v>581.9</v>
      </c>
      <c r="X84">
        <v>607.9</v>
      </c>
      <c r="Y84">
        <v>581.9</v>
      </c>
      <c r="Z84">
        <v>613.79999999999995</v>
      </c>
      <c r="AA84">
        <v>440.1</v>
      </c>
      <c r="AB84">
        <v>613.79999999999995</v>
      </c>
      <c r="AC84" s="2">
        <f>(Table2[[#This Row],[Close Price]]/Table2[[#This Row],[Day Low]])-1</f>
        <v>2.4316892936930623E-2</v>
      </c>
      <c r="AD84" s="2">
        <f>(Table2[[#This Row],[Day High]]/Table2[[#This Row],[Close Price]])-1</f>
        <v>1.9880882476302375E-2</v>
      </c>
      <c r="AE84" s="2">
        <f>(Table2[[#This Row],[Close Price]]/Table2[[#This Row],[Current Week Low]])-1</f>
        <v>2.4316892936930623E-2</v>
      </c>
      <c r="AF84" s="2">
        <f>(Table2[[#This Row],[Current Week High]]/Table2[[#This Row],[Close Price]])-1</f>
        <v>2.9779380924419119E-2</v>
      </c>
      <c r="AG84" s="2">
        <f>(Table2[[#This Row],[Close Price]]/Table2[[#This Row],[Current Month Low]])-1</f>
        <v>0.3543512837991365</v>
      </c>
      <c r="AH84" s="2">
        <f>(Table2[[#This Row],[Current Month High]]/Table2[[#This Row],[Close Price]])-1</f>
        <v>2.9779380924419119E-2</v>
      </c>
      <c r="AI84">
        <v>2.9779380924419101</v>
      </c>
      <c r="AJ84">
        <v>176.20481927710799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1.1499999999999999</v>
      </c>
      <c r="AM84" t="s">
        <v>10349</v>
      </c>
      <c r="AN84">
        <v>24.36</v>
      </c>
      <c r="AO84" t="s">
        <v>10349</v>
      </c>
      <c r="AP84">
        <v>8.9218937192776002E-2</v>
      </c>
      <c r="AQ84">
        <f>(Table2[[#This Row],[Sharpe Ratio]]-AVERAGE(Table2[Sharpe Ratio]))/_xlfn.STDEV.P(Table2[Sharpe Ratio])</f>
        <v>0.27183408739908987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9.2971438889792086</v>
      </c>
      <c r="AS84">
        <f>_xlfn.RANK.AVG(Table2[[#This Row],[1Y Return vs Nifty Z-Score]],Table2[1Y Return vs Nifty Z-Score])</f>
        <v>128</v>
      </c>
      <c r="AT84">
        <f>_xlfn.RANK.AVG(Table2[[#This Row],[6M Return vs Nifty Z-Score]],Table2[6M Return vs Nifty Z-Score])</f>
        <v>14</v>
      </c>
      <c r="AU84">
        <f>_xlfn.RANK.AVG(Table2[[#This Row],[Sharpe Ratio Z-Score]],Table2[Sharpe Ratio Z-Score])</f>
        <v>266</v>
      </c>
      <c r="AV84">
        <f>(Table2[[#This Row],[Rank 1Y]]+Table2[[#This Row],[Rank 6M]]+Table2[[#This Row],[Rank Sharpe]])/3</f>
        <v>136</v>
      </c>
    </row>
    <row r="85" spans="1:48" x14ac:dyDescent="0.3">
      <c r="A85" t="s">
        <v>512</v>
      </c>
      <c r="B85" t="s">
        <v>513</v>
      </c>
      <c r="C85" t="s">
        <v>10315</v>
      </c>
      <c r="D85" t="s">
        <v>514</v>
      </c>
      <c r="E85">
        <v>41025.562543559899</v>
      </c>
      <c r="F85">
        <v>4546.2</v>
      </c>
      <c r="G85">
        <v>44.498499399225203</v>
      </c>
      <c r="H85">
        <f>(Table2[[#This Row],[1Y Return vs Nifty]]-AVERAGE(Table2[1Y Return vs Nifty]))/_xlfn.STDEV.P(Table2[1Y Return vs Nifty])</f>
        <v>0.23472787429273909</v>
      </c>
      <c r="I85">
        <v>2.4134895395753801</v>
      </c>
      <c r="J85">
        <f>(Table2[[#This Row],[1M Return vs Nifty]]-AVERAGE(Table2[1M Return vs Nifty]))/_xlfn.STDEV.P(Table2[1M Return vs Nifty])</f>
        <v>0.22120315037428556</v>
      </c>
      <c r="K85">
        <v>26.6632692477916</v>
      </c>
      <c r="L85">
        <f>(Table2[[#This Row],[6M Return vs Nifty]]-AVERAGE(Table2[6M Return vs Nifty]))/_xlfn.STDEV.P(Table2[6M Return vs Nifty])</f>
        <v>0.64522126574627903</v>
      </c>
      <c r="M85">
        <v>-0.69712668315806303</v>
      </c>
      <c r="N85">
        <f>(Table2[[#This Row],[1W Return vs Nifty]]-AVERAGE(Table2[1W Return vs Nifty]))/_xlfn.STDEV.P(Table2[1W Return vs Nifty])</f>
        <v>-0.25590949839629762</v>
      </c>
      <c r="O85">
        <v>4434.92</v>
      </c>
      <c r="P85">
        <v>4351.3391631540799</v>
      </c>
      <c r="Q85">
        <v>3734.3103411624002</v>
      </c>
      <c r="R85">
        <v>58.1043554612557</v>
      </c>
      <c r="S85" s="2">
        <f>(Table2[[#This Row],[Close Price]]-Table2[[#This Row],[20D EMA]])/Table2[[#This Row],[20D EMA]]</f>
        <v>2.5091771666681643E-2</v>
      </c>
      <c r="T85" s="2">
        <f>(Table2[[#This Row],[Close Price]]-Table2[[#This Row],[50D EMA]])/Table2[[#This Row],[50D EMA]]</f>
        <v>4.4781808436342281E-2</v>
      </c>
      <c r="U85" s="2">
        <f>(Table2[[#This Row],[Close Price]]-Table2[[#This Row],[200D EMA]])/Table2[[#This Row],[200D EMA]]</f>
        <v>0.2174135475266574</v>
      </c>
      <c r="V85">
        <v>1.02789298326068</v>
      </c>
      <c r="W85">
        <v>4509.3999999999996</v>
      </c>
      <c r="X85">
        <v>4618</v>
      </c>
      <c r="Y85">
        <v>4509.3999999999996</v>
      </c>
      <c r="Z85">
        <v>4693</v>
      </c>
      <c r="AA85">
        <v>3950.05</v>
      </c>
      <c r="AB85">
        <v>4779.8999999999996</v>
      </c>
      <c r="AC85" s="2">
        <f>(Table2[[#This Row],[Close Price]]/Table2[[#This Row],[Day Low]])-1</f>
        <v>8.1607309176388032E-3</v>
      </c>
      <c r="AD85" s="2">
        <f>(Table2[[#This Row],[Day High]]/Table2[[#This Row],[Close Price]])-1</f>
        <v>1.5793409880779485E-2</v>
      </c>
      <c r="AE85" s="2">
        <f>(Table2[[#This Row],[Close Price]]/Table2[[#This Row],[Current Week Low]])-1</f>
        <v>8.1607309176388032E-3</v>
      </c>
      <c r="AF85" s="2">
        <f>(Table2[[#This Row],[Current Week High]]/Table2[[#This Row],[Close Price]])-1</f>
        <v>3.2290704324490882E-2</v>
      </c>
      <c r="AG85" s="2">
        <f>(Table2[[#This Row],[Close Price]]/Table2[[#This Row],[Current Month Low]])-1</f>
        <v>0.15092214022607298</v>
      </c>
      <c r="AH85" s="2">
        <f>(Table2[[#This Row],[Current Month High]]/Table2[[#This Row],[Close Price]])-1</f>
        <v>5.1405569486604241E-2</v>
      </c>
      <c r="AI85">
        <v>10.8552197439619</v>
      </c>
      <c r="AJ85">
        <v>95.864029985782594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</v>
      </c>
      <c r="AM85" t="s">
        <v>10350</v>
      </c>
      <c r="AN85">
        <v>9.99</v>
      </c>
      <c r="AO85" t="s">
        <v>10349</v>
      </c>
      <c r="AP85">
        <v>0.23333114887249801</v>
      </c>
      <c r="AQ85">
        <f>(Table2[[#This Row],[Sharpe Ratio]]-AVERAGE(Table2[Sharpe Ratio]))/_xlfn.STDEV.P(Table2[Sharpe Ratio])</f>
        <v>1.9275244533727287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2.7727672453897347</v>
      </c>
      <c r="AS85">
        <f>_xlfn.RANK.AVG(Table2[[#This Row],[1Y Return vs Nifty Z-Score]],Table2[1Y Return vs Nifty Z-Score])</f>
        <v>231</v>
      </c>
      <c r="AT85">
        <f>_xlfn.RANK.AVG(Table2[[#This Row],[6M Return vs Nifty Z-Score]],Table2[6M Return vs Nifty Z-Score])</f>
        <v>163</v>
      </c>
      <c r="AU85">
        <f>_xlfn.RANK.AVG(Table2[[#This Row],[Sharpe Ratio Z-Score]],Table2[Sharpe Ratio Z-Score])</f>
        <v>19</v>
      </c>
      <c r="AV85">
        <f>(Table2[[#This Row],[Rank 1Y]]+Table2[[#This Row],[Rank 6M]]+Table2[[#This Row],[Rank Sharpe]])/3</f>
        <v>137.66666666666666</v>
      </c>
    </row>
    <row r="86" spans="1:48" x14ac:dyDescent="0.3">
      <c r="A86" t="s">
        <v>376</v>
      </c>
      <c r="B86" t="s">
        <v>377</v>
      </c>
      <c r="C86" t="s">
        <v>10317</v>
      </c>
      <c r="D86" t="s">
        <v>139</v>
      </c>
      <c r="E86">
        <v>65344.290640824998</v>
      </c>
      <c r="F86">
        <v>3655.75</v>
      </c>
      <c r="G86">
        <v>75.650456946727502</v>
      </c>
      <c r="H86">
        <f>(Table2[[#This Row],[1Y Return vs Nifty]]-AVERAGE(Table2[1Y Return vs Nifty]))/_xlfn.STDEV.P(Table2[1Y Return vs Nifty])</f>
        <v>0.7259178974972007</v>
      </c>
      <c r="I86">
        <v>-2.4062617732762202</v>
      </c>
      <c r="J86">
        <f>(Table2[[#This Row],[1M Return vs Nifty]]-AVERAGE(Table2[1M Return vs Nifty]))/_xlfn.STDEV.P(Table2[1M Return vs Nifty])</f>
        <v>-0.24246907019802427</v>
      </c>
      <c r="K86">
        <v>16.555146241800401</v>
      </c>
      <c r="L86">
        <f>(Table2[[#This Row],[6M Return vs Nifty]]-AVERAGE(Table2[6M Return vs Nifty]))/_xlfn.STDEV.P(Table2[6M Return vs Nifty])</f>
        <v>0.2982832731547912</v>
      </c>
      <c r="M86">
        <v>1.8153851967774799</v>
      </c>
      <c r="N86">
        <f>(Table2[[#This Row],[1W Return vs Nifty]]-AVERAGE(Table2[1W Return vs Nifty]))/_xlfn.STDEV.P(Table2[1W Return vs Nifty])</f>
        <v>0.3139661407278746</v>
      </c>
      <c r="O86">
        <v>3537.77</v>
      </c>
      <c r="P86">
        <v>3515.0936075796099</v>
      </c>
      <c r="Q86">
        <v>2976.4413716065201</v>
      </c>
      <c r="R86">
        <v>61.120962617264901</v>
      </c>
      <c r="S86" s="2">
        <f>(Table2[[#This Row],[Close Price]]-Table2[[#This Row],[20D EMA]])/Table2[[#This Row],[20D EMA]]</f>
        <v>3.3348691407298951E-2</v>
      </c>
      <c r="T86" s="2">
        <f>(Table2[[#This Row],[Close Price]]-Table2[[#This Row],[50D EMA]])/Table2[[#This Row],[50D EMA]]</f>
        <v>4.0014977728357569E-2</v>
      </c>
      <c r="U86" s="2">
        <f>(Table2[[#This Row],[Close Price]]-Table2[[#This Row],[200D EMA]])/Table2[[#This Row],[200D EMA]]</f>
        <v>0.22822845928486282</v>
      </c>
      <c r="V86">
        <v>0.38554975090242999</v>
      </c>
      <c r="W86">
        <v>3594.05</v>
      </c>
      <c r="X86">
        <v>3665</v>
      </c>
      <c r="Y86">
        <v>3527.35</v>
      </c>
      <c r="Z86">
        <v>3665</v>
      </c>
      <c r="AA86">
        <v>3117</v>
      </c>
      <c r="AB86">
        <v>3737.45</v>
      </c>
      <c r="AC86" s="2">
        <f>(Table2[[#This Row],[Close Price]]/Table2[[#This Row],[Day Low]])-1</f>
        <v>1.7167262558951624E-2</v>
      </c>
      <c r="AD86" s="2">
        <f>(Table2[[#This Row],[Day High]]/Table2[[#This Row],[Close Price]])-1</f>
        <v>2.5302605484511798E-3</v>
      </c>
      <c r="AE86" s="2">
        <f>(Table2[[#This Row],[Close Price]]/Table2[[#This Row],[Current Week Low]])-1</f>
        <v>3.6401264405290013E-2</v>
      </c>
      <c r="AF86" s="2">
        <f>(Table2[[#This Row],[Current Week High]]/Table2[[#This Row],[Close Price]])-1</f>
        <v>2.5302605484511798E-3</v>
      </c>
      <c r="AG86" s="2">
        <f>(Table2[[#This Row],[Close Price]]/Table2[[#This Row],[Current Month Low]])-1</f>
        <v>0.1728424767404555</v>
      </c>
      <c r="AH86" s="2">
        <f>(Table2[[#This Row],[Current Month High]]/Table2[[#This Row],[Close Price]])-1</f>
        <v>2.2348355330643388E-2</v>
      </c>
      <c r="AI86">
        <v>13.1641933939684</v>
      </c>
      <c r="AJ86">
        <v>111.553485142212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0.15</v>
      </c>
      <c r="AM86" t="s">
        <v>10349</v>
      </c>
      <c r="AN86">
        <v>10.61</v>
      </c>
      <c r="AO86" t="s">
        <v>10349</v>
      </c>
      <c r="AP86">
        <v>0.19196819434821</v>
      </c>
      <c r="AQ86">
        <f>(Table2[[#This Row],[Sharpe Ratio]]-AVERAGE(Table2[Sharpe Ratio]))/_xlfn.STDEV.P(Table2[Sharpe Ratio])</f>
        <v>1.4523097264884435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2.5480079676702854</v>
      </c>
      <c r="AS86">
        <f>_xlfn.RANK.AVG(Table2[[#This Row],[1Y Return vs Nifty Z-Score]],Table2[1Y Return vs Nifty Z-Score])</f>
        <v>138</v>
      </c>
      <c r="AT86">
        <f>_xlfn.RANK.AVG(Table2[[#This Row],[6M Return vs Nifty Z-Score]],Table2[6M Return vs Nifty Z-Score])</f>
        <v>226</v>
      </c>
      <c r="AU86">
        <f>_xlfn.RANK.AVG(Table2[[#This Row],[Sharpe Ratio Z-Score]],Table2[Sharpe Ratio Z-Score])</f>
        <v>51</v>
      </c>
      <c r="AV86">
        <f>(Table2[[#This Row],[Rank 1Y]]+Table2[[#This Row],[Rank 6M]]+Table2[[#This Row],[Rank Sharpe]])/3</f>
        <v>138.33333333333334</v>
      </c>
    </row>
    <row r="87" spans="1:48" x14ac:dyDescent="0.3">
      <c r="A87" t="s">
        <v>849</v>
      </c>
      <c r="B87" t="s">
        <v>850</v>
      </c>
      <c r="C87" t="s">
        <v>10315</v>
      </c>
      <c r="D87" t="s">
        <v>127</v>
      </c>
      <c r="E87">
        <v>18813.413206329999</v>
      </c>
      <c r="F87">
        <v>717.35</v>
      </c>
      <c r="G87">
        <v>94.737232093209997</v>
      </c>
      <c r="H87">
        <f>(Table2[[#This Row],[1Y Return vs Nifty]]-AVERAGE(Table2[1Y Return vs Nifty]))/_xlfn.STDEV.P(Table2[1Y Return vs Nifty])</f>
        <v>1.0268695636261487</v>
      </c>
      <c r="I87">
        <v>10.7781767038121</v>
      </c>
      <c r="J87">
        <f>(Table2[[#This Row],[1M Return vs Nifty]]-AVERAGE(Table2[1M Return vs Nifty]))/_xlfn.STDEV.P(Table2[1M Return vs Nifty])</f>
        <v>1.025907131986906</v>
      </c>
      <c r="K87">
        <v>15.821854541780599</v>
      </c>
      <c r="L87">
        <f>(Table2[[#This Row],[6M Return vs Nifty]]-AVERAGE(Table2[6M Return vs Nifty]))/_xlfn.STDEV.P(Table2[6M Return vs Nifty])</f>
        <v>0.27311472799184849</v>
      </c>
      <c r="M87">
        <v>-0.34292510336994703</v>
      </c>
      <c r="N87">
        <f>(Table2[[#This Row],[1W Return vs Nifty]]-AVERAGE(Table2[1W Return vs Nifty]))/_xlfn.STDEV.P(Table2[1W Return vs Nifty])</f>
        <v>-0.17557123083526127</v>
      </c>
      <c r="O87">
        <v>687.58</v>
      </c>
      <c r="P87">
        <v>647.66678098779903</v>
      </c>
      <c r="Q87">
        <v>554.86190251259598</v>
      </c>
      <c r="R87">
        <v>62.265935198851899</v>
      </c>
      <c r="S87" s="2">
        <f>(Table2[[#This Row],[Close Price]]-Table2[[#This Row],[20D EMA]])/Table2[[#This Row],[20D EMA]]</f>
        <v>4.3296780011053228E-2</v>
      </c>
      <c r="T87" s="2">
        <f>(Table2[[#This Row],[Close Price]]-Table2[[#This Row],[50D EMA]])/Table2[[#This Row],[50D EMA]]</f>
        <v>0.10759115807348117</v>
      </c>
      <c r="U87" s="2">
        <f>(Table2[[#This Row],[Close Price]]-Table2[[#This Row],[200D EMA]])/Table2[[#This Row],[200D EMA]]</f>
        <v>0.29284421358108181</v>
      </c>
      <c r="V87">
        <v>0.90119760478469302</v>
      </c>
      <c r="W87">
        <v>715.1</v>
      </c>
      <c r="X87">
        <v>750</v>
      </c>
      <c r="Y87">
        <v>715.1</v>
      </c>
      <c r="Z87">
        <v>750</v>
      </c>
      <c r="AA87">
        <v>600.6</v>
      </c>
      <c r="AB87">
        <v>750</v>
      </c>
      <c r="AC87" s="2">
        <f>(Table2[[#This Row],[Close Price]]/Table2[[#This Row],[Day Low]])-1</f>
        <v>3.1464130890783704E-3</v>
      </c>
      <c r="AD87" s="2">
        <f>(Table2[[#This Row],[Day High]]/Table2[[#This Row],[Close Price]])-1</f>
        <v>4.5514741757858745E-2</v>
      </c>
      <c r="AE87" s="2">
        <f>(Table2[[#This Row],[Close Price]]/Table2[[#This Row],[Current Week Low]])-1</f>
        <v>3.1464130890783704E-3</v>
      </c>
      <c r="AF87" s="2">
        <f>(Table2[[#This Row],[Current Week High]]/Table2[[#This Row],[Close Price]])-1</f>
        <v>4.5514741757858745E-2</v>
      </c>
      <c r="AG87" s="2">
        <f>(Table2[[#This Row],[Close Price]]/Table2[[#This Row],[Current Month Low]])-1</f>
        <v>0.19438894438894438</v>
      </c>
      <c r="AH87" s="2">
        <f>(Table2[[#This Row],[Current Month High]]/Table2[[#This Row],[Close Price]])-1</f>
        <v>4.5514741757858745E-2</v>
      </c>
      <c r="AI87">
        <v>4.5514741757858701</v>
      </c>
      <c r="AJ87">
        <v>127.802476976818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0.44</v>
      </c>
      <c r="AM87" t="s">
        <v>10349</v>
      </c>
      <c r="AN87">
        <v>10.82</v>
      </c>
      <c r="AO87" t="s">
        <v>10349</v>
      </c>
      <c r="AP87">
        <v>0.17746573898624199</v>
      </c>
      <c r="AQ87">
        <f>(Table2[[#This Row],[Sharpe Ratio]]-AVERAGE(Table2[Sharpe Ratio]))/_xlfn.STDEV.P(Table2[Sharpe Ratio])</f>
        <v>1.2856925096273422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3.4360127023969844</v>
      </c>
      <c r="AS87">
        <f>_xlfn.RANK.AVG(Table2[[#This Row],[1Y Return vs Nifty Z-Score]],Table2[1Y Return vs Nifty Z-Score])</f>
        <v>98</v>
      </c>
      <c r="AT87">
        <f>_xlfn.RANK.AVG(Table2[[#This Row],[6M Return vs Nifty Z-Score]],Table2[6M Return vs Nifty Z-Score])</f>
        <v>236</v>
      </c>
      <c r="AU87">
        <f>_xlfn.RANK.AVG(Table2[[#This Row],[Sharpe Ratio Z-Score]],Table2[Sharpe Ratio Z-Score])</f>
        <v>81</v>
      </c>
      <c r="AV87">
        <f>(Table2[[#This Row],[Rank 1Y]]+Table2[[#This Row],[Rank 6M]]+Table2[[#This Row],[Rank Sharpe]])/3</f>
        <v>138.33333333333334</v>
      </c>
    </row>
    <row r="88" spans="1:48" x14ac:dyDescent="0.3">
      <c r="A88" t="s">
        <v>1381</v>
      </c>
      <c r="B88" t="s">
        <v>1382</v>
      </c>
      <c r="C88" t="s">
        <v>10318</v>
      </c>
      <c r="D88" t="s">
        <v>306</v>
      </c>
      <c r="E88">
        <v>8213.6352334399999</v>
      </c>
      <c r="F88">
        <v>1976.8</v>
      </c>
      <c r="G88">
        <v>93.347542256358494</v>
      </c>
      <c r="H88">
        <f>(Table2[[#This Row],[1Y Return vs Nifty]]-AVERAGE(Table2[1Y Return vs Nifty]))/_xlfn.STDEV.P(Table2[1Y Return vs Nifty])</f>
        <v>1.0049575607554071</v>
      </c>
      <c r="I88">
        <v>11.148274694043099</v>
      </c>
      <c r="J88">
        <f>(Table2[[#This Row],[1M Return vs Nifty]]-AVERAGE(Table2[1M Return vs Nifty]))/_xlfn.STDEV.P(Table2[1M Return vs Nifty])</f>
        <v>1.0615114911790875</v>
      </c>
      <c r="K88">
        <v>46.692702197018697</v>
      </c>
      <c r="L88">
        <f>(Table2[[#This Row],[6M Return vs Nifty]]-AVERAGE(Table2[6M Return vs Nifty]))/_xlfn.STDEV.P(Table2[6M Return vs Nifty])</f>
        <v>1.3326853237154901</v>
      </c>
      <c r="M88">
        <v>-0.62448656516397505</v>
      </c>
      <c r="N88">
        <f>(Table2[[#This Row],[1W Return vs Nifty]]-AVERAGE(Table2[1W Return vs Nifty]))/_xlfn.STDEV.P(Table2[1W Return vs Nifty])</f>
        <v>-0.23943362260103643</v>
      </c>
      <c r="O88">
        <v>1845.27</v>
      </c>
      <c r="P88">
        <v>1672.9688858628599</v>
      </c>
      <c r="Q88">
        <v>1336.85879929462</v>
      </c>
      <c r="R88">
        <v>62.265781710724397</v>
      </c>
      <c r="S88" s="2">
        <f>(Table2[[#This Row],[Close Price]]-Table2[[#This Row],[20D EMA]])/Table2[[#This Row],[20D EMA]]</f>
        <v>7.1279541747278158E-2</v>
      </c>
      <c r="T88" s="2">
        <f>(Table2[[#This Row],[Close Price]]-Table2[[#This Row],[50D EMA]])/Table2[[#This Row],[50D EMA]]</f>
        <v>0.18161193355394317</v>
      </c>
      <c r="U88" s="2">
        <f>(Table2[[#This Row],[Close Price]]-Table2[[#This Row],[200D EMA]])/Table2[[#This Row],[200D EMA]]</f>
        <v>0.47869019603494284</v>
      </c>
      <c r="V88">
        <v>0.89777853472721403</v>
      </c>
      <c r="W88">
        <v>1902.6</v>
      </c>
      <c r="X88">
        <v>1985</v>
      </c>
      <c r="Y88">
        <v>1890.4</v>
      </c>
      <c r="Z88">
        <v>1988</v>
      </c>
      <c r="AA88">
        <v>1692.4</v>
      </c>
      <c r="AB88">
        <v>2026</v>
      </c>
      <c r="AC88" s="2">
        <f>(Table2[[#This Row],[Close Price]]/Table2[[#This Row],[Day Low]])-1</f>
        <v>3.899926416482713E-2</v>
      </c>
      <c r="AD88" s="2">
        <f>(Table2[[#This Row],[Day High]]/Table2[[#This Row],[Close Price]])-1</f>
        <v>4.1481181707809789E-3</v>
      </c>
      <c r="AE88" s="2">
        <f>(Table2[[#This Row],[Close Price]]/Table2[[#This Row],[Current Week Low]])-1</f>
        <v>4.5704612780363973E-2</v>
      </c>
      <c r="AF88" s="2">
        <f>(Table2[[#This Row],[Current Week High]]/Table2[[#This Row],[Close Price]])-1</f>
        <v>5.6657223796034994E-3</v>
      </c>
      <c r="AG88" s="2">
        <f>(Table2[[#This Row],[Close Price]]/Table2[[#This Row],[Current Month Low]])-1</f>
        <v>0.16804537934294483</v>
      </c>
      <c r="AH88" s="2">
        <f>(Table2[[#This Row],[Current Month High]]/Table2[[#This Row],[Close Price]])-1</f>
        <v>2.4888709024686317E-2</v>
      </c>
      <c r="AI88">
        <v>2.48887090246863</v>
      </c>
      <c r="AJ88">
        <v>126.67125329664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0.45</v>
      </c>
      <c r="AM88" t="s">
        <v>10349</v>
      </c>
      <c r="AN88">
        <v>3.56</v>
      </c>
      <c r="AO88" t="s">
        <v>10349</v>
      </c>
      <c r="AP88">
        <v>9.9178000691559007E-2</v>
      </c>
      <c r="AQ88">
        <f>(Table2[[#This Row],[Sharpe Ratio]]-AVERAGE(Table2[Sharpe Ratio]))/_xlfn.STDEV.P(Table2[Sharpe Ratio])</f>
        <v>0.38625274281255695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3.5459734958615052</v>
      </c>
      <c r="AS88">
        <f>_xlfn.RANK.AVG(Table2[[#This Row],[1Y Return vs Nifty Z-Score]],Table2[1Y Return vs Nifty Z-Score])</f>
        <v>101</v>
      </c>
      <c r="AT88">
        <f>_xlfn.RANK.AVG(Table2[[#This Row],[6M Return vs Nifty Z-Score]],Table2[6M Return vs Nifty Z-Score])</f>
        <v>74</v>
      </c>
      <c r="AU88">
        <f>_xlfn.RANK.AVG(Table2[[#This Row],[Sharpe Ratio Z-Score]],Table2[Sharpe Ratio Z-Score])</f>
        <v>241</v>
      </c>
      <c r="AV88">
        <f>(Table2[[#This Row],[Rank 1Y]]+Table2[[#This Row],[Rank 6M]]+Table2[[#This Row],[Rank Sharpe]])/3</f>
        <v>138.66666666666666</v>
      </c>
    </row>
    <row r="89" spans="1:48" x14ac:dyDescent="0.3">
      <c r="A89" t="s">
        <v>1025</v>
      </c>
      <c r="B89" t="s">
        <v>1026</v>
      </c>
      <c r="C89" t="s">
        <v>10318</v>
      </c>
      <c r="D89" t="s">
        <v>385</v>
      </c>
      <c r="E89">
        <v>13573.090944</v>
      </c>
      <c r="F89">
        <v>1075.2</v>
      </c>
      <c r="G89">
        <v>64.276230437412806</v>
      </c>
      <c r="H89">
        <f>(Table2[[#This Row],[1Y Return vs Nifty]]-AVERAGE(Table2[1Y Return vs Nifty]))/_xlfn.STDEV.P(Table2[1Y Return vs Nifty])</f>
        <v>0.54657422143691292</v>
      </c>
      <c r="I89">
        <v>23.9048754372775</v>
      </c>
      <c r="J89">
        <f>(Table2[[#This Row],[1M Return vs Nifty]]-AVERAGE(Table2[1M Return vs Nifty]))/_xlfn.STDEV.P(Table2[1M Return vs Nifty])</f>
        <v>2.288728625349095</v>
      </c>
      <c r="K89">
        <v>96.096026590587599</v>
      </c>
      <c r="L89">
        <f>(Table2[[#This Row],[6M Return vs Nifty]]-AVERAGE(Table2[6M Return vs Nifty]))/_xlfn.STDEV.P(Table2[6M Return vs Nifty])</f>
        <v>3.0283404104503733</v>
      </c>
      <c r="M89">
        <v>11.6808638284003</v>
      </c>
      <c r="N89">
        <f>(Table2[[#This Row],[1W Return vs Nifty]]-AVERAGE(Table2[1W Return vs Nifty]))/_xlfn.STDEV.P(Table2[1W Return vs Nifty])</f>
        <v>2.5516056859809506</v>
      </c>
      <c r="O89">
        <v>981.69</v>
      </c>
      <c r="P89">
        <v>866.06101141537795</v>
      </c>
      <c r="Q89">
        <v>690.62669737441502</v>
      </c>
      <c r="R89">
        <v>73.166155170356305</v>
      </c>
      <c r="S89" s="2">
        <f>(Table2[[#This Row],[Close Price]]-Table2[[#This Row],[20D EMA]])/Table2[[#This Row],[20D EMA]]</f>
        <v>9.5254102618953021E-2</v>
      </c>
      <c r="T89" s="2">
        <f>(Table2[[#This Row],[Close Price]]-Table2[[#This Row],[50D EMA]])/Table2[[#This Row],[50D EMA]]</f>
        <v>0.24148297386443066</v>
      </c>
      <c r="U89" s="2">
        <f>(Table2[[#This Row],[Close Price]]-Table2[[#This Row],[200D EMA]])/Table2[[#This Row],[200D EMA]]</f>
        <v>0.55684685241337151</v>
      </c>
      <c r="V89">
        <v>0.71598222881829499</v>
      </c>
      <c r="W89">
        <v>1070.0999999999999</v>
      </c>
      <c r="X89">
        <v>1113.9000000000001</v>
      </c>
      <c r="Y89">
        <v>1065.3</v>
      </c>
      <c r="Z89">
        <v>1124</v>
      </c>
      <c r="AA89">
        <v>908.35</v>
      </c>
      <c r="AB89">
        <v>1124</v>
      </c>
      <c r="AC89" s="2">
        <f>(Table2[[#This Row],[Close Price]]/Table2[[#This Row],[Day Low]])-1</f>
        <v>4.7659097280630114E-3</v>
      </c>
      <c r="AD89" s="2">
        <f>(Table2[[#This Row],[Day High]]/Table2[[#This Row],[Close Price]])-1</f>
        <v>3.5993303571428603E-2</v>
      </c>
      <c r="AE89" s="2">
        <f>(Table2[[#This Row],[Close Price]]/Table2[[#This Row],[Current Week Low]])-1</f>
        <v>9.293156857223428E-3</v>
      </c>
      <c r="AF89" s="2">
        <f>(Table2[[#This Row],[Current Week High]]/Table2[[#This Row],[Close Price]])-1</f>
        <v>4.5386904761904656E-2</v>
      </c>
      <c r="AG89" s="2">
        <f>(Table2[[#This Row],[Close Price]]/Table2[[#This Row],[Current Month Low]])-1</f>
        <v>0.1836847030329718</v>
      </c>
      <c r="AH89" s="2">
        <f>(Table2[[#This Row],[Current Month High]]/Table2[[#This Row],[Close Price]])-1</f>
        <v>4.5386904761904656E-2</v>
      </c>
      <c r="AI89">
        <v>4.5386904761904603</v>
      </c>
      <c r="AJ89">
        <v>138.933333333333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0.74</v>
      </c>
      <c r="AM89" t="s">
        <v>10349</v>
      </c>
      <c r="AN89">
        <v>9.3000000000000007</v>
      </c>
      <c r="AO89" t="s">
        <v>10349</v>
      </c>
      <c r="AP89">
        <v>9.3783135642522997E-2</v>
      </c>
      <c r="AQ89">
        <f>(Table2[[#This Row],[Sharpe Ratio]]-AVERAGE(Table2[Sharpe Ratio]))/_xlfn.STDEV.P(Table2[Sharpe Ratio])</f>
        <v>0.32427169357803415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8.7395206367953655</v>
      </c>
      <c r="AS89">
        <f>_xlfn.RANK.AVG(Table2[[#This Row],[1Y Return vs Nifty Z-Score]],Table2[1Y Return vs Nifty Z-Score])</f>
        <v>161</v>
      </c>
      <c r="AT89">
        <f>_xlfn.RANK.AVG(Table2[[#This Row],[6M Return vs Nifty Z-Score]],Table2[6M Return vs Nifty Z-Score])</f>
        <v>9</v>
      </c>
      <c r="AU89">
        <f>_xlfn.RANK.AVG(Table2[[#This Row],[Sharpe Ratio Z-Score]],Table2[Sharpe Ratio Z-Score])</f>
        <v>248</v>
      </c>
      <c r="AV89">
        <f>(Table2[[#This Row],[Rank 1Y]]+Table2[[#This Row],[Rank 6M]]+Table2[[#This Row],[Rank Sharpe]])/3</f>
        <v>139.33333333333334</v>
      </c>
    </row>
    <row r="90" spans="1:48" x14ac:dyDescent="0.3">
      <c r="A90" t="s">
        <v>122</v>
      </c>
      <c r="B90" t="s">
        <v>123</v>
      </c>
      <c r="C90" t="s">
        <v>10305</v>
      </c>
      <c r="D90" t="s">
        <v>124</v>
      </c>
      <c r="E90">
        <v>236343.93101</v>
      </c>
      <c r="F90">
        <v>180.85</v>
      </c>
      <c r="G90">
        <v>241.49948138249499</v>
      </c>
      <c r="H90">
        <f>(Table2[[#This Row],[1Y Return vs Nifty]]-AVERAGE(Table2[1Y Return vs Nifty]))/_xlfn.STDEV.P(Table2[1Y Return vs Nifty])</f>
        <v>3.3409505495166405</v>
      </c>
      <c r="I90">
        <v>-3.4448320076064198</v>
      </c>
      <c r="J90">
        <f>(Table2[[#This Row],[1M Return vs Nifty]]-AVERAGE(Table2[1M Return vs Nifty]))/_xlfn.STDEV.P(Table2[1M Return vs Nifty])</f>
        <v>-0.3423821436149338</v>
      </c>
      <c r="K90">
        <v>6.5932512615793497</v>
      </c>
      <c r="L90">
        <f>(Table2[[#This Row],[6M Return vs Nifty]]-AVERAGE(Table2[6M Return vs Nifty]))/_xlfn.STDEV.P(Table2[6M Return vs Nifty])</f>
        <v>-4.3635779947016638E-2</v>
      </c>
      <c r="M90">
        <v>-1.2358893467795</v>
      </c>
      <c r="N90">
        <f>(Table2[[#This Row],[1W Return vs Nifty]]-AVERAGE(Table2[1W Return vs Nifty]))/_xlfn.STDEV.P(Table2[1W Return vs Nifty])</f>
        <v>-0.37810900707101258</v>
      </c>
      <c r="O90">
        <v>183.32</v>
      </c>
      <c r="P90">
        <v>182.709286481871</v>
      </c>
      <c r="Q90">
        <v>148.362119920753</v>
      </c>
      <c r="R90">
        <v>44.539552692418198</v>
      </c>
      <c r="S90" s="2">
        <f>(Table2[[#This Row],[Close Price]]-Table2[[#This Row],[20D EMA]])/Table2[[#This Row],[20D EMA]]</f>
        <v>-1.34737071787039E-2</v>
      </c>
      <c r="T90" s="2">
        <f>(Table2[[#This Row],[Close Price]]-Table2[[#This Row],[50D EMA]])/Table2[[#This Row],[50D EMA]]</f>
        <v>-1.0176201317799432E-2</v>
      </c>
      <c r="U90" s="2">
        <f>(Table2[[#This Row],[Close Price]]-Table2[[#This Row],[200D EMA]])/Table2[[#This Row],[200D EMA]]</f>
        <v>0.21897692009658701</v>
      </c>
      <c r="V90">
        <v>0.30976016975133303</v>
      </c>
      <c r="W90">
        <v>180.25</v>
      </c>
      <c r="X90">
        <v>183.27</v>
      </c>
      <c r="Y90">
        <v>180.25</v>
      </c>
      <c r="Z90">
        <v>184.2</v>
      </c>
      <c r="AA90">
        <v>175.13</v>
      </c>
      <c r="AB90">
        <v>195.65</v>
      </c>
      <c r="AC90" s="2">
        <f>(Table2[[#This Row],[Close Price]]/Table2[[#This Row],[Day Low]])-1</f>
        <v>3.328710124826495E-3</v>
      </c>
      <c r="AD90" s="2">
        <f>(Table2[[#This Row],[Day High]]/Table2[[#This Row],[Close Price]])-1</f>
        <v>1.3381255183854135E-2</v>
      </c>
      <c r="AE90" s="2">
        <f>(Table2[[#This Row],[Close Price]]/Table2[[#This Row],[Current Week Low]])-1</f>
        <v>3.328710124826495E-3</v>
      </c>
      <c r="AF90" s="2">
        <f>(Table2[[#This Row],[Current Week High]]/Table2[[#This Row],[Close Price]])-1</f>
        <v>1.8523638374343454E-2</v>
      </c>
      <c r="AG90" s="2">
        <f>(Table2[[#This Row],[Close Price]]/Table2[[#This Row],[Current Month Low]])-1</f>
        <v>3.2661451493176452E-2</v>
      </c>
      <c r="AH90" s="2">
        <f>(Table2[[#This Row],[Current Month High]]/Table2[[#This Row],[Close Price]])-1</f>
        <v>8.1835775504561781E-2</v>
      </c>
      <c r="AI90">
        <v>26.624274260436799</v>
      </c>
      <c r="AJ90">
        <v>272.88659793814401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-0.03</v>
      </c>
      <c r="AM90" t="s">
        <v>10348</v>
      </c>
      <c r="AN90">
        <v>-0.04</v>
      </c>
      <c r="AO90" t="s">
        <v>10348</v>
      </c>
      <c r="AP90">
        <v>0.17758394610217701</v>
      </c>
      <c r="AQ90">
        <f>(Table2[[#This Row],[Sharpe Ratio]]-AVERAGE(Table2[Sharpe Ratio]))/_xlfn.STDEV.P(Table2[Sharpe Ratio])</f>
        <v>1.2870505790148143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3.8638741978984923</v>
      </c>
      <c r="AS90">
        <f>_xlfn.RANK.AVG(Table2[[#This Row],[1Y Return vs Nifty Z-Score]],Table2[1Y Return vs Nifty Z-Score])</f>
        <v>10</v>
      </c>
      <c r="AT90">
        <f>_xlfn.RANK.AVG(Table2[[#This Row],[6M Return vs Nifty Z-Score]],Table2[6M Return vs Nifty Z-Score])</f>
        <v>329</v>
      </c>
      <c r="AU90">
        <f>_xlfn.RANK.AVG(Table2[[#This Row],[Sharpe Ratio Z-Score]],Table2[Sharpe Ratio Z-Score])</f>
        <v>80</v>
      </c>
      <c r="AV90">
        <f>(Table2[[#This Row],[Rank 1Y]]+Table2[[#This Row],[Rank 6M]]+Table2[[#This Row],[Rank Sharpe]])/3</f>
        <v>139.66666666666666</v>
      </c>
    </row>
    <row r="91" spans="1:48" x14ac:dyDescent="0.3">
      <c r="A91" t="s">
        <v>708</v>
      </c>
      <c r="B91" t="s">
        <v>709</v>
      </c>
      <c r="C91" t="s">
        <v>10305</v>
      </c>
      <c r="D91" t="s">
        <v>552</v>
      </c>
      <c r="E91">
        <v>24715.60876581</v>
      </c>
      <c r="F91">
        <v>4855.45</v>
      </c>
      <c r="G91">
        <v>172.81535857038</v>
      </c>
      <c r="H91">
        <f>(Table2[[#This Row],[1Y Return vs Nifty]]-AVERAGE(Table2[1Y Return vs Nifty]))/_xlfn.STDEV.P(Table2[1Y Return vs Nifty])</f>
        <v>2.2579702640428692</v>
      </c>
      <c r="I91">
        <v>15.078045683193</v>
      </c>
      <c r="J91">
        <f>(Table2[[#This Row],[1M Return vs Nifty]]-AVERAGE(Table2[1M Return vs Nifty]))/_xlfn.STDEV.P(Table2[1M Return vs Nifty])</f>
        <v>1.4395653621373627</v>
      </c>
      <c r="K91">
        <v>17.813134365868901</v>
      </c>
      <c r="L91">
        <f>(Table2[[#This Row],[6M Return vs Nifty]]-AVERAGE(Table2[6M Return vs Nifty]))/_xlfn.STDEV.P(Table2[6M Return vs Nifty])</f>
        <v>0.34146081207171691</v>
      </c>
      <c r="M91">
        <v>0.50649647672906795</v>
      </c>
      <c r="N91">
        <f>(Table2[[#This Row],[1W Return vs Nifty]]-AVERAGE(Table2[1W Return vs Nifty]))/_xlfn.STDEV.P(Table2[1W Return vs Nifty])</f>
        <v>1.7090411766487869E-2</v>
      </c>
      <c r="O91">
        <v>4538.93</v>
      </c>
      <c r="P91">
        <v>4245.86187532029</v>
      </c>
      <c r="Q91">
        <v>3563.8482469308201</v>
      </c>
      <c r="R91">
        <v>76.5316208831034</v>
      </c>
      <c r="S91" s="2">
        <f>(Table2[[#This Row],[Close Price]]-Table2[[#This Row],[20D EMA]])/Table2[[#This Row],[20D EMA]]</f>
        <v>6.9734496896845619E-2</v>
      </c>
      <c r="T91" s="2">
        <f>(Table2[[#This Row],[Close Price]]-Table2[[#This Row],[50D EMA]])/Table2[[#This Row],[50D EMA]]</f>
        <v>0.14357229287722062</v>
      </c>
      <c r="U91" s="2">
        <f>(Table2[[#This Row],[Close Price]]-Table2[[#This Row],[200D EMA]])/Table2[[#This Row],[200D EMA]]</f>
        <v>0.36241771915555182</v>
      </c>
      <c r="V91">
        <v>0.78803134152404497</v>
      </c>
      <c r="W91">
        <v>4836.5</v>
      </c>
      <c r="X91">
        <v>4910</v>
      </c>
      <c r="Y91">
        <v>4836.5</v>
      </c>
      <c r="Z91">
        <v>4935</v>
      </c>
      <c r="AA91">
        <v>4130.05</v>
      </c>
      <c r="AB91">
        <v>4935.3999999999996</v>
      </c>
      <c r="AC91" s="2">
        <f>(Table2[[#This Row],[Close Price]]/Table2[[#This Row],[Day Low]])-1</f>
        <v>3.9181226093247812E-3</v>
      </c>
      <c r="AD91" s="2">
        <f>(Table2[[#This Row],[Day High]]/Table2[[#This Row],[Close Price]])-1</f>
        <v>1.1234798010482994E-2</v>
      </c>
      <c r="AE91" s="2">
        <f>(Table2[[#This Row],[Close Price]]/Table2[[#This Row],[Current Week Low]])-1</f>
        <v>3.9181226093247812E-3</v>
      </c>
      <c r="AF91" s="2">
        <f>(Table2[[#This Row],[Current Week High]]/Table2[[#This Row],[Close Price]])-1</f>
        <v>1.6383651360841966E-2</v>
      </c>
      <c r="AG91" s="2">
        <f>(Table2[[#This Row],[Close Price]]/Table2[[#This Row],[Current Month Low]])-1</f>
        <v>0.17563952010266215</v>
      </c>
      <c r="AH91" s="2">
        <f>(Table2[[#This Row],[Current Month High]]/Table2[[#This Row],[Close Price]])-1</f>
        <v>1.6466033014447712E-2</v>
      </c>
      <c r="AI91">
        <v>1.6466033014447701</v>
      </c>
      <c r="AJ91">
        <v>207.44317102513699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0.28999999999999998</v>
      </c>
      <c r="AM91" t="s">
        <v>10349</v>
      </c>
      <c r="AN91">
        <v>15.25</v>
      </c>
      <c r="AO91" t="s">
        <v>10349</v>
      </c>
      <c r="AP91">
        <v>0.12596083984082401</v>
      </c>
      <c r="AQ91">
        <f>(Table2[[#This Row],[Sharpe Ratio]]-AVERAGE(Table2[Sharpe Ratio]))/_xlfn.STDEV.P(Table2[Sharpe Ratio])</f>
        <v>0.6939580249395908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4.7500448749580277</v>
      </c>
      <c r="AS91">
        <f>_xlfn.RANK.AVG(Table2[[#This Row],[1Y Return vs Nifty Z-Score]],Table2[1Y Return vs Nifty Z-Score])</f>
        <v>24</v>
      </c>
      <c r="AT91">
        <f>_xlfn.RANK.AVG(Table2[[#This Row],[6M Return vs Nifty Z-Score]],Table2[6M Return vs Nifty Z-Score])</f>
        <v>221</v>
      </c>
      <c r="AU91">
        <f>_xlfn.RANK.AVG(Table2[[#This Row],[Sharpe Ratio Z-Score]],Table2[Sharpe Ratio Z-Score])</f>
        <v>176</v>
      </c>
      <c r="AV91">
        <f>(Table2[[#This Row],[Rank 1Y]]+Table2[[#This Row],[Rank 6M]]+Table2[[#This Row],[Rank Sharpe]])/3</f>
        <v>140.33333333333334</v>
      </c>
    </row>
    <row r="92" spans="1:48" x14ac:dyDescent="0.3">
      <c r="A92" t="s">
        <v>1076</v>
      </c>
      <c r="B92" t="s">
        <v>1077</v>
      </c>
      <c r="C92" t="s">
        <v>10312</v>
      </c>
      <c r="D92" t="s">
        <v>127</v>
      </c>
      <c r="E92">
        <v>12315.7253865</v>
      </c>
      <c r="F92">
        <v>349.5</v>
      </c>
      <c r="G92">
        <v>36.533200253577299</v>
      </c>
      <c r="H92">
        <f>(Table2[[#This Row],[1Y Return vs Nifty]]-AVERAGE(Table2[1Y Return vs Nifty]))/_xlfn.STDEV.P(Table2[1Y Return vs Nifty])</f>
        <v>0.10913462814712194</v>
      </c>
      <c r="I92">
        <v>24.744148659874401</v>
      </c>
      <c r="J92">
        <f>(Table2[[#This Row],[1M Return vs Nifty]]-AVERAGE(Table2[1M Return vs Nifty]))/_xlfn.STDEV.P(Table2[1M Return vs Nifty])</f>
        <v>2.3694688240707062</v>
      </c>
      <c r="K92">
        <v>50.122256569969302</v>
      </c>
      <c r="L92">
        <f>(Table2[[#This Row],[6M Return vs Nifty]]-AVERAGE(Table2[6M Return vs Nifty]))/_xlfn.STDEV.P(Table2[6M Return vs Nifty])</f>
        <v>1.4503968621415271</v>
      </c>
      <c r="M92">
        <v>2.9787780909522801</v>
      </c>
      <c r="N92">
        <f>(Table2[[#This Row],[1W Return vs Nifty]]-AVERAGE(Table2[1W Return vs Nifty]))/_xlfn.STDEV.P(Table2[1W Return vs Nifty])</f>
        <v>0.57784121905681507</v>
      </c>
      <c r="O92">
        <v>313.8</v>
      </c>
      <c r="P92">
        <v>284.60739548192601</v>
      </c>
      <c r="Q92">
        <v>242.12044044682301</v>
      </c>
      <c r="R92">
        <v>80.896856886378501</v>
      </c>
      <c r="S92" s="2">
        <f>(Table2[[#This Row],[Close Price]]-Table2[[#This Row],[20D EMA]])/Table2[[#This Row],[20D EMA]]</f>
        <v>0.1137667304015296</v>
      </c>
      <c r="T92" s="2">
        <f>(Table2[[#This Row],[Close Price]]-Table2[[#This Row],[50D EMA]])/Table2[[#This Row],[50D EMA]]</f>
        <v>0.22800744305393497</v>
      </c>
      <c r="U92" s="2">
        <f>(Table2[[#This Row],[Close Price]]-Table2[[#This Row],[200D EMA]])/Table2[[#This Row],[200D EMA]]</f>
        <v>0.44349646545749116</v>
      </c>
      <c r="V92">
        <v>2.7884758521723398</v>
      </c>
      <c r="W92">
        <v>347.3</v>
      </c>
      <c r="X92">
        <v>368.9</v>
      </c>
      <c r="Y92">
        <v>342.1</v>
      </c>
      <c r="Z92">
        <v>368.9</v>
      </c>
      <c r="AA92">
        <v>245</v>
      </c>
      <c r="AB92">
        <v>368.9</v>
      </c>
      <c r="AC92" s="2">
        <f>(Table2[[#This Row],[Close Price]]/Table2[[#This Row],[Day Low]])-1</f>
        <v>6.3345810538439906E-3</v>
      </c>
      <c r="AD92" s="2">
        <f>(Table2[[#This Row],[Day High]]/Table2[[#This Row],[Close Price]])-1</f>
        <v>5.5507868383404713E-2</v>
      </c>
      <c r="AE92" s="2">
        <f>(Table2[[#This Row],[Close Price]]/Table2[[#This Row],[Current Week Low]])-1</f>
        <v>2.1631102016953951E-2</v>
      </c>
      <c r="AF92" s="2">
        <f>(Table2[[#This Row],[Current Week High]]/Table2[[#This Row],[Close Price]])-1</f>
        <v>5.5507868383404713E-2</v>
      </c>
      <c r="AG92" s="2">
        <f>(Table2[[#This Row],[Close Price]]/Table2[[#This Row],[Current Month Low]])-1</f>
        <v>0.42653061224489797</v>
      </c>
      <c r="AH92" s="2">
        <f>(Table2[[#This Row],[Current Month High]]/Table2[[#This Row],[Close Price]])-1</f>
        <v>5.5507868383404713E-2</v>
      </c>
      <c r="AI92">
        <v>5.5507868383404704</v>
      </c>
      <c r="AJ92">
        <v>93.897364771151103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0.64</v>
      </c>
      <c r="AM92" t="s">
        <v>10349</v>
      </c>
      <c r="AN92">
        <v>23.06</v>
      </c>
      <c r="AO92" t="s">
        <v>10349</v>
      </c>
      <c r="AP92">
        <v>0.163829784470787</v>
      </c>
      <c r="AQ92">
        <f>(Table2[[#This Row],[Sharpe Ratio]]-AVERAGE(Table2[Sharpe Ratio]))/_xlfn.STDEV.P(Table2[Sharpe Ratio])</f>
        <v>1.1290304317996216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5.6358719652157916</v>
      </c>
      <c r="AS92">
        <f>_xlfn.RANK.AVG(Table2[[#This Row],[1Y Return vs Nifty Z-Score]],Table2[1Y Return vs Nifty Z-Score])</f>
        <v>268</v>
      </c>
      <c r="AT92">
        <f>_xlfn.RANK.AVG(Table2[[#This Row],[6M Return vs Nifty Z-Score]],Table2[6M Return vs Nifty Z-Score])</f>
        <v>61</v>
      </c>
      <c r="AU92">
        <f>_xlfn.RANK.AVG(Table2[[#This Row],[Sharpe Ratio Z-Score]],Table2[Sharpe Ratio Z-Score])</f>
        <v>92</v>
      </c>
      <c r="AV92">
        <f>(Table2[[#This Row],[Rank 1Y]]+Table2[[#This Row],[Rank 6M]]+Table2[[#This Row],[Rank Sharpe]])/3</f>
        <v>140.33333333333334</v>
      </c>
    </row>
    <row r="93" spans="1:48" x14ac:dyDescent="0.3">
      <c r="A93" t="s">
        <v>766</v>
      </c>
      <c r="B93" t="s">
        <v>767</v>
      </c>
      <c r="C93" t="s">
        <v>10308</v>
      </c>
      <c r="D93" t="s">
        <v>212</v>
      </c>
      <c r="E93">
        <v>21652.447600079999</v>
      </c>
      <c r="F93">
        <v>1332.9</v>
      </c>
      <c r="G93">
        <v>79.901110456493697</v>
      </c>
      <c r="H93">
        <f>(Table2[[#This Row],[1Y Return vs Nifty]]-AVERAGE(Table2[1Y Return vs Nifty]))/_xlfn.STDEV.P(Table2[1Y Return vs Nifty])</f>
        <v>0.79294028583066145</v>
      </c>
      <c r="I93">
        <v>-6.6531137603668897</v>
      </c>
      <c r="J93">
        <f>(Table2[[#This Row],[1M Return vs Nifty]]-AVERAGE(Table2[1M Return vs Nifty]))/_xlfn.STDEV.P(Table2[1M Return vs Nifty])</f>
        <v>-0.6510269321038108</v>
      </c>
      <c r="K93">
        <v>22.632592410554199</v>
      </c>
      <c r="L93">
        <f>(Table2[[#This Row],[6M Return vs Nifty]]-AVERAGE(Table2[6M Return vs Nifty]))/_xlfn.STDEV.P(Table2[6M Return vs Nifty])</f>
        <v>0.5068775861266992</v>
      </c>
      <c r="M93">
        <v>4.6369637907391397</v>
      </c>
      <c r="N93">
        <f>(Table2[[#This Row],[1W Return vs Nifty]]-AVERAGE(Table2[1W Return vs Nifty]))/_xlfn.STDEV.P(Table2[1W Return vs Nifty])</f>
        <v>0.95394277821714091</v>
      </c>
      <c r="O93">
        <v>1272.9000000000001</v>
      </c>
      <c r="P93">
        <v>1258.77662613652</v>
      </c>
      <c r="Q93">
        <v>1060.1020699230301</v>
      </c>
      <c r="R93">
        <v>71.730828859745998</v>
      </c>
      <c r="S93" s="2">
        <f>(Table2[[#This Row],[Close Price]]-Table2[[#This Row],[20D EMA]])/Table2[[#This Row],[20D EMA]]</f>
        <v>4.7136460051850106E-2</v>
      </c>
      <c r="T93" s="2">
        <f>(Table2[[#This Row],[Close Price]]-Table2[[#This Row],[50D EMA]])/Table2[[#This Row],[50D EMA]]</f>
        <v>5.8885248045145278E-2</v>
      </c>
      <c r="U93" s="2">
        <f>(Table2[[#This Row],[Close Price]]-Table2[[#This Row],[200D EMA]])/Table2[[#This Row],[200D EMA]]</f>
        <v>0.25733175872090963</v>
      </c>
      <c r="V93">
        <v>0.54378913138382501</v>
      </c>
      <c r="W93">
        <v>1295.8499999999999</v>
      </c>
      <c r="X93">
        <v>1342.25</v>
      </c>
      <c r="Y93">
        <v>1275.55</v>
      </c>
      <c r="Z93">
        <v>1342.25</v>
      </c>
      <c r="AA93">
        <v>1189</v>
      </c>
      <c r="AB93">
        <v>1374.3</v>
      </c>
      <c r="AC93" s="2">
        <f>(Table2[[#This Row],[Close Price]]/Table2[[#This Row],[Day Low]])-1</f>
        <v>2.8591272137979074E-2</v>
      </c>
      <c r="AD93" s="2">
        <f>(Table2[[#This Row],[Day High]]/Table2[[#This Row],[Close Price]])-1</f>
        <v>7.014779803436122E-3</v>
      </c>
      <c r="AE93" s="2">
        <f>(Table2[[#This Row],[Close Price]]/Table2[[#This Row],[Current Week Low]])-1</f>
        <v>4.4960997216886955E-2</v>
      </c>
      <c r="AF93" s="2">
        <f>(Table2[[#This Row],[Current Week High]]/Table2[[#This Row],[Close Price]])-1</f>
        <v>7.014779803436122E-3</v>
      </c>
      <c r="AG93" s="2">
        <f>(Table2[[#This Row],[Close Price]]/Table2[[#This Row],[Current Month Low]])-1</f>
        <v>0.12102607232968898</v>
      </c>
      <c r="AH93" s="2">
        <f>(Table2[[#This Row],[Current Month High]]/Table2[[#This Row],[Close Price]])-1</f>
        <v>3.1060094530722449E-2</v>
      </c>
      <c r="AI93">
        <v>7.1235651586765503</v>
      </c>
      <c r="AJ93">
        <v>121.688149688149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0.03</v>
      </c>
      <c r="AM93" t="s">
        <v>10349</v>
      </c>
      <c r="AN93">
        <v>7.08</v>
      </c>
      <c r="AO93" t="s">
        <v>10349</v>
      </c>
      <c r="AP93">
        <v>0.15853850798826899</v>
      </c>
      <c r="AQ93">
        <f>(Table2[[#This Row],[Sharpe Ratio]]-AVERAGE(Table2[Sharpe Ratio]))/_xlfn.STDEV.P(Table2[Sharpe Ratio])</f>
        <v>1.0682395009430612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2.6709732190137516</v>
      </c>
      <c r="AS93">
        <f>_xlfn.RANK.AVG(Table2[[#This Row],[1Y Return vs Nifty Z-Score]],Table2[1Y Return vs Nifty Z-Score])</f>
        <v>129</v>
      </c>
      <c r="AT93">
        <f>_xlfn.RANK.AVG(Table2[[#This Row],[6M Return vs Nifty Z-Score]],Table2[6M Return vs Nifty Z-Score])</f>
        <v>192</v>
      </c>
      <c r="AU93">
        <f>_xlfn.RANK.AVG(Table2[[#This Row],[Sharpe Ratio Z-Score]],Table2[Sharpe Ratio Z-Score])</f>
        <v>104</v>
      </c>
      <c r="AV93">
        <f>(Table2[[#This Row],[Rank 1Y]]+Table2[[#This Row],[Rank 6M]]+Table2[[#This Row],[Rank Sharpe]])/3</f>
        <v>141.66666666666666</v>
      </c>
    </row>
    <row r="94" spans="1:48" x14ac:dyDescent="0.3">
      <c r="A94" t="s">
        <v>497</v>
      </c>
      <c r="B94" t="s">
        <v>498</v>
      </c>
      <c r="C94" t="s">
        <v>10311</v>
      </c>
      <c r="D94" t="s">
        <v>499</v>
      </c>
      <c r="E94">
        <v>42389.5</v>
      </c>
      <c r="F94">
        <v>498.7</v>
      </c>
      <c r="G94">
        <v>61.143862247844503</v>
      </c>
      <c r="H94">
        <f>(Table2[[#This Row],[1Y Return vs Nifty]]-AVERAGE(Table2[1Y Return vs Nifty]))/_xlfn.STDEV.P(Table2[1Y Return vs Nifty])</f>
        <v>0.49718445190564531</v>
      </c>
      <c r="I94">
        <v>-11.426089337320001</v>
      </c>
      <c r="J94">
        <f>(Table2[[#This Row],[1M Return vs Nifty]]-AVERAGE(Table2[1M Return vs Nifty]))/_xlfn.STDEV.P(Table2[1M Return vs Nifty])</f>
        <v>-1.1101992090223631</v>
      </c>
      <c r="K94">
        <v>40.204161023950498</v>
      </c>
      <c r="L94">
        <f>(Table2[[#This Row],[6M Return vs Nifty]]-AVERAGE(Table2[6M Return vs Nifty]))/_xlfn.STDEV.P(Table2[6M Return vs Nifty])</f>
        <v>1.1099811235294386</v>
      </c>
      <c r="M94">
        <v>-1.2509724181691599</v>
      </c>
      <c r="N94">
        <f>(Table2[[#This Row],[1W Return vs Nifty]]-AVERAGE(Table2[1W Return vs Nifty]))/_xlfn.STDEV.P(Table2[1W Return vs Nifty])</f>
        <v>-0.38153007545153644</v>
      </c>
      <c r="O94">
        <v>506.42</v>
      </c>
      <c r="P94">
        <v>512.55402135378097</v>
      </c>
      <c r="Q94">
        <v>424.26240229092599</v>
      </c>
      <c r="R94">
        <v>45.253442760237597</v>
      </c>
      <c r="S94" s="2">
        <f>(Table2[[#This Row],[Close Price]]-Table2[[#This Row],[20D EMA]])/Table2[[#This Row],[20D EMA]]</f>
        <v>-1.524426365467404E-2</v>
      </c>
      <c r="T94" s="2">
        <f>(Table2[[#This Row],[Close Price]]-Table2[[#This Row],[50D EMA]])/Table2[[#This Row],[50D EMA]]</f>
        <v>-2.7029387687153655E-2</v>
      </c>
      <c r="U94" s="2">
        <f>(Table2[[#This Row],[Close Price]]-Table2[[#This Row],[200D EMA]])/Table2[[#This Row],[200D EMA]]</f>
        <v>0.17545178952253826</v>
      </c>
      <c r="V94">
        <v>0.42099790467215298</v>
      </c>
      <c r="W94">
        <v>497.25</v>
      </c>
      <c r="X94">
        <v>505.45</v>
      </c>
      <c r="Y94">
        <v>495.25</v>
      </c>
      <c r="Z94">
        <v>505.45</v>
      </c>
      <c r="AA94">
        <v>479.8</v>
      </c>
      <c r="AB94">
        <v>528.35</v>
      </c>
      <c r="AC94" s="2">
        <f>(Table2[[#This Row],[Close Price]]/Table2[[#This Row],[Day Low]])-1</f>
        <v>2.9160382101558469E-3</v>
      </c>
      <c r="AD94" s="2">
        <f>(Table2[[#This Row],[Day High]]/Table2[[#This Row],[Close Price]])-1</f>
        <v>1.3535191497894505E-2</v>
      </c>
      <c r="AE94" s="2">
        <f>(Table2[[#This Row],[Close Price]]/Table2[[#This Row],[Current Week Low]])-1</f>
        <v>6.9661786976273898E-3</v>
      </c>
      <c r="AF94" s="2">
        <f>(Table2[[#This Row],[Current Week High]]/Table2[[#This Row],[Close Price]])-1</f>
        <v>1.3535191497894505E-2</v>
      </c>
      <c r="AG94" s="2">
        <f>(Table2[[#This Row],[Close Price]]/Table2[[#This Row],[Current Month Low]])-1</f>
        <v>3.9391413088786909E-2</v>
      </c>
      <c r="AH94" s="2">
        <f>(Table2[[#This Row],[Current Month High]]/Table2[[#This Row],[Close Price]])-1</f>
        <v>5.9454581912973703E-2</v>
      </c>
      <c r="AI94">
        <v>24.393422899538798</v>
      </c>
      <c r="AJ94">
        <v>106.330161357054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-0.11</v>
      </c>
      <c r="AM94" t="s">
        <v>10348</v>
      </c>
      <c r="AN94">
        <v>2.58</v>
      </c>
      <c r="AO94" t="s">
        <v>10349</v>
      </c>
      <c r="AP94">
        <v>0.12996367944609499</v>
      </c>
      <c r="AQ94">
        <f>(Table2[[#This Row],[Sharpe Ratio]]-AVERAGE(Table2[Sharpe Ratio]))/_xlfn.STDEV.P(Table2[Sharpe Ratio])</f>
        <v>0.73994623713713792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171</v>
      </c>
      <c r="AT94">
        <f>_xlfn.RANK.AVG(Table2[[#This Row],[6M Return vs Nifty Z-Score]],Table2[6M Return vs Nifty Z-Score])</f>
        <v>95</v>
      </c>
      <c r="AU94">
        <f>_xlfn.RANK.AVG(Table2[[#This Row],[Sharpe Ratio Z-Score]],Table2[Sharpe Ratio Z-Score])</f>
        <v>165</v>
      </c>
      <c r="AV94">
        <f>(Table2[[#This Row],[Rank 1Y]]+Table2[[#This Row],[Rank 6M]]+Table2[[#This Row],[Rank Sharpe]])/3</f>
        <v>143.66666666666666</v>
      </c>
    </row>
    <row r="95" spans="1:48" x14ac:dyDescent="0.3">
      <c r="A95" t="s">
        <v>1367</v>
      </c>
      <c r="B95" t="s">
        <v>1368</v>
      </c>
      <c r="C95" t="s">
        <v>10318</v>
      </c>
      <c r="D95" t="s">
        <v>385</v>
      </c>
      <c r="E95">
        <v>8295.7107512399998</v>
      </c>
      <c r="F95">
        <v>1820.1</v>
      </c>
      <c r="G95">
        <v>103.580182141672</v>
      </c>
      <c r="H95">
        <f>(Table2[[#This Row],[1Y Return vs Nifty]]-AVERAGE(Table2[1Y Return vs Nifty]))/_xlfn.STDEV.P(Table2[1Y Return vs Nifty])</f>
        <v>1.1663012135594353</v>
      </c>
      <c r="I95">
        <v>5.8322114558543001</v>
      </c>
      <c r="J95">
        <f>(Table2[[#This Row],[1M Return vs Nifty]]-AVERAGE(Table2[1M Return vs Nifty]))/_xlfn.STDEV.P(Table2[1M Return vs Nifty])</f>
        <v>0.55009281283747347</v>
      </c>
      <c r="K95">
        <v>42.2671275307153</v>
      </c>
      <c r="L95">
        <f>(Table2[[#This Row],[6M Return vs Nifty]]-AVERAGE(Table2[6M Return vs Nifty]))/_xlfn.STDEV.P(Table2[6M Return vs Nifty])</f>
        <v>1.1807876875390215</v>
      </c>
      <c r="M95">
        <v>-1.28838912104508</v>
      </c>
      <c r="N95">
        <f>(Table2[[#This Row],[1W Return vs Nifty]]-AVERAGE(Table2[1W Return vs Nifty]))/_xlfn.STDEV.P(Table2[1W Return vs Nifty])</f>
        <v>-0.39001674874276132</v>
      </c>
      <c r="O95">
        <v>1780.46</v>
      </c>
      <c r="P95">
        <v>1693.9140335295101</v>
      </c>
      <c r="Q95">
        <v>1344.6153179505</v>
      </c>
      <c r="R95">
        <v>60.420333503453797</v>
      </c>
      <c r="S95" s="2">
        <f>(Table2[[#This Row],[Close Price]]-Table2[[#This Row],[20D EMA]])/Table2[[#This Row],[20D EMA]]</f>
        <v>2.2263909326803114E-2</v>
      </c>
      <c r="T95" s="2">
        <f>(Table2[[#This Row],[Close Price]]-Table2[[#This Row],[50D EMA]])/Table2[[#This Row],[50D EMA]]</f>
        <v>7.4493725167128724E-2</v>
      </c>
      <c r="U95" s="2">
        <f>(Table2[[#This Row],[Close Price]]-Table2[[#This Row],[200D EMA]])/Table2[[#This Row],[200D EMA]]</f>
        <v>0.35362134857592348</v>
      </c>
      <c r="V95">
        <v>0.52128854819489101</v>
      </c>
      <c r="W95">
        <v>1801.05</v>
      </c>
      <c r="X95">
        <v>1869.45</v>
      </c>
      <c r="Y95">
        <v>1796.45</v>
      </c>
      <c r="Z95">
        <v>1869.45</v>
      </c>
      <c r="AA95">
        <v>1711.15</v>
      </c>
      <c r="AB95">
        <v>1925.8</v>
      </c>
      <c r="AC95" s="2">
        <f>(Table2[[#This Row],[Close Price]]/Table2[[#This Row],[Day Low]])-1</f>
        <v>1.0577163321395799E-2</v>
      </c>
      <c r="AD95" s="2">
        <f>(Table2[[#This Row],[Day High]]/Table2[[#This Row],[Close Price]])-1</f>
        <v>2.7113894840942843E-2</v>
      </c>
      <c r="AE95" s="2">
        <f>(Table2[[#This Row],[Close Price]]/Table2[[#This Row],[Current Week Low]])-1</f>
        <v>1.3164852904339108E-2</v>
      </c>
      <c r="AF95" s="2">
        <f>(Table2[[#This Row],[Current Week High]]/Table2[[#This Row],[Close Price]])-1</f>
        <v>2.7113894840942843E-2</v>
      </c>
      <c r="AG95" s="2">
        <f>(Table2[[#This Row],[Close Price]]/Table2[[#This Row],[Current Month Low]])-1</f>
        <v>6.3670630862285416E-2</v>
      </c>
      <c r="AH95" s="2">
        <f>(Table2[[#This Row],[Current Month High]]/Table2[[#This Row],[Close Price]])-1</f>
        <v>5.8073732212515772E-2</v>
      </c>
      <c r="AI95">
        <v>5.8073732212515701</v>
      </c>
      <c r="AJ95">
        <v>138.046037143604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0.22</v>
      </c>
      <c r="AM95" t="s">
        <v>10349</v>
      </c>
      <c r="AN95">
        <v>-0.38</v>
      </c>
      <c r="AO95" t="s">
        <v>10348</v>
      </c>
      <c r="AP95">
        <v>8.9619490996614995E-2</v>
      </c>
      <c r="AQ95">
        <f>(Table2[[#This Row],[Sharpe Ratio]]-AVERAGE(Table2[Sharpe Ratio]))/_xlfn.STDEV.P(Table2[Sharpe Ratio])</f>
        <v>0.27643600882087893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2.7836009740140479</v>
      </c>
      <c r="AS95">
        <f>_xlfn.RANK.AVG(Table2[[#This Row],[1Y Return vs Nifty Z-Score]],Table2[1Y Return vs Nifty Z-Score])</f>
        <v>85</v>
      </c>
      <c r="AT95">
        <f>_xlfn.RANK.AVG(Table2[[#This Row],[6M Return vs Nifty Z-Score]],Table2[6M Return vs Nifty Z-Score])</f>
        <v>86</v>
      </c>
      <c r="AU95">
        <f>_xlfn.RANK.AVG(Table2[[#This Row],[Sharpe Ratio Z-Score]],Table2[Sharpe Ratio Z-Score])</f>
        <v>262</v>
      </c>
      <c r="AV95">
        <f>(Table2[[#This Row],[Rank 1Y]]+Table2[[#This Row],[Rank 6M]]+Table2[[#This Row],[Rank Sharpe]])/3</f>
        <v>144.33333333333334</v>
      </c>
    </row>
    <row r="96" spans="1:48" x14ac:dyDescent="0.3">
      <c r="A96" t="s">
        <v>726</v>
      </c>
      <c r="B96" t="s">
        <v>727</v>
      </c>
      <c r="C96" t="s">
        <v>10315</v>
      </c>
      <c r="D96" t="s">
        <v>728</v>
      </c>
      <c r="E96">
        <v>23718.828487874998</v>
      </c>
      <c r="F96">
        <v>558.75</v>
      </c>
      <c r="G96">
        <v>24.303439614502999</v>
      </c>
      <c r="H96">
        <f>(Table2[[#This Row],[1Y Return vs Nifty]]-AVERAGE(Table2[1Y Return vs Nifty]))/_xlfn.STDEV.P(Table2[1Y Return vs Nifty])</f>
        <v>-8.3698724393625745E-2</v>
      </c>
      <c r="I96">
        <v>-14.1531383903882</v>
      </c>
      <c r="J96">
        <f>(Table2[[#This Row],[1M Return vs Nifty]]-AVERAGE(Table2[1M Return vs Nifty]))/_xlfn.STDEV.P(Table2[1M Return vs Nifty])</f>
        <v>-1.3725481992439421</v>
      </c>
      <c r="K96">
        <v>38.271766089276902</v>
      </c>
      <c r="L96">
        <f>(Table2[[#This Row],[6M Return vs Nifty]]-AVERAGE(Table2[6M Return vs Nifty]))/_xlfn.STDEV.P(Table2[6M Return vs Nifty])</f>
        <v>1.0436561273721647</v>
      </c>
      <c r="M96">
        <v>0.154877181454183</v>
      </c>
      <c r="N96">
        <f>(Table2[[#This Row],[1W Return vs Nifty]]-AVERAGE(Table2[1W Return vs Nifty]))/_xlfn.STDEV.P(Table2[1W Return vs Nifty])</f>
        <v>-6.2662154668464351E-2</v>
      </c>
      <c r="O96">
        <v>570.82000000000005</v>
      </c>
      <c r="P96">
        <v>587.846038427552</v>
      </c>
      <c r="Q96">
        <v>474.11073297008897</v>
      </c>
      <c r="R96">
        <v>48.277686273919599</v>
      </c>
      <c r="S96" s="2">
        <f>(Table2[[#This Row],[Close Price]]-Table2[[#This Row],[20D EMA]])/Table2[[#This Row],[20D EMA]]</f>
        <v>-2.1145019445709765E-2</v>
      </c>
      <c r="T96" s="2">
        <f>(Table2[[#This Row],[Close Price]]-Table2[[#This Row],[50D EMA]])/Table2[[#This Row],[50D EMA]]</f>
        <v>-4.9496018558502018E-2</v>
      </c>
      <c r="U96" s="2">
        <f>(Table2[[#This Row],[Close Price]]-Table2[[#This Row],[200D EMA]])/Table2[[#This Row],[200D EMA]]</f>
        <v>0.17852214924493348</v>
      </c>
      <c r="V96">
        <v>0.37034413198271199</v>
      </c>
      <c r="W96">
        <v>545</v>
      </c>
      <c r="X96">
        <v>563.70000000000005</v>
      </c>
      <c r="Y96">
        <v>540.79999999999995</v>
      </c>
      <c r="Z96">
        <v>563.70000000000005</v>
      </c>
      <c r="AA96">
        <v>528.75</v>
      </c>
      <c r="AB96">
        <v>617.6</v>
      </c>
      <c r="AC96" s="2">
        <f>(Table2[[#This Row],[Close Price]]/Table2[[#This Row],[Day Low]])-1</f>
        <v>2.5229357798165042E-2</v>
      </c>
      <c r="AD96" s="2">
        <f>(Table2[[#This Row],[Day High]]/Table2[[#This Row],[Close Price]])-1</f>
        <v>8.8590604026845821E-3</v>
      </c>
      <c r="AE96" s="2">
        <f>(Table2[[#This Row],[Close Price]]/Table2[[#This Row],[Current Week Low]])-1</f>
        <v>3.3191568047337361E-2</v>
      </c>
      <c r="AF96" s="2">
        <f>(Table2[[#This Row],[Current Week High]]/Table2[[#This Row],[Close Price]])-1</f>
        <v>8.8590604026845821E-3</v>
      </c>
      <c r="AG96" s="2">
        <f>(Table2[[#This Row],[Close Price]]/Table2[[#This Row],[Current Month Low]])-1</f>
        <v>5.6737588652482351E-2</v>
      </c>
      <c r="AH96" s="2">
        <f>(Table2[[#This Row],[Current Month High]]/Table2[[#This Row],[Close Price]])-1</f>
        <v>0.10532438478747208</v>
      </c>
      <c r="AI96">
        <v>33.888143176733699</v>
      </c>
      <c r="AJ96">
        <v>109.426536731634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-0.09</v>
      </c>
      <c r="AM96" t="s">
        <v>10348</v>
      </c>
      <c r="AN96">
        <v>0.61</v>
      </c>
      <c r="AO96" t="s">
        <v>10349</v>
      </c>
      <c r="AP96">
        <v>0.25437041151850398</v>
      </c>
      <c r="AQ96">
        <f>(Table2[[#This Row],[Sharpe Ratio]]-AVERAGE(Table2[Sharpe Ratio]))/_xlfn.STDEV.P(Table2[Sharpe Ratio])</f>
        <v>2.1692423762618596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326</v>
      </c>
      <c r="AT96">
        <f>_xlfn.RANK.AVG(Table2[[#This Row],[6M Return vs Nifty Z-Score]],Table2[6M Return vs Nifty Z-Score])</f>
        <v>102</v>
      </c>
      <c r="AU96">
        <f>_xlfn.RANK.AVG(Table2[[#This Row],[Sharpe Ratio Z-Score]],Table2[Sharpe Ratio Z-Score])</f>
        <v>8</v>
      </c>
      <c r="AV96">
        <f>(Table2[[#This Row],[Rank 1Y]]+Table2[[#This Row],[Rank 6M]]+Table2[[#This Row],[Rank Sharpe]])/3</f>
        <v>145.33333333333334</v>
      </c>
    </row>
    <row r="97" spans="1:48" x14ac:dyDescent="0.3">
      <c r="A97" t="s">
        <v>1140</v>
      </c>
      <c r="B97" t="s">
        <v>1141</v>
      </c>
      <c r="C97" t="s">
        <v>10313</v>
      </c>
      <c r="D97" t="s">
        <v>848</v>
      </c>
      <c r="E97">
        <v>10868.95536507</v>
      </c>
      <c r="F97">
        <v>233.55</v>
      </c>
      <c r="G97">
        <v>73.762379506161096</v>
      </c>
      <c r="H97">
        <f>(Table2[[#This Row],[1Y Return vs Nifty]]-AVERAGE(Table2[1Y Return vs Nifty]))/_xlfn.STDEV.P(Table2[1Y Return vs Nifty])</f>
        <v>0.69614754356584752</v>
      </c>
      <c r="I97">
        <v>-12.434207973555299</v>
      </c>
      <c r="J97">
        <f>(Table2[[#This Row],[1M Return vs Nifty]]-AVERAGE(Table2[1M Return vs Nifty]))/_xlfn.STDEV.P(Table2[1M Return vs Nifty])</f>
        <v>-1.2071827619739761</v>
      </c>
      <c r="K97">
        <v>26.731891831815201</v>
      </c>
      <c r="L97">
        <f>(Table2[[#This Row],[6M Return vs Nifty]]-AVERAGE(Table2[6M Return vs Nifty]))/_xlfn.STDEV.P(Table2[6M Return vs Nifty])</f>
        <v>0.64757657756168507</v>
      </c>
      <c r="M97">
        <v>7.2754490847716697</v>
      </c>
      <c r="N97">
        <f>(Table2[[#This Row],[1W Return vs Nifty]]-AVERAGE(Table2[1W Return vs Nifty]))/_xlfn.STDEV.P(Table2[1W Return vs Nifty])</f>
        <v>1.5523910901491393</v>
      </c>
      <c r="O97">
        <v>220.1</v>
      </c>
      <c r="P97">
        <v>223.95851209480799</v>
      </c>
      <c r="Q97">
        <v>189.93336932543701</v>
      </c>
      <c r="R97">
        <v>66.627698735722902</v>
      </c>
      <c r="S97" s="2">
        <f>(Table2[[#This Row],[Close Price]]-Table2[[#This Row],[20D EMA]])/Table2[[#This Row],[20D EMA]]</f>
        <v>6.1108587005906483E-2</v>
      </c>
      <c r="T97" s="2">
        <f>(Table2[[#This Row],[Close Price]]-Table2[[#This Row],[50D EMA]])/Table2[[#This Row],[50D EMA]]</f>
        <v>4.2827074601798021E-2</v>
      </c>
      <c r="U97" s="2">
        <f>(Table2[[#This Row],[Close Price]]-Table2[[#This Row],[200D EMA]])/Table2[[#This Row],[200D EMA]]</f>
        <v>0.2296417466265713</v>
      </c>
      <c r="V97">
        <v>1.1176026698563899</v>
      </c>
      <c r="W97">
        <v>224.95</v>
      </c>
      <c r="X97">
        <v>235.35</v>
      </c>
      <c r="Y97">
        <v>214.25</v>
      </c>
      <c r="Z97">
        <v>235.35</v>
      </c>
      <c r="AA97">
        <v>190.15</v>
      </c>
      <c r="AB97">
        <v>249.05</v>
      </c>
      <c r="AC97" s="2">
        <f>(Table2[[#This Row],[Close Price]]/Table2[[#This Row],[Day Low]])-1</f>
        <v>3.823071793731958E-2</v>
      </c>
      <c r="AD97" s="2">
        <f>(Table2[[#This Row],[Day High]]/Table2[[#This Row],[Close Price]])-1</f>
        <v>7.7071290944121795E-3</v>
      </c>
      <c r="AE97" s="2">
        <f>(Table2[[#This Row],[Close Price]]/Table2[[#This Row],[Current Week Low]])-1</f>
        <v>9.0081680280046816E-2</v>
      </c>
      <c r="AF97" s="2">
        <f>(Table2[[#This Row],[Current Week High]]/Table2[[#This Row],[Close Price]])-1</f>
        <v>7.7071290944121795E-3</v>
      </c>
      <c r="AG97" s="2">
        <f>(Table2[[#This Row],[Close Price]]/Table2[[#This Row],[Current Month Low]])-1</f>
        <v>0.22824086247699182</v>
      </c>
      <c r="AH97" s="2">
        <f>(Table2[[#This Row],[Current Month High]]/Table2[[#This Row],[Close Price]])-1</f>
        <v>6.6366944979661779E-2</v>
      </c>
      <c r="AI97">
        <v>13.037893384714099</v>
      </c>
      <c r="AJ97">
        <v>111.932849364791</v>
      </c>
      <c r="AK97" t="str">
        <f>IF(AND(Table2[[#This Row],[20D EMA]]&gt;Table2[[#This Row],[50D EMA]],Table2[[#This Row],[50D EMA]]&gt;Table2[[#This Row],[200D EMA]]),"Uptrend","Downtrend/NoTrend")</f>
        <v>Downtrend/NoTrend</v>
      </c>
      <c r="AL97">
        <v>0.02</v>
      </c>
      <c r="AM97" t="s">
        <v>10349</v>
      </c>
      <c r="AN97">
        <v>12.77</v>
      </c>
      <c r="AO97" t="s">
        <v>10349</v>
      </c>
      <c r="AP97">
        <v>0.14758020000939001</v>
      </c>
      <c r="AQ97">
        <f>(Table2[[#This Row],[Sharpe Ratio]]-AVERAGE(Table2[Sharpe Ratio]))/_xlfn.STDEV.P(Table2[Sharpe Ratio])</f>
        <v>0.94234062855378298</v>
      </c>
      <c r="AR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7">
        <f>_xlfn.RANK.AVG(Table2[[#This Row],[1Y Return vs Nifty Z-Score]],Table2[1Y Return vs Nifty Z-Score])</f>
        <v>142</v>
      </c>
      <c r="AT97">
        <f>_xlfn.RANK.AVG(Table2[[#This Row],[6M Return vs Nifty Z-Score]],Table2[6M Return vs Nifty Z-Score])</f>
        <v>162</v>
      </c>
      <c r="AU97">
        <f>_xlfn.RANK.AVG(Table2[[#This Row],[Sharpe Ratio Z-Score]],Table2[Sharpe Ratio Z-Score])</f>
        <v>132</v>
      </c>
      <c r="AV97">
        <f>(Table2[[#This Row],[Rank 1Y]]+Table2[[#This Row],[Rank 6M]]+Table2[[#This Row],[Rank Sharpe]])/3</f>
        <v>145.33333333333334</v>
      </c>
    </row>
    <row r="98" spans="1:48" x14ac:dyDescent="0.3">
      <c r="A98" t="s">
        <v>227</v>
      </c>
      <c r="B98" t="s">
        <v>228</v>
      </c>
      <c r="C98" t="s">
        <v>10306</v>
      </c>
      <c r="D98" t="s">
        <v>229</v>
      </c>
      <c r="E98">
        <v>117983.99176271399</v>
      </c>
      <c r="F98">
        <v>437.95</v>
      </c>
      <c r="G98">
        <v>123.88120932165999</v>
      </c>
      <c r="H98">
        <f>(Table2[[#This Row],[1Y Return vs Nifty]]-AVERAGE(Table2[1Y Return vs Nifty]))/_xlfn.STDEV.P(Table2[1Y Return vs Nifty])</f>
        <v>1.4863986583639022</v>
      </c>
      <c r="I98">
        <v>-4.2442601885965203</v>
      </c>
      <c r="J98">
        <f>(Table2[[#This Row],[1M Return vs Nifty]]-AVERAGE(Table2[1M Return vs Nifty]))/_xlfn.STDEV.P(Table2[1M Return vs Nifty])</f>
        <v>-0.41928914893684405</v>
      </c>
      <c r="K98">
        <v>69.588338008838505</v>
      </c>
      <c r="L98">
        <f>(Table2[[#This Row],[6M Return vs Nifty]]-AVERAGE(Table2[6M Return vs Nifty]))/_xlfn.STDEV.P(Table2[6M Return vs Nifty])</f>
        <v>2.1185251797352893</v>
      </c>
      <c r="M98">
        <v>1.5697204623763901</v>
      </c>
      <c r="N98">
        <f>(Table2[[#This Row],[1W Return vs Nifty]]-AVERAGE(Table2[1W Return vs Nifty]))/_xlfn.STDEV.P(Table2[1W Return vs Nifty])</f>
        <v>0.2582456688586301</v>
      </c>
      <c r="O98">
        <v>422.51</v>
      </c>
      <c r="P98">
        <v>402.41720816406502</v>
      </c>
      <c r="Q98">
        <v>316.47839967974301</v>
      </c>
      <c r="R98">
        <v>68.489103300275204</v>
      </c>
      <c r="S98" s="2">
        <f>(Table2[[#This Row],[Close Price]]-Table2[[#This Row],[20D EMA]])/Table2[[#This Row],[20D EMA]]</f>
        <v>3.6543513762987853E-2</v>
      </c>
      <c r="T98" s="2">
        <f>(Table2[[#This Row],[Close Price]]-Table2[[#This Row],[50D EMA]])/Table2[[#This Row],[50D EMA]]</f>
        <v>8.8298390613177499E-2</v>
      </c>
      <c r="U98" s="2">
        <f>(Table2[[#This Row],[Close Price]]-Table2[[#This Row],[200D EMA]])/Table2[[#This Row],[200D EMA]]</f>
        <v>0.38382272042319127</v>
      </c>
      <c r="V98">
        <v>0.215164550441102</v>
      </c>
      <c r="W98">
        <v>431.2</v>
      </c>
      <c r="X98">
        <v>439.8</v>
      </c>
      <c r="Y98">
        <v>428.55</v>
      </c>
      <c r="Z98">
        <v>439.8</v>
      </c>
      <c r="AA98">
        <v>400.65</v>
      </c>
      <c r="AB98">
        <v>439.8</v>
      </c>
      <c r="AC98" s="2">
        <f>(Table2[[#This Row],[Close Price]]/Table2[[#This Row],[Day Low]])-1</f>
        <v>1.5653988868274515E-2</v>
      </c>
      <c r="AD98" s="2">
        <f>(Table2[[#This Row],[Day High]]/Table2[[#This Row],[Close Price]])-1</f>
        <v>4.2242265098755283E-3</v>
      </c>
      <c r="AE98" s="2">
        <f>(Table2[[#This Row],[Close Price]]/Table2[[#This Row],[Current Week Low]])-1</f>
        <v>2.1934430054836085E-2</v>
      </c>
      <c r="AF98" s="2">
        <f>(Table2[[#This Row],[Current Week High]]/Table2[[#This Row],[Close Price]])-1</f>
        <v>4.2242265098755283E-3</v>
      </c>
      <c r="AG98" s="2">
        <f>(Table2[[#This Row],[Close Price]]/Table2[[#This Row],[Current Month Low]])-1</f>
        <v>9.3098714588793152E-2</v>
      </c>
      <c r="AH98" s="2">
        <f>(Table2[[#This Row],[Current Month High]]/Table2[[#This Row],[Close Price]])-1</f>
        <v>4.2242265098755283E-3</v>
      </c>
      <c r="AI98">
        <v>3.50496632035621</v>
      </c>
      <c r="AJ98">
        <v>163.27021340547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0.16</v>
      </c>
      <c r="AM98" t="s">
        <v>10349</v>
      </c>
      <c r="AN98">
        <v>5.0199999999999996</v>
      </c>
      <c r="AO98" t="s">
        <v>10349</v>
      </c>
      <c r="AP98">
        <v>6.7222198177447998E-2</v>
      </c>
      <c r="AQ98">
        <f>(Table2[[#This Row],[Sharpe Ratio]]-AVERAGE(Table2[Sharpe Ratio]))/_xlfn.STDEV.P(Table2[Sharpe Ratio])</f>
        <v>1.9115817059480171E-2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3.4629961750804581</v>
      </c>
      <c r="AS98">
        <f>_xlfn.RANK.AVG(Table2[[#This Row],[1Y Return vs Nifty Z-Score]],Table2[1Y Return vs Nifty Z-Score])</f>
        <v>60</v>
      </c>
      <c r="AT98">
        <f>_xlfn.RANK.AVG(Table2[[#This Row],[6M Return vs Nifty Z-Score]],Table2[6M Return vs Nifty Z-Score])</f>
        <v>26</v>
      </c>
      <c r="AU98">
        <f>_xlfn.RANK.AVG(Table2[[#This Row],[Sharpe Ratio Z-Score]],Table2[Sharpe Ratio Z-Score])</f>
        <v>352</v>
      </c>
      <c r="AV98">
        <f>(Table2[[#This Row],[Rank 1Y]]+Table2[[#This Row],[Rank 6M]]+Table2[[#This Row],[Rank Sharpe]])/3</f>
        <v>146</v>
      </c>
    </row>
    <row r="99" spans="1:48" x14ac:dyDescent="0.3">
      <c r="A99" t="s">
        <v>1435</v>
      </c>
      <c r="B99" t="s">
        <v>1436</v>
      </c>
      <c r="C99" t="s">
        <v>10311</v>
      </c>
      <c r="D99" t="s">
        <v>193</v>
      </c>
      <c r="E99">
        <v>7740.9719266000002</v>
      </c>
      <c r="F99">
        <v>538.9</v>
      </c>
      <c r="G99">
        <v>36.651274441073497</v>
      </c>
      <c r="H99">
        <f>(Table2[[#This Row],[1Y Return vs Nifty]]-AVERAGE(Table2[1Y Return vs Nifty]))/_xlfn.STDEV.P(Table2[1Y Return vs Nifty])</f>
        <v>0.1109963687073313</v>
      </c>
      <c r="I99">
        <v>6.4490444657663204</v>
      </c>
      <c r="J99">
        <f>(Table2[[#This Row],[1M Return vs Nifty]]-AVERAGE(Table2[1M Return vs Nifty]))/_xlfn.STDEV.P(Table2[1M Return vs Nifty])</f>
        <v>0.60943370261856711</v>
      </c>
      <c r="K99">
        <v>42.0664310827175</v>
      </c>
      <c r="L99">
        <f>(Table2[[#This Row],[6M Return vs Nifty]]-AVERAGE(Table2[6M Return vs Nifty]))/_xlfn.STDEV.P(Table2[6M Return vs Nifty])</f>
        <v>1.1738992451697183</v>
      </c>
      <c r="M99">
        <v>4.9218645196486497</v>
      </c>
      <c r="N99">
        <f>(Table2[[#This Row],[1W Return vs Nifty]]-AVERAGE(Table2[1W Return vs Nifty]))/_xlfn.STDEV.P(Table2[1W Return vs Nifty])</f>
        <v>1.0185625661953832</v>
      </c>
      <c r="O99">
        <v>512.66</v>
      </c>
      <c r="P99">
        <v>483.00425748199098</v>
      </c>
      <c r="Q99">
        <v>400.15814308160901</v>
      </c>
      <c r="R99">
        <v>68.188108666529303</v>
      </c>
      <c r="S99" s="2">
        <f>(Table2[[#This Row],[Close Price]]-Table2[[#This Row],[20D EMA]])/Table2[[#This Row],[20D EMA]]</f>
        <v>5.1184020598447337E-2</v>
      </c>
      <c r="T99" s="2">
        <f>(Table2[[#This Row],[Close Price]]-Table2[[#This Row],[50D EMA]])/Table2[[#This Row],[50D EMA]]</f>
        <v>0.11572515490734178</v>
      </c>
      <c r="U99" s="2">
        <f>(Table2[[#This Row],[Close Price]]-Table2[[#This Row],[200D EMA]])/Table2[[#This Row],[200D EMA]]</f>
        <v>0.34671756483559973</v>
      </c>
      <c r="V99">
        <v>1.32394480065261</v>
      </c>
      <c r="W99">
        <v>530.45000000000005</v>
      </c>
      <c r="X99">
        <v>544</v>
      </c>
      <c r="Y99">
        <v>524.9</v>
      </c>
      <c r="Z99">
        <v>544</v>
      </c>
      <c r="AA99">
        <v>459.15</v>
      </c>
      <c r="AB99">
        <v>547</v>
      </c>
      <c r="AC99" s="2">
        <f>(Table2[[#This Row],[Close Price]]/Table2[[#This Row],[Day Low]])-1</f>
        <v>1.5929870864360263E-2</v>
      </c>
      <c r="AD99" s="2">
        <f>(Table2[[#This Row],[Day High]]/Table2[[#This Row],[Close Price]])-1</f>
        <v>9.4637223974762819E-3</v>
      </c>
      <c r="AE99" s="2">
        <f>(Table2[[#This Row],[Close Price]]/Table2[[#This Row],[Current Week Low]])-1</f>
        <v>2.6671746999428425E-2</v>
      </c>
      <c r="AF99" s="2">
        <f>(Table2[[#This Row],[Current Week High]]/Table2[[#This Row],[Close Price]])-1</f>
        <v>9.4637223974762819E-3</v>
      </c>
      <c r="AG99" s="2">
        <f>(Table2[[#This Row],[Close Price]]/Table2[[#This Row],[Current Month Low]])-1</f>
        <v>0.17369051508221722</v>
      </c>
      <c r="AH99" s="2">
        <f>(Table2[[#This Row],[Current Month High]]/Table2[[#This Row],[Close Price]])-1</f>
        <v>1.5030617925403611E-2</v>
      </c>
      <c r="AI99">
        <v>1.50306179254036</v>
      </c>
      <c r="AJ99">
        <v>98.453323513165103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0.34</v>
      </c>
      <c r="AM99" t="s">
        <v>10349</v>
      </c>
      <c r="AN99">
        <v>10.1</v>
      </c>
      <c r="AO99" t="s">
        <v>10349</v>
      </c>
      <c r="AP99">
        <v>0.15564867095461299</v>
      </c>
      <c r="AQ99">
        <f>(Table2[[#This Row],[Sharpe Ratio]]-AVERAGE(Table2[Sharpe Ratio]))/_xlfn.STDEV.P(Table2[Sharpe Ratio])</f>
        <v>1.0350384607252368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3.9479303434162367</v>
      </c>
      <c r="AS99">
        <f>_xlfn.RANK.AVG(Table2[[#This Row],[1Y Return vs Nifty Z-Score]],Table2[1Y Return vs Nifty Z-Score])</f>
        <v>267</v>
      </c>
      <c r="AT99">
        <f>_xlfn.RANK.AVG(Table2[[#This Row],[6M Return vs Nifty Z-Score]],Table2[6M Return vs Nifty Z-Score])</f>
        <v>87</v>
      </c>
      <c r="AU99">
        <f>_xlfn.RANK.AVG(Table2[[#This Row],[Sharpe Ratio Z-Score]],Table2[Sharpe Ratio Z-Score])</f>
        <v>112</v>
      </c>
      <c r="AV99">
        <f>(Table2[[#This Row],[Rank 1Y]]+Table2[[#This Row],[Rank 6M]]+Table2[[#This Row],[Rank Sharpe]])/3</f>
        <v>155.33333333333334</v>
      </c>
    </row>
    <row r="100" spans="1:48" x14ac:dyDescent="0.3">
      <c r="A100" t="s">
        <v>798</v>
      </c>
      <c r="B100" t="s">
        <v>799</v>
      </c>
      <c r="C100" t="s">
        <v>10308</v>
      </c>
      <c r="D100" t="s">
        <v>46</v>
      </c>
      <c r="E100">
        <v>20533.722660539999</v>
      </c>
      <c r="F100">
        <v>327.05</v>
      </c>
      <c r="G100">
        <v>86.090101961254504</v>
      </c>
      <c r="H100">
        <f>(Table2[[#This Row],[1Y Return vs Nifty]]-AVERAGE(Table2[1Y Return vs Nifty]))/_xlfn.STDEV.P(Table2[1Y Return vs Nifty])</f>
        <v>0.89052551386007672</v>
      </c>
      <c r="I100">
        <v>-6.4209539250365397</v>
      </c>
      <c r="J100">
        <f>(Table2[[#This Row],[1M Return vs Nifty]]-AVERAGE(Table2[1M Return vs Nifty]))/_xlfn.STDEV.P(Table2[1M Return vs Nifty])</f>
        <v>-0.6286925709743697</v>
      </c>
      <c r="K100">
        <v>13.0875175493812</v>
      </c>
      <c r="L100">
        <f>(Table2[[#This Row],[6M Return vs Nifty]]-AVERAGE(Table2[6M Return vs Nifty]))/_xlfn.STDEV.P(Table2[6M Return vs Nifty])</f>
        <v>0.17926492158867943</v>
      </c>
      <c r="M100">
        <v>-3.23067675046227</v>
      </c>
      <c r="N100">
        <f>(Table2[[#This Row],[1W Return vs Nifty]]-AVERAGE(Table2[1W Return vs Nifty]))/_xlfn.STDEV.P(Table2[1W Return vs Nifty])</f>
        <v>-0.8305569161410904</v>
      </c>
      <c r="O100">
        <v>323.45</v>
      </c>
      <c r="P100">
        <v>318.92788081769299</v>
      </c>
      <c r="Q100">
        <v>259.59218892015701</v>
      </c>
      <c r="R100">
        <v>56.225039356177497</v>
      </c>
      <c r="S100" s="2">
        <f>(Table2[[#This Row],[Close Price]]-Table2[[#This Row],[20D EMA]])/Table2[[#This Row],[20D EMA]]</f>
        <v>1.1130004637502003E-2</v>
      </c>
      <c r="T100" s="2">
        <f>(Table2[[#This Row],[Close Price]]-Table2[[#This Row],[50D EMA]])/Table2[[#This Row],[50D EMA]]</f>
        <v>2.5466946199507155E-2</v>
      </c>
      <c r="U100" s="2">
        <f>(Table2[[#This Row],[Close Price]]-Table2[[#This Row],[200D EMA]])/Table2[[#This Row],[200D EMA]]</f>
        <v>0.25986071214412021</v>
      </c>
      <c r="V100">
        <v>0.53273482895219104</v>
      </c>
      <c r="W100">
        <v>320.85000000000002</v>
      </c>
      <c r="X100">
        <v>327.95</v>
      </c>
      <c r="Y100">
        <v>320.2</v>
      </c>
      <c r="Z100">
        <v>327.95</v>
      </c>
      <c r="AA100">
        <v>308.5</v>
      </c>
      <c r="AB100">
        <v>362.6</v>
      </c>
      <c r="AC100" s="2">
        <f>(Table2[[#This Row],[Close Price]]/Table2[[#This Row],[Day Low]])-1</f>
        <v>1.9323671497584405E-2</v>
      </c>
      <c r="AD100" s="2">
        <f>(Table2[[#This Row],[Day High]]/Table2[[#This Row],[Close Price]])-1</f>
        <v>2.751872802323696E-3</v>
      </c>
      <c r="AE100" s="2">
        <f>(Table2[[#This Row],[Close Price]]/Table2[[#This Row],[Current Week Low]])-1</f>
        <v>2.1392879450343516E-2</v>
      </c>
      <c r="AF100" s="2">
        <f>(Table2[[#This Row],[Current Week High]]/Table2[[#This Row],[Close Price]])-1</f>
        <v>2.751872802323696E-3</v>
      </c>
      <c r="AG100" s="2">
        <f>(Table2[[#This Row],[Close Price]]/Table2[[#This Row],[Current Month Low]])-1</f>
        <v>6.0129659643435973E-2</v>
      </c>
      <c r="AH100" s="2">
        <f>(Table2[[#This Row],[Current Month High]]/Table2[[#This Row],[Close Price]])-1</f>
        <v>0.10869897569179021</v>
      </c>
      <c r="AI100">
        <v>11.450848494114</v>
      </c>
      <c r="AJ100">
        <v>139.509337239106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-0.04</v>
      </c>
      <c r="AM100" t="s">
        <v>10348</v>
      </c>
      <c r="AN100">
        <v>2.8</v>
      </c>
      <c r="AO100" t="s">
        <v>10349</v>
      </c>
      <c r="AP100">
        <v>0.16528214838202401</v>
      </c>
      <c r="AQ100">
        <f>(Table2[[#This Row],[Sharpe Ratio]]-AVERAGE(Table2[Sharpe Ratio]))/_xlfn.STDEV.P(Table2[Sharpe Ratio])</f>
        <v>1.1457164912785163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0.75625743961181269</v>
      </c>
      <c r="AS100">
        <f>_xlfn.RANK.AVG(Table2[[#This Row],[1Y Return vs Nifty Z-Score]],Table2[1Y Return vs Nifty Z-Score])</f>
        <v>117</v>
      </c>
      <c r="AT100">
        <f>_xlfn.RANK.AVG(Table2[[#This Row],[6M Return vs Nifty Z-Score]],Table2[6M Return vs Nifty Z-Score])</f>
        <v>264</v>
      </c>
      <c r="AU100">
        <f>_xlfn.RANK.AVG(Table2[[#This Row],[Sharpe Ratio Z-Score]],Table2[Sharpe Ratio Z-Score])</f>
        <v>91</v>
      </c>
      <c r="AV100">
        <f>(Table2[[#This Row],[Rank 1Y]]+Table2[[#This Row],[Rank 6M]]+Table2[[#This Row],[Rank Sharpe]])/3</f>
        <v>157.33333333333334</v>
      </c>
    </row>
    <row r="101" spans="1:48" x14ac:dyDescent="0.3">
      <c r="A101" t="s">
        <v>1680</v>
      </c>
      <c r="B101" t="s">
        <v>1681</v>
      </c>
      <c r="C101" t="s">
        <v>10307</v>
      </c>
      <c r="D101" t="s">
        <v>121</v>
      </c>
      <c r="E101">
        <v>5171.5210800000004</v>
      </c>
      <c r="F101">
        <v>557.29999999999995</v>
      </c>
      <c r="G101">
        <v>92.264611922817707</v>
      </c>
      <c r="H101">
        <f>(Table2[[#This Row],[1Y Return vs Nifty]]-AVERAGE(Table2[1Y Return vs Nifty]))/_xlfn.STDEV.P(Table2[1Y Return vs Nifty])</f>
        <v>0.98788240344467937</v>
      </c>
      <c r="I101">
        <v>-5.6844500520944097</v>
      </c>
      <c r="J101">
        <f>(Table2[[#This Row],[1M Return vs Nifty]]-AVERAGE(Table2[1M Return vs Nifty]))/_xlfn.STDEV.P(Table2[1M Return vs Nifty])</f>
        <v>-0.55783904263638207</v>
      </c>
      <c r="K101">
        <v>48.228885638410297</v>
      </c>
      <c r="L101">
        <f>(Table2[[#This Row],[6M Return vs Nifty]]-AVERAGE(Table2[6M Return vs Nifty]))/_xlfn.STDEV.P(Table2[6M Return vs Nifty])</f>
        <v>1.3854112748236032</v>
      </c>
      <c r="M101">
        <v>-2.67878247180886</v>
      </c>
      <c r="N101">
        <f>(Table2[[#This Row],[1W Return vs Nifty]]-AVERAGE(Table2[1W Return vs Nifty]))/_xlfn.STDEV.P(Table2[1W Return vs Nifty])</f>
        <v>-0.70537895885929047</v>
      </c>
      <c r="O101">
        <v>550.94000000000005</v>
      </c>
      <c r="P101">
        <v>536.03194837232002</v>
      </c>
      <c r="Q101">
        <v>413.13373062348501</v>
      </c>
      <c r="R101">
        <v>58.152721487274697</v>
      </c>
      <c r="S101" s="2">
        <f>(Table2[[#This Row],[Close Price]]-Table2[[#This Row],[20D EMA]])/Table2[[#This Row],[20D EMA]]</f>
        <v>1.154390677750735E-2</v>
      </c>
      <c r="T101" s="2">
        <f>(Table2[[#This Row],[Close Price]]-Table2[[#This Row],[50D EMA]])/Table2[[#This Row],[50D EMA]]</f>
        <v>3.9676835853275402E-2</v>
      </c>
      <c r="U101" s="2">
        <f>(Table2[[#This Row],[Close Price]]-Table2[[#This Row],[200D EMA]])/Table2[[#This Row],[200D EMA]]</f>
        <v>0.34895787656685634</v>
      </c>
      <c r="V101">
        <v>0.13969746796114699</v>
      </c>
      <c r="W101">
        <v>542.5</v>
      </c>
      <c r="X101">
        <v>559</v>
      </c>
      <c r="Y101">
        <v>538.6</v>
      </c>
      <c r="Z101">
        <v>559</v>
      </c>
      <c r="AA101">
        <v>526.4</v>
      </c>
      <c r="AB101">
        <v>584</v>
      </c>
      <c r="AC101" s="2">
        <f>(Table2[[#This Row],[Close Price]]/Table2[[#This Row],[Day Low]])-1</f>
        <v>2.7281105990783372E-2</v>
      </c>
      <c r="AD101" s="2">
        <f>(Table2[[#This Row],[Day High]]/Table2[[#This Row],[Close Price]])-1</f>
        <v>3.0504216759377201E-3</v>
      </c>
      <c r="AE101" s="2">
        <f>(Table2[[#This Row],[Close Price]]/Table2[[#This Row],[Current Week Low]])-1</f>
        <v>3.4719643520237486E-2</v>
      </c>
      <c r="AF101" s="2">
        <f>(Table2[[#This Row],[Current Week High]]/Table2[[#This Row],[Close Price]])-1</f>
        <v>3.0504216759377201E-3</v>
      </c>
      <c r="AG101" s="2">
        <f>(Table2[[#This Row],[Close Price]]/Table2[[#This Row],[Current Month Low]])-1</f>
        <v>5.8700607902735458E-2</v>
      </c>
      <c r="AH101" s="2">
        <f>(Table2[[#This Row],[Current Month High]]/Table2[[#This Row],[Close Price]])-1</f>
        <v>4.7909563969136926E-2</v>
      </c>
      <c r="AI101">
        <v>30.5131885878342</v>
      </c>
      <c r="AJ101">
        <v>166.26851409460099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-0.16</v>
      </c>
      <c r="AM101" t="s">
        <v>10348</v>
      </c>
      <c r="AN101">
        <v>0.03</v>
      </c>
      <c r="AO101" t="s">
        <v>10349</v>
      </c>
      <c r="AP101">
        <v>8.0629324694167004E-2</v>
      </c>
      <c r="AQ101">
        <f>(Table2[[#This Row],[Sharpe Ratio]]-AVERAGE(Table2[Sharpe Ratio]))/_xlfn.STDEV.P(Table2[Sharpe Ratio])</f>
        <v>0.17314891356385401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1.2832245903364641</v>
      </c>
      <c r="AS101">
        <f>_xlfn.RANK.AVG(Table2[[#This Row],[1Y Return vs Nifty Z-Score]],Table2[1Y Return vs Nifty Z-Score])</f>
        <v>106</v>
      </c>
      <c r="AT101">
        <f>_xlfn.RANK.AVG(Table2[[#This Row],[6M Return vs Nifty Z-Score]],Table2[6M Return vs Nifty Z-Score])</f>
        <v>66</v>
      </c>
      <c r="AU101">
        <f>_xlfn.RANK.AVG(Table2[[#This Row],[Sharpe Ratio Z-Score]],Table2[Sharpe Ratio Z-Score])</f>
        <v>301</v>
      </c>
      <c r="AV101">
        <f>(Table2[[#This Row],[Rank 1Y]]+Table2[[#This Row],[Rank 6M]]+Table2[[#This Row],[Rank Sharpe]])/3</f>
        <v>157.66666666666666</v>
      </c>
    </row>
    <row r="102" spans="1:48" x14ac:dyDescent="0.3">
      <c r="A102" t="s">
        <v>1017</v>
      </c>
      <c r="B102" t="s">
        <v>1018</v>
      </c>
      <c r="C102" t="s">
        <v>10311</v>
      </c>
      <c r="D102" t="s">
        <v>193</v>
      </c>
      <c r="E102">
        <v>13881.573748999999</v>
      </c>
      <c r="F102">
        <v>590</v>
      </c>
      <c r="G102">
        <v>52.046511313468301</v>
      </c>
      <c r="H102">
        <f>(Table2[[#This Row],[1Y Return vs Nifty]]-AVERAGE(Table2[1Y Return vs Nifty]))/_xlfn.STDEV.P(Table2[1Y Return vs Nifty])</f>
        <v>0.35374152348801674</v>
      </c>
      <c r="I102">
        <v>28.873046031847501</v>
      </c>
      <c r="J102">
        <f>(Table2[[#This Row],[1M Return vs Nifty]]-AVERAGE(Table2[1M Return vs Nifty]))/_xlfn.STDEV.P(Table2[1M Return vs Nifty])</f>
        <v>2.7666791547931968</v>
      </c>
      <c r="K102">
        <v>24.7000806965275</v>
      </c>
      <c r="L102">
        <f>(Table2[[#This Row],[6M Return vs Nifty]]-AVERAGE(Table2[6M Return vs Nifty]))/_xlfn.STDEV.P(Table2[6M Return vs Nifty])</f>
        <v>0.57783934977132889</v>
      </c>
      <c r="M102">
        <v>19.376785699467</v>
      </c>
      <c r="N102">
        <f>(Table2[[#This Row],[1W Return vs Nifty]]-AVERAGE(Table2[1W Return vs Nifty]))/_xlfn.STDEV.P(Table2[1W Return vs Nifty])</f>
        <v>4.297156992602571</v>
      </c>
      <c r="O102">
        <v>539.29999999999995</v>
      </c>
      <c r="P102">
        <v>505.08881345447799</v>
      </c>
      <c r="Q102">
        <v>430.92418094732898</v>
      </c>
      <c r="R102">
        <v>65.286532587081894</v>
      </c>
      <c r="S102" s="2">
        <f>(Table2[[#This Row],[Close Price]]-Table2[[#This Row],[20D EMA]])/Table2[[#This Row],[20D EMA]]</f>
        <v>9.4010754681995268E-2</v>
      </c>
      <c r="T102" s="2">
        <f>(Table2[[#This Row],[Close Price]]-Table2[[#This Row],[50D EMA]])/Table2[[#This Row],[50D EMA]]</f>
        <v>0.16811139800302621</v>
      </c>
      <c r="U102" s="2">
        <f>(Table2[[#This Row],[Close Price]]-Table2[[#This Row],[200D EMA]])/Table2[[#This Row],[200D EMA]]</f>
        <v>0.36915036585546018</v>
      </c>
      <c r="V102">
        <v>2.7536092332989401</v>
      </c>
      <c r="W102">
        <v>585</v>
      </c>
      <c r="X102">
        <v>630.29999999999995</v>
      </c>
      <c r="Y102">
        <v>585</v>
      </c>
      <c r="Z102">
        <v>652</v>
      </c>
      <c r="AA102">
        <v>488.45</v>
      </c>
      <c r="AB102">
        <v>652</v>
      </c>
      <c r="AC102" s="2">
        <f>(Table2[[#This Row],[Close Price]]/Table2[[#This Row],[Day Low]])-1</f>
        <v>8.5470085470085166E-3</v>
      </c>
      <c r="AD102" s="2">
        <f>(Table2[[#This Row],[Day High]]/Table2[[#This Row],[Close Price]])-1</f>
        <v>6.830508474576269E-2</v>
      </c>
      <c r="AE102" s="2">
        <f>(Table2[[#This Row],[Close Price]]/Table2[[#This Row],[Current Week Low]])-1</f>
        <v>8.5470085470085166E-3</v>
      </c>
      <c r="AF102" s="2">
        <f>(Table2[[#This Row],[Current Week High]]/Table2[[#This Row],[Close Price]])-1</f>
        <v>0.10508474576271176</v>
      </c>
      <c r="AG102" s="2">
        <f>(Table2[[#This Row],[Close Price]]/Table2[[#This Row],[Current Month Low]])-1</f>
        <v>0.20790254887910731</v>
      </c>
      <c r="AH102" s="2">
        <f>(Table2[[#This Row],[Current Month High]]/Table2[[#This Row],[Close Price]])-1</f>
        <v>0.10508474576271176</v>
      </c>
      <c r="AI102">
        <v>10.5084745762711</v>
      </c>
      <c r="AJ102">
        <v>90.938511326860805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0.21</v>
      </c>
      <c r="AM102" t="s">
        <v>10349</v>
      </c>
      <c r="AN102">
        <v>13.43</v>
      </c>
      <c r="AO102" t="s">
        <v>10349</v>
      </c>
      <c r="AP102">
        <v>0.16170586932491601</v>
      </c>
      <c r="AQ102">
        <f>(Table2[[#This Row],[Sharpe Ratio]]-AVERAGE(Table2[Sharpe Ratio]))/_xlfn.STDEV.P(Table2[Sharpe Ratio])</f>
        <v>1.1046289893113241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9.1000460099664373</v>
      </c>
      <c r="AS102">
        <f>_xlfn.RANK.AVG(Table2[[#This Row],[1Y Return vs Nifty Z-Score]],Table2[1Y Return vs Nifty Z-Score])</f>
        <v>202</v>
      </c>
      <c r="AT102">
        <f>_xlfn.RANK.AVG(Table2[[#This Row],[6M Return vs Nifty Z-Score]],Table2[6M Return vs Nifty Z-Score])</f>
        <v>178</v>
      </c>
      <c r="AU102">
        <f>_xlfn.RANK.AVG(Table2[[#This Row],[Sharpe Ratio Z-Score]],Table2[Sharpe Ratio Z-Score])</f>
        <v>96</v>
      </c>
      <c r="AV102">
        <f>(Table2[[#This Row],[Rank 1Y]]+Table2[[#This Row],[Rank 6M]]+Table2[[#This Row],[Rank Sharpe]])/3</f>
        <v>158.66666666666666</v>
      </c>
    </row>
    <row r="103" spans="1:48" x14ac:dyDescent="0.3">
      <c r="A103" t="s">
        <v>102</v>
      </c>
      <c r="B103" t="s">
        <v>103</v>
      </c>
      <c r="C103" t="s">
        <v>10311</v>
      </c>
      <c r="D103" t="s">
        <v>104</v>
      </c>
      <c r="E103">
        <v>293265.16961727903</v>
      </c>
      <c r="F103">
        <v>10501.6</v>
      </c>
      <c r="G103">
        <v>98.417566331019998</v>
      </c>
      <c r="H103">
        <f>(Table2[[#This Row],[1Y Return vs Nifty]]-AVERAGE(Table2[1Y Return vs Nifty]))/_xlfn.STDEV.P(Table2[1Y Return vs Nifty])</f>
        <v>1.084899414781201</v>
      </c>
      <c r="I103">
        <v>8.3626674561100707</v>
      </c>
      <c r="J103">
        <f>(Table2[[#This Row],[1M Return vs Nifty]]-AVERAGE(Table2[1M Return vs Nifty]))/_xlfn.STDEV.P(Table2[1M Return vs Nifty])</f>
        <v>0.79352905602507795</v>
      </c>
      <c r="K103">
        <v>11.380109948416001</v>
      </c>
      <c r="L103">
        <f>(Table2[[#This Row],[6M Return vs Nifty]]-AVERAGE(Table2[6M Return vs Nifty]))/_xlfn.STDEV.P(Table2[6M Return vs Nifty])</f>
        <v>0.12066209638926179</v>
      </c>
      <c r="M103">
        <v>5.4569960153337496</v>
      </c>
      <c r="N103">
        <f>(Table2[[#This Row],[1W Return vs Nifty]]-AVERAGE(Table2[1W Return vs Nifty]))/_xlfn.STDEV.P(Table2[1W Return vs Nifty])</f>
        <v>1.139938471143082</v>
      </c>
      <c r="O103">
        <v>9894.08</v>
      </c>
      <c r="P103">
        <v>9648.5256079327792</v>
      </c>
      <c r="Q103">
        <v>8354.7019384716896</v>
      </c>
      <c r="R103">
        <v>84.112988549109801</v>
      </c>
      <c r="S103" s="2">
        <f>(Table2[[#This Row],[Close Price]]-Table2[[#This Row],[20D EMA]])/Table2[[#This Row],[20D EMA]]</f>
        <v>6.1402373944823618E-2</v>
      </c>
      <c r="T103" s="2">
        <f>(Table2[[#This Row],[Close Price]]-Table2[[#This Row],[50D EMA]])/Table2[[#This Row],[50D EMA]]</f>
        <v>8.8415000045794001E-2</v>
      </c>
      <c r="U103" s="2">
        <f>(Table2[[#This Row],[Close Price]]-Table2[[#This Row],[200D EMA]])/Table2[[#This Row],[200D EMA]]</f>
        <v>0.25696883950369137</v>
      </c>
      <c r="V103">
        <v>0.928205443244007</v>
      </c>
      <c r="W103">
        <v>10350</v>
      </c>
      <c r="X103">
        <v>10568.45</v>
      </c>
      <c r="Y103">
        <v>10339.65</v>
      </c>
      <c r="Z103">
        <v>10568.45</v>
      </c>
      <c r="AA103">
        <v>9369.2999999999993</v>
      </c>
      <c r="AB103">
        <v>10568.45</v>
      </c>
      <c r="AC103" s="2">
        <f>(Table2[[#This Row],[Close Price]]/Table2[[#This Row],[Day Low]])-1</f>
        <v>1.464734299516901E-2</v>
      </c>
      <c r="AD103" s="2">
        <f>(Table2[[#This Row],[Day High]]/Table2[[#This Row],[Close Price]])-1</f>
        <v>6.3656966557477102E-3</v>
      </c>
      <c r="AE103" s="2">
        <f>(Table2[[#This Row],[Close Price]]/Table2[[#This Row],[Current Week Low]])-1</f>
        <v>1.5663006001170432E-2</v>
      </c>
      <c r="AF103" s="2">
        <f>(Table2[[#This Row],[Current Week High]]/Table2[[#This Row],[Close Price]])-1</f>
        <v>6.3656966557477102E-3</v>
      </c>
      <c r="AG103" s="2">
        <f>(Table2[[#This Row],[Close Price]]/Table2[[#This Row],[Current Month Low]])-1</f>
        <v>0.1208521447706874</v>
      </c>
      <c r="AH103" s="2">
        <f>(Table2[[#This Row],[Current Month High]]/Table2[[#This Row],[Close Price]])-1</f>
        <v>6.3656966557477102E-3</v>
      </c>
      <c r="AI103">
        <v>0.63656966557477102</v>
      </c>
      <c r="AJ103">
        <v>128.992586131705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0.02</v>
      </c>
      <c r="AM103" t="s">
        <v>10349</v>
      </c>
      <c r="AN103">
        <v>8.92</v>
      </c>
      <c r="AO103" t="s">
        <v>10349</v>
      </c>
      <c r="AP103">
        <v>0.15749846445174001</v>
      </c>
      <c r="AQ103">
        <f>(Table2[[#This Row],[Sharpe Ratio]]-AVERAGE(Table2[Sharpe Ratio]))/_xlfn.STDEV.P(Table2[Sharpe Ratio])</f>
        <v>1.0562905478074924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4.1953195861461152</v>
      </c>
      <c r="AS103">
        <f>_xlfn.RANK.AVG(Table2[[#This Row],[1Y Return vs Nifty Z-Score]],Table2[1Y Return vs Nifty Z-Score])</f>
        <v>93</v>
      </c>
      <c r="AT103">
        <f>_xlfn.RANK.AVG(Table2[[#This Row],[6M Return vs Nifty Z-Score]],Table2[6M Return vs Nifty Z-Score])</f>
        <v>279</v>
      </c>
      <c r="AU103">
        <f>_xlfn.RANK.AVG(Table2[[#This Row],[Sharpe Ratio Z-Score]],Table2[Sharpe Ratio Z-Score])</f>
        <v>106</v>
      </c>
      <c r="AV103">
        <f>(Table2[[#This Row],[Rank 1Y]]+Table2[[#This Row],[Rank 6M]]+Table2[[#This Row],[Rank Sharpe]])/3</f>
        <v>159.33333333333334</v>
      </c>
    </row>
    <row r="104" spans="1:48" x14ac:dyDescent="0.3">
      <c r="A104" t="s">
        <v>298</v>
      </c>
      <c r="B104" t="s">
        <v>299</v>
      </c>
      <c r="C104" t="s">
        <v>10304</v>
      </c>
      <c r="D104" t="s">
        <v>300</v>
      </c>
      <c r="E104">
        <v>94972.941684880003</v>
      </c>
      <c r="F104">
        <v>10950.1</v>
      </c>
      <c r="G104">
        <v>143.78728802575199</v>
      </c>
      <c r="H104">
        <f>(Table2[[#This Row],[1Y Return vs Nifty]]-AVERAGE(Table2[1Y Return vs Nifty]))/_xlfn.STDEV.P(Table2[1Y Return vs Nifty])</f>
        <v>1.800268733644508</v>
      </c>
      <c r="I104">
        <v>-2.4556615169452201</v>
      </c>
      <c r="J104">
        <f>(Table2[[#This Row],[1M Return vs Nifty]]-AVERAGE(Table2[1M Return vs Nifty]))/_xlfn.STDEV.P(Table2[1M Return vs Nifty])</f>
        <v>-0.24722145001098941</v>
      </c>
      <c r="K104">
        <v>26.795218309081999</v>
      </c>
      <c r="L104">
        <f>(Table2[[#This Row],[6M Return vs Nifty]]-AVERAGE(Table2[6M Return vs Nifty]))/_xlfn.STDEV.P(Table2[6M Return vs Nifty])</f>
        <v>0.64975011273609995</v>
      </c>
      <c r="M104">
        <v>-1.20613854747606</v>
      </c>
      <c r="N104">
        <f>(Table2[[#This Row],[1W Return vs Nifty]]-AVERAGE(Table2[1W Return vs Nifty]))/_xlfn.STDEV.P(Table2[1W Return vs Nifty])</f>
        <v>-0.37136107648294397</v>
      </c>
      <c r="O104">
        <v>10788.89</v>
      </c>
      <c r="P104">
        <v>10289.1917685389</v>
      </c>
      <c r="Q104">
        <v>8037.7384057651998</v>
      </c>
      <c r="R104">
        <v>55.572373118839501</v>
      </c>
      <c r="S104" s="2">
        <f>(Table2[[#This Row],[Close Price]]-Table2[[#This Row],[20D EMA]])/Table2[[#This Row],[20D EMA]]</f>
        <v>1.4942222971964767E-2</v>
      </c>
      <c r="T104" s="2">
        <f>(Table2[[#This Row],[Close Price]]-Table2[[#This Row],[50D EMA]])/Table2[[#This Row],[50D EMA]]</f>
        <v>6.4233250417389365E-2</v>
      </c>
      <c r="U104" s="2">
        <f>(Table2[[#This Row],[Close Price]]-Table2[[#This Row],[200D EMA]])/Table2[[#This Row],[200D EMA]]</f>
        <v>0.36233595163359156</v>
      </c>
      <c r="V104">
        <v>0.82058582924441403</v>
      </c>
      <c r="W104">
        <v>10833.75</v>
      </c>
      <c r="X104">
        <v>11048.95</v>
      </c>
      <c r="Y104">
        <v>10833.75</v>
      </c>
      <c r="Z104">
        <v>11187.15</v>
      </c>
      <c r="AA104">
        <v>9605.0499999999993</v>
      </c>
      <c r="AB104">
        <v>11307</v>
      </c>
      <c r="AC104" s="2">
        <f>(Table2[[#This Row],[Close Price]]/Table2[[#This Row],[Day Low]])-1</f>
        <v>1.073958693896393E-2</v>
      </c>
      <c r="AD104" s="2">
        <f>(Table2[[#This Row],[Day High]]/Table2[[#This Row],[Close Price]])-1</f>
        <v>9.027314819042731E-3</v>
      </c>
      <c r="AE104" s="2">
        <f>(Table2[[#This Row],[Close Price]]/Table2[[#This Row],[Current Week Low]])-1</f>
        <v>1.073958693896393E-2</v>
      </c>
      <c r="AF104" s="2">
        <f>(Table2[[#This Row],[Current Week High]]/Table2[[#This Row],[Close Price]])-1</f>
        <v>2.1648204125989556E-2</v>
      </c>
      <c r="AG104" s="2">
        <f>(Table2[[#This Row],[Close Price]]/Table2[[#This Row],[Current Month Low]])-1</f>
        <v>0.14003571038151819</v>
      </c>
      <c r="AH104" s="2">
        <f>(Table2[[#This Row],[Current Month High]]/Table2[[#This Row],[Close Price]])-1</f>
        <v>3.2593309650140068E-2</v>
      </c>
      <c r="AI104">
        <v>4.5068081570031202</v>
      </c>
      <c r="AJ104">
        <v>183.03608354011499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0.09</v>
      </c>
      <c r="AM104" t="s">
        <v>10349</v>
      </c>
      <c r="AN104">
        <v>8.83</v>
      </c>
      <c r="AO104" t="s">
        <v>10349</v>
      </c>
      <c r="AP104">
        <v>8.6453778033973E-2</v>
      </c>
      <c r="AQ104">
        <f>(Table2[[#This Row],[Sharpe Ratio]]-AVERAGE(Table2[Sharpe Ratio]))/_xlfn.STDEV.P(Table2[Sharpe Ratio])</f>
        <v>0.24006545845188659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2.0715017783385612</v>
      </c>
      <c r="AS104">
        <f>_xlfn.RANK.AVG(Table2[[#This Row],[1Y Return vs Nifty Z-Score]],Table2[1Y Return vs Nifty Z-Score])</f>
        <v>40</v>
      </c>
      <c r="AT104">
        <f>_xlfn.RANK.AVG(Table2[[#This Row],[6M Return vs Nifty Z-Score]],Table2[6M Return vs Nifty Z-Score])</f>
        <v>161</v>
      </c>
      <c r="AU104">
        <f>_xlfn.RANK.AVG(Table2[[#This Row],[Sharpe Ratio Z-Score]],Table2[Sharpe Ratio Z-Score])</f>
        <v>278</v>
      </c>
      <c r="AV104">
        <f>(Table2[[#This Row],[Rank 1Y]]+Table2[[#This Row],[Rank 6M]]+Table2[[#This Row],[Rank Sharpe]])/3</f>
        <v>159.66666666666666</v>
      </c>
    </row>
    <row r="105" spans="1:48" x14ac:dyDescent="0.3">
      <c r="A105" t="s">
        <v>1714</v>
      </c>
      <c r="B105" t="s">
        <v>1715</v>
      </c>
      <c r="C105" t="s">
        <v>10316</v>
      </c>
      <c r="D105" t="s">
        <v>879</v>
      </c>
      <c r="E105">
        <v>4905.9456522749997</v>
      </c>
      <c r="F105">
        <v>396.45</v>
      </c>
      <c r="G105">
        <v>108.323878766446</v>
      </c>
      <c r="H105">
        <f>(Table2[[#This Row],[1Y Return vs Nifty]]-AVERAGE(Table2[1Y Return vs Nifty]))/_xlfn.STDEV.P(Table2[1Y Return vs Nifty])</f>
        <v>1.241097683464887</v>
      </c>
      <c r="I105">
        <v>20.869039498782101</v>
      </c>
      <c r="J105">
        <f>(Table2[[#This Row],[1M Return vs Nifty]]-AVERAGE(Table2[1M Return vs Nifty]))/_xlfn.STDEV.P(Table2[1M Return vs Nifty])</f>
        <v>1.9966735587023974</v>
      </c>
      <c r="K105">
        <v>31.6201335500533</v>
      </c>
      <c r="L105">
        <f>(Table2[[#This Row],[6M Return vs Nifty]]-AVERAGE(Table2[6M Return vs Nifty]))/_xlfn.STDEV.P(Table2[6M Return vs Nifty])</f>
        <v>0.81535419245836782</v>
      </c>
      <c r="M105">
        <v>2.1154258866194899</v>
      </c>
      <c r="N105">
        <f>(Table2[[#This Row],[1W Return vs Nifty]]-AVERAGE(Table2[1W Return vs Nifty]))/_xlfn.STDEV.P(Table2[1W Return vs Nifty])</f>
        <v>0.38201990049412082</v>
      </c>
      <c r="O105">
        <v>373.93</v>
      </c>
      <c r="P105">
        <v>343.51626898299901</v>
      </c>
      <c r="Q105">
        <v>274.31078511362</v>
      </c>
      <c r="R105">
        <v>65.145588060404194</v>
      </c>
      <c r="S105" s="2">
        <f>(Table2[[#This Row],[Close Price]]-Table2[[#This Row],[20D EMA]])/Table2[[#This Row],[20D EMA]]</f>
        <v>6.0225175835049292E-2</v>
      </c>
      <c r="T105" s="2">
        <f>(Table2[[#This Row],[Close Price]]-Table2[[#This Row],[50D EMA]])/Table2[[#This Row],[50D EMA]]</f>
        <v>0.15409381096771496</v>
      </c>
      <c r="U105" s="2">
        <f>(Table2[[#This Row],[Close Price]]-Table2[[#This Row],[200D EMA]])/Table2[[#This Row],[200D EMA]]</f>
        <v>0.4452585225031882</v>
      </c>
      <c r="V105">
        <v>1.04785028395075</v>
      </c>
      <c r="W105">
        <v>393.9</v>
      </c>
      <c r="X105">
        <v>408.3</v>
      </c>
      <c r="Y105">
        <v>393.5</v>
      </c>
      <c r="Z105">
        <v>408.3</v>
      </c>
      <c r="AA105">
        <v>340.35</v>
      </c>
      <c r="AB105">
        <v>411.95</v>
      </c>
      <c r="AC105" s="2">
        <f>(Table2[[#This Row],[Close Price]]/Table2[[#This Row],[Day Low]])-1</f>
        <v>6.4737242955064112E-3</v>
      </c>
      <c r="AD105" s="2">
        <f>(Table2[[#This Row],[Day High]]/Table2[[#This Row],[Close Price]])-1</f>
        <v>2.9890276201286481E-2</v>
      </c>
      <c r="AE105" s="2">
        <f>(Table2[[#This Row],[Close Price]]/Table2[[#This Row],[Current Week Low]])-1</f>
        <v>7.4968233799237449E-3</v>
      </c>
      <c r="AF105" s="2">
        <f>(Table2[[#This Row],[Current Week High]]/Table2[[#This Row],[Close Price]])-1</f>
        <v>2.9890276201286481E-2</v>
      </c>
      <c r="AG105" s="2">
        <f>(Table2[[#This Row],[Close Price]]/Table2[[#This Row],[Current Month Low]])-1</f>
        <v>0.16483032172763323</v>
      </c>
      <c r="AH105" s="2">
        <f>(Table2[[#This Row],[Current Month High]]/Table2[[#This Row],[Close Price]])-1</f>
        <v>3.9096985748518165E-2</v>
      </c>
      <c r="AI105">
        <v>3.9096985748518098</v>
      </c>
      <c r="AJ105">
        <v>166.341954988243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0.35</v>
      </c>
      <c r="AM105" t="s">
        <v>10349</v>
      </c>
      <c r="AN105">
        <v>7.06</v>
      </c>
      <c r="AO105" t="s">
        <v>10349</v>
      </c>
      <c r="AP105">
        <v>8.6528268366872996E-2</v>
      </c>
      <c r="AQ105">
        <f>(Table2[[#This Row],[Sharpe Ratio]]-AVERAGE(Table2[Sharpe Ratio]))/_xlfn.STDEV.P(Table2[Sharpe Ratio])</f>
        <v>0.24092127021900311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4.676066605338776</v>
      </c>
      <c r="AS105">
        <f>_xlfn.RANK.AVG(Table2[[#This Row],[1Y Return vs Nifty Z-Score]],Table2[1Y Return vs Nifty Z-Score])</f>
        <v>74</v>
      </c>
      <c r="AT105">
        <f>_xlfn.RANK.AVG(Table2[[#This Row],[6M Return vs Nifty Z-Score]],Table2[6M Return vs Nifty Z-Score])</f>
        <v>129</v>
      </c>
      <c r="AU105">
        <f>_xlfn.RANK.AVG(Table2[[#This Row],[Sharpe Ratio Z-Score]],Table2[Sharpe Ratio Z-Score])</f>
        <v>277</v>
      </c>
      <c r="AV105">
        <f>(Table2[[#This Row],[Rank 1Y]]+Table2[[#This Row],[Rank 6M]]+Table2[[#This Row],[Rank Sharpe]])/3</f>
        <v>160</v>
      </c>
    </row>
    <row r="106" spans="1:48" x14ac:dyDescent="0.3">
      <c r="A106" t="s">
        <v>383</v>
      </c>
      <c r="B106" t="s">
        <v>384</v>
      </c>
      <c r="C106" t="s">
        <v>10318</v>
      </c>
      <c r="D106" t="s">
        <v>385</v>
      </c>
      <c r="E106">
        <v>63723.647999519897</v>
      </c>
      <c r="F106">
        <v>984.8</v>
      </c>
      <c r="G106">
        <v>84.1614135575456</v>
      </c>
      <c r="H106">
        <f>(Table2[[#This Row],[1Y Return vs Nifty]]-AVERAGE(Table2[1Y Return vs Nifty]))/_xlfn.STDEV.P(Table2[1Y Return vs Nifty])</f>
        <v>0.86011482456944788</v>
      </c>
      <c r="I106">
        <v>-5.5596319425537102</v>
      </c>
      <c r="J106">
        <f>(Table2[[#This Row],[1M Return vs Nifty]]-AVERAGE(Table2[1M Return vs Nifty]))/_xlfn.STDEV.P(Table2[1M Return vs Nifty])</f>
        <v>-0.54583122599570721</v>
      </c>
      <c r="K106">
        <v>14.822526389683</v>
      </c>
      <c r="L106">
        <f>(Table2[[#This Row],[6M Return vs Nifty]]-AVERAGE(Table2[6M Return vs Nifty]))/_xlfn.STDEV.P(Table2[6M Return vs Nifty])</f>
        <v>0.23881509562455283</v>
      </c>
      <c r="M106">
        <v>2.6680260799881301</v>
      </c>
      <c r="N106">
        <f>(Table2[[#This Row],[1W Return vs Nifty]]-AVERAGE(Table2[1W Return vs Nifty]))/_xlfn.STDEV.P(Table2[1W Return vs Nifty])</f>
        <v>0.50735796989428372</v>
      </c>
      <c r="O106">
        <v>976.21</v>
      </c>
      <c r="P106">
        <v>953.37639347449306</v>
      </c>
      <c r="Q106">
        <v>793.88968864422498</v>
      </c>
      <c r="R106">
        <v>54.239346008215399</v>
      </c>
      <c r="S106" s="2">
        <f>(Table2[[#This Row],[Close Price]]-Table2[[#This Row],[20D EMA]])/Table2[[#This Row],[20D EMA]]</f>
        <v>8.7993362083976998E-3</v>
      </c>
      <c r="T106" s="2">
        <f>(Table2[[#This Row],[Close Price]]-Table2[[#This Row],[50D EMA]])/Table2[[#This Row],[50D EMA]]</f>
        <v>3.2960336274938003E-2</v>
      </c>
      <c r="U106" s="2">
        <f>(Table2[[#This Row],[Close Price]]-Table2[[#This Row],[200D EMA]])/Table2[[#This Row],[200D EMA]]</f>
        <v>0.24047460760172418</v>
      </c>
      <c r="V106">
        <v>0.60545102529856498</v>
      </c>
      <c r="W106">
        <v>959.05</v>
      </c>
      <c r="X106">
        <v>1023</v>
      </c>
      <c r="Y106">
        <v>959.05</v>
      </c>
      <c r="Z106">
        <v>1023</v>
      </c>
      <c r="AA106">
        <v>916.6</v>
      </c>
      <c r="AB106">
        <v>1064.1500000000001</v>
      </c>
      <c r="AC106" s="2">
        <f>(Table2[[#This Row],[Close Price]]/Table2[[#This Row],[Day Low]])-1</f>
        <v>2.684948647098695E-2</v>
      </c>
      <c r="AD106" s="2">
        <f>(Table2[[#This Row],[Day High]]/Table2[[#This Row],[Close Price]])-1</f>
        <v>3.8789601949634545E-2</v>
      </c>
      <c r="AE106" s="2">
        <f>(Table2[[#This Row],[Close Price]]/Table2[[#This Row],[Current Week Low]])-1</f>
        <v>2.684948647098695E-2</v>
      </c>
      <c r="AF106" s="2">
        <f>(Table2[[#This Row],[Current Week High]]/Table2[[#This Row],[Close Price]])-1</f>
        <v>3.8789601949634545E-2</v>
      </c>
      <c r="AG106" s="2">
        <f>(Table2[[#This Row],[Close Price]]/Table2[[#This Row],[Current Month Low]])-1</f>
        <v>7.4405411302640223E-2</v>
      </c>
      <c r="AH106" s="2">
        <f>(Table2[[#This Row],[Current Month High]]/Table2[[#This Row],[Close Price]])-1</f>
        <v>8.0574735987002599E-2</v>
      </c>
      <c r="AI106">
        <v>20.532087733549901</v>
      </c>
      <c r="AJ106">
        <v>123.869061150261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0.32</v>
      </c>
      <c r="AM106" t="s">
        <v>10349</v>
      </c>
      <c r="AN106">
        <v>2.64</v>
      </c>
      <c r="AO106" t="s">
        <v>10349</v>
      </c>
      <c r="AP106">
        <v>0.15035395541093999</v>
      </c>
      <c r="AQ106">
        <f>(Table2[[#This Row],[Sharpe Ratio]]-AVERAGE(Table2[Sharpe Ratio]))/_xlfn.STDEV.P(Table2[Sharpe Ratio])</f>
        <v>0.9742080188490625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2.0346646829416399</v>
      </c>
      <c r="AS106">
        <f>_xlfn.RANK.AVG(Table2[[#This Row],[1Y Return vs Nifty Z-Score]],Table2[1Y Return vs Nifty Z-Score])</f>
        <v>120</v>
      </c>
      <c r="AT106">
        <f>_xlfn.RANK.AVG(Table2[[#This Row],[6M Return vs Nifty Z-Score]],Table2[6M Return vs Nifty Z-Score])</f>
        <v>245</v>
      </c>
      <c r="AU106">
        <f>_xlfn.RANK.AVG(Table2[[#This Row],[Sharpe Ratio Z-Score]],Table2[Sharpe Ratio Z-Score])</f>
        <v>122</v>
      </c>
      <c r="AV106">
        <f>(Table2[[#This Row],[Rank 1Y]]+Table2[[#This Row],[Rank 6M]]+Table2[[#This Row],[Rank Sharpe]])/3</f>
        <v>162.33333333333334</v>
      </c>
    </row>
    <row r="107" spans="1:48" x14ac:dyDescent="0.3">
      <c r="A107" t="s">
        <v>149</v>
      </c>
      <c r="B107" t="s">
        <v>150</v>
      </c>
      <c r="C107" t="s">
        <v>10314</v>
      </c>
      <c r="D107" t="s">
        <v>151</v>
      </c>
      <c r="E107">
        <v>183335.20243860001</v>
      </c>
      <c r="F107">
        <v>4746.75</v>
      </c>
      <c r="G107">
        <v>61.341151774193001</v>
      </c>
      <c r="H107">
        <f>(Table2[[#This Row],[1Y Return vs Nifty]]-AVERAGE(Table2[1Y Return vs Nifty]))/_xlfn.STDEV.P(Table2[1Y Return vs Nifty])</f>
        <v>0.50029522421834338</v>
      </c>
      <c r="I107">
        <v>5.4525112895789603</v>
      </c>
      <c r="J107">
        <f>(Table2[[#This Row],[1M Return vs Nifty]]-AVERAGE(Table2[1M Return vs Nifty]))/_xlfn.STDEV.P(Table2[1M Return vs Nifty])</f>
        <v>0.51356470011532585</v>
      </c>
      <c r="K107">
        <v>36.427236972276901</v>
      </c>
      <c r="L107">
        <f>(Table2[[#This Row],[6M Return vs Nifty]]-AVERAGE(Table2[6M Return vs Nifty]))/_xlfn.STDEV.P(Table2[6M Return vs Nifty])</f>
        <v>0.98034692261187129</v>
      </c>
      <c r="M107">
        <v>10.1107820997719</v>
      </c>
      <c r="N107">
        <f>(Table2[[#This Row],[1W Return vs Nifty]]-AVERAGE(Table2[1W Return vs Nifty]))/_xlfn.STDEV.P(Table2[1W Return vs Nifty])</f>
        <v>2.1954874380536018</v>
      </c>
      <c r="O107">
        <v>4421.6499999999996</v>
      </c>
      <c r="P107">
        <v>4323.2040640633804</v>
      </c>
      <c r="Q107">
        <v>3700.2138159962401</v>
      </c>
      <c r="R107">
        <v>82.689824176676396</v>
      </c>
      <c r="S107" s="2">
        <f>(Table2[[#This Row],[Close Price]]-Table2[[#This Row],[20D EMA]])/Table2[[#This Row],[20D EMA]]</f>
        <v>7.3524589237049603E-2</v>
      </c>
      <c r="T107" s="2">
        <f>(Table2[[#This Row],[Close Price]]-Table2[[#This Row],[50D EMA]])/Table2[[#This Row],[50D EMA]]</f>
        <v>9.7970377909602682E-2</v>
      </c>
      <c r="U107" s="2">
        <f>(Table2[[#This Row],[Close Price]]-Table2[[#This Row],[200D EMA]])/Table2[[#This Row],[200D EMA]]</f>
        <v>0.28283127301441957</v>
      </c>
      <c r="V107">
        <v>1.0234146388950001</v>
      </c>
      <c r="W107">
        <v>4661.3</v>
      </c>
      <c r="X107">
        <v>4755.95</v>
      </c>
      <c r="Y107">
        <v>4602.2</v>
      </c>
      <c r="Z107">
        <v>4755.95</v>
      </c>
      <c r="AA107">
        <v>4162.95</v>
      </c>
      <c r="AB107">
        <v>4755.95</v>
      </c>
      <c r="AC107" s="2">
        <f>(Table2[[#This Row],[Close Price]]/Table2[[#This Row],[Day Low]])-1</f>
        <v>1.83317958509428E-2</v>
      </c>
      <c r="AD107" s="2">
        <f>(Table2[[#This Row],[Day High]]/Table2[[#This Row],[Close Price]])-1</f>
        <v>1.9381682203611916E-3</v>
      </c>
      <c r="AE107" s="2">
        <f>(Table2[[#This Row],[Close Price]]/Table2[[#This Row],[Current Week Low]])-1</f>
        <v>3.1408891399765437E-2</v>
      </c>
      <c r="AF107" s="2">
        <f>(Table2[[#This Row],[Current Week High]]/Table2[[#This Row],[Close Price]])-1</f>
        <v>1.9381682203611916E-3</v>
      </c>
      <c r="AG107" s="2">
        <f>(Table2[[#This Row],[Close Price]]/Table2[[#This Row],[Current Month Low]])-1</f>
        <v>0.14023709148560526</v>
      </c>
      <c r="AH107" s="2">
        <f>(Table2[[#This Row],[Current Month High]]/Table2[[#This Row],[Close Price]])-1</f>
        <v>1.9381682203611916E-3</v>
      </c>
      <c r="AI107">
        <v>0.193816822036119</v>
      </c>
      <c r="AJ107">
        <v>103.43068978078701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0.01</v>
      </c>
      <c r="AM107" t="s">
        <v>10349</v>
      </c>
      <c r="AN107">
        <v>11.51</v>
      </c>
      <c r="AO107" t="s">
        <v>10349</v>
      </c>
      <c r="AP107">
        <v>0.107728161679637</v>
      </c>
      <c r="AQ107">
        <f>(Table2[[#This Row],[Sharpe Ratio]]-AVERAGE(Table2[Sharpe Ratio]))/_xlfn.STDEV.P(Table2[Sharpe Ratio])</f>
        <v>0.48448466230419523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4.6741789473033375</v>
      </c>
      <c r="AS107">
        <f>_xlfn.RANK.AVG(Table2[[#This Row],[1Y Return vs Nifty Z-Score]],Table2[1Y Return vs Nifty Z-Score])</f>
        <v>170</v>
      </c>
      <c r="AT107">
        <f>_xlfn.RANK.AVG(Table2[[#This Row],[6M Return vs Nifty Z-Score]],Table2[6M Return vs Nifty Z-Score])</f>
        <v>107</v>
      </c>
      <c r="AU107">
        <f>_xlfn.RANK.AVG(Table2[[#This Row],[Sharpe Ratio Z-Score]],Table2[Sharpe Ratio Z-Score])</f>
        <v>221</v>
      </c>
      <c r="AV107">
        <f>(Table2[[#This Row],[Rank 1Y]]+Table2[[#This Row],[Rank 6M]]+Table2[[#This Row],[Rank Sharpe]])/3</f>
        <v>166</v>
      </c>
    </row>
    <row r="108" spans="1:48" x14ac:dyDescent="0.3">
      <c r="A108" t="s">
        <v>75</v>
      </c>
      <c r="B108" t="s">
        <v>76</v>
      </c>
      <c r="C108" t="s">
        <v>10303</v>
      </c>
      <c r="D108" t="s">
        <v>77</v>
      </c>
      <c r="E108">
        <v>327487.38329678</v>
      </c>
      <c r="F108">
        <v>531.4</v>
      </c>
      <c r="G108">
        <v>101.741543129115</v>
      </c>
      <c r="H108">
        <f>(Table2[[#This Row],[1Y Return vs Nifty]]-AVERAGE(Table2[1Y Return vs Nifty]))/_xlfn.STDEV.P(Table2[1Y Return vs Nifty])</f>
        <v>1.137310382473929</v>
      </c>
      <c r="I108">
        <v>3.9624355828977098</v>
      </c>
      <c r="J108">
        <f>(Table2[[#This Row],[1M Return vs Nifty]]-AVERAGE(Table2[1M Return vs Nifty]))/_xlfn.STDEV.P(Table2[1M Return vs Nifty])</f>
        <v>0.37021566260472133</v>
      </c>
      <c r="K108">
        <v>7.6887252451743597</v>
      </c>
      <c r="L108">
        <f>(Table2[[#This Row],[6M Return vs Nifty]]-AVERAGE(Table2[6M Return vs Nifty]))/_xlfn.STDEV.P(Table2[6M Return vs Nifty])</f>
        <v>-6.0361638185438835E-3</v>
      </c>
      <c r="M108">
        <v>1.3311410372644299</v>
      </c>
      <c r="N108">
        <f>(Table2[[#This Row],[1W Return vs Nifty]]-AVERAGE(Table2[1W Return vs Nifty]))/_xlfn.STDEV.P(Table2[1W Return vs Nifty])</f>
        <v>0.20413225214075814</v>
      </c>
      <c r="O108">
        <v>522.05999999999995</v>
      </c>
      <c r="P108">
        <v>506.30831873450597</v>
      </c>
      <c r="Q108">
        <v>438.45863830094601</v>
      </c>
      <c r="R108">
        <v>55.952900037139798</v>
      </c>
      <c r="S108" s="2">
        <f>(Table2[[#This Row],[Close Price]]-Table2[[#This Row],[20D EMA]])/Table2[[#This Row],[20D EMA]]</f>
        <v>1.7890663908363087E-2</v>
      </c>
      <c r="T108" s="2">
        <f>(Table2[[#This Row],[Close Price]]-Table2[[#This Row],[50D EMA]])/Table2[[#This Row],[50D EMA]]</f>
        <v>4.955810587550584E-2</v>
      </c>
      <c r="U108" s="2">
        <f>(Table2[[#This Row],[Close Price]]-Table2[[#This Row],[200D EMA]])/Table2[[#This Row],[200D EMA]]</f>
        <v>0.21197292875607929</v>
      </c>
      <c r="V108">
        <v>0.79858732108792796</v>
      </c>
      <c r="W108">
        <v>530</v>
      </c>
      <c r="X108">
        <v>541.70000000000005</v>
      </c>
      <c r="Y108">
        <v>530</v>
      </c>
      <c r="Z108">
        <v>543.54999999999995</v>
      </c>
      <c r="AA108">
        <v>497.55</v>
      </c>
      <c r="AB108">
        <v>543.54999999999995</v>
      </c>
      <c r="AC108" s="2">
        <f>(Table2[[#This Row],[Close Price]]/Table2[[#This Row],[Day Low]])-1</f>
        <v>2.6415094339622414E-3</v>
      </c>
      <c r="AD108" s="2">
        <f>(Table2[[#This Row],[Day High]]/Table2[[#This Row],[Close Price]])-1</f>
        <v>1.938276251411386E-2</v>
      </c>
      <c r="AE108" s="2">
        <f>(Table2[[#This Row],[Close Price]]/Table2[[#This Row],[Current Week Low]])-1</f>
        <v>2.6415094339622414E-3</v>
      </c>
      <c r="AF108" s="2">
        <f>(Table2[[#This Row],[Current Week High]]/Table2[[#This Row],[Close Price]])-1</f>
        <v>2.2864132480240773E-2</v>
      </c>
      <c r="AG108" s="2">
        <f>(Table2[[#This Row],[Close Price]]/Table2[[#This Row],[Current Month Low]])-1</f>
        <v>6.8033363481057041E-2</v>
      </c>
      <c r="AH108" s="2">
        <f>(Table2[[#This Row],[Current Month High]]/Table2[[#This Row],[Close Price]])-1</f>
        <v>2.2864132480240773E-2</v>
      </c>
      <c r="AI108">
        <v>2.2864132480240702</v>
      </c>
      <c r="AJ108">
        <v>133.58241758241701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0.15</v>
      </c>
      <c r="AM108" t="s">
        <v>10349</v>
      </c>
      <c r="AN108">
        <v>1.52</v>
      </c>
      <c r="AO108" t="s">
        <v>10349</v>
      </c>
      <c r="AP108">
        <v>0.16162594606022501</v>
      </c>
      <c r="AQ108">
        <f>(Table2[[#This Row],[Sharpe Ratio]]-AVERAGE(Table2[Sharpe Ratio]))/_xlfn.STDEV.P(Table2[Sharpe Ratio])</f>
        <v>1.1037107591500928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2.8093328925509571</v>
      </c>
      <c r="AS108">
        <f>_xlfn.RANK.AVG(Table2[[#This Row],[1Y Return vs Nifty Z-Score]],Table2[1Y Return vs Nifty Z-Score])</f>
        <v>87</v>
      </c>
      <c r="AT108">
        <f>_xlfn.RANK.AVG(Table2[[#This Row],[6M Return vs Nifty Z-Score]],Table2[6M Return vs Nifty Z-Score])</f>
        <v>317</v>
      </c>
      <c r="AU108">
        <f>_xlfn.RANK.AVG(Table2[[#This Row],[Sharpe Ratio Z-Score]],Table2[Sharpe Ratio Z-Score])</f>
        <v>97</v>
      </c>
      <c r="AV108">
        <f>(Table2[[#This Row],[Rank 1Y]]+Table2[[#This Row],[Rank 6M]]+Table2[[#This Row],[Rank Sharpe]])/3</f>
        <v>167</v>
      </c>
    </row>
    <row r="109" spans="1:48" x14ac:dyDescent="0.3">
      <c r="A109" t="s">
        <v>131</v>
      </c>
      <c r="B109" t="s">
        <v>132</v>
      </c>
      <c r="C109" t="s">
        <v>10313</v>
      </c>
      <c r="D109" t="s">
        <v>133</v>
      </c>
      <c r="E109">
        <v>222823.64732282999</v>
      </c>
      <c r="F109">
        <v>256.05</v>
      </c>
      <c r="G109">
        <v>147.40466754930799</v>
      </c>
      <c r="H109">
        <f>(Table2[[#This Row],[1Y Return vs Nifty]]-AVERAGE(Table2[1Y Return vs Nifty]))/_xlfn.STDEV.P(Table2[1Y Return vs Nifty])</f>
        <v>1.8573059432453947</v>
      </c>
      <c r="I109">
        <v>13.7895625508155</v>
      </c>
      <c r="J109">
        <f>(Table2[[#This Row],[1M Return vs Nifty]]-AVERAGE(Table2[1M Return vs Nifty]))/_xlfn.STDEV.P(Table2[1M Return vs Nifty])</f>
        <v>1.3156100382254388</v>
      </c>
      <c r="K109">
        <v>46.040531522389003</v>
      </c>
      <c r="L109">
        <f>(Table2[[#This Row],[6M Return vs Nifty]]-AVERAGE(Table2[6M Return vs Nifty]))/_xlfn.STDEV.P(Table2[6M Return vs Nifty])</f>
        <v>1.3103010705214051</v>
      </c>
      <c r="M109">
        <v>-1.0244350254139301</v>
      </c>
      <c r="N109">
        <f>(Table2[[#This Row],[1W Return vs Nifty]]-AVERAGE(Table2[1W Return vs Nifty]))/_xlfn.STDEV.P(Table2[1W Return vs Nifty])</f>
        <v>-0.33014797353477965</v>
      </c>
      <c r="O109">
        <v>253.03</v>
      </c>
      <c r="P109">
        <v>233.35385584919601</v>
      </c>
      <c r="Q109">
        <v>180.38178747715801</v>
      </c>
      <c r="R109">
        <v>48.069603349186103</v>
      </c>
      <c r="S109" s="2">
        <f>(Table2[[#This Row],[Close Price]]-Table2[[#This Row],[20D EMA]])/Table2[[#This Row],[20D EMA]]</f>
        <v>1.1935343635142119E-2</v>
      </c>
      <c r="T109" s="2">
        <f>(Table2[[#This Row],[Close Price]]-Table2[[#This Row],[50D EMA]])/Table2[[#This Row],[50D EMA]]</f>
        <v>9.7260634790930112E-2</v>
      </c>
      <c r="U109" s="2">
        <f>(Table2[[#This Row],[Close Price]]-Table2[[#This Row],[200D EMA]])/Table2[[#This Row],[200D EMA]]</f>
        <v>0.41948920443214904</v>
      </c>
      <c r="V109">
        <v>1.0330205799822201</v>
      </c>
      <c r="W109">
        <v>255.4</v>
      </c>
      <c r="X109">
        <v>261.39999999999998</v>
      </c>
      <c r="Y109">
        <v>255.4</v>
      </c>
      <c r="Z109">
        <v>264.42</v>
      </c>
      <c r="AA109">
        <v>228</v>
      </c>
      <c r="AB109">
        <v>280.89999999999998</v>
      </c>
      <c r="AC109" s="2">
        <f>(Table2[[#This Row],[Close Price]]/Table2[[#This Row],[Day Low]])-1</f>
        <v>2.5450274079874546E-3</v>
      </c>
      <c r="AD109" s="2">
        <f>(Table2[[#This Row],[Day High]]/Table2[[#This Row],[Close Price]])-1</f>
        <v>2.0894356570982042E-2</v>
      </c>
      <c r="AE109" s="2">
        <f>(Table2[[#This Row],[Close Price]]/Table2[[#This Row],[Current Week Low]])-1</f>
        <v>2.5450274079874546E-3</v>
      </c>
      <c r="AF109" s="2">
        <f>(Table2[[#This Row],[Current Week High]]/Table2[[#This Row],[Close Price]])-1</f>
        <v>3.2688927943760993E-2</v>
      </c>
      <c r="AG109" s="2">
        <f>(Table2[[#This Row],[Close Price]]/Table2[[#This Row],[Current Month Low]])-1</f>
        <v>0.12302631578947376</v>
      </c>
      <c r="AH109" s="2">
        <f>(Table2[[#This Row],[Current Month High]]/Table2[[#This Row],[Close Price]])-1</f>
        <v>9.705135715680524E-2</v>
      </c>
      <c r="AI109">
        <v>9.7051357156805196</v>
      </c>
      <c r="AJ109">
        <v>179.07356948228801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0.14000000000000001</v>
      </c>
      <c r="AM109" t="s">
        <v>10349</v>
      </c>
      <c r="AN109">
        <v>-3.59</v>
      </c>
      <c r="AO109" t="s">
        <v>10348</v>
      </c>
      <c r="AP109">
        <v>5.3038529042617001E-2</v>
      </c>
      <c r="AQ109">
        <f>(Table2[[#This Row],[Sharpe Ratio]]-AVERAGE(Table2[Sharpe Ratio]))/_xlfn.STDEV.P(Table2[Sharpe Ratio])</f>
        <v>-0.14383889765191532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4.0092301808055435</v>
      </c>
      <c r="AS109">
        <f>_xlfn.RANK.AVG(Table2[[#This Row],[1Y Return vs Nifty Z-Score]],Table2[1Y Return vs Nifty Z-Score])</f>
        <v>38</v>
      </c>
      <c r="AT109">
        <f>_xlfn.RANK.AVG(Table2[[#This Row],[6M Return vs Nifty Z-Score]],Table2[6M Return vs Nifty Z-Score])</f>
        <v>76</v>
      </c>
      <c r="AU109">
        <f>_xlfn.RANK.AVG(Table2[[#This Row],[Sharpe Ratio Z-Score]],Table2[Sharpe Ratio Z-Score])</f>
        <v>389</v>
      </c>
      <c r="AV109">
        <f>(Table2[[#This Row],[Rank 1Y]]+Table2[[#This Row],[Rank 6M]]+Table2[[#This Row],[Rank Sharpe]])/3</f>
        <v>167.66666666666666</v>
      </c>
    </row>
    <row r="110" spans="1:48" x14ac:dyDescent="0.3">
      <c r="A110" t="s">
        <v>884</v>
      </c>
      <c r="B110" t="s">
        <v>885</v>
      </c>
      <c r="C110" t="s">
        <v>10307</v>
      </c>
      <c r="D110" t="s">
        <v>223</v>
      </c>
      <c r="E110">
        <v>17671.129112999999</v>
      </c>
      <c r="F110">
        <v>2532.6999999999998</v>
      </c>
      <c r="G110">
        <v>127.16677416512999</v>
      </c>
      <c r="H110">
        <f>(Table2[[#This Row],[1Y Return vs Nifty]]-AVERAGE(Table2[1Y Return vs Nifty]))/_xlfn.STDEV.P(Table2[1Y Return vs Nifty])</f>
        <v>1.5382039636723379</v>
      </c>
      <c r="I110">
        <v>9.99014073669934</v>
      </c>
      <c r="J110">
        <f>(Table2[[#This Row],[1M Return vs Nifty]]-AVERAGE(Table2[1M Return vs Nifty]))/_xlfn.STDEV.P(Table2[1M Return vs Nifty])</f>
        <v>0.95009608634483567</v>
      </c>
      <c r="K110">
        <v>33.905521815093202</v>
      </c>
      <c r="L110">
        <f>(Table2[[#This Row],[6M Return vs Nifty]]-AVERAGE(Table2[6M Return vs Nifty]))/_xlfn.STDEV.P(Table2[6M Return vs Nifty])</f>
        <v>0.89379486997041746</v>
      </c>
      <c r="M110">
        <v>5.2574412469289697</v>
      </c>
      <c r="N110">
        <f>(Table2[[#This Row],[1W Return vs Nifty]]-AVERAGE(Table2[1W Return vs Nifty]))/_xlfn.STDEV.P(Table2[1W Return vs Nifty])</f>
        <v>1.0946764359291956</v>
      </c>
      <c r="O110">
        <v>2369.84</v>
      </c>
      <c r="P110">
        <v>2178.2171153691902</v>
      </c>
      <c r="Q110">
        <v>1753.5814948561399</v>
      </c>
      <c r="R110">
        <v>70.815380266921196</v>
      </c>
      <c r="S110" s="2">
        <f>(Table2[[#This Row],[Close Price]]-Table2[[#This Row],[20D EMA]])/Table2[[#This Row],[20D EMA]]</f>
        <v>6.8721939033858689E-2</v>
      </c>
      <c r="T110" s="2">
        <f>(Table2[[#This Row],[Close Price]]-Table2[[#This Row],[50D EMA]])/Table2[[#This Row],[50D EMA]]</f>
        <v>0.16273992254014938</v>
      </c>
      <c r="U110" s="2">
        <f>(Table2[[#This Row],[Close Price]]-Table2[[#This Row],[200D EMA]])/Table2[[#This Row],[200D EMA]]</f>
        <v>0.44430128136575547</v>
      </c>
      <c r="V110">
        <v>0.60329491033201899</v>
      </c>
      <c r="W110">
        <v>2525.5</v>
      </c>
      <c r="X110">
        <v>2578</v>
      </c>
      <c r="Y110">
        <v>2510</v>
      </c>
      <c r="Z110">
        <v>2601.5</v>
      </c>
      <c r="AA110">
        <v>2070</v>
      </c>
      <c r="AB110">
        <v>2604.9499999999998</v>
      </c>
      <c r="AC110" s="2">
        <f>(Table2[[#This Row],[Close Price]]/Table2[[#This Row],[Day Low]])-1</f>
        <v>2.8509206097802053E-3</v>
      </c>
      <c r="AD110" s="2">
        <f>(Table2[[#This Row],[Day High]]/Table2[[#This Row],[Close Price]])-1</f>
        <v>1.7886050459983593E-2</v>
      </c>
      <c r="AE110" s="2">
        <f>(Table2[[#This Row],[Close Price]]/Table2[[#This Row],[Current Week Low]])-1</f>
        <v>9.0438247011952466E-3</v>
      </c>
      <c r="AF110" s="2">
        <f>(Table2[[#This Row],[Current Week High]]/Table2[[#This Row],[Close Price]])-1</f>
        <v>2.7164685908319219E-2</v>
      </c>
      <c r="AG110" s="2">
        <f>(Table2[[#This Row],[Close Price]]/Table2[[#This Row],[Current Month Low]])-1</f>
        <v>0.22352657004830911</v>
      </c>
      <c r="AH110" s="2">
        <f>(Table2[[#This Row],[Current Month High]]/Table2[[#This Row],[Close Price]])-1</f>
        <v>2.8526868559245022E-2</v>
      </c>
      <c r="AI110">
        <v>2.8526868559245</v>
      </c>
      <c r="AJ110">
        <v>161.089634554919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0.51</v>
      </c>
      <c r="AM110" t="s">
        <v>10349</v>
      </c>
      <c r="AN110">
        <v>13.34</v>
      </c>
      <c r="AO110" t="s">
        <v>10349</v>
      </c>
      <c r="AP110">
        <v>7.2917305862624002E-2</v>
      </c>
      <c r="AQ110">
        <f>(Table2[[#This Row],[Sharpe Ratio]]-AVERAGE(Table2[Sharpe Ratio]))/_xlfn.STDEV.P(Table2[Sharpe Ratio])</f>
        <v>8.4546323035505938E-2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4.5613176789522925</v>
      </c>
      <c r="AS110">
        <f>_xlfn.RANK.AVG(Table2[[#This Row],[1Y Return vs Nifty Z-Score]],Table2[1Y Return vs Nifty Z-Score])</f>
        <v>54</v>
      </c>
      <c r="AT110">
        <f>_xlfn.RANK.AVG(Table2[[#This Row],[6M Return vs Nifty Z-Score]],Table2[6M Return vs Nifty Z-Score])</f>
        <v>119</v>
      </c>
      <c r="AU110">
        <f>_xlfn.RANK.AVG(Table2[[#This Row],[Sharpe Ratio Z-Score]],Table2[Sharpe Ratio Z-Score])</f>
        <v>330</v>
      </c>
      <c r="AV110">
        <f>(Table2[[#This Row],[Rank 1Y]]+Table2[[#This Row],[Rank 6M]]+Table2[[#This Row],[Rank Sharpe]])/3</f>
        <v>167.66666666666666</v>
      </c>
    </row>
    <row r="111" spans="1:48" x14ac:dyDescent="0.3">
      <c r="A111" t="s">
        <v>678</v>
      </c>
      <c r="B111" t="s">
        <v>679</v>
      </c>
      <c r="C111" t="s">
        <v>10309</v>
      </c>
      <c r="D111" t="s">
        <v>51</v>
      </c>
      <c r="E111">
        <v>27130.260185700001</v>
      </c>
      <c r="F111">
        <v>1065.75</v>
      </c>
      <c r="G111">
        <v>77.065903334313006</v>
      </c>
      <c r="H111">
        <f>(Table2[[#This Row],[1Y Return vs Nifty]]-AVERAGE(Table2[1Y Return vs Nifty]))/_xlfn.STDEV.P(Table2[1Y Return vs Nifty])</f>
        <v>0.7482360180487786</v>
      </c>
      <c r="I111">
        <v>14.041833781803099</v>
      </c>
      <c r="J111">
        <f>(Table2[[#This Row],[1M Return vs Nifty]]-AVERAGE(Table2[1M Return vs Nifty]))/_xlfn.STDEV.P(Table2[1M Return vs Nifty])</f>
        <v>1.3398791662915763</v>
      </c>
      <c r="K111">
        <v>47.731089730624603</v>
      </c>
      <c r="L111">
        <f>(Table2[[#This Row],[6M Return vs Nifty]]-AVERAGE(Table2[6M Return vs Nifty]))/_xlfn.STDEV.P(Table2[6M Return vs Nifty])</f>
        <v>1.3683255792038465</v>
      </c>
      <c r="M111">
        <v>9.1210276355947606</v>
      </c>
      <c r="N111">
        <f>(Table2[[#This Row],[1W Return vs Nifty]]-AVERAGE(Table2[1W Return vs Nifty]))/_xlfn.STDEV.P(Table2[1W Return vs Nifty])</f>
        <v>1.9709961779910146</v>
      </c>
      <c r="O111">
        <v>997.32</v>
      </c>
      <c r="P111">
        <v>905.66141876207098</v>
      </c>
      <c r="Q111">
        <v>733.26865846964404</v>
      </c>
      <c r="R111">
        <v>68.094221158515893</v>
      </c>
      <c r="S111" s="2">
        <f>(Table2[[#This Row],[Close Price]]-Table2[[#This Row],[20D EMA]])/Table2[[#This Row],[20D EMA]]</f>
        <v>6.8613885212369094E-2</v>
      </c>
      <c r="T111" s="2">
        <f>(Table2[[#This Row],[Close Price]]-Table2[[#This Row],[50D EMA]])/Table2[[#This Row],[50D EMA]]</f>
        <v>0.17676427185862753</v>
      </c>
      <c r="U111" s="2">
        <f>(Table2[[#This Row],[Close Price]]-Table2[[#This Row],[200D EMA]])/Table2[[#This Row],[200D EMA]]</f>
        <v>0.45342363633031246</v>
      </c>
      <c r="V111">
        <v>0.54205369234960499</v>
      </c>
      <c r="W111">
        <v>1060</v>
      </c>
      <c r="X111">
        <v>1115</v>
      </c>
      <c r="Y111">
        <v>1054.9000000000001</v>
      </c>
      <c r="Z111">
        <v>1115</v>
      </c>
      <c r="AA111">
        <v>915.75</v>
      </c>
      <c r="AB111">
        <v>1115</v>
      </c>
      <c r="AC111" s="2">
        <f>(Table2[[#This Row],[Close Price]]/Table2[[#This Row],[Day Low]])-1</f>
        <v>5.4245283018867774E-3</v>
      </c>
      <c r="AD111" s="2">
        <f>(Table2[[#This Row],[Day High]]/Table2[[#This Row],[Close Price]])-1</f>
        <v>4.6211588083509225E-2</v>
      </c>
      <c r="AE111" s="2">
        <f>(Table2[[#This Row],[Close Price]]/Table2[[#This Row],[Current Week Low]])-1</f>
        <v>1.0285335102853344E-2</v>
      </c>
      <c r="AF111" s="2">
        <f>(Table2[[#This Row],[Current Week High]]/Table2[[#This Row],[Close Price]])-1</f>
        <v>4.6211588083509225E-2</v>
      </c>
      <c r="AG111" s="2">
        <f>(Table2[[#This Row],[Close Price]]/Table2[[#This Row],[Current Month Low]])-1</f>
        <v>0.16380016380016382</v>
      </c>
      <c r="AH111" s="2">
        <f>(Table2[[#This Row],[Current Month High]]/Table2[[#This Row],[Close Price]])-1</f>
        <v>4.6211588083509225E-2</v>
      </c>
      <c r="AI111">
        <v>4.6211588083509199</v>
      </c>
      <c r="AJ111">
        <v>111.03960396039599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0.42</v>
      </c>
      <c r="AM111" t="s">
        <v>10349</v>
      </c>
      <c r="AN111">
        <v>7.36</v>
      </c>
      <c r="AO111" t="s">
        <v>10349</v>
      </c>
      <c r="AP111">
        <v>7.9432805687970995E-2</v>
      </c>
      <c r="AQ111">
        <f>(Table2[[#This Row],[Sharpe Ratio]]-AVERAGE(Table2[Sharpe Ratio]))/_xlfn.STDEV.P(Table2[Sharpe Ratio])</f>
        <v>0.15940222986389216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5.5868391713991077</v>
      </c>
      <c r="AS111">
        <f>_xlfn.RANK.AVG(Table2[[#This Row],[1Y Return vs Nifty Z-Score]],Table2[1Y Return vs Nifty Z-Score])</f>
        <v>137</v>
      </c>
      <c r="AT111">
        <f>_xlfn.RANK.AVG(Table2[[#This Row],[6M Return vs Nifty Z-Score]],Table2[6M Return vs Nifty Z-Score])</f>
        <v>68</v>
      </c>
      <c r="AU111">
        <f>_xlfn.RANK.AVG(Table2[[#This Row],[Sharpe Ratio Z-Score]],Table2[Sharpe Ratio Z-Score])</f>
        <v>305</v>
      </c>
      <c r="AV111">
        <f>(Table2[[#This Row],[Rank 1Y]]+Table2[[#This Row],[Rank 6M]]+Table2[[#This Row],[Rank Sharpe]])/3</f>
        <v>170</v>
      </c>
    </row>
    <row r="112" spans="1:48" x14ac:dyDescent="0.3">
      <c r="A112" t="s">
        <v>746</v>
      </c>
      <c r="B112" t="s">
        <v>747</v>
      </c>
      <c r="C112" t="s">
        <v>10306</v>
      </c>
      <c r="D112" t="s">
        <v>650</v>
      </c>
      <c r="E112">
        <v>22820.562491174998</v>
      </c>
      <c r="F112">
        <v>1334.25</v>
      </c>
      <c r="G112">
        <v>29.116007425636901</v>
      </c>
      <c r="H112">
        <f>(Table2[[#This Row],[1Y Return vs Nifty]]-AVERAGE(Table2[1Y Return vs Nifty]))/_xlfn.STDEV.P(Table2[1Y Return vs Nifty])</f>
        <v>-7.8163246690075346E-3</v>
      </c>
      <c r="I112">
        <v>-3.7191966425339098</v>
      </c>
      <c r="J112">
        <f>(Table2[[#This Row],[1M Return vs Nifty]]-AVERAGE(Table2[1M Return vs Nifty]))/_xlfn.STDEV.P(Table2[1M Return vs Nifty])</f>
        <v>-0.36877671280860314</v>
      </c>
      <c r="K112">
        <v>69.287734998848507</v>
      </c>
      <c r="L112">
        <f>(Table2[[#This Row],[6M Return vs Nifty]]-AVERAGE(Table2[6M Return vs Nifty]))/_xlfn.STDEV.P(Table2[6M Return vs Nifty])</f>
        <v>2.1082076752103567</v>
      </c>
      <c r="M112">
        <v>2.4680605273831202</v>
      </c>
      <c r="N112">
        <f>(Table2[[#This Row],[1W Return vs Nifty]]-AVERAGE(Table2[1W Return vs Nifty]))/_xlfn.STDEV.P(Table2[1W Return vs Nifty])</f>
        <v>0.46200276261999146</v>
      </c>
      <c r="O112">
        <v>1269.6099999999999</v>
      </c>
      <c r="P112">
        <v>1266.7271902027301</v>
      </c>
      <c r="Q112">
        <v>1060.3688452409101</v>
      </c>
      <c r="R112">
        <v>65.601287460387297</v>
      </c>
      <c r="S112" s="2">
        <f>(Table2[[#This Row],[Close Price]]-Table2[[#This Row],[20D EMA]])/Table2[[#This Row],[20D EMA]]</f>
        <v>5.0913272579768673E-2</v>
      </c>
      <c r="T112" s="2">
        <f>(Table2[[#This Row],[Close Price]]-Table2[[#This Row],[50D EMA]])/Table2[[#This Row],[50D EMA]]</f>
        <v>5.3304934416433754E-2</v>
      </c>
      <c r="U112" s="2">
        <f>(Table2[[#This Row],[Close Price]]-Table2[[#This Row],[200D EMA]])/Table2[[#This Row],[200D EMA]]</f>
        <v>0.25828857193259536</v>
      </c>
      <c r="V112">
        <v>0.50064868570366705</v>
      </c>
      <c r="W112">
        <v>1243.45</v>
      </c>
      <c r="X112">
        <v>1350</v>
      </c>
      <c r="Y112">
        <v>1243.45</v>
      </c>
      <c r="Z112">
        <v>1350</v>
      </c>
      <c r="AA112">
        <v>1106</v>
      </c>
      <c r="AB112">
        <v>1350</v>
      </c>
      <c r="AC112" s="2">
        <f>(Table2[[#This Row],[Close Price]]/Table2[[#This Row],[Day Low]])-1</f>
        <v>7.3022638626402347E-2</v>
      </c>
      <c r="AD112" s="2">
        <f>(Table2[[#This Row],[Day High]]/Table2[[#This Row],[Close Price]])-1</f>
        <v>1.180438448566612E-2</v>
      </c>
      <c r="AE112" s="2">
        <f>(Table2[[#This Row],[Close Price]]/Table2[[#This Row],[Current Week Low]])-1</f>
        <v>7.3022638626402347E-2</v>
      </c>
      <c r="AF112" s="2">
        <f>(Table2[[#This Row],[Current Week High]]/Table2[[#This Row],[Close Price]])-1</f>
        <v>1.180438448566612E-2</v>
      </c>
      <c r="AG112" s="2">
        <f>(Table2[[#This Row],[Close Price]]/Table2[[#This Row],[Current Month Low]])-1</f>
        <v>0.20637432188065108</v>
      </c>
      <c r="AH112" s="2">
        <f>(Table2[[#This Row],[Current Month High]]/Table2[[#This Row],[Close Price]])-1</f>
        <v>1.180438448566612E-2</v>
      </c>
      <c r="AI112">
        <v>12.0479670226719</v>
      </c>
      <c r="AJ112">
        <v>104.875239923224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0.04</v>
      </c>
      <c r="AM112" t="s">
        <v>10349</v>
      </c>
      <c r="AN112">
        <v>8.0500000000000007</v>
      </c>
      <c r="AO112" t="s">
        <v>10349</v>
      </c>
      <c r="AP112">
        <v>0.121526797325298</v>
      </c>
      <c r="AQ112">
        <f>(Table2[[#This Row],[Sharpe Ratio]]-AVERAGE(Table2[Sharpe Ratio]))/_xlfn.STDEV.P(Table2[Sharpe Ratio])</f>
        <v>0.64301576689146911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2.8366331672442069</v>
      </c>
      <c r="AS112">
        <f>_xlfn.RANK.AVG(Table2[[#This Row],[1Y Return vs Nifty Z-Score]],Table2[1Y Return vs Nifty Z-Score])</f>
        <v>298</v>
      </c>
      <c r="AT112">
        <f>_xlfn.RANK.AVG(Table2[[#This Row],[6M Return vs Nifty Z-Score]],Table2[6M Return vs Nifty Z-Score])</f>
        <v>27</v>
      </c>
      <c r="AU112">
        <f>_xlfn.RANK.AVG(Table2[[#This Row],[Sharpe Ratio Z-Score]],Table2[Sharpe Ratio Z-Score])</f>
        <v>185</v>
      </c>
      <c r="AV112">
        <f>(Table2[[#This Row],[Rank 1Y]]+Table2[[#This Row],[Rank 6M]]+Table2[[#This Row],[Rank Sharpe]])/3</f>
        <v>170</v>
      </c>
    </row>
    <row r="113" spans="1:48" x14ac:dyDescent="0.3">
      <c r="A113" t="s">
        <v>206</v>
      </c>
      <c r="B113" t="s">
        <v>207</v>
      </c>
      <c r="C113" t="s">
        <v>10310</v>
      </c>
      <c r="D113" t="s">
        <v>60</v>
      </c>
      <c r="E113">
        <v>127884.19907528</v>
      </c>
      <c r="F113">
        <v>733.1</v>
      </c>
      <c r="G113">
        <v>81.260155970007403</v>
      </c>
      <c r="H113">
        <f>(Table2[[#This Row],[1Y Return vs Nifty]]-AVERAGE(Table2[1Y Return vs Nifty]))/_xlfn.STDEV.P(Table2[1Y Return vs Nifty])</f>
        <v>0.81436910282557418</v>
      </c>
      <c r="I113">
        <v>1.16470267009955</v>
      </c>
      <c r="J113">
        <f>(Table2[[#This Row],[1M Return vs Nifty]]-AVERAGE(Table2[1M Return vs Nifty]))/_xlfn.STDEV.P(Table2[1M Return vs Nifty])</f>
        <v>0.10106670697575257</v>
      </c>
      <c r="K113">
        <v>27.780037135764001</v>
      </c>
      <c r="L113">
        <f>(Table2[[#This Row],[6M Return vs Nifty]]-AVERAGE(Table2[6M Return vs Nifty]))/_xlfn.STDEV.P(Table2[6M Return vs Nifty])</f>
        <v>0.68355174599608748</v>
      </c>
      <c r="M113">
        <v>5.2846585048390002</v>
      </c>
      <c r="N113">
        <f>(Table2[[#This Row],[1W Return vs Nifty]]-AVERAGE(Table2[1W Return vs Nifty]))/_xlfn.STDEV.P(Table2[1W Return vs Nifty])</f>
        <v>1.1008497210668899</v>
      </c>
      <c r="O113">
        <v>701.18</v>
      </c>
      <c r="P113">
        <v>689.32214933499904</v>
      </c>
      <c r="Q113">
        <v>577.50639669209795</v>
      </c>
      <c r="R113">
        <v>66.535617173030104</v>
      </c>
      <c r="S113" s="2">
        <f>(Table2[[#This Row],[Close Price]]-Table2[[#This Row],[20D EMA]])/Table2[[#This Row],[20D EMA]]</f>
        <v>4.5523260788955869E-2</v>
      </c>
      <c r="T113" s="2">
        <f>(Table2[[#This Row],[Close Price]]-Table2[[#This Row],[50D EMA]])/Table2[[#This Row],[50D EMA]]</f>
        <v>6.3508550693219756E-2</v>
      </c>
      <c r="U113" s="2">
        <f>(Table2[[#This Row],[Close Price]]-Table2[[#This Row],[200D EMA]])/Table2[[#This Row],[200D EMA]]</f>
        <v>0.26942316864216143</v>
      </c>
      <c r="V113">
        <v>0.50487038381555904</v>
      </c>
      <c r="W113">
        <v>716.15</v>
      </c>
      <c r="X113">
        <v>737.5</v>
      </c>
      <c r="Y113">
        <v>701.95</v>
      </c>
      <c r="Z113">
        <v>737.5</v>
      </c>
      <c r="AA113">
        <v>642.04999999999995</v>
      </c>
      <c r="AB113">
        <v>748</v>
      </c>
      <c r="AC113" s="2">
        <f>(Table2[[#This Row],[Close Price]]/Table2[[#This Row],[Day Low]])-1</f>
        <v>2.3668225930322029E-2</v>
      </c>
      <c r="AD113" s="2">
        <f>(Table2[[#This Row],[Day High]]/Table2[[#This Row],[Close Price]])-1</f>
        <v>6.0019096985404197E-3</v>
      </c>
      <c r="AE113" s="2">
        <f>(Table2[[#This Row],[Close Price]]/Table2[[#This Row],[Current Week Low]])-1</f>
        <v>4.4376380084051537E-2</v>
      </c>
      <c r="AF113" s="2">
        <f>(Table2[[#This Row],[Current Week High]]/Table2[[#This Row],[Close Price]])-1</f>
        <v>6.0019096985404197E-3</v>
      </c>
      <c r="AG113" s="2">
        <f>(Table2[[#This Row],[Close Price]]/Table2[[#This Row],[Current Month Low]])-1</f>
        <v>0.14181138540612115</v>
      </c>
      <c r="AH113" s="2">
        <f>(Table2[[#This Row],[Current Month High]]/Table2[[#This Row],[Close Price]])-1</f>
        <v>2.0324648751875563E-2</v>
      </c>
      <c r="AI113">
        <v>2.5780930296003199</v>
      </c>
      <c r="AJ113">
        <v>114.29406606255399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0.06</v>
      </c>
      <c r="AM113" t="s">
        <v>10349</v>
      </c>
      <c r="AN113">
        <v>4.8099999999999996</v>
      </c>
      <c r="AO113" t="s">
        <v>10349</v>
      </c>
      <c r="AP113">
        <v>0.105428046106483</v>
      </c>
      <c r="AQ113">
        <f>(Table2[[#This Row],[Sharpe Ratio]]-AVERAGE(Table2[Sharpe Ratio]))/_xlfn.STDEV.P(Table2[Sharpe Ratio])</f>
        <v>0.45805887124381922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3.1578961481081231</v>
      </c>
      <c r="AS113">
        <f>_xlfn.RANK.AVG(Table2[[#This Row],[1Y Return vs Nifty Z-Score]],Table2[1Y Return vs Nifty Z-Score])</f>
        <v>126</v>
      </c>
      <c r="AT113">
        <f>_xlfn.RANK.AVG(Table2[[#This Row],[6M Return vs Nifty Z-Score]],Table2[6M Return vs Nifty Z-Score])</f>
        <v>154</v>
      </c>
      <c r="AU113">
        <f>_xlfn.RANK.AVG(Table2[[#This Row],[Sharpe Ratio Z-Score]],Table2[Sharpe Ratio Z-Score])</f>
        <v>231</v>
      </c>
      <c r="AV113">
        <f>(Table2[[#This Row],[Rank 1Y]]+Table2[[#This Row],[Rank 6M]]+Table2[[#This Row],[Rank Sharpe]])/3</f>
        <v>170.33333333333334</v>
      </c>
    </row>
    <row r="114" spans="1:48" x14ac:dyDescent="0.3">
      <c r="A114" t="s">
        <v>550</v>
      </c>
      <c r="B114" t="s">
        <v>551</v>
      </c>
      <c r="C114" t="s">
        <v>10305</v>
      </c>
      <c r="D114" t="s">
        <v>552</v>
      </c>
      <c r="E114">
        <v>36555.001338975002</v>
      </c>
      <c r="F114">
        <v>2700.25</v>
      </c>
      <c r="G114">
        <v>167.725245904095</v>
      </c>
      <c r="H114">
        <f>(Table2[[#This Row],[1Y Return vs Nifty]]-AVERAGE(Table2[1Y Return vs Nifty]))/_xlfn.STDEV.P(Table2[1Y Return vs Nifty])</f>
        <v>2.1777116621603589</v>
      </c>
      <c r="I114">
        <v>9.7103593604347296</v>
      </c>
      <c r="J114">
        <f>(Table2[[#This Row],[1M Return vs Nifty]]-AVERAGE(Table2[1M Return vs Nifty]))/_xlfn.STDEV.P(Table2[1M Return vs Nifty])</f>
        <v>0.92318041298602982</v>
      </c>
      <c r="K114">
        <v>-7.4003139415061902E-3</v>
      </c>
      <c r="L114">
        <f>(Table2[[#This Row],[6M Return vs Nifty]]-AVERAGE(Table2[6M Return vs Nifty]))/_xlfn.STDEV.P(Table2[6M Return vs Nifty])</f>
        <v>-0.27018791094598921</v>
      </c>
      <c r="M114">
        <v>0.35408619429196603</v>
      </c>
      <c r="N114">
        <f>(Table2[[#This Row],[1W Return vs Nifty]]-AVERAGE(Table2[1W Return vs Nifty]))/_xlfn.STDEV.P(Table2[1W Return vs Nifty])</f>
        <v>-1.7478542038883702E-2</v>
      </c>
      <c r="O114">
        <v>2610.9</v>
      </c>
      <c r="P114">
        <v>2561.2737024349499</v>
      </c>
      <c r="Q114">
        <v>2313.5490618846502</v>
      </c>
      <c r="R114">
        <v>60.2216350931512</v>
      </c>
      <c r="S114" s="2">
        <f>(Table2[[#This Row],[Close Price]]-Table2[[#This Row],[20D EMA]])/Table2[[#This Row],[20D EMA]]</f>
        <v>3.4221915814470073E-2</v>
      </c>
      <c r="T114" s="2">
        <f>(Table2[[#This Row],[Close Price]]-Table2[[#This Row],[50D EMA]])/Table2[[#This Row],[50D EMA]]</f>
        <v>5.4260619407027151E-2</v>
      </c>
      <c r="U114" s="2">
        <f>(Table2[[#This Row],[Close Price]]-Table2[[#This Row],[200D EMA]])/Table2[[#This Row],[200D EMA]]</f>
        <v>0.16714620168907837</v>
      </c>
      <c r="V114">
        <v>0.83475203307268397</v>
      </c>
      <c r="W114">
        <v>2681</v>
      </c>
      <c r="X114">
        <v>2753.45</v>
      </c>
      <c r="Y114">
        <v>2681</v>
      </c>
      <c r="Z114">
        <v>2767</v>
      </c>
      <c r="AA114">
        <v>2306.1</v>
      </c>
      <c r="AB114">
        <v>2800</v>
      </c>
      <c r="AC114" s="2">
        <f>(Table2[[#This Row],[Close Price]]/Table2[[#This Row],[Day Low]])-1</f>
        <v>7.1801566579634546E-3</v>
      </c>
      <c r="AD114" s="2">
        <f>(Table2[[#This Row],[Day High]]/Table2[[#This Row],[Close Price]])-1</f>
        <v>1.9701879455605864E-2</v>
      </c>
      <c r="AE114" s="2">
        <f>(Table2[[#This Row],[Close Price]]/Table2[[#This Row],[Current Week Low]])-1</f>
        <v>7.1801566579634546E-3</v>
      </c>
      <c r="AF114" s="2">
        <f>(Table2[[#This Row],[Current Week High]]/Table2[[#This Row],[Close Price]])-1</f>
        <v>2.4719933339505618E-2</v>
      </c>
      <c r="AG114" s="2">
        <f>(Table2[[#This Row],[Close Price]]/Table2[[#This Row],[Current Month Low]])-1</f>
        <v>0.17091626555656747</v>
      </c>
      <c r="AH114" s="2">
        <f>(Table2[[#This Row],[Current Month High]]/Table2[[#This Row],[Close Price]])-1</f>
        <v>3.6941023979261134E-2</v>
      </c>
      <c r="AI114">
        <v>20.903620035181898</v>
      </c>
      <c r="AJ114">
        <v>202.37961926091799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-7.0000000000000007E-2</v>
      </c>
      <c r="AM114" t="s">
        <v>10348</v>
      </c>
      <c r="AN114">
        <v>3.86</v>
      </c>
      <c r="AO114" t="s">
        <v>10349</v>
      </c>
      <c r="AP114">
        <v>0.181996269319779</v>
      </c>
      <c r="AQ114">
        <f>(Table2[[#This Row],[Sharpe Ratio]]-AVERAGE(Table2[Sharpe Ratio]))/_xlfn.STDEV.P(Table2[Sharpe Ratio])</f>
        <v>1.3377433062847364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4.150968928446253</v>
      </c>
      <c r="AS114">
        <f>_xlfn.RANK.AVG(Table2[[#This Row],[1Y Return vs Nifty Z-Score]],Table2[1Y Return vs Nifty Z-Score])</f>
        <v>27</v>
      </c>
      <c r="AT114">
        <f>_xlfn.RANK.AVG(Table2[[#This Row],[6M Return vs Nifty Z-Score]],Table2[6M Return vs Nifty Z-Score])</f>
        <v>417</v>
      </c>
      <c r="AU114">
        <f>_xlfn.RANK.AVG(Table2[[#This Row],[Sharpe Ratio Z-Score]],Table2[Sharpe Ratio Z-Score])</f>
        <v>67</v>
      </c>
      <c r="AV114">
        <f>(Table2[[#This Row],[Rank 1Y]]+Table2[[#This Row],[Rank 6M]]+Table2[[#This Row],[Rank Sharpe]])/3</f>
        <v>170.33333333333334</v>
      </c>
    </row>
    <row r="115" spans="1:48" x14ac:dyDescent="0.3">
      <c r="A115" t="s">
        <v>1000</v>
      </c>
      <c r="B115" t="s">
        <v>1001</v>
      </c>
      <c r="C115" t="s">
        <v>10304</v>
      </c>
      <c r="D115" t="s">
        <v>300</v>
      </c>
      <c r="E115">
        <v>14450.900372284999</v>
      </c>
      <c r="F115">
        <v>1033.1500000000001</v>
      </c>
      <c r="G115">
        <v>112.924177095761</v>
      </c>
      <c r="H115">
        <f>(Table2[[#This Row],[1Y Return vs Nifty]]-AVERAGE(Table2[1Y Return vs Nifty]))/_xlfn.STDEV.P(Table2[1Y Return vs Nifty])</f>
        <v>1.3136331136919628</v>
      </c>
      <c r="I115">
        <v>-3.4478258757826898</v>
      </c>
      <c r="J115">
        <f>(Table2[[#This Row],[1M Return vs Nifty]]-AVERAGE(Table2[1M Return vs Nifty]))/_xlfn.STDEV.P(Table2[1M Return vs Nifty])</f>
        <v>-0.34267016127710864</v>
      </c>
      <c r="K115">
        <v>11.797459336822</v>
      </c>
      <c r="L115">
        <f>(Table2[[#This Row],[6M Return vs Nifty]]-AVERAGE(Table2[6M Return vs Nifty]))/_xlfn.STDEV.P(Table2[6M Return vs Nifty])</f>
        <v>0.1349866509022056</v>
      </c>
      <c r="M115">
        <v>-4.54600087726</v>
      </c>
      <c r="N115">
        <f>(Table2[[#This Row],[1W Return vs Nifty]]-AVERAGE(Table2[1W Return vs Nifty]))/_xlfn.STDEV.P(Table2[1W Return vs Nifty])</f>
        <v>-1.1288922925427853</v>
      </c>
      <c r="O115">
        <v>1046.44</v>
      </c>
      <c r="P115">
        <v>1011.59380860315</v>
      </c>
      <c r="Q115">
        <v>841.13296564830102</v>
      </c>
      <c r="R115">
        <v>42.784277830326097</v>
      </c>
      <c r="S115" s="2">
        <f>(Table2[[#This Row],[Close Price]]-Table2[[#This Row],[20D EMA]])/Table2[[#This Row],[20D EMA]]</f>
        <v>-1.2700202591644016E-2</v>
      </c>
      <c r="T115" s="2">
        <f>(Table2[[#This Row],[Close Price]]-Table2[[#This Row],[50D EMA]])/Table2[[#This Row],[50D EMA]]</f>
        <v>2.1309137337065888E-2</v>
      </c>
      <c r="U115" s="2">
        <f>(Table2[[#This Row],[Close Price]]-Table2[[#This Row],[200D EMA]])/Table2[[#This Row],[200D EMA]]</f>
        <v>0.22828380552616012</v>
      </c>
      <c r="V115">
        <v>0.71515079505199297</v>
      </c>
      <c r="W115">
        <v>1013.1</v>
      </c>
      <c r="X115">
        <v>1060.95</v>
      </c>
      <c r="Y115">
        <v>1013.1</v>
      </c>
      <c r="Z115">
        <v>1090.1500000000001</v>
      </c>
      <c r="AA115">
        <v>940.05</v>
      </c>
      <c r="AB115">
        <v>1130</v>
      </c>
      <c r="AC115" s="2">
        <f>(Table2[[#This Row],[Close Price]]/Table2[[#This Row],[Day Low]])-1</f>
        <v>1.9790741289112734E-2</v>
      </c>
      <c r="AD115" s="2">
        <f>(Table2[[#This Row],[Day High]]/Table2[[#This Row],[Close Price]])-1</f>
        <v>2.6907999806417227E-2</v>
      </c>
      <c r="AE115" s="2">
        <f>(Table2[[#This Row],[Close Price]]/Table2[[#This Row],[Current Week Low]])-1</f>
        <v>1.9790741289112734E-2</v>
      </c>
      <c r="AF115" s="2">
        <f>(Table2[[#This Row],[Current Week High]]/Table2[[#This Row],[Close Price]])-1</f>
        <v>5.5171078739776336E-2</v>
      </c>
      <c r="AG115" s="2">
        <f>(Table2[[#This Row],[Close Price]]/Table2[[#This Row],[Current Month Low]])-1</f>
        <v>9.903728525078459E-2</v>
      </c>
      <c r="AH115" s="2">
        <f>(Table2[[#This Row],[Current Month High]]/Table2[[#This Row],[Close Price]])-1</f>
        <v>9.3742438174514664E-2</v>
      </c>
      <c r="AI115">
        <v>11.982771136814501</v>
      </c>
      <c r="AJ115">
        <v>156.348861733143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-0.05</v>
      </c>
      <c r="AM115" t="s">
        <v>10348</v>
      </c>
      <c r="AN115">
        <v>1.84</v>
      </c>
      <c r="AO115" t="s">
        <v>10349</v>
      </c>
      <c r="AP115">
        <v>0.13092605298808399</v>
      </c>
      <c r="AQ115">
        <f>(Table2[[#This Row],[Sharpe Ratio]]-AVERAGE(Table2[Sharpe Ratio]))/_xlfn.STDEV.P(Table2[Sharpe Ratio])</f>
        <v>0.75100284770030312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0.72806015847457739</v>
      </c>
      <c r="AS115">
        <f>_xlfn.RANK.AVG(Table2[[#This Row],[1Y Return vs Nifty Z-Score]],Table2[1Y Return vs Nifty Z-Score])</f>
        <v>71</v>
      </c>
      <c r="AT115">
        <f>_xlfn.RANK.AVG(Table2[[#This Row],[6M Return vs Nifty Z-Score]],Table2[6M Return vs Nifty Z-Score])</f>
        <v>278</v>
      </c>
      <c r="AU115">
        <f>_xlfn.RANK.AVG(Table2[[#This Row],[Sharpe Ratio Z-Score]],Table2[Sharpe Ratio Z-Score])</f>
        <v>162</v>
      </c>
      <c r="AV115">
        <f>(Table2[[#This Row],[Rank 1Y]]+Table2[[#This Row],[Rank 6M]]+Table2[[#This Row],[Rank Sharpe]])/3</f>
        <v>170.33333333333334</v>
      </c>
    </row>
    <row r="116" spans="1:48" x14ac:dyDescent="0.3">
      <c r="A116" t="s">
        <v>620</v>
      </c>
      <c r="B116" t="s">
        <v>621</v>
      </c>
      <c r="C116" t="s">
        <v>10305</v>
      </c>
      <c r="D116" t="s">
        <v>412</v>
      </c>
      <c r="E116">
        <v>31174.814241240001</v>
      </c>
      <c r="F116">
        <v>1660.2</v>
      </c>
      <c r="G116">
        <v>48.363342446451</v>
      </c>
      <c r="H116">
        <f>(Table2[[#This Row],[1Y Return vs Nifty]]-AVERAGE(Table2[1Y Return vs Nifty]))/_xlfn.STDEV.P(Table2[1Y Return vs Nifty])</f>
        <v>0.29566697717748375</v>
      </c>
      <c r="I116">
        <v>8.0993808077735903</v>
      </c>
      <c r="J116">
        <f>(Table2[[#This Row],[1M Return vs Nifty]]-AVERAGE(Table2[1M Return vs Nifty]))/_xlfn.STDEV.P(Table2[1M Return vs Nifty])</f>
        <v>0.76820021705454844</v>
      </c>
      <c r="K116">
        <v>41.014161793059401</v>
      </c>
      <c r="L116">
        <f>(Table2[[#This Row],[6M Return vs Nifty]]-AVERAGE(Table2[6M Return vs Nifty]))/_xlfn.STDEV.P(Table2[6M Return vs Nifty])</f>
        <v>1.1377825304440201</v>
      </c>
      <c r="M116">
        <v>4.5246939338442704</v>
      </c>
      <c r="N116">
        <f>(Table2[[#This Row],[1W Return vs Nifty]]-AVERAGE(Table2[1W Return vs Nifty]))/_xlfn.STDEV.P(Table2[1W Return vs Nifty])</f>
        <v>0.92847827913824132</v>
      </c>
      <c r="O116">
        <v>1579.68</v>
      </c>
      <c r="P116">
        <v>1476.3532858195799</v>
      </c>
      <c r="Q116">
        <v>1225.4366413497501</v>
      </c>
      <c r="R116">
        <v>65.658481929453103</v>
      </c>
      <c r="S116" s="2">
        <f>(Table2[[#This Row],[Close Price]]-Table2[[#This Row],[20D EMA]])/Table2[[#This Row],[20D EMA]]</f>
        <v>5.0972348830142802E-2</v>
      </c>
      <c r="T116" s="2">
        <f>(Table2[[#This Row],[Close Price]]-Table2[[#This Row],[50D EMA]])/Table2[[#This Row],[50D EMA]]</f>
        <v>0.12452758831254933</v>
      </c>
      <c r="U116" s="2">
        <f>(Table2[[#This Row],[Close Price]]-Table2[[#This Row],[200D EMA]])/Table2[[#This Row],[200D EMA]]</f>
        <v>0.35478240488335849</v>
      </c>
      <c r="V116">
        <v>1.0763256517547499</v>
      </c>
      <c r="W116">
        <v>1635</v>
      </c>
      <c r="X116">
        <v>1695</v>
      </c>
      <c r="Y116">
        <v>1635</v>
      </c>
      <c r="Z116">
        <v>1759.35</v>
      </c>
      <c r="AA116">
        <v>1429.3</v>
      </c>
      <c r="AB116">
        <v>1759.35</v>
      </c>
      <c r="AC116" s="2">
        <f>(Table2[[#This Row],[Close Price]]/Table2[[#This Row],[Day Low]])-1</f>
        <v>1.5412844036697182E-2</v>
      </c>
      <c r="AD116" s="2">
        <f>(Table2[[#This Row],[Day High]]/Table2[[#This Row],[Close Price]])-1</f>
        <v>2.09613299602458E-2</v>
      </c>
      <c r="AE116" s="2">
        <f>(Table2[[#This Row],[Close Price]]/Table2[[#This Row],[Current Week Low]])-1</f>
        <v>1.5412844036697182E-2</v>
      </c>
      <c r="AF116" s="2">
        <f>(Table2[[#This Row],[Current Week High]]/Table2[[#This Row],[Close Price]])-1</f>
        <v>5.9721720274665602E-2</v>
      </c>
      <c r="AG116" s="2">
        <f>(Table2[[#This Row],[Close Price]]/Table2[[#This Row],[Current Month Low]])-1</f>
        <v>0.16154761071853363</v>
      </c>
      <c r="AH116" s="2">
        <f>(Table2[[#This Row],[Current Month High]]/Table2[[#This Row],[Close Price]])-1</f>
        <v>5.9721720274665602E-2</v>
      </c>
      <c r="AI116">
        <v>5.9721720274665602</v>
      </c>
      <c r="AJ116">
        <v>78.968360911981804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0.33</v>
      </c>
      <c r="AM116" t="s">
        <v>10349</v>
      </c>
      <c r="AN116">
        <v>12.34</v>
      </c>
      <c r="AO116" t="s">
        <v>10349</v>
      </c>
      <c r="AP116">
        <v>0.11066779681929099</v>
      </c>
      <c r="AQ116">
        <f>(Table2[[#This Row],[Sharpe Ratio]]-AVERAGE(Table2[Sharpe Ratio]))/_xlfn.STDEV.P(Table2[Sharpe Ratio])</f>
        <v>0.51825782783592333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3.6483858316502173</v>
      </c>
      <c r="AS116">
        <f>_xlfn.RANK.AVG(Table2[[#This Row],[1Y Return vs Nifty Z-Score]],Table2[1Y Return vs Nifty Z-Score])</f>
        <v>212</v>
      </c>
      <c r="AT116">
        <f>_xlfn.RANK.AVG(Table2[[#This Row],[6M Return vs Nifty Z-Score]],Table2[6M Return vs Nifty Z-Score])</f>
        <v>90</v>
      </c>
      <c r="AU116">
        <f>_xlfn.RANK.AVG(Table2[[#This Row],[Sharpe Ratio Z-Score]],Table2[Sharpe Ratio Z-Score])</f>
        <v>210</v>
      </c>
      <c r="AV116">
        <f>(Table2[[#This Row],[Rank 1Y]]+Table2[[#This Row],[Rank 6M]]+Table2[[#This Row],[Rank Sharpe]])/3</f>
        <v>170.66666666666666</v>
      </c>
    </row>
    <row r="117" spans="1:48" x14ac:dyDescent="0.3">
      <c r="A117" t="s">
        <v>1148</v>
      </c>
      <c r="B117" t="s">
        <v>1149</v>
      </c>
      <c r="C117" t="s">
        <v>10308</v>
      </c>
      <c r="D117" t="s">
        <v>953</v>
      </c>
      <c r="E117">
        <v>10830.1615279</v>
      </c>
      <c r="F117">
        <v>1472.9</v>
      </c>
      <c r="G117">
        <v>81.615889176821099</v>
      </c>
      <c r="H117">
        <f>(Table2[[#This Row],[1Y Return vs Nifty]]-AVERAGE(Table2[1Y Return vs Nifty]))/_xlfn.STDEV.P(Table2[1Y Return vs Nifty])</f>
        <v>0.81997814366491706</v>
      </c>
      <c r="I117">
        <v>4.7693556539919904</v>
      </c>
      <c r="J117">
        <f>(Table2[[#This Row],[1M Return vs Nifty]]-AVERAGE(Table2[1M Return vs Nifty]))/_xlfn.STDEV.P(Table2[1M Return vs Nifty])</f>
        <v>0.44784340663188943</v>
      </c>
      <c r="K117">
        <v>59.557988237105299</v>
      </c>
      <c r="L117">
        <f>(Table2[[#This Row],[6M Return vs Nifty]]-AVERAGE(Table2[6M Return vs Nifty]))/_xlfn.STDEV.P(Table2[6M Return vs Nifty])</f>
        <v>1.774256573908765</v>
      </c>
      <c r="M117">
        <v>-1.9806016730776399</v>
      </c>
      <c r="N117">
        <f>(Table2[[#This Row],[1W Return vs Nifty]]-AVERAGE(Table2[1W Return vs Nifty]))/_xlfn.STDEV.P(Table2[1W Return vs Nifty])</f>
        <v>-0.54702100955821642</v>
      </c>
      <c r="O117">
        <v>1433.63</v>
      </c>
      <c r="P117">
        <v>1365.25705964853</v>
      </c>
      <c r="Q117">
        <v>1102.78678226029</v>
      </c>
      <c r="R117">
        <v>56.4840511310015</v>
      </c>
      <c r="S117" s="2">
        <f>(Table2[[#This Row],[Close Price]]-Table2[[#This Row],[20D EMA]])/Table2[[#This Row],[20D EMA]]</f>
        <v>2.7392004910611511E-2</v>
      </c>
      <c r="T117" s="2">
        <f>(Table2[[#This Row],[Close Price]]-Table2[[#This Row],[50D EMA]])/Table2[[#This Row],[50D EMA]]</f>
        <v>7.8844448809648748E-2</v>
      </c>
      <c r="U117" s="2">
        <f>(Table2[[#This Row],[Close Price]]-Table2[[#This Row],[200D EMA]])/Table2[[#This Row],[200D EMA]]</f>
        <v>0.33561629835743945</v>
      </c>
      <c r="V117">
        <v>0.67523173394724301</v>
      </c>
      <c r="W117">
        <v>1426.5</v>
      </c>
      <c r="X117">
        <v>1500</v>
      </c>
      <c r="Y117">
        <v>1410.1</v>
      </c>
      <c r="Z117">
        <v>1539.55</v>
      </c>
      <c r="AA117">
        <v>1268.0999999999999</v>
      </c>
      <c r="AB117">
        <v>1591.25</v>
      </c>
      <c r="AC117" s="2">
        <f>(Table2[[#This Row],[Close Price]]/Table2[[#This Row],[Day Low]])-1</f>
        <v>3.2527164388363117E-2</v>
      </c>
      <c r="AD117" s="2">
        <f>(Table2[[#This Row],[Day High]]/Table2[[#This Row],[Close Price]])-1</f>
        <v>1.8399076651503865E-2</v>
      </c>
      <c r="AE117" s="2">
        <f>(Table2[[#This Row],[Close Price]]/Table2[[#This Row],[Current Week Low]])-1</f>
        <v>4.4535848521381594E-2</v>
      </c>
      <c r="AF117" s="2">
        <f>(Table2[[#This Row],[Current Week High]]/Table2[[#This Row],[Close Price]])-1</f>
        <v>4.5250865639214988E-2</v>
      </c>
      <c r="AG117" s="2">
        <f>(Table2[[#This Row],[Close Price]]/Table2[[#This Row],[Current Month Low]])-1</f>
        <v>0.16150145887548306</v>
      </c>
      <c r="AH117" s="2">
        <f>(Table2[[#This Row],[Current Month High]]/Table2[[#This Row],[Close Price]])-1</f>
        <v>8.0351687147803608E-2</v>
      </c>
      <c r="AI117">
        <v>8.0351687147803599</v>
      </c>
      <c r="AJ117">
        <v>124.52743902439001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0.21</v>
      </c>
      <c r="AM117" t="s">
        <v>10349</v>
      </c>
      <c r="AN117">
        <v>13.51</v>
      </c>
      <c r="AO117" t="s">
        <v>10349</v>
      </c>
      <c r="AP117">
        <v>7.0046357293231998E-2</v>
      </c>
      <c r="AQ117">
        <f>(Table2[[#This Row],[Sharpe Ratio]]-AVERAGE(Table2[Sharpe Ratio]))/_xlfn.STDEV.P(Table2[Sharpe Ratio])</f>
        <v>5.156229043934954E-2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2.5466194050867044</v>
      </c>
      <c r="AS117">
        <f>_xlfn.RANK.AVG(Table2[[#This Row],[1Y Return vs Nifty Z-Score]],Table2[1Y Return vs Nifty Z-Score])</f>
        <v>124</v>
      </c>
      <c r="AT117">
        <f>_xlfn.RANK.AVG(Table2[[#This Row],[6M Return vs Nifty Z-Score]],Table2[6M Return vs Nifty Z-Score])</f>
        <v>44</v>
      </c>
      <c r="AU117">
        <f>_xlfn.RANK.AVG(Table2[[#This Row],[Sharpe Ratio Z-Score]],Table2[Sharpe Ratio Z-Score])</f>
        <v>345</v>
      </c>
      <c r="AV117">
        <f>(Table2[[#This Row],[Rank 1Y]]+Table2[[#This Row],[Rank 6M]]+Table2[[#This Row],[Rank Sharpe]])/3</f>
        <v>171</v>
      </c>
    </row>
    <row r="118" spans="1:48" x14ac:dyDescent="0.3">
      <c r="A118" t="s">
        <v>1200</v>
      </c>
      <c r="B118" t="s">
        <v>1201</v>
      </c>
      <c r="C118" t="s">
        <v>10308</v>
      </c>
      <c r="D118" t="s">
        <v>46</v>
      </c>
      <c r="E118">
        <v>10036.025238445</v>
      </c>
      <c r="F118">
        <v>1539.95</v>
      </c>
      <c r="G118">
        <v>38.8134675867867</v>
      </c>
      <c r="H118">
        <f>(Table2[[#This Row],[1Y Return vs Nifty]]-AVERAGE(Table2[1Y Return vs Nifty]))/_xlfn.STDEV.P(Table2[1Y Return vs Nifty])</f>
        <v>0.145088855505181</v>
      </c>
      <c r="I118">
        <v>-6.8628059703761801</v>
      </c>
      <c r="J118">
        <f>(Table2[[#This Row],[1M Return vs Nifty]]-AVERAGE(Table2[1M Return vs Nifty]))/_xlfn.STDEV.P(Table2[1M Return vs Nifty])</f>
        <v>-0.67119985106592994</v>
      </c>
      <c r="K118">
        <v>58.537797254108803</v>
      </c>
      <c r="L118">
        <f>(Table2[[#This Row],[6M Return vs Nifty]]-AVERAGE(Table2[6M Return vs Nifty]))/_xlfn.STDEV.P(Table2[6M Return vs Nifty])</f>
        <v>1.7392408730223634</v>
      </c>
      <c r="M118">
        <v>-4.7478828224165497</v>
      </c>
      <c r="N118">
        <f>(Table2[[#This Row],[1W Return vs Nifty]]-AVERAGE(Table2[1W Return vs Nifty]))/_xlfn.STDEV.P(Table2[1W Return vs Nifty])</f>
        <v>-1.1746821665897376</v>
      </c>
      <c r="O118">
        <v>1592.11</v>
      </c>
      <c r="P118">
        <v>1588.3140489452201</v>
      </c>
      <c r="Q118">
        <v>1291.27246465394</v>
      </c>
      <c r="R118">
        <v>38.351409725777501</v>
      </c>
      <c r="S118" s="2">
        <f>(Table2[[#This Row],[Close Price]]-Table2[[#This Row],[20D EMA]])/Table2[[#This Row],[20D EMA]]</f>
        <v>-3.2761555420165601E-2</v>
      </c>
      <c r="T118" s="2">
        <f>(Table2[[#This Row],[Close Price]]-Table2[[#This Row],[50D EMA]])/Table2[[#This Row],[50D EMA]]</f>
        <v>-3.0449928323267046E-2</v>
      </c>
      <c r="U118" s="2">
        <f>(Table2[[#This Row],[Close Price]]-Table2[[#This Row],[200D EMA]])/Table2[[#This Row],[200D EMA]]</f>
        <v>0.19258331773744236</v>
      </c>
      <c r="V118">
        <v>0.64012565762529205</v>
      </c>
      <c r="W118">
        <v>1535.15</v>
      </c>
      <c r="X118">
        <v>1580.95</v>
      </c>
      <c r="Y118">
        <v>1535.15</v>
      </c>
      <c r="Z118">
        <v>1596.75</v>
      </c>
      <c r="AA118">
        <v>1445.6</v>
      </c>
      <c r="AB118">
        <v>1665.2</v>
      </c>
      <c r="AC118" s="2">
        <f>(Table2[[#This Row],[Close Price]]/Table2[[#This Row],[Day Low]])-1</f>
        <v>3.1267302869426583E-3</v>
      </c>
      <c r="AD118" s="2">
        <f>(Table2[[#This Row],[Day High]]/Table2[[#This Row],[Close Price]])-1</f>
        <v>2.6624241046787178E-2</v>
      </c>
      <c r="AE118" s="2">
        <f>(Table2[[#This Row],[Close Price]]/Table2[[#This Row],[Current Week Low]])-1</f>
        <v>3.1267302869426583E-3</v>
      </c>
      <c r="AF118" s="2">
        <f>(Table2[[#This Row],[Current Week High]]/Table2[[#This Row],[Close Price]])-1</f>
        <v>3.6884314425793097E-2</v>
      </c>
      <c r="AG118" s="2">
        <f>(Table2[[#This Row],[Close Price]]/Table2[[#This Row],[Current Month Low]])-1</f>
        <v>6.5267017155506535E-2</v>
      </c>
      <c r="AH118" s="2">
        <f>(Table2[[#This Row],[Current Month High]]/Table2[[#This Row],[Close Price]])-1</f>
        <v>8.1333809539270829E-2</v>
      </c>
      <c r="AI118">
        <v>22.075392058183699</v>
      </c>
      <c r="AJ118">
        <v>91.274375853931105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-0.09</v>
      </c>
      <c r="AM118" t="s">
        <v>10348</v>
      </c>
      <c r="AN118">
        <v>-5.21</v>
      </c>
      <c r="AO118" t="s">
        <v>10348</v>
      </c>
      <c r="AP118">
        <v>0.112279618520473</v>
      </c>
      <c r="AQ118">
        <f>(Table2[[#This Row],[Sharpe Ratio]]-AVERAGE(Table2[Sharpe Ratio]))/_xlfn.STDEV.P(Table2[Sharpe Ratio])</f>
        <v>0.53677588144990296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0.57522359232177989</v>
      </c>
      <c r="AS118">
        <f>_xlfn.RANK.AVG(Table2[[#This Row],[1Y Return vs Nifty Z-Score]],Table2[1Y Return vs Nifty Z-Score])</f>
        <v>260</v>
      </c>
      <c r="AT118">
        <f>_xlfn.RANK.AVG(Table2[[#This Row],[6M Return vs Nifty Z-Score]],Table2[6M Return vs Nifty Z-Score])</f>
        <v>47</v>
      </c>
      <c r="AU118">
        <f>_xlfn.RANK.AVG(Table2[[#This Row],[Sharpe Ratio Z-Score]],Table2[Sharpe Ratio Z-Score])</f>
        <v>207</v>
      </c>
      <c r="AV118">
        <f>(Table2[[#This Row],[Rank 1Y]]+Table2[[#This Row],[Rank 6M]]+Table2[[#This Row],[Rank Sharpe]])/3</f>
        <v>171.33333333333334</v>
      </c>
    </row>
    <row r="119" spans="1:48" x14ac:dyDescent="0.3">
      <c r="A119" t="s">
        <v>863</v>
      </c>
      <c r="B119" t="s">
        <v>864</v>
      </c>
      <c r="C119" t="s">
        <v>10305</v>
      </c>
      <c r="D119" t="s">
        <v>24</v>
      </c>
      <c r="E119">
        <v>18183.974658276002</v>
      </c>
      <c r="F119">
        <v>225.96</v>
      </c>
      <c r="G119">
        <v>58.2091640943013</v>
      </c>
      <c r="H119">
        <f>(Table2[[#This Row],[1Y Return vs Nifty]]-AVERAGE(Table2[1Y Return vs Nifty]))/_xlfn.STDEV.P(Table2[1Y Return vs Nifty])</f>
        <v>0.45091145439212138</v>
      </c>
      <c r="I119">
        <v>-2.9158007848422201</v>
      </c>
      <c r="J119">
        <f>(Table2[[#This Row],[1M Return vs Nifty]]-AVERAGE(Table2[1M Return vs Nifty]))/_xlfn.STDEV.P(Table2[1M Return vs Nifty])</f>
        <v>-0.29148800699068728</v>
      </c>
      <c r="K119">
        <v>9.3076953197750196</v>
      </c>
      <c r="L119">
        <f>(Table2[[#This Row],[6M Return vs Nifty]]-AVERAGE(Table2[6M Return vs Nifty]))/_xlfn.STDEV.P(Table2[6M Return vs Nifty])</f>
        <v>4.9531247402582801E-2</v>
      </c>
      <c r="M119">
        <v>-0.53842628691042305</v>
      </c>
      <c r="N119">
        <f>(Table2[[#This Row],[1W Return vs Nifty]]-AVERAGE(Table2[1W Return vs Nifty]))/_xlfn.STDEV.P(Table2[1W Return vs Nifty])</f>
        <v>-0.21991385178339348</v>
      </c>
      <c r="O119">
        <v>219.09</v>
      </c>
      <c r="P119">
        <v>212.709139303341</v>
      </c>
      <c r="Q119">
        <v>186.943913702929</v>
      </c>
      <c r="R119">
        <v>62.884871440077298</v>
      </c>
      <c r="S119" s="2">
        <f>(Table2[[#This Row],[Close Price]]-Table2[[#This Row],[20D EMA]])/Table2[[#This Row],[20D EMA]]</f>
        <v>3.1356976584965106E-2</v>
      </c>
      <c r="T119" s="2">
        <f>(Table2[[#This Row],[Close Price]]-Table2[[#This Row],[50D EMA]])/Table2[[#This Row],[50D EMA]]</f>
        <v>6.2295681041528585E-2</v>
      </c>
      <c r="U119" s="2">
        <f>(Table2[[#This Row],[Close Price]]-Table2[[#This Row],[200D EMA]])/Table2[[#This Row],[200D EMA]]</f>
        <v>0.20870476884885991</v>
      </c>
      <c r="V119">
        <v>0.57033065366533298</v>
      </c>
      <c r="W119">
        <v>222.42</v>
      </c>
      <c r="X119">
        <v>227.2</v>
      </c>
      <c r="Y119">
        <v>222</v>
      </c>
      <c r="Z119">
        <v>231.5</v>
      </c>
      <c r="AA119">
        <v>205.56</v>
      </c>
      <c r="AB119">
        <v>231.5</v>
      </c>
      <c r="AC119" s="2">
        <f>(Table2[[#This Row],[Close Price]]/Table2[[#This Row],[Day Low]])-1</f>
        <v>1.5915834906932824E-2</v>
      </c>
      <c r="AD119" s="2">
        <f>(Table2[[#This Row],[Day High]]/Table2[[#This Row],[Close Price]])-1</f>
        <v>5.4876969375110551E-3</v>
      </c>
      <c r="AE119" s="2">
        <f>(Table2[[#This Row],[Close Price]]/Table2[[#This Row],[Current Week Low]])-1</f>
        <v>1.7837837837837878E-2</v>
      </c>
      <c r="AF119" s="2">
        <f>(Table2[[#This Row],[Current Week High]]/Table2[[#This Row],[Close Price]])-1</f>
        <v>2.4517613736944499E-2</v>
      </c>
      <c r="AG119" s="2">
        <f>(Table2[[#This Row],[Close Price]]/Table2[[#This Row],[Current Month Low]])-1</f>
        <v>9.9241097489783936E-2</v>
      </c>
      <c r="AH119" s="2">
        <f>(Table2[[#This Row],[Current Month High]]/Table2[[#This Row],[Close Price]])-1</f>
        <v>2.4517613736944499E-2</v>
      </c>
      <c r="AI119">
        <v>3.0049566294919301</v>
      </c>
      <c r="AJ119">
        <v>90.362257792754804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</v>
      </c>
      <c r="AM119" t="s">
        <v>10349</v>
      </c>
      <c r="AN119">
        <v>7.06</v>
      </c>
      <c r="AO119" t="s">
        <v>10349</v>
      </c>
      <c r="AP119">
        <v>0.20159576391703499</v>
      </c>
      <c r="AQ119">
        <f>(Table2[[#This Row],[Sharpe Ratio]]-AVERAGE(Table2[Sharpe Ratio]))/_xlfn.STDEV.P(Table2[Sharpe Ratio])</f>
        <v>1.5629198822625461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1.5519607252831695</v>
      </c>
      <c r="AS119">
        <f>_xlfn.RANK.AVG(Table2[[#This Row],[1Y Return vs Nifty Z-Score]],Table2[1Y Return vs Nifty Z-Score])</f>
        <v>179</v>
      </c>
      <c r="AT119">
        <f>_xlfn.RANK.AVG(Table2[[#This Row],[6M Return vs Nifty Z-Score]],Table2[6M Return vs Nifty Z-Score])</f>
        <v>296</v>
      </c>
      <c r="AU119">
        <f>_xlfn.RANK.AVG(Table2[[#This Row],[Sharpe Ratio Z-Score]],Table2[Sharpe Ratio Z-Score])</f>
        <v>40</v>
      </c>
      <c r="AV119">
        <f>(Table2[[#This Row],[Rank 1Y]]+Table2[[#This Row],[Rank 6M]]+Table2[[#This Row],[Rank Sharpe]])/3</f>
        <v>171.66666666666666</v>
      </c>
    </row>
    <row r="120" spans="1:48" x14ac:dyDescent="0.3">
      <c r="A120" t="s">
        <v>1163</v>
      </c>
      <c r="B120" t="s">
        <v>1164</v>
      </c>
      <c r="C120" t="s">
        <v>10308</v>
      </c>
      <c r="D120" t="s">
        <v>46</v>
      </c>
      <c r="E120">
        <v>10643.466620339999</v>
      </c>
      <c r="F120">
        <v>6732.9</v>
      </c>
      <c r="G120">
        <v>38.470953410569699</v>
      </c>
      <c r="H120">
        <f>(Table2[[#This Row],[1Y Return vs Nifty]]-AVERAGE(Table2[1Y Return vs Nifty]))/_xlfn.STDEV.P(Table2[1Y Return vs Nifty])</f>
        <v>0.13968824638110447</v>
      </c>
      <c r="I120">
        <v>10.1371386555293</v>
      </c>
      <c r="J120">
        <f>(Table2[[#This Row],[1M Return vs Nifty]]-AVERAGE(Table2[1M Return vs Nifty]))/_xlfn.STDEV.P(Table2[1M Return vs Nifty])</f>
        <v>0.9642376565253663</v>
      </c>
      <c r="K120">
        <v>16.221305146861599</v>
      </c>
      <c r="L120">
        <f>(Table2[[#This Row],[6M Return vs Nifty]]-AVERAGE(Table2[6M Return vs Nifty]))/_xlfn.STDEV.P(Table2[6M Return vs Nifty])</f>
        <v>0.28682494807762671</v>
      </c>
      <c r="M120">
        <v>10.548790630504399</v>
      </c>
      <c r="N120">
        <f>(Table2[[#This Row],[1W Return vs Nifty]]-AVERAGE(Table2[1W Return vs Nifty]))/_xlfn.STDEV.P(Table2[1W Return vs Nifty])</f>
        <v>2.2948343877680948</v>
      </c>
      <c r="O120">
        <v>6181.48</v>
      </c>
      <c r="P120">
        <v>5801.4342060564704</v>
      </c>
      <c r="Q120">
        <v>5002.2610811698296</v>
      </c>
      <c r="R120">
        <v>67.269682760279295</v>
      </c>
      <c r="S120" s="2">
        <f>(Table2[[#This Row],[Close Price]]-Table2[[#This Row],[20D EMA]])/Table2[[#This Row],[20D EMA]]</f>
        <v>8.9205174165410239E-2</v>
      </c>
      <c r="T120" s="2">
        <f>(Table2[[#This Row],[Close Price]]-Table2[[#This Row],[50D EMA]])/Table2[[#This Row],[50D EMA]]</f>
        <v>0.16055784843187834</v>
      </c>
      <c r="U120" s="2">
        <f>(Table2[[#This Row],[Close Price]]-Table2[[#This Row],[200D EMA]])/Table2[[#This Row],[200D EMA]]</f>
        <v>0.34597132991416002</v>
      </c>
      <c r="V120">
        <v>2.13761337619757</v>
      </c>
      <c r="W120">
        <v>6712</v>
      </c>
      <c r="X120">
        <v>7076.75</v>
      </c>
      <c r="Y120">
        <v>6712</v>
      </c>
      <c r="Z120">
        <v>7270</v>
      </c>
      <c r="AA120">
        <v>5360</v>
      </c>
      <c r="AB120">
        <v>7450</v>
      </c>
      <c r="AC120" s="2">
        <f>(Table2[[#This Row],[Close Price]]/Table2[[#This Row],[Day Low]])-1</f>
        <v>3.1138259833134452E-3</v>
      </c>
      <c r="AD120" s="2">
        <f>(Table2[[#This Row],[Day High]]/Table2[[#This Row],[Close Price]])-1</f>
        <v>5.1070118373954809E-2</v>
      </c>
      <c r="AE120" s="2">
        <f>(Table2[[#This Row],[Close Price]]/Table2[[#This Row],[Current Week Low]])-1</f>
        <v>3.1138259833134452E-3</v>
      </c>
      <c r="AF120" s="2">
        <f>(Table2[[#This Row],[Current Week High]]/Table2[[#This Row],[Close Price]])-1</f>
        <v>7.9772460603900308E-2</v>
      </c>
      <c r="AG120" s="2">
        <f>(Table2[[#This Row],[Close Price]]/Table2[[#This Row],[Current Month Low]])-1</f>
        <v>0.25613805970149239</v>
      </c>
      <c r="AH120" s="2">
        <f>(Table2[[#This Row],[Current Month High]]/Table2[[#This Row],[Close Price]])-1</f>
        <v>0.10650685440152086</v>
      </c>
      <c r="AI120">
        <v>10.650685440151999</v>
      </c>
      <c r="AJ120">
        <v>100.089154370793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0.27</v>
      </c>
      <c r="AM120" t="s">
        <v>10349</v>
      </c>
      <c r="AN120">
        <v>21.92</v>
      </c>
      <c r="AO120" t="s">
        <v>10349</v>
      </c>
      <c r="AP120">
        <v>0.22939577591339799</v>
      </c>
      <c r="AQ120">
        <f>(Table2[[#This Row],[Sharpe Ratio]]-AVERAGE(Table2[Sharpe Ratio]))/_xlfn.STDEV.P(Table2[Sharpe Ratio])</f>
        <v>1.8823113585284428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5.5678965972806349</v>
      </c>
      <c r="AS120">
        <f>_xlfn.RANK.AVG(Table2[[#This Row],[1Y Return vs Nifty Z-Score]],Table2[1Y Return vs Nifty Z-Score])</f>
        <v>262</v>
      </c>
      <c r="AT120">
        <f>_xlfn.RANK.AVG(Table2[[#This Row],[6M Return vs Nifty Z-Score]],Table2[6M Return vs Nifty Z-Score])</f>
        <v>231</v>
      </c>
      <c r="AU120">
        <f>_xlfn.RANK.AVG(Table2[[#This Row],[Sharpe Ratio Z-Score]],Table2[Sharpe Ratio Z-Score])</f>
        <v>22</v>
      </c>
      <c r="AV120">
        <f>(Table2[[#This Row],[Rank 1Y]]+Table2[[#This Row],[Rank 6M]]+Table2[[#This Row],[Rank Sharpe]])/3</f>
        <v>171.66666666666666</v>
      </c>
    </row>
    <row r="121" spans="1:48" x14ac:dyDescent="0.3">
      <c r="A121" t="s">
        <v>1113</v>
      </c>
      <c r="B121" t="s">
        <v>1114</v>
      </c>
      <c r="C121" t="s">
        <v>10315</v>
      </c>
      <c r="D121" t="s">
        <v>262</v>
      </c>
      <c r="E121">
        <v>11278.763926379999</v>
      </c>
      <c r="F121">
        <v>1695.15</v>
      </c>
      <c r="G121">
        <v>54.539981128865797</v>
      </c>
      <c r="H121">
        <f>(Table2[[#This Row],[1Y Return vs Nifty]]-AVERAGE(Table2[1Y Return vs Nifty]))/_xlfn.STDEV.P(Table2[1Y Return vs Nifty])</f>
        <v>0.39305743147283995</v>
      </c>
      <c r="I121">
        <v>-8.0322117646026303</v>
      </c>
      <c r="J121">
        <f>(Table2[[#This Row],[1M Return vs Nifty]]-AVERAGE(Table2[1M Return vs Nifty]))/_xlfn.STDEV.P(Table2[1M Return vs Nifty])</f>
        <v>-0.78369963500982387</v>
      </c>
      <c r="K121">
        <v>29.934421402816699</v>
      </c>
      <c r="L121">
        <f>(Table2[[#This Row],[6M Return vs Nifty]]-AVERAGE(Table2[6M Return vs Nifty]))/_xlfn.STDEV.P(Table2[6M Return vs Nifty])</f>
        <v>0.75749601363498864</v>
      </c>
      <c r="M121">
        <v>-1.7531701132166799</v>
      </c>
      <c r="N121">
        <f>(Table2[[#This Row],[1W Return vs Nifty]]-AVERAGE(Table2[1W Return vs Nifty]))/_xlfn.STDEV.P(Table2[1W Return vs Nifty])</f>
        <v>-0.49543609703788355</v>
      </c>
      <c r="O121">
        <v>1733.76</v>
      </c>
      <c r="P121">
        <v>1707.3077719989701</v>
      </c>
      <c r="Q121">
        <v>1422.8890972138099</v>
      </c>
      <c r="R121">
        <v>40.130857780263398</v>
      </c>
      <c r="S121" s="2">
        <f>(Table2[[#This Row],[Close Price]]-Table2[[#This Row],[20D EMA]])/Table2[[#This Row],[20D EMA]]</f>
        <v>-2.2269518272425192E-2</v>
      </c>
      <c r="T121" s="2">
        <f>(Table2[[#This Row],[Close Price]]-Table2[[#This Row],[50D EMA]])/Table2[[#This Row],[50D EMA]]</f>
        <v>-7.121019536351852E-3</v>
      </c>
      <c r="U121" s="2">
        <f>(Table2[[#This Row],[Close Price]]-Table2[[#This Row],[200D EMA]])/Table2[[#This Row],[200D EMA]]</f>
        <v>0.19134372687183432</v>
      </c>
      <c r="V121">
        <v>0.41267696313713398</v>
      </c>
      <c r="W121">
        <v>1675</v>
      </c>
      <c r="X121">
        <v>1708.45</v>
      </c>
      <c r="Y121">
        <v>1667.65</v>
      </c>
      <c r="Z121">
        <v>1735.2</v>
      </c>
      <c r="AA121">
        <v>1665</v>
      </c>
      <c r="AB121">
        <v>1970.2</v>
      </c>
      <c r="AC121" s="2">
        <f>(Table2[[#This Row],[Close Price]]/Table2[[#This Row],[Day Low]])-1</f>
        <v>1.2029850746268611E-2</v>
      </c>
      <c r="AD121" s="2">
        <f>(Table2[[#This Row],[Day High]]/Table2[[#This Row],[Close Price]])-1</f>
        <v>7.8459133410022641E-3</v>
      </c>
      <c r="AE121" s="2">
        <f>(Table2[[#This Row],[Close Price]]/Table2[[#This Row],[Current Week Low]])-1</f>
        <v>1.6490270740263213E-2</v>
      </c>
      <c r="AF121" s="2">
        <f>(Table2[[#This Row],[Current Week High]]/Table2[[#This Row],[Close Price]])-1</f>
        <v>2.3626227767454155E-2</v>
      </c>
      <c r="AG121" s="2">
        <f>(Table2[[#This Row],[Close Price]]/Table2[[#This Row],[Current Month Low]])-1</f>
        <v>1.8108108108108256E-2</v>
      </c>
      <c r="AH121" s="2">
        <f>(Table2[[#This Row],[Current Month High]]/Table2[[#This Row],[Close Price]])-1</f>
        <v>0.16225702740170478</v>
      </c>
      <c r="AI121">
        <v>16.225702740170401</v>
      </c>
      <c r="AJ121">
        <v>101.395984317452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0.01</v>
      </c>
      <c r="AM121" t="s">
        <v>10349</v>
      </c>
      <c r="AN121">
        <v>-5.34</v>
      </c>
      <c r="AO121" t="s">
        <v>10348</v>
      </c>
      <c r="AP121">
        <v>0.121854604040085</v>
      </c>
      <c r="AQ121">
        <f>(Table2[[#This Row],[Sharpe Ratio]]-AVERAGE(Table2[Sharpe Ratio]))/_xlfn.STDEV.P(Table2[Sharpe Ratio])</f>
        <v>0.64678190449527262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0.51819961755539379</v>
      </c>
      <c r="AS121">
        <f>_xlfn.RANK.AVG(Table2[[#This Row],[1Y Return vs Nifty Z-Score]],Table2[1Y Return vs Nifty Z-Score])</f>
        <v>191</v>
      </c>
      <c r="AT121">
        <f>_xlfn.RANK.AVG(Table2[[#This Row],[6M Return vs Nifty Z-Score]],Table2[6M Return vs Nifty Z-Score])</f>
        <v>141</v>
      </c>
      <c r="AU121">
        <f>_xlfn.RANK.AVG(Table2[[#This Row],[Sharpe Ratio Z-Score]],Table2[Sharpe Ratio Z-Score])</f>
        <v>184</v>
      </c>
      <c r="AV121">
        <f>(Table2[[#This Row],[Rank 1Y]]+Table2[[#This Row],[Rank 6M]]+Table2[[#This Row],[Rank Sharpe]])/3</f>
        <v>172</v>
      </c>
    </row>
    <row r="122" spans="1:48" x14ac:dyDescent="0.3">
      <c r="A122" t="s">
        <v>537</v>
      </c>
      <c r="B122" t="s">
        <v>538</v>
      </c>
      <c r="C122" t="s">
        <v>10310</v>
      </c>
      <c r="D122" t="s">
        <v>156</v>
      </c>
      <c r="E122">
        <v>38763.426404594997</v>
      </c>
      <c r="F122">
        <v>279.55</v>
      </c>
      <c r="G122">
        <v>85.846405736692702</v>
      </c>
      <c r="H122">
        <f>(Table2[[#This Row],[1Y Return vs Nifty]]-AVERAGE(Table2[1Y Return vs Nifty]))/_xlfn.STDEV.P(Table2[1Y Return vs Nifty])</f>
        <v>0.88668302165024293</v>
      </c>
      <c r="I122">
        <v>-6.5415600589001803</v>
      </c>
      <c r="J122">
        <f>(Table2[[#This Row],[1M Return vs Nifty]]-AVERAGE(Table2[1M Return vs Nifty]))/_xlfn.STDEV.P(Table2[1M Return vs Nifty])</f>
        <v>-0.6402951849420413</v>
      </c>
      <c r="K122">
        <v>6.43393774967958</v>
      </c>
      <c r="L122">
        <f>(Table2[[#This Row],[6M Return vs Nifty]]-AVERAGE(Table2[6M Return vs Nifty]))/_xlfn.STDEV.P(Table2[6M Return vs Nifty])</f>
        <v>-4.9103848546740436E-2</v>
      </c>
      <c r="M122">
        <v>2.92318696649125</v>
      </c>
      <c r="N122">
        <f>(Table2[[#This Row],[1W Return vs Nifty]]-AVERAGE(Table2[1W Return vs Nifty]))/_xlfn.STDEV.P(Table2[1W Return vs Nifty])</f>
        <v>0.56523231247418282</v>
      </c>
      <c r="O122">
        <v>270.60000000000002</v>
      </c>
      <c r="P122">
        <v>263.65155992396399</v>
      </c>
      <c r="Q122">
        <v>226.243019946527</v>
      </c>
      <c r="R122">
        <v>63.974352225729902</v>
      </c>
      <c r="S122" s="2">
        <f>(Table2[[#This Row],[Close Price]]-Table2[[#This Row],[20D EMA]])/Table2[[#This Row],[20D EMA]]</f>
        <v>3.3074648928307422E-2</v>
      </c>
      <c r="T122" s="2">
        <f>(Table2[[#This Row],[Close Price]]-Table2[[#This Row],[50D EMA]])/Table2[[#This Row],[50D EMA]]</f>
        <v>6.0300952061960372E-2</v>
      </c>
      <c r="U122" s="2">
        <f>(Table2[[#This Row],[Close Price]]-Table2[[#This Row],[200D EMA]])/Table2[[#This Row],[200D EMA]]</f>
        <v>0.23561823063567763</v>
      </c>
      <c r="V122">
        <v>0.351210157026002</v>
      </c>
      <c r="W122">
        <v>275.2</v>
      </c>
      <c r="X122">
        <v>285</v>
      </c>
      <c r="Y122">
        <v>272</v>
      </c>
      <c r="Z122">
        <v>285</v>
      </c>
      <c r="AA122">
        <v>253.3</v>
      </c>
      <c r="AB122">
        <v>293.5</v>
      </c>
      <c r="AC122" s="2">
        <f>(Table2[[#This Row],[Close Price]]/Table2[[#This Row],[Day Low]])-1</f>
        <v>1.5806686046511809E-2</v>
      </c>
      <c r="AD122" s="2">
        <f>(Table2[[#This Row],[Day High]]/Table2[[#This Row],[Close Price]])-1</f>
        <v>1.9495617957431488E-2</v>
      </c>
      <c r="AE122" s="2">
        <f>(Table2[[#This Row],[Close Price]]/Table2[[#This Row],[Current Week Low]])-1</f>
        <v>2.7757352941176539E-2</v>
      </c>
      <c r="AF122" s="2">
        <f>(Table2[[#This Row],[Current Week High]]/Table2[[#This Row],[Close Price]])-1</f>
        <v>1.9495617957431488E-2</v>
      </c>
      <c r="AG122" s="2">
        <f>(Table2[[#This Row],[Close Price]]/Table2[[#This Row],[Current Month Low]])-1</f>
        <v>0.10363205684958543</v>
      </c>
      <c r="AH122" s="2">
        <f>(Table2[[#This Row],[Current Month High]]/Table2[[#This Row],[Close Price]])-1</f>
        <v>4.9901627615811073E-2</v>
      </c>
      <c r="AI122">
        <v>11.5363977821498</v>
      </c>
      <c r="AJ122">
        <v>139.34075342465701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0.17</v>
      </c>
      <c r="AM122" t="s">
        <v>10349</v>
      </c>
      <c r="AN122">
        <v>6.21</v>
      </c>
      <c r="AO122" t="s">
        <v>10349</v>
      </c>
      <c r="AP122">
        <v>0.17840810557424999</v>
      </c>
      <c r="AQ122">
        <f>(Table2[[#This Row],[Sharpe Ratio]]-AVERAGE(Table2[Sharpe Ratio]))/_xlfn.STDEV.P(Table2[Sharpe Ratio])</f>
        <v>1.2965192623556112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2.0590355629912551</v>
      </c>
      <c r="AS122">
        <f>_xlfn.RANK.AVG(Table2[[#This Row],[1Y Return vs Nifty Z-Score]],Table2[1Y Return vs Nifty Z-Score])</f>
        <v>118</v>
      </c>
      <c r="AT122">
        <f>_xlfn.RANK.AVG(Table2[[#This Row],[6M Return vs Nifty Z-Score]],Table2[6M Return vs Nifty Z-Score])</f>
        <v>331</v>
      </c>
      <c r="AU122">
        <f>_xlfn.RANK.AVG(Table2[[#This Row],[Sharpe Ratio Z-Score]],Table2[Sharpe Ratio Z-Score])</f>
        <v>76</v>
      </c>
      <c r="AV122">
        <f>(Table2[[#This Row],[Rank 1Y]]+Table2[[#This Row],[Rank 6M]]+Table2[[#This Row],[Rank Sharpe]])/3</f>
        <v>175</v>
      </c>
    </row>
    <row r="123" spans="1:48" x14ac:dyDescent="0.3">
      <c r="A123" t="s">
        <v>1561</v>
      </c>
      <c r="B123" t="s">
        <v>1562</v>
      </c>
      <c r="C123" t="s">
        <v>10308</v>
      </c>
      <c r="D123" t="s">
        <v>46</v>
      </c>
      <c r="E123">
        <v>6441.0261982499997</v>
      </c>
      <c r="F123">
        <v>851.25</v>
      </c>
      <c r="G123">
        <v>82.744145342765705</v>
      </c>
      <c r="H123">
        <f>(Table2[[#This Row],[1Y Return vs Nifty]]-AVERAGE(Table2[1Y Return vs Nifty]))/_xlfn.STDEV.P(Table2[1Y Return vs Nifty])</f>
        <v>0.83776797826795446</v>
      </c>
      <c r="I123">
        <v>-1.96310060239249</v>
      </c>
      <c r="J123">
        <f>(Table2[[#This Row],[1M Return vs Nifty]]-AVERAGE(Table2[1M Return vs Nifty]))/_xlfn.STDEV.P(Table2[1M Return vs Nifty])</f>
        <v>-0.19983584893053297</v>
      </c>
      <c r="K123">
        <v>8.9496455071683805</v>
      </c>
      <c r="L123">
        <f>(Table2[[#This Row],[6M Return vs Nifty]]-AVERAGE(Table2[6M Return vs Nifty]))/_xlfn.STDEV.P(Table2[6M Return vs Nifty])</f>
        <v>3.7242013965288999E-2</v>
      </c>
      <c r="M123">
        <v>-5.2716199855640902</v>
      </c>
      <c r="N123">
        <f>(Table2[[#This Row],[1W Return vs Nifty]]-AVERAGE(Table2[1W Return vs Nifty]))/_xlfn.STDEV.P(Table2[1W Return vs Nifty])</f>
        <v>-1.2934736648370782</v>
      </c>
      <c r="O123">
        <v>845.89</v>
      </c>
      <c r="P123">
        <v>825.04318124784902</v>
      </c>
      <c r="Q123">
        <v>677.42900369296797</v>
      </c>
      <c r="R123">
        <v>52.277071917537697</v>
      </c>
      <c r="S123" s="2">
        <f>(Table2[[#This Row],[Close Price]]-Table2[[#This Row],[20D EMA]])/Table2[[#This Row],[20D EMA]]</f>
        <v>6.3365212970953834E-3</v>
      </c>
      <c r="T123" s="2">
        <f>(Table2[[#This Row],[Close Price]]-Table2[[#This Row],[50D EMA]])/Table2[[#This Row],[50D EMA]]</f>
        <v>3.1764178345809829E-2</v>
      </c>
      <c r="U123" s="2">
        <f>(Table2[[#This Row],[Close Price]]-Table2[[#This Row],[200D EMA]])/Table2[[#This Row],[200D EMA]]</f>
        <v>0.2565892445694769</v>
      </c>
      <c r="V123">
        <v>0.435554229877337</v>
      </c>
      <c r="W123">
        <v>843.4</v>
      </c>
      <c r="X123">
        <v>857.2</v>
      </c>
      <c r="Y123">
        <v>841.2</v>
      </c>
      <c r="Z123">
        <v>890</v>
      </c>
      <c r="AA123">
        <v>763.75</v>
      </c>
      <c r="AB123">
        <v>903.95</v>
      </c>
      <c r="AC123" s="2">
        <f>(Table2[[#This Row],[Close Price]]/Table2[[#This Row],[Day Low]])-1</f>
        <v>9.3075646193976347E-3</v>
      </c>
      <c r="AD123" s="2">
        <f>(Table2[[#This Row],[Day High]]/Table2[[#This Row],[Close Price]])-1</f>
        <v>6.9897209985316788E-3</v>
      </c>
      <c r="AE123" s="2">
        <f>(Table2[[#This Row],[Close Price]]/Table2[[#This Row],[Current Week Low]])-1</f>
        <v>1.1947218259628967E-2</v>
      </c>
      <c r="AF123" s="2">
        <f>(Table2[[#This Row],[Current Week High]]/Table2[[#This Row],[Close Price]])-1</f>
        <v>4.5521292217327369E-2</v>
      </c>
      <c r="AG123" s="2">
        <f>(Table2[[#This Row],[Close Price]]/Table2[[#This Row],[Current Month Low]])-1</f>
        <v>0.11456628477905073</v>
      </c>
      <c r="AH123" s="2">
        <f>(Table2[[#This Row],[Current Month High]]/Table2[[#This Row],[Close Price]])-1</f>
        <v>6.1908957415565347E-2</v>
      </c>
      <c r="AI123">
        <v>10.0499265785609</v>
      </c>
      <c r="AJ123">
        <v>121.6796875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0.01</v>
      </c>
      <c r="AM123" t="s">
        <v>10349</v>
      </c>
      <c r="AN123">
        <v>7.26</v>
      </c>
      <c r="AO123" t="s">
        <v>10349</v>
      </c>
      <c r="AP123">
        <v>0.15943381255539599</v>
      </c>
      <c r="AQ123">
        <f>(Table2[[#This Row],[Sharpe Ratio]]-AVERAGE(Table2[Sharpe Ratio]))/_xlfn.STDEV.P(Table2[Sharpe Ratio])</f>
        <v>1.0785255629577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0.46022604142333234</v>
      </c>
      <c r="AS123">
        <f>_xlfn.RANK.AVG(Table2[[#This Row],[1Y Return vs Nifty Z-Score]],Table2[1Y Return vs Nifty Z-Score])</f>
        <v>122</v>
      </c>
      <c r="AT123">
        <f>_xlfn.RANK.AVG(Table2[[#This Row],[6M Return vs Nifty Z-Score]],Table2[6M Return vs Nifty Z-Score])</f>
        <v>302</v>
      </c>
      <c r="AU123">
        <f>_xlfn.RANK.AVG(Table2[[#This Row],[Sharpe Ratio Z-Score]],Table2[Sharpe Ratio Z-Score])</f>
        <v>101</v>
      </c>
      <c r="AV123">
        <f>(Table2[[#This Row],[Rank 1Y]]+Table2[[#This Row],[Rank 6M]]+Table2[[#This Row],[Rank Sharpe]])/3</f>
        <v>175</v>
      </c>
    </row>
    <row r="124" spans="1:48" x14ac:dyDescent="0.3">
      <c r="A124" t="s">
        <v>851</v>
      </c>
      <c r="B124" t="s">
        <v>852</v>
      </c>
      <c r="C124" t="s">
        <v>10314</v>
      </c>
      <c r="D124" t="s">
        <v>431</v>
      </c>
      <c r="E124">
        <v>18689.64904651</v>
      </c>
      <c r="F124">
        <v>1309.0999999999999</v>
      </c>
      <c r="G124">
        <v>41.987248655834797</v>
      </c>
      <c r="H124">
        <f>(Table2[[#This Row],[1Y Return vs Nifty]]-AVERAGE(Table2[1Y Return vs Nifty]))/_xlfn.STDEV.P(Table2[1Y Return vs Nifty])</f>
        <v>0.19513160465102425</v>
      </c>
      <c r="I124">
        <v>-6.57041342785719</v>
      </c>
      <c r="J124">
        <f>(Table2[[#This Row],[1M Return vs Nifty]]-AVERAGE(Table2[1M Return vs Nifty]))/_xlfn.STDEV.P(Table2[1M Return vs Nifty])</f>
        <v>-0.64307095173723172</v>
      </c>
      <c r="K124">
        <v>24.903512835432199</v>
      </c>
      <c r="L124">
        <f>(Table2[[#This Row],[6M Return vs Nifty]]-AVERAGE(Table2[6M Return vs Nifty]))/_xlfn.STDEV.P(Table2[6M Return vs Nifty])</f>
        <v>0.58482168841702586</v>
      </c>
      <c r="M124">
        <v>-9.8252034110421</v>
      </c>
      <c r="N124">
        <f>(Table2[[#This Row],[1W Return vs Nifty]]-AVERAGE(Table2[1W Return vs Nifty]))/_xlfn.STDEV.P(Table2[1W Return vs Nifty])</f>
        <v>-2.3262951554029621</v>
      </c>
      <c r="O124">
        <v>1339.02</v>
      </c>
      <c r="P124">
        <v>1293.2719552112101</v>
      </c>
      <c r="Q124">
        <v>1086.54953906269</v>
      </c>
      <c r="R124">
        <v>41.562829461733799</v>
      </c>
      <c r="S124" s="2">
        <f>(Table2[[#This Row],[Close Price]]-Table2[[#This Row],[20D EMA]])/Table2[[#This Row],[20D EMA]]</f>
        <v>-2.2344699855117976E-2</v>
      </c>
      <c r="T124" s="2">
        <f>(Table2[[#This Row],[Close Price]]-Table2[[#This Row],[50D EMA]])/Table2[[#This Row],[50D EMA]]</f>
        <v>1.2238759779032623E-2</v>
      </c>
      <c r="U124" s="2">
        <f>(Table2[[#This Row],[Close Price]]-Table2[[#This Row],[200D EMA]])/Table2[[#This Row],[200D EMA]]</f>
        <v>0.20482311476501355</v>
      </c>
      <c r="V124">
        <v>0.492555209514425</v>
      </c>
      <c r="W124">
        <v>1282</v>
      </c>
      <c r="X124">
        <v>1324</v>
      </c>
      <c r="Y124">
        <v>1272</v>
      </c>
      <c r="Z124">
        <v>1331.45</v>
      </c>
      <c r="AA124">
        <v>1252.1500000000001</v>
      </c>
      <c r="AB124">
        <v>1420</v>
      </c>
      <c r="AC124" s="2">
        <f>(Table2[[#This Row],[Close Price]]/Table2[[#This Row],[Day Low]])-1</f>
        <v>2.1138845553822172E-2</v>
      </c>
      <c r="AD124" s="2">
        <f>(Table2[[#This Row],[Day High]]/Table2[[#This Row],[Close Price]])-1</f>
        <v>1.1381865403712554E-2</v>
      </c>
      <c r="AE124" s="2">
        <f>(Table2[[#This Row],[Close Price]]/Table2[[#This Row],[Current Week Low]])-1</f>
        <v>2.9166666666666563E-2</v>
      </c>
      <c r="AF124" s="2">
        <f>(Table2[[#This Row],[Current Week High]]/Table2[[#This Row],[Close Price]])-1</f>
        <v>1.7072798105568721E-2</v>
      </c>
      <c r="AG124" s="2">
        <f>(Table2[[#This Row],[Close Price]]/Table2[[#This Row],[Current Month Low]])-1</f>
        <v>4.5481771353272249E-2</v>
      </c>
      <c r="AH124" s="2">
        <f>(Table2[[#This Row],[Current Month High]]/Table2[[#This Row],[Close Price]])-1</f>
        <v>8.4714689481323102E-2</v>
      </c>
      <c r="AI124">
        <v>17.920708883966</v>
      </c>
      <c r="AJ124">
        <v>79.945017182130499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0.12</v>
      </c>
      <c r="AM124" t="s">
        <v>10349</v>
      </c>
      <c r="AN124">
        <v>-3.64</v>
      </c>
      <c r="AO124" t="s">
        <v>10348</v>
      </c>
      <c r="AP124">
        <v>0.15729432984859301</v>
      </c>
      <c r="AQ124">
        <f>(Table2[[#This Row],[Sharpe Ratio]]-AVERAGE(Table2[Sharpe Ratio]))/_xlfn.STDEV.P(Table2[Sharpe Ratio])</f>
        <v>1.0539452663642828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-1.1354675477078608</v>
      </c>
      <c r="AS124">
        <f>_xlfn.RANK.AVG(Table2[[#This Row],[1Y Return vs Nifty Z-Score]],Table2[1Y Return vs Nifty Z-Score])</f>
        <v>243</v>
      </c>
      <c r="AT124">
        <f>_xlfn.RANK.AVG(Table2[[#This Row],[6M Return vs Nifty Z-Score]],Table2[6M Return vs Nifty Z-Score])</f>
        <v>177</v>
      </c>
      <c r="AU124">
        <f>_xlfn.RANK.AVG(Table2[[#This Row],[Sharpe Ratio Z-Score]],Table2[Sharpe Ratio Z-Score])</f>
        <v>108</v>
      </c>
      <c r="AV124">
        <f>(Table2[[#This Row],[Rank 1Y]]+Table2[[#This Row],[Rank 6M]]+Table2[[#This Row],[Rank Sharpe]])/3</f>
        <v>176</v>
      </c>
    </row>
    <row r="125" spans="1:48" x14ac:dyDescent="0.3">
      <c r="A125" t="s">
        <v>58</v>
      </c>
      <c r="B125" t="s">
        <v>59</v>
      </c>
      <c r="C125" t="s">
        <v>10310</v>
      </c>
      <c r="D125" t="s">
        <v>60</v>
      </c>
      <c r="E125">
        <v>397223.92817930999</v>
      </c>
      <c r="F125">
        <v>409.65</v>
      </c>
      <c r="G125">
        <v>57.455630702399198</v>
      </c>
      <c r="H125">
        <f>(Table2[[#This Row],[1Y Return vs Nifty]]-AVERAGE(Table2[1Y Return vs Nifty]))/_xlfn.STDEV.P(Table2[1Y Return vs Nifty])</f>
        <v>0.43903007956393164</v>
      </c>
      <c r="I125">
        <v>2.1656805149996399</v>
      </c>
      <c r="J125">
        <f>(Table2[[#This Row],[1M Return vs Nifty]]-AVERAGE(Table2[1M Return vs Nifty]))/_xlfn.STDEV.P(Table2[1M Return vs Nifty])</f>
        <v>0.19736329780834275</v>
      </c>
      <c r="K125">
        <v>9.18242405614434</v>
      </c>
      <c r="L125">
        <f>(Table2[[#This Row],[6M Return vs Nifty]]-AVERAGE(Table2[6M Return vs Nifty]))/_xlfn.STDEV.P(Table2[6M Return vs Nifty])</f>
        <v>4.5231600405047548E-2</v>
      </c>
      <c r="M125">
        <v>1.52173400484842</v>
      </c>
      <c r="N125">
        <f>(Table2[[#This Row],[1W Return vs Nifty]]-AVERAGE(Table2[1W Return vs Nifty]))/_xlfn.STDEV.P(Table2[1W Return vs Nifty])</f>
        <v>0.24736161558451844</v>
      </c>
      <c r="O125">
        <v>403.48</v>
      </c>
      <c r="P125">
        <v>391.45874364568601</v>
      </c>
      <c r="Q125">
        <v>340.25370224109201</v>
      </c>
      <c r="R125">
        <v>56.173563747582101</v>
      </c>
      <c r="S125" s="2">
        <f>(Table2[[#This Row],[Close Price]]-Table2[[#This Row],[20D EMA]])/Table2[[#This Row],[20D EMA]]</f>
        <v>1.5291959948448395E-2</v>
      </c>
      <c r="T125" s="2">
        <f>(Table2[[#This Row],[Close Price]]-Table2[[#This Row],[50D EMA]])/Table2[[#This Row],[50D EMA]]</f>
        <v>4.6470430536044147E-2</v>
      </c>
      <c r="U125" s="2">
        <f>(Table2[[#This Row],[Close Price]]-Table2[[#This Row],[200D EMA]])/Table2[[#This Row],[200D EMA]]</f>
        <v>0.20395457066837774</v>
      </c>
      <c r="V125">
        <v>0.53719986499163996</v>
      </c>
      <c r="W125">
        <v>409.1</v>
      </c>
      <c r="X125">
        <v>416.2</v>
      </c>
      <c r="Y125">
        <v>401.95</v>
      </c>
      <c r="Z125">
        <v>416.2</v>
      </c>
      <c r="AA125">
        <v>393.3</v>
      </c>
      <c r="AB125">
        <v>426.3</v>
      </c>
      <c r="AC125" s="2">
        <f>(Table2[[#This Row],[Close Price]]/Table2[[#This Row],[Day Low]])-1</f>
        <v>1.3444145685650444E-3</v>
      </c>
      <c r="AD125" s="2">
        <f>(Table2[[#This Row],[Day High]]/Table2[[#This Row],[Close Price]])-1</f>
        <v>1.598925912364213E-2</v>
      </c>
      <c r="AE125" s="2">
        <f>(Table2[[#This Row],[Close Price]]/Table2[[#This Row],[Current Week Low]])-1</f>
        <v>1.9156611518845512E-2</v>
      </c>
      <c r="AF125" s="2">
        <f>(Table2[[#This Row],[Current Week High]]/Table2[[#This Row],[Close Price]])-1</f>
        <v>1.598925912364213E-2</v>
      </c>
      <c r="AG125" s="2">
        <f>(Table2[[#This Row],[Close Price]]/Table2[[#This Row],[Current Month Low]])-1</f>
        <v>4.1571319603356027E-2</v>
      </c>
      <c r="AH125" s="2">
        <f>(Table2[[#This Row],[Current Month High]]/Table2[[#This Row],[Close Price]])-1</f>
        <v>4.0644452581471979E-2</v>
      </c>
      <c r="AI125">
        <v>4.0644452581471899</v>
      </c>
      <c r="AJ125">
        <v>89.521165857043698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0.06</v>
      </c>
      <c r="AM125" t="s">
        <v>10349</v>
      </c>
      <c r="AN125">
        <v>0.48</v>
      </c>
      <c r="AO125" t="s">
        <v>10349</v>
      </c>
      <c r="AP125">
        <v>0.196001126450455</v>
      </c>
      <c r="AQ125">
        <f>(Table2[[#This Row],[Sharpe Ratio]]-AVERAGE(Table2[Sharpe Ratio]))/_xlfn.STDEV.P(Table2[Sharpe Ratio])</f>
        <v>1.4986436682861908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2.4276302616480314</v>
      </c>
      <c r="AS125">
        <f>_xlfn.RANK.AVG(Table2[[#This Row],[1Y Return vs Nifty Z-Score]],Table2[1Y Return vs Nifty Z-Score])</f>
        <v>186</v>
      </c>
      <c r="AT125">
        <f>_xlfn.RANK.AVG(Table2[[#This Row],[6M Return vs Nifty Z-Score]],Table2[6M Return vs Nifty Z-Score])</f>
        <v>298</v>
      </c>
      <c r="AU125">
        <f>_xlfn.RANK.AVG(Table2[[#This Row],[Sharpe Ratio Z-Score]],Table2[Sharpe Ratio Z-Score])</f>
        <v>47</v>
      </c>
      <c r="AV125">
        <f>(Table2[[#This Row],[Rank 1Y]]+Table2[[#This Row],[Rank 6M]]+Table2[[#This Row],[Rank Sharpe]])/3</f>
        <v>177</v>
      </c>
    </row>
    <row r="126" spans="1:48" x14ac:dyDescent="0.3">
      <c r="A126" t="s">
        <v>1204</v>
      </c>
      <c r="B126" t="s">
        <v>1205</v>
      </c>
      <c r="C126" t="s">
        <v>10305</v>
      </c>
      <c r="D126" t="s">
        <v>412</v>
      </c>
      <c r="E126">
        <v>9983.2310070719996</v>
      </c>
      <c r="F126">
        <v>111.04</v>
      </c>
      <c r="G126">
        <v>70.216317314937598</v>
      </c>
      <c r="H126">
        <f>(Table2[[#This Row],[1Y Return vs Nifty]]-AVERAGE(Table2[1Y Return vs Nifty]))/_xlfn.STDEV.P(Table2[1Y Return vs Nifty])</f>
        <v>0.64023483351109245</v>
      </c>
      <c r="I126">
        <v>65.702928851020104</v>
      </c>
      <c r="J126">
        <f>(Table2[[#This Row],[1M Return vs Nifty]]-AVERAGE(Table2[1M Return vs Nifty]))/_xlfn.STDEV.P(Table2[1M Return vs Nifty])</f>
        <v>6.309806681860592</v>
      </c>
      <c r="K126">
        <v>31.040156334544299</v>
      </c>
      <c r="L126">
        <f>(Table2[[#This Row],[6M Return vs Nifty]]-AVERAGE(Table2[6M Return vs Nifty]))/_xlfn.STDEV.P(Table2[6M Return vs Nifty])</f>
        <v>0.79544781312580226</v>
      </c>
      <c r="M126">
        <v>16.359055614693901</v>
      </c>
      <c r="N126">
        <f>(Table2[[#This Row],[1W Return vs Nifty]]-AVERAGE(Table2[1W Return vs Nifty]))/_xlfn.STDEV.P(Table2[1W Return vs Nifty])</f>
        <v>3.6126902346549703</v>
      </c>
      <c r="O126">
        <v>87.85</v>
      </c>
      <c r="P126">
        <v>78.108621515561495</v>
      </c>
      <c r="Q126">
        <v>70.371485901877904</v>
      </c>
      <c r="R126">
        <v>85.9755894417153</v>
      </c>
      <c r="S126" s="2">
        <f>(Table2[[#This Row],[Close Price]]-Table2[[#This Row],[20D EMA]])/Table2[[#This Row],[20D EMA]]</f>
        <v>0.26397268070574859</v>
      </c>
      <c r="T126" s="2">
        <f>(Table2[[#This Row],[Close Price]]-Table2[[#This Row],[50D EMA]])/Table2[[#This Row],[50D EMA]]</f>
        <v>0.4216100328678522</v>
      </c>
      <c r="U126" s="2">
        <f>(Table2[[#This Row],[Close Price]]-Table2[[#This Row],[200D EMA]])/Table2[[#This Row],[200D EMA]]</f>
        <v>0.57791182858960832</v>
      </c>
      <c r="V126">
        <v>2.3418807305779201</v>
      </c>
      <c r="W126">
        <v>109.18</v>
      </c>
      <c r="X126">
        <v>115.65</v>
      </c>
      <c r="Y126">
        <v>104.61</v>
      </c>
      <c r="Z126">
        <v>115.9</v>
      </c>
      <c r="AA126">
        <v>62.02</v>
      </c>
      <c r="AB126">
        <v>115.9</v>
      </c>
      <c r="AC126" s="2">
        <f>(Table2[[#This Row],[Close Price]]/Table2[[#This Row],[Day Low]])-1</f>
        <v>1.7036087195457128E-2</v>
      </c>
      <c r="AD126" s="2">
        <f>(Table2[[#This Row],[Day High]]/Table2[[#This Row],[Close Price]])-1</f>
        <v>4.1516570605187209E-2</v>
      </c>
      <c r="AE126" s="2">
        <f>(Table2[[#This Row],[Close Price]]/Table2[[#This Row],[Current Week Low]])-1</f>
        <v>6.1466399005831285E-2</v>
      </c>
      <c r="AF126" s="2">
        <f>(Table2[[#This Row],[Current Week High]]/Table2[[#This Row],[Close Price]])-1</f>
        <v>4.3768011527377526E-2</v>
      </c>
      <c r="AG126" s="2">
        <f>(Table2[[#This Row],[Close Price]]/Table2[[#This Row],[Current Month Low]])-1</f>
        <v>0.79039019671073851</v>
      </c>
      <c r="AH126" s="2">
        <f>(Table2[[#This Row],[Current Month High]]/Table2[[#This Row],[Close Price]])-1</f>
        <v>4.3768011527377526E-2</v>
      </c>
      <c r="AI126">
        <v>4.3768011527377499</v>
      </c>
      <c r="AJ126">
        <v>119.230009871668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0.5</v>
      </c>
      <c r="AM126" t="s">
        <v>10349</v>
      </c>
      <c r="AN126">
        <v>55.74</v>
      </c>
      <c r="AO126" t="s">
        <v>10349</v>
      </c>
      <c r="AP126">
        <v>9.4276695363474994E-2</v>
      </c>
      <c r="AQ126">
        <f>(Table2[[#This Row],[Sharpe Ratio]]-AVERAGE(Table2[Sharpe Ratio]))/_xlfn.STDEV.P(Table2[Sharpe Ratio])</f>
        <v>0.32994215040808395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11.688121713560541</v>
      </c>
      <c r="AS126">
        <f>_xlfn.RANK.AVG(Table2[[#This Row],[1Y Return vs Nifty Z-Score]],Table2[1Y Return vs Nifty Z-Score])</f>
        <v>152</v>
      </c>
      <c r="AT126">
        <f>_xlfn.RANK.AVG(Table2[[#This Row],[6M Return vs Nifty Z-Score]],Table2[6M Return vs Nifty Z-Score])</f>
        <v>134</v>
      </c>
      <c r="AU126">
        <f>_xlfn.RANK.AVG(Table2[[#This Row],[Sharpe Ratio Z-Score]],Table2[Sharpe Ratio Z-Score])</f>
        <v>246</v>
      </c>
      <c r="AV126">
        <f>(Table2[[#This Row],[Rank 1Y]]+Table2[[#This Row],[Rank 6M]]+Table2[[#This Row],[Rank Sharpe]])/3</f>
        <v>177.33333333333334</v>
      </c>
    </row>
    <row r="127" spans="1:48" x14ac:dyDescent="0.3">
      <c r="A127" t="s">
        <v>1552</v>
      </c>
      <c r="B127" t="s">
        <v>1553</v>
      </c>
      <c r="C127" t="s">
        <v>6698</v>
      </c>
      <c r="D127" t="s">
        <v>407</v>
      </c>
      <c r="E127">
        <v>6515.8596677619998</v>
      </c>
      <c r="F127">
        <v>209.74</v>
      </c>
      <c r="G127">
        <v>116.317954163053</v>
      </c>
      <c r="H127">
        <f>(Table2[[#This Row],[1Y Return vs Nifty]]-AVERAGE(Table2[1Y Return vs Nifty]))/_xlfn.STDEV.P(Table2[1Y Return vs Nifty])</f>
        <v>1.3671446605631989</v>
      </c>
      <c r="I127">
        <v>-4.4623771129080501</v>
      </c>
      <c r="J127">
        <f>(Table2[[#This Row],[1M Return vs Nifty]]-AVERAGE(Table2[1M Return vs Nifty]))/_xlfn.STDEV.P(Table2[1M Return vs Nifty])</f>
        <v>-0.44027254664250143</v>
      </c>
      <c r="K127">
        <v>12.3303525831999</v>
      </c>
      <c r="L127">
        <f>(Table2[[#This Row],[6M Return vs Nifty]]-AVERAGE(Table2[6M Return vs Nifty]))/_xlfn.STDEV.P(Table2[6M Return vs Nifty])</f>
        <v>0.15327698166433906</v>
      </c>
      <c r="M127">
        <v>-1.7502161755126</v>
      </c>
      <c r="N127">
        <f>(Table2[[#This Row],[1W Return vs Nifty]]-AVERAGE(Table2[1W Return vs Nifty]))/_xlfn.STDEV.P(Table2[1W Return vs Nifty])</f>
        <v>-0.49476609935529003</v>
      </c>
      <c r="O127">
        <v>209.04</v>
      </c>
      <c r="P127">
        <v>205.45980107158499</v>
      </c>
      <c r="Q127">
        <v>173.01382001310699</v>
      </c>
      <c r="R127">
        <v>53.334527753115303</v>
      </c>
      <c r="S127" s="2">
        <f>(Table2[[#This Row],[Close Price]]-Table2[[#This Row],[20D EMA]])/Table2[[#This Row],[20D EMA]]</f>
        <v>3.3486414083429825E-3</v>
      </c>
      <c r="T127" s="2">
        <f>(Table2[[#This Row],[Close Price]]-Table2[[#This Row],[50D EMA]])/Table2[[#This Row],[50D EMA]]</f>
        <v>2.0832293743551999E-2</v>
      </c>
      <c r="U127" s="2">
        <f>(Table2[[#This Row],[Close Price]]-Table2[[#This Row],[200D EMA]])/Table2[[#This Row],[200D EMA]]</f>
        <v>0.21227310040383338</v>
      </c>
      <c r="V127">
        <v>0.48458182908682801</v>
      </c>
      <c r="W127">
        <v>208.32</v>
      </c>
      <c r="X127">
        <v>213.99</v>
      </c>
      <c r="Y127">
        <v>208.32</v>
      </c>
      <c r="Z127">
        <v>213.99</v>
      </c>
      <c r="AA127">
        <v>200.29</v>
      </c>
      <c r="AB127">
        <v>219.3</v>
      </c>
      <c r="AC127" s="2">
        <f>(Table2[[#This Row],[Close Price]]/Table2[[#This Row],[Day Low]])-1</f>
        <v>6.8164362519202992E-3</v>
      </c>
      <c r="AD127" s="2">
        <f>(Table2[[#This Row],[Day High]]/Table2[[#This Row],[Close Price]])-1</f>
        <v>2.0263182988461859E-2</v>
      </c>
      <c r="AE127" s="2">
        <f>(Table2[[#This Row],[Close Price]]/Table2[[#This Row],[Current Week Low]])-1</f>
        <v>6.8164362519202992E-3</v>
      </c>
      <c r="AF127" s="2">
        <f>(Table2[[#This Row],[Current Week High]]/Table2[[#This Row],[Close Price]])-1</f>
        <v>2.0263182988461859E-2</v>
      </c>
      <c r="AG127" s="2">
        <f>(Table2[[#This Row],[Close Price]]/Table2[[#This Row],[Current Month Low]])-1</f>
        <v>4.7181586699286182E-2</v>
      </c>
      <c r="AH127" s="2">
        <f>(Table2[[#This Row],[Current Month High]]/Table2[[#This Row],[Close Price]])-1</f>
        <v>4.5580242204634303E-2</v>
      </c>
      <c r="AI127">
        <v>5.9120816248688701</v>
      </c>
      <c r="AJ127">
        <v>194.165497896213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0.06</v>
      </c>
      <c r="AM127" t="s">
        <v>10349</v>
      </c>
      <c r="AN127">
        <v>1.28</v>
      </c>
      <c r="AO127" t="s">
        <v>10349</v>
      </c>
      <c r="AP127">
        <v>0.118416366950609</v>
      </c>
      <c r="AQ127">
        <f>(Table2[[#This Row],[Sharpe Ratio]]-AVERAGE(Table2[Sharpe Ratio]))/_xlfn.STDEV.P(Table2[Sharpe Ratio])</f>
        <v>0.60728035248502299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1.1926633487147695</v>
      </c>
      <c r="AS127">
        <f>_xlfn.RANK.AVG(Table2[[#This Row],[1Y Return vs Nifty Z-Score]],Table2[1Y Return vs Nifty Z-Score])</f>
        <v>69</v>
      </c>
      <c r="AT127">
        <f>_xlfn.RANK.AVG(Table2[[#This Row],[6M Return vs Nifty Z-Score]],Table2[6M Return vs Nifty Z-Score])</f>
        <v>271</v>
      </c>
      <c r="AU127">
        <f>_xlfn.RANK.AVG(Table2[[#This Row],[Sharpe Ratio Z-Score]],Table2[Sharpe Ratio Z-Score])</f>
        <v>194</v>
      </c>
      <c r="AV127">
        <f>(Table2[[#This Row],[Rank 1Y]]+Table2[[#This Row],[Rank 6M]]+Table2[[#This Row],[Rank Sharpe]])/3</f>
        <v>178</v>
      </c>
    </row>
    <row r="128" spans="1:48" x14ac:dyDescent="0.3">
      <c r="A128" t="s">
        <v>1088</v>
      </c>
      <c r="B128" t="s">
        <v>1089</v>
      </c>
      <c r="C128" t="s">
        <v>10310</v>
      </c>
      <c r="D128" t="s">
        <v>101</v>
      </c>
      <c r="E128">
        <v>11918.444592399999</v>
      </c>
      <c r="F128">
        <v>908</v>
      </c>
      <c r="G128">
        <v>159.22415609928001</v>
      </c>
      <c r="H128">
        <f>(Table2[[#This Row],[1Y Return vs Nifty]]-AVERAGE(Table2[1Y Return vs Nifty]))/_xlfn.STDEV.P(Table2[1Y Return vs Nifty])</f>
        <v>2.0436703104371801</v>
      </c>
      <c r="I128">
        <v>-5.9815120122528302</v>
      </c>
      <c r="J128">
        <f>(Table2[[#This Row],[1M Return vs Nifty]]-AVERAGE(Table2[1M Return vs Nifty]))/_xlfn.STDEV.P(Table2[1M Return vs Nifty])</f>
        <v>-0.58641715170747533</v>
      </c>
      <c r="K128">
        <v>-8.6023484029524404</v>
      </c>
      <c r="L128">
        <f>(Table2[[#This Row],[6M Return vs Nifty]]-AVERAGE(Table2[6M Return vs Nifty]))/_xlfn.STDEV.P(Table2[6M Return vs Nifty])</f>
        <v>-0.56518966692601469</v>
      </c>
      <c r="M128">
        <v>-11.4986631132535</v>
      </c>
      <c r="N128">
        <f>(Table2[[#This Row],[1W Return vs Nifty]]-AVERAGE(Table2[1W Return vs Nifty]))/_xlfn.STDEV.P(Table2[1W Return vs Nifty])</f>
        <v>-2.705861088986024</v>
      </c>
      <c r="O128">
        <v>963.4</v>
      </c>
      <c r="P128">
        <v>950.67597817622902</v>
      </c>
      <c r="Q128">
        <v>769.57428719896495</v>
      </c>
      <c r="R128">
        <v>31.2299171111619</v>
      </c>
      <c r="S128" s="2">
        <f>(Table2[[#This Row],[Close Price]]-Table2[[#This Row],[20D EMA]])/Table2[[#This Row],[20D EMA]]</f>
        <v>-5.7504670957027174E-2</v>
      </c>
      <c r="T128" s="2">
        <f>(Table2[[#This Row],[Close Price]]-Table2[[#This Row],[50D EMA]])/Table2[[#This Row],[50D EMA]]</f>
        <v>-4.4890140443117496E-2</v>
      </c>
      <c r="U128" s="2">
        <f>(Table2[[#This Row],[Close Price]]-Table2[[#This Row],[200D EMA]])/Table2[[#This Row],[200D EMA]]</f>
        <v>0.17987310010689925</v>
      </c>
      <c r="V128">
        <v>0.86836132632494401</v>
      </c>
      <c r="W128">
        <v>901.5</v>
      </c>
      <c r="X128">
        <v>925</v>
      </c>
      <c r="Y128">
        <v>900</v>
      </c>
      <c r="Z128">
        <v>938.85</v>
      </c>
      <c r="AA128">
        <v>900</v>
      </c>
      <c r="AB128">
        <v>1118</v>
      </c>
      <c r="AC128" s="2">
        <f>(Table2[[#This Row],[Close Price]]/Table2[[#This Row],[Day Low]])-1</f>
        <v>7.2102052135329942E-3</v>
      </c>
      <c r="AD128" s="2">
        <f>(Table2[[#This Row],[Day High]]/Table2[[#This Row],[Close Price]])-1</f>
        <v>1.8722466960352513E-2</v>
      </c>
      <c r="AE128" s="2">
        <f>(Table2[[#This Row],[Close Price]]/Table2[[#This Row],[Current Week Low]])-1</f>
        <v>8.8888888888889461E-3</v>
      </c>
      <c r="AF128" s="2">
        <f>(Table2[[#This Row],[Current Week High]]/Table2[[#This Row],[Close Price]])-1</f>
        <v>3.397577092511006E-2</v>
      </c>
      <c r="AG128" s="2">
        <f>(Table2[[#This Row],[Close Price]]/Table2[[#This Row],[Current Month Low]])-1</f>
        <v>8.8888888888889461E-3</v>
      </c>
      <c r="AH128" s="2">
        <f>(Table2[[#This Row],[Current Month High]]/Table2[[#This Row],[Close Price]])-1</f>
        <v>0.23127753303964749</v>
      </c>
      <c r="AI128">
        <v>23.127753303964699</v>
      </c>
      <c r="AJ128">
        <v>255.61357702349801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-7.0000000000000007E-2</v>
      </c>
      <c r="AM128" t="s">
        <v>10348</v>
      </c>
      <c r="AN128">
        <v>-10.47</v>
      </c>
      <c r="AO128" t="s">
        <v>10348</v>
      </c>
      <c r="AP128">
        <v>0.303592688927316</v>
      </c>
      <c r="AQ128">
        <f>(Table2[[#This Row],[Sharpe Ratio]]-AVERAGE(Table2[Sharpe Ratio]))/_xlfn.STDEV.P(Table2[Sharpe Ratio])</f>
        <v>2.7347520547766284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0.92095445759429495</v>
      </c>
      <c r="AS128">
        <f>_xlfn.RANK.AVG(Table2[[#This Row],[1Y Return vs Nifty Z-Score]],Table2[1Y Return vs Nifty Z-Score])</f>
        <v>30</v>
      </c>
      <c r="AT128">
        <f>_xlfn.RANK.AVG(Table2[[#This Row],[6M Return vs Nifty Z-Score]],Table2[6M Return vs Nifty Z-Score])</f>
        <v>508</v>
      </c>
      <c r="AU128">
        <f>_xlfn.RANK.AVG(Table2[[#This Row],[Sharpe Ratio Z-Score]],Table2[Sharpe Ratio Z-Score])</f>
        <v>2</v>
      </c>
      <c r="AV128">
        <f>(Table2[[#This Row],[Rank 1Y]]+Table2[[#This Row],[Rank 6M]]+Table2[[#This Row],[Rank Sharpe]])/3</f>
        <v>180</v>
      </c>
    </row>
    <row r="129" spans="1:48" x14ac:dyDescent="0.3">
      <c r="A129" t="s">
        <v>25</v>
      </c>
      <c r="B129" t="s">
        <v>26</v>
      </c>
      <c r="C129" t="s">
        <v>10306</v>
      </c>
      <c r="D129" t="s">
        <v>27</v>
      </c>
      <c r="E129">
        <v>910479.93540092499</v>
      </c>
      <c r="F129">
        <v>1522.75</v>
      </c>
      <c r="G129">
        <v>45.102595331910202</v>
      </c>
      <c r="H129">
        <f>(Table2[[#This Row],[1Y Return vs Nifty]]-AVERAGE(Table2[1Y Return vs Nifty]))/_xlfn.STDEV.P(Table2[1Y Return vs Nifty])</f>
        <v>0.24425298663088993</v>
      </c>
      <c r="I129">
        <v>-1.17718207571141</v>
      </c>
      <c r="J129">
        <f>(Table2[[#This Row],[1M Return vs Nifty]]-AVERAGE(Table2[1M Return vs Nifty]))/_xlfn.STDEV.P(Table2[1M Return vs Nifty])</f>
        <v>-0.1242285063932823</v>
      </c>
      <c r="K129">
        <v>22.354488383425199</v>
      </c>
      <c r="L129">
        <f>(Table2[[#This Row],[6M Return vs Nifty]]-AVERAGE(Table2[6M Return vs Nifty]))/_xlfn.STDEV.P(Table2[6M Return vs Nifty])</f>
        <v>0.49733230726072608</v>
      </c>
      <c r="M129">
        <v>2.1923692623577899</v>
      </c>
      <c r="N129">
        <f>(Table2[[#This Row],[1W Return vs Nifty]]-AVERAGE(Table2[1W Return vs Nifty]))/_xlfn.STDEV.P(Table2[1W Return vs Nifty])</f>
        <v>0.39947182013493854</v>
      </c>
      <c r="O129">
        <v>1478.21</v>
      </c>
      <c r="P129">
        <v>1447.69737420004</v>
      </c>
      <c r="Q129">
        <v>1263.0600184723</v>
      </c>
      <c r="R129">
        <v>71.623945769626701</v>
      </c>
      <c r="S129" s="2">
        <f>(Table2[[#This Row],[Close Price]]-Table2[[#This Row],[20D EMA]])/Table2[[#This Row],[20D EMA]]</f>
        <v>3.0131036862150819E-2</v>
      </c>
      <c r="T129" s="2">
        <f>(Table2[[#This Row],[Close Price]]-Table2[[#This Row],[50D EMA]])/Table2[[#This Row],[50D EMA]]</f>
        <v>5.1842758809611089E-2</v>
      </c>
      <c r="U129" s="2">
        <f>(Table2[[#This Row],[Close Price]]-Table2[[#This Row],[200D EMA]])/Table2[[#This Row],[200D EMA]]</f>
        <v>0.20560383333311502</v>
      </c>
      <c r="V129">
        <v>0.77721068822995198</v>
      </c>
      <c r="W129">
        <v>1502</v>
      </c>
      <c r="X129">
        <v>1526.35</v>
      </c>
      <c r="Y129">
        <v>1502</v>
      </c>
      <c r="Z129">
        <v>1526.35</v>
      </c>
      <c r="AA129">
        <v>1422.6</v>
      </c>
      <c r="AB129">
        <v>1526.35</v>
      </c>
      <c r="AC129" s="2">
        <f>(Table2[[#This Row],[Close Price]]/Table2[[#This Row],[Day Low]])-1</f>
        <v>1.3814913448735089E-2</v>
      </c>
      <c r="AD129" s="2">
        <f>(Table2[[#This Row],[Day High]]/Table2[[#This Row],[Close Price]])-1</f>
        <v>2.3641438187489427E-3</v>
      </c>
      <c r="AE129" s="2">
        <f>(Table2[[#This Row],[Close Price]]/Table2[[#This Row],[Current Week Low]])-1</f>
        <v>1.3814913448735089E-2</v>
      </c>
      <c r="AF129" s="2">
        <f>(Table2[[#This Row],[Current Week High]]/Table2[[#This Row],[Close Price]])-1</f>
        <v>2.3641438187489427E-3</v>
      </c>
      <c r="AG129" s="2">
        <f>(Table2[[#This Row],[Close Price]]/Table2[[#This Row],[Current Month Low]])-1</f>
        <v>7.0399268944186799E-2</v>
      </c>
      <c r="AH129" s="2">
        <f>(Table2[[#This Row],[Current Month High]]/Table2[[#This Row],[Close Price]])-1</f>
        <v>2.3641438187489427E-3</v>
      </c>
      <c r="AI129">
        <v>0.88655393203087496</v>
      </c>
      <c r="AJ129">
        <v>79.770969836491304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</v>
      </c>
      <c r="AM129" t="s">
        <v>10350</v>
      </c>
      <c r="AN129">
        <v>4.8899999999999997</v>
      </c>
      <c r="AO129" t="s">
        <v>10349</v>
      </c>
      <c r="AP129">
        <v>0.15094300767439001</v>
      </c>
      <c r="AQ129">
        <f>(Table2[[#This Row],[Sharpe Ratio]]-AVERAGE(Table2[Sharpe Ratio]))/_xlfn.STDEV.P(Table2[Sharpe Ratio])</f>
        <v>0.98097557967046367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1.997804187303736</v>
      </c>
      <c r="AS129">
        <f>_xlfn.RANK.AVG(Table2[[#This Row],[1Y Return vs Nifty Z-Score]],Table2[1Y Return vs Nifty Z-Score])</f>
        <v>226</v>
      </c>
      <c r="AT129">
        <f>_xlfn.RANK.AVG(Table2[[#This Row],[6M Return vs Nifty Z-Score]],Table2[6M Return vs Nifty Z-Score])</f>
        <v>195</v>
      </c>
      <c r="AU129">
        <f>_xlfn.RANK.AVG(Table2[[#This Row],[Sharpe Ratio Z-Score]],Table2[Sharpe Ratio Z-Score])</f>
        <v>120</v>
      </c>
      <c r="AV129">
        <f>(Table2[[#This Row],[Rank 1Y]]+Table2[[#This Row],[Rank 6M]]+Table2[[#This Row],[Rank Sharpe]])/3</f>
        <v>180.33333333333334</v>
      </c>
    </row>
    <row r="130" spans="1:48" x14ac:dyDescent="0.3">
      <c r="A130" t="s">
        <v>1510</v>
      </c>
      <c r="B130" t="s">
        <v>1511</v>
      </c>
      <c r="C130" t="s">
        <v>10303</v>
      </c>
      <c r="D130" t="s">
        <v>306</v>
      </c>
      <c r="E130">
        <v>6857.3607872000002</v>
      </c>
      <c r="F130">
        <v>1393.7</v>
      </c>
      <c r="G130">
        <v>117.276083171759</v>
      </c>
      <c r="H130">
        <f>(Table2[[#This Row],[1Y Return vs Nifty]]-AVERAGE(Table2[1Y Return vs Nifty]))/_xlfn.STDEV.P(Table2[1Y Return vs Nifty])</f>
        <v>1.3822520068447783</v>
      </c>
      <c r="I130">
        <v>11.6351671455273</v>
      </c>
      <c r="J130">
        <f>(Table2[[#This Row],[1M Return vs Nifty]]-AVERAGE(Table2[1M Return vs Nifty]))/_xlfn.STDEV.P(Table2[1M Return vs Nifty])</f>
        <v>1.1083517718295854</v>
      </c>
      <c r="K130">
        <v>19.950271924877701</v>
      </c>
      <c r="L130">
        <f>(Table2[[#This Row],[6M Return vs Nifty]]-AVERAGE(Table2[6M Return vs Nifty]))/_xlfn.STDEV.P(Table2[6M Return vs Nifty])</f>
        <v>0.41481312626248373</v>
      </c>
      <c r="M130">
        <v>2.6887237944410201</v>
      </c>
      <c r="N130">
        <f>(Table2[[#This Row],[1W Return vs Nifty]]-AVERAGE(Table2[1W Return vs Nifty]))/_xlfn.STDEV.P(Table2[1W Return vs Nifty])</f>
        <v>0.51205252411567626</v>
      </c>
      <c r="O130">
        <v>1306.8599999999999</v>
      </c>
      <c r="P130">
        <v>1218.9567377912199</v>
      </c>
      <c r="Q130">
        <v>979.40471673289096</v>
      </c>
      <c r="R130">
        <v>71.220402915445206</v>
      </c>
      <c r="S130" s="2">
        <f>(Table2[[#This Row],[Close Price]]-Table2[[#This Row],[20D EMA]])/Table2[[#This Row],[20D EMA]]</f>
        <v>6.644935188160947E-2</v>
      </c>
      <c r="T130" s="2">
        <f>(Table2[[#This Row],[Close Price]]-Table2[[#This Row],[50D EMA]])/Table2[[#This Row],[50D EMA]]</f>
        <v>0.14335476952645532</v>
      </c>
      <c r="U130" s="2">
        <f>(Table2[[#This Row],[Close Price]]-Table2[[#This Row],[200D EMA]])/Table2[[#This Row],[200D EMA]]</f>
        <v>0.42300723714004551</v>
      </c>
      <c r="V130">
        <v>1.0557343960766099</v>
      </c>
      <c r="W130">
        <v>1384.75</v>
      </c>
      <c r="X130">
        <v>1432.95</v>
      </c>
      <c r="Y130">
        <v>1380.5</v>
      </c>
      <c r="Z130">
        <v>1432.95</v>
      </c>
      <c r="AA130">
        <v>1065.45</v>
      </c>
      <c r="AB130">
        <v>1437.95</v>
      </c>
      <c r="AC130" s="2">
        <f>(Table2[[#This Row],[Close Price]]/Table2[[#This Row],[Day Low]])-1</f>
        <v>6.4632605163388313E-3</v>
      </c>
      <c r="AD130" s="2">
        <f>(Table2[[#This Row],[Day High]]/Table2[[#This Row],[Close Price]])-1</f>
        <v>2.8162445289517057E-2</v>
      </c>
      <c r="AE130" s="2">
        <f>(Table2[[#This Row],[Close Price]]/Table2[[#This Row],[Current Week Low]])-1</f>
        <v>9.5617529880478447E-3</v>
      </c>
      <c r="AF130" s="2">
        <f>(Table2[[#This Row],[Current Week High]]/Table2[[#This Row],[Close Price]])-1</f>
        <v>2.8162445289517057E-2</v>
      </c>
      <c r="AG130" s="2">
        <f>(Table2[[#This Row],[Close Price]]/Table2[[#This Row],[Current Month Low]])-1</f>
        <v>0.30808578534891362</v>
      </c>
      <c r="AH130" s="2">
        <f>(Table2[[#This Row],[Current Month High]]/Table2[[#This Row],[Close Price]])-1</f>
        <v>3.175001793786314E-2</v>
      </c>
      <c r="AI130">
        <v>3.17500179378631</v>
      </c>
      <c r="AJ130">
        <v>166.96676563547501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0.33</v>
      </c>
      <c r="AM130" t="s">
        <v>10349</v>
      </c>
      <c r="AN130">
        <v>18.420000000000002</v>
      </c>
      <c r="AO130" t="s">
        <v>10349</v>
      </c>
      <c r="AP130">
        <v>8.8578849191396997E-2</v>
      </c>
      <c r="AQ130">
        <f>(Table2[[#This Row],[Sharpe Ratio]]-AVERAGE(Table2[Sharpe Ratio]))/_xlfn.STDEV.P(Table2[Sharpe Ratio])</f>
        <v>0.26448018223792397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3.6819496112904475</v>
      </c>
      <c r="AS130">
        <f>_xlfn.RANK.AVG(Table2[[#This Row],[1Y Return vs Nifty Z-Score]],Table2[1Y Return vs Nifty Z-Score])</f>
        <v>67</v>
      </c>
      <c r="AT130">
        <f>_xlfn.RANK.AVG(Table2[[#This Row],[6M Return vs Nifty Z-Score]],Table2[6M Return vs Nifty Z-Score])</f>
        <v>207</v>
      </c>
      <c r="AU130">
        <f>_xlfn.RANK.AVG(Table2[[#This Row],[Sharpe Ratio Z-Score]],Table2[Sharpe Ratio Z-Score])</f>
        <v>268</v>
      </c>
      <c r="AV130">
        <f>(Table2[[#This Row],[Rank 1Y]]+Table2[[#This Row],[Rank 6M]]+Table2[[#This Row],[Rank Sharpe]])/3</f>
        <v>180.66666666666666</v>
      </c>
    </row>
    <row r="131" spans="1:48" x14ac:dyDescent="0.3">
      <c r="A131" t="s">
        <v>706</v>
      </c>
      <c r="B131" t="s">
        <v>707</v>
      </c>
      <c r="C131" t="s">
        <v>10308</v>
      </c>
      <c r="D131" t="s">
        <v>46</v>
      </c>
      <c r="E131">
        <v>24768.481222850001</v>
      </c>
      <c r="F131">
        <v>263.35000000000002</v>
      </c>
      <c r="G131">
        <v>110.75639691029301</v>
      </c>
      <c r="H131">
        <f>(Table2[[#This Row],[1Y Return vs Nifty]]-AVERAGE(Table2[1Y Return vs Nifty]))/_xlfn.STDEV.P(Table2[1Y Return vs Nifty])</f>
        <v>1.2794525329699156</v>
      </c>
      <c r="I131">
        <v>-6.21958707444273</v>
      </c>
      <c r="J131">
        <f>(Table2[[#This Row],[1M Return vs Nifty]]-AVERAGE(Table2[1M Return vs Nifty]))/_xlfn.STDEV.P(Table2[1M Return vs Nifty])</f>
        <v>-0.60932057256533911</v>
      </c>
      <c r="K131">
        <v>1.0325908845971099</v>
      </c>
      <c r="L131">
        <f>(Table2[[#This Row],[6M Return vs Nifty]]-AVERAGE(Table2[6M Return vs Nifty]))/_xlfn.STDEV.P(Table2[6M Return vs Nifty])</f>
        <v>-0.23449261336008279</v>
      </c>
      <c r="M131">
        <v>-3.6167346271794498</v>
      </c>
      <c r="N131">
        <f>(Table2[[#This Row],[1W Return vs Nifty]]-AVERAGE(Table2[1W Return vs Nifty]))/_xlfn.STDEV.P(Table2[1W Return vs Nifty])</f>
        <v>-0.91812067294958277</v>
      </c>
      <c r="O131">
        <v>271.87</v>
      </c>
      <c r="P131">
        <v>275.53625418708901</v>
      </c>
      <c r="Q131">
        <v>232.263139528864</v>
      </c>
      <c r="R131">
        <v>37.965241279185001</v>
      </c>
      <c r="S131" s="2">
        <f>(Table2[[#This Row],[Close Price]]-Table2[[#This Row],[20D EMA]])/Table2[[#This Row],[20D EMA]]</f>
        <v>-3.1338507374848203E-2</v>
      </c>
      <c r="T131" s="2">
        <f>(Table2[[#This Row],[Close Price]]-Table2[[#This Row],[50D EMA]])/Table2[[#This Row],[50D EMA]]</f>
        <v>-4.4227407471448495E-2</v>
      </c>
      <c r="U131" s="2">
        <f>(Table2[[#This Row],[Close Price]]-Table2[[#This Row],[200D EMA]])/Table2[[#This Row],[200D EMA]]</f>
        <v>0.13384328023032155</v>
      </c>
      <c r="V131">
        <v>0.26597194460096701</v>
      </c>
      <c r="W131">
        <v>262.05</v>
      </c>
      <c r="X131">
        <v>267.85000000000002</v>
      </c>
      <c r="Y131">
        <v>262.05</v>
      </c>
      <c r="Z131">
        <v>267.85000000000002</v>
      </c>
      <c r="AA131">
        <v>259.14999999999998</v>
      </c>
      <c r="AB131">
        <v>291</v>
      </c>
      <c r="AC131" s="2">
        <f>(Table2[[#This Row],[Close Price]]/Table2[[#This Row],[Day Low]])-1</f>
        <v>4.9608853272276043E-3</v>
      </c>
      <c r="AD131" s="2">
        <f>(Table2[[#This Row],[Day High]]/Table2[[#This Row],[Close Price]])-1</f>
        <v>1.7087526105942663E-2</v>
      </c>
      <c r="AE131" s="2">
        <f>(Table2[[#This Row],[Close Price]]/Table2[[#This Row],[Current Week Low]])-1</f>
        <v>4.9608853272276043E-3</v>
      </c>
      <c r="AF131" s="2">
        <f>(Table2[[#This Row],[Current Week High]]/Table2[[#This Row],[Close Price]])-1</f>
        <v>1.7087526105942663E-2</v>
      </c>
      <c r="AG131" s="2">
        <f>(Table2[[#This Row],[Close Price]]/Table2[[#This Row],[Current Month Low]])-1</f>
        <v>1.6206830021223473E-2</v>
      </c>
      <c r="AH131" s="2">
        <f>(Table2[[#This Row],[Current Month High]]/Table2[[#This Row],[Close Price]])-1</f>
        <v>0.10499335485095873</v>
      </c>
      <c r="AI131">
        <v>33.510537307765297</v>
      </c>
      <c r="AJ131">
        <v>144.86285448628499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-0.03</v>
      </c>
      <c r="AM131" t="s">
        <v>10348</v>
      </c>
      <c r="AN131">
        <v>-2.44</v>
      </c>
      <c r="AO131" t="s">
        <v>10348</v>
      </c>
      <c r="AP131">
        <v>0.17760807805397</v>
      </c>
      <c r="AQ131">
        <f>(Table2[[#This Row],[Sharpe Ratio]]-AVERAGE(Table2[Sharpe Ratio]))/_xlfn.STDEV.P(Table2[Sharpe Ratio])</f>
        <v>1.287327828524971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73</v>
      </c>
      <c r="AT131">
        <f>_xlfn.RANK.AVG(Table2[[#This Row],[6M Return vs Nifty Z-Score]],Table2[6M Return vs Nifty Z-Score])</f>
        <v>395</v>
      </c>
      <c r="AU131">
        <f>_xlfn.RANK.AVG(Table2[[#This Row],[Sharpe Ratio Z-Score]],Table2[Sharpe Ratio Z-Score])</f>
        <v>79</v>
      </c>
      <c r="AV131">
        <f>(Table2[[#This Row],[Rank 1Y]]+Table2[[#This Row],[Rank 6M]]+Table2[[#This Row],[Rank Sharpe]])/3</f>
        <v>182.33333333333334</v>
      </c>
    </row>
    <row r="132" spans="1:48" x14ac:dyDescent="0.3">
      <c r="A132" t="s">
        <v>1494</v>
      </c>
      <c r="B132" t="s">
        <v>1495</v>
      </c>
      <c r="C132" t="s">
        <v>10318</v>
      </c>
      <c r="D132" t="s">
        <v>385</v>
      </c>
      <c r="E132">
        <v>6934.8162623999997</v>
      </c>
      <c r="F132">
        <v>141.36000000000001</v>
      </c>
      <c r="G132">
        <v>78.9477902945642</v>
      </c>
      <c r="H132">
        <f>(Table2[[#This Row],[1Y Return vs Nifty]]-AVERAGE(Table2[1Y Return vs Nifty]))/_xlfn.STDEV.P(Table2[1Y Return vs Nifty])</f>
        <v>0.77790876327721037</v>
      </c>
      <c r="I132">
        <v>-6.5000952949434003</v>
      </c>
      <c r="J132">
        <f>(Table2[[#This Row],[1M Return vs Nifty]]-AVERAGE(Table2[1M Return vs Nifty]))/_xlfn.STDEV.P(Table2[1M Return vs Nifty])</f>
        <v>-0.63630617017107549</v>
      </c>
      <c r="K132">
        <v>29.226766854293199</v>
      </c>
      <c r="L132">
        <f>(Table2[[#This Row],[6M Return vs Nifty]]-AVERAGE(Table2[6M Return vs Nifty]))/_xlfn.STDEV.P(Table2[6M Return vs Nifty])</f>
        <v>0.73320740452650623</v>
      </c>
      <c r="M132">
        <v>2.552417183872</v>
      </c>
      <c r="N132">
        <f>(Table2[[#This Row],[1W Return vs Nifty]]-AVERAGE(Table2[1W Return vs Nifty]))/_xlfn.STDEV.P(Table2[1W Return vs Nifty])</f>
        <v>0.4811361262927682</v>
      </c>
      <c r="O132">
        <v>138.59</v>
      </c>
      <c r="P132">
        <v>134.78152146468301</v>
      </c>
      <c r="Q132">
        <v>111.05382825077</v>
      </c>
      <c r="R132">
        <v>58.4232736267695</v>
      </c>
      <c r="S132" s="2">
        <f>(Table2[[#This Row],[Close Price]]-Table2[[#This Row],[20D EMA]])/Table2[[#This Row],[20D EMA]]</f>
        <v>1.9987012049931526E-2</v>
      </c>
      <c r="T132" s="2">
        <f>(Table2[[#This Row],[Close Price]]-Table2[[#This Row],[50D EMA]])/Table2[[#This Row],[50D EMA]]</f>
        <v>4.8808460268351929E-2</v>
      </c>
      <c r="U132" s="2">
        <f>(Table2[[#This Row],[Close Price]]-Table2[[#This Row],[200D EMA]])/Table2[[#This Row],[200D EMA]]</f>
        <v>0.27289623623596143</v>
      </c>
      <c r="V132">
        <v>0.27927101984825098</v>
      </c>
      <c r="W132">
        <v>138.84</v>
      </c>
      <c r="X132">
        <v>145.81</v>
      </c>
      <c r="Y132">
        <v>138.84</v>
      </c>
      <c r="Z132">
        <v>145.81</v>
      </c>
      <c r="AA132">
        <v>128.61000000000001</v>
      </c>
      <c r="AB132">
        <v>149.35</v>
      </c>
      <c r="AC132" s="2">
        <f>(Table2[[#This Row],[Close Price]]/Table2[[#This Row],[Day Low]])-1</f>
        <v>1.8150388936905903E-2</v>
      </c>
      <c r="AD132" s="2">
        <f>(Table2[[#This Row],[Day High]]/Table2[[#This Row],[Close Price]])-1</f>
        <v>3.147990945104695E-2</v>
      </c>
      <c r="AE132" s="2">
        <f>(Table2[[#This Row],[Close Price]]/Table2[[#This Row],[Current Week Low]])-1</f>
        <v>1.8150388936905903E-2</v>
      </c>
      <c r="AF132" s="2">
        <f>(Table2[[#This Row],[Current Week High]]/Table2[[#This Row],[Close Price]])-1</f>
        <v>3.147990945104695E-2</v>
      </c>
      <c r="AG132" s="2">
        <f>(Table2[[#This Row],[Close Price]]/Table2[[#This Row],[Current Month Low]])-1</f>
        <v>9.913692558899001E-2</v>
      </c>
      <c r="AH132" s="2">
        <f>(Table2[[#This Row],[Current Month High]]/Table2[[#This Row],[Close Price]])-1</f>
        <v>5.652235427277863E-2</v>
      </c>
      <c r="AI132">
        <v>20.2249575551782</v>
      </c>
      <c r="AJ132">
        <v>117.309761721752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0.28999999999999998</v>
      </c>
      <c r="AM132" t="s">
        <v>10349</v>
      </c>
      <c r="AN132">
        <v>4.03</v>
      </c>
      <c r="AO132" t="s">
        <v>10349</v>
      </c>
      <c r="AP132">
        <v>8.7496172076390002E-2</v>
      </c>
      <c r="AQ132">
        <f>(Table2[[#This Row],[Sharpe Ratio]]-AVERAGE(Table2[Sharpe Ratio]))/_xlfn.STDEV.P(Table2[Sharpe Ratio])</f>
        <v>0.25204141630765653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1.6079875402330659</v>
      </c>
      <c r="AS132">
        <f>_xlfn.RANK.AVG(Table2[[#This Row],[1Y Return vs Nifty Z-Score]],Table2[1Y Return vs Nifty Z-Score])</f>
        <v>130</v>
      </c>
      <c r="AT132">
        <f>_xlfn.RANK.AVG(Table2[[#This Row],[6M Return vs Nifty Z-Score]],Table2[6M Return vs Nifty Z-Score])</f>
        <v>146</v>
      </c>
      <c r="AU132">
        <f>_xlfn.RANK.AVG(Table2[[#This Row],[Sharpe Ratio Z-Score]],Table2[Sharpe Ratio Z-Score])</f>
        <v>271</v>
      </c>
      <c r="AV132">
        <f>(Table2[[#This Row],[Rank 1Y]]+Table2[[#This Row],[Rank 6M]]+Table2[[#This Row],[Rank Sharpe]])/3</f>
        <v>182.33333333333334</v>
      </c>
    </row>
    <row r="133" spans="1:48" x14ac:dyDescent="0.3">
      <c r="A133" t="s">
        <v>915</v>
      </c>
      <c r="B133" t="s">
        <v>916</v>
      </c>
      <c r="C133" t="s">
        <v>10309</v>
      </c>
      <c r="D133" t="s">
        <v>51</v>
      </c>
      <c r="E133">
        <v>16339.2869891399</v>
      </c>
      <c r="F133">
        <v>674.15</v>
      </c>
      <c r="G133">
        <v>95.650182690599294</v>
      </c>
      <c r="H133">
        <f>(Table2[[#This Row],[1Y Return vs Nifty]]-AVERAGE(Table2[1Y Return vs Nifty]))/_xlfn.STDEV.P(Table2[1Y Return vs Nifty])</f>
        <v>1.0412645570846621</v>
      </c>
      <c r="I133">
        <v>20.4071519329027</v>
      </c>
      <c r="J133">
        <f>(Table2[[#This Row],[1M Return vs Nifty]]-AVERAGE(Table2[1M Return vs Nifty]))/_xlfn.STDEV.P(Table2[1M Return vs Nifty])</f>
        <v>1.9522388110516247</v>
      </c>
      <c r="K133">
        <v>31.317428153624199</v>
      </c>
      <c r="L133">
        <f>(Table2[[#This Row],[6M Return vs Nifty]]-AVERAGE(Table2[6M Return vs Nifty]))/_xlfn.STDEV.P(Table2[6M Return vs Nifty])</f>
        <v>0.80496452837122945</v>
      </c>
      <c r="M133">
        <v>1.1144223077377</v>
      </c>
      <c r="N133">
        <f>(Table2[[#This Row],[1W Return vs Nifty]]-AVERAGE(Table2[1W Return vs Nifty]))/_xlfn.STDEV.P(Table2[1W Return vs Nifty])</f>
        <v>0.15497717132880506</v>
      </c>
      <c r="O133">
        <v>650.69000000000005</v>
      </c>
      <c r="P133">
        <v>587.15660238685996</v>
      </c>
      <c r="Q133">
        <v>471.05329849484201</v>
      </c>
      <c r="R133">
        <v>57.8651555774183</v>
      </c>
      <c r="S133" s="2">
        <f>(Table2[[#This Row],[Close Price]]-Table2[[#This Row],[20D EMA]])/Table2[[#This Row],[20D EMA]]</f>
        <v>3.6054034947517126E-2</v>
      </c>
      <c r="T133" s="2">
        <f>(Table2[[#This Row],[Close Price]]-Table2[[#This Row],[50D EMA]])/Table2[[#This Row],[50D EMA]]</f>
        <v>0.14816046904608027</v>
      </c>
      <c r="U133" s="2">
        <f>(Table2[[#This Row],[Close Price]]-Table2[[#This Row],[200D EMA]])/Table2[[#This Row],[200D EMA]]</f>
        <v>0.43115439835388786</v>
      </c>
      <c r="V133">
        <v>0.59993723670172605</v>
      </c>
      <c r="W133">
        <v>663</v>
      </c>
      <c r="X133">
        <v>685.25</v>
      </c>
      <c r="Y133">
        <v>663</v>
      </c>
      <c r="Z133">
        <v>694</v>
      </c>
      <c r="AA133">
        <v>622.1</v>
      </c>
      <c r="AB133">
        <v>698</v>
      </c>
      <c r="AC133" s="2">
        <f>(Table2[[#This Row],[Close Price]]/Table2[[#This Row],[Day Low]])-1</f>
        <v>1.6817496229260875E-2</v>
      </c>
      <c r="AD133" s="2">
        <f>(Table2[[#This Row],[Day High]]/Table2[[#This Row],[Close Price]])-1</f>
        <v>1.6465178372765843E-2</v>
      </c>
      <c r="AE133" s="2">
        <f>(Table2[[#This Row],[Close Price]]/Table2[[#This Row],[Current Week Low]])-1</f>
        <v>1.6817496229260875E-2</v>
      </c>
      <c r="AF133" s="2">
        <f>(Table2[[#This Row],[Current Week High]]/Table2[[#This Row],[Close Price]])-1</f>
        <v>2.9444485648594476E-2</v>
      </c>
      <c r="AG133" s="2">
        <f>(Table2[[#This Row],[Close Price]]/Table2[[#This Row],[Current Month Low]])-1</f>
        <v>8.3668220543321015E-2</v>
      </c>
      <c r="AH133" s="2">
        <f>(Table2[[#This Row],[Current Month High]]/Table2[[#This Row],[Close Price]])-1</f>
        <v>3.5377883260401921E-2</v>
      </c>
      <c r="AI133">
        <v>3.5377883260401899</v>
      </c>
      <c r="AJ133">
        <v>129.146838885112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0.22</v>
      </c>
      <c r="AM133" t="s">
        <v>10349</v>
      </c>
      <c r="AN133">
        <v>3.26</v>
      </c>
      <c r="AO133" t="s">
        <v>10349</v>
      </c>
      <c r="AP133">
        <v>7.4895943875339002E-2</v>
      </c>
      <c r="AQ133">
        <f>(Table2[[#This Row],[Sharpe Ratio]]-AVERAGE(Table2[Sharpe Ratio]))/_xlfn.STDEV.P(Table2[Sharpe Ratio])</f>
        <v>0.10727869149489876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4.0607237593312195</v>
      </c>
      <c r="AS133">
        <f>_xlfn.RANK.AVG(Table2[[#This Row],[1Y Return vs Nifty Z-Score]],Table2[1Y Return vs Nifty Z-Score])</f>
        <v>95</v>
      </c>
      <c r="AT133">
        <f>_xlfn.RANK.AVG(Table2[[#This Row],[6M Return vs Nifty Z-Score]],Table2[6M Return vs Nifty Z-Score])</f>
        <v>132</v>
      </c>
      <c r="AU133">
        <f>_xlfn.RANK.AVG(Table2[[#This Row],[Sharpe Ratio Z-Score]],Table2[Sharpe Ratio Z-Score])</f>
        <v>322</v>
      </c>
      <c r="AV133">
        <f>(Table2[[#This Row],[Rank 1Y]]+Table2[[#This Row],[Rank 6M]]+Table2[[#This Row],[Rank Sharpe]])/3</f>
        <v>183</v>
      </c>
    </row>
    <row r="134" spans="1:48" x14ac:dyDescent="0.3">
      <c r="A134" t="s">
        <v>451</v>
      </c>
      <c r="B134" t="s">
        <v>452</v>
      </c>
      <c r="C134" t="s">
        <v>10318</v>
      </c>
      <c r="D134" t="s">
        <v>385</v>
      </c>
      <c r="E134">
        <v>51319.670896540003</v>
      </c>
      <c r="F134">
        <v>1742.6</v>
      </c>
      <c r="G134">
        <v>29.986476026207999</v>
      </c>
      <c r="H134">
        <f>(Table2[[#This Row],[1Y Return vs Nifty]]-AVERAGE(Table2[1Y Return vs Nifty]))/_xlfn.STDEV.P(Table2[1Y Return vs Nifty])</f>
        <v>5.9088318146996652E-3</v>
      </c>
      <c r="I134">
        <v>6.54315808407374</v>
      </c>
      <c r="J134">
        <f>(Table2[[#This Row],[1M Return vs Nifty]]-AVERAGE(Table2[1M Return vs Nifty]))/_xlfn.STDEV.P(Table2[1M Return vs Nifty])</f>
        <v>0.61848766983682124</v>
      </c>
      <c r="K134">
        <v>54.9373436492073</v>
      </c>
      <c r="L134">
        <f>(Table2[[#This Row],[6M Return vs Nifty]]-AVERAGE(Table2[6M Return vs Nifty]))/_xlfn.STDEV.P(Table2[6M Return vs Nifty])</f>
        <v>1.6156636128957369</v>
      </c>
      <c r="M134">
        <v>0.36672167397193201</v>
      </c>
      <c r="N134">
        <f>(Table2[[#This Row],[1W Return vs Nifty]]-AVERAGE(Table2[1W Return vs Nifty]))/_xlfn.STDEV.P(Table2[1W Return vs Nifty])</f>
        <v>-1.461262442242816E-2</v>
      </c>
      <c r="O134">
        <v>1706.03</v>
      </c>
      <c r="P134">
        <v>1613.3436351941</v>
      </c>
      <c r="Q134">
        <v>1343.61679112865</v>
      </c>
      <c r="R134">
        <v>56.645337622050398</v>
      </c>
      <c r="S134" s="2">
        <f>(Table2[[#This Row],[Close Price]]-Table2[[#This Row],[20D EMA]])/Table2[[#This Row],[20D EMA]]</f>
        <v>2.143573090742832E-2</v>
      </c>
      <c r="T134" s="2">
        <f>(Table2[[#This Row],[Close Price]]-Table2[[#This Row],[50D EMA]])/Table2[[#This Row],[50D EMA]]</f>
        <v>8.0117069907645055E-2</v>
      </c>
      <c r="U134" s="2">
        <f>(Table2[[#This Row],[Close Price]]-Table2[[#This Row],[200D EMA]])/Table2[[#This Row],[200D EMA]]</f>
        <v>0.29694717385617109</v>
      </c>
      <c r="V134">
        <v>0.67242224306708098</v>
      </c>
      <c r="W134">
        <v>1740</v>
      </c>
      <c r="X134">
        <v>1768.5</v>
      </c>
      <c r="Y134">
        <v>1740</v>
      </c>
      <c r="Z134">
        <v>1768.5</v>
      </c>
      <c r="AA134">
        <v>1585.55</v>
      </c>
      <c r="AB134">
        <v>1789</v>
      </c>
      <c r="AC134" s="2">
        <f>(Table2[[#This Row],[Close Price]]/Table2[[#This Row],[Day Low]])-1</f>
        <v>1.4942528735630844E-3</v>
      </c>
      <c r="AD134" s="2">
        <f>(Table2[[#This Row],[Day High]]/Table2[[#This Row],[Close Price]])-1</f>
        <v>1.4862848617009039E-2</v>
      </c>
      <c r="AE134" s="2">
        <f>(Table2[[#This Row],[Close Price]]/Table2[[#This Row],[Current Week Low]])-1</f>
        <v>1.4942528735630844E-3</v>
      </c>
      <c r="AF134" s="2">
        <f>(Table2[[#This Row],[Current Week High]]/Table2[[#This Row],[Close Price]])-1</f>
        <v>1.4862848617009039E-2</v>
      </c>
      <c r="AG134" s="2">
        <f>(Table2[[#This Row],[Close Price]]/Table2[[#This Row],[Current Month Low]])-1</f>
        <v>9.9050802560625595E-2</v>
      </c>
      <c r="AH134" s="2">
        <f>(Table2[[#This Row],[Current Month High]]/Table2[[#This Row],[Close Price]])-1</f>
        <v>2.6626879375645673E-2</v>
      </c>
      <c r="AI134">
        <v>2.6626879375645598</v>
      </c>
      <c r="AJ134">
        <v>71.002404199990096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0.17</v>
      </c>
      <c r="AM134" t="s">
        <v>10349</v>
      </c>
      <c r="AN134">
        <v>6.2</v>
      </c>
      <c r="AO134" t="s">
        <v>10349</v>
      </c>
      <c r="AP134">
        <v>0.112698708908368</v>
      </c>
      <c r="AQ134">
        <f>(Table2[[#This Row],[Sharpe Ratio]]-AVERAGE(Table2[Sharpe Ratio]))/_xlfn.STDEV.P(Table2[Sharpe Ratio])</f>
        <v>0.54159076777787096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2.7670382579027009</v>
      </c>
      <c r="AS134">
        <f>_xlfn.RANK.AVG(Table2[[#This Row],[1Y Return vs Nifty Z-Score]],Table2[1Y Return vs Nifty Z-Score])</f>
        <v>294</v>
      </c>
      <c r="AT134">
        <f>_xlfn.RANK.AVG(Table2[[#This Row],[6M Return vs Nifty Z-Score]],Table2[6M Return vs Nifty Z-Score])</f>
        <v>54</v>
      </c>
      <c r="AU134">
        <f>_xlfn.RANK.AVG(Table2[[#This Row],[Sharpe Ratio Z-Score]],Table2[Sharpe Ratio Z-Score])</f>
        <v>205</v>
      </c>
      <c r="AV134">
        <f>(Table2[[#This Row],[Rank 1Y]]+Table2[[#This Row],[Rank 6M]]+Table2[[#This Row],[Rank Sharpe]])/3</f>
        <v>184.33333333333334</v>
      </c>
    </row>
    <row r="135" spans="1:48" x14ac:dyDescent="0.3">
      <c r="A135" t="s">
        <v>609</v>
      </c>
      <c r="B135" t="s">
        <v>610</v>
      </c>
      <c r="C135" t="s">
        <v>10312</v>
      </c>
      <c r="D135" t="s">
        <v>611</v>
      </c>
      <c r="E135">
        <v>31887.6170595</v>
      </c>
      <c r="F135">
        <v>329.75</v>
      </c>
      <c r="G135">
        <v>93.098944363893295</v>
      </c>
      <c r="H135">
        <f>(Table2[[#This Row],[1Y Return vs Nifty]]-AVERAGE(Table2[1Y Return vs Nifty]))/_xlfn.STDEV.P(Table2[1Y Return vs Nifty])</f>
        <v>1.0010377812557605</v>
      </c>
      <c r="I135">
        <v>2.9270569242048001</v>
      </c>
      <c r="J135">
        <f>(Table2[[#This Row],[1M Return vs Nifty]]-AVERAGE(Table2[1M Return vs Nifty]))/_xlfn.STDEV.P(Table2[1M Return vs Nifty])</f>
        <v>0.27060962680589823</v>
      </c>
      <c r="K135">
        <v>17.635024390366301</v>
      </c>
      <c r="L135">
        <f>(Table2[[#This Row],[6M Return vs Nifty]]-AVERAGE(Table2[6M Return vs Nifty]))/_xlfn.STDEV.P(Table2[6M Return vs Nifty])</f>
        <v>0.33534759824114063</v>
      </c>
      <c r="M135">
        <v>-0.37273902702426998</v>
      </c>
      <c r="N135">
        <f>(Table2[[#This Row],[1W Return vs Nifty]]-AVERAGE(Table2[1W Return vs Nifty]))/_xlfn.STDEV.P(Table2[1W Return vs Nifty])</f>
        <v>-0.18233347897943422</v>
      </c>
      <c r="O135">
        <v>316</v>
      </c>
      <c r="P135">
        <v>320.48068966251401</v>
      </c>
      <c r="Q135">
        <v>287.01702632481499</v>
      </c>
      <c r="R135">
        <v>66.142443731206399</v>
      </c>
      <c r="S135" s="2">
        <f>(Table2[[#This Row],[Close Price]]-Table2[[#This Row],[20D EMA]])/Table2[[#This Row],[20D EMA]]</f>
        <v>4.3512658227848104E-2</v>
      </c>
      <c r="T135" s="2">
        <f>(Table2[[#This Row],[Close Price]]-Table2[[#This Row],[50D EMA]])/Table2[[#This Row],[50D EMA]]</f>
        <v>2.8923147747988022E-2</v>
      </c>
      <c r="U135" s="2">
        <f>(Table2[[#This Row],[Close Price]]-Table2[[#This Row],[200D EMA]])/Table2[[#This Row],[200D EMA]]</f>
        <v>0.14888654593900094</v>
      </c>
      <c r="V135">
        <v>1.40390254453328</v>
      </c>
      <c r="W135">
        <v>328.95</v>
      </c>
      <c r="X135">
        <v>336.8</v>
      </c>
      <c r="Y135">
        <v>318</v>
      </c>
      <c r="Z135">
        <v>336.8</v>
      </c>
      <c r="AA135">
        <v>282.10000000000002</v>
      </c>
      <c r="AB135">
        <v>336.8</v>
      </c>
      <c r="AC135" s="2">
        <f>(Table2[[#This Row],[Close Price]]/Table2[[#This Row],[Day Low]])-1</f>
        <v>2.4319805441557207E-3</v>
      </c>
      <c r="AD135" s="2">
        <f>(Table2[[#This Row],[Day High]]/Table2[[#This Row],[Close Price]])-1</f>
        <v>2.1379833206975007E-2</v>
      </c>
      <c r="AE135" s="2">
        <f>(Table2[[#This Row],[Close Price]]/Table2[[#This Row],[Current Week Low]])-1</f>
        <v>3.6949685534591215E-2</v>
      </c>
      <c r="AF135" s="2">
        <f>(Table2[[#This Row],[Current Week High]]/Table2[[#This Row],[Close Price]])-1</f>
        <v>2.1379833206975007E-2</v>
      </c>
      <c r="AG135" s="2">
        <f>(Table2[[#This Row],[Close Price]]/Table2[[#This Row],[Current Month Low]])-1</f>
        <v>0.16891173342786248</v>
      </c>
      <c r="AH135" s="2">
        <f>(Table2[[#This Row],[Current Month High]]/Table2[[#This Row],[Close Price]])-1</f>
        <v>2.1379833206975007E-2</v>
      </c>
      <c r="AI135">
        <v>26.095526914329</v>
      </c>
      <c r="AJ135">
        <v>143.088831551787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</v>
      </c>
      <c r="AM135" t="s">
        <v>10350</v>
      </c>
      <c r="AN135">
        <v>11.61</v>
      </c>
      <c r="AO135" t="s">
        <v>10349</v>
      </c>
      <c r="AP135">
        <v>0.106477513168623</v>
      </c>
      <c r="AQ135">
        <f>(Table2[[#This Row],[Sharpe Ratio]]-AVERAGE(Table2[Sharpe Ratio]))/_xlfn.STDEV.P(Table2[Sharpe Ratio])</f>
        <v>0.47011609029513401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103</v>
      </c>
      <c r="AT135">
        <f>_xlfn.RANK.AVG(Table2[[#This Row],[6M Return vs Nifty Z-Score]],Table2[6M Return vs Nifty Z-Score])</f>
        <v>222</v>
      </c>
      <c r="AU135">
        <f>_xlfn.RANK.AVG(Table2[[#This Row],[Sharpe Ratio Z-Score]],Table2[Sharpe Ratio Z-Score])</f>
        <v>228</v>
      </c>
      <c r="AV135">
        <f>(Table2[[#This Row],[Rank 1Y]]+Table2[[#This Row],[Rank 6M]]+Table2[[#This Row],[Rank Sharpe]])/3</f>
        <v>184.33333333333334</v>
      </c>
    </row>
    <row r="136" spans="1:48" x14ac:dyDescent="0.3">
      <c r="A136" t="s">
        <v>977</v>
      </c>
      <c r="B136" t="s">
        <v>978</v>
      </c>
      <c r="C136" t="s">
        <v>10309</v>
      </c>
      <c r="D136" t="s">
        <v>51</v>
      </c>
      <c r="E136">
        <v>14877.009141119999</v>
      </c>
      <c r="F136">
        <v>1957.2</v>
      </c>
      <c r="G136">
        <v>62.4319104194633</v>
      </c>
      <c r="H136">
        <f>(Table2[[#This Row],[1Y Return vs Nifty]]-AVERAGE(Table2[1Y Return vs Nifty]))/_xlfn.STDEV.P(Table2[1Y Return vs Nifty])</f>
        <v>0.51749381481939349</v>
      </c>
      <c r="I136">
        <v>18.698072230866199</v>
      </c>
      <c r="J136">
        <f>(Table2[[#This Row],[1M Return vs Nifty]]-AVERAGE(Table2[1M Return vs Nifty]))/_xlfn.STDEV.P(Table2[1M Return vs Nifty])</f>
        <v>1.7878210373658134</v>
      </c>
      <c r="K136">
        <v>23.832017294491401</v>
      </c>
      <c r="L136">
        <f>(Table2[[#This Row],[6M Return vs Nifty]]-AVERAGE(Table2[6M Return vs Nifty]))/_xlfn.STDEV.P(Table2[6M Return vs Nifty])</f>
        <v>0.54804507699031524</v>
      </c>
      <c r="M136">
        <v>0.63469070840178898</v>
      </c>
      <c r="N136">
        <f>(Table2[[#This Row],[1W Return vs Nifty]]-AVERAGE(Table2[1W Return vs Nifty]))/_xlfn.STDEV.P(Table2[1W Return vs Nifty])</f>
        <v>4.6166799539984996E-2</v>
      </c>
      <c r="O136">
        <v>1682.52</v>
      </c>
      <c r="P136">
        <v>1568.3530963292801</v>
      </c>
      <c r="Q136">
        <v>1369.2639018090299</v>
      </c>
      <c r="R136">
        <v>78.869402713782307</v>
      </c>
      <c r="S136" s="2">
        <f>(Table2[[#This Row],[Close Price]]-Table2[[#This Row],[20D EMA]])/Table2[[#This Row],[20D EMA]]</f>
        <v>0.16325511732401402</v>
      </c>
      <c r="T136" s="2">
        <f>(Table2[[#This Row],[Close Price]]-Table2[[#This Row],[50D EMA]])/Table2[[#This Row],[50D EMA]]</f>
        <v>0.24793326488838099</v>
      </c>
      <c r="U136" s="2">
        <f>(Table2[[#This Row],[Close Price]]-Table2[[#This Row],[200D EMA]])/Table2[[#This Row],[200D EMA]]</f>
        <v>0.42938114224307439</v>
      </c>
      <c r="V136">
        <v>3.4895411676892998</v>
      </c>
      <c r="W136">
        <v>1823.3</v>
      </c>
      <c r="X136">
        <v>1984.9</v>
      </c>
      <c r="Y136">
        <v>1767.55</v>
      </c>
      <c r="Z136">
        <v>1984.9</v>
      </c>
      <c r="AA136">
        <v>1452</v>
      </c>
      <c r="AB136">
        <v>1984.9</v>
      </c>
      <c r="AC136" s="2">
        <f>(Table2[[#This Row],[Close Price]]/Table2[[#This Row],[Day Low]])-1</f>
        <v>7.3438271266385247E-2</v>
      </c>
      <c r="AD136" s="2">
        <f>(Table2[[#This Row],[Day High]]/Table2[[#This Row],[Close Price]])-1</f>
        <v>1.4152871449008897E-2</v>
      </c>
      <c r="AE136" s="2">
        <f>(Table2[[#This Row],[Close Price]]/Table2[[#This Row],[Current Week Low]])-1</f>
        <v>0.10729540889932387</v>
      </c>
      <c r="AF136" s="2">
        <f>(Table2[[#This Row],[Current Week High]]/Table2[[#This Row],[Close Price]])-1</f>
        <v>1.4152871449008897E-2</v>
      </c>
      <c r="AG136" s="2">
        <f>(Table2[[#This Row],[Close Price]]/Table2[[#This Row],[Current Month Low]])-1</f>
        <v>0.34793388429752059</v>
      </c>
      <c r="AH136" s="2">
        <f>(Table2[[#This Row],[Current Month High]]/Table2[[#This Row],[Close Price]])-1</f>
        <v>1.4152871449008897E-2</v>
      </c>
      <c r="AI136">
        <v>1.4152871449008799</v>
      </c>
      <c r="AJ136">
        <v>105.15723270440201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0.27</v>
      </c>
      <c r="AM136" t="s">
        <v>10349</v>
      </c>
      <c r="AN136">
        <v>32.090000000000003</v>
      </c>
      <c r="AO136" t="s">
        <v>10349</v>
      </c>
      <c r="AP136">
        <v>0.10875527629021201</v>
      </c>
      <c r="AQ136">
        <f>(Table2[[#This Row],[Sharpe Ratio]]-AVERAGE(Table2[Sharpe Ratio]))/_xlfn.STDEV.P(Table2[Sharpe Ratio])</f>
        <v>0.49628507634030211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3.3958118050558093</v>
      </c>
      <c r="AS136">
        <f>_xlfn.RANK.AVG(Table2[[#This Row],[1Y Return vs Nifty Z-Score]],Table2[1Y Return vs Nifty Z-Score])</f>
        <v>167</v>
      </c>
      <c r="AT136">
        <f>_xlfn.RANK.AVG(Table2[[#This Row],[6M Return vs Nifty Z-Score]],Table2[6M Return vs Nifty Z-Score])</f>
        <v>183</v>
      </c>
      <c r="AU136">
        <f>_xlfn.RANK.AVG(Table2[[#This Row],[Sharpe Ratio Z-Score]],Table2[Sharpe Ratio Z-Score])</f>
        <v>216</v>
      </c>
      <c r="AV136">
        <f>(Table2[[#This Row],[Rank 1Y]]+Table2[[#This Row],[Rank 6M]]+Table2[[#This Row],[Rank Sharpe]])/3</f>
        <v>188.66666666666666</v>
      </c>
    </row>
    <row r="137" spans="1:48" x14ac:dyDescent="0.3">
      <c r="A137" t="s">
        <v>191</v>
      </c>
      <c r="B137" t="s">
        <v>192</v>
      </c>
      <c r="C137" t="s">
        <v>10311</v>
      </c>
      <c r="D137" t="s">
        <v>193</v>
      </c>
      <c r="E137">
        <v>135467.43952770601</v>
      </c>
      <c r="F137">
        <v>199.91</v>
      </c>
      <c r="G137">
        <v>78.492343210557095</v>
      </c>
      <c r="H137">
        <f>(Table2[[#This Row],[1Y Return vs Nifty]]-AVERAGE(Table2[1Y Return vs Nifty]))/_xlfn.STDEV.P(Table2[1Y Return vs Nifty])</f>
        <v>0.77072747897362448</v>
      </c>
      <c r="I137">
        <v>-0.52383915813536397</v>
      </c>
      <c r="J137">
        <f>(Table2[[#This Row],[1M Return vs Nifty]]-AVERAGE(Table2[1M Return vs Nifty]))/_xlfn.STDEV.P(Table2[1M Return vs Nifty])</f>
        <v>-6.1375271501284398E-2</v>
      </c>
      <c r="K137">
        <v>60.606381541912299</v>
      </c>
      <c r="L137">
        <f>(Table2[[#This Row],[6M Return vs Nifty]]-AVERAGE(Table2[6M Return vs Nifty]))/_xlfn.STDEV.P(Table2[6M Return vs Nifty])</f>
        <v>1.8102402544002381</v>
      </c>
      <c r="M137">
        <v>5.0363968567980297</v>
      </c>
      <c r="N137">
        <f>(Table2[[#This Row],[1W Return vs Nifty]]-AVERAGE(Table2[1W Return vs Nifty]))/_xlfn.STDEV.P(Table2[1W Return vs Nifty])</f>
        <v>1.0445402299647033</v>
      </c>
      <c r="O137">
        <v>191.3</v>
      </c>
      <c r="P137">
        <v>184.537305890791</v>
      </c>
      <c r="Q137">
        <v>145.46949110886601</v>
      </c>
      <c r="R137">
        <v>73.073206069068902</v>
      </c>
      <c r="S137" s="2">
        <f>(Table2[[#This Row],[Close Price]]-Table2[[#This Row],[20D EMA]])/Table2[[#This Row],[20D EMA]]</f>
        <v>4.5007841087297357E-2</v>
      </c>
      <c r="T137" s="2">
        <f>(Table2[[#This Row],[Close Price]]-Table2[[#This Row],[50D EMA]])/Table2[[#This Row],[50D EMA]]</f>
        <v>8.3303991217399356E-2</v>
      </c>
      <c r="U137" s="2">
        <f>(Table2[[#This Row],[Close Price]]-Table2[[#This Row],[200D EMA]])/Table2[[#This Row],[200D EMA]]</f>
        <v>0.37424004494792634</v>
      </c>
      <c r="V137">
        <v>0.73308954614530797</v>
      </c>
      <c r="W137">
        <v>197.31</v>
      </c>
      <c r="X137">
        <v>200.83</v>
      </c>
      <c r="Y137">
        <v>196.65</v>
      </c>
      <c r="Z137">
        <v>200.83</v>
      </c>
      <c r="AA137">
        <v>170.31</v>
      </c>
      <c r="AB137">
        <v>200.83</v>
      </c>
      <c r="AC137" s="2">
        <f>(Table2[[#This Row],[Close Price]]/Table2[[#This Row],[Day Low]])-1</f>
        <v>1.3177233794536392E-2</v>
      </c>
      <c r="AD137" s="2">
        <f>(Table2[[#This Row],[Day High]]/Table2[[#This Row],[Close Price]])-1</f>
        <v>4.6020709319194442E-3</v>
      </c>
      <c r="AE137" s="2">
        <f>(Table2[[#This Row],[Close Price]]/Table2[[#This Row],[Current Week Low]])-1</f>
        <v>1.6577676074243541E-2</v>
      </c>
      <c r="AF137" s="2">
        <f>(Table2[[#This Row],[Current Week High]]/Table2[[#This Row],[Close Price]])-1</f>
        <v>4.6020709319194442E-3</v>
      </c>
      <c r="AG137" s="2">
        <f>(Table2[[#This Row],[Close Price]]/Table2[[#This Row],[Current Month Low]])-1</f>
        <v>0.1738007163407902</v>
      </c>
      <c r="AH137" s="2">
        <f>(Table2[[#This Row],[Current Month High]]/Table2[[#This Row],[Close Price]])-1</f>
        <v>4.6020709319194442E-3</v>
      </c>
      <c r="AI137">
        <v>4.4870191586213704</v>
      </c>
      <c r="AJ137">
        <v>130.31105990783399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0.23</v>
      </c>
      <c r="AM137" t="s">
        <v>10349</v>
      </c>
      <c r="AN137">
        <v>9.56</v>
      </c>
      <c r="AO137" t="s">
        <v>10349</v>
      </c>
      <c r="AP137">
        <v>4.8414988491309E-2</v>
      </c>
      <c r="AQ137">
        <f>(Table2[[#This Row],[Sharpe Ratio]]-AVERAGE(Table2[Sharpe Ratio]))/_xlfn.STDEV.P(Table2[Sharpe Ratio])</f>
        <v>-0.1969582791273872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3.3671744127098941</v>
      </c>
      <c r="AS137">
        <f>_xlfn.RANK.AVG(Table2[[#This Row],[1Y Return vs Nifty Z-Score]],Table2[1Y Return vs Nifty Z-Score])</f>
        <v>131</v>
      </c>
      <c r="AT137">
        <f>_xlfn.RANK.AVG(Table2[[#This Row],[6M Return vs Nifty Z-Score]],Table2[6M Return vs Nifty Z-Score])</f>
        <v>41</v>
      </c>
      <c r="AU137">
        <f>_xlfn.RANK.AVG(Table2[[#This Row],[Sharpe Ratio Z-Score]],Table2[Sharpe Ratio Z-Score])</f>
        <v>399</v>
      </c>
      <c r="AV137">
        <f>(Table2[[#This Row],[Rank 1Y]]+Table2[[#This Row],[Rank 6M]]+Table2[[#This Row],[Rank Sharpe]])/3</f>
        <v>190.33333333333334</v>
      </c>
    </row>
    <row r="138" spans="1:48" x14ac:dyDescent="0.3">
      <c r="A138" t="s">
        <v>985</v>
      </c>
      <c r="B138" t="s">
        <v>986</v>
      </c>
      <c r="C138" t="s">
        <v>10303</v>
      </c>
      <c r="D138" t="s">
        <v>18</v>
      </c>
      <c r="E138">
        <v>14667.7729</v>
      </c>
      <c r="F138">
        <v>985</v>
      </c>
      <c r="G138">
        <v>125.19344254996</v>
      </c>
      <c r="H138">
        <f>(Table2[[#This Row],[1Y Return vs Nifty]]-AVERAGE(Table2[1Y Return vs Nifty]))/_xlfn.STDEV.P(Table2[1Y Return vs Nifty])</f>
        <v>1.5070893603486966</v>
      </c>
      <c r="I138">
        <v>-2.2502761568884901</v>
      </c>
      <c r="J138">
        <f>(Table2[[#This Row],[1M Return vs Nifty]]-AVERAGE(Table2[1M Return vs Nifty]))/_xlfn.STDEV.P(Table2[1M Return vs Nifty])</f>
        <v>-0.22746286086623044</v>
      </c>
      <c r="K138">
        <v>-5.0094773078360797</v>
      </c>
      <c r="L138">
        <f>(Table2[[#This Row],[6M Return vs Nifty]]-AVERAGE(Table2[6M Return vs Nifty]))/_xlfn.STDEV.P(Table2[6M Return vs Nifty])</f>
        <v>-0.44187265894729966</v>
      </c>
      <c r="M138">
        <v>-0.577441933077117</v>
      </c>
      <c r="N138">
        <f>(Table2[[#This Row],[1W Return vs Nifty]]-AVERAGE(Table2[1W Return vs Nifty]))/_xlfn.STDEV.P(Table2[1W Return vs Nifty])</f>
        <v>-0.22876318956071681</v>
      </c>
      <c r="O138">
        <v>981.84</v>
      </c>
      <c r="P138">
        <v>980.33902706072797</v>
      </c>
      <c r="Q138">
        <v>858.23556061962597</v>
      </c>
      <c r="R138">
        <v>51.294393552084898</v>
      </c>
      <c r="S138" s="2">
        <f>(Table2[[#This Row],[Close Price]]-Table2[[#This Row],[20D EMA]])/Table2[[#This Row],[20D EMA]]</f>
        <v>3.2184469974740975E-3</v>
      </c>
      <c r="T138" s="2">
        <f>(Table2[[#This Row],[Close Price]]-Table2[[#This Row],[50D EMA]])/Table2[[#This Row],[50D EMA]]</f>
        <v>4.7544500531072915E-3</v>
      </c>
      <c r="U138" s="2">
        <f>(Table2[[#This Row],[Close Price]]-Table2[[#This Row],[200D EMA]])/Table2[[#This Row],[200D EMA]]</f>
        <v>0.1477035503968783</v>
      </c>
      <c r="V138">
        <v>0.80327006595949102</v>
      </c>
      <c r="W138">
        <v>981.75</v>
      </c>
      <c r="X138">
        <v>1011</v>
      </c>
      <c r="Y138">
        <v>981.75</v>
      </c>
      <c r="Z138">
        <v>1027</v>
      </c>
      <c r="AA138">
        <v>886.65</v>
      </c>
      <c r="AB138">
        <v>1039</v>
      </c>
      <c r="AC138" s="2">
        <f>(Table2[[#This Row],[Close Price]]/Table2[[#This Row],[Day Low]])-1</f>
        <v>3.310415075120865E-3</v>
      </c>
      <c r="AD138" s="2">
        <f>(Table2[[#This Row],[Day High]]/Table2[[#This Row],[Close Price]])-1</f>
        <v>2.6395939086294451E-2</v>
      </c>
      <c r="AE138" s="2">
        <f>(Table2[[#This Row],[Close Price]]/Table2[[#This Row],[Current Week Low]])-1</f>
        <v>3.310415075120865E-3</v>
      </c>
      <c r="AF138" s="2">
        <f>(Table2[[#This Row],[Current Week High]]/Table2[[#This Row],[Close Price]])-1</f>
        <v>4.2639593908629481E-2</v>
      </c>
      <c r="AG138" s="2">
        <f>(Table2[[#This Row],[Close Price]]/Table2[[#This Row],[Current Month Low]])-1</f>
        <v>0.11092313765296336</v>
      </c>
      <c r="AH138" s="2">
        <f>(Table2[[#This Row],[Current Month High]]/Table2[[#This Row],[Close Price]])-1</f>
        <v>5.4822335025380697E-2</v>
      </c>
      <c r="AI138">
        <v>29.441624365482198</v>
      </c>
      <c r="AJ138">
        <v>156.77789363920701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-0.05</v>
      </c>
      <c r="AM138" t="s">
        <v>10348</v>
      </c>
      <c r="AN138">
        <v>6.88</v>
      </c>
      <c r="AO138" t="s">
        <v>10349</v>
      </c>
      <c r="AP138">
        <v>0.19661526873382701</v>
      </c>
      <c r="AQ138">
        <f>(Table2[[#This Row],[Sharpe Ratio]]-AVERAGE(Table2[Sharpe Ratio]))/_xlfn.STDEV.P(Table2[Sharpe Ratio])</f>
        <v>1.505699485763865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2.1146901367383149</v>
      </c>
      <c r="AS138">
        <f>_xlfn.RANK.AVG(Table2[[#This Row],[1Y Return vs Nifty Z-Score]],Table2[1Y Return vs Nifty Z-Score])</f>
        <v>57</v>
      </c>
      <c r="AT138">
        <f>_xlfn.RANK.AVG(Table2[[#This Row],[6M Return vs Nifty Z-Score]],Table2[6M Return vs Nifty Z-Score])</f>
        <v>469</v>
      </c>
      <c r="AU138">
        <f>_xlfn.RANK.AVG(Table2[[#This Row],[Sharpe Ratio Z-Score]],Table2[Sharpe Ratio Z-Score])</f>
        <v>45</v>
      </c>
      <c r="AV138">
        <f>(Table2[[#This Row],[Rank 1Y]]+Table2[[#This Row],[Rank 6M]]+Table2[[#This Row],[Rank Sharpe]])/3</f>
        <v>190.33333333333334</v>
      </c>
    </row>
    <row r="139" spans="1:48" x14ac:dyDescent="0.3">
      <c r="A139" t="s">
        <v>1699</v>
      </c>
      <c r="B139" t="s">
        <v>1700</v>
      </c>
      <c r="C139" t="s">
        <v>10315</v>
      </c>
      <c r="D139" t="s">
        <v>89</v>
      </c>
      <c r="E139">
        <v>4984.4027961049997</v>
      </c>
      <c r="F139">
        <v>1278.05</v>
      </c>
      <c r="G139">
        <v>45.135687701960499</v>
      </c>
      <c r="H139">
        <f>(Table2[[#This Row],[1Y Return vs Nifty]]-AVERAGE(Table2[1Y Return vs Nifty]))/_xlfn.STDEV.P(Table2[1Y Return vs Nifty])</f>
        <v>0.24477477220369415</v>
      </c>
      <c r="I139">
        <v>-3.6334116532593002</v>
      </c>
      <c r="J139">
        <f>(Table2[[#This Row],[1M Return vs Nifty]]-AVERAGE(Table2[1M Return vs Nifty]))/_xlfn.STDEV.P(Table2[1M Return vs Nifty])</f>
        <v>-0.36052398068886304</v>
      </c>
      <c r="K139">
        <v>60.570476835214698</v>
      </c>
      <c r="L139">
        <f>(Table2[[#This Row],[6M Return vs Nifty]]-AVERAGE(Table2[6M Return vs Nifty]))/_xlfn.STDEV.P(Table2[6M Return vs Nifty])</f>
        <v>1.8090079082110526</v>
      </c>
      <c r="M139">
        <v>-2.2989353329979498</v>
      </c>
      <c r="N139">
        <f>(Table2[[#This Row],[1W Return vs Nifty]]-AVERAGE(Table2[1W Return vs Nifty]))/_xlfn.STDEV.P(Table2[1W Return vs Nifty])</f>
        <v>-0.61922389120448251</v>
      </c>
      <c r="O139">
        <v>1262.21</v>
      </c>
      <c r="P139">
        <v>1232.1486477178801</v>
      </c>
      <c r="Q139">
        <v>965.50758891570297</v>
      </c>
      <c r="R139">
        <v>56.128019187459003</v>
      </c>
      <c r="S139" s="2">
        <f>(Table2[[#This Row],[Close Price]]-Table2[[#This Row],[20D EMA]])/Table2[[#This Row],[20D EMA]]</f>
        <v>1.2549417291892725E-2</v>
      </c>
      <c r="T139" s="2">
        <f>(Table2[[#This Row],[Close Price]]-Table2[[#This Row],[50D EMA]])/Table2[[#This Row],[50D EMA]]</f>
        <v>3.7253096342828376E-2</v>
      </c>
      <c r="U139" s="2">
        <f>(Table2[[#This Row],[Close Price]]-Table2[[#This Row],[200D EMA]])/Table2[[#This Row],[200D EMA]]</f>
        <v>0.32370787622217706</v>
      </c>
      <c r="V139">
        <v>6.57828005169699E-2</v>
      </c>
      <c r="W139">
        <v>1250</v>
      </c>
      <c r="X139">
        <v>1294.55</v>
      </c>
      <c r="Y139">
        <v>1248.4000000000001</v>
      </c>
      <c r="Z139">
        <v>1302</v>
      </c>
      <c r="AA139">
        <v>1132.2</v>
      </c>
      <c r="AB139">
        <v>1317</v>
      </c>
      <c r="AC139" s="2">
        <f>(Table2[[#This Row],[Close Price]]/Table2[[#This Row],[Day Low]])-1</f>
        <v>2.2440000000000015E-2</v>
      </c>
      <c r="AD139" s="2">
        <f>(Table2[[#This Row],[Day High]]/Table2[[#This Row],[Close Price]])-1</f>
        <v>1.2910293024529507E-2</v>
      </c>
      <c r="AE139" s="2">
        <f>(Table2[[#This Row],[Close Price]]/Table2[[#This Row],[Current Week Low]])-1</f>
        <v>2.3750400512656089E-2</v>
      </c>
      <c r="AF139" s="2">
        <f>(Table2[[#This Row],[Current Week High]]/Table2[[#This Row],[Close Price]])-1</f>
        <v>1.8739485935605149E-2</v>
      </c>
      <c r="AG139" s="2">
        <f>(Table2[[#This Row],[Close Price]]/Table2[[#This Row],[Current Month Low]])-1</f>
        <v>0.12881999646705511</v>
      </c>
      <c r="AH139" s="2">
        <f>(Table2[[#This Row],[Current Month High]]/Table2[[#This Row],[Close Price]])-1</f>
        <v>3.0476115957904559E-2</v>
      </c>
      <c r="AI139">
        <v>24.619537576777098</v>
      </c>
      <c r="AJ139">
        <v>109.516393442622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</v>
      </c>
      <c r="AM139">
        <v>0</v>
      </c>
      <c r="AN139">
        <v>5.08</v>
      </c>
      <c r="AO139" t="s">
        <v>10349</v>
      </c>
      <c r="AP139">
        <v>7.9519333866395994E-2</v>
      </c>
      <c r="AQ139">
        <f>(Table2[[#This Row],[Sharpe Ratio]]-AVERAGE(Table2[Sharpe Ratio]))/_xlfn.STDEV.P(Table2[Sharpe Ratio])</f>
        <v>0.1603963431991445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1.2344311517205457</v>
      </c>
      <c r="AS139">
        <f>_xlfn.RANK.AVG(Table2[[#This Row],[1Y Return vs Nifty Z-Score]],Table2[1Y Return vs Nifty Z-Score])</f>
        <v>225</v>
      </c>
      <c r="AT139">
        <f>_xlfn.RANK.AVG(Table2[[#This Row],[6M Return vs Nifty Z-Score]],Table2[6M Return vs Nifty Z-Score])</f>
        <v>42</v>
      </c>
      <c r="AU139">
        <f>_xlfn.RANK.AVG(Table2[[#This Row],[Sharpe Ratio Z-Score]],Table2[Sharpe Ratio Z-Score])</f>
        <v>304</v>
      </c>
      <c r="AV139">
        <f>(Table2[[#This Row],[Rank 1Y]]+Table2[[#This Row],[Rank 6M]]+Table2[[#This Row],[Rank Sharpe]])/3</f>
        <v>190.33333333333334</v>
      </c>
    </row>
    <row r="140" spans="1:48" x14ac:dyDescent="0.3">
      <c r="A140" t="s">
        <v>1369</v>
      </c>
      <c r="B140" t="s">
        <v>1370</v>
      </c>
      <c r="C140" t="s">
        <v>10312</v>
      </c>
      <c r="D140" t="s">
        <v>1371</v>
      </c>
      <c r="E140">
        <v>8285.9177919199992</v>
      </c>
      <c r="F140">
        <v>407.2</v>
      </c>
      <c r="G140">
        <v>50.281383044236897</v>
      </c>
      <c r="H140">
        <f>(Table2[[#This Row],[1Y Return vs Nifty]]-AVERAGE(Table2[1Y Return vs Nifty]))/_xlfn.STDEV.P(Table2[1Y Return vs Nifty])</f>
        <v>0.32590977666438442</v>
      </c>
      <c r="I140">
        <v>-19.184723645033401</v>
      </c>
      <c r="J140">
        <f>(Table2[[#This Row],[1M Return vs Nifty]]-AVERAGE(Table2[1M Return vs Nifty]))/_xlfn.STDEV.P(Table2[1M Return vs Nifty])</f>
        <v>-1.8565993787725203</v>
      </c>
      <c r="K140">
        <v>36.675431652885898</v>
      </c>
      <c r="L140">
        <f>(Table2[[#This Row],[6M Return vs Nifty]]-AVERAGE(Table2[6M Return vs Nifty]))/_xlfn.STDEV.P(Table2[6M Return vs Nifty])</f>
        <v>0.98886563218943913</v>
      </c>
      <c r="M140">
        <v>-3.03259717910358</v>
      </c>
      <c r="N140">
        <f>(Table2[[#This Row],[1W Return vs Nifty]]-AVERAGE(Table2[1W Return vs Nifty]))/_xlfn.STDEV.P(Table2[1W Return vs Nifty])</f>
        <v>-0.78562947789615301</v>
      </c>
      <c r="O140">
        <v>431.09</v>
      </c>
      <c r="P140">
        <v>455.61052497449401</v>
      </c>
      <c r="Q140">
        <v>388.272402577516</v>
      </c>
      <c r="R140">
        <v>33.4923639189375</v>
      </c>
      <c r="S140" s="2">
        <f>(Table2[[#This Row],[Close Price]]-Table2[[#This Row],[20D EMA]])/Table2[[#This Row],[20D EMA]]</f>
        <v>-5.5417662205107951E-2</v>
      </c>
      <c r="T140" s="2">
        <f>(Table2[[#This Row],[Close Price]]-Table2[[#This Row],[50D EMA]])/Table2[[#This Row],[50D EMA]]</f>
        <v>-0.10625418492517077</v>
      </c>
      <c r="U140" s="2">
        <f>(Table2[[#This Row],[Close Price]]-Table2[[#This Row],[200D EMA]])/Table2[[#This Row],[200D EMA]]</f>
        <v>4.8748242977957247E-2</v>
      </c>
      <c r="V140">
        <v>0.56169026906192099</v>
      </c>
      <c r="W140">
        <v>406</v>
      </c>
      <c r="X140">
        <v>416</v>
      </c>
      <c r="Y140">
        <v>403.4</v>
      </c>
      <c r="Z140">
        <v>419.4</v>
      </c>
      <c r="AA140">
        <v>393.5</v>
      </c>
      <c r="AB140">
        <v>506</v>
      </c>
      <c r="AC140" s="2">
        <f>(Table2[[#This Row],[Close Price]]/Table2[[#This Row],[Day Low]])-1</f>
        <v>2.9556650246305161E-3</v>
      </c>
      <c r="AD140" s="2">
        <f>(Table2[[#This Row],[Day High]]/Table2[[#This Row],[Close Price]])-1</f>
        <v>2.16110019646365E-2</v>
      </c>
      <c r="AE140" s="2">
        <f>(Table2[[#This Row],[Close Price]]/Table2[[#This Row],[Current Week Low]])-1</f>
        <v>9.4199305899851371E-3</v>
      </c>
      <c r="AF140" s="2">
        <f>(Table2[[#This Row],[Current Week High]]/Table2[[#This Row],[Close Price]])-1</f>
        <v>2.9960707269155229E-2</v>
      </c>
      <c r="AG140" s="2">
        <f>(Table2[[#This Row],[Close Price]]/Table2[[#This Row],[Current Month Low]])-1</f>
        <v>3.4815756035578183E-2</v>
      </c>
      <c r="AH140" s="2">
        <f>(Table2[[#This Row],[Current Month High]]/Table2[[#This Row],[Close Price]])-1</f>
        <v>0.24263261296660121</v>
      </c>
      <c r="AI140">
        <v>44.400785854616899</v>
      </c>
      <c r="AJ140">
        <v>96.667471625211206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-0.16</v>
      </c>
      <c r="AM140" t="s">
        <v>10348</v>
      </c>
      <c r="AN140">
        <v>-9</v>
      </c>
      <c r="AO140" t="s">
        <v>10348</v>
      </c>
      <c r="AP140">
        <v>8.6878249401256005E-2</v>
      </c>
      <c r="AQ140">
        <f>(Table2[[#This Row],[Sharpe Ratio]]-AVERAGE(Table2[Sharpe Ratio]))/_xlfn.STDEV.P(Table2[Sharpe Ratio])</f>
        <v>0.24494216629815871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203</v>
      </c>
      <c r="AT140">
        <f>_xlfn.RANK.AVG(Table2[[#This Row],[6M Return vs Nifty Z-Score]],Table2[6M Return vs Nifty Z-Score])</f>
        <v>106</v>
      </c>
      <c r="AU140">
        <f>_xlfn.RANK.AVG(Table2[[#This Row],[Sharpe Ratio Z-Score]],Table2[Sharpe Ratio Z-Score])</f>
        <v>274</v>
      </c>
      <c r="AV140">
        <f>(Table2[[#This Row],[Rank 1Y]]+Table2[[#This Row],[Rank 6M]]+Table2[[#This Row],[Rank Sharpe]])/3</f>
        <v>194.33333333333334</v>
      </c>
    </row>
    <row r="141" spans="1:48" x14ac:dyDescent="0.3">
      <c r="A141" t="s">
        <v>1431</v>
      </c>
      <c r="B141" t="s">
        <v>1432</v>
      </c>
      <c r="C141" t="s">
        <v>10316</v>
      </c>
      <c r="D141" t="s">
        <v>92</v>
      </c>
      <c r="E141">
        <v>7756.9955711949997</v>
      </c>
      <c r="F141">
        <v>3168.65</v>
      </c>
      <c r="G141">
        <v>67.592525402386997</v>
      </c>
      <c r="H141">
        <f>(Table2[[#This Row],[1Y Return vs Nifty]]-AVERAGE(Table2[1Y Return vs Nifty]))/_xlfn.STDEV.P(Table2[1Y Return vs Nifty])</f>
        <v>0.59886406544798754</v>
      </c>
      <c r="I141">
        <v>-6.1577160303481797</v>
      </c>
      <c r="J141">
        <f>(Table2[[#This Row],[1M Return vs Nifty]]-AVERAGE(Table2[1M Return vs Nifty]))/_xlfn.STDEV.P(Table2[1M Return vs Nifty])</f>
        <v>-0.60336842222763332</v>
      </c>
      <c r="K141">
        <v>2.6968381184638401</v>
      </c>
      <c r="L141">
        <f>(Table2[[#This Row],[6M Return vs Nifty]]-AVERAGE(Table2[6M Return vs Nifty]))/_xlfn.STDEV.P(Table2[6M Return vs Nifty])</f>
        <v>-0.17737116814701667</v>
      </c>
      <c r="M141">
        <v>-6.4121087806664301</v>
      </c>
      <c r="N141">
        <f>(Table2[[#This Row],[1W Return vs Nifty]]-AVERAGE(Table2[1W Return vs Nifty]))/_xlfn.STDEV.P(Table2[1W Return vs Nifty])</f>
        <v>-1.5521537475913842</v>
      </c>
      <c r="O141">
        <v>3138.05</v>
      </c>
      <c r="P141">
        <v>2981.28465435214</v>
      </c>
      <c r="Q141">
        <v>2497.9293953732699</v>
      </c>
      <c r="R141">
        <v>50.572962496566099</v>
      </c>
      <c r="S141" s="2">
        <f>(Table2[[#This Row],[Close Price]]-Table2[[#This Row],[20D EMA]])/Table2[[#This Row],[20D EMA]]</f>
        <v>9.7512786603144962E-3</v>
      </c>
      <c r="T141" s="2">
        <f>(Table2[[#This Row],[Close Price]]-Table2[[#This Row],[50D EMA]])/Table2[[#This Row],[50D EMA]]</f>
        <v>6.2847184140682549E-2</v>
      </c>
      <c r="U141" s="2">
        <f>(Table2[[#This Row],[Close Price]]-Table2[[#This Row],[200D EMA]])/Table2[[#This Row],[200D EMA]]</f>
        <v>0.2685106335947911</v>
      </c>
      <c r="V141">
        <v>2.3000353152673201</v>
      </c>
      <c r="W141">
        <v>3090</v>
      </c>
      <c r="X141">
        <v>3197.5</v>
      </c>
      <c r="Y141">
        <v>2960.95</v>
      </c>
      <c r="Z141">
        <v>3197.5</v>
      </c>
      <c r="AA141">
        <v>2900.05</v>
      </c>
      <c r="AB141">
        <v>3485</v>
      </c>
      <c r="AC141" s="2">
        <f>(Table2[[#This Row],[Close Price]]/Table2[[#This Row],[Day Low]])-1</f>
        <v>2.5453074433656964E-2</v>
      </c>
      <c r="AD141" s="2">
        <f>(Table2[[#This Row],[Day High]]/Table2[[#This Row],[Close Price]])-1</f>
        <v>9.1048238208699672E-3</v>
      </c>
      <c r="AE141" s="2">
        <f>(Table2[[#This Row],[Close Price]]/Table2[[#This Row],[Current Week Low]])-1</f>
        <v>7.0146405714382354E-2</v>
      </c>
      <c r="AF141" s="2">
        <f>(Table2[[#This Row],[Current Week High]]/Table2[[#This Row],[Close Price]])-1</f>
        <v>9.1048238208699672E-3</v>
      </c>
      <c r="AG141" s="2">
        <f>(Table2[[#This Row],[Close Price]]/Table2[[#This Row],[Current Month Low]])-1</f>
        <v>9.2619092774262501E-2</v>
      </c>
      <c r="AH141" s="2">
        <f>(Table2[[#This Row],[Current Month High]]/Table2[[#This Row],[Close Price]])-1</f>
        <v>9.9837470216022517E-2</v>
      </c>
      <c r="AI141">
        <v>9.9837470216022499</v>
      </c>
      <c r="AJ141">
        <v>104.29064182328101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0.18</v>
      </c>
      <c r="AM141" t="s">
        <v>10349</v>
      </c>
      <c r="AN141">
        <v>3.47</v>
      </c>
      <c r="AO141" t="s">
        <v>10349</v>
      </c>
      <c r="AP141">
        <v>0.18767270602324099</v>
      </c>
      <c r="AQ141">
        <f>(Table2[[#This Row],[Sharpe Ratio]]-AVERAGE(Table2[Sharpe Ratio]))/_xlfn.STDEV.P(Table2[Sharpe Ratio])</f>
        <v>1.4029593032737246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-0.33106996924432219</v>
      </c>
      <c r="AS141">
        <f>_xlfn.RANK.AVG(Table2[[#This Row],[1Y Return vs Nifty Z-Score]],Table2[1Y Return vs Nifty Z-Score])</f>
        <v>154</v>
      </c>
      <c r="AT141">
        <f>_xlfn.RANK.AVG(Table2[[#This Row],[6M Return vs Nifty Z-Score]],Table2[6M Return vs Nifty Z-Score])</f>
        <v>368</v>
      </c>
      <c r="AU141">
        <f>_xlfn.RANK.AVG(Table2[[#This Row],[Sharpe Ratio Z-Score]],Table2[Sharpe Ratio Z-Score])</f>
        <v>61</v>
      </c>
      <c r="AV141">
        <f>(Table2[[#This Row],[Rank 1Y]]+Table2[[#This Row],[Rank 6M]]+Table2[[#This Row],[Rank Sharpe]])/3</f>
        <v>194.33333333333334</v>
      </c>
    </row>
    <row r="142" spans="1:48" x14ac:dyDescent="0.3">
      <c r="A142" t="s">
        <v>176</v>
      </c>
      <c r="B142" t="s">
        <v>177</v>
      </c>
      <c r="C142" t="s">
        <v>10303</v>
      </c>
      <c r="D142" t="s">
        <v>178</v>
      </c>
      <c r="E142">
        <v>155513.78371623601</v>
      </c>
      <c r="F142">
        <v>236.52</v>
      </c>
      <c r="G142">
        <v>71.695161305924799</v>
      </c>
      <c r="H142">
        <f>(Table2[[#This Row],[1Y Return vs Nifty]]-AVERAGE(Table2[1Y Return vs Nifty]))/_xlfn.STDEV.P(Table2[1Y Return vs Nifty])</f>
        <v>0.66355257889326091</v>
      </c>
      <c r="I142">
        <v>0.32462263393910901</v>
      </c>
      <c r="J142">
        <f>(Table2[[#This Row],[1M Return vs Nifty]]-AVERAGE(Table2[1M Return vs Nifty]))/_xlfn.STDEV.P(Table2[1M Return vs Nifty])</f>
        <v>2.0248890756409524E-2</v>
      </c>
      <c r="K142">
        <v>18.3350670912521</v>
      </c>
      <c r="L142">
        <f>(Table2[[#This Row],[6M Return vs Nifty]]-AVERAGE(Table2[6M Return vs Nifty]))/_xlfn.STDEV.P(Table2[6M Return vs Nifty])</f>
        <v>0.35937494824763444</v>
      </c>
      <c r="M142">
        <v>-3.2049290823976802</v>
      </c>
      <c r="N142">
        <f>(Table2[[#This Row],[1W Return vs Nifty]]-AVERAGE(Table2[1W Return vs Nifty]))/_xlfn.STDEV.P(Table2[1W Return vs Nifty])</f>
        <v>-0.8247169561745562</v>
      </c>
      <c r="O142">
        <v>232.04</v>
      </c>
      <c r="P142">
        <v>225.849207744209</v>
      </c>
      <c r="Q142">
        <v>191.73557175373099</v>
      </c>
      <c r="R142">
        <v>57.581929623985303</v>
      </c>
      <c r="S142" s="2">
        <f>(Table2[[#This Row],[Close Price]]-Table2[[#This Row],[20D EMA]])/Table2[[#This Row],[20D EMA]]</f>
        <v>1.9307016031718749E-2</v>
      </c>
      <c r="T142" s="2">
        <f>(Table2[[#This Row],[Close Price]]-Table2[[#This Row],[50D EMA]])/Table2[[#This Row],[50D EMA]]</f>
        <v>4.7247419472360865E-2</v>
      </c>
      <c r="U142" s="2">
        <f>(Table2[[#This Row],[Close Price]]-Table2[[#This Row],[200D EMA]])/Table2[[#This Row],[200D EMA]]</f>
        <v>0.23357391555799062</v>
      </c>
      <c r="V142">
        <v>0.49741347450822698</v>
      </c>
      <c r="W142">
        <v>234.1</v>
      </c>
      <c r="X142">
        <v>237.8</v>
      </c>
      <c r="Y142">
        <v>229.85</v>
      </c>
      <c r="Z142">
        <v>237.8</v>
      </c>
      <c r="AA142">
        <v>221</v>
      </c>
      <c r="AB142">
        <v>243.95</v>
      </c>
      <c r="AC142" s="2">
        <f>(Table2[[#This Row],[Close Price]]/Table2[[#This Row],[Day Low]])-1</f>
        <v>1.0337462622810767E-2</v>
      </c>
      <c r="AD142" s="2">
        <f>(Table2[[#This Row],[Day High]]/Table2[[#This Row],[Close Price]])-1</f>
        <v>5.4118044985624891E-3</v>
      </c>
      <c r="AE142" s="2">
        <f>(Table2[[#This Row],[Close Price]]/Table2[[#This Row],[Current Week Low]])-1</f>
        <v>2.9018925386121497E-2</v>
      </c>
      <c r="AF142" s="2">
        <f>(Table2[[#This Row],[Current Week High]]/Table2[[#This Row],[Close Price]])-1</f>
        <v>5.4118044985624891E-3</v>
      </c>
      <c r="AG142" s="2">
        <f>(Table2[[#This Row],[Close Price]]/Table2[[#This Row],[Current Month Low]])-1</f>
        <v>7.0226244343891464E-2</v>
      </c>
      <c r="AH142" s="2">
        <f>(Table2[[#This Row],[Current Month High]]/Table2[[#This Row],[Close Price]])-1</f>
        <v>3.1413833925249435E-2</v>
      </c>
      <c r="AI142">
        <v>4.1349568746829002</v>
      </c>
      <c r="AJ142">
        <v>106.117647058823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0.03</v>
      </c>
      <c r="AM142" t="s">
        <v>10349</v>
      </c>
      <c r="AN142">
        <v>4.05</v>
      </c>
      <c r="AO142" t="s">
        <v>10349</v>
      </c>
      <c r="AP142">
        <v>0.10804754676131299</v>
      </c>
      <c r="AQ142">
        <f>(Table2[[#This Row],[Sharpe Ratio]]-AVERAGE(Table2[Sharpe Ratio]))/_xlfn.STDEV.P(Table2[Sharpe Ratio])</f>
        <v>0.48815404463205697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0.7066135063548058</v>
      </c>
      <c r="AS142">
        <f>_xlfn.RANK.AVG(Table2[[#This Row],[1Y Return vs Nifty Z-Score]],Table2[1Y Return vs Nifty Z-Score])</f>
        <v>148</v>
      </c>
      <c r="AT142">
        <f>_xlfn.RANK.AVG(Table2[[#This Row],[6M Return vs Nifty Z-Score]],Table2[6M Return vs Nifty Z-Score])</f>
        <v>220</v>
      </c>
      <c r="AU142">
        <f>_xlfn.RANK.AVG(Table2[[#This Row],[Sharpe Ratio Z-Score]],Table2[Sharpe Ratio Z-Score])</f>
        <v>218</v>
      </c>
      <c r="AV142">
        <f>(Table2[[#This Row],[Rank 1Y]]+Table2[[#This Row],[Rank 6M]]+Table2[[#This Row],[Rank Sharpe]])/3</f>
        <v>195.33333333333334</v>
      </c>
    </row>
    <row r="143" spans="1:48" x14ac:dyDescent="0.3">
      <c r="A143" t="s">
        <v>1274</v>
      </c>
      <c r="B143" t="s">
        <v>1275</v>
      </c>
      <c r="C143" t="s">
        <v>10307</v>
      </c>
      <c r="D143" t="s">
        <v>121</v>
      </c>
      <c r="E143">
        <v>9214.3454768399897</v>
      </c>
      <c r="F143">
        <v>1566.6</v>
      </c>
      <c r="G143">
        <v>16.863983009196598</v>
      </c>
      <c r="H143">
        <f>(Table2[[#This Row],[1Y Return vs Nifty]]-AVERAGE(Table2[1Y Return vs Nifty]))/_xlfn.STDEV.P(Table2[1Y Return vs Nifty])</f>
        <v>-0.20100072241467856</v>
      </c>
      <c r="I143">
        <v>12.064155547778199</v>
      </c>
      <c r="J143">
        <f>(Table2[[#This Row],[1M Return vs Nifty]]-AVERAGE(Table2[1M Return vs Nifty]))/_xlfn.STDEV.P(Table2[1M Return vs Nifty])</f>
        <v>1.1496215370436245</v>
      </c>
      <c r="K143">
        <v>30.3871502704073</v>
      </c>
      <c r="L143">
        <f>(Table2[[#This Row],[6M Return vs Nifty]]-AVERAGE(Table2[6M Return vs Nifty]))/_xlfn.STDEV.P(Table2[6M Return vs Nifty])</f>
        <v>0.77303488711496149</v>
      </c>
      <c r="M143">
        <v>7.1243695609163602</v>
      </c>
      <c r="N143">
        <f>(Table2[[#This Row],[1W Return vs Nifty]]-AVERAGE(Table2[1W Return vs Nifty]))/_xlfn.STDEV.P(Table2[1W Return vs Nifty])</f>
        <v>1.5181239724876583</v>
      </c>
      <c r="O143">
        <v>1466.48</v>
      </c>
      <c r="P143">
        <v>1414.4926067183701</v>
      </c>
      <c r="Q143">
        <v>1233.9551608255999</v>
      </c>
      <c r="R143">
        <v>69.281680991440396</v>
      </c>
      <c r="S143" s="2">
        <f>(Table2[[#This Row],[Close Price]]-Table2[[#This Row],[20D EMA]])/Table2[[#This Row],[20D EMA]]</f>
        <v>6.8272325568708672E-2</v>
      </c>
      <c r="T143" s="2">
        <f>(Table2[[#This Row],[Close Price]]-Table2[[#This Row],[50D EMA]])/Table2[[#This Row],[50D EMA]]</f>
        <v>0.10753495109070929</v>
      </c>
      <c r="U143" s="2">
        <f>(Table2[[#This Row],[Close Price]]-Table2[[#This Row],[200D EMA]])/Table2[[#This Row],[200D EMA]]</f>
        <v>0.26957611567655176</v>
      </c>
      <c r="V143">
        <v>1.11058231261458</v>
      </c>
      <c r="W143">
        <v>1547.15</v>
      </c>
      <c r="X143">
        <v>1632</v>
      </c>
      <c r="Y143">
        <v>1511.4</v>
      </c>
      <c r="Z143">
        <v>1632</v>
      </c>
      <c r="AA143">
        <v>1314.2</v>
      </c>
      <c r="AB143">
        <v>1632</v>
      </c>
      <c r="AC143" s="2">
        <f>(Table2[[#This Row],[Close Price]]/Table2[[#This Row],[Day Low]])-1</f>
        <v>1.2571502439970184E-2</v>
      </c>
      <c r="AD143" s="2">
        <f>(Table2[[#This Row],[Day High]]/Table2[[#This Row],[Close Price]])-1</f>
        <v>4.1746457296055306E-2</v>
      </c>
      <c r="AE143" s="2">
        <f>(Table2[[#This Row],[Close Price]]/Table2[[#This Row],[Current Week Low]])-1</f>
        <v>3.6522429535529755E-2</v>
      </c>
      <c r="AF143" s="2">
        <f>(Table2[[#This Row],[Current Week High]]/Table2[[#This Row],[Close Price]])-1</f>
        <v>4.1746457296055306E-2</v>
      </c>
      <c r="AG143" s="2">
        <f>(Table2[[#This Row],[Close Price]]/Table2[[#This Row],[Current Month Low]])-1</f>
        <v>0.19205600365241193</v>
      </c>
      <c r="AH143" s="2">
        <f>(Table2[[#This Row],[Current Month High]]/Table2[[#This Row],[Close Price]])-1</f>
        <v>4.1746457296055306E-2</v>
      </c>
      <c r="AI143">
        <v>4.1746457296055297</v>
      </c>
      <c r="AJ143">
        <v>70.653594771241799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-0.05</v>
      </c>
      <c r="AM143" t="s">
        <v>10348</v>
      </c>
      <c r="AN143">
        <v>16.91</v>
      </c>
      <c r="AO143" t="s">
        <v>10349</v>
      </c>
      <c r="AP143">
        <v>0.16009790815167901</v>
      </c>
      <c r="AQ143">
        <f>(Table2[[#This Row],[Sharpe Ratio]]-AVERAGE(Table2[Sharpe Ratio]))/_xlfn.STDEV.P(Table2[Sharpe Ratio])</f>
        <v>1.0861552889055257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4.3259349631370911</v>
      </c>
      <c r="AS143">
        <f>_xlfn.RANK.AVG(Table2[[#This Row],[1Y Return vs Nifty Z-Score]],Table2[1Y Return vs Nifty Z-Score])</f>
        <v>351</v>
      </c>
      <c r="AT143">
        <f>_xlfn.RANK.AVG(Table2[[#This Row],[6M Return vs Nifty Z-Score]],Table2[6M Return vs Nifty Z-Score])</f>
        <v>138</v>
      </c>
      <c r="AU143">
        <f>_xlfn.RANK.AVG(Table2[[#This Row],[Sharpe Ratio Z-Score]],Table2[Sharpe Ratio Z-Score])</f>
        <v>99</v>
      </c>
      <c r="AV143">
        <f>(Table2[[#This Row],[Rank 1Y]]+Table2[[#This Row],[Rank 6M]]+Table2[[#This Row],[Rank Sharpe]])/3</f>
        <v>196</v>
      </c>
    </row>
    <row r="144" spans="1:48" x14ac:dyDescent="0.3">
      <c r="A144" t="s">
        <v>954</v>
      </c>
      <c r="B144" t="s">
        <v>955</v>
      </c>
      <c r="C144" t="s">
        <v>10305</v>
      </c>
      <c r="D144" t="s">
        <v>248</v>
      </c>
      <c r="E144">
        <v>15506.801570104901</v>
      </c>
      <c r="F144">
        <v>3735.65</v>
      </c>
      <c r="G144">
        <v>134.99004460479301</v>
      </c>
      <c r="H144">
        <f>(Table2[[#This Row],[1Y Return vs Nifty]]-AVERAGE(Table2[1Y Return vs Nifty]))/_xlfn.STDEV.P(Table2[1Y Return vs Nifty])</f>
        <v>1.6615577652089917</v>
      </c>
      <c r="I144">
        <v>-1.6836855840092899</v>
      </c>
      <c r="J144">
        <f>(Table2[[#This Row],[1M Return vs Nifty]]-AVERAGE(Table2[1M Return vs Nifty]))/_xlfn.STDEV.P(Table2[1M Return vs Nifty])</f>
        <v>-0.17295542012302692</v>
      </c>
      <c r="K144">
        <v>-11.1307544787618</v>
      </c>
      <c r="L144">
        <f>(Table2[[#This Row],[6M Return vs Nifty]]-AVERAGE(Table2[6M Return vs Nifty]))/_xlfn.STDEV.P(Table2[6M Return vs Nifty])</f>
        <v>-0.65197136990662685</v>
      </c>
      <c r="M144">
        <v>-0.23238322479974</v>
      </c>
      <c r="N144">
        <f>(Table2[[#This Row],[1W Return vs Nifty]]-AVERAGE(Table2[1W Return vs Nifty]))/_xlfn.STDEV.P(Table2[1W Return vs Nifty])</f>
        <v>-0.15049866333687417</v>
      </c>
      <c r="O144">
        <v>3683.1</v>
      </c>
      <c r="P144">
        <v>3762.1433609027499</v>
      </c>
      <c r="Q144">
        <v>3337.9975551509701</v>
      </c>
      <c r="R144">
        <v>58.742161905376399</v>
      </c>
      <c r="S144" s="2">
        <f>(Table2[[#This Row],[Close Price]]-Table2[[#This Row],[20D EMA]])/Table2[[#This Row],[20D EMA]]</f>
        <v>1.4267872172897881E-2</v>
      </c>
      <c r="T144" s="2">
        <f>(Table2[[#This Row],[Close Price]]-Table2[[#This Row],[50D EMA]])/Table2[[#This Row],[50D EMA]]</f>
        <v>-7.0420923290899209E-3</v>
      </c>
      <c r="U144" s="2">
        <f>(Table2[[#This Row],[Close Price]]-Table2[[#This Row],[200D EMA]])/Table2[[#This Row],[200D EMA]]</f>
        <v>0.11912904017422057</v>
      </c>
      <c r="V144">
        <v>1.17461601188547</v>
      </c>
      <c r="W144">
        <v>3667.8</v>
      </c>
      <c r="X144">
        <v>3769</v>
      </c>
      <c r="Y144">
        <v>3466.35</v>
      </c>
      <c r="Z144">
        <v>3769</v>
      </c>
      <c r="AA144">
        <v>3466.35</v>
      </c>
      <c r="AB144">
        <v>3898</v>
      </c>
      <c r="AC144" s="2">
        <f>(Table2[[#This Row],[Close Price]]/Table2[[#This Row],[Day Low]])-1</f>
        <v>1.8498827635094583E-2</v>
      </c>
      <c r="AD144" s="2">
        <f>(Table2[[#This Row],[Day High]]/Table2[[#This Row],[Close Price]])-1</f>
        <v>8.9274958842504581E-3</v>
      </c>
      <c r="AE144" s="2">
        <f>(Table2[[#This Row],[Close Price]]/Table2[[#This Row],[Current Week Low]])-1</f>
        <v>7.7689788971107898E-2</v>
      </c>
      <c r="AF144" s="2">
        <f>(Table2[[#This Row],[Current Week High]]/Table2[[#This Row],[Close Price]])-1</f>
        <v>8.9274958842504581E-3</v>
      </c>
      <c r="AG144" s="2">
        <f>(Table2[[#This Row],[Close Price]]/Table2[[#This Row],[Current Month Low]])-1</f>
        <v>7.7689788971107898E-2</v>
      </c>
      <c r="AH144" s="2">
        <f>(Table2[[#This Row],[Current Month High]]/Table2[[#This Row],[Close Price]])-1</f>
        <v>4.3459638884799201E-2</v>
      </c>
      <c r="AI144">
        <v>15.105804880007399</v>
      </c>
      <c r="AJ144">
        <v>176.509992598075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-0.13</v>
      </c>
      <c r="AM144" t="s">
        <v>10348</v>
      </c>
      <c r="AN144">
        <v>4.22</v>
      </c>
      <c r="AO144" t="s">
        <v>10349</v>
      </c>
      <c r="AP144">
        <v>0.26541094622856598</v>
      </c>
      <c r="AQ144">
        <f>(Table2[[#This Row],[Sharpe Ratio]]-AVERAGE(Table2[Sharpe Ratio]))/_xlfn.STDEV.P(Table2[Sharpe Ratio])</f>
        <v>2.2960859431017915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50</v>
      </c>
      <c r="AT144">
        <f>_xlfn.RANK.AVG(Table2[[#This Row],[6M Return vs Nifty Z-Score]],Table2[6M Return vs Nifty Z-Score])</f>
        <v>537</v>
      </c>
      <c r="AU144">
        <f>_xlfn.RANK.AVG(Table2[[#This Row],[Sharpe Ratio Z-Score]],Table2[Sharpe Ratio Z-Score])</f>
        <v>5</v>
      </c>
      <c r="AV144">
        <f>(Table2[[#This Row],[Rank 1Y]]+Table2[[#This Row],[Rank 6M]]+Table2[[#This Row],[Rank Sharpe]])/3</f>
        <v>197.33333333333334</v>
      </c>
    </row>
    <row r="145" spans="1:48" x14ac:dyDescent="0.3">
      <c r="A145" t="s">
        <v>1416</v>
      </c>
      <c r="B145" t="s">
        <v>1417</v>
      </c>
      <c r="C145" t="s">
        <v>10315</v>
      </c>
      <c r="D145" t="s">
        <v>728</v>
      </c>
      <c r="E145">
        <v>7898.6872233000004</v>
      </c>
      <c r="F145">
        <v>245.4</v>
      </c>
      <c r="G145">
        <v>35.619632970444798</v>
      </c>
      <c r="H145">
        <f>(Table2[[#This Row],[1Y Return vs Nifty]]-AVERAGE(Table2[1Y Return vs Nifty]))/_xlfn.STDEV.P(Table2[1Y Return vs Nifty])</f>
        <v>9.4729911065813868E-2</v>
      </c>
      <c r="I145">
        <v>-12.1634940608409</v>
      </c>
      <c r="J145">
        <f>(Table2[[#This Row],[1M Return vs Nifty]]-AVERAGE(Table2[1M Return vs Nifty]))/_xlfn.STDEV.P(Table2[1M Return vs Nifty])</f>
        <v>-1.1811394014558918</v>
      </c>
      <c r="K145">
        <v>13.1452098570735</v>
      </c>
      <c r="L145">
        <f>(Table2[[#This Row],[6M Return vs Nifty]]-AVERAGE(Table2[6M Return vs Nifty]))/_xlfn.STDEV.P(Table2[6M Return vs Nifty])</f>
        <v>0.18124507689613595</v>
      </c>
      <c r="M145">
        <v>-3.70986853714387</v>
      </c>
      <c r="N145">
        <f>(Table2[[#This Row],[1W Return vs Nifty]]-AVERAGE(Table2[1W Return vs Nifty]))/_xlfn.STDEV.P(Table2[1W Return vs Nifty])</f>
        <v>-0.93924485026749016</v>
      </c>
      <c r="O145">
        <v>251.27</v>
      </c>
      <c r="P145">
        <v>245.191827265076</v>
      </c>
      <c r="Q145">
        <v>197.41460704246199</v>
      </c>
      <c r="R145">
        <v>42.300309443342201</v>
      </c>
      <c r="S145" s="2">
        <f>(Table2[[#This Row],[Close Price]]-Table2[[#This Row],[20D EMA]])/Table2[[#This Row],[20D EMA]]</f>
        <v>-2.3361324471683865E-2</v>
      </c>
      <c r="T145" s="2">
        <f>(Table2[[#This Row],[Close Price]]-Table2[[#This Row],[50D EMA]])/Table2[[#This Row],[50D EMA]]</f>
        <v>8.4901987658402109E-4</v>
      </c>
      <c r="U145" s="2">
        <f>(Table2[[#This Row],[Close Price]]-Table2[[#This Row],[200D EMA]])/Table2[[#This Row],[200D EMA]]</f>
        <v>0.24306911062167152</v>
      </c>
      <c r="V145">
        <v>0.39406487178618999</v>
      </c>
      <c r="W145">
        <v>244.8</v>
      </c>
      <c r="X145">
        <v>249</v>
      </c>
      <c r="Y145">
        <v>244.8</v>
      </c>
      <c r="Z145">
        <v>252</v>
      </c>
      <c r="AA145">
        <v>237</v>
      </c>
      <c r="AB145">
        <v>272.45</v>
      </c>
      <c r="AC145" s="2">
        <f>(Table2[[#This Row],[Close Price]]/Table2[[#This Row],[Day Low]])-1</f>
        <v>2.450980392156854E-3</v>
      </c>
      <c r="AD145" s="2">
        <f>(Table2[[#This Row],[Day High]]/Table2[[#This Row],[Close Price]])-1</f>
        <v>1.4669926650366705E-2</v>
      </c>
      <c r="AE145" s="2">
        <f>(Table2[[#This Row],[Close Price]]/Table2[[#This Row],[Current Week Low]])-1</f>
        <v>2.450980392156854E-3</v>
      </c>
      <c r="AF145" s="2">
        <f>(Table2[[#This Row],[Current Week High]]/Table2[[#This Row],[Close Price]])-1</f>
        <v>2.689486552567244E-2</v>
      </c>
      <c r="AG145" s="2">
        <f>(Table2[[#This Row],[Close Price]]/Table2[[#This Row],[Current Month Low]])-1</f>
        <v>3.5443037974683511E-2</v>
      </c>
      <c r="AH145" s="2">
        <f>(Table2[[#This Row],[Current Month High]]/Table2[[#This Row],[Close Price]])-1</f>
        <v>0.1102281988590057</v>
      </c>
      <c r="AI145">
        <v>20.8190709046454</v>
      </c>
      <c r="AJ145">
        <v>121.680216802168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0.28000000000000003</v>
      </c>
      <c r="AM145" t="s">
        <v>10349</v>
      </c>
      <c r="AN145">
        <v>0.88</v>
      </c>
      <c r="AO145" t="s">
        <v>10349</v>
      </c>
      <c r="AP145">
        <v>0.186822517879663</v>
      </c>
      <c r="AQ145">
        <f>(Table2[[#This Row],[Sharpe Ratio]]-AVERAGE(Table2[Sharpe Ratio]))/_xlfn.STDEV.P(Table2[Sharpe Ratio])</f>
        <v>1.3931915792052365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-0.45121768455619554</v>
      </c>
      <c r="AS145">
        <f>_xlfn.RANK.AVG(Table2[[#This Row],[1Y Return vs Nifty Z-Score]],Table2[1Y Return vs Nifty Z-Score])</f>
        <v>271</v>
      </c>
      <c r="AT145">
        <f>_xlfn.RANK.AVG(Table2[[#This Row],[6M Return vs Nifty Z-Score]],Table2[6M Return vs Nifty Z-Score])</f>
        <v>262</v>
      </c>
      <c r="AU145">
        <f>_xlfn.RANK.AVG(Table2[[#This Row],[Sharpe Ratio Z-Score]],Table2[Sharpe Ratio Z-Score])</f>
        <v>63</v>
      </c>
      <c r="AV145">
        <f>(Table2[[#This Row],[Rank 1Y]]+Table2[[#This Row],[Rank 6M]]+Table2[[#This Row],[Rank Sharpe]])/3</f>
        <v>198.66666666666666</v>
      </c>
    </row>
    <row r="146" spans="1:48" x14ac:dyDescent="0.3">
      <c r="A146" t="s">
        <v>109</v>
      </c>
      <c r="B146" t="s">
        <v>110</v>
      </c>
      <c r="C146" t="s">
        <v>10310</v>
      </c>
      <c r="D146" t="s">
        <v>60</v>
      </c>
      <c r="E146">
        <v>252282.37613081001</v>
      </c>
      <c r="F146">
        <v>654.1</v>
      </c>
      <c r="G146">
        <v>73.407141451690904</v>
      </c>
      <c r="H146">
        <f>(Table2[[#This Row],[1Y Return vs Nifty]]-AVERAGE(Table2[1Y Return vs Nifty]))/_xlfn.STDEV.P(Table2[1Y Return vs Nifty])</f>
        <v>0.69054631006544065</v>
      </c>
      <c r="I146">
        <v>-8.7614998588884099</v>
      </c>
      <c r="J146">
        <f>(Table2[[#This Row],[1M Return vs Nifty]]-AVERAGE(Table2[1M Return vs Nifty]))/_xlfn.STDEV.P(Table2[1M Return vs Nifty])</f>
        <v>-0.85385898725955001</v>
      </c>
      <c r="K146">
        <v>2.72167820961391</v>
      </c>
      <c r="L146">
        <f>(Table2[[#This Row],[6M Return vs Nifty]]-AVERAGE(Table2[6M Return vs Nifty]))/_xlfn.STDEV.P(Table2[6M Return vs Nifty])</f>
        <v>-0.1765185893493223</v>
      </c>
      <c r="M146">
        <v>-6.3040805515663498</v>
      </c>
      <c r="N146">
        <f>(Table2[[#This Row],[1W Return vs Nifty]]-AVERAGE(Table2[1W Return vs Nifty]))/_xlfn.STDEV.P(Table2[1W Return vs Nifty])</f>
        <v>-1.5276513137547569</v>
      </c>
      <c r="O146">
        <v>688.22</v>
      </c>
      <c r="P146">
        <v>694.18586494903298</v>
      </c>
      <c r="Q146">
        <v>598.10201614737105</v>
      </c>
      <c r="R146">
        <v>23.3001145992964</v>
      </c>
      <c r="S146" s="2">
        <f>(Table2[[#This Row],[Close Price]]-Table2[[#This Row],[20D EMA]])/Table2[[#This Row],[20D EMA]]</f>
        <v>-4.9577170090959292E-2</v>
      </c>
      <c r="T146" s="2">
        <f>(Table2[[#This Row],[Close Price]]-Table2[[#This Row],[50D EMA]])/Table2[[#This Row],[50D EMA]]</f>
        <v>-5.7745147190480538E-2</v>
      </c>
      <c r="U146" s="2">
        <f>(Table2[[#This Row],[Close Price]]-Table2[[#This Row],[200D EMA]])/Table2[[#This Row],[200D EMA]]</f>
        <v>9.3626141261545573E-2</v>
      </c>
      <c r="V146">
        <v>0.99102254203731099</v>
      </c>
      <c r="W146">
        <v>651.70000000000005</v>
      </c>
      <c r="X146">
        <v>671.95</v>
      </c>
      <c r="Y146">
        <v>651.70000000000005</v>
      </c>
      <c r="Z146">
        <v>679</v>
      </c>
      <c r="AA146">
        <v>620</v>
      </c>
      <c r="AB146">
        <v>752.9</v>
      </c>
      <c r="AC146" s="2">
        <f>(Table2[[#This Row],[Close Price]]/Table2[[#This Row],[Day Low]])-1</f>
        <v>3.6826760779500312E-3</v>
      </c>
      <c r="AD146" s="2">
        <f>(Table2[[#This Row],[Day High]]/Table2[[#This Row],[Close Price]])-1</f>
        <v>2.7289405289711022E-2</v>
      </c>
      <c r="AE146" s="2">
        <f>(Table2[[#This Row],[Close Price]]/Table2[[#This Row],[Current Week Low]])-1</f>
        <v>3.6826760779500312E-3</v>
      </c>
      <c r="AF146" s="2">
        <f>(Table2[[#This Row],[Current Week High]]/Table2[[#This Row],[Close Price]])-1</f>
        <v>3.8067573765479201E-2</v>
      </c>
      <c r="AG146" s="2">
        <f>(Table2[[#This Row],[Close Price]]/Table2[[#This Row],[Current Month Low]])-1</f>
        <v>5.4999999999999938E-2</v>
      </c>
      <c r="AH146" s="2">
        <f>(Table2[[#This Row],[Current Month High]]/Table2[[#This Row],[Close Price]])-1</f>
        <v>0.15104724048310647</v>
      </c>
      <c r="AI146">
        <v>36.959180553432098</v>
      </c>
      <c r="AJ146">
        <v>126.058406773803</v>
      </c>
      <c r="AK146" t="str">
        <f>IF(AND(Table2[[#This Row],[20D EMA]]&gt;Table2[[#This Row],[50D EMA]],Table2[[#This Row],[50D EMA]]&gt;Table2[[#This Row],[200D EMA]]),"Uptrend","Downtrend/NoTrend")</f>
        <v>Downtrend/NoTrend</v>
      </c>
      <c r="AL146">
        <v>-0.21</v>
      </c>
      <c r="AM146" t="s">
        <v>10348</v>
      </c>
      <c r="AN146">
        <v>-5.42</v>
      </c>
      <c r="AO146" t="s">
        <v>10348</v>
      </c>
      <c r="AP146">
        <v>0.16839338247211</v>
      </c>
      <c r="AQ146">
        <f>(Table2[[#This Row],[Sharpe Ratio]]-AVERAGE(Table2[Sharpe Ratio]))/_xlfn.STDEV.P(Table2[Sharpe Ratio])</f>
        <v>1.1814611394884289</v>
      </c>
      <c r="AR1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6">
        <f>_xlfn.RANK.AVG(Table2[[#This Row],[1Y Return vs Nifty Z-Score]],Table2[1Y Return vs Nifty Z-Score])</f>
        <v>144</v>
      </c>
      <c r="AT146">
        <f>_xlfn.RANK.AVG(Table2[[#This Row],[6M Return vs Nifty Z-Score]],Table2[6M Return vs Nifty Z-Score])</f>
        <v>366</v>
      </c>
      <c r="AU146">
        <f>_xlfn.RANK.AVG(Table2[[#This Row],[Sharpe Ratio Z-Score]],Table2[Sharpe Ratio Z-Score])</f>
        <v>89</v>
      </c>
      <c r="AV146">
        <f>(Table2[[#This Row],[Rank 1Y]]+Table2[[#This Row],[Rank 6M]]+Table2[[#This Row],[Rank Sharpe]])/3</f>
        <v>199.66666666666666</v>
      </c>
    </row>
    <row r="147" spans="1:48" x14ac:dyDescent="0.3">
      <c r="A147" t="s">
        <v>277</v>
      </c>
      <c r="B147" t="s">
        <v>278</v>
      </c>
      <c r="C147" t="s">
        <v>10309</v>
      </c>
      <c r="D147" t="s">
        <v>51</v>
      </c>
      <c r="E147">
        <v>99026.212894694996</v>
      </c>
      <c r="F147">
        <v>2171.5500000000002</v>
      </c>
      <c r="G147">
        <v>66.132512390879995</v>
      </c>
      <c r="H147">
        <f>(Table2[[#This Row],[1Y Return vs Nifty]]-AVERAGE(Table2[1Y Return vs Nifty]))/_xlfn.STDEV.P(Table2[1Y Return vs Nifty])</f>
        <v>0.57584323846119545</v>
      </c>
      <c r="I147">
        <v>13.4059297336326</v>
      </c>
      <c r="J147">
        <f>(Table2[[#This Row],[1M Return vs Nifty]]-AVERAGE(Table2[1M Return vs Nifty]))/_xlfn.STDEV.P(Table2[1M Return vs Nifty])</f>
        <v>1.2787035945769254</v>
      </c>
      <c r="K147">
        <v>21.1305610029079</v>
      </c>
      <c r="L147">
        <f>(Table2[[#This Row],[6M Return vs Nifty]]-AVERAGE(Table2[6M Return vs Nifty]))/_xlfn.STDEV.P(Table2[6M Return vs Nifty])</f>
        <v>0.45532382475386018</v>
      </c>
      <c r="M147">
        <v>0.30270178497204098</v>
      </c>
      <c r="N147">
        <f>(Table2[[#This Row],[1W Return vs Nifty]]-AVERAGE(Table2[1W Return vs Nifty]))/_xlfn.STDEV.P(Table2[1W Return vs Nifty])</f>
        <v>-2.9133302096361158E-2</v>
      </c>
      <c r="O147">
        <v>2039.16</v>
      </c>
      <c r="P147">
        <v>1900.56219029915</v>
      </c>
      <c r="Q147">
        <v>1594.62835903831</v>
      </c>
      <c r="R147">
        <v>77.573165449050606</v>
      </c>
      <c r="S147" s="2">
        <f>(Table2[[#This Row],[Close Price]]-Table2[[#This Row],[20D EMA]])/Table2[[#This Row],[20D EMA]]</f>
        <v>6.4923792149708753E-2</v>
      </c>
      <c r="T147" s="2">
        <f>(Table2[[#This Row],[Close Price]]-Table2[[#This Row],[50D EMA]])/Table2[[#This Row],[50D EMA]]</f>
        <v>0.14258297417681268</v>
      </c>
      <c r="U147" s="2">
        <f>(Table2[[#This Row],[Close Price]]-Table2[[#This Row],[200D EMA]])/Table2[[#This Row],[200D EMA]]</f>
        <v>0.36179065654496489</v>
      </c>
      <c r="V147">
        <v>0.80234146115965199</v>
      </c>
      <c r="W147">
        <v>2121.15</v>
      </c>
      <c r="X147">
        <v>2179</v>
      </c>
      <c r="Y147">
        <v>2092.1</v>
      </c>
      <c r="Z147">
        <v>2179</v>
      </c>
      <c r="AA147">
        <v>1900.05</v>
      </c>
      <c r="AB147">
        <v>2179</v>
      </c>
      <c r="AC147" s="2">
        <f>(Table2[[#This Row],[Close Price]]/Table2[[#This Row],[Day Low]])-1</f>
        <v>2.3760695848949798E-2</v>
      </c>
      <c r="AD147" s="2">
        <f>(Table2[[#This Row],[Day High]]/Table2[[#This Row],[Close Price]])-1</f>
        <v>3.4307292026432012E-3</v>
      </c>
      <c r="AE147" s="2">
        <f>(Table2[[#This Row],[Close Price]]/Table2[[#This Row],[Current Week Low]])-1</f>
        <v>3.7976196166531473E-2</v>
      </c>
      <c r="AF147" s="2">
        <f>(Table2[[#This Row],[Current Week High]]/Table2[[#This Row],[Close Price]])-1</f>
        <v>3.4307292026432012E-3</v>
      </c>
      <c r="AG147" s="2">
        <f>(Table2[[#This Row],[Close Price]]/Table2[[#This Row],[Current Month Low]])-1</f>
        <v>0.14289097655324867</v>
      </c>
      <c r="AH147" s="2">
        <f>(Table2[[#This Row],[Current Month High]]/Table2[[#This Row],[Close Price]])-1</f>
        <v>3.4307292026432012E-3</v>
      </c>
      <c r="AI147">
        <v>0.34307292026432001</v>
      </c>
      <c r="AJ147">
        <v>101.95768425947399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0.14000000000000001</v>
      </c>
      <c r="AM147" t="s">
        <v>10349</v>
      </c>
      <c r="AN147">
        <v>5.89</v>
      </c>
      <c r="AO147" t="s">
        <v>10349</v>
      </c>
      <c r="AP147">
        <v>9.8733021462424006E-2</v>
      </c>
      <c r="AQ147">
        <f>(Table2[[#This Row],[Sharpe Ratio]]-AVERAGE(Table2[Sharpe Ratio]))/_xlfn.STDEV.P(Table2[Sharpe Ratio])</f>
        <v>0.38114042225241901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2.6618777779480389</v>
      </c>
      <c r="AS147">
        <f>_xlfn.RANK.AVG(Table2[[#This Row],[1Y Return vs Nifty Z-Score]],Table2[1Y Return vs Nifty Z-Score])</f>
        <v>156</v>
      </c>
      <c r="AT147">
        <f>_xlfn.RANK.AVG(Table2[[#This Row],[6M Return vs Nifty Z-Score]],Table2[6M Return vs Nifty Z-Score])</f>
        <v>200</v>
      </c>
      <c r="AU147">
        <f>_xlfn.RANK.AVG(Table2[[#This Row],[Sharpe Ratio Z-Score]],Table2[Sharpe Ratio Z-Score])</f>
        <v>243</v>
      </c>
      <c r="AV147">
        <f>(Table2[[#This Row],[Rank 1Y]]+Table2[[#This Row],[Rank 6M]]+Table2[[#This Row],[Rank Sharpe]])/3</f>
        <v>199.66666666666666</v>
      </c>
    </row>
    <row r="148" spans="1:48" x14ac:dyDescent="0.3">
      <c r="A148" t="s">
        <v>1540</v>
      </c>
      <c r="B148" t="s">
        <v>1541</v>
      </c>
      <c r="C148" t="s">
        <v>10308</v>
      </c>
      <c r="D148" t="s">
        <v>46</v>
      </c>
      <c r="E148">
        <v>6577.34497431</v>
      </c>
      <c r="F148">
        <v>234.3</v>
      </c>
      <c r="G148">
        <v>103.976580572206</v>
      </c>
      <c r="H148">
        <f>(Table2[[#This Row],[1Y Return vs Nifty]]-AVERAGE(Table2[1Y Return vs Nifty]))/_xlfn.STDEV.P(Table2[1Y Return vs Nifty])</f>
        <v>1.1725514453143842</v>
      </c>
      <c r="I148">
        <v>-11.7358961522842</v>
      </c>
      <c r="J148">
        <f>(Table2[[#This Row],[1M Return vs Nifty]]-AVERAGE(Table2[1M Return vs Nifty]))/_xlfn.STDEV.P(Table2[1M Return vs Nifty])</f>
        <v>-1.140003405238847</v>
      </c>
      <c r="K148">
        <v>13.8792829152957</v>
      </c>
      <c r="L148">
        <f>(Table2[[#This Row],[6M Return vs Nifty]]-AVERAGE(Table2[6M Return vs Nifty]))/_xlfn.STDEV.P(Table2[6M Return vs Nifty])</f>
        <v>0.20644044037599807</v>
      </c>
      <c r="M148">
        <v>-2.2618221493237698</v>
      </c>
      <c r="N148">
        <f>(Table2[[#This Row],[1W Return vs Nifty]]-AVERAGE(Table2[1W Return vs Nifty]))/_xlfn.STDEV.P(Table2[1W Return vs Nifty])</f>
        <v>-0.61080606065205589</v>
      </c>
      <c r="O148">
        <v>237.09</v>
      </c>
      <c r="P148">
        <v>230.890813376182</v>
      </c>
      <c r="Q148">
        <v>187.67254575893301</v>
      </c>
      <c r="R148">
        <v>44.187918922377598</v>
      </c>
      <c r="S148" s="2">
        <f>(Table2[[#This Row],[Close Price]]-Table2[[#This Row],[20D EMA]])/Table2[[#This Row],[20D EMA]]</f>
        <v>-1.1767683158294285E-2</v>
      </c>
      <c r="T148" s="2">
        <f>(Table2[[#This Row],[Close Price]]-Table2[[#This Row],[50D EMA]])/Table2[[#This Row],[50D EMA]]</f>
        <v>1.4765362787576794E-2</v>
      </c>
      <c r="U148" s="2">
        <f>(Table2[[#This Row],[Close Price]]-Table2[[#This Row],[200D EMA]])/Table2[[#This Row],[200D EMA]]</f>
        <v>0.24845112028778232</v>
      </c>
      <c r="V148">
        <v>0.46285966210768298</v>
      </c>
      <c r="W148">
        <v>232.2</v>
      </c>
      <c r="X148">
        <v>235.8</v>
      </c>
      <c r="Y148">
        <v>232.15</v>
      </c>
      <c r="Z148">
        <v>245</v>
      </c>
      <c r="AA148">
        <v>228.15</v>
      </c>
      <c r="AB148">
        <v>259.85000000000002</v>
      </c>
      <c r="AC148" s="2">
        <f>(Table2[[#This Row],[Close Price]]/Table2[[#This Row],[Day Low]])-1</f>
        <v>9.0439276485789755E-3</v>
      </c>
      <c r="AD148" s="2">
        <f>(Table2[[#This Row],[Day High]]/Table2[[#This Row],[Close Price]])-1</f>
        <v>6.4020486555698142E-3</v>
      </c>
      <c r="AE148" s="2">
        <f>(Table2[[#This Row],[Close Price]]/Table2[[#This Row],[Current Week Low]])-1</f>
        <v>9.2612534998923746E-3</v>
      </c>
      <c r="AF148" s="2">
        <f>(Table2[[#This Row],[Current Week High]]/Table2[[#This Row],[Close Price]])-1</f>
        <v>4.5667947076397652E-2</v>
      </c>
      <c r="AG148" s="2">
        <f>(Table2[[#This Row],[Close Price]]/Table2[[#This Row],[Current Month Low]])-1</f>
        <v>2.6955950032873099E-2</v>
      </c>
      <c r="AH148" s="2">
        <f>(Table2[[#This Row],[Current Month High]]/Table2[[#This Row],[Close Price]])-1</f>
        <v>0.10904822876653864</v>
      </c>
      <c r="AI148">
        <v>16.047801963294901</v>
      </c>
      <c r="AJ148">
        <v>135.47738693467301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0.15</v>
      </c>
      <c r="AM148" t="s">
        <v>10349</v>
      </c>
      <c r="AN148">
        <v>-1.26</v>
      </c>
      <c r="AO148" t="s">
        <v>10348</v>
      </c>
      <c r="AP148">
        <v>8.9553861870267995E-2</v>
      </c>
      <c r="AQ148">
        <f>(Table2[[#This Row],[Sharpe Ratio]]-AVERAGE(Table2[Sharpe Ratio]))/_xlfn.STDEV.P(Table2[Sharpe Ratio])</f>
        <v>0.27568200254373232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-9.6135577656788374E-2</v>
      </c>
      <c r="AS148">
        <f>_xlfn.RANK.AVG(Table2[[#This Row],[1Y Return vs Nifty Z-Score]],Table2[1Y Return vs Nifty Z-Score])</f>
        <v>83</v>
      </c>
      <c r="AT148">
        <f>_xlfn.RANK.AVG(Table2[[#This Row],[6M Return vs Nifty Z-Score]],Table2[6M Return vs Nifty Z-Score])</f>
        <v>255</v>
      </c>
      <c r="AU148">
        <f>_xlfn.RANK.AVG(Table2[[#This Row],[Sharpe Ratio Z-Score]],Table2[Sharpe Ratio Z-Score])</f>
        <v>263</v>
      </c>
      <c r="AV148">
        <f>(Table2[[#This Row],[Rank 1Y]]+Table2[[#This Row],[Rank 6M]]+Table2[[#This Row],[Rank Sharpe]])/3</f>
        <v>200.33333333333334</v>
      </c>
    </row>
    <row r="149" spans="1:48" x14ac:dyDescent="0.3">
      <c r="A149" t="s">
        <v>288</v>
      </c>
      <c r="B149" t="s">
        <v>289</v>
      </c>
      <c r="C149" t="s">
        <v>10307</v>
      </c>
      <c r="D149" t="s">
        <v>186</v>
      </c>
      <c r="E149">
        <v>96293.793861359998</v>
      </c>
      <c r="F149">
        <v>3540.4</v>
      </c>
      <c r="G149">
        <v>53.035039746430002</v>
      </c>
      <c r="H149">
        <f>(Table2[[#This Row],[1Y Return vs Nifty]]-AVERAGE(Table2[1Y Return vs Nifty]))/_xlfn.STDEV.P(Table2[1Y Return vs Nifty])</f>
        <v>0.36932819418709961</v>
      </c>
      <c r="I149">
        <v>10.0345431531728</v>
      </c>
      <c r="J149">
        <f>(Table2[[#This Row],[1M Return vs Nifty]]-AVERAGE(Table2[1M Return vs Nifty]))/_xlfn.STDEV.P(Table2[1M Return vs Nifty])</f>
        <v>0.9543677106898778</v>
      </c>
      <c r="K149">
        <v>27.139087609616201</v>
      </c>
      <c r="L149">
        <f>(Table2[[#This Row],[6M Return vs Nifty]]-AVERAGE(Table2[6M Return vs Nifty]))/_xlfn.STDEV.P(Table2[6M Return vs Nifty])</f>
        <v>0.66155263282518706</v>
      </c>
      <c r="M149">
        <v>-0.37896214884931601</v>
      </c>
      <c r="N149">
        <f>(Table2[[#This Row],[1W Return vs Nifty]]-AVERAGE(Table2[1W Return vs Nifty]))/_xlfn.STDEV.P(Table2[1W Return vs Nifty])</f>
        <v>-0.18374497699292286</v>
      </c>
      <c r="O149">
        <v>3453.91</v>
      </c>
      <c r="P149">
        <v>3246.5147323360802</v>
      </c>
      <c r="Q149">
        <v>2752.9784278169</v>
      </c>
      <c r="R149">
        <v>57.609285595505199</v>
      </c>
      <c r="S149" s="2">
        <f>(Table2[[#This Row],[Close Price]]-Table2[[#This Row],[20D EMA]])/Table2[[#This Row],[20D EMA]]</f>
        <v>2.5041185207489554E-2</v>
      </c>
      <c r="T149" s="2">
        <f>(Table2[[#This Row],[Close Price]]-Table2[[#This Row],[50D EMA]])/Table2[[#This Row],[50D EMA]]</f>
        <v>9.0523312503944853E-2</v>
      </c>
      <c r="U149" s="2">
        <f>(Table2[[#This Row],[Close Price]]-Table2[[#This Row],[200D EMA]])/Table2[[#This Row],[200D EMA]]</f>
        <v>0.28602533322701046</v>
      </c>
      <c r="V149">
        <v>0.88535616405054296</v>
      </c>
      <c r="W149">
        <v>3531.3</v>
      </c>
      <c r="X149">
        <v>3620.7</v>
      </c>
      <c r="Y149">
        <v>3512.05</v>
      </c>
      <c r="Z149">
        <v>3620.7</v>
      </c>
      <c r="AA149">
        <v>3302</v>
      </c>
      <c r="AB149">
        <v>3623.9</v>
      </c>
      <c r="AC149" s="2">
        <f>(Table2[[#This Row],[Close Price]]/Table2[[#This Row],[Day Low]])-1</f>
        <v>2.5769546625888928E-3</v>
      </c>
      <c r="AD149" s="2">
        <f>(Table2[[#This Row],[Day High]]/Table2[[#This Row],[Close Price]])-1</f>
        <v>2.268105298836276E-2</v>
      </c>
      <c r="AE149" s="2">
        <f>(Table2[[#This Row],[Close Price]]/Table2[[#This Row],[Current Week Low]])-1</f>
        <v>8.072208539172232E-3</v>
      </c>
      <c r="AF149" s="2">
        <f>(Table2[[#This Row],[Current Week High]]/Table2[[#This Row],[Close Price]])-1</f>
        <v>2.268105298836276E-2</v>
      </c>
      <c r="AG149" s="2">
        <f>(Table2[[#This Row],[Close Price]]/Table2[[#This Row],[Current Month Low]])-1</f>
        <v>7.2198667474258071E-2</v>
      </c>
      <c r="AH149" s="2">
        <f>(Table2[[#This Row],[Current Month High]]/Table2[[#This Row],[Close Price]])-1</f>
        <v>2.3584905660377409E-2</v>
      </c>
      <c r="AI149">
        <v>2.35849056603774</v>
      </c>
      <c r="AJ149">
        <v>84.973876698014607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0.09</v>
      </c>
      <c r="AM149" t="s">
        <v>10349</v>
      </c>
      <c r="AN149">
        <v>2.11</v>
      </c>
      <c r="AO149" t="s">
        <v>10349</v>
      </c>
      <c r="AP149">
        <v>9.4010741427958996E-2</v>
      </c>
      <c r="AQ149">
        <f>(Table2[[#This Row],[Sharpe Ratio]]-AVERAGE(Table2[Sharpe Ratio]))/_xlfn.STDEV.P(Table2[Sharpe Ratio])</f>
        <v>0.3268866330185845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2.1283901937278262</v>
      </c>
      <c r="AS149">
        <f>_xlfn.RANK.AVG(Table2[[#This Row],[1Y Return vs Nifty Z-Score]],Table2[1Y Return vs Nifty Z-Score])</f>
        <v>198</v>
      </c>
      <c r="AT149">
        <f>_xlfn.RANK.AVG(Table2[[#This Row],[6M Return vs Nifty Z-Score]],Table2[6M Return vs Nifty Z-Score])</f>
        <v>159</v>
      </c>
      <c r="AU149">
        <f>_xlfn.RANK.AVG(Table2[[#This Row],[Sharpe Ratio Z-Score]],Table2[Sharpe Ratio Z-Score])</f>
        <v>247</v>
      </c>
      <c r="AV149">
        <f>(Table2[[#This Row],[Rank 1Y]]+Table2[[#This Row],[Rank 6M]]+Table2[[#This Row],[Rank Sharpe]])/3</f>
        <v>201.33333333333334</v>
      </c>
    </row>
    <row r="150" spans="1:48" x14ac:dyDescent="0.3">
      <c r="A150" t="s">
        <v>1629</v>
      </c>
      <c r="B150" t="s">
        <v>1630</v>
      </c>
      <c r="C150" t="s">
        <v>10315</v>
      </c>
      <c r="D150" t="s">
        <v>1374</v>
      </c>
      <c r="E150">
        <v>5546.5642396599997</v>
      </c>
      <c r="F150">
        <v>768.1</v>
      </c>
      <c r="G150">
        <v>73.023273240752502</v>
      </c>
      <c r="H150">
        <f>(Table2[[#This Row],[1Y Return vs Nifty]]-AVERAGE(Table2[1Y Return vs Nifty]))/_xlfn.STDEV.P(Table2[1Y Return vs Nifty])</f>
        <v>0.68449364916441147</v>
      </c>
      <c r="I150">
        <v>38.757359924671903</v>
      </c>
      <c r="J150">
        <f>(Table2[[#This Row],[1M Return vs Nifty]]-AVERAGE(Table2[1M Return vs Nifty]))/_xlfn.STDEV.P(Table2[1M Return vs Nifty])</f>
        <v>3.7175750566832151</v>
      </c>
      <c r="K150">
        <v>65.409200938455896</v>
      </c>
      <c r="L150">
        <f>(Table2[[#This Row],[6M Return vs Nifty]]-AVERAGE(Table2[6M Return vs Nifty]))/_xlfn.STDEV.P(Table2[6M Return vs Nifty])</f>
        <v>1.9750859452598244</v>
      </c>
      <c r="M150">
        <v>4.7378016171149504</v>
      </c>
      <c r="N150">
        <f>(Table2[[#This Row],[1W Return vs Nifty]]-AVERAGE(Table2[1W Return vs Nifty]))/_xlfn.STDEV.P(Table2[1W Return vs Nifty])</f>
        <v>0.97681432012415137</v>
      </c>
      <c r="O150">
        <v>679.4</v>
      </c>
      <c r="P150">
        <v>599.83774759369703</v>
      </c>
      <c r="Q150">
        <v>503.534825508393</v>
      </c>
      <c r="R150">
        <v>62.645102960939802</v>
      </c>
      <c r="S150" s="2">
        <f>(Table2[[#This Row],[Close Price]]-Table2[[#This Row],[20D EMA]])/Table2[[#This Row],[20D EMA]]</f>
        <v>0.1305563732705329</v>
      </c>
      <c r="T150" s="2">
        <f>(Table2[[#This Row],[Close Price]]-Table2[[#This Row],[50D EMA]])/Table2[[#This Row],[50D EMA]]</f>
        <v>0.28051294384406805</v>
      </c>
      <c r="U150" s="2">
        <f>(Table2[[#This Row],[Close Price]]-Table2[[#This Row],[200D EMA]])/Table2[[#This Row],[200D EMA]]</f>
        <v>0.52541584233918537</v>
      </c>
      <c r="V150">
        <v>3.4829085170331799</v>
      </c>
      <c r="W150">
        <v>760.05</v>
      </c>
      <c r="X150">
        <v>802.05</v>
      </c>
      <c r="Y150">
        <v>760.05</v>
      </c>
      <c r="Z150">
        <v>849.9</v>
      </c>
      <c r="AA150">
        <v>538.75</v>
      </c>
      <c r="AB150">
        <v>859.8</v>
      </c>
      <c r="AC150" s="2">
        <f>(Table2[[#This Row],[Close Price]]/Table2[[#This Row],[Day Low]])-1</f>
        <v>1.0591408459969864E-2</v>
      </c>
      <c r="AD150" s="2">
        <f>(Table2[[#This Row],[Day High]]/Table2[[#This Row],[Close Price]])-1</f>
        <v>4.4199973961723593E-2</v>
      </c>
      <c r="AE150" s="2">
        <f>(Table2[[#This Row],[Close Price]]/Table2[[#This Row],[Current Week Low]])-1</f>
        <v>1.0591408459969864E-2</v>
      </c>
      <c r="AF150" s="2">
        <f>(Table2[[#This Row],[Current Week High]]/Table2[[#This Row],[Close Price]])-1</f>
        <v>0.10649654992839475</v>
      </c>
      <c r="AG150" s="2">
        <f>(Table2[[#This Row],[Close Price]]/Table2[[#This Row],[Current Month Low]])-1</f>
        <v>0.42570765661252907</v>
      </c>
      <c r="AH150" s="2">
        <f>(Table2[[#This Row],[Current Month High]]/Table2[[#This Row],[Close Price]])-1</f>
        <v>0.11938549668011977</v>
      </c>
      <c r="AI150">
        <v>11.9385496680119</v>
      </c>
      <c r="AJ150">
        <v>104.881301680448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0.66</v>
      </c>
      <c r="AM150" t="s">
        <v>10349</v>
      </c>
      <c r="AN150">
        <v>35.590000000000003</v>
      </c>
      <c r="AO150" t="s">
        <v>10349</v>
      </c>
      <c r="AP150">
        <v>3.9633246273499997E-2</v>
      </c>
      <c r="AQ150">
        <f>(Table2[[#This Row],[Sharpe Ratio]]-AVERAGE(Table2[Sharpe Ratio]))/_xlfn.STDEV.P(Table2[Sharpe Ratio])</f>
        <v>-0.29785081152987364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7.056118159701728</v>
      </c>
      <c r="AS150">
        <f>_xlfn.RANK.AVG(Table2[[#This Row],[1Y Return vs Nifty Z-Score]],Table2[1Y Return vs Nifty Z-Score])</f>
        <v>146</v>
      </c>
      <c r="AT150">
        <f>_xlfn.RANK.AVG(Table2[[#This Row],[6M Return vs Nifty Z-Score]],Table2[6M Return vs Nifty Z-Score])</f>
        <v>31</v>
      </c>
      <c r="AU150">
        <f>_xlfn.RANK.AVG(Table2[[#This Row],[Sharpe Ratio Z-Score]],Table2[Sharpe Ratio Z-Score])</f>
        <v>428</v>
      </c>
      <c r="AV150">
        <f>(Table2[[#This Row],[Rank 1Y]]+Table2[[#This Row],[Rank 6M]]+Table2[[#This Row],[Rank Sharpe]])/3</f>
        <v>201.66666666666666</v>
      </c>
    </row>
    <row r="151" spans="1:48" x14ac:dyDescent="0.3">
      <c r="A151" t="s">
        <v>1567</v>
      </c>
      <c r="B151" t="s">
        <v>1568</v>
      </c>
      <c r="C151" t="s">
        <v>10311</v>
      </c>
      <c r="D151" t="s">
        <v>193</v>
      </c>
      <c r="E151">
        <v>6301.2734466000002</v>
      </c>
      <c r="F151">
        <v>517</v>
      </c>
      <c r="G151">
        <v>27.287102385722701</v>
      </c>
      <c r="H151">
        <f>(Table2[[#This Row],[1Y Return vs Nifty]]-AVERAGE(Table2[1Y Return vs Nifty]))/_xlfn.STDEV.P(Table2[1Y Return vs Nifty])</f>
        <v>-3.6653674861988908E-2</v>
      </c>
      <c r="I151">
        <v>0.52277936495420196</v>
      </c>
      <c r="J151">
        <f>(Table2[[#This Row],[1M Return vs Nifty]]-AVERAGE(Table2[1M Return vs Nifty]))/_xlfn.STDEV.P(Table2[1M Return vs Nifty])</f>
        <v>3.9312067573463498E-2</v>
      </c>
      <c r="K151">
        <v>12.3595301279976</v>
      </c>
      <c r="L151">
        <f>(Table2[[#This Row],[6M Return vs Nifty]]-AVERAGE(Table2[6M Return vs Nifty]))/_xlfn.STDEV.P(Table2[6M Return vs Nifty])</f>
        <v>0.1542784335476276</v>
      </c>
      <c r="M151">
        <v>-4.1017047905836304</v>
      </c>
      <c r="N151">
        <f>(Table2[[#This Row],[1W Return vs Nifty]]-AVERAGE(Table2[1W Return vs Nifty]))/_xlfn.STDEV.P(Table2[1W Return vs Nifty])</f>
        <v>-1.0281192301835498</v>
      </c>
      <c r="O151">
        <v>509.97</v>
      </c>
      <c r="P151">
        <v>494.07187434880501</v>
      </c>
      <c r="Q151">
        <v>423.53351751203098</v>
      </c>
      <c r="R151">
        <v>53.577438050283703</v>
      </c>
      <c r="S151" s="2">
        <f>(Table2[[#This Row],[Close Price]]-Table2[[#This Row],[20D EMA]])/Table2[[#This Row],[20D EMA]]</f>
        <v>1.3785124615173387E-2</v>
      </c>
      <c r="T151" s="2">
        <f>(Table2[[#This Row],[Close Price]]-Table2[[#This Row],[50D EMA]])/Table2[[#This Row],[50D EMA]]</f>
        <v>4.6406457929657786E-2</v>
      </c>
      <c r="U151" s="2">
        <f>(Table2[[#This Row],[Close Price]]-Table2[[#This Row],[200D EMA]])/Table2[[#This Row],[200D EMA]]</f>
        <v>0.22068261099386069</v>
      </c>
      <c r="V151">
        <v>0.71012676931712804</v>
      </c>
      <c r="W151">
        <v>506.05</v>
      </c>
      <c r="X151">
        <v>519.95000000000005</v>
      </c>
      <c r="Y151">
        <v>503.55</v>
      </c>
      <c r="Z151">
        <v>522.4</v>
      </c>
      <c r="AA151">
        <v>474.1</v>
      </c>
      <c r="AB151">
        <v>542.5</v>
      </c>
      <c r="AC151" s="2">
        <f>(Table2[[#This Row],[Close Price]]/Table2[[#This Row],[Day Low]])-1</f>
        <v>2.1638178045647605E-2</v>
      </c>
      <c r="AD151" s="2">
        <f>(Table2[[#This Row],[Day High]]/Table2[[#This Row],[Close Price]])-1</f>
        <v>5.7059961315282237E-3</v>
      </c>
      <c r="AE151" s="2">
        <f>(Table2[[#This Row],[Close Price]]/Table2[[#This Row],[Current Week Low]])-1</f>
        <v>2.6710356469069607E-2</v>
      </c>
      <c r="AF151" s="2">
        <f>(Table2[[#This Row],[Current Week High]]/Table2[[#This Row],[Close Price]])-1</f>
        <v>1.0444874274661453E-2</v>
      </c>
      <c r="AG151" s="2">
        <f>(Table2[[#This Row],[Close Price]]/Table2[[#This Row],[Current Month Low]])-1</f>
        <v>9.0487238979118256E-2</v>
      </c>
      <c r="AH151" s="2">
        <f>(Table2[[#This Row],[Current Month High]]/Table2[[#This Row],[Close Price]])-1</f>
        <v>4.9323017408123837E-2</v>
      </c>
      <c r="AI151">
        <v>4.9323017408123802</v>
      </c>
      <c r="AJ151">
        <v>78.861788617886106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0.15</v>
      </c>
      <c r="AM151" t="s">
        <v>10349</v>
      </c>
      <c r="AN151">
        <v>4.1100000000000003</v>
      </c>
      <c r="AO151" t="s">
        <v>10349</v>
      </c>
      <c r="AP151">
        <v>0.20918412889483001</v>
      </c>
      <c r="AQ151">
        <f>(Table2[[#This Row],[Sharpe Ratio]]-AVERAGE(Table2[Sharpe Ratio]))/_xlfn.STDEV.P(Table2[Sharpe Ratio])</f>
        <v>1.6501018263933422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0.77891942246889467</v>
      </c>
      <c r="AS151">
        <f>_xlfn.RANK.AVG(Table2[[#This Row],[1Y Return vs Nifty Z-Score]],Table2[1Y Return vs Nifty Z-Score])</f>
        <v>308</v>
      </c>
      <c r="AT151">
        <f>_xlfn.RANK.AVG(Table2[[#This Row],[6M Return vs Nifty Z-Score]],Table2[6M Return vs Nifty Z-Score])</f>
        <v>270</v>
      </c>
      <c r="AU151">
        <f>_xlfn.RANK.AVG(Table2[[#This Row],[Sharpe Ratio Z-Score]],Table2[Sharpe Ratio Z-Score])</f>
        <v>33</v>
      </c>
      <c r="AV151">
        <f>(Table2[[#This Row],[Rank 1Y]]+Table2[[#This Row],[Rank 6M]]+Table2[[#This Row],[Rank Sharpe]])/3</f>
        <v>203.66666666666666</v>
      </c>
    </row>
    <row r="152" spans="1:48" x14ac:dyDescent="0.3">
      <c r="A152" t="s">
        <v>309</v>
      </c>
      <c r="B152" t="s">
        <v>310</v>
      </c>
      <c r="C152" t="s">
        <v>10309</v>
      </c>
      <c r="D152" t="s">
        <v>51</v>
      </c>
      <c r="E152">
        <v>90137.507881484999</v>
      </c>
      <c r="F152">
        <v>1551.95</v>
      </c>
      <c r="G152">
        <v>57.363015976926697</v>
      </c>
      <c r="H152">
        <f>(Table2[[#This Row],[1Y Return vs Nifty]]-AVERAGE(Table2[1Y Return vs Nifty]))/_xlfn.STDEV.P(Table2[1Y Return vs Nifty])</f>
        <v>0.43756977232370298</v>
      </c>
      <c r="I152">
        <v>10.220524158938</v>
      </c>
      <c r="J152">
        <f>(Table2[[#This Row],[1M Return vs Nifty]]-AVERAGE(Table2[1M Return vs Nifty]))/_xlfn.STDEV.P(Table2[1M Return vs Nifty])</f>
        <v>0.97225955205884695</v>
      </c>
      <c r="K152">
        <v>35.725796638310698</v>
      </c>
      <c r="L152">
        <f>(Table2[[#This Row],[6M Return vs Nifty]]-AVERAGE(Table2[6M Return vs Nifty]))/_xlfn.STDEV.P(Table2[6M Return vs Nifty])</f>
        <v>0.95627160207563555</v>
      </c>
      <c r="M152">
        <v>0.20720742390706101</v>
      </c>
      <c r="N152">
        <f>(Table2[[#This Row],[1W Return vs Nifty]]-AVERAGE(Table2[1W Return vs Nifty]))/_xlfn.STDEV.P(Table2[1W Return vs Nifty])</f>
        <v>-5.0792865372159893E-2</v>
      </c>
      <c r="O152">
        <v>1483.41</v>
      </c>
      <c r="P152">
        <v>1392.5596076680799</v>
      </c>
      <c r="Q152">
        <v>1168.66253270638</v>
      </c>
      <c r="R152">
        <v>71.824967098222004</v>
      </c>
      <c r="S152" s="2">
        <f>(Table2[[#This Row],[Close Price]]-Table2[[#This Row],[20D EMA]])/Table2[[#This Row],[20D EMA]]</f>
        <v>4.620435348285367E-2</v>
      </c>
      <c r="T152" s="2">
        <f>(Table2[[#This Row],[Close Price]]-Table2[[#This Row],[50D EMA]])/Table2[[#This Row],[50D EMA]]</f>
        <v>0.11445857789802504</v>
      </c>
      <c r="U152" s="2">
        <f>(Table2[[#This Row],[Close Price]]-Table2[[#This Row],[200D EMA]])/Table2[[#This Row],[200D EMA]]</f>
        <v>0.32797104088380907</v>
      </c>
      <c r="V152">
        <v>1.0915383921523401</v>
      </c>
      <c r="W152">
        <v>1537.9</v>
      </c>
      <c r="X152">
        <v>1556.15</v>
      </c>
      <c r="Y152">
        <v>1531.1</v>
      </c>
      <c r="Z152">
        <v>1556.15</v>
      </c>
      <c r="AA152">
        <v>1395</v>
      </c>
      <c r="AB152">
        <v>1556.15</v>
      </c>
      <c r="AC152" s="2">
        <f>(Table2[[#This Row],[Close Price]]/Table2[[#This Row],[Day Low]])-1</f>
        <v>9.1358345796215268E-3</v>
      </c>
      <c r="AD152" s="2">
        <f>(Table2[[#This Row],[Day High]]/Table2[[#This Row],[Close Price]])-1</f>
        <v>2.7062727536326658E-3</v>
      </c>
      <c r="AE152" s="2">
        <f>(Table2[[#This Row],[Close Price]]/Table2[[#This Row],[Current Week Low]])-1</f>
        <v>1.3617660505518936E-2</v>
      </c>
      <c r="AF152" s="2">
        <f>(Table2[[#This Row],[Current Week High]]/Table2[[#This Row],[Close Price]])-1</f>
        <v>2.7062727536326658E-3</v>
      </c>
      <c r="AG152" s="2">
        <f>(Table2[[#This Row],[Close Price]]/Table2[[#This Row],[Current Month Low]])-1</f>
        <v>0.11250896057347681</v>
      </c>
      <c r="AH152" s="2">
        <f>(Table2[[#This Row],[Current Month High]]/Table2[[#This Row],[Close Price]])-1</f>
        <v>2.7062727536326658E-3</v>
      </c>
      <c r="AI152">
        <v>0.27062727536326597</v>
      </c>
      <c r="AJ152">
        <v>90.236577592547206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0.05</v>
      </c>
      <c r="AM152" t="s">
        <v>10349</v>
      </c>
      <c r="AN152">
        <v>4.91</v>
      </c>
      <c r="AO152" t="s">
        <v>10349</v>
      </c>
      <c r="AP152">
        <v>7.7089413937016002E-2</v>
      </c>
      <c r="AQ152">
        <f>(Table2[[#This Row],[Sharpe Ratio]]-AVERAGE(Table2[Sharpe Ratio]))/_xlfn.STDEV.P(Table2[Sharpe Ratio])</f>
        <v>0.13247924325134111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2.4477873043373664</v>
      </c>
      <c r="AS152">
        <f>_xlfn.RANK.AVG(Table2[[#This Row],[1Y Return vs Nifty Z-Score]],Table2[1Y Return vs Nifty Z-Score])</f>
        <v>187</v>
      </c>
      <c r="AT152">
        <f>_xlfn.RANK.AVG(Table2[[#This Row],[6M Return vs Nifty Z-Score]],Table2[6M Return vs Nifty Z-Score])</f>
        <v>112</v>
      </c>
      <c r="AU152">
        <f>_xlfn.RANK.AVG(Table2[[#This Row],[Sharpe Ratio Z-Score]],Table2[Sharpe Ratio Z-Score])</f>
        <v>314</v>
      </c>
      <c r="AV152">
        <f>(Table2[[#This Row],[Rank 1Y]]+Table2[[#This Row],[Rank 6M]]+Table2[[#This Row],[Rank Sharpe]])/3</f>
        <v>204.33333333333334</v>
      </c>
    </row>
    <row r="153" spans="1:48" x14ac:dyDescent="0.3">
      <c r="A153" t="s">
        <v>324</v>
      </c>
      <c r="B153" t="s">
        <v>325</v>
      </c>
      <c r="C153" t="s">
        <v>10305</v>
      </c>
      <c r="D153" t="s">
        <v>133</v>
      </c>
      <c r="E153">
        <v>80633.258768069994</v>
      </c>
      <c r="F153">
        <v>1777.95</v>
      </c>
      <c r="G153">
        <v>105.977910185165</v>
      </c>
      <c r="H153">
        <f>(Table2[[#This Row],[1Y Return vs Nifty]]-AVERAGE(Table2[1Y Return vs Nifty]))/_xlfn.STDEV.P(Table2[1Y Return vs Nifty])</f>
        <v>1.204107508445573</v>
      </c>
      <c r="I153">
        <v>20.6304005932245</v>
      </c>
      <c r="J153">
        <f>(Table2[[#This Row],[1M Return vs Nifty]]-AVERAGE(Table2[1M Return vs Nifty]))/_xlfn.STDEV.P(Table2[1M Return vs Nifty])</f>
        <v>1.9737158946918507</v>
      </c>
      <c r="K153">
        <v>43.884550748688802</v>
      </c>
      <c r="L153">
        <f>(Table2[[#This Row],[6M Return vs Nifty]]-AVERAGE(Table2[6M Return vs Nifty]))/_xlfn.STDEV.P(Table2[6M Return vs Nifty])</f>
        <v>1.2363020064765724</v>
      </c>
      <c r="M153">
        <v>8.3115456446415301</v>
      </c>
      <c r="N153">
        <f>(Table2[[#This Row],[1W Return vs Nifty]]-AVERAGE(Table2[1W Return vs Nifty]))/_xlfn.STDEV.P(Table2[1W Return vs Nifty])</f>
        <v>1.7873934373879274</v>
      </c>
      <c r="O153">
        <v>1606.68</v>
      </c>
      <c r="P153">
        <v>1495.62522149704</v>
      </c>
      <c r="Q153">
        <v>1201.11805056356</v>
      </c>
      <c r="R153">
        <v>71.659547213096104</v>
      </c>
      <c r="S153" s="2">
        <f>(Table2[[#This Row],[Close Price]]-Table2[[#This Row],[20D EMA]])/Table2[[#This Row],[20D EMA]]</f>
        <v>0.10659870042572259</v>
      </c>
      <c r="T153" s="2">
        <f>(Table2[[#This Row],[Close Price]]-Table2[[#This Row],[50D EMA]])/Table2[[#This Row],[50D EMA]]</f>
        <v>0.18876706172443936</v>
      </c>
      <c r="U153" s="2">
        <f>(Table2[[#This Row],[Close Price]]-Table2[[#This Row],[200D EMA]])/Table2[[#This Row],[200D EMA]]</f>
        <v>0.4802458419185297</v>
      </c>
      <c r="V153">
        <v>1.10151614421871</v>
      </c>
      <c r="W153">
        <v>1767.1</v>
      </c>
      <c r="X153">
        <v>1803.05</v>
      </c>
      <c r="Y153">
        <v>1670.05</v>
      </c>
      <c r="Z153">
        <v>1849.9</v>
      </c>
      <c r="AA153">
        <v>1416</v>
      </c>
      <c r="AB153">
        <v>1849.9</v>
      </c>
      <c r="AC153" s="2">
        <f>(Table2[[#This Row],[Close Price]]/Table2[[#This Row],[Day Low]])-1</f>
        <v>6.1400033953935562E-3</v>
      </c>
      <c r="AD153" s="2">
        <f>(Table2[[#This Row],[Day High]]/Table2[[#This Row],[Close Price]])-1</f>
        <v>1.4117382378582066E-2</v>
      </c>
      <c r="AE153" s="2">
        <f>(Table2[[#This Row],[Close Price]]/Table2[[#This Row],[Current Week Low]])-1</f>
        <v>6.4608844046585512E-2</v>
      </c>
      <c r="AF153" s="2">
        <f>(Table2[[#This Row],[Current Week High]]/Table2[[#This Row],[Close Price]])-1</f>
        <v>4.046795466689157E-2</v>
      </c>
      <c r="AG153" s="2">
        <f>(Table2[[#This Row],[Close Price]]/Table2[[#This Row],[Current Month Low]])-1</f>
        <v>0.25561440677966107</v>
      </c>
      <c r="AH153" s="2">
        <f>(Table2[[#This Row],[Current Month High]]/Table2[[#This Row],[Close Price]])-1</f>
        <v>4.046795466689157E-2</v>
      </c>
      <c r="AI153">
        <v>4.0467954666891499</v>
      </c>
      <c r="AJ153">
        <v>168.85679721760101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0.12</v>
      </c>
      <c r="AM153" t="s">
        <v>10349</v>
      </c>
      <c r="AN153">
        <v>20.46</v>
      </c>
      <c r="AO153" t="s">
        <v>10349</v>
      </c>
      <c r="AP153">
        <v>2.8991693810764E-2</v>
      </c>
      <c r="AQ153">
        <f>(Table2[[#This Row],[Sharpe Ratio]]-AVERAGE(Table2[Sharpe Ratio]))/_xlfn.STDEV.P(Table2[Sharpe Ratio])</f>
        <v>-0.42011051239902791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5.7814083346028955</v>
      </c>
      <c r="AS153">
        <f>_xlfn.RANK.AVG(Table2[[#This Row],[1Y Return vs Nifty Z-Score]],Table2[1Y Return vs Nifty Z-Score])</f>
        <v>79</v>
      </c>
      <c r="AT153">
        <f>_xlfn.RANK.AVG(Table2[[#This Row],[6M Return vs Nifty Z-Score]],Table2[6M Return vs Nifty Z-Score])</f>
        <v>80</v>
      </c>
      <c r="AU153">
        <f>_xlfn.RANK.AVG(Table2[[#This Row],[Sharpe Ratio Z-Score]],Table2[Sharpe Ratio Z-Score])</f>
        <v>455</v>
      </c>
      <c r="AV153">
        <f>(Table2[[#This Row],[Rank 1Y]]+Table2[[#This Row],[Rank 6M]]+Table2[[#This Row],[Rank Sharpe]])/3</f>
        <v>204.66666666666666</v>
      </c>
    </row>
    <row r="154" spans="1:48" x14ac:dyDescent="0.3">
      <c r="A154" t="s">
        <v>674</v>
      </c>
      <c r="B154" t="s">
        <v>675</v>
      </c>
      <c r="C154" t="s">
        <v>10317</v>
      </c>
      <c r="D154" t="s">
        <v>139</v>
      </c>
      <c r="E154">
        <v>27473.54195888</v>
      </c>
      <c r="F154">
        <v>1188.4000000000001</v>
      </c>
      <c r="G154">
        <v>73.811768807561407</v>
      </c>
      <c r="H154">
        <f>(Table2[[#This Row],[1Y Return vs Nifty]]-AVERAGE(Table2[1Y Return vs Nifty]))/_xlfn.STDEV.P(Table2[1Y Return vs Nifty])</f>
        <v>0.69692629180546861</v>
      </c>
      <c r="I154">
        <v>-9.1831478817274892</v>
      </c>
      <c r="J154">
        <f>(Table2[[#This Row],[1M Return vs Nifty]]-AVERAGE(Table2[1M Return vs Nifty]))/_xlfn.STDEV.P(Table2[1M Return vs Nifty])</f>
        <v>-0.89442258947869624</v>
      </c>
      <c r="K154">
        <v>3.3990950886844802</v>
      </c>
      <c r="L154">
        <f>(Table2[[#This Row],[6M Return vs Nifty]]-AVERAGE(Table2[6M Return vs Nifty]))/_xlfn.STDEV.P(Table2[6M Return vs Nifty])</f>
        <v>-0.15326781845614715</v>
      </c>
      <c r="M154">
        <v>-0.71173352284746505</v>
      </c>
      <c r="N154">
        <f>(Table2[[#This Row],[1W Return vs Nifty]]-AVERAGE(Table2[1W Return vs Nifty]))/_xlfn.STDEV.P(Table2[1W Return vs Nifty])</f>
        <v>-0.25922255023500013</v>
      </c>
      <c r="O154">
        <v>1174.4100000000001</v>
      </c>
      <c r="P154">
        <v>1205.5906005100901</v>
      </c>
      <c r="Q154">
        <v>1051.3759690351901</v>
      </c>
      <c r="R154">
        <v>59.2333634131748</v>
      </c>
      <c r="S154" s="2">
        <f>(Table2[[#This Row],[Close Price]]-Table2[[#This Row],[20D EMA]])/Table2[[#This Row],[20D EMA]]</f>
        <v>1.1912364506433024E-2</v>
      </c>
      <c r="T154" s="2">
        <f>(Table2[[#This Row],[Close Price]]-Table2[[#This Row],[50D EMA]])/Table2[[#This Row],[50D EMA]]</f>
        <v>-1.4259069789376756E-2</v>
      </c>
      <c r="U154" s="2">
        <f>(Table2[[#This Row],[Close Price]]-Table2[[#This Row],[200D EMA]])/Table2[[#This Row],[200D EMA]]</f>
        <v>0.130328288833301</v>
      </c>
      <c r="V154">
        <v>0.91795421582227499</v>
      </c>
      <c r="W154">
        <v>1147.05</v>
      </c>
      <c r="X154">
        <v>1193</v>
      </c>
      <c r="Y154">
        <v>1124.1500000000001</v>
      </c>
      <c r="Z154">
        <v>1193</v>
      </c>
      <c r="AA154">
        <v>1089.8</v>
      </c>
      <c r="AB154">
        <v>1282.8499999999999</v>
      </c>
      <c r="AC154" s="2">
        <f>(Table2[[#This Row],[Close Price]]/Table2[[#This Row],[Day Low]])-1</f>
        <v>3.6048995248681548E-2</v>
      </c>
      <c r="AD154" s="2">
        <f>(Table2[[#This Row],[Day High]]/Table2[[#This Row],[Close Price]])-1</f>
        <v>3.8707505890271943E-3</v>
      </c>
      <c r="AE154" s="2">
        <f>(Table2[[#This Row],[Close Price]]/Table2[[#This Row],[Current Week Low]])-1</f>
        <v>5.7154294355735491E-2</v>
      </c>
      <c r="AF154" s="2">
        <f>(Table2[[#This Row],[Current Week High]]/Table2[[#This Row],[Close Price]])-1</f>
        <v>3.8707505890271943E-3</v>
      </c>
      <c r="AG154" s="2">
        <f>(Table2[[#This Row],[Close Price]]/Table2[[#This Row],[Current Month Low]])-1</f>
        <v>9.0475316571848152E-2</v>
      </c>
      <c r="AH154" s="2">
        <f>(Table2[[#This Row],[Current Month High]]/Table2[[#This Row],[Close Price]])-1</f>
        <v>7.9476607202961791E-2</v>
      </c>
      <c r="AI154">
        <v>22.273645237293799</v>
      </c>
      <c r="AJ154">
        <v>110.33628318584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-0.09</v>
      </c>
      <c r="AM154" t="s">
        <v>10348</v>
      </c>
      <c r="AN154">
        <v>2.48</v>
      </c>
      <c r="AO154" t="s">
        <v>10349</v>
      </c>
      <c r="AP154">
        <v>0.150394098317087</v>
      </c>
      <c r="AQ154">
        <f>(Table2[[#This Row],[Sharpe Ratio]]-AVERAGE(Table2[Sharpe Ratio]))/_xlfn.STDEV.P(Table2[Sharpe Ratio])</f>
        <v>0.97466921656572447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141</v>
      </c>
      <c r="AT154">
        <f>_xlfn.RANK.AVG(Table2[[#This Row],[6M Return vs Nifty Z-Score]],Table2[6M Return vs Nifty Z-Score])</f>
        <v>355</v>
      </c>
      <c r="AU154">
        <f>_xlfn.RANK.AVG(Table2[[#This Row],[Sharpe Ratio Z-Score]],Table2[Sharpe Ratio Z-Score])</f>
        <v>121</v>
      </c>
      <c r="AV154">
        <f>(Table2[[#This Row],[Rank 1Y]]+Table2[[#This Row],[Rank 6M]]+Table2[[#This Row],[Rank Sharpe]])/3</f>
        <v>205.66666666666666</v>
      </c>
    </row>
    <row r="155" spans="1:48" x14ac:dyDescent="0.3">
      <c r="A155" t="s">
        <v>1776</v>
      </c>
      <c r="B155" t="s">
        <v>1777</v>
      </c>
      <c r="C155" t="s">
        <v>10303</v>
      </c>
      <c r="D155" t="s">
        <v>306</v>
      </c>
      <c r="E155">
        <v>4503.8078486000004</v>
      </c>
      <c r="F155">
        <v>2650.1</v>
      </c>
      <c r="G155">
        <v>98.857458326493798</v>
      </c>
      <c r="H155">
        <f>(Table2[[#This Row],[1Y Return vs Nifty]]-AVERAGE(Table2[1Y Return vs Nifty]))/_xlfn.STDEV.P(Table2[1Y Return vs Nifty])</f>
        <v>1.0918354334610787</v>
      </c>
      <c r="I155">
        <v>-0.66986185335953097</v>
      </c>
      <c r="J155">
        <f>(Table2[[#This Row],[1M Return vs Nifty]]-AVERAGE(Table2[1M Return vs Nifty]))/_xlfn.STDEV.P(Table2[1M Return vs Nifty])</f>
        <v>-7.5423022713677249E-2</v>
      </c>
      <c r="K155">
        <v>45.466767141925303</v>
      </c>
      <c r="L155">
        <f>(Table2[[#This Row],[6M Return vs Nifty]]-AVERAGE(Table2[6M Return vs Nifty]))/_xlfn.STDEV.P(Table2[6M Return vs Nifty])</f>
        <v>1.290607932412521</v>
      </c>
      <c r="M155">
        <v>7.68878542356188</v>
      </c>
      <c r="N155">
        <f>(Table2[[#This Row],[1W Return vs Nifty]]-AVERAGE(Table2[1W Return vs Nifty]))/_xlfn.STDEV.P(Table2[1W Return vs Nifty])</f>
        <v>1.646142014123819</v>
      </c>
      <c r="O155">
        <v>2501.0700000000002</v>
      </c>
      <c r="P155">
        <v>2354.39651057226</v>
      </c>
      <c r="Q155">
        <v>1854.61038875332</v>
      </c>
      <c r="R155">
        <v>70.289210253485805</v>
      </c>
      <c r="S155" s="2">
        <f>(Table2[[#This Row],[Close Price]]-Table2[[#This Row],[20D EMA]])/Table2[[#This Row],[20D EMA]]</f>
        <v>5.9586496979292754E-2</v>
      </c>
      <c r="T155" s="2">
        <f>(Table2[[#This Row],[Close Price]]-Table2[[#This Row],[50D EMA]])/Table2[[#This Row],[50D EMA]]</f>
        <v>0.12559629956122648</v>
      </c>
      <c r="U155" s="2">
        <f>(Table2[[#This Row],[Close Price]]-Table2[[#This Row],[200D EMA]])/Table2[[#This Row],[200D EMA]]</f>
        <v>0.42892545845244229</v>
      </c>
      <c r="V155">
        <v>0.58389627123050503</v>
      </c>
      <c r="W155">
        <v>2620.0500000000002</v>
      </c>
      <c r="X155">
        <v>2690</v>
      </c>
      <c r="Y155">
        <v>2610</v>
      </c>
      <c r="Z155">
        <v>2696.2</v>
      </c>
      <c r="AA155">
        <v>2332</v>
      </c>
      <c r="AB155">
        <v>2750</v>
      </c>
      <c r="AC155" s="2">
        <f>(Table2[[#This Row],[Close Price]]/Table2[[#This Row],[Day Low]])-1</f>
        <v>1.1469246770099639E-2</v>
      </c>
      <c r="AD155" s="2">
        <f>(Table2[[#This Row],[Day High]]/Table2[[#This Row],[Close Price]])-1</f>
        <v>1.5056035621297426E-2</v>
      </c>
      <c r="AE155" s="2">
        <f>(Table2[[#This Row],[Close Price]]/Table2[[#This Row],[Current Week Low]])-1</f>
        <v>1.5363984674329423E-2</v>
      </c>
      <c r="AF155" s="2">
        <f>(Table2[[#This Row],[Current Week High]]/Table2[[#This Row],[Close Price]])-1</f>
        <v>1.7395569978491343E-2</v>
      </c>
      <c r="AG155" s="2">
        <f>(Table2[[#This Row],[Close Price]]/Table2[[#This Row],[Current Month Low]])-1</f>
        <v>0.13640651801029158</v>
      </c>
      <c r="AH155" s="2">
        <f>(Table2[[#This Row],[Current Month High]]/Table2[[#This Row],[Close Price]])-1</f>
        <v>3.7696690690917301E-2</v>
      </c>
      <c r="AI155">
        <v>5.0488660805252596</v>
      </c>
      <c r="AJ155">
        <v>139.12474622152001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0.4</v>
      </c>
      <c r="AM155" t="s">
        <v>10349</v>
      </c>
      <c r="AN155">
        <v>10.08</v>
      </c>
      <c r="AO155" t="s">
        <v>10349</v>
      </c>
      <c r="AP155">
        <v>3.0547108386529E-2</v>
      </c>
      <c r="AQ155">
        <f>(Table2[[#This Row],[Sharpe Ratio]]-AVERAGE(Table2[Sharpe Ratio]))/_xlfn.STDEV.P(Table2[Sharpe Ratio])</f>
        <v>-0.40224051444276548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3.5509218428409763</v>
      </c>
      <c r="AS155">
        <f>_xlfn.RANK.AVG(Table2[[#This Row],[1Y Return vs Nifty Z-Score]],Table2[1Y Return vs Nifty Z-Score])</f>
        <v>92</v>
      </c>
      <c r="AT155">
        <f>_xlfn.RANK.AVG(Table2[[#This Row],[6M Return vs Nifty Z-Score]],Table2[6M Return vs Nifty Z-Score])</f>
        <v>78</v>
      </c>
      <c r="AU155">
        <f>_xlfn.RANK.AVG(Table2[[#This Row],[Sharpe Ratio Z-Score]],Table2[Sharpe Ratio Z-Score])</f>
        <v>448</v>
      </c>
      <c r="AV155">
        <f>(Table2[[#This Row],[Rank 1Y]]+Table2[[#This Row],[Rank 6M]]+Table2[[#This Row],[Rank Sharpe]])/3</f>
        <v>206</v>
      </c>
    </row>
    <row r="156" spans="1:48" x14ac:dyDescent="0.3">
      <c r="A156" t="s">
        <v>967</v>
      </c>
      <c r="B156" t="s">
        <v>968</v>
      </c>
      <c r="C156" t="s">
        <v>10314</v>
      </c>
      <c r="D156" t="s">
        <v>72</v>
      </c>
      <c r="E156">
        <v>15229.5</v>
      </c>
      <c r="F156">
        <v>101.53</v>
      </c>
      <c r="G156">
        <v>107.087069046832</v>
      </c>
      <c r="H156">
        <f>(Table2[[#This Row],[1Y Return vs Nifty]]-AVERAGE(Table2[1Y Return vs Nifty]))/_xlfn.STDEV.P(Table2[1Y Return vs Nifty])</f>
        <v>1.2215962253638883</v>
      </c>
      <c r="I156">
        <v>-7.4234795167866796</v>
      </c>
      <c r="J156">
        <f>(Table2[[#This Row],[1M Return vs Nifty]]-AVERAGE(Table2[1M Return vs Nifty]))/_xlfn.STDEV.P(Table2[1M Return vs Nifty])</f>
        <v>-0.72513805895377592</v>
      </c>
      <c r="K156">
        <v>17.215882626402699</v>
      </c>
      <c r="L156">
        <f>(Table2[[#This Row],[6M Return vs Nifty]]-AVERAGE(Table2[6M Return vs Nifty]))/_xlfn.STDEV.P(Table2[6M Return vs Nifty])</f>
        <v>0.32096152457399224</v>
      </c>
      <c r="M156">
        <v>-5.1596620455514497</v>
      </c>
      <c r="N156">
        <f>(Table2[[#This Row],[1W Return vs Nifty]]-AVERAGE(Table2[1W Return vs Nifty]))/_xlfn.STDEV.P(Table2[1W Return vs Nifty])</f>
        <v>-1.2680799132177363</v>
      </c>
      <c r="O156">
        <v>101.32</v>
      </c>
      <c r="P156">
        <v>94.798118023523102</v>
      </c>
      <c r="Q156">
        <v>76.935054112516397</v>
      </c>
      <c r="R156">
        <v>47.309914223651397</v>
      </c>
      <c r="S156" s="2">
        <f>(Table2[[#This Row],[Close Price]]-Table2[[#This Row],[20D EMA]])/Table2[[#This Row],[20D EMA]]</f>
        <v>2.0726411369917882E-3</v>
      </c>
      <c r="T156" s="2">
        <f>(Table2[[#This Row],[Close Price]]-Table2[[#This Row],[50D EMA]])/Table2[[#This Row],[50D EMA]]</f>
        <v>7.1012823005689382E-2</v>
      </c>
      <c r="U156" s="2">
        <f>(Table2[[#This Row],[Close Price]]-Table2[[#This Row],[200D EMA]])/Table2[[#This Row],[200D EMA]]</f>
        <v>0.31968452055046137</v>
      </c>
      <c r="V156">
        <v>0.57431752537684799</v>
      </c>
      <c r="W156">
        <v>100.31</v>
      </c>
      <c r="X156">
        <v>102.77</v>
      </c>
      <c r="Y156">
        <v>100.31</v>
      </c>
      <c r="Z156">
        <v>103.49</v>
      </c>
      <c r="AA156">
        <v>95.6</v>
      </c>
      <c r="AB156">
        <v>112.48</v>
      </c>
      <c r="AC156" s="2">
        <f>(Table2[[#This Row],[Close Price]]/Table2[[#This Row],[Day Low]])-1</f>
        <v>1.2162296879673073E-2</v>
      </c>
      <c r="AD156" s="2">
        <f>(Table2[[#This Row],[Day High]]/Table2[[#This Row],[Close Price]])-1</f>
        <v>1.2213138973702353E-2</v>
      </c>
      <c r="AE156" s="2">
        <f>(Table2[[#This Row],[Close Price]]/Table2[[#This Row],[Current Week Low]])-1</f>
        <v>1.2162296879673073E-2</v>
      </c>
      <c r="AF156" s="2">
        <f>(Table2[[#This Row],[Current Week High]]/Table2[[#This Row],[Close Price]])-1</f>
        <v>1.9304639022948766E-2</v>
      </c>
      <c r="AG156" s="2">
        <f>(Table2[[#This Row],[Close Price]]/Table2[[#This Row],[Current Month Low]])-1</f>
        <v>6.2029288702929009E-2</v>
      </c>
      <c r="AH156" s="2">
        <f>(Table2[[#This Row],[Current Month High]]/Table2[[#This Row],[Close Price]])-1</f>
        <v>0.10784989658229094</v>
      </c>
      <c r="AI156">
        <v>29.813848123707199</v>
      </c>
      <c r="AJ156">
        <v>144.650602409638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0.35</v>
      </c>
      <c r="AM156" t="s">
        <v>10349</v>
      </c>
      <c r="AN156">
        <v>0.28999999999999998</v>
      </c>
      <c r="AO156" t="s">
        <v>10349</v>
      </c>
      <c r="AP156">
        <v>7.5109905090466E-2</v>
      </c>
      <c r="AQ156">
        <f>(Table2[[#This Row],[Sharpe Ratio]]-AVERAGE(Table2[Sharpe Ratio]))/_xlfn.STDEV.P(Table2[Sharpe Ratio])</f>
        <v>0.10973686987165619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-0.34092335236197546</v>
      </c>
      <c r="AS156">
        <f>_xlfn.RANK.AVG(Table2[[#This Row],[1Y Return vs Nifty Z-Score]],Table2[1Y Return vs Nifty Z-Score])</f>
        <v>78</v>
      </c>
      <c r="AT156">
        <f>_xlfn.RANK.AVG(Table2[[#This Row],[6M Return vs Nifty Z-Score]],Table2[6M Return vs Nifty Z-Score])</f>
        <v>223</v>
      </c>
      <c r="AU156">
        <f>_xlfn.RANK.AVG(Table2[[#This Row],[Sharpe Ratio Z-Score]],Table2[Sharpe Ratio Z-Score])</f>
        <v>319</v>
      </c>
      <c r="AV156">
        <f>(Table2[[#This Row],[Rank 1Y]]+Table2[[#This Row],[Rank 6M]]+Table2[[#This Row],[Rank Sharpe]])/3</f>
        <v>206.66666666666666</v>
      </c>
    </row>
    <row r="157" spans="1:48" x14ac:dyDescent="0.3">
      <c r="A157" t="s">
        <v>1019</v>
      </c>
      <c r="B157" t="s">
        <v>1020</v>
      </c>
      <c r="C157" t="s">
        <v>10315</v>
      </c>
      <c r="D157" t="s">
        <v>163</v>
      </c>
      <c r="E157">
        <v>13845.475681</v>
      </c>
      <c r="F157">
        <v>617</v>
      </c>
      <c r="G157">
        <v>15.8607239581044</v>
      </c>
      <c r="H157">
        <f>(Table2[[#This Row],[1Y Return vs Nifty]]-AVERAGE(Table2[1Y Return vs Nifty]))/_xlfn.STDEV.P(Table2[1Y Return vs Nifty])</f>
        <v>-0.2168196588598322</v>
      </c>
      <c r="I157">
        <v>-4.1093867035756899</v>
      </c>
      <c r="J157">
        <f>(Table2[[#This Row],[1M Return vs Nifty]]-AVERAGE(Table2[1M Return vs Nifty]))/_xlfn.STDEV.P(Table2[1M Return vs Nifty])</f>
        <v>-0.40631397983855821</v>
      </c>
      <c r="K157">
        <v>17.057205327428601</v>
      </c>
      <c r="L157">
        <f>(Table2[[#This Row],[6M Return vs Nifty]]-AVERAGE(Table2[6M Return vs Nifty]))/_xlfn.STDEV.P(Table2[6M Return vs Nifty])</f>
        <v>0.31551529251456012</v>
      </c>
      <c r="M157">
        <v>-1.03649127504101</v>
      </c>
      <c r="N157">
        <f>(Table2[[#This Row],[1W Return vs Nifty]]-AVERAGE(Table2[1W Return vs Nifty]))/_xlfn.STDEV.P(Table2[1W Return vs Nifty])</f>
        <v>-0.33288251302752386</v>
      </c>
      <c r="O157">
        <v>609.59</v>
      </c>
      <c r="P157">
        <v>609.72693105963504</v>
      </c>
      <c r="Q157">
        <v>534.22098305656198</v>
      </c>
      <c r="R157">
        <v>60.825956168167401</v>
      </c>
      <c r="S157" s="2">
        <f>(Table2[[#This Row],[Close Price]]-Table2[[#This Row],[20D EMA]])/Table2[[#This Row],[20D EMA]]</f>
        <v>1.2155711215735113E-2</v>
      </c>
      <c r="T157" s="2">
        <f>(Table2[[#This Row],[Close Price]]-Table2[[#This Row],[50D EMA]])/Table2[[#This Row],[50D EMA]]</f>
        <v>1.1928403634271509E-2</v>
      </c>
      <c r="U157" s="2">
        <f>(Table2[[#This Row],[Close Price]]-Table2[[#This Row],[200D EMA]])/Table2[[#This Row],[200D EMA]]</f>
        <v>0.1549527621880655</v>
      </c>
      <c r="V157">
        <v>0.251498060722953</v>
      </c>
      <c r="W157">
        <v>607.29999999999995</v>
      </c>
      <c r="X157">
        <v>619.5</v>
      </c>
      <c r="Y157">
        <v>606.75</v>
      </c>
      <c r="Z157">
        <v>619.5</v>
      </c>
      <c r="AA157">
        <v>562</v>
      </c>
      <c r="AB157">
        <v>642</v>
      </c>
      <c r="AC157" s="2">
        <f>(Table2[[#This Row],[Close Price]]/Table2[[#This Row],[Day Low]])-1</f>
        <v>1.5972336571710821E-2</v>
      </c>
      <c r="AD157" s="2">
        <f>(Table2[[#This Row],[Day High]]/Table2[[#This Row],[Close Price]])-1</f>
        <v>4.0518638573743271E-3</v>
      </c>
      <c r="AE157" s="2">
        <f>(Table2[[#This Row],[Close Price]]/Table2[[#This Row],[Current Week Low]])-1</f>
        <v>1.6893283889575672E-2</v>
      </c>
      <c r="AF157" s="2">
        <f>(Table2[[#This Row],[Current Week High]]/Table2[[#This Row],[Close Price]])-1</f>
        <v>4.0518638573743271E-3</v>
      </c>
      <c r="AG157" s="2">
        <f>(Table2[[#This Row],[Close Price]]/Table2[[#This Row],[Current Month Low]])-1</f>
        <v>9.7864768683274095E-2</v>
      </c>
      <c r="AH157" s="2">
        <f>(Table2[[#This Row],[Current Month High]]/Table2[[#This Row],[Close Price]])-1</f>
        <v>4.0518638573743937E-2</v>
      </c>
      <c r="AI157">
        <v>16.166936790923799</v>
      </c>
      <c r="AJ157">
        <v>78.285053817814003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0.08</v>
      </c>
      <c r="AM157" t="s">
        <v>10349</v>
      </c>
      <c r="AN157">
        <v>4.79</v>
      </c>
      <c r="AO157" t="s">
        <v>10349</v>
      </c>
      <c r="AP157">
        <v>0.19714173091578899</v>
      </c>
      <c r="AQ157">
        <f>(Table2[[#This Row],[Sharpe Ratio]]-AVERAGE(Table2[Sharpe Ratio]))/_xlfn.STDEV.P(Table2[Sharpe Ratio])</f>
        <v>1.5117479555816837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354</v>
      </c>
      <c r="AT157">
        <f>_xlfn.RANK.AVG(Table2[[#This Row],[6M Return vs Nifty Z-Score]],Table2[6M Return vs Nifty Z-Score])</f>
        <v>224</v>
      </c>
      <c r="AU157">
        <f>_xlfn.RANK.AVG(Table2[[#This Row],[Sharpe Ratio Z-Score]],Table2[Sharpe Ratio Z-Score])</f>
        <v>43</v>
      </c>
      <c r="AV157">
        <f>(Table2[[#This Row],[Rank 1Y]]+Table2[[#This Row],[Rank 6M]]+Table2[[#This Row],[Rank Sharpe]])/3</f>
        <v>207</v>
      </c>
    </row>
    <row r="158" spans="1:48" x14ac:dyDescent="0.3">
      <c r="A158" t="s">
        <v>413</v>
      </c>
      <c r="B158" t="s">
        <v>414</v>
      </c>
      <c r="C158" t="s">
        <v>10316</v>
      </c>
      <c r="D158" t="s">
        <v>335</v>
      </c>
      <c r="E158">
        <v>57681.4823005</v>
      </c>
      <c r="F158">
        <v>1743.25</v>
      </c>
      <c r="G158">
        <v>80.821627562038898</v>
      </c>
      <c r="H158">
        <f>(Table2[[#This Row],[1Y Return vs Nifty]]-AVERAGE(Table2[1Y Return vs Nifty]))/_xlfn.STDEV.P(Table2[1Y Return vs Nifty])</f>
        <v>0.80745458457877028</v>
      </c>
      <c r="I158">
        <v>14.000201578292801</v>
      </c>
      <c r="J158">
        <f>(Table2[[#This Row],[1M Return vs Nifty]]-AVERAGE(Table2[1M Return vs Nifty]))/_xlfn.STDEV.P(Table2[1M Return vs Nifty])</f>
        <v>1.3358740434136664</v>
      </c>
      <c r="K158">
        <v>43.329487874871297</v>
      </c>
      <c r="L158">
        <f>(Table2[[#This Row],[6M Return vs Nifty]]-AVERAGE(Table2[6M Return vs Nifty]))/_xlfn.STDEV.P(Table2[6M Return vs Nifty])</f>
        <v>1.2172507544201652</v>
      </c>
      <c r="M158">
        <v>5.1172800561624197</v>
      </c>
      <c r="N158">
        <f>(Table2[[#This Row],[1W Return vs Nifty]]-AVERAGE(Table2[1W Return vs Nifty]))/_xlfn.STDEV.P(Table2[1W Return vs Nifty])</f>
        <v>1.0628857611043898</v>
      </c>
      <c r="O158">
        <v>1598.55</v>
      </c>
      <c r="P158">
        <v>1520.8381577095599</v>
      </c>
      <c r="Q158">
        <v>1271.99247610525</v>
      </c>
      <c r="R158">
        <v>82.682871083427202</v>
      </c>
      <c r="S158" s="2">
        <f>(Table2[[#This Row],[Close Price]]-Table2[[#This Row],[20D EMA]])/Table2[[#This Row],[20D EMA]]</f>
        <v>9.0519533327077698E-2</v>
      </c>
      <c r="T158" s="2">
        <f>(Table2[[#This Row],[Close Price]]-Table2[[#This Row],[50D EMA]])/Table2[[#This Row],[50D EMA]]</f>
        <v>0.14624293923911058</v>
      </c>
      <c r="U158" s="2">
        <f>(Table2[[#This Row],[Close Price]]-Table2[[#This Row],[200D EMA]])/Table2[[#This Row],[200D EMA]]</f>
        <v>0.37048766619886525</v>
      </c>
      <c r="V158">
        <v>1.5511624801733399</v>
      </c>
      <c r="W158">
        <v>1715.55</v>
      </c>
      <c r="X158">
        <v>1751.35</v>
      </c>
      <c r="Y158">
        <v>1684.25</v>
      </c>
      <c r="Z158">
        <v>1751.35</v>
      </c>
      <c r="AA158">
        <v>1418.55</v>
      </c>
      <c r="AB158">
        <v>1751.35</v>
      </c>
      <c r="AC158" s="2">
        <f>(Table2[[#This Row],[Close Price]]/Table2[[#This Row],[Day Low]])-1</f>
        <v>1.6146425344641724E-2</v>
      </c>
      <c r="AD158" s="2">
        <f>(Table2[[#This Row],[Day High]]/Table2[[#This Row],[Close Price]])-1</f>
        <v>4.6464936182417649E-3</v>
      </c>
      <c r="AE158" s="2">
        <f>(Table2[[#This Row],[Close Price]]/Table2[[#This Row],[Current Week Low]])-1</f>
        <v>3.5030428974320849E-2</v>
      </c>
      <c r="AF158" s="2">
        <f>(Table2[[#This Row],[Current Week High]]/Table2[[#This Row],[Close Price]])-1</f>
        <v>4.6464936182417649E-3</v>
      </c>
      <c r="AG158" s="2">
        <f>(Table2[[#This Row],[Close Price]]/Table2[[#This Row],[Current Month Low]])-1</f>
        <v>0.22889570335906395</v>
      </c>
      <c r="AH158" s="2">
        <f>(Table2[[#This Row],[Current Month High]]/Table2[[#This Row],[Close Price]])-1</f>
        <v>4.6464936182417649E-3</v>
      </c>
      <c r="AI158">
        <v>0.46464936182417599</v>
      </c>
      <c r="AJ158">
        <v>116.09644229577199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</v>
      </c>
      <c r="AM158" t="s">
        <v>10349</v>
      </c>
      <c r="AN158">
        <v>21.4</v>
      </c>
      <c r="AO158" t="s">
        <v>10349</v>
      </c>
      <c r="AP158">
        <v>4.3010447390235997E-2</v>
      </c>
      <c r="AQ158">
        <f>(Table2[[#This Row],[Sharpe Ratio]]-AVERAGE(Table2[Sharpe Ratio]))/_xlfn.STDEV.P(Table2[Sharpe Ratio])</f>
        <v>-0.25905049552777043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4.1644146479892212</v>
      </c>
      <c r="AS158">
        <f>_xlfn.RANK.AVG(Table2[[#This Row],[1Y Return vs Nifty Z-Score]],Table2[1Y Return vs Nifty Z-Score])</f>
        <v>127</v>
      </c>
      <c r="AT158">
        <f>_xlfn.RANK.AVG(Table2[[#This Row],[6M Return vs Nifty Z-Score]],Table2[6M Return vs Nifty Z-Score])</f>
        <v>82</v>
      </c>
      <c r="AU158">
        <f>_xlfn.RANK.AVG(Table2[[#This Row],[Sharpe Ratio Z-Score]],Table2[Sharpe Ratio Z-Score])</f>
        <v>418</v>
      </c>
      <c r="AV158">
        <f>(Table2[[#This Row],[Rank 1Y]]+Table2[[#This Row],[Rank 6M]]+Table2[[#This Row],[Rank Sharpe]])/3</f>
        <v>209</v>
      </c>
    </row>
    <row r="159" spans="1:48" x14ac:dyDescent="0.3">
      <c r="A159" t="s">
        <v>1645</v>
      </c>
      <c r="B159" t="s">
        <v>1646</v>
      </c>
      <c r="C159" t="s">
        <v>10307</v>
      </c>
      <c r="D159" t="s">
        <v>1647</v>
      </c>
      <c r="E159">
        <v>5370.6840099000001</v>
      </c>
      <c r="F159">
        <v>1050.25</v>
      </c>
      <c r="G159">
        <v>63.2404026247372</v>
      </c>
      <c r="H159">
        <f>(Table2[[#This Row],[1Y Return vs Nifty]]-AVERAGE(Table2[1Y Return vs Nifty]))/_xlfn.STDEV.P(Table2[1Y Return vs Nifty])</f>
        <v>0.53024175544121654</v>
      </c>
      <c r="I159">
        <v>-0.96577995172086795</v>
      </c>
      <c r="J159">
        <f>(Table2[[#This Row],[1M Return vs Nifty]]-AVERAGE(Table2[1M Return vs Nifty]))/_xlfn.STDEV.P(Table2[1M Return vs Nifty])</f>
        <v>-0.10389108939771469</v>
      </c>
      <c r="K159">
        <v>46.488142786213402</v>
      </c>
      <c r="L159">
        <f>(Table2[[#This Row],[6M Return vs Nifty]]-AVERAGE(Table2[6M Return vs Nifty]))/_xlfn.STDEV.P(Table2[6M Return vs Nifty])</f>
        <v>1.3256642940635537</v>
      </c>
      <c r="M159">
        <v>-0.64437766767237703</v>
      </c>
      <c r="N159">
        <f>(Table2[[#This Row],[1W Return vs Nifty]]-AVERAGE(Table2[1W Return vs Nifty]))/_xlfn.STDEV.P(Table2[1W Return vs Nifty])</f>
        <v>-0.24394522505170857</v>
      </c>
      <c r="O159">
        <v>1075.02</v>
      </c>
      <c r="P159">
        <v>1022.1891651872</v>
      </c>
      <c r="Q159">
        <v>829.65956376776296</v>
      </c>
      <c r="R159">
        <v>41.047162796972202</v>
      </c>
      <c r="S159" s="2">
        <f>(Table2[[#This Row],[Close Price]]-Table2[[#This Row],[20D EMA]])/Table2[[#This Row],[20D EMA]]</f>
        <v>-2.3041431787315568E-2</v>
      </c>
      <c r="T159" s="2">
        <f>(Table2[[#This Row],[Close Price]]-Table2[[#This Row],[50D EMA]])/Table2[[#This Row],[50D EMA]]</f>
        <v>2.7451704408998499E-2</v>
      </c>
      <c r="U159" s="2">
        <f>(Table2[[#This Row],[Close Price]]-Table2[[#This Row],[200D EMA]])/Table2[[#This Row],[200D EMA]]</f>
        <v>0.26588066463123949</v>
      </c>
      <c r="V159">
        <v>0.70360053119176202</v>
      </c>
      <c r="W159">
        <v>1045</v>
      </c>
      <c r="X159">
        <v>1087</v>
      </c>
      <c r="Y159">
        <v>1045</v>
      </c>
      <c r="Z159">
        <v>1110</v>
      </c>
      <c r="AA159">
        <v>1010</v>
      </c>
      <c r="AB159">
        <v>1180</v>
      </c>
      <c r="AC159" s="2">
        <f>(Table2[[#This Row],[Close Price]]/Table2[[#This Row],[Day Low]])-1</f>
        <v>5.0239234449760417E-3</v>
      </c>
      <c r="AD159" s="2">
        <f>(Table2[[#This Row],[Day High]]/Table2[[#This Row],[Close Price]])-1</f>
        <v>3.4991668650321328E-2</v>
      </c>
      <c r="AE159" s="2">
        <f>(Table2[[#This Row],[Close Price]]/Table2[[#This Row],[Current Week Low]])-1</f>
        <v>5.0239234449760417E-3</v>
      </c>
      <c r="AF159" s="2">
        <f>(Table2[[#This Row],[Current Week High]]/Table2[[#This Row],[Close Price]])-1</f>
        <v>5.6891216377053189E-2</v>
      </c>
      <c r="AG159" s="2">
        <f>(Table2[[#This Row],[Close Price]]/Table2[[#This Row],[Current Month Low]])-1</f>
        <v>3.9851485148514776E-2</v>
      </c>
      <c r="AH159" s="2">
        <f>(Table2[[#This Row],[Current Month High]]/Table2[[#This Row],[Close Price]])-1</f>
        <v>0.12354201380623664</v>
      </c>
      <c r="AI159">
        <v>12.3542013806236</v>
      </c>
      <c r="AJ159">
        <v>96.308411214953196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0.08</v>
      </c>
      <c r="AM159" t="s">
        <v>10349</v>
      </c>
      <c r="AN159">
        <v>-5.56</v>
      </c>
      <c r="AO159" t="s">
        <v>10348</v>
      </c>
      <c r="AP159">
        <v>5.1834717751677001E-2</v>
      </c>
      <c r="AQ159">
        <f>(Table2[[#This Row],[Sharpe Ratio]]-AVERAGE(Table2[Sharpe Ratio]))/_xlfn.STDEV.P(Table2[Sharpe Ratio])</f>
        <v>-0.15766936166067846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1.3504003733946686</v>
      </c>
      <c r="AS159">
        <f>_xlfn.RANK.AVG(Table2[[#This Row],[1Y Return vs Nifty Z-Score]],Table2[1Y Return vs Nifty Z-Score])</f>
        <v>165</v>
      </c>
      <c r="AT159">
        <f>_xlfn.RANK.AVG(Table2[[#This Row],[6M Return vs Nifty Z-Score]],Table2[6M Return vs Nifty Z-Score])</f>
        <v>75</v>
      </c>
      <c r="AU159">
        <f>_xlfn.RANK.AVG(Table2[[#This Row],[Sharpe Ratio Z-Score]],Table2[Sharpe Ratio Z-Score])</f>
        <v>391</v>
      </c>
      <c r="AV159">
        <f>(Table2[[#This Row],[Rank 1Y]]+Table2[[#This Row],[Rank 6M]]+Table2[[#This Row],[Rank Sharpe]])/3</f>
        <v>210.33333333333334</v>
      </c>
    </row>
    <row r="160" spans="1:48" x14ac:dyDescent="0.3">
      <c r="A160" t="s">
        <v>1282</v>
      </c>
      <c r="B160" t="s">
        <v>1283</v>
      </c>
      <c r="C160" t="s">
        <v>10314</v>
      </c>
      <c r="D160" t="s">
        <v>300</v>
      </c>
      <c r="E160">
        <v>9031.6795275899894</v>
      </c>
      <c r="F160">
        <v>554.9</v>
      </c>
      <c r="G160">
        <v>25.9931428696034</v>
      </c>
      <c r="H160">
        <f>(Table2[[#This Row],[1Y Return vs Nifty]]-AVERAGE(Table2[1Y Return vs Nifty]))/_xlfn.STDEV.P(Table2[1Y Return vs Nifty])</f>
        <v>-5.7056245190967574E-2</v>
      </c>
      <c r="I160">
        <v>-0.55876628784070603</v>
      </c>
      <c r="J160">
        <f>(Table2[[#This Row],[1M Return vs Nifty]]-AVERAGE(Table2[1M Return vs Nifty]))/_xlfn.STDEV.P(Table2[1M Return vs Nifty])</f>
        <v>-6.4735349384454563E-2</v>
      </c>
      <c r="K160">
        <v>31.148699562442701</v>
      </c>
      <c r="L160">
        <f>(Table2[[#This Row],[6M Return vs Nifty]]-AVERAGE(Table2[6M Return vs Nifty]))/_xlfn.STDEV.P(Table2[6M Return vs Nifty])</f>
        <v>0.79917330890520177</v>
      </c>
      <c r="M160">
        <v>-3.22209173752778</v>
      </c>
      <c r="N160">
        <f>(Table2[[#This Row],[1W Return vs Nifty]]-AVERAGE(Table2[1W Return vs Nifty]))/_xlfn.STDEV.P(Table2[1W Return vs Nifty])</f>
        <v>-0.82860970555394786</v>
      </c>
      <c r="O160">
        <v>556.27</v>
      </c>
      <c r="P160">
        <v>529.35296205696795</v>
      </c>
      <c r="Q160">
        <v>446.35338476087099</v>
      </c>
      <c r="R160">
        <v>42.687319736893301</v>
      </c>
      <c r="S160" s="2">
        <f>(Table2[[#This Row],[Close Price]]-Table2[[#This Row],[20D EMA]])/Table2[[#This Row],[20D EMA]]</f>
        <v>-2.4628327970230368E-3</v>
      </c>
      <c r="T160" s="2">
        <f>(Table2[[#This Row],[Close Price]]-Table2[[#This Row],[50D EMA]])/Table2[[#This Row],[50D EMA]]</f>
        <v>4.8260876530776264E-2</v>
      </c>
      <c r="U160" s="2">
        <f>(Table2[[#This Row],[Close Price]]-Table2[[#This Row],[200D EMA]])/Table2[[#This Row],[200D EMA]]</f>
        <v>0.24318537496311732</v>
      </c>
      <c r="V160">
        <v>0.76785809100492097</v>
      </c>
      <c r="W160">
        <v>554</v>
      </c>
      <c r="X160">
        <v>565.79999999999995</v>
      </c>
      <c r="Y160">
        <v>554</v>
      </c>
      <c r="Z160">
        <v>576.35</v>
      </c>
      <c r="AA160">
        <v>530.95000000000005</v>
      </c>
      <c r="AB160">
        <v>601.9</v>
      </c>
      <c r="AC160" s="2">
        <f>(Table2[[#This Row],[Close Price]]/Table2[[#This Row],[Day Low]])-1</f>
        <v>1.6245487364621169E-3</v>
      </c>
      <c r="AD160" s="2">
        <f>(Table2[[#This Row],[Day High]]/Table2[[#This Row],[Close Price]])-1</f>
        <v>1.964317895116241E-2</v>
      </c>
      <c r="AE160" s="2">
        <f>(Table2[[#This Row],[Close Price]]/Table2[[#This Row],[Current Week Low]])-1</f>
        <v>1.6245487364621169E-3</v>
      </c>
      <c r="AF160" s="2">
        <f>(Table2[[#This Row],[Current Week High]]/Table2[[#This Row],[Close Price]])-1</f>
        <v>3.8655613624076546E-2</v>
      </c>
      <c r="AG160" s="2">
        <f>(Table2[[#This Row],[Close Price]]/Table2[[#This Row],[Current Month Low]])-1</f>
        <v>4.5107825595630313E-2</v>
      </c>
      <c r="AH160" s="2">
        <f>(Table2[[#This Row],[Current Month High]]/Table2[[#This Row],[Close Price]])-1</f>
        <v>8.4699945936204779E-2</v>
      </c>
      <c r="AI160">
        <v>8.4699945936204699</v>
      </c>
      <c r="AJ160">
        <v>62.584236741869297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-0.01</v>
      </c>
      <c r="AM160" t="s">
        <v>10348</v>
      </c>
      <c r="AN160">
        <v>2.5299999999999998</v>
      </c>
      <c r="AO160" t="s">
        <v>10349</v>
      </c>
      <c r="AP160">
        <v>0.1223238462856</v>
      </c>
      <c r="AQ160">
        <f>(Table2[[#This Row],[Sharpe Ratio]]-AVERAGE(Table2[Sharpe Ratio]))/_xlfn.STDEV.P(Table2[Sharpe Ratio])</f>
        <v>0.65217298035311644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0.50094498912894814</v>
      </c>
      <c r="AS160">
        <f>_xlfn.RANK.AVG(Table2[[#This Row],[1Y Return vs Nifty Z-Score]],Table2[1Y Return vs Nifty Z-Score])</f>
        <v>317</v>
      </c>
      <c r="AT160">
        <f>_xlfn.RANK.AVG(Table2[[#This Row],[6M Return vs Nifty Z-Score]],Table2[6M Return vs Nifty Z-Score])</f>
        <v>133</v>
      </c>
      <c r="AU160">
        <f>_xlfn.RANK.AVG(Table2[[#This Row],[Sharpe Ratio Z-Score]],Table2[Sharpe Ratio Z-Score])</f>
        <v>182</v>
      </c>
      <c r="AV160">
        <f>(Table2[[#This Row],[Rank 1Y]]+Table2[[#This Row],[Rank 6M]]+Table2[[#This Row],[Rank Sharpe]])/3</f>
        <v>210.66666666666666</v>
      </c>
    </row>
    <row r="161" spans="1:48" x14ac:dyDescent="0.3">
      <c r="A161" t="s">
        <v>154</v>
      </c>
      <c r="B161" t="s">
        <v>155</v>
      </c>
      <c r="C161" t="s">
        <v>10312</v>
      </c>
      <c r="D161" t="s">
        <v>156</v>
      </c>
      <c r="E161">
        <v>181097.46551883899</v>
      </c>
      <c r="F161">
        <v>463.9</v>
      </c>
      <c r="G161">
        <v>64.896554226912599</v>
      </c>
      <c r="H161">
        <f>(Table2[[#This Row],[1Y Return vs Nifty]]-AVERAGE(Table2[1Y Return vs Nifty]))/_xlfn.STDEV.P(Table2[1Y Return vs Nifty])</f>
        <v>0.55635520730574839</v>
      </c>
      <c r="I161">
        <v>2.86532462079846</v>
      </c>
      <c r="J161">
        <f>(Table2[[#This Row],[1M Return vs Nifty]]-AVERAGE(Table2[1M Return vs Nifty]))/_xlfn.STDEV.P(Table2[1M Return vs Nifty])</f>
        <v>0.26467082367198169</v>
      </c>
      <c r="K161">
        <v>63.085338693754103</v>
      </c>
      <c r="L161">
        <f>(Table2[[#This Row],[6M Return vs Nifty]]-AVERAGE(Table2[6M Return vs Nifty]))/_xlfn.STDEV.P(Table2[6M Return vs Nifty])</f>
        <v>1.8953247371939823</v>
      </c>
      <c r="M161">
        <v>2.9284934430877798</v>
      </c>
      <c r="N161">
        <f>(Table2[[#This Row],[1W Return vs Nifty]]-AVERAGE(Table2[1W Return vs Nifty]))/_xlfn.STDEV.P(Table2[1W Return vs Nifty])</f>
        <v>0.56643590150637579</v>
      </c>
      <c r="O161">
        <v>444.71</v>
      </c>
      <c r="P161">
        <v>439.14556642427902</v>
      </c>
      <c r="Q161">
        <v>369.90918000280999</v>
      </c>
      <c r="R161">
        <v>67.433429580625699</v>
      </c>
      <c r="S161" s="2">
        <f>(Table2[[#This Row],[Close Price]]-Table2[[#This Row],[20D EMA]])/Table2[[#This Row],[20D EMA]]</f>
        <v>4.3151716849182613E-2</v>
      </c>
      <c r="T161" s="2">
        <f>(Table2[[#This Row],[Close Price]]-Table2[[#This Row],[50D EMA]])/Table2[[#This Row],[50D EMA]]</f>
        <v>5.6369540007616833E-2</v>
      </c>
      <c r="U161" s="2">
        <f>(Table2[[#This Row],[Close Price]]-Table2[[#This Row],[200D EMA]])/Table2[[#This Row],[200D EMA]]</f>
        <v>0.25409161242355754</v>
      </c>
      <c r="V161">
        <v>0.61759447801774803</v>
      </c>
      <c r="W161">
        <v>460.85</v>
      </c>
      <c r="X161">
        <v>468.5</v>
      </c>
      <c r="Y161">
        <v>452</v>
      </c>
      <c r="Z161">
        <v>468.5</v>
      </c>
      <c r="AA161">
        <v>404.25</v>
      </c>
      <c r="AB161">
        <v>468.5</v>
      </c>
      <c r="AC161" s="2">
        <f>(Table2[[#This Row],[Close Price]]/Table2[[#This Row],[Day Low]])-1</f>
        <v>6.6182054898555887E-3</v>
      </c>
      <c r="AD161" s="2">
        <f>(Table2[[#This Row],[Day High]]/Table2[[#This Row],[Close Price]])-1</f>
        <v>9.9159301573614744E-3</v>
      </c>
      <c r="AE161" s="2">
        <f>(Table2[[#This Row],[Close Price]]/Table2[[#This Row],[Current Week Low]])-1</f>
        <v>2.6327433628318575E-2</v>
      </c>
      <c r="AF161" s="2">
        <f>(Table2[[#This Row],[Current Week High]]/Table2[[#This Row],[Close Price]])-1</f>
        <v>9.9159301573614744E-3</v>
      </c>
      <c r="AG161" s="2">
        <f>(Table2[[#This Row],[Close Price]]/Table2[[#This Row],[Current Month Low]])-1</f>
        <v>0.14755720470006173</v>
      </c>
      <c r="AH161" s="2">
        <f>(Table2[[#This Row],[Current Month High]]/Table2[[#This Row],[Close Price]])-1</f>
        <v>9.9159301573614744E-3</v>
      </c>
      <c r="AI161">
        <v>9.2369045052813092</v>
      </c>
      <c r="AJ161">
        <v>123.028846153846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0.05</v>
      </c>
      <c r="AM161" t="s">
        <v>10349</v>
      </c>
      <c r="AN161">
        <v>9.85</v>
      </c>
      <c r="AO161" t="s">
        <v>10349</v>
      </c>
      <c r="AP161">
        <v>3.3358916960555998E-2</v>
      </c>
      <c r="AQ161">
        <f>(Table2[[#This Row],[Sharpe Ratio]]-AVERAGE(Table2[Sharpe Ratio]))/_xlfn.STDEV.P(Table2[Sharpe Ratio])</f>
        <v>-0.36993593516585432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2.9128507345122339</v>
      </c>
      <c r="AS161">
        <f>_xlfn.RANK.AVG(Table2[[#This Row],[1Y Return vs Nifty Z-Score]],Table2[1Y Return vs Nifty Z-Score])</f>
        <v>158</v>
      </c>
      <c r="AT161">
        <f>_xlfn.RANK.AVG(Table2[[#This Row],[6M Return vs Nifty Z-Score]],Table2[6M Return vs Nifty Z-Score])</f>
        <v>36</v>
      </c>
      <c r="AU161">
        <f>_xlfn.RANK.AVG(Table2[[#This Row],[Sharpe Ratio Z-Score]],Table2[Sharpe Ratio Z-Score])</f>
        <v>439</v>
      </c>
      <c r="AV161">
        <f>(Table2[[#This Row],[Rank 1Y]]+Table2[[#This Row],[Rank 6M]]+Table2[[#This Row],[Rank Sharpe]])/3</f>
        <v>211</v>
      </c>
    </row>
    <row r="162" spans="1:48" x14ac:dyDescent="0.3">
      <c r="A162" t="s">
        <v>750</v>
      </c>
      <c r="B162" t="s">
        <v>751</v>
      </c>
      <c r="C162" t="s">
        <v>10315</v>
      </c>
      <c r="D162" t="s">
        <v>514</v>
      </c>
      <c r="E162">
        <v>22676.316683149998</v>
      </c>
      <c r="F162">
        <v>1482.7</v>
      </c>
      <c r="G162">
        <v>9.7056157247932902</v>
      </c>
      <c r="H162">
        <f>(Table2[[#This Row],[1Y Return vs Nifty]]-AVERAGE(Table2[1Y Return vs Nifty]))/_xlfn.STDEV.P(Table2[1Y Return vs Nifty])</f>
        <v>-0.31387063073971849</v>
      </c>
      <c r="I162">
        <v>-6.2100823801729002</v>
      </c>
      <c r="J162">
        <f>(Table2[[#This Row],[1M Return vs Nifty]]-AVERAGE(Table2[1M Return vs Nifty]))/_xlfn.STDEV.P(Table2[1M Return vs Nifty])</f>
        <v>-0.60840619702770471</v>
      </c>
      <c r="K162">
        <v>42.8161527174437</v>
      </c>
      <c r="L162">
        <f>(Table2[[#This Row],[6M Return vs Nifty]]-AVERAGE(Table2[6M Return vs Nifty]))/_xlfn.STDEV.P(Table2[6M Return vs Nifty])</f>
        <v>1.1996317099211018</v>
      </c>
      <c r="M162">
        <v>-0.34750082178310898</v>
      </c>
      <c r="N162">
        <f>(Table2[[#This Row],[1W Return vs Nifty]]-AVERAGE(Table2[1W Return vs Nifty]))/_xlfn.STDEV.P(Table2[1W Return vs Nifty])</f>
        <v>-0.17660907287532351</v>
      </c>
      <c r="O162">
        <v>1486.92</v>
      </c>
      <c r="P162">
        <v>1478.93056572822</v>
      </c>
      <c r="Q162">
        <v>1240.03511084668</v>
      </c>
      <c r="R162">
        <v>52.0986751241592</v>
      </c>
      <c r="S162" s="2">
        <f>(Table2[[#This Row],[Close Price]]-Table2[[#This Row],[20D EMA]])/Table2[[#This Row],[20D EMA]]</f>
        <v>-2.8380814031689849E-3</v>
      </c>
      <c r="T162" s="2">
        <f>(Table2[[#This Row],[Close Price]]-Table2[[#This Row],[50D EMA]])/Table2[[#This Row],[50D EMA]]</f>
        <v>2.548756756490439E-3</v>
      </c>
      <c r="U162" s="2">
        <f>(Table2[[#This Row],[Close Price]]-Table2[[#This Row],[200D EMA]])/Table2[[#This Row],[200D EMA]]</f>
        <v>0.19569195019617755</v>
      </c>
      <c r="V162">
        <v>0.61976377505007396</v>
      </c>
      <c r="W162">
        <v>1468.3</v>
      </c>
      <c r="X162">
        <v>1499.95</v>
      </c>
      <c r="Y162">
        <v>1452.35</v>
      </c>
      <c r="Z162">
        <v>1516.3</v>
      </c>
      <c r="AA162">
        <v>1420.25</v>
      </c>
      <c r="AB162">
        <v>1548.85</v>
      </c>
      <c r="AC162" s="2">
        <f>(Table2[[#This Row],[Close Price]]/Table2[[#This Row],[Day Low]])-1</f>
        <v>9.8072600967105128E-3</v>
      </c>
      <c r="AD162" s="2">
        <f>(Table2[[#This Row],[Day High]]/Table2[[#This Row],[Close Price]])-1</f>
        <v>1.1634180886221035E-2</v>
      </c>
      <c r="AE162" s="2">
        <f>(Table2[[#This Row],[Close Price]]/Table2[[#This Row],[Current Week Low]])-1</f>
        <v>2.0897166660929001E-2</v>
      </c>
      <c r="AF162" s="2">
        <f>(Table2[[#This Row],[Current Week High]]/Table2[[#This Row],[Close Price]])-1</f>
        <v>2.2661361030552385E-2</v>
      </c>
      <c r="AG162" s="2">
        <f>(Table2[[#This Row],[Close Price]]/Table2[[#This Row],[Current Month Low]])-1</f>
        <v>4.39711318429854E-2</v>
      </c>
      <c r="AH162" s="2">
        <f>(Table2[[#This Row],[Current Month High]]/Table2[[#This Row],[Close Price]])-1</f>
        <v>4.4614554528899841E-2</v>
      </c>
      <c r="AI162">
        <v>14.655695690294699</v>
      </c>
      <c r="AJ162">
        <v>78.369924812030007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-0.11</v>
      </c>
      <c r="AM162" t="s">
        <v>10348</v>
      </c>
      <c r="AN162">
        <v>-0.98</v>
      </c>
      <c r="AO162" t="s">
        <v>10348</v>
      </c>
      <c r="AP162">
        <v>0.13088448964034899</v>
      </c>
      <c r="AQ162">
        <f>(Table2[[#This Row],[Sharpe Ratio]]-AVERAGE(Table2[Sharpe Ratio]))/_xlfn.STDEV.P(Table2[Sharpe Ratio])</f>
        <v>0.75052533067644811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0.85127113995480319</v>
      </c>
      <c r="AS162">
        <f>_xlfn.RANK.AVG(Table2[[#This Row],[1Y Return vs Nifty Z-Score]],Table2[1Y Return vs Nifty Z-Score])</f>
        <v>387</v>
      </c>
      <c r="AT162">
        <f>_xlfn.RANK.AVG(Table2[[#This Row],[6M Return vs Nifty Z-Score]],Table2[6M Return vs Nifty Z-Score])</f>
        <v>83</v>
      </c>
      <c r="AU162">
        <f>_xlfn.RANK.AVG(Table2[[#This Row],[Sharpe Ratio Z-Score]],Table2[Sharpe Ratio Z-Score])</f>
        <v>163</v>
      </c>
      <c r="AV162">
        <f>(Table2[[#This Row],[Rank 1Y]]+Table2[[#This Row],[Rank 6M]]+Table2[[#This Row],[Rank Sharpe]])/3</f>
        <v>211</v>
      </c>
    </row>
    <row r="163" spans="1:48" x14ac:dyDescent="0.3">
      <c r="A163" t="s">
        <v>1062</v>
      </c>
      <c r="B163" t="s">
        <v>1063</v>
      </c>
      <c r="C163" t="s">
        <v>10314</v>
      </c>
      <c r="D163" t="s">
        <v>402</v>
      </c>
      <c r="E163">
        <v>12709.325987849999</v>
      </c>
      <c r="F163">
        <v>272.85000000000002</v>
      </c>
      <c r="G163">
        <v>86.691864290484602</v>
      </c>
      <c r="H163">
        <f>(Table2[[#This Row],[1Y Return vs Nifty]]-AVERAGE(Table2[1Y Return vs Nifty]))/_xlfn.STDEV.P(Table2[1Y Return vs Nifty])</f>
        <v>0.90001383099094678</v>
      </c>
      <c r="I163">
        <v>-3.6708826241701602</v>
      </c>
      <c r="J163">
        <f>(Table2[[#This Row],[1M Return vs Nifty]]-AVERAGE(Table2[1M Return vs Nifty]))/_xlfn.STDEV.P(Table2[1M Return vs Nifty])</f>
        <v>-0.36412878250569358</v>
      </c>
      <c r="K163">
        <v>7.2594868748458801</v>
      </c>
      <c r="L163">
        <f>(Table2[[#This Row],[6M Return vs Nifty]]-AVERAGE(Table2[6M Return vs Nifty]))/_xlfn.STDEV.P(Table2[6M Return vs Nifty])</f>
        <v>-2.0768780196158038E-2</v>
      </c>
      <c r="M163">
        <v>-1.45478959546699</v>
      </c>
      <c r="N163">
        <f>(Table2[[#This Row],[1W Return vs Nifty]]-AVERAGE(Table2[1W Return vs Nifty]))/_xlfn.STDEV.P(Table2[1W Return vs Nifty])</f>
        <v>-0.42775888937462342</v>
      </c>
      <c r="O163">
        <v>273.74</v>
      </c>
      <c r="P163">
        <v>270.86242806441601</v>
      </c>
      <c r="Q163">
        <v>225.74718688875799</v>
      </c>
      <c r="R163">
        <v>50.026596368094701</v>
      </c>
      <c r="S163" s="2">
        <f>(Table2[[#This Row],[Close Price]]-Table2[[#This Row],[20D EMA]])/Table2[[#This Row],[20D EMA]]</f>
        <v>-3.2512603200116402E-3</v>
      </c>
      <c r="T163" s="2">
        <f>(Table2[[#This Row],[Close Price]]-Table2[[#This Row],[50D EMA]])/Table2[[#This Row],[50D EMA]]</f>
        <v>7.3379388562201543E-3</v>
      </c>
      <c r="U163" s="2">
        <f>(Table2[[#This Row],[Close Price]]-Table2[[#This Row],[200D EMA]])/Table2[[#This Row],[200D EMA]]</f>
        <v>0.20865293499516785</v>
      </c>
      <c r="V163">
        <v>0.34907494359707603</v>
      </c>
      <c r="W163">
        <v>272</v>
      </c>
      <c r="X163">
        <v>276.75</v>
      </c>
      <c r="Y163">
        <v>272</v>
      </c>
      <c r="Z163">
        <v>279.89999999999998</v>
      </c>
      <c r="AA163">
        <v>248.35</v>
      </c>
      <c r="AB163">
        <v>296.60000000000002</v>
      </c>
      <c r="AC163" s="2">
        <f>(Table2[[#This Row],[Close Price]]/Table2[[#This Row],[Day Low]])-1</f>
        <v>3.1250000000000444E-3</v>
      </c>
      <c r="AD163" s="2">
        <f>(Table2[[#This Row],[Day High]]/Table2[[#This Row],[Close Price]])-1</f>
        <v>1.4293567894447357E-2</v>
      </c>
      <c r="AE163" s="2">
        <f>(Table2[[#This Row],[Close Price]]/Table2[[#This Row],[Current Week Low]])-1</f>
        <v>3.1250000000000444E-3</v>
      </c>
      <c r="AF163" s="2">
        <f>(Table2[[#This Row],[Current Week High]]/Table2[[#This Row],[Close Price]])-1</f>
        <v>2.5838372732270409E-2</v>
      </c>
      <c r="AG163" s="2">
        <f>(Table2[[#This Row],[Close Price]]/Table2[[#This Row],[Current Month Low]])-1</f>
        <v>9.8651097241795993E-2</v>
      </c>
      <c r="AH163" s="2">
        <f>(Table2[[#This Row],[Current Month High]]/Table2[[#This Row],[Close Price]])-1</f>
        <v>8.7044163459776502E-2</v>
      </c>
      <c r="AI163">
        <v>40.809968847352003</v>
      </c>
      <c r="AJ163">
        <v>118.454763811048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0.03</v>
      </c>
      <c r="AM163" t="s">
        <v>10349</v>
      </c>
      <c r="AN163">
        <v>5.71</v>
      </c>
      <c r="AO163" t="s">
        <v>10349</v>
      </c>
      <c r="AP163">
        <v>0.11803869218766901</v>
      </c>
      <c r="AQ163">
        <f>(Table2[[#This Row],[Sharpe Ratio]]-AVERAGE(Table2[Sharpe Ratio]))/_xlfn.STDEV.P(Table2[Sharpe Ratio])</f>
        <v>0.60294128600909636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0.69029866492356806</v>
      </c>
      <c r="AS163">
        <f>_xlfn.RANK.AVG(Table2[[#This Row],[1Y Return vs Nifty Z-Score]],Table2[1Y Return vs Nifty Z-Score])</f>
        <v>115</v>
      </c>
      <c r="AT163">
        <f>_xlfn.RANK.AVG(Table2[[#This Row],[6M Return vs Nifty Z-Score]],Table2[6M Return vs Nifty Z-Score])</f>
        <v>326</v>
      </c>
      <c r="AU163">
        <f>_xlfn.RANK.AVG(Table2[[#This Row],[Sharpe Ratio Z-Score]],Table2[Sharpe Ratio Z-Score])</f>
        <v>195</v>
      </c>
      <c r="AV163">
        <f>(Table2[[#This Row],[Rank 1Y]]+Table2[[#This Row],[Rank 6M]]+Table2[[#This Row],[Rank Sharpe]])/3</f>
        <v>212</v>
      </c>
    </row>
    <row r="164" spans="1:48" x14ac:dyDescent="0.3">
      <c r="A164" t="s">
        <v>1816</v>
      </c>
      <c r="B164" t="s">
        <v>1817</v>
      </c>
      <c r="C164" t="s">
        <v>10318</v>
      </c>
      <c r="D164" t="s">
        <v>306</v>
      </c>
      <c r="E164">
        <v>4188.5367402599904</v>
      </c>
      <c r="F164">
        <v>168.31</v>
      </c>
      <c r="G164">
        <v>64.722279924946506</v>
      </c>
      <c r="H164">
        <f>(Table2[[#This Row],[1Y Return vs Nifty]]-AVERAGE(Table2[1Y Return vs Nifty]))/_xlfn.STDEV.P(Table2[1Y Return vs Nifty])</f>
        <v>0.55360732867577356</v>
      </c>
      <c r="I164">
        <v>6.0615018747773899</v>
      </c>
      <c r="J164">
        <f>(Table2[[#This Row],[1M Return vs Nifty]]-AVERAGE(Table2[1M Return vs Nifty]))/_xlfn.STDEV.P(Table2[1M Return vs Nifty])</f>
        <v>0.57215112887849817</v>
      </c>
      <c r="K164">
        <v>59.131623647468899</v>
      </c>
      <c r="L164">
        <f>(Table2[[#This Row],[6M Return vs Nifty]]-AVERAGE(Table2[6M Return vs Nifty]))/_xlfn.STDEV.P(Table2[6M Return vs Nifty])</f>
        <v>1.7596225934207088</v>
      </c>
      <c r="M164">
        <v>5.2360964513125596</v>
      </c>
      <c r="N164">
        <f>(Table2[[#This Row],[1W Return vs Nifty]]-AVERAGE(Table2[1W Return vs Nifty]))/_xlfn.STDEV.P(Table2[1W Return vs Nifty])</f>
        <v>1.0898351139274909</v>
      </c>
      <c r="O164">
        <v>152.80000000000001</v>
      </c>
      <c r="P164">
        <v>140.92331531971101</v>
      </c>
      <c r="Q164">
        <v>114.649553498383</v>
      </c>
      <c r="R164">
        <v>75.196405155926698</v>
      </c>
      <c r="S164" s="2">
        <f>(Table2[[#This Row],[Close Price]]-Table2[[#This Row],[20D EMA]])/Table2[[#This Row],[20D EMA]]</f>
        <v>0.10150523560209418</v>
      </c>
      <c r="T164" s="2">
        <f>(Table2[[#This Row],[Close Price]]-Table2[[#This Row],[50D EMA]])/Table2[[#This Row],[50D EMA]]</f>
        <v>0.19433749921478327</v>
      </c>
      <c r="U164" s="2">
        <f>(Table2[[#This Row],[Close Price]]-Table2[[#This Row],[200D EMA]])/Table2[[#This Row],[200D EMA]]</f>
        <v>0.46803886159376817</v>
      </c>
      <c r="V164">
        <v>1.40162268753658</v>
      </c>
      <c r="W164">
        <v>162.59</v>
      </c>
      <c r="X164">
        <v>171.41</v>
      </c>
      <c r="Y164">
        <v>162.59</v>
      </c>
      <c r="Z164">
        <v>173.9</v>
      </c>
      <c r="AA164">
        <v>135.1</v>
      </c>
      <c r="AB164">
        <v>173.9</v>
      </c>
      <c r="AC164" s="2">
        <f>(Table2[[#This Row],[Close Price]]/Table2[[#This Row],[Day Low]])-1</f>
        <v>3.5180515406851631E-2</v>
      </c>
      <c r="AD164" s="2">
        <f>(Table2[[#This Row],[Day High]]/Table2[[#This Row],[Close Price]])-1</f>
        <v>1.8418394628958445E-2</v>
      </c>
      <c r="AE164" s="2">
        <f>(Table2[[#This Row],[Close Price]]/Table2[[#This Row],[Current Week Low]])-1</f>
        <v>3.5180515406851631E-2</v>
      </c>
      <c r="AF164" s="2">
        <f>(Table2[[#This Row],[Current Week High]]/Table2[[#This Row],[Close Price]])-1</f>
        <v>3.3212524508347663E-2</v>
      </c>
      <c r="AG164" s="2">
        <f>(Table2[[#This Row],[Close Price]]/Table2[[#This Row],[Current Month Low]])-1</f>
        <v>0.24581791265729103</v>
      </c>
      <c r="AH164" s="2">
        <f>(Table2[[#This Row],[Current Month High]]/Table2[[#This Row],[Close Price]])-1</f>
        <v>3.3212524508347663E-2</v>
      </c>
      <c r="AI164">
        <v>3.3212524508347601</v>
      </c>
      <c r="AJ164">
        <v>106.26225490196001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0.66</v>
      </c>
      <c r="AM164" t="s">
        <v>10349</v>
      </c>
      <c r="AN164">
        <v>21.27</v>
      </c>
      <c r="AO164" t="s">
        <v>10349</v>
      </c>
      <c r="AP164">
        <v>3.8460948311831E-2</v>
      </c>
      <c r="AQ164">
        <f>(Table2[[#This Row],[Sharpe Ratio]]-AVERAGE(Table2[Sharpe Ratio]))/_xlfn.STDEV.P(Table2[Sharpe Ratio])</f>
        <v>-0.31131922214242835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3.6638969427600432</v>
      </c>
      <c r="AS164">
        <f>_xlfn.RANK.AVG(Table2[[#This Row],[1Y Return vs Nifty Z-Score]],Table2[1Y Return vs Nifty Z-Score])</f>
        <v>159</v>
      </c>
      <c r="AT164">
        <f>_xlfn.RANK.AVG(Table2[[#This Row],[6M Return vs Nifty Z-Score]],Table2[6M Return vs Nifty Z-Score])</f>
        <v>46</v>
      </c>
      <c r="AU164">
        <f>_xlfn.RANK.AVG(Table2[[#This Row],[Sharpe Ratio Z-Score]],Table2[Sharpe Ratio Z-Score])</f>
        <v>431</v>
      </c>
      <c r="AV164">
        <f>(Table2[[#This Row],[Rank 1Y]]+Table2[[#This Row],[Rank 6M]]+Table2[[#This Row],[Rank Sharpe]])/3</f>
        <v>212</v>
      </c>
    </row>
    <row r="165" spans="1:48" x14ac:dyDescent="0.3">
      <c r="A165" t="s">
        <v>215</v>
      </c>
      <c r="B165" t="s">
        <v>216</v>
      </c>
      <c r="C165" t="s">
        <v>10305</v>
      </c>
      <c r="D165" t="s">
        <v>54</v>
      </c>
      <c r="E165">
        <v>121414.80588124999</v>
      </c>
      <c r="F165">
        <v>3229.45</v>
      </c>
      <c r="G165">
        <v>43.5980680535109</v>
      </c>
      <c r="H165">
        <f>(Table2[[#This Row],[1Y Return vs Nifty]]-AVERAGE(Table2[1Y Return vs Nifty]))/_xlfn.STDEV.P(Table2[1Y Return vs Nifty])</f>
        <v>0.22053027875091755</v>
      </c>
      <c r="I165">
        <v>5.2763416703763601</v>
      </c>
      <c r="J165">
        <f>(Table2[[#This Row],[1M Return vs Nifty]]-AVERAGE(Table2[1M Return vs Nifty]))/_xlfn.STDEV.P(Table2[1M Return vs Nifty])</f>
        <v>0.49661673885532487</v>
      </c>
      <c r="K165">
        <v>23.424920114780701</v>
      </c>
      <c r="L165">
        <f>(Table2[[#This Row],[6M Return vs Nifty]]-AVERAGE(Table2[6M Return vs Nifty]))/_xlfn.STDEV.P(Table2[6M Return vs Nifty])</f>
        <v>0.53407240587869809</v>
      </c>
      <c r="M165">
        <v>1.0073812704501</v>
      </c>
      <c r="N165">
        <f>(Table2[[#This Row],[1W Return vs Nifty]]-AVERAGE(Table2[1W Return vs Nifty]))/_xlfn.STDEV.P(Table2[1W Return vs Nifty])</f>
        <v>0.13069864750413349</v>
      </c>
      <c r="O165">
        <v>3027.02</v>
      </c>
      <c r="P165">
        <v>2884.7007506313298</v>
      </c>
      <c r="Q165">
        <v>2479.2553839102802</v>
      </c>
      <c r="R165">
        <v>75.746118492632107</v>
      </c>
      <c r="S165" s="2">
        <f>(Table2[[#This Row],[Close Price]]-Table2[[#This Row],[20D EMA]])/Table2[[#This Row],[20D EMA]]</f>
        <v>6.6874351672602042E-2</v>
      </c>
      <c r="T165" s="2">
        <f>(Table2[[#This Row],[Close Price]]-Table2[[#This Row],[50D EMA]])/Table2[[#This Row],[50D EMA]]</f>
        <v>0.11950953640276901</v>
      </c>
      <c r="U165" s="2">
        <f>(Table2[[#This Row],[Close Price]]-Table2[[#This Row],[200D EMA]])/Table2[[#This Row],[200D EMA]]</f>
        <v>0.30258868084275897</v>
      </c>
      <c r="V165">
        <v>0.792723559081283</v>
      </c>
      <c r="W165">
        <v>3116</v>
      </c>
      <c r="X165">
        <v>3268.9</v>
      </c>
      <c r="Y165">
        <v>3111</v>
      </c>
      <c r="Z165">
        <v>3268.9</v>
      </c>
      <c r="AA165">
        <v>2808.1</v>
      </c>
      <c r="AB165">
        <v>3268.9</v>
      </c>
      <c r="AC165" s="2">
        <f>(Table2[[#This Row],[Close Price]]/Table2[[#This Row],[Day Low]])-1</f>
        <v>3.6408857509627746E-2</v>
      </c>
      <c r="AD165" s="2">
        <f>(Table2[[#This Row],[Day High]]/Table2[[#This Row],[Close Price]])-1</f>
        <v>1.2215702364179792E-2</v>
      </c>
      <c r="AE165" s="2">
        <f>(Table2[[#This Row],[Close Price]]/Table2[[#This Row],[Current Week Low]])-1</f>
        <v>3.8074574091931712E-2</v>
      </c>
      <c r="AF165" s="2">
        <f>(Table2[[#This Row],[Current Week High]]/Table2[[#This Row],[Close Price]])-1</f>
        <v>1.2215702364179792E-2</v>
      </c>
      <c r="AG165" s="2">
        <f>(Table2[[#This Row],[Close Price]]/Table2[[#This Row],[Current Month Low]])-1</f>
        <v>0.15004807521099672</v>
      </c>
      <c r="AH165" s="2">
        <f>(Table2[[#This Row],[Current Month High]]/Table2[[#This Row],[Close Price]])-1</f>
        <v>1.2215702364179792E-2</v>
      </c>
      <c r="AI165">
        <v>1.2215702364179699</v>
      </c>
      <c r="AJ165">
        <v>83.402902007553095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0.21</v>
      </c>
      <c r="AM165" t="s">
        <v>10349</v>
      </c>
      <c r="AN165">
        <v>12.44</v>
      </c>
      <c r="AO165" t="s">
        <v>10349</v>
      </c>
      <c r="AP165">
        <v>0.10895702205462</v>
      </c>
      <c r="AQ165">
        <f>(Table2[[#This Row],[Sharpe Ratio]]-AVERAGE(Table2[Sharpe Ratio]))/_xlfn.STDEV.P(Table2[Sharpe Ratio])</f>
        <v>0.49860291266113149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1.8805209836502055</v>
      </c>
      <c r="AS165">
        <f>_xlfn.RANK.AVG(Table2[[#This Row],[1Y Return vs Nifty Z-Score]],Table2[1Y Return vs Nifty Z-Score])</f>
        <v>236</v>
      </c>
      <c r="AT165">
        <f>_xlfn.RANK.AVG(Table2[[#This Row],[6M Return vs Nifty Z-Score]],Table2[6M Return vs Nifty Z-Score])</f>
        <v>187</v>
      </c>
      <c r="AU165">
        <f>_xlfn.RANK.AVG(Table2[[#This Row],[Sharpe Ratio Z-Score]],Table2[Sharpe Ratio Z-Score])</f>
        <v>214</v>
      </c>
      <c r="AV165">
        <f>(Table2[[#This Row],[Rank 1Y]]+Table2[[#This Row],[Rank 6M]]+Table2[[#This Row],[Rank Sharpe]])/3</f>
        <v>212.33333333333334</v>
      </c>
    </row>
    <row r="166" spans="1:48" x14ac:dyDescent="0.3">
      <c r="A166" t="s">
        <v>447</v>
      </c>
      <c r="B166" t="s">
        <v>448</v>
      </c>
      <c r="C166" t="s">
        <v>10310</v>
      </c>
      <c r="D166" t="s">
        <v>101</v>
      </c>
      <c r="E166">
        <v>52152.311767425002</v>
      </c>
      <c r="F166">
        <v>132.71</v>
      </c>
      <c r="G166">
        <v>88.417271558655003</v>
      </c>
      <c r="H166">
        <f>(Table2[[#This Row],[1Y Return vs Nifty]]-AVERAGE(Table2[1Y Return vs Nifty]))/_xlfn.STDEV.P(Table2[1Y Return vs Nifty])</f>
        <v>0.9272192749762066</v>
      </c>
      <c r="I166">
        <v>-11.322653525204601</v>
      </c>
      <c r="J166">
        <f>(Table2[[#This Row],[1M Return vs Nifty]]-AVERAGE(Table2[1M Return vs Nifty]))/_xlfn.STDEV.P(Table2[1M Return vs Nifty])</f>
        <v>-1.1002484232707488</v>
      </c>
      <c r="K166">
        <v>-4.1890878975021799</v>
      </c>
      <c r="L166">
        <f>(Table2[[#This Row],[6M Return vs Nifty]]-AVERAGE(Table2[6M Return vs Nifty]))/_xlfn.STDEV.P(Table2[6M Return vs Nifty])</f>
        <v>-0.41371468589969645</v>
      </c>
      <c r="M166">
        <v>-6.5655045716860103</v>
      </c>
      <c r="N166">
        <f>(Table2[[#This Row],[1W Return vs Nifty]]-AVERAGE(Table2[1W Return vs Nifty]))/_xlfn.STDEV.P(Table2[1W Return vs Nifty])</f>
        <v>-1.5869462296267265</v>
      </c>
      <c r="O166">
        <v>138.56</v>
      </c>
      <c r="P166">
        <v>138.95325648901999</v>
      </c>
      <c r="Q166">
        <v>119.530837926014</v>
      </c>
      <c r="R166">
        <v>30.2950280566731</v>
      </c>
      <c r="S166" s="2">
        <f>(Table2[[#This Row],[Close Price]]-Table2[[#This Row],[20D EMA]])/Table2[[#This Row],[20D EMA]]</f>
        <v>-4.2219976905311735E-2</v>
      </c>
      <c r="T166" s="2">
        <f>(Table2[[#This Row],[Close Price]]-Table2[[#This Row],[50D EMA]])/Table2[[#This Row],[50D EMA]]</f>
        <v>-4.4930623770687392E-2</v>
      </c>
      <c r="U166" s="2">
        <f>(Table2[[#This Row],[Close Price]]-Table2[[#This Row],[200D EMA]])/Table2[[#This Row],[200D EMA]]</f>
        <v>0.11025742229083604</v>
      </c>
      <c r="V166">
        <v>0.75081455575393397</v>
      </c>
      <c r="W166">
        <v>132.5</v>
      </c>
      <c r="X166">
        <v>134.5</v>
      </c>
      <c r="Y166">
        <v>132.5</v>
      </c>
      <c r="Z166">
        <v>135.26</v>
      </c>
      <c r="AA166">
        <v>131.9</v>
      </c>
      <c r="AB166">
        <v>150</v>
      </c>
      <c r="AC166" s="2">
        <f>(Table2[[#This Row],[Close Price]]/Table2[[#This Row],[Day Low]])-1</f>
        <v>1.5849056603773892E-3</v>
      </c>
      <c r="AD166" s="2">
        <f>(Table2[[#This Row],[Day High]]/Table2[[#This Row],[Close Price]])-1</f>
        <v>1.3488056664908488E-2</v>
      </c>
      <c r="AE166" s="2">
        <f>(Table2[[#This Row],[Close Price]]/Table2[[#This Row],[Current Week Low]])-1</f>
        <v>1.5849056603773892E-3</v>
      </c>
      <c r="AF166" s="2">
        <f>(Table2[[#This Row],[Current Week High]]/Table2[[#This Row],[Close Price]])-1</f>
        <v>1.9214829327104166E-2</v>
      </c>
      <c r="AG166" s="2">
        <f>(Table2[[#This Row],[Close Price]]/Table2[[#This Row],[Current Month Low]])-1</f>
        <v>6.1410159211523485E-3</v>
      </c>
      <c r="AH166" s="2">
        <f>(Table2[[#This Row],[Current Month High]]/Table2[[#This Row],[Close Price]])-1</f>
        <v>0.13028407806495368</v>
      </c>
      <c r="AI166">
        <v>28.4756235400497</v>
      </c>
      <c r="AJ166">
        <v>134.46996466431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-0.09</v>
      </c>
      <c r="AM166" t="s">
        <v>10348</v>
      </c>
      <c r="AN166">
        <v>-5.0999999999999996</v>
      </c>
      <c r="AO166" t="s">
        <v>10348</v>
      </c>
      <c r="AP166">
        <v>0.18196153029576601</v>
      </c>
      <c r="AQ166">
        <f>(Table2[[#This Row],[Sharpe Ratio]]-AVERAGE(Table2[Sharpe Ratio]))/_xlfn.STDEV.P(Table2[Sharpe Ratio])</f>
        <v>1.3373441932136703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113</v>
      </c>
      <c r="AT166">
        <f>_xlfn.RANK.AVG(Table2[[#This Row],[6M Return vs Nifty Z-Score]],Table2[6M Return vs Nifty Z-Score])</f>
        <v>458</v>
      </c>
      <c r="AU166">
        <f>_xlfn.RANK.AVG(Table2[[#This Row],[Sharpe Ratio Z-Score]],Table2[Sharpe Ratio Z-Score])</f>
        <v>68</v>
      </c>
      <c r="AV166">
        <f>(Table2[[#This Row],[Rank 1Y]]+Table2[[#This Row],[Rank 6M]]+Table2[[#This Row],[Rank Sharpe]])/3</f>
        <v>213</v>
      </c>
    </row>
    <row r="167" spans="1:48" x14ac:dyDescent="0.3">
      <c r="A167" t="s">
        <v>983</v>
      </c>
      <c r="B167" t="s">
        <v>984</v>
      </c>
      <c r="C167" t="s">
        <v>10304</v>
      </c>
      <c r="D167" t="s">
        <v>21</v>
      </c>
      <c r="E167">
        <v>14756.8292872</v>
      </c>
      <c r="F167">
        <v>2618</v>
      </c>
      <c r="G167">
        <v>173.24120616905901</v>
      </c>
      <c r="H167">
        <f>(Table2[[#This Row],[1Y Return vs Nifty]]-AVERAGE(Table2[1Y Return vs Nifty]))/_xlfn.STDEV.P(Table2[1Y Return vs Nifty])</f>
        <v>2.2646848370053467</v>
      </c>
      <c r="I167">
        <v>10.834726277338101</v>
      </c>
      <c r="J167">
        <f>(Table2[[#This Row],[1M Return vs Nifty]]-AVERAGE(Table2[1M Return vs Nifty]))/_xlfn.STDEV.P(Table2[1M Return vs Nifty])</f>
        <v>1.0313473434474647</v>
      </c>
      <c r="K167">
        <v>47.804236563920703</v>
      </c>
      <c r="L167">
        <f>(Table2[[#This Row],[6M Return vs Nifty]]-AVERAGE(Table2[6M Return vs Nifty]))/_xlfn.STDEV.P(Table2[6M Return vs Nifty])</f>
        <v>1.3708361754335454</v>
      </c>
      <c r="M167">
        <v>8.1872687962339494</v>
      </c>
      <c r="N167">
        <f>(Table2[[#This Row],[1W Return vs Nifty]]-AVERAGE(Table2[1W Return vs Nifty]))/_xlfn.STDEV.P(Table2[1W Return vs Nifty])</f>
        <v>1.7592055713005341</v>
      </c>
      <c r="O167">
        <v>2443.44</v>
      </c>
      <c r="P167">
        <v>2386.1373467091598</v>
      </c>
      <c r="Q167">
        <v>1817.85594442309</v>
      </c>
      <c r="R167">
        <v>65.190923565991099</v>
      </c>
      <c r="S167" s="2">
        <f>(Table2[[#This Row],[Close Price]]-Table2[[#This Row],[20D EMA]])/Table2[[#This Row],[20D EMA]]</f>
        <v>7.1440264545067592E-2</v>
      </c>
      <c r="T167" s="2">
        <f>(Table2[[#This Row],[Close Price]]-Table2[[#This Row],[50D EMA]])/Table2[[#This Row],[50D EMA]]</f>
        <v>9.7170707130758191E-2</v>
      </c>
      <c r="U167" s="2">
        <f>(Table2[[#This Row],[Close Price]]-Table2[[#This Row],[200D EMA]])/Table2[[#This Row],[200D EMA]]</f>
        <v>0.44015812035691398</v>
      </c>
      <c r="V167">
        <v>1.0251688995367101</v>
      </c>
      <c r="W167">
        <v>2608.0500000000002</v>
      </c>
      <c r="X167">
        <v>2709</v>
      </c>
      <c r="Y167">
        <v>2486</v>
      </c>
      <c r="Z167">
        <v>2744.8</v>
      </c>
      <c r="AA167">
        <v>2108</v>
      </c>
      <c r="AB167">
        <v>2744.8</v>
      </c>
      <c r="AC167" s="2">
        <f>(Table2[[#This Row],[Close Price]]/Table2[[#This Row],[Day Low]])-1</f>
        <v>3.8151109066160149E-3</v>
      </c>
      <c r="AD167" s="2">
        <f>(Table2[[#This Row],[Day High]]/Table2[[#This Row],[Close Price]])-1</f>
        <v>3.475935828876997E-2</v>
      </c>
      <c r="AE167" s="2">
        <f>(Table2[[#This Row],[Close Price]]/Table2[[#This Row],[Current Week Low]])-1</f>
        <v>5.3097345132743445E-2</v>
      </c>
      <c r="AF167" s="2">
        <f>(Table2[[#This Row],[Current Week High]]/Table2[[#This Row],[Close Price]])-1</f>
        <v>4.8433919022154326E-2</v>
      </c>
      <c r="AG167" s="2">
        <f>(Table2[[#This Row],[Close Price]]/Table2[[#This Row],[Current Month Low]])-1</f>
        <v>0.24193548387096775</v>
      </c>
      <c r="AH167" s="2">
        <f>(Table2[[#This Row],[Current Month High]]/Table2[[#This Row],[Close Price]])-1</f>
        <v>4.8433919022154326E-2</v>
      </c>
      <c r="AI167">
        <v>5.8804430863254202</v>
      </c>
      <c r="AJ167">
        <v>254.45437313836899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0.05</v>
      </c>
      <c r="AM167" t="s">
        <v>10349</v>
      </c>
      <c r="AN167">
        <v>15.48</v>
      </c>
      <c r="AO167" t="s">
        <v>10349</v>
      </c>
      <c r="AQ167">
        <f>(Table2[[#This Row],[Sharpe Ratio]]-AVERAGE(Table2[Sharpe Ratio]))/_xlfn.STDEV.P(Table2[Sharpe Ratio])</f>
        <v>-0.75319309836626391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5.6728808288206274</v>
      </c>
      <c r="AS167">
        <f>_xlfn.RANK.AVG(Table2[[#This Row],[1Y Return vs Nifty Z-Score]],Table2[1Y Return vs Nifty Z-Score])</f>
        <v>23</v>
      </c>
      <c r="AT167">
        <f>_xlfn.RANK.AVG(Table2[[#This Row],[6M Return vs Nifty Z-Score]],Table2[6M Return vs Nifty Z-Score])</f>
        <v>67</v>
      </c>
      <c r="AU167">
        <f>_xlfn.RANK.AVG(Table2[[#This Row],[Sharpe Ratio Z-Score]],Table2[Sharpe Ratio Z-Score])</f>
        <v>551.5</v>
      </c>
      <c r="AV167">
        <f>(Table2[[#This Row],[Rank 1Y]]+Table2[[#This Row],[Rank 6M]]+Table2[[#This Row],[Rank Sharpe]])/3</f>
        <v>213.83333333333334</v>
      </c>
    </row>
    <row r="168" spans="1:48" x14ac:dyDescent="0.3">
      <c r="A168" t="s">
        <v>546</v>
      </c>
      <c r="B168" t="s">
        <v>547</v>
      </c>
      <c r="C168" t="s">
        <v>10305</v>
      </c>
      <c r="D168" t="s">
        <v>248</v>
      </c>
      <c r="E168">
        <v>37366.902884319999</v>
      </c>
      <c r="F168">
        <v>7385.45</v>
      </c>
      <c r="G168">
        <v>176.83624308348601</v>
      </c>
      <c r="H168">
        <f>(Table2[[#This Row],[1Y Return vs Nifty]]-AVERAGE(Table2[1Y Return vs Nifty]))/_xlfn.STDEV.P(Table2[1Y Return vs Nifty])</f>
        <v>2.321369758417609</v>
      </c>
      <c r="I168">
        <v>-4.1152027338135504</v>
      </c>
      <c r="J168">
        <f>(Table2[[#This Row],[1M Return vs Nifty]]-AVERAGE(Table2[1M Return vs Nifty]))/_xlfn.STDEV.P(Table2[1M Return vs Nifty])</f>
        <v>-0.40687349660202976</v>
      </c>
      <c r="K168">
        <v>-9.2147144556156899</v>
      </c>
      <c r="L168">
        <f>(Table2[[#This Row],[6M Return vs Nifty]]-AVERAGE(Table2[6M Return vs Nifty]))/_xlfn.STDEV.P(Table2[6M Return vs Nifty])</f>
        <v>-0.58620771834033147</v>
      </c>
      <c r="M168">
        <v>-1.00954310360469</v>
      </c>
      <c r="N168">
        <f>(Table2[[#This Row],[1W Return vs Nifty]]-AVERAGE(Table2[1W Return vs Nifty]))/_xlfn.STDEV.P(Table2[1W Return vs Nifty])</f>
        <v>-0.32677026076589688</v>
      </c>
      <c r="O168">
        <v>6287.1</v>
      </c>
      <c r="P168">
        <v>6339.59740421277</v>
      </c>
      <c r="Q168">
        <v>5735.1726271713396</v>
      </c>
      <c r="R168">
        <v>88.509929480231904</v>
      </c>
      <c r="S168" s="2">
        <f>(Table2[[#This Row],[Close Price]]-Table2[[#This Row],[20D EMA]])/Table2[[#This Row],[20D EMA]]</f>
        <v>0.1746989868142704</v>
      </c>
      <c r="T168" s="2">
        <f>(Table2[[#This Row],[Close Price]]-Table2[[#This Row],[50D EMA]])/Table2[[#This Row],[50D EMA]]</f>
        <v>0.16497145309136554</v>
      </c>
      <c r="U168" s="2">
        <f>(Table2[[#This Row],[Close Price]]-Table2[[#This Row],[200D EMA]])/Table2[[#This Row],[200D EMA]]</f>
        <v>0.28774676546093747</v>
      </c>
      <c r="V168">
        <v>2.9145245946255001</v>
      </c>
      <c r="W168">
        <v>6178.35</v>
      </c>
      <c r="X168">
        <v>7414</v>
      </c>
      <c r="Y168">
        <v>6118.05</v>
      </c>
      <c r="Z168">
        <v>7414</v>
      </c>
      <c r="AA168">
        <v>5850.1</v>
      </c>
      <c r="AB168">
        <v>7414</v>
      </c>
      <c r="AC168" s="2">
        <f>(Table2[[#This Row],[Close Price]]/Table2[[#This Row],[Day Low]])-1</f>
        <v>0.19537578803402189</v>
      </c>
      <c r="AD168" s="2">
        <f>(Table2[[#This Row],[Day High]]/Table2[[#This Row],[Close Price]])-1</f>
        <v>3.8657089276890044E-3</v>
      </c>
      <c r="AE168" s="2">
        <f>(Table2[[#This Row],[Close Price]]/Table2[[#This Row],[Current Week Low]])-1</f>
        <v>0.2071575093371254</v>
      </c>
      <c r="AF168" s="2">
        <f>(Table2[[#This Row],[Current Week High]]/Table2[[#This Row],[Close Price]])-1</f>
        <v>3.8657089276890044E-3</v>
      </c>
      <c r="AG168" s="2">
        <f>(Table2[[#This Row],[Close Price]]/Table2[[#This Row],[Current Month Low]])-1</f>
        <v>0.26244850515375795</v>
      </c>
      <c r="AH168" s="2">
        <f>(Table2[[#This Row],[Current Month High]]/Table2[[#This Row],[Close Price]])-1</f>
        <v>3.8657089276890044E-3</v>
      </c>
      <c r="AI168">
        <v>32.109079338428899</v>
      </c>
      <c r="AJ168">
        <v>207.59891711786699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7.0000000000000007E-2</v>
      </c>
      <c r="AM168" t="s">
        <v>10349</v>
      </c>
      <c r="AN168">
        <v>22.36</v>
      </c>
      <c r="AO168" t="s">
        <v>10349</v>
      </c>
      <c r="AP168">
        <v>0.15664631678402099</v>
      </c>
      <c r="AQ168">
        <f>(Table2[[#This Row],[Sharpe Ratio]]-AVERAGE(Table2[Sharpe Ratio]))/_xlfn.STDEV.P(Table2[Sharpe Ratio])</f>
        <v>1.0465003109678492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20</v>
      </c>
      <c r="AT168">
        <f>_xlfn.RANK.AVG(Table2[[#This Row],[6M Return vs Nifty Z-Score]],Table2[6M Return vs Nifty Z-Score])</f>
        <v>513</v>
      </c>
      <c r="AU168">
        <f>_xlfn.RANK.AVG(Table2[[#This Row],[Sharpe Ratio Z-Score]],Table2[Sharpe Ratio Z-Score])</f>
        <v>109</v>
      </c>
      <c r="AV168">
        <f>(Table2[[#This Row],[Rank 1Y]]+Table2[[#This Row],[Rank 6M]]+Table2[[#This Row],[Rank Sharpe]])/3</f>
        <v>214</v>
      </c>
    </row>
    <row r="169" spans="1:48" x14ac:dyDescent="0.3">
      <c r="A169" t="s">
        <v>1498</v>
      </c>
      <c r="B169" t="s">
        <v>1499</v>
      </c>
      <c r="C169" t="s">
        <v>10318</v>
      </c>
      <c r="D169" t="s">
        <v>172</v>
      </c>
      <c r="E169">
        <v>6926.5324987499998</v>
      </c>
      <c r="F169">
        <v>1000.55</v>
      </c>
      <c r="G169">
        <v>71.421654214903398</v>
      </c>
      <c r="H169">
        <f>(Table2[[#This Row],[1Y Return vs Nifty]]-AVERAGE(Table2[1Y Return vs Nifty]))/_xlfn.STDEV.P(Table2[1Y Return vs Nifty])</f>
        <v>0.6592400423799285</v>
      </c>
      <c r="I169">
        <v>7.9752848844019697</v>
      </c>
      <c r="J169">
        <f>(Table2[[#This Row],[1M Return vs Nifty]]-AVERAGE(Table2[1M Return vs Nifty]))/_xlfn.STDEV.P(Table2[1M Return vs Nifty])</f>
        <v>0.75626187654302379</v>
      </c>
      <c r="K169">
        <v>56.883801773631497</v>
      </c>
      <c r="L169">
        <f>(Table2[[#This Row],[6M Return vs Nifty]]-AVERAGE(Table2[6M Return vs Nifty]))/_xlfn.STDEV.P(Table2[6M Return vs Nifty])</f>
        <v>1.6824712955833008</v>
      </c>
      <c r="M169">
        <v>-2.9413182483322799</v>
      </c>
      <c r="N169">
        <f>(Table2[[#This Row],[1W Return vs Nifty]]-AVERAGE(Table2[1W Return vs Nifty]))/_xlfn.STDEV.P(Table2[1W Return vs Nifty])</f>
        <v>-0.76492603787373203</v>
      </c>
      <c r="O169">
        <v>977.76</v>
      </c>
      <c r="P169">
        <v>922.67355454102506</v>
      </c>
      <c r="Q169">
        <v>733.57570577005004</v>
      </c>
      <c r="R169">
        <v>54.836813301207798</v>
      </c>
      <c r="S169" s="2">
        <f>(Table2[[#This Row],[Close Price]]-Table2[[#This Row],[20D EMA]])/Table2[[#This Row],[20D EMA]]</f>
        <v>2.3308378334151492E-2</v>
      </c>
      <c r="T169" s="2">
        <f>(Table2[[#This Row],[Close Price]]-Table2[[#This Row],[50D EMA]])/Table2[[#This Row],[50D EMA]]</f>
        <v>8.4403031901910064E-2</v>
      </c>
      <c r="U169" s="2">
        <f>(Table2[[#This Row],[Close Price]]-Table2[[#This Row],[200D EMA]])/Table2[[#This Row],[200D EMA]]</f>
        <v>0.36393557219796602</v>
      </c>
      <c r="V169">
        <v>0.76821600388282496</v>
      </c>
      <c r="W169">
        <v>992.25</v>
      </c>
      <c r="X169">
        <v>1025.25</v>
      </c>
      <c r="Y169">
        <v>985.75</v>
      </c>
      <c r="Z169">
        <v>1028.6500000000001</v>
      </c>
      <c r="AA169">
        <v>873.75</v>
      </c>
      <c r="AB169">
        <v>1082</v>
      </c>
      <c r="AC169" s="2">
        <f>(Table2[[#This Row],[Close Price]]/Table2[[#This Row],[Day Low]])-1</f>
        <v>8.364827412446374E-3</v>
      </c>
      <c r="AD169" s="2">
        <f>(Table2[[#This Row],[Day High]]/Table2[[#This Row],[Close Price]])-1</f>
        <v>2.4686422467642855E-2</v>
      </c>
      <c r="AE169" s="2">
        <f>(Table2[[#This Row],[Close Price]]/Table2[[#This Row],[Current Week Low]])-1</f>
        <v>1.5013948769972085E-2</v>
      </c>
      <c r="AF169" s="2">
        <f>(Table2[[#This Row],[Current Week High]]/Table2[[#This Row],[Close Price]])-1</f>
        <v>2.8084553495577591E-2</v>
      </c>
      <c r="AG169" s="2">
        <f>(Table2[[#This Row],[Close Price]]/Table2[[#This Row],[Current Month Low]])-1</f>
        <v>0.1451216022889843</v>
      </c>
      <c r="AH169" s="2">
        <f>(Table2[[#This Row],[Current Month High]]/Table2[[#This Row],[Close Price]])-1</f>
        <v>8.1405227125081359E-2</v>
      </c>
      <c r="AI169">
        <v>8.1405227125081296</v>
      </c>
      <c r="AJ169">
        <v>128.90642873484299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0.19</v>
      </c>
      <c r="AM169" t="s">
        <v>10349</v>
      </c>
      <c r="AN169">
        <v>5.54</v>
      </c>
      <c r="AO169" t="s">
        <v>10349</v>
      </c>
      <c r="AP169">
        <v>3.1050867232010001E-2</v>
      </c>
      <c r="AQ169">
        <f>(Table2[[#This Row],[Sharpe Ratio]]-AVERAGE(Table2[Sharpe Ratio]))/_xlfn.STDEV.P(Table2[Sharpe Ratio])</f>
        <v>-0.39645288092083636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1.9365942957116844</v>
      </c>
      <c r="AS169">
        <f>_xlfn.RANK.AVG(Table2[[#This Row],[1Y Return vs Nifty Z-Score]],Table2[1Y Return vs Nifty Z-Score])</f>
        <v>149</v>
      </c>
      <c r="AT169">
        <f>_xlfn.RANK.AVG(Table2[[#This Row],[6M Return vs Nifty Z-Score]],Table2[6M Return vs Nifty Z-Score])</f>
        <v>51</v>
      </c>
      <c r="AU169">
        <f>_xlfn.RANK.AVG(Table2[[#This Row],[Sharpe Ratio Z-Score]],Table2[Sharpe Ratio Z-Score])</f>
        <v>443</v>
      </c>
      <c r="AV169">
        <f>(Table2[[#This Row],[Rank 1Y]]+Table2[[#This Row],[Rank 6M]]+Table2[[#This Row],[Rank Sharpe]])/3</f>
        <v>214.33333333333334</v>
      </c>
    </row>
    <row r="170" spans="1:48" x14ac:dyDescent="0.3">
      <c r="A170" t="s">
        <v>1316</v>
      </c>
      <c r="B170" t="s">
        <v>1317</v>
      </c>
      <c r="C170" t="s">
        <v>10322</v>
      </c>
      <c r="D170" t="s">
        <v>1318</v>
      </c>
      <c r="E170">
        <v>8641.3959827500003</v>
      </c>
      <c r="F170">
        <v>702.95</v>
      </c>
      <c r="G170">
        <v>11.3413929781272</v>
      </c>
      <c r="H170">
        <f>(Table2[[#This Row],[1Y Return vs Nifty]]-AVERAGE(Table2[1Y Return vs Nifty]))/_xlfn.STDEV.P(Table2[1Y Return vs Nifty])</f>
        <v>-0.28807843242289599</v>
      </c>
      <c r="I170">
        <v>-3.3853371160141998</v>
      </c>
      <c r="J170">
        <f>(Table2[[#This Row],[1M Return vs Nifty]]-AVERAGE(Table2[1M Return vs Nifty]))/_xlfn.STDEV.P(Table2[1M Return vs Nifty])</f>
        <v>-0.33665858513511832</v>
      </c>
      <c r="K170">
        <v>30.978156675201799</v>
      </c>
      <c r="L170">
        <f>(Table2[[#This Row],[6M Return vs Nifty]]-AVERAGE(Table2[6M Return vs Nifty]))/_xlfn.STDEV.P(Table2[6M Return vs Nifty])</f>
        <v>0.79331981791433792</v>
      </c>
      <c r="M170">
        <v>1.30040813034541</v>
      </c>
      <c r="N170">
        <f>(Table2[[#This Row],[1W Return vs Nifty]]-AVERAGE(Table2[1W Return vs Nifty]))/_xlfn.STDEV.P(Table2[1W Return vs Nifty])</f>
        <v>0.19716156471337395</v>
      </c>
      <c r="O170">
        <v>686.34</v>
      </c>
      <c r="P170">
        <v>649.24167733124898</v>
      </c>
      <c r="Q170">
        <v>564.17570809812196</v>
      </c>
      <c r="R170">
        <v>56.092617841482998</v>
      </c>
      <c r="S170" s="2">
        <f>(Table2[[#This Row],[Close Price]]-Table2[[#This Row],[20D EMA]])/Table2[[#This Row],[20D EMA]]</f>
        <v>2.4200833406183543E-2</v>
      </c>
      <c r="T170" s="2">
        <f>(Table2[[#This Row],[Close Price]]-Table2[[#This Row],[50D EMA]])/Table2[[#This Row],[50D EMA]]</f>
        <v>8.2724699513319441E-2</v>
      </c>
      <c r="U170" s="2">
        <f>(Table2[[#This Row],[Close Price]]-Table2[[#This Row],[200D EMA]])/Table2[[#This Row],[200D EMA]]</f>
        <v>0.24597707754858231</v>
      </c>
      <c r="V170">
        <v>0.74650578779050702</v>
      </c>
      <c r="W170">
        <v>700.05</v>
      </c>
      <c r="X170">
        <v>722.9</v>
      </c>
      <c r="Y170">
        <v>700.05</v>
      </c>
      <c r="Z170">
        <v>742.45</v>
      </c>
      <c r="AA170">
        <v>640</v>
      </c>
      <c r="AB170">
        <v>742.45</v>
      </c>
      <c r="AC170" s="2">
        <f>(Table2[[#This Row],[Close Price]]/Table2[[#This Row],[Day Low]])-1</f>
        <v>4.142561245625398E-3</v>
      </c>
      <c r="AD170" s="2">
        <f>(Table2[[#This Row],[Day High]]/Table2[[#This Row],[Close Price]])-1</f>
        <v>2.8380396898783689E-2</v>
      </c>
      <c r="AE170" s="2">
        <f>(Table2[[#This Row],[Close Price]]/Table2[[#This Row],[Current Week Low]])-1</f>
        <v>4.142561245625398E-3</v>
      </c>
      <c r="AF170" s="2">
        <f>(Table2[[#This Row],[Current Week High]]/Table2[[#This Row],[Close Price]])-1</f>
        <v>5.6191763283305995E-2</v>
      </c>
      <c r="AG170" s="2">
        <f>(Table2[[#This Row],[Close Price]]/Table2[[#This Row],[Current Month Low]])-1</f>
        <v>9.8359375000000027E-2</v>
      </c>
      <c r="AH170" s="2">
        <f>(Table2[[#This Row],[Current Month High]]/Table2[[#This Row],[Close Price]])-1</f>
        <v>5.6191763283305995E-2</v>
      </c>
      <c r="AI170">
        <v>9.3107617896009494</v>
      </c>
      <c r="AJ170">
        <v>72.736208379407799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0.28999999999999998</v>
      </c>
      <c r="AM170" t="s">
        <v>10349</v>
      </c>
      <c r="AN170">
        <v>5.22</v>
      </c>
      <c r="AO170" t="s">
        <v>10349</v>
      </c>
      <c r="AP170">
        <v>0.148739200635219</v>
      </c>
      <c r="AQ170">
        <f>(Table2[[#This Row],[Sharpe Ratio]]-AVERAGE(Table2[Sharpe Ratio]))/_xlfn.STDEV.P(Table2[Sharpe Ratio])</f>
        <v>0.95565626744361687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1.3214006325133145</v>
      </c>
      <c r="AS170">
        <f>_xlfn.RANK.AVG(Table2[[#This Row],[1Y Return vs Nifty Z-Score]],Table2[1Y Return vs Nifty Z-Score])</f>
        <v>381</v>
      </c>
      <c r="AT170">
        <f>_xlfn.RANK.AVG(Table2[[#This Row],[6M Return vs Nifty Z-Score]],Table2[6M Return vs Nifty Z-Score])</f>
        <v>135</v>
      </c>
      <c r="AU170">
        <f>_xlfn.RANK.AVG(Table2[[#This Row],[Sharpe Ratio Z-Score]],Table2[Sharpe Ratio Z-Score])</f>
        <v>130</v>
      </c>
      <c r="AV170">
        <f>(Table2[[#This Row],[Rank 1Y]]+Table2[[#This Row],[Rank 6M]]+Table2[[#This Row],[Rank Sharpe]])/3</f>
        <v>215.33333333333334</v>
      </c>
    </row>
    <row r="171" spans="1:48" x14ac:dyDescent="0.3">
      <c r="A171" t="s">
        <v>1383</v>
      </c>
      <c r="B171" t="s">
        <v>1384</v>
      </c>
      <c r="C171" t="s">
        <v>10316</v>
      </c>
      <c r="D171" t="s">
        <v>193</v>
      </c>
      <c r="E171">
        <v>8211.7417913399895</v>
      </c>
      <c r="F171">
        <v>2026.65</v>
      </c>
      <c r="G171">
        <v>89.040394727123299</v>
      </c>
      <c r="H171">
        <f>(Table2[[#This Row],[1Y Return vs Nifty]]-AVERAGE(Table2[1Y Return vs Nifty]))/_xlfn.STDEV.P(Table2[1Y Return vs Nifty])</f>
        <v>0.93704440019064827</v>
      </c>
      <c r="I171">
        <v>6.0165920388391898</v>
      </c>
      <c r="J171">
        <f>(Table2[[#This Row],[1M Return vs Nifty]]-AVERAGE(Table2[1M Return vs Nifty]))/_xlfn.STDEV.P(Table2[1M Return vs Nifty])</f>
        <v>0.56783068950240856</v>
      </c>
      <c r="K171">
        <v>25.4765974304329</v>
      </c>
      <c r="L171">
        <f>(Table2[[#This Row],[6M Return vs Nifty]]-AVERAGE(Table2[6M Return vs Nifty]))/_xlfn.STDEV.P(Table2[6M Return vs Nifty])</f>
        <v>0.60449149445884021</v>
      </c>
      <c r="M171">
        <v>1.32545370067393</v>
      </c>
      <c r="N171">
        <f>(Table2[[#This Row],[1W Return vs Nifty]]-AVERAGE(Table2[1W Return vs Nifty]))/_xlfn.STDEV.P(Table2[1W Return vs Nifty])</f>
        <v>0.20284227831006382</v>
      </c>
      <c r="O171">
        <v>1970.95</v>
      </c>
      <c r="P171">
        <v>1815.2173334665899</v>
      </c>
      <c r="Q171">
        <v>1453.2407973080501</v>
      </c>
      <c r="R171">
        <v>53.531141587502198</v>
      </c>
      <c r="S171" s="2">
        <f>(Table2[[#This Row],[Close Price]]-Table2[[#This Row],[20D EMA]])/Table2[[#This Row],[20D EMA]]</f>
        <v>2.8260483523174125E-2</v>
      </c>
      <c r="T171" s="2">
        <f>(Table2[[#This Row],[Close Price]]-Table2[[#This Row],[50D EMA]])/Table2[[#This Row],[50D EMA]]</f>
        <v>0.11647787988539593</v>
      </c>
      <c r="U171" s="2">
        <f>(Table2[[#This Row],[Close Price]]-Table2[[#This Row],[200D EMA]])/Table2[[#This Row],[200D EMA]]</f>
        <v>0.39457273959974148</v>
      </c>
      <c r="V171">
        <v>0.40933434370955601</v>
      </c>
      <c r="W171">
        <v>2012</v>
      </c>
      <c r="X171">
        <v>2079.75</v>
      </c>
      <c r="Y171">
        <v>2012</v>
      </c>
      <c r="Z171">
        <v>2149.3000000000002</v>
      </c>
      <c r="AA171">
        <v>1865.35</v>
      </c>
      <c r="AB171">
        <v>2172</v>
      </c>
      <c r="AC171" s="2">
        <f>(Table2[[#This Row],[Close Price]]/Table2[[#This Row],[Day Low]])-1</f>
        <v>7.2813121272365944E-3</v>
      </c>
      <c r="AD171" s="2">
        <f>(Table2[[#This Row],[Day High]]/Table2[[#This Row],[Close Price]])-1</f>
        <v>2.6200873362445476E-2</v>
      </c>
      <c r="AE171" s="2">
        <f>(Table2[[#This Row],[Close Price]]/Table2[[#This Row],[Current Week Low]])-1</f>
        <v>7.2813121272365944E-3</v>
      </c>
      <c r="AF171" s="2">
        <f>(Table2[[#This Row],[Current Week High]]/Table2[[#This Row],[Close Price]])-1</f>
        <v>6.0518589791034527E-2</v>
      </c>
      <c r="AG171" s="2">
        <f>(Table2[[#This Row],[Close Price]]/Table2[[#This Row],[Current Month Low]])-1</f>
        <v>8.6471707722411528E-2</v>
      </c>
      <c r="AH171" s="2">
        <f>(Table2[[#This Row],[Current Month High]]/Table2[[#This Row],[Close Price]])-1</f>
        <v>7.1719339797202242E-2</v>
      </c>
      <c r="AI171">
        <v>7.1719339797202197</v>
      </c>
      <c r="AJ171">
        <v>138.42941176470501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0.38</v>
      </c>
      <c r="AM171" t="s">
        <v>10349</v>
      </c>
      <c r="AN171">
        <v>-2.92</v>
      </c>
      <c r="AO171" t="s">
        <v>10348</v>
      </c>
      <c r="AP171">
        <v>6.0654111593961002E-2</v>
      </c>
      <c r="AQ171">
        <f>(Table2[[#This Row],[Sharpe Ratio]]-AVERAGE(Table2[Sharpe Ratio]))/_xlfn.STDEV.P(Table2[Sharpe Ratio])</f>
        <v>-5.6344253620222745E-2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2.2558646088417382</v>
      </c>
      <c r="AS171">
        <f>_xlfn.RANK.AVG(Table2[[#This Row],[1Y Return vs Nifty Z-Score]],Table2[1Y Return vs Nifty Z-Score])</f>
        <v>112</v>
      </c>
      <c r="AT171">
        <f>_xlfn.RANK.AVG(Table2[[#This Row],[6M Return vs Nifty Z-Score]],Table2[6M Return vs Nifty Z-Score])</f>
        <v>173</v>
      </c>
      <c r="AU171">
        <f>_xlfn.RANK.AVG(Table2[[#This Row],[Sharpe Ratio Z-Score]],Table2[Sharpe Ratio Z-Score])</f>
        <v>364</v>
      </c>
      <c r="AV171">
        <f>(Table2[[#This Row],[Rank 1Y]]+Table2[[#This Row],[Rank 6M]]+Table2[[#This Row],[Rank Sharpe]])/3</f>
        <v>216.33333333333334</v>
      </c>
    </row>
    <row r="172" spans="1:48" x14ac:dyDescent="0.3">
      <c r="A172" t="s">
        <v>1542</v>
      </c>
      <c r="B172" t="s">
        <v>1543</v>
      </c>
      <c r="C172" t="s">
        <v>10304</v>
      </c>
      <c r="D172" t="s">
        <v>21</v>
      </c>
      <c r="E172">
        <v>6569.4527163100001</v>
      </c>
      <c r="F172">
        <v>793.3</v>
      </c>
      <c r="G172">
        <v>27.826614553141798</v>
      </c>
      <c r="H172">
        <f>(Table2[[#This Row],[1Y Return vs Nifty]]-AVERAGE(Table2[1Y Return vs Nifty]))/_xlfn.STDEV.P(Table2[1Y Return vs Nifty])</f>
        <v>-2.8146890219977759E-2</v>
      </c>
      <c r="I172">
        <v>-14.140836673073199</v>
      </c>
      <c r="J172">
        <f>(Table2[[#This Row],[1M Return vs Nifty]]-AVERAGE(Table2[1M Return vs Nifty]))/_xlfn.STDEV.P(Table2[1M Return vs Nifty])</f>
        <v>-1.3713647430417331</v>
      </c>
      <c r="K172">
        <v>27.396186253745299</v>
      </c>
      <c r="L172">
        <f>(Table2[[#This Row],[6M Return vs Nifty]]-AVERAGE(Table2[6M Return vs Nifty]))/_xlfn.STDEV.P(Table2[6M Return vs Nifty])</f>
        <v>0.67037695040019807</v>
      </c>
      <c r="M172">
        <v>-1.2406449926741201</v>
      </c>
      <c r="N172">
        <f>(Table2[[#This Row],[1W Return vs Nifty]]-AVERAGE(Table2[1W Return vs Nifty]))/_xlfn.STDEV.P(Table2[1W Return vs Nifty])</f>
        <v>-0.3791876593811917</v>
      </c>
      <c r="O172">
        <v>813.59</v>
      </c>
      <c r="P172">
        <v>824.85325481855398</v>
      </c>
      <c r="Q172">
        <v>694.13457016438895</v>
      </c>
      <c r="R172">
        <v>44.5798844572966</v>
      </c>
      <c r="S172" s="2">
        <f>(Table2[[#This Row],[Close Price]]-Table2[[#This Row],[20D EMA]])/Table2[[#This Row],[20D EMA]]</f>
        <v>-2.4938851264150342E-2</v>
      </c>
      <c r="T172" s="2">
        <f>(Table2[[#This Row],[Close Price]]-Table2[[#This Row],[50D EMA]])/Table2[[#This Row],[50D EMA]]</f>
        <v>-3.825317368177799E-2</v>
      </c>
      <c r="U172" s="2">
        <f>(Table2[[#This Row],[Close Price]]-Table2[[#This Row],[200D EMA]])/Table2[[#This Row],[200D EMA]]</f>
        <v>0.14286196668194479</v>
      </c>
      <c r="V172">
        <v>0.87660016068271296</v>
      </c>
      <c r="W172">
        <v>788</v>
      </c>
      <c r="X172">
        <v>803.1</v>
      </c>
      <c r="Y172">
        <v>787</v>
      </c>
      <c r="Z172">
        <v>805.3</v>
      </c>
      <c r="AA172">
        <v>716.05</v>
      </c>
      <c r="AB172">
        <v>881.45</v>
      </c>
      <c r="AC172" s="2">
        <f>(Table2[[#This Row],[Close Price]]/Table2[[#This Row],[Day Low]])-1</f>
        <v>6.7258883248730861E-3</v>
      </c>
      <c r="AD172" s="2">
        <f>(Table2[[#This Row],[Day High]]/Table2[[#This Row],[Close Price]])-1</f>
        <v>1.235346022942152E-2</v>
      </c>
      <c r="AE172" s="2">
        <f>(Table2[[#This Row],[Close Price]]/Table2[[#This Row],[Current Week Low]])-1</f>
        <v>8.0050825921218483E-3</v>
      </c>
      <c r="AF172" s="2">
        <f>(Table2[[#This Row],[Current Week High]]/Table2[[#This Row],[Close Price]])-1</f>
        <v>1.5126685995209943E-2</v>
      </c>
      <c r="AG172" s="2">
        <f>(Table2[[#This Row],[Close Price]]/Table2[[#This Row],[Current Month Low]])-1</f>
        <v>0.10788352768661413</v>
      </c>
      <c r="AH172" s="2">
        <f>(Table2[[#This Row],[Current Month High]]/Table2[[#This Row],[Close Price]])-1</f>
        <v>0.11111811420647943</v>
      </c>
      <c r="AI172">
        <v>16.941888314635001</v>
      </c>
      <c r="AJ172">
        <v>91.156626506023997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-0.19</v>
      </c>
      <c r="AM172" t="s">
        <v>10348</v>
      </c>
      <c r="AN172">
        <v>-6.2</v>
      </c>
      <c r="AO172" t="s">
        <v>10348</v>
      </c>
      <c r="AP172">
        <v>0.120635718512804</v>
      </c>
      <c r="AQ172">
        <f>(Table2[[#This Row],[Sharpe Ratio]]-AVERAGE(Table2[Sharpe Ratio]))/_xlfn.STDEV.P(Table2[Sharpe Ratio])</f>
        <v>0.63277825413683586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304</v>
      </c>
      <c r="AT172">
        <f>_xlfn.RANK.AVG(Table2[[#This Row],[6M Return vs Nifty Z-Score]],Table2[6M Return vs Nifty Z-Score])</f>
        <v>156</v>
      </c>
      <c r="AU172">
        <f>_xlfn.RANK.AVG(Table2[[#This Row],[Sharpe Ratio Z-Score]],Table2[Sharpe Ratio Z-Score])</f>
        <v>189</v>
      </c>
      <c r="AV172">
        <f>(Table2[[#This Row],[Rank 1Y]]+Table2[[#This Row],[Rank 6M]]+Table2[[#This Row],[Rank Sharpe]])/3</f>
        <v>216.33333333333334</v>
      </c>
    </row>
    <row r="173" spans="1:48" x14ac:dyDescent="0.3">
      <c r="A173" t="s">
        <v>55</v>
      </c>
      <c r="B173" t="s">
        <v>56</v>
      </c>
      <c r="C173" t="s">
        <v>10303</v>
      </c>
      <c r="D173" t="s">
        <v>57</v>
      </c>
      <c r="E173">
        <v>413702.48168930999</v>
      </c>
      <c r="F173">
        <v>328.85</v>
      </c>
      <c r="G173">
        <v>57.844016932363303</v>
      </c>
      <c r="H173">
        <f>(Table2[[#This Row],[1Y Return vs Nifty]]-AVERAGE(Table2[1Y Return vs Nifty]))/_xlfn.STDEV.P(Table2[1Y Return vs Nifty])</f>
        <v>0.44515397855222033</v>
      </c>
      <c r="I173">
        <v>-2.3273400696134701</v>
      </c>
      <c r="J173">
        <f>(Table2[[#This Row],[1M Return vs Nifty]]-AVERAGE(Table2[1M Return vs Nifty]))/_xlfn.STDEV.P(Table2[1M Return vs Nifty])</f>
        <v>-0.23487660344749262</v>
      </c>
      <c r="K173">
        <v>9.3892732004500701</v>
      </c>
      <c r="L173">
        <f>(Table2[[#This Row],[6M Return vs Nifty]]-AVERAGE(Table2[6M Return vs Nifty]))/_xlfn.STDEV.P(Table2[6M Return vs Nifty])</f>
        <v>5.2331219874672298E-2</v>
      </c>
      <c r="M173">
        <v>-3.0442248530472802</v>
      </c>
      <c r="N173">
        <f>(Table2[[#This Row],[1W Return vs Nifty]]-AVERAGE(Table2[1W Return vs Nifty]))/_xlfn.STDEV.P(Table2[1W Return vs Nifty])</f>
        <v>-0.78826680995142018</v>
      </c>
      <c r="O173">
        <v>325.67</v>
      </c>
      <c r="P173">
        <v>312.34034300252</v>
      </c>
      <c r="Q173">
        <v>266.67839869182501</v>
      </c>
      <c r="R173">
        <v>52.217279053355199</v>
      </c>
      <c r="S173" s="2">
        <f>(Table2[[#This Row],[Close Price]]-Table2[[#This Row],[20D EMA]])/Table2[[#This Row],[20D EMA]]</f>
        <v>9.7644855221543491E-3</v>
      </c>
      <c r="T173" s="2">
        <f>(Table2[[#This Row],[Close Price]]-Table2[[#This Row],[50D EMA]])/Table2[[#This Row],[50D EMA]]</f>
        <v>5.2857907623373585E-2</v>
      </c>
      <c r="U173" s="2">
        <f>(Table2[[#This Row],[Close Price]]-Table2[[#This Row],[200D EMA]])/Table2[[#This Row],[200D EMA]]</f>
        <v>0.23313324818640765</v>
      </c>
      <c r="V173">
        <v>0.70822796841451596</v>
      </c>
      <c r="W173">
        <v>326</v>
      </c>
      <c r="X173">
        <v>332.55</v>
      </c>
      <c r="Y173">
        <v>322.8</v>
      </c>
      <c r="Z173">
        <v>332.55</v>
      </c>
      <c r="AA173">
        <v>305.14999999999998</v>
      </c>
      <c r="AB173">
        <v>345</v>
      </c>
      <c r="AC173" s="2">
        <f>(Table2[[#This Row],[Close Price]]/Table2[[#This Row],[Day Low]])-1</f>
        <v>8.7423312883436743E-3</v>
      </c>
      <c r="AD173" s="2">
        <f>(Table2[[#This Row],[Day High]]/Table2[[#This Row],[Close Price]])-1</f>
        <v>1.1251330393796444E-2</v>
      </c>
      <c r="AE173" s="2">
        <f>(Table2[[#This Row],[Close Price]]/Table2[[#This Row],[Current Week Low]])-1</f>
        <v>1.8742255266418928E-2</v>
      </c>
      <c r="AF173" s="2">
        <f>(Table2[[#This Row],[Current Week High]]/Table2[[#This Row],[Close Price]])-1</f>
        <v>1.1251330393796444E-2</v>
      </c>
      <c r="AG173" s="2">
        <f>(Table2[[#This Row],[Close Price]]/Table2[[#This Row],[Current Month Low]])-1</f>
        <v>7.7666721284614271E-2</v>
      </c>
      <c r="AH173" s="2">
        <f>(Table2[[#This Row],[Current Month High]]/Table2[[#This Row],[Close Price]])-1</f>
        <v>4.9110536718868669E-2</v>
      </c>
      <c r="AI173">
        <v>4.9110536718868598</v>
      </c>
      <c r="AJ173">
        <v>90.031782721756699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0.18</v>
      </c>
      <c r="AM173" t="s">
        <v>10349</v>
      </c>
      <c r="AN173">
        <v>1.91</v>
      </c>
      <c r="AO173" t="s">
        <v>10349</v>
      </c>
      <c r="AP173">
        <v>0.126650911472761</v>
      </c>
      <c r="AQ173">
        <f>(Table2[[#This Row],[Sharpe Ratio]]-AVERAGE(Table2[Sharpe Ratio]))/_xlfn.STDEV.P(Table2[Sharpe Ratio])</f>
        <v>0.70188618688723337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0.17622797191521322</v>
      </c>
      <c r="AS173">
        <f>_xlfn.RANK.AVG(Table2[[#This Row],[1Y Return vs Nifty Z-Score]],Table2[1Y Return vs Nifty Z-Score])</f>
        <v>182</v>
      </c>
      <c r="AT173">
        <f>_xlfn.RANK.AVG(Table2[[#This Row],[6M Return vs Nifty Z-Score]],Table2[6M Return vs Nifty Z-Score])</f>
        <v>295</v>
      </c>
      <c r="AU173">
        <f>_xlfn.RANK.AVG(Table2[[#This Row],[Sharpe Ratio Z-Score]],Table2[Sharpe Ratio Z-Score])</f>
        <v>174</v>
      </c>
      <c r="AV173">
        <f>(Table2[[#This Row],[Rank 1Y]]+Table2[[#This Row],[Rank 6M]]+Table2[[#This Row],[Rank Sharpe]])/3</f>
        <v>217</v>
      </c>
    </row>
    <row r="174" spans="1:48" x14ac:dyDescent="0.3">
      <c r="A174" t="s">
        <v>781</v>
      </c>
      <c r="B174" t="s">
        <v>782</v>
      </c>
      <c r="C174" t="s">
        <v>10306</v>
      </c>
      <c r="D174" t="s">
        <v>650</v>
      </c>
      <c r="E174">
        <v>21341.309148623899</v>
      </c>
      <c r="F174">
        <v>148.02000000000001</v>
      </c>
      <c r="G174">
        <v>77.310095487792097</v>
      </c>
      <c r="H174">
        <f>(Table2[[#This Row],[1Y Return vs Nifty]]-AVERAGE(Table2[1Y Return vs Nifty]))/_xlfn.STDEV.P(Table2[1Y Return vs Nifty])</f>
        <v>0.75208632984221391</v>
      </c>
      <c r="I174">
        <v>16.709693703011599</v>
      </c>
      <c r="J174">
        <f>(Table2[[#This Row],[1M Return vs Nifty]]-AVERAGE(Table2[1M Return vs Nifty]))/_xlfn.STDEV.P(Table2[1M Return vs Nifty])</f>
        <v>1.5965340128900281</v>
      </c>
      <c r="K174">
        <v>18.580652463247802</v>
      </c>
      <c r="L174">
        <f>(Table2[[#This Row],[6M Return vs Nifty]]-AVERAGE(Table2[6M Return vs Nifty]))/_xlfn.STDEV.P(Table2[6M Return vs Nifty])</f>
        <v>0.36780409932934582</v>
      </c>
      <c r="M174">
        <v>4.4078414886437898</v>
      </c>
      <c r="N174">
        <f>(Table2[[#This Row],[1W Return vs Nifty]]-AVERAGE(Table2[1W Return vs Nifty]))/_xlfn.STDEV.P(Table2[1W Return vs Nifty])</f>
        <v>0.9019743798239207</v>
      </c>
      <c r="O174">
        <v>137.69</v>
      </c>
      <c r="P174">
        <v>127.561905686966</v>
      </c>
      <c r="Q174">
        <v>104.615856894581</v>
      </c>
      <c r="R174">
        <v>65.534893506661405</v>
      </c>
      <c r="S174" s="2">
        <f>(Table2[[#This Row],[Close Price]]-Table2[[#This Row],[20D EMA]])/Table2[[#This Row],[20D EMA]]</f>
        <v>7.5023603747548934E-2</v>
      </c>
      <c r="T174" s="2">
        <f>(Table2[[#This Row],[Close Price]]-Table2[[#This Row],[50D EMA]])/Table2[[#This Row],[50D EMA]]</f>
        <v>0.16037777268111458</v>
      </c>
      <c r="U174" s="2">
        <f>(Table2[[#This Row],[Close Price]]-Table2[[#This Row],[200D EMA]])/Table2[[#This Row],[200D EMA]]</f>
        <v>0.41489067139369101</v>
      </c>
      <c r="V174">
        <v>1.06784586856234</v>
      </c>
      <c r="W174">
        <v>145.5</v>
      </c>
      <c r="X174">
        <v>150.4</v>
      </c>
      <c r="Y174">
        <v>145.25</v>
      </c>
      <c r="Z174">
        <v>151.88999999999999</v>
      </c>
      <c r="AA174">
        <v>122.27</v>
      </c>
      <c r="AB174">
        <v>151.88999999999999</v>
      </c>
      <c r="AC174" s="2">
        <f>(Table2[[#This Row],[Close Price]]/Table2[[#This Row],[Day Low]])-1</f>
        <v>1.7319587628866095E-2</v>
      </c>
      <c r="AD174" s="2">
        <f>(Table2[[#This Row],[Day High]]/Table2[[#This Row],[Close Price]])-1</f>
        <v>1.6078908255641178E-2</v>
      </c>
      <c r="AE174" s="2">
        <f>(Table2[[#This Row],[Close Price]]/Table2[[#This Row],[Current Week Low]])-1</f>
        <v>1.9070567986230635E-2</v>
      </c>
      <c r="AF174" s="2">
        <f>(Table2[[#This Row],[Current Week High]]/Table2[[#This Row],[Close Price]])-1</f>
        <v>2.6145115524928819E-2</v>
      </c>
      <c r="AG174" s="2">
        <f>(Table2[[#This Row],[Close Price]]/Table2[[#This Row],[Current Month Low]])-1</f>
        <v>0.21059949292549285</v>
      </c>
      <c r="AH174" s="2">
        <f>(Table2[[#This Row],[Current Month High]]/Table2[[#This Row],[Close Price]])-1</f>
        <v>2.6145115524928819E-2</v>
      </c>
      <c r="AI174">
        <v>2.6145115524928801</v>
      </c>
      <c r="AJ174">
        <v>140.68292682926801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0.42</v>
      </c>
      <c r="AM174" t="s">
        <v>10349</v>
      </c>
      <c r="AN174">
        <v>8.49</v>
      </c>
      <c r="AO174" t="s">
        <v>10349</v>
      </c>
      <c r="AP174">
        <v>7.7379378575491001E-2</v>
      </c>
      <c r="AQ174">
        <f>(Table2[[#This Row],[Sharpe Ratio]]-AVERAGE(Table2[Sharpe Ratio]))/_xlfn.STDEV.P(Table2[Sharpe Ratio])</f>
        <v>0.13581061713562409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3.7542094390211322</v>
      </c>
      <c r="AS174">
        <f>_xlfn.RANK.AVG(Table2[[#This Row],[1Y Return vs Nifty Z-Score]],Table2[1Y Return vs Nifty Z-Score])</f>
        <v>135</v>
      </c>
      <c r="AT174">
        <f>_xlfn.RANK.AVG(Table2[[#This Row],[6M Return vs Nifty Z-Score]],Table2[6M Return vs Nifty Z-Score])</f>
        <v>217</v>
      </c>
      <c r="AU174">
        <f>_xlfn.RANK.AVG(Table2[[#This Row],[Sharpe Ratio Z-Score]],Table2[Sharpe Ratio Z-Score])</f>
        <v>311</v>
      </c>
      <c r="AV174">
        <f>(Table2[[#This Row],[Rank 1Y]]+Table2[[#This Row],[Rank 6M]]+Table2[[#This Row],[Rank Sharpe]])/3</f>
        <v>221</v>
      </c>
    </row>
    <row r="175" spans="1:48" x14ac:dyDescent="0.3">
      <c r="A175" t="s">
        <v>1445</v>
      </c>
      <c r="B175" t="s">
        <v>1446</v>
      </c>
      <c r="C175" t="s">
        <v>10309</v>
      </c>
      <c r="D175" t="s">
        <v>51</v>
      </c>
      <c r="E175">
        <v>7435.5316897800003</v>
      </c>
      <c r="F175">
        <v>760.35</v>
      </c>
      <c r="G175">
        <v>77.352311736938304</v>
      </c>
      <c r="H175">
        <f>(Table2[[#This Row],[1Y Return vs Nifty]]-AVERAGE(Table2[1Y Return vs Nifty]))/_xlfn.STDEV.P(Table2[1Y Return vs Nifty])</f>
        <v>0.7527519766275278</v>
      </c>
      <c r="I175">
        <v>8.5316454418726408</v>
      </c>
      <c r="J175">
        <f>(Table2[[#This Row],[1M Return vs Nifty]]-AVERAGE(Table2[1M Return vs Nifty]))/_xlfn.STDEV.P(Table2[1M Return vs Nifty])</f>
        <v>0.80978516402746592</v>
      </c>
      <c r="K175">
        <v>63.878247836279598</v>
      </c>
      <c r="L175">
        <f>(Table2[[#This Row],[6M Return vs Nifty]]-AVERAGE(Table2[6M Return vs Nifty]))/_xlfn.STDEV.P(Table2[6M Return vs Nifty])</f>
        <v>1.9225395134736323</v>
      </c>
      <c r="M175">
        <v>4.8074689581621</v>
      </c>
      <c r="N175">
        <f>(Table2[[#This Row],[1W Return vs Nifty]]-AVERAGE(Table2[1W Return vs Nifty]))/_xlfn.STDEV.P(Table2[1W Return vs Nifty])</f>
        <v>0.99261592521202247</v>
      </c>
      <c r="O175">
        <v>694.01</v>
      </c>
      <c r="P175">
        <v>649.18590692017301</v>
      </c>
      <c r="Q175">
        <v>513.107184063972</v>
      </c>
      <c r="R175">
        <v>75.9265228582981</v>
      </c>
      <c r="S175" s="2">
        <f>(Table2[[#This Row],[Close Price]]-Table2[[#This Row],[20D EMA]])/Table2[[#This Row],[20D EMA]]</f>
        <v>9.5589400729096163E-2</v>
      </c>
      <c r="T175" s="2">
        <f>(Table2[[#This Row],[Close Price]]-Table2[[#This Row],[50D EMA]])/Table2[[#This Row],[50D EMA]]</f>
        <v>0.17123614652573824</v>
      </c>
      <c r="U175" s="2">
        <f>(Table2[[#This Row],[Close Price]]-Table2[[#This Row],[200D EMA]])/Table2[[#This Row],[200D EMA]]</f>
        <v>0.48185413031598257</v>
      </c>
      <c r="V175">
        <v>1.0080992908275299</v>
      </c>
      <c r="W175">
        <v>740.1</v>
      </c>
      <c r="X175">
        <v>797.9</v>
      </c>
      <c r="Y175">
        <v>699.9</v>
      </c>
      <c r="Z175">
        <v>797.9</v>
      </c>
      <c r="AA175">
        <v>656</v>
      </c>
      <c r="AB175">
        <v>797.9</v>
      </c>
      <c r="AC175" s="2">
        <f>(Table2[[#This Row],[Close Price]]/Table2[[#This Row],[Day Low]])-1</f>
        <v>2.7361167409809539E-2</v>
      </c>
      <c r="AD175" s="2">
        <f>(Table2[[#This Row],[Day High]]/Table2[[#This Row],[Close Price]])-1</f>
        <v>4.9385151574932618E-2</v>
      </c>
      <c r="AE175" s="2">
        <f>(Table2[[#This Row],[Close Price]]/Table2[[#This Row],[Current Week Low]])-1</f>
        <v>8.6369481354479305E-2</v>
      </c>
      <c r="AF175" s="2">
        <f>(Table2[[#This Row],[Current Week High]]/Table2[[#This Row],[Close Price]])-1</f>
        <v>4.9385151574932618E-2</v>
      </c>
      <c r="AG175" s="2">
        <f>(Table2[[#This Row],[Close Price]]/Table2[[#This Row],[Current Month Low]])-1</f>
        <v>0.15907012195121961</v>
      </c>
      <c r="AH175" s="2">
        <f>(Table2[[#This Row],[Current Month High]]/Table2[[#This Row],[Close Price]])-1</f>
        <v>4.9385151574932618E-2</v>
      </c>
      <c r="AI175">
        <v>4.93851515749326</v>
      </c>
      <c r="AJ175">
        <v>156.18261455525601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0.22</v>
      </c>
      <c r="AM175" t="s">
        <v>10349</v>
      </c>
      <c r="AN175">
        <v>7.63</v>
      </c>
      <c r="AO175" t="s">
        <v>10349</v>
      </c>
      <c r="AP175">
        <v>1.3603551552878001E-2</v>
      </c>
      <c r="AQ175">
        <f>(Table2[[#This Row],[Sharpe Ratio]]-AVERAGE(Table2[Sharpe Ratio]))/_xlfn.STDEV.P(Table2[Sharpe Ratio])</f>
        <v>-0.59690329484023086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3.8807892845004175</v>
      </c>
      <c r="AS175">
        <f>_xlfn.RANK.AVG(Table2[[#This Row],[1Y Return vs Nifty Z-Score]],Table2[1Y Return vs Nifty Z-Score])</f>
        <v>134</v>
      </c>
      <c r="AT175">
        <f>_xlfn.RANK.AVG(Table2[[#This Row],[6M Return vs Nifty Z-Score]],Table2[6M Return vs Nifty Z-Score])</f>
        <v>34</v>
      </c>
      <c r="AU175">
        <f>_xlfn.RANK.AVG(Table2[[#This Row],[Sharpe Ratio Z-Score]],Table2[Sharpe Ratio Z-Score])</f>
        <v>495</v>
      </c>
      <c r="AV175">
        <f>(Table2[[#This Row],[Rank 1Y]]+Table2[[#This Row],[Rank 6M]]+Table2[[#This Row],[Rank Sharpe]])/3</f>
        <v>221</v>
      </c>
    </row>
    <row r="176" spans="1:48" x14ac:dyDescent="0.3">
      <c r="A176" t="s">
        <v>605</v>
      </c>
      <c r="B176" t="s">
        <v>606</v>
      </c>
      <c r="C176" t="s">
        <v>10315</v>
      </c>
      <c r="D176" t="s">
        <v>226</v>
      </c>
      <c r="E176">
        <v>31976.580153499999</v>
      </c>
      <c r="F176">
        <v>4995.5</v>
      </c>
      <c r="G176">
        <v>118.97989068133499</v>
      </c>
      <c r="H176">
        <f>(Table2[[#This Row],[1Y Return vs Nifty]]-AVERAGE(Table2[1Y Return vs Nifty]))/_xlfn.STDEV.P(Table2[1Y Return vs Nifty])</f>
        <v>1.4091168755737635</v>
      </c>
      <c r="I176">
        <v>11.863618244021</v>
      </c>
      <c r="J176">
        <f>(Table2[[#This Row],[1M Return vs Nifty]]-AVERAGE(Table2[1M Return vs Nifty]))/_xlfn.STDEV.P(Table2[1M Return vs Nifty])</f>
        <v>1.1303293431304759</v>
      </c>
      <c r="K176">
        <v>57.419439467133799</v>
      </c>
      <c r="L176">
        <f>(Table2[[#This Row],[6M Return vs Nifty]]-AVERAGE(Table2[6M Return vs Nifty]))/_xlfn.STDEV.P(Table2[6M Return vs Nifty])</f>
        <v>1.700855823158784</v>
      </c>
      <c r="M176">
        <v>-6.5857165961041702</v>
      </c>
      <c r="N176">
        <f>(Table2[[#This Row],[1W Return vs Nifty]]-AVERAGE(Table2[1W Return vs Nifty]))/_xlfn.STDEV.P(Table2[1W Return vs Nifty])</f>
        <v>-1.5915306220131966</v>
      </c>
      <c r="O176">
        <v>4742.32</v>
      </c>
      <c r="P176">
        <v>4305.8091732480798</v>
      </c>
      <c r="Q176">
        <v>3256.7189222060201</v>
      </c>
      <c r="R176">
        <v>62.922222054927801</v>
      </c>
      <c r="S176" s="2">
        <f>(Table2[[#This Row],[Close Price]]-Table2[[#This Row],[20D EMA]])/Table2[[#This Row],[20D EMA]]</f>
        <v>5.3387371581841862E-2</v>
      </c>
      <c r="T176" s="2">
        <f>(Table2[[#This Row],[Close Price]]-Table2[[#This Row],[50D EMA]])/Table2[[#This Row],[50D EMA]]</f>
        <v>0.16017682135960826</v>
      </c>
      <c r="U176" s="2">
        <f>(Table2[[#This Row],[Close Price]]-Table2[[#This Row],[200D EMA]])/Table2[[#This Row],[200D EMA]]</f>
        <v>0.53390578656882459</v>
      </c>
      <c r="V176">
        <v>1.4133123361608</v>
      </c>
      <c r="W176">
        <v>4980.05</v>
      </c>
      <c r="X176">
        <v>5125</v>
      </c>
      <c r="Y176">
        <v>4980.05</v>
      </c>
      <c r="Z176">
        <v>5125</v>
      </c>
      <c r="AA176">
        <v>4065</v>
      </c>
      <c r="AB176">
        <v>5380</v>
      </c>
      <c r="AC176" s="2">
        <f>(Table2[[#This Row],[Close Price]]/Table2[[#This Row],[Day Low]])-1</f>
        <v>3.1023784901758056E-3</v>
      </c>
      <c r="AD176" s="2">
        <f>(Table2[[#This Row],[Day High]]/Table2[[#This Row],[Close Price]])-1</f>
        <v>2.592333099789812E-2</v>
      </c>
      <c r="AE176" s="2">
        <f>(Table2[[#This Row],[Close Price]]/Table2[[#This Row],[Current Week Low]])-1</f>
        <v>3.1023784901758056E-3</v>
      </c>
      <c r="AF176" s="2">
        <f>(Table2[[#This Row],[Current Week High]]/Table2[[#This Row],[Close Price]])-1</f>
        <v>2.592333099789812E-2</v>
      </c>
      <c r="AG176" s="2">
        <f>(Table2[[#This Row],[Close Price]]/Table2[[#This Row],[Current Month Low]])-1</f>
        <v>0.22890528905289043</v>
      </c>
      <c r="AH176" s="2">
        <f>(Table2[[#This Row],[Current Month High]]/Table2[[#This Row],[Close Price]])-1</f>
        <v>7.6969272345110529E-2</v>
      </c>
      <c r="AI176">
        <v>7.6969272345110502</v>
      </c>
      <c r="AJ176">
        <v>163.61477572559301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0.46</v>
      </c>
      <c r="AM176" t="s">
        <v>10349</v>
      </c>
      <c r="AN176">
        <v>16.75</v>
      </c>
      <c r="AO176" t="s">
        <v>10349</v>
      </c>
      <c r="AQ176">
        <f>(Table2[[#This Row],[Sharpe Ratio]]-AVERAGE(Table2[Sharpe Ratio]))/_xlfn.STDEV.P(Table2[Sharpe Ratio])</f>
        <v>-0.75319309836626391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1.8955783214835629</v>
      </c>
      <c r="AS176">
        <f>_xlfn.RANK.AVG(Table2[[#This Row],[1Y Return vs Nifty Z-Score]],Table2[1Y Return vs Nifty Z-Score])</f>
        <v>64</v>
      </c>
      <c r="AT176">
        <f>_xlfn.RANK.AVG(Table2[[#This Row],[6M Return vs Nifty Z-Score]],Table2[6M Return vs Nifty Z-Score])</f>
        <v>49</v>
      </c>
      <c r="AU176">
        <f>_xlfn.RANK.AVG(Table2[[#This Row],[Sharpe Ratio Z-Score]],Table2[Sharpe Ratio Z-Score])</f>
        <v>551.5</v>
      </c>
      <c r="AV176">
        <f>(Table2[[#This Row],[Rank 1Y]]+Table2[[#This Row],[Rank 6M]]+Table2[[#This Row],[Rank Sharpe]])/3</f>
        <v>221.5</v>
      </c>
    </row>
    <row r="177" spans="1:48" x14ac:dyDescent="0.3">
      <c r="A177" t="s">
        <v>1814</v>
      </c>
      <c r="B177" t="s">
        <v>1815</v>
      </c>
      <c r="C177" t="s">
        <v>10311</v>
      </c>
      <c r="D177" t="s">
        <v>193</v>
      </c>
      <c r="E177">
        <v>4189.3002821999999</v>
      </c>
      <c r="F177">
        <v>1591.7</v>
      </c>
      <c r="G177">
        <v>43.844250699295998</v>
      </c>
      <c r="H177">
        <f>(Table2[[#This Row],[1Y Return vs Nifty]]-AVERAGE(Table2[1Y Return vs Nifty]))/_xlfn.STDEV.P(Table2[1Y Return vs Nifty])</f>
        <v>0.22441197572971344</v>
      </c>
      <c r="I177">
        <v>17.8797841207519</v>
      </c>
      <c r="J177">
        <f>(Table2[[#This Row],[1M Return vs Nifty]]-AVERAGE(Table2[1M Return vs Nifty]))/_xlfn.STDEV.P(Table2[1M Return vs Nifty])</f>
        <v>1.7090996593409928</v>
      </c>
      <c r="K177">
        <v>14.9895247521453</v>
      </c>
      <c r="L177">
        <f>(Table2[[#This Row],[6M Return vs Nifty]]-AVERAGE(Table2[6M Return vs Nifty]))/_xlfn.STDEV.P(Table2[6M Return vs Nifty])</f>
        <v>0.24454692898316902</v>
      </c>
      <c r="M177">
        <v>9.7537580953008192</v>
      </c>
      <c r="N177">
        <f>(Table2[[#This Row],[1W Return vs Nifty]]-AVERAGE(Table2[1W Return vs Nifty]))/_xlfn.STDEV.P(Table2[1W Return vs Nifty])</f>
        <v>2.1145090019493122</v>
      </c>
      <c r="O177">
        <v>1419.98</v>
      </c>
      <c r="P177">
        <v>1351.63882563429</v>
      </c>
      <c r="Q177">
        <v>1193.34021283994</v>
      </c>
      <c r="R177">
        <v>87.521057661650204</v>
      </c>
      <c r="S177" s="2">
        <f>(Table2[[#This Row],[Close Price]]-Table2[[#This Row],[20D EMA]])/Table2[[#This Row],[20D EMA]]</f>
        <v>0.12093128072226371</v>
      </c>
      <c r="T177" s="2">
        <f>(Table2[[#This Row],[Close Price]]-Table2[[#This Row],[50D EMA]])/Table2[[#This Row],[50D EMA]]</f>
        <v>0.17760748641787155</v>
      </c>
      <c r="U177" s="2">
        <f>(Table2[[#This Row],[Close Price]]-Table2[[#This Row],[200D EMA]])/Table2[[#This Row],[200D EMA]]</f>
        <v>0.3338191262423259</v>
      </c>
      <c r="V177">
        <v>1.15806323820195</v>
      </c>
      <c r="W177">
        <v>1548.9</v>
      </c>
      <c r="X177">
        <v>1618.95</v>
      </c>
      <c r="Y177">
        <v>1545</v>
      </c>
      <c r="Z177">
        <v>1618.95</v>
      </c>
      <c r="AA177">
        <v>1264.55</v>
      </c>
      <c r="AB177">
        <v>1618.95</v>
      </c>
      <c r="AC177" s="2">
        <f>(Table2[[#This Row],[Close Price]]/Table2[[#This Row],[Day Low]])-1</f>
        <v>2.7632513396603997E-2</v>
      </c>
      <c r="AD177" s="2">
        <f>(Table2[[#This Row],[Day High]]/Table2[[#This Row],[Close Price]])-1</f>
        <v>1.7120060312872942E-2</v>
      </c>
      <c r="AE177" s="2">
        <f>(Table2[[#This Row],[Close Price]]/Table2[[#This Row],[Current Week Low]])-1</f>
        <v>3.0226537216828442E-2</v>
      </c>
      <c r="AF177" s="2">
        <f>(Table2[[#This Row],[Current Week High]]/Table2[[#This Row],[Close Price]])-1</f>
        <v>1.7120060312872942E-2</v>
      </c>
      <c r="AG177" s="2">
        <f>(Table2[[#This Row],[Close Price]]/Table2[[#This Row],[Current Month Low]])-1</f>
        <v>0.25870863152900259</v>
      </c>
      <c r="AH177" s="2">
        <f>(Table2[[#This Row],[Current Month High]]/Table2[[#This Row],[Close Price]])-1</f>
        <v>1.7120060312872942E-2</v>
      </c>
      <c r="AI177">
        <v>1.71200603128729</v>
      </c>
      <c r="AJ177">
        <v>93.637469586374706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0.21</v>
      </c>
      <c r="AM177" t="s">
        <v>10349</v>
      </c>
      <c r="AN177">
        <v>23.57</v>
      </c>
      <c r="AO177" t="s">
        <v>10349</v>
      </c>
      <c r="AP177">
        <v>0.120743251829571</v>
      </c>
      <c r="AQ177">
        <f>(Table2[[#This Row],[Sharpe Ratio]]-AVERAGE(Table2[Sharpe Ratio]))/_xlfn.STDEV.P(Table2[Sharpe Ratio])</f>
        <v>0.63401369334436131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4.9265812593475484</v>
      </c>
      <c r="AS177">
        <f>_xlfn.RANK.AVG(Table2[[#This Row],[1Y Return vs Nifty Z-Score]],Table2[1Y Return vs Nifty Z-Score])</f>
        <v>233</v>
      </c>
      <c r="AT177">
        <f>_xlfn.RANK.AVG(Table2[[#This Row],[6M Return vs Nifty Z-Score]],Table2[6M Return vs Nifty Z-Score])</f>
        <v>244</v>
      </c>
      <c r="AU177">
        <f>_xlfn.RANK.AVG(Table2[[#This Row],[Sharpe Ratio Z-Score]],Table2[Sharpe Ratio Z-Score])</f>
        <v>188</v>
      </c>
      <c r="AV177">
        <f>(Table2[[#This Row],[Rank 1Y]]+Table2[[#This Row],[Rank 6M]]+Table2[[#This Row],[Rank Sharpe]])/3</f>
        <v>221.66666666666666</v>
      </c>
    </row>
    <row r="178" spans="1:48" x14ac:dyDescent="0.3">
      <c r="A178" t="s">
        <v>822</v>
      </c>
      <c r="B178" t="s">
        <v>823</v>
      </c>
      <c r="C178" t="s">
        <v>10305</v>
      </c>
      <c r="D178" t="s">
        <v>577</v>
      </c>
      <c r="E178">
        <v>19671.2719364</v>
      </c>
      <c r="F178">
        <v>1148</v>
      </c>
      <c r="G178">
        <v>141.31467160403199</v>
      </c>
      <c r="H178">
        <f>(Table2[[#This Row],[1Y Return vs Nifty]]-AVERAGE(Table2[1Y Return vs Nifty]))/_xlfn.STDEV.P(Table2[1Y Return vs Nifty])</f>
        <v>1.7612816325704133</v>
      </c>
      <c r="I178">
        <v>26.840805627762901</v>
      </c>
      <c r="J178">
        <f>(Table2[[#This Row],[1M Return vs Nifty]]-AVERAGE(Table2[1M Return vs Nifty]))/_xlfn.STDEV.P(Table2[1M Return vs Nifty])</f>
        <v>2.5711725073057834</v>
      </c>
      <c r="K178">
        <v>47.087489444004802</v>
      </c>
      <c r="L178">
        <f>(Table2[[#This Row],[6M Return vs Nifty]]-AVERAGE(Table2[6M Return vs Nifty]))/_xlfn.STDEV.P(Table2[6M Return vs Nifty])</f>
        <v>1.3462354847977107</v>
      </c>
      <c r="M178">
        <v>-2.83261664646477</v>
      </c>
      <c r="N178">
        <f>(Table2[[#This Row],[1W Return vs Nifty]]-AVERAGE(Table2[1W Return vs Nifty]))/_xlfn.STDEV.P(Table2[1W Return vs Nifty])</f>
        <v>-0.74027087292396165</v>
      </c>
      <c r="O178">
        <v>966.32</v>
      </c>
      <c r="P178">
        <v>866.63596359675296</v>
      </c>
      <c r="Q178">
        <v>685.90476435306095</v>
      </c>
      <c r="R178">
        <v>76.283186131170396</v>
      </c>
      <c r="S178" s="2">
        <f>(Table2[[#This Row],[Close Price]]-Table2[[#This Row],[20D EMA]])/Table2[[#This Row],[20D EMA]]</f>
        <v>0.18801225266992294</v>
      </c>
      <c r="T178" s="2">
        <f>(Table2[[#This Row],[Close Price]]-Table2[[#This Row],[50D EMA]])/Table2[[#This Row],[50D EMA]]</f>
        <v>0.32466231292262199</v>
      </c>
      <c r="U178" s="2">
        <f>(Table2[[#This Row],[Close Price]]-Table2[[#This Row],[200D EMA]])/Table2[[#This Row],[200D EMA]]</f>
        <v>0.67370174353983825</v>
      </c>
      <c r="V178">
        <v>1.38691699897511</v>
      </c>
      <c r="W178">
        <v>1013.1</v>
      </c>
      <c r="X178">
        <v>1189</v>
      </c>
      <c r="Y178">
        <v>976.05</v>
      </c>
      <c r="Z178">
        <v>1189</v>
      </c>
      <c r="AA178">
        <v>810.6</v>
      </c>
      <c r="AB178">
        <v>1189</v>
      </c>
      <c r="AC178" s="2">
        <f>(Table2[[#This Row],[Close Price]]/Table2[[#This Row],[Day Low]])-1</f>
        <v>0.13315566084295716</v>
      </c>
      <c r="AD178" s="2">
        <f>(Table2[[#This Row],[Day High]]/Table2[[#This Row],[Close Price]])-1</f>
        <v>3.5714285714285809E-2</v>
      </c>
      <c r="AE178" s="2">
        <f>(Table2[[#This Row],[Close Price]]/Table2[[#This Row],[Current Week Low]])-1</f>
        <v>0.17616925362430202</v>
      </c>
      <c r="AF178" s="2">
        <f>(Table2[[#This Row],[Current Week High]]/Table2[[#This Row],[Close Price]])-1</f>
        <v>3.5714285714285809E-2</v>
      </c>
      <c r="AG178" s="2">
        <f>(Table2[[#This Row],[Close Price]]/Table2[[#This Row],[Current Month Low]])-1</f>
        <v>0.41623488773747841</v>
      </c>
      <c r="AH178" s="2">
        <f>(Table2[[#This Row],[Current Month High]]/Table2[[#This Row],[Close Price]])-1</f>
        <v>3.5714285714285809E-2</v>
      </c>
      <c r="AI178">
        <v>3.5714285714285801</v>
      </c>
      <c r="AJ178">
        <v>178.40426821874601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0.54</v>
      </c>
      <c r="AM178" t="s">
        <v>10349</v>
      </c>
      <c r="AN178">
        <v>26.29</v>
      </c>
      <c r="AO178" t="s">
        <v>10349</v>
      </c>
      <c r="AQ178">
        <f>(Table2[[#This Row],[Sharpe Ratio]]-AVERAGE(Table2[Sharpe Ratio]))/_xlfn.STDEV.P(Table2[Sharpe Ratio])</f>
        <v>-0.75319309836626391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4.1852256533836822</v>
      </c>
      <c r="AS178">
        <f>_xlfn.RANK.AVG(Table2[[#This Row],[1Y Return vs Nifty Z-Score]],Table2[1Y Return vs Nifty Z-Score])</f>
        <v>44</v>
      </c>
      <c r="AT178">
        <f>_xlfn.RANK.AVG(Table2[[#This Row],[6M Return vs Nifty Z-Score]],Table2[6M Return vs Nifty Z-Score])</f>
        <v>71</v>
      </c>
      <c r="AU178">
        <f>_xlfn.RANK.AVG(Table2[[#This Row],[Sharpe Ratio Z-Score]],Table2[Sharpe Ratio Z-Score])</f>
        <v>551.5</v>
      </c>
      <c r="AV178">
        <f>(Table2[[#This Row],[Rank 1Y]]+Table2[[#This Row],[Rank 6M]]+Table2[[#This Row],[Rank Sharpe]])/3</f>
        <v>222.16666666666666</v>
      </c>
    </row>
    <row r="179" spans="1:48" x14ac:dyDescent="0.3">
      <c r="A179" t="s">
        <v>979</v>
      </c>
      <c r="B179" t="s">
        <v>980</v>
      </c>
      <c r="C179" t="s">
        <v>10309</v>
      </c>
      <c r="D179" t="s">
        <v>51</v>
      </c>
      <c r="E179">
        <v>14866.758943245</v>
      </c>
      <c r="F179">
        <v>938.85</v>
      </c>
      <c r="G179">
        <v>71.225847298980398</v>
      </c>
      <c r="H179">
        <f>(Table2[[#This Row],[1Y Return vs Nifty]]-AVERAGE(Table2[1Y Return vs Nifty]))/_xlfn.STDEV.P(Table2[1Y Return vs Nifty])</f>
        <v>0.65615264720005406</v>
      </c>
      <c r="I179">
        <v>22.515856047617401</v>
      </c>
      <c r="J179">
        <f>(Table2[[#This Row],[1M Return vs Nifty]]-AVERAGE(Table2[1M Return vs Nifty]))/_xlfn.STDEV.P(Table2[1M Return vs Nifty])</f>
        <v>2.15510146016645</v>
      </c>
      <c r="K179">
        <v>52.545909834733799</v>
      </c>
      <c r="L179">
        <f>(Table2[[#This Row],[6M Return vs Nifty]]-AVERAGE(Table2[6M Return vs Nifty]))/_xlfn.STDEV.P(Table2[6M Return vs Nifty])</f>
        <v>1.5335831666529398</v>
      </c>
      <c r="M179">
        <v>-3.4905031776594502</v>
      </c>
      <c r="N179">
        <f>(Table2[[#This Row],[1W Return vs Nifty]]-AVERAGE(Table2[1W Return vs Nifty]))/_xlfn.STDEV.P(Table2[1W Return vs Nifty])</f>
        <v>-0.88948947381088417</v>
      </c>
      <c r="O179">
        <v>861.25</v>
      </c>
      <c r="P179">
        <v>801.57657919865096</v>
      </c>
      <c r="Q179">
        <v>656.80828652508001</v>
      </c>
      <c r="R179">
        <v>80.224102411183395</v>
      </c>
      <c r="S179" s="2">
        <f>(Table2[[#This Row],[Close Price]]-Table2[[#This Row],[20D EMA]])/Table2[[#This Row],[20D EMA]]</f>
        <v>9.0101596516690877E-2</v>
      </c>
      <c r="T179" s="2">
        <f>(Table2[[#This Row],[Close Price]]-Table2[[#This Row],[50D EMA]])/Table2[[#This Row],[50D EMA]]</f>
        <v>0.17125428108014773</v>
      </c>
      <c r="U179" s="2">
        <f>(Table2[[#This Row],[Close Price]]-Table2[[#This Row],[200D EMA]])/Table2[[#This Row],[200D EMA]]</f>
        <v>0.42941253827215586</v>
      </c>
      <c r="V179">
        <v>0.78927267088523301</v>
      </c>
      <c r="W179">
        <v>900.5</v>
      </c>
      <c r="X179">
        <v>950.5</v>
      </c>
      <c r="Y179">
        <v>898.5</v>
      </c>
      <c r="Z179">
        <v>950.5</v>
      </c>
      <c r="AA179">
        <v>778.6</v>
      </c>
      <c r="AB179">
        <v>950.5</v>
      </c>
      <c r="AC179" s="2">
        <f>(Table2[[#This Row],[Close Price]]/Table2[[#This Row],[Day Low]])-1</f>
        <v>4.2587451415880162E-2</v>
      </c>
      <c r="AD179" s="2">
        <f>(Table2[[#This Row],[Day High]]/Table2[[#This Row],[Close Price]])-1</f>
        <v>1.2408797997550236E-2</v>
      </c>
      <c r="AE179" s="2">
        <f>(Table2[[#This Row],[Close Price]]/Table2[[#This Row],[Current Week Low]])-1</f>
        <v>4.4908180300500922E-2</v>
      </c>
      <c r="AF179" s="2">
        <f>(Table2[[#This Row],[Current Week High]]/Table2[[#This Row],[Close Price]])-1</f>
        <v>1.2408797997550236E-2</v>
      </c>
      <c r="AG179" s="2">
        <f>(Table2[[#This Row],[Close Price]]/Table2[[#This Row],[Current Month Low]])-1</f>
        <v>0.2058181351143078</v>
      </c>
      <c r="AH179" s="2">
        <f>(Table2[[#This Row],[Current Month High]]/Table2[[#This Row],[Close Price]])-1</f>
        <v>1.2408797997550236E-2</v>
      </c>
      <c r="AI179">
        <v>1.2408797997550201</v>
      </c>
      <c r="AJ179">
        <v>194.541176470588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</v>
      </c>
      <c r="AM179" t="s">
        <v>10349</v>
      </c>
      <c r="AN179">
        <v>10.39</v>
      </c>
      <c r="AO179" t="s">
        <v>10349</v>
      </c>
      <c r="AP179">
        <v>2.6730413007078999E-2</v>
      </c>
      <c r="AQ179">
        <f>(Table2[[#This Row],[Sharpe Ratio]]-AVERAGE(Table2[Sharpe Ratio]))/_xlfn.STDEV.P(Table2[Sharpe Ratio])</f>
        <v>-0.44609013479038417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3.0092576654181755</v>
      </c>
      <c r="AS179">
        <f>_xlfn.RANK.AVG(Table2[[#This Row],[1Y Return vs Nifty Z-Score]],Table2[1Y Return vs Nifty Z-Score])</f>
        <v>150</v>
      </c>
      <c r="AT179">
        <f>_xlfn.RANK.AVG(Table2[[#This Row],[6M Return vs Nifty Z-Score]],Table2[6M Return vs Nifty Z-Score])</f>
        <v>58</v>
      </c>
      <c r="AU179">
        <f>_xlfn.RANK.AVG(Table2[[#This Row],[Sharpe Ratio Z-Score]],Table2[Sharpe Ratio Z-Score])</f>
        <v>461</v>
      </c>
      <c r="AV179">
        <f>(Table2[[#This Row],[Rank 1Y]]+Table2[[#This Row],[Rank 6M]]+Table2[[#This Row],[Rank Sharpe]])/3</f>
        <v>223</v>
      </c>
    </row>
    <row r="180" spans="1:48" x14ac:dyDescent="0.3">
      <c r="A180" t="s">
        <v>1121</v>
      </c>
      <c r="B180" t="s">
        <v>1122</v>
      </c>
      <c r="C180" t="s">
        <v>10318</v>
      </c>
      <c r="D180" t="s">
        <v>385</v>
      </c>
      <c r="E180">
        <v>11210.8538801</v>
      </c>
      <c r="F180">
        <v>203.21</v>
      </c>
      <c r="G180">
        <v>36.505276761490201</v>
      </c>
      <c r="H180">
        <f>(Table2[[#This Row],[1Y Return vs Nifty]]-AVERAGE(Table2[1Y Return vs Nifty]))/_xlfn.STDEV.P(Table2[1Y Return vs Nifty])</f>
        <v>0.10869434311189433</v>
      </c>
      <c r="I180">
        <v>-8.1498975773350004</v>
      </c>
      <c r="J180">
        <f>(Table2[[#This Row],[1M Return vs Nifty]]-AVERAGE(Table2[1M Return vs Nifty]))/_xlfn.STDEV.P(Table2[1M Return vs Nifty])</f>
        <v>-0.79502130672636517</v>
      </c>
      <c r="K180">
        <v>26.531669919792598</v>
      </c>
      <c r="L180">
        <f>(Table2[[#This Row],[6M Return vs Nifty]]-AVERAGE(Table2[6M Return vs Nifty]))/_xlfn.STDEV.P(Table2[6M Return vs Nifty])</f>
        <v>0.64070442254449944</v>
      </c>
      <c r="M180">
        <v>2.7623361120891201</v>
      </c>
      <c r="N180">
        <f>(Table2[[#This Row],[1W Return vs Nifty]]-AVERAGE(Table2[1W Return vs Nifty]))/_xlfn.STDEV.P(Table2[1W Return vs Nifty])</f>
        <v>0.52874890947493625</v>
      </c>
      <c r="O180">
        <v>200.38</v>
      </c>
      <c r="P180">
        <v>196.89782451561999</v>
      </c>
      <c r="Q180">
        <v>166.687238691766</v>
      </c>
      <c r="R180">
        <v>57.579260594499203</v>
      </c>
      <c r="S180" s="2">
        <f>(Table2[[#This Row],[Close Price]]-Table2[[#This Row],[20D EMA]])/Table2[[#This Row],[20D EMA]]</f>
        <v>1.4123165984629267E-2</v>
      </c>
      <c r="T180" s="2">
        <f>(Table2[[#This Row],[Close Price]]-Table2[[#This Row],[50D EMA]])/Table2[[#This Row],[50D EMA]]</f>
        <v>3.2058127101751058E-2</v>
      </c>
      <c r="U180" s="2">
        <f>(Table2[[#This Row],[Close Price]]-Table2[[#This Row],[200D EMA]])/Table2[[#This Row],[200D EMA]]</f>
        <v>0.21910952268980238</v>
      </c>
      <c r="V180">
        <v>0.33006316739066899</v>
      </c>
      <c r="W180">
        <v>199.21</v>
      </c>
      <c r="X180">
        <v>207.89</v>
      </c>
      <c r="Y180">
        <v>198.28</v>
      </c>
      <c r="Z180">
        <v>207.89</v>
      </c>
      <c r="AA180">
        <v>185.21</v>
      </c>
      <c r="AB180">
        <v>221.4</v>
      </c>
      <c r="AC180" s="2">
        <f>(Table2[[#This Row],[Close Price]]/Table2[[#This Row],[Day Low]])-1</f>
        <v>2.0079313287485467E-2</v>
      </c>
      <c r="AD180" s="2">
        <f>(Table2[[#This Row],[Day High]]/Table2[[#This Row],[Close Price]])-1</f>
        <v>2.3030362679001826E-2</v>
      </c>
      <c r="AE180" s="2">
        <f>(Table2[[#This Row],[Close Price]]/Table2[[#This Row],[Current Week Low]])-1</f>
        <v>2.486382892878769E-2</v>
      </c>
      <c r="AF180" s="2">
        <f>(Table2[[#This Row],[Current Week High]]/Table2[[#This Row],[Close Price]])-1</f>
        <v>2.3030362679001826E-2</v>
      </c>
      <c r="AG180" s="2">
        <f>(Table2[[#This Row],[Close Price]]/Table2[[#This Row],[Current Month Low]])-1</f>
        <v>9.7186976945089265E-2</v>
      </c>
      <c r="AH180" s="2">
        <f>(Table2[[#This Row],[Current Month High]]/Table2[[#This Row],[Close Price]])-1</f>
        <v>8.9513311352787728E-2</v>
      </c>
      <c r="AI180">
        <v>20.564932828108802</v>
      </c>
      <c r="AJ180">
        <v>72.797619047618994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0.26</v>
      </c>
      <c r="AM180" t="s">
        <v>10349</v>
      </c>
      <c r="AN180">
        <v>1.68</v>
      </c>
      <c r="AO180" t="s">
        <v>10349</v>
      </c>
      <c r="AP180">
        <v>0.101273600240464</v>
      </c>
      <c r="AQ180">
        <f>(Table2[[#This Row],[Sharpe Ratio]]-AVERAGE(Table2[Sharpe Ratio]))/_xlfn.STDEV.P(Table2[Sharpe Ratio])</f>
        <v>0.4103288703219436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0.89345523872690846</v>
      </c>
      <c r="AS180">
        <f>_xlfn.RANK.AVG(Table2[[#This Row],[1Y Return vs Nifty Z-Score]],Table2[1Y Return vs Nifty Z-Score])</f>
        <v>269</v>
      </c>
      <c r="AT180">
        <f>_xlfn.RANK.AVG(Table2[[#This Row],[6M Return vs Nifty Z-Score]],Table2[6M Return vs Nifty Z-Score])</f>
        <v>166</v>
      </c>
      <c r="AU180">
        <f>_xlfn.RANK.AVG(Table2[[#This Row],[Sharpe Ratio Z-Score]],Table2[Sharpe Ratio Z-Score])</f>
        <v>236</v>
      </c>
      <c r="AV180">
        <f>(Table2[[#This Row],[Rank 1Y]]+Table2[[#This Row],[Rank 6M]]+Table2[[#This Row],[Rank Sharpe]])/3</f>
        <v>223.66666666666666</v>
      </c>
    </row>
    <row r="181" spans="1:48" x14ac:dyDescent="0.3">
      <c r="A181" t="s">
        <v>909</v>
      </c>
      <c r="B181" t="s">
        <v>910</v>
      </c>
      <c r="C181" t="s">
        <v>10318</v>
      </c>
      <c r="D181" t="s">
        <v>561</v>
      </c>
      <c r="E181">
        <v>16695.250549470002</v>
      </c>
      <c r="F181">
        <v>887.85</v>
      </c>
      <c r="G181">
        <v>65.813666730468896</v>
      </c>
      <c r="H181">
        <f>(Table2[[#This Row],[1Y Return vs Nifty]]-AVERAGE(Table2[1Y Return vs Nifty]))/_xlfn.STDEV.P(Table2[1Y Return vs Nifty])</f>
        <v>0.57081582382450191</v>
      </c>
      <c r="I181">
        <v>-3.1573744885325499</v>
      </c>
      <c r="J181">
        <f>(Table2[[#This Row],[1M Return vs Nifty]]-AVERAGE(Table2[1M Return vs Nifty]))/_xlfn.STDEV.P(Table2[1M Return vs Nifty])</f>
        <v>-0.31472800597638206</v>
      </c>
      <c r="K181">
        <v>3.2442078228687898</v>
      </c>
      <c r="L181">
        <f>(Table2[[#This Row],[6M Return vs Nifty]]-AVERAGE(Table2[6M Return vs Nifty]))/_xlfn.STDEV.P(Table2[6M Return vs Nifty])</f>
        <v>-0.15858396637482897</v>
      </c>
      <c r="M181">
        <v>-5.1026996466297199</v>
      </c>
      <c r="N181">
        <f>(Table2[[#This Row],[1W Return vs Nifty]]-AVERAGE(Table2[1W Return vs Nifty]))/_xlfn.STDEV.P(Table2[1W Return vs Nifty])</f>
        <v>-1.2551599808779936</v>
      </c>
      <c r="O181">
        <v>860.63</v>
      </c>
      <c r="P181">
        <v>828.28106352341899</v>
      </c>
      <c r="Q181">
        <v>696.69453940112703</v>
      </c>
      <c r="R181">
        <v>60.839782174799403</v>
      </c>
      <c r="S181" s="2">
        <f>(Table2[[#This Row],[Close Price]]-Table2[[#This Row],[20D EMA]])/Table2[[#This Row],[20D EMA]]</f>
        <v>3.1627993446661201E-2</v>
      </c>
      <c r="T181" s="2">
        <f>(Table2[[#This Row],[Close Price]]-Table2[[#This Row],[50D EMA]])/Table2[[#This Row],[50D EMA]]</f>
        <v>7.1918747270619893E-2</v>
      </c>
      <c r="U181" s="2">
        <f>(Table2[[#This Row],[Close Price]]-Table2[[#This Row],[200D EMA]])/Table2[[#This Row],[200D EMA]]</f>
        <v>0.27437485122703659</v>
      </c>
      <c r="V181">
        <v>0.72378944905538201</v>
      </c>
      <c r="W181">
        <v>865.65</v>
      </c>
      <c r="X181">
        <v>901</v>
      </c>
      <c r="Y181">
        <v>846.7</v>
      </c>
      <c r="Z181">
        <v>901</v>
      </c>
      <c r="AA181">
        <v>785</v>
      </c>
      <c r="AB181">
        <v>902</v>
      </c>
      <c r="AC181" s="2">
        <f>(Table2[[#This Row],[Close Price]]/Table2[[#This Row],[Day Low]])-1</f>
        <v>2.5645468722925058E-2</v>
      </c>
      <c r="AD181" s="2">
        <f>(Table2[[#This Row],[Day High]]/Table2[[#This Row],[Close Price]])-1</f>
        <v>1.4811060426873857E-2</v>
      </c>
      <c r="AE181" s="2">
        <f>(Table2[[#This Row],[Close Price]]/Table2[[#This Row],[Current Week Low]])-1</f>
        <v>4.8600448801228158E-2</v>
      </c>
      <c r="AF181" s="2">
        <f>(Table2[[#This Row],[Current Week High]]/Table2[[#This Row],[Close Price]])-1</f>
        <v>1.4811060426873857E-2</v>
      </c>
      <c r="AG181" s="2">
        <f>(Table2[[#This Row],[Close Price]]/Table2[[#This Row],[Current Month Low]])-1</f>
        <v>0.13101910828025476</v>
      </c>
      <c r="AH181" s="2">
        <f>(Table2[[#This Row],[Current Month High]]/Table2[[#This Row],[Close Price]])-1</f>
        <v>1.5937376809145753E-2</v>
      </c>
      <c r="AI181">
        <v>4.3644759813031397</v>
      </c>
      <c r="AJ181">
        <v>110.890736342042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</v>
      </c>
      <c r="AM181" t="s">
        <v>10349</v>
      </c>
      <c r="AN181">
        <v>9.69</v>
      </c>
      <c r="AO181" t="s">
        <v>10349</v>
      </c>
      <c r="AP181">
        <v>0.13019859443757201</v>
      </c>
      <c r="AQ181">
        <f>(Table2[[#This Row],[Sharpe Ratio]]-AVERAGE(Table2[Sharpe Ratio]))/_xlfn.STDEV.P(Table2[Sharpe Ratio])</f>
        <v>0.74264515129352926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-0.41501097811117338</v>
      </c>
      <c r="AS181">
        <f>_xlfn.RANK.AVG(Table2[[#This Row],[1Y Return vs Nifty Z-Score]],Table2[1Y Return vs Nifty Z-Score])</f>
        <v>157</v>
      </c>
      <c r="AT181">
        <f>_xlfn.RANK.AVG(Table2[[#This Row],[6M Return vs Nifty Z-Score]],Table2[6M Return vs Nifty Z-Score])</f>
        <v>358</v>
      </c>
      <c r="AU181">
        <f>_xlfn.RANK.AVG(Table2[[#This Row],[Sharpe Ratio Z-Score]],Table2[Sharpe Ratio Z-Score])</f>
        <v>164</v>
      </c>
      <c r="AV181">
        <f>(Table2[[#This Row],[Rank 1Y]]+Table2[[#This Row],[Rank 6M]]+Table2[[#This Row],[Rank Sharpe]])/3</f>
        <v>226.33333333333334</v>
      </c>
    </row>
    <row r="182" spans="1:48" x14ac:dyDescent="0.3">
      <c r="A182" t="s">
        <v>455</v>
      </c>
      <c r="B182" t="s">
        <v>456</v>
      </c>
      <c r="C182" t="s">
        <v>10304</v>
      </c>
      <c r="D182" t="s">
        <v>21</v>
      </c>
      <c r="E182">
        <v>50386.339451565</v>
      </c>
      <c r="F182">
        <v>1856.85</v>
      </c>
      <c r="G182">
        <v>31.455165232440699</v>
      </c>
      <c r="H182">
        <f>(Table2[[#This Row],[1Y Return vs Nifty]]-AVERAGE(Table2[1Y Return vs Nifty]))/_xlfn.STDEV.P(Table2[1Y Return vs Nifty])</f>
        <v>2.9066461128669466E-2</v>
      </c>
      <c r="I182">
        <v>1.3448528032207601</v>
      </c>
      <c r="J182">
        <f>(Table2[[#This Row],[1M Return vs Nifty]]-AVERAGE(Table2[1M Return vs Nifty]))/_xlfn.STDEV.P(Table2[1M Return vs Nifty])</f>
        <v>0.11839760370438231</v>
      </c>
      <c r="K182">
        <v>4.8249270827890696</v>
      </c>
      <c r="L182">
        <f>(Table2[[#This Row],[6M Return vs Nifty]]-AVERAGE(Table2[6M Return vs Nifty]))/_xlfn.STDEV.P(Table2[6M Return vs Nifty])</f>
        <v>-0.1043294260845699</v>
      </c>
      <c r="M182">
        <v>-1.4749370156144199</v>
      </c>
      <c r="N182">
        <f>(Table2[[#This Row],[1W Return vs Nifty]]-AVERAGE(Table2[1W Return vs Nifty]))/_xlfn.STDEV.P(Table2[1W Return vs Nifty])</f>
        <v>-0.43232862853681769</v>
      </c>
      <c r="O182">
        <v>1804.48</v>
      </c>
      <c r="P182">
        <v>1738.3254954121301</v>
      </c>
      <c r="Q182">
        <v>1530.0278686347001</v>
      </c>
      <c r="R182">
        <v>65.428063775495502</v>
      </c>
      <c r="S182" s="2">
        <f>(Table2[[#This Row],[Close Price]]-Table2[[#This Row],[20D EMA]])/Table2[[#This Row],[20D EMA]]</f>
        <v>2.902221138499728E-2</v>
      </c>
      <c r="T182" s="2">
        <f>(Table2[[#This Row],[Close Price]]-Table2[[#This Row],[50D EMA]])/Table2[[#This Row],[50D EMA]]</f>
        <v>6.8183148035672977E-2</v>
      </c>
      <c r="U182" s="2">
        <f>(Table2[[#This Row],[Close Price]]-Table2[[#This Row],[200D EMA]])/Table2[[#This Row],[200D EMA]]</f>
        <v>0.21360534540912327</v>
      </c>
      <c r="V182">
        <v>0.575087493025918</v>
      </c>
      <c r="W182">
        <v>1826.8</v>
      </c>
      <c r="X182">
        <v>1909</v>
      </c>
      <c r="Y182">
        <v>1821.9</v>
      </c>
      <c r="Z182">
        <v>1909</v>
      </c>
      <c r="AA182">
        <v>1685</v>
      </c>
      <c r="AB182">
        <v>1909</v>
      </c>
      <c r="AC182" s="2">
        <f>(Table2[[#This Row],[Close Price]]/Table2[[#This Row],[Day Low]])-1</f>
        <v>1.6449529231442828E-2</v>
      </c>
      <c r="AD182" s="2">
        <f>(Table2[[#This Row],[Day High]]/Table2[[#This Row],[Close Price]])-1</f>
        <v>2.8085198050461946E-2</v>
      </c>
      <c r="AE182" s="2">
        <f>(Table2[[#This Row],[Close Price]]/Table2[[#This Row],[Current Week Low]])-1</f>
        <v>1.9183270212415504E-2</v>
      </c>
      <c r="AF182" s="2">
        <f>(Table2[[#This Row],[Current Week High]]/Table2[[#This Row],[Close Price]])-1</f>
        <v>2.8085198050461946E-2</v>
      </c>
      <c r="AG182" s="2">
        <f>(Table2[[#This Row],[Close Price]]/Table2[[#This Row],[Current Month Low]])-1</f>
        <v>0.10198813056379818</v>
      </c>
      <c r="AH182" s="2">
        <f>(Table2[[#This Row],[Current Month High]]/Table2[[#This Row],[Close Price]])-1</f>
        <v>2.8085198050461946E-2</v>
      </c>
      <c r="AI182">
        <v>3.86945633734552</v>
      </c>
      <c r="AJ182">
        <v>78.887283236994193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10349</v>
      </c>
      <c r="AN182">
        <v>8.6999999999999993</v>
      </c>
      <c r="AO182" t="s">
        <v>10349</v>
      </c>
      <c r="AP182">
        <v>0.19303367959574699</v>
      </c>
      <c r="AQ182">
        <f>(Table2[[#This Row],[Sharpe Ratio]]-AVERAGE(Table2[Sharpe Ratio]))/_xlfn.STDEV.P(Table2[Sharpe Ratio])</f>
        <v>1.4645509768229719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1.075356987034636</v>
      </c>
      <c r="AS182">
        <f>_xlfn.RANK.AVG(Table2[[#This Row],[1Y Return vs Nifty Z-Score]],Table2[1Y Return vs Nifty Z-Score])</f>
        <v>288</v>
      </c>
      <c r="AT182">
        <f>_xlfn.RANK.AVG(Table2[[#This Row],[6M Return vs Nifty Z-Score]],Table2[6M Return vs Nifty Z-Score])</f>
        <v>344</v>
      </c>
      <c r="AU182">
        <f>_xlfn.RANK.AVG(Table2[[#This Row],[Sharpe Ratio Z-Score]],Table2[Sharpe Ratio Z-Score])</f>
        <v>49</v>
      </c>
      <c r="AV182">
        <f>(Table2[[#This Row],[Rank 1Y]]+Table2[[#This Row],[Rank 6M]]+Table2[[#This Row],[Rank Sharpe]])/3</f>
        <v>227</v>
      </c>
    </row>
    <row r="183" spans="1:48" x14ac:dyDescent="0.3">
      <c r="A183" t="s">
        <v>724</v>
      </c>
      <c r="B183" t="s">
        <v>725</v>
      </c>
      <c r="C183" t="s">
        <v>10305</v>
      </c>
      <c r="D183" t="s">
        <v>412</v>
      </c>
      <c r="E183">
        <v>23729.542934229899</v>
      </c>
      <c r="F183">
        <v>6673.45</v>
      </c>
      <c r="G183">
        <v>125.587307443822</v>
      </c>
      <c r="H183">
        <f>(Table2[[#This Row],[1Y Return vs Nifty]]-AVERAGE(Table2[1Y Return vs Nifty]))/_xlfn.STDEV.P(Table2[1Y Return vs Nifty])</f>
        <v>1.5132996444395277</v>
      </c>
      <c r="I183">
        <v>6.7592759678442498</v>
      </c>
      <c r="J183">
        <f>(Table2[[#This Row],[1M Return vs Nifty]]-AVERAGE(Table2[1M Return vs Nifty]))/_xlfn.STDEV.P(Table2[1M Return vs Nifty])</f>
        <v>0.63927875480547136</v>
      </c>
      <c r="K183">
        <v>44.2992442196431</v>
      </c>
      <c r="L183">
        <f>(Table2[[#This Row],[6M Return vs Nifty]]-AVERAGE(Table2[6M Return vs Nifty]))/_xlfn.STDEV.P(Table2[6M Return vs Nifty])</f>
        <v>1.2505354027528548</v>
      </c>
      <c r="M183">
        <v>-4.9707160500048202</v>
      </c>
      <c r="N183">
        <f>(Table2[[#This Row],[1W Return vs Nifty]]-AVERAGE(Table2[1W Return vs Nifty]))/_xlfn.STDEV.P(Table2[1W Return vs Nifty])</f>
        <v>-1.2252241079051458</v>
      </c>
      <c r="O183">
        <v>6151.54</v>
      </c>
      <c r="P183">
        <v>5708.4756600814399</v>
      </c>
      <c r="Q183">
        <v>4471.4732078000998</v>
      </c>
      <c r="R183">
        <v>69.981298157296393</v>
      </c>
      <c r="S183" s="2">
        <f>(Table2[[#This Row],[Close Price]]-Table2[[#This Row],[20D EMA]])/Table2[[#This Row],[20D EMA]]</f>
        <v>8.4842169603058723E-2</v>
      </c>
      <c r="T183" s="2">
        <f>(Table2[[#This Row],[Close Price]]-Table2[[#This Row],[50D EMA]])/Table2[[#This Row],[50D EMA]]</f>
        <v>0.16904238493412324</v>
      </c>
      <c r="U183" s="2">
        <f>(Table2[[#This Row],[Close Price]]-Table2[[#This Row],[200D EMA]])/Table2[[#This Row],[200D EMA]]</f>
        <v>0.49244995773624256</v>
      </c>
      <c r="V183">
        <v>2.0837644257032899</v>
      </c>
      <c r="W183">
        <v>6320</v>
      </c>
      <c r="X183">
        <v>6694</v>
      </c>
      <c r="Y183">
        <v>6201.1</v>
      </c>
      <c r="Z183">
        <v>6694</v>
      </c>
      <c r="AA183">
        <v>5758.7</v>
      </c>
      <c r="AB183">
        <v>6898.85</v>
      </c>
      <c r="AC183" s="2">
        <f>(Table2[[#This Row],[Close Price]]/Table2[[#This Row],[Day Low]])-1</f>
        <v>5.5925632911392409E-2</v>
      </c>
      <c r="AD183" s="2">
        <f>(Table2[[#This Row],[Day High]]/Table2[[#This Row],[Close Price]])-1</f>
        <v>3.0793667443376194E-3</v>
      </c>
      <c r="AE183" s="2">
        <f>(Table2[[#This Row],[Close Price]]/Table2[[#This Row],[Current Week Low]])-1</f>
        <v>7.6171969489284175E-2</v>
      </c>
      <c r="AF183" s="2">
        <f>(Table2[[#This Row],[Current Week High]]/Table2[[#This Row],[Close Price]])-1</f>
        <v>3.0793667443376194E-3</v>
      </c>
      <c r="AG183" s="2">
        <f>(Table2[[#This Row],[Close Price]]/Table2[[#This Row],[Current Month Low]])-1</f>
        <v>0.15884661468734262</v>
      </c>
      <c r="AH183" s="2">
        <f>(Table2[[#This Row],[Current Month High]]/Table2[[#This Row],[Close Price]])-1</f>
        <v>3.3775633293124274E-2</v>
      </c>
      <c r="AI183">
        <v>3.3775633293124199</v>
      </c>
      <c r="AJ183">
        <v>217.78333333333299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0.26</v>
      </c>
      <c r="AM183" t="s">
        <v>10349</v>
      </c>
      <c r="AN183">
        <v>8.2899999999999991</v>
      </c>
      <c r="AO183" t="s">
        <v>10349</v>
      </c>
      <c r="AQ183">
        <f>(Table2[[#This Row],[Sharpe Ratio]]-AVERAGE(Table2[Sharpe Ratio]))/_xlfn.STDEV.P(Table2[Sharpe Ratio])</f>
        <v>-0.75319309836626391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1.4246965957264444</v>
      </c>
      <c r="AS183">
        <f>_xlfn.RANK.AVG(Table2[[#This Row],[1Y Return vs Nifty Z-Score]],Table2[1Y Return vs Nifty Z-Score])</f>
        <v>56</v>
      </c>
      <c r="AT183">
        <f>_xlfn.RANK.AVG(Table2[[#This Row],[6M Return vs Nifty Z-Score]],Table2[6M Return vs Nifty Z-Score])</f>
        <v>79</v>
      </c>
      <c r="AU183">
        <f>_xlfn.RANK.AVG(Table2[[#This Row],[Sharpe Ratio Z-Score]],Table2[Sharpe Ratio Z-Score])</f>
        <v>551.5</v>
      </c>
      <c r="AV183">
        <f>(Table2[[#This Row],[Rank 1Y]]+Table2[[#This Row],[Rank 6M]]+Table2[[#This Row],[Rank Sharpe]])/3</f>
        <v>228.83333333333334</v>
      </c>
    </row>
    <row r="184" spans="1:48" x14ac:dyDescent="0.3">
      <c r="A184" t="s">
        <v>459</v>
      </c>
      <c r="B184" t="s">
        <v>460</v>
      </c>
      <c r="C184" t="s">
        <v>10309</v>
      </c>
      <c r="D184" t="s">
        <v>51</v>
      </c>
      <c r="E184">
        <v>48688.141201769999</v>
      </c>
      <c r="F184">
        <v>2874.05</v>
      </c>
      <c r="G184">
        <v>73.580805143768103</v>
      </c>
      <c r="H184">
        <f>(Table2[[#This Row],[1Y Return vs Nifty]]-AVERAGE(Table2[1Y Return vs Nifty]))/_xlfn.STDEV.P(Table2[1Y Return vs Nifty])</f>
        <v>0.6932845608739524</v>
      </c>
      <c r="I184">
        <v>4.5532850021730997</v>
      </c>
      <c r="J184">
        <f>(Table2[[#This Row],[1M Return vs Nifty]]-AVERAGE(Table2[1M Return vs Nifty]))/_xlfn.STDEV.P(Table2[1M Return vs Nifty])</f>
        <v>0.42705686549599492</v>
      </c>
      <c r="K184">
        <v>19.890401277574099</v>
      </c>
      <c r="L184">
        <f>(Table2[[#This Row],[6M Return vs Nifty]]-AVERAGE(Table2[6M Return vs Nifty]))/_xlfn.STDEV.P(Table2[6M Return vs Nifty])</f>
        <v>0.412758204475486</v>
      </c>
      <c r="M184">
        <v>-2.2518891146344799</v>
      </c>
      <c r="N184">
        <f>(Table2[[#This Row],[1W Return vs Nifty]]-AVERAGE(Table2[1W Return vs Nifty]))/_xlfn.STDEV.P(Table2[1W Return vs Nifty])</f>
        <v>-0.60855309837267091</v>
      </c>
      <c r="O184">
        <v>2851.9</v>
      </c>
      <c r="P184">
        <v>2711.01621170823</v>
      </c>
      <c r="Q184">
        <v>2263.7835145068798</v>
      </c>
      <c r="R184">
        <v>48.836063592497098</v>
      </c>
      <c r="S184" s="2">
        <f>(Table2[[#This Row],[Close Price]]-Table2[[#This Row],[20D EMA]])/Table2[[#This Row],[20D EMA]]</f>
        <v>7.7667519899015007E-3</v>
      </c>
      <c r="T184" s="2">
        <f>(Table2[[#This Row],[Close Price]]-Table2[[#This Row],[50D EMA]])/Table2[[#This Row],[50D EMA]]</f>
        <v>6.0137518760554169E-2</v>
      </c>
      <c r="U184" s="2">
        <f>(Table2[[#This Row],[Close Price]]-Table2[[#This Row],[200D EMA]])/Table2[[#This Row],[200D EMA]]</f>
        <v>0.26957811185671382</v>
      </c>
      <c r="V184">
        <v>0.89280213588621904</v>
      </c>
      <c r="W184">
        <v>2868</v>
      </c>
      <c r="X184">
        <v>2926.15</v>
      </c>
      <c r="Y184">
        <v>2868</v>
      </c>
      <c r="Z184">
        <v>3028.9</v>
      </c>
      <c r="AA184">
        <v>2702.1</v>
      </c>
      <c r="AB184">
        <v>3088</v>
      </c>
      <c r="AC184" s="2">
        <f>(Table2[[#This Row],[Close Price]]/Table2[[#This Row],[Day Low]])-1</f>
        <v>2.1094839609485661E-3</v>
      </c>
      <c r="AD184" s="2">
        <f>(Table2[[#This Row],[Day High]]/Table2[[#This Row],[Close Price]])-1</f>
        <v>1.8127729162679795E-2</v>
      </c>
      <c r="AE184" s="2">
        <f>(Table2[[#This Row],[Close Price]]/Table2[[#This Row],[Current Week Low]])-1</f>
        <v>2.1094839609485661E-3</v>
      </c>
      <c r="AF184" s="2">
        <f>(Table2[[#This Row],[Current Week High]]/Table2[[#This Row],[Close Price]])-1</f>
        <v>5.3878672952801798E-2</v>
      </c>
      <c r="AG184" s="2">
        <f>(Table2[[#This Row],[Close Price]]/Table2[[#This Row],[Current Month Low]])-1</f>
        <v>6.3635690759039409E-2</v>
      </c>
      <c r="AH184" s="2">
        <f>(Table2[[#This Row],[Current Month High]]/Table2[[#This Row],[Close Price]])-1</f>
        <v>7.4441989526974117E-2</v>
      </c>
      <c r="AI184">
        <v>7.4441989526974099</v>
      </c>
      <c r="AJ184">
        <v>107.50514421862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-0.01</v>
      </c>
      <c r="AM184" t="s">
        <v>10348</v>
      </c>
      <c r="AN184">
        <v>0.01</v>
      </c>
      <c r="AO184" t="s">
        <v>10349</v>
      </c>
      <c r="AP184">
        <v>7.1762019889177006E-2</v>
      </c>
      <c r="AQ184">
        <f>(Table2[[#This Row],[Sharpe Ratio]]-AVERAGE(Table2[Sharpe Ratio]))/_xlfn.STDEV.P(Table2[Sharpe Ratio])</f>
        <v>7.1273361404525601E-2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0.99581989387728809</v>
      </c>
      <c r="AS184">
        <f>_xlfn.RANK.AVG(Table2[[#This Row],[1Y Return vs Nifty Z-Score]],Table2[1Y Return vs Nifty Z-Score])</f>
        <v>143</v>
      </c>
      <c r="AT184">
        <f>_xlfn.RANK.AVG(Table2[[#This Row],[6M Return vs Nifty Z-Score]],Table2[6M Return vs Nifty Z-Score])</f>
        <v>208</v>
      </c>
      <c r="AU184">
        <f>_xlfn.RANK.AVG(Table2[[#This Row],[Sharpe Ratio Z-Score]],Table2[Sharpe Ratio Z-Score])</f>
        <v>338</v>
      </c>
      <c r="AV184">
        <f>(Table2[[#This Row],[Rank 1Y]]+Table2[[#This Row],[Rank 6M]]+Table2[[#This Row],[Rank Sharpe]])/3</f>
        <v>229.66666666666666</v>
      </c>
    </row>
    <row r="185" spans="1:48" x14ac:dyDescent="0.3">
      <c r="A185" t="s">
        <v>1402</v>
      </c>
      <c r="B185" t="s">
        <v>1403</v>
      </c>
      <c r="C185" t="s">
        <v>10308</v>
      </c>
      <c r="D185" t="s">
        <v>46</v>
      </c>
      <c r="E185">
        <v>8019.7508628160003</v>
      </c>
      <c r="F185">
        <v>47.74</v>
      </c>
      <c r="G185">
        <v>46.182738199164703</v>
      </c>
      <c r="H185">
        <f>(Table2[[#This Row],[1Y Return vs Nifty]]-AVERAGE(Table2[1Y Return vs Nifty]))/_xlfn.STDEV.P(Table2[1Y Return vs Nifty])</f>
        <v>0.26128419242981449</v>
      </c>
      <c r="I185">
        <v>-16.319724215711201</v>
      </c>
      <c r="J185">
        <f>(Table2[[#This Row],[1M Return vs Nifty]]-AVERAGE(Table2[1M Return vs Nifty]))/_xlfn.STDEV.P(Table2[1M Return vs Nifty])</f>
        <v>-1.5809792147632145</v>
      </c>
      <c r="K185">
        <v>7.2789504567603904</v>
      </c>
      <c r="L185">
        <f>(Table2[[#This Row],[6M Return vs Nifty]]-AVERAGE(Table2[6M Return vs Nifty]))/_xlfn.STDEV.P(Table2[6M Return vs Nifty])</f>
        <v>-2.0100737668968981E-2</v>
      </c>
      <c r="M185">
        <v>-1.29115323183063</v>
      </c>
      <c r="N185">
        <f>(Table2[[#This Row],[1W Return vs Nifty]]-AVERAGE(Table2[1W Return vs Nifty]))/_xlfn.STDEV.P(Table2[1W Return vs Nifty])</f>
        <v>-0.39064369081340566</v>
      </c>
      <c r="O185">
        <v>48.67</v>
      </c>
      <c r="P185">
        <v>47.763184990095503</v>
      </c>
      <c r="Q185">
        <v>39.350091205532301</v>
      </c>
      <c r="R185">
        <v>44.971359612437901</v>
      </c>
      <c r="S185" s="2">
        <f>(Table2[[#This Row],[Close Price]]-Table2[[#This Row],[20D EMA]])/Table2[[#This Row],[20D EMA]]</f>
        <v>-1.9108280254777062E-2</v>
      </c>
      <c r="T185" s="2">
        <f>(Table2[[#This Row],[Close Price]]-Table2[[#This Row],[50D EMA]])/Table2[[#This Row],[50D EMA]]</f>
        <v>-4.8541549522522481E-4</v>
      </c>
      <c r="U185" s="2">
        <f>(Table2[[#This Row],[Close Price]]-Table2[[#This Row],[200D EMA]])/Table2[[#This Row],[200D EMA]]</f>
        <v>0.21321192753139409</v>
      </c>
      <c r="V185">
        <v>0.42307433582357301</v>
      </c>
      <c r="W185">
        <v>47.25</v>
      </c>
      <c r="X185">
        <v>48.29</v>
      </c>
      <c r="Y185">
        <v>47.25</v>
      </c>
      <c r="Z185">
        <v>48.68</v>
      </c>
      <c r="AA185">
        <v>45.55</v>
      </c>
      <c r="AB185">
        <v>56.04</v>
      </c>
      <c r="AC185" s="2">
        <f>(Table2[[#This Row],[Close Price]]/Table2[[#This Row],[Day Low]])-1</f>
        <v>1.0370370370370363E-2</v>
      </c>
      <c r="AD185" s="2">
        <f>(Table2[[#This Row],[Day High]]/Table2[[#This Row],[Close Price]])-1</f>
        <v>1.1520737327188835E-2</v>
      </c>
      <c r="AE185" s="2">
        <f>(Table2[[#This Row],[Close Price]]/Table2[[#This Row],[Current Week Low]])-1</f>
        <v>1.0370370370370363E-2</v>
      </c>
      <c r="AF185" s="2">
        <f>(Table2[[#This Row],[Current Week High]]/Table2[[#This Row],[Close Price]])-1</f>
        <v>1.9689987431922962E-2</v>
      </c>
      <c r="AG185" s="2">
        <f>(Table2[[#This Row],[Close Price]]/Table2[[#This Row],[Current Month Low]])-1</f>
        <v>4.8079034028540191E-2</v>
      </c>
      <c r="AH185" s="2">
        <f>(Table2[[#This Row],[Current Month High]]/Table2[[#This Row],[Close Price]])-1</f>
        <v>0.17385839966485128</v>
      </c>
      <c r="AI185">
        <v>20.444072056975202</v>
      </c>
      <c r="AJ185">
        <v>112.980189550982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0.19</v>
      </c>
      <c r="AM185" t="s">
        <v>10349</v>
      </c>
      <c r="AN185">
        <v>2.4700000000000002</v>
      </c>
      <c r="AO185" t="s">
        <v>10349</v>
      </c>
      <c r="AP185">
        <v>0.13795694962091501</v>
      </c>
      <c r="AQ185">
        <f>(Table2[[#This Row],[Sharpe Ratio]]-AVERAGE(Table2[Sharpe Ratio]))/_xlfn.STDEV.P(Table2[Sharpe Ratio])</f>
        <v>0.83178009539813169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-0.89865935541764297</v>
      </c>
      <c r="AS185">
        <f>_xlfn.RANK.AVG(Table2[[#This Row],[1Y Return vs Nifty Z-Score]],Table2[1Y Return vs Nifty Z-Score])</f>
        <v>220</v>
      </c>
      <c r="AT185">
        <f>_xlfn.RANK.AVG(Table2[[#This Row],[6M Return vs Nifty Z-Score]],Table2[6M Return vs Nifty Z-Score])</f>
        <v>325</v>
      </c>
      <c r="AU185">
        <f>_xlfn.RANK.AVG(Table2[[#This Row],[Sharpe Ratio Z-Score]],Table2[Sharpe Ratio Z-Score])</f>
        <v>147</v>
      </c>
      <c r="AV185">
        <f>(Table2[[#This Row],[Rank 1Y]]+Table2[[#This Row],[Rank 6M]]+Table2[[#This Row],[Rank Sharpe]])/3</f>
        <v>230.66666666666666</v>
      </c>
    </row>
    <row r="186" spans="1:48" x14ac:dyDescent="0.3">
      <c r="A186" t="s">
        <v>342</v>
      </c>
      <c r="B186" t="s">
        <v>343</v>
      </c>
      <c r="C186" t="s">
        <v>10304</v>
      </c>
      <c r="D186" t="s">
        <v>300</v>
      </c>
      <c r="E186">
        <v>75113.469243504995</v>
      </c>
      <c r="F186">
        <v>4909.55</v>
      </c>
      <c r="G186">
        <v>64.676245916459706</v>
      </c>
      <c r="H186">
        <f>(Table2[[#This Row],[1Y Return vs Nifty]]-AVERAGE(Table2[1Y Return vs Nifty]))/_xlfn.STDEV.P(Table2[1Y Return vs Nifty])</f>
        <v>0.55288148518223557</v>
      </c>
      <c r="I186">
        <v>2.9298694075570899</v>
      </c>
      <c r="J186">
        <f>(Table2[[#This Row],[1M Return vs Nifty]]-AVERAGE(Table2[1M Return vs Nifty]))/_xlfn.STDEV.P(Table2[1M Return vs Nifty])</f>
        <v>0.27088019479097281</v>
      </c>
      <c r="K186">
        <v>2.5629429433515298</v>
      </c>
      <c r="L186">
        <f>(Table2[[#This Row],[6M Return vs Nifty]]-AVERAGE(Table2[6M Return vs Nifty]))/_xlfn.STDEV.P(Table2[6M Return vs Nifty])</f>
        <v>-0.18196681100213599</v>
      </c>
      <c r="M186">
        <v>0.202779571681628</v>
      </c>
      <c r="N186">
        <f>(Table2[[#This Row],[1W Return vs Nifty]]-AVERAGE(Table2[1W Return vs Nifty]))/_xlfn.STDEV.P(Table2[1W Return vs Nifty])</f>
        <v>-5.1797169127722933E-2</v>
      </c>
      <c r="O186">
        <v>4805.1499999999996</v>
      </c>
      <c r="P186">
        <v>4570.0206416473302</v>
      </c>
      <c r="Q186">
        <v>3931.0361658648098</v>
      </c>
      <c r="R186">
        <v>56.928813272108698</v>
      </c>
      <c r="S186" s="2">
        <f>(Table2[[#This Row],[Close Price]]-Table2[[#This Row],[20D EMA]])/Table2[[#This Row],[20D EMA]]</f>
        <v>2.1726689073182013E-2</v>
      </c>
      <c r="T186" s="2">
        <f>(Table2[[#This Row],[Close Price]]-Table2[[#This Row],[50D EMA]])/Table2[[#This Row],[50D EMA]]</f>
        <v>7.429492883653184E-2</v>
      </c>
      <c r="U186" s="2">
        <f>(Table2[[#This Row],[Close Price]]-Table2[[#This Row],[200D EMA]])/Table2[[#This Row],[200D EMA]]</f>
        <v>0.24892007929922513</v>
      </c>
      <c r="V186">
        <v>0.635335580808431</v>
      </c>
      <c r="W186">
        <v>4900</v>
      </c>
      <c r="X186">
        <v>5068.45</v>
      </c>
      <c r="Y186">
        <v>4900</v>
      </c>
      <c r="Z186">
        <v>5068.45</v>
      </c>
      <c r="AA186">
        <v>4409.1000000000004</v>
      </c>
      <c r="AB186">
        <v>5068.45</v>
      </c>
      <c r="AC186" s="2">
        <f>(Table2[[#This Row],[Close Price]]/Table2[[#This Row],[Day Low]])-1</f>
        <v>1.9489795918368191E-3</v>
      </c>
      <c r="AD186" s="2">
        <f>(Table2[[#This Row],[Day High]]/Table2[[#This Row],[Close Price]])-1</f>
        <v>3.2365491745679265E-2</v>
      </c>
      <c r="AE186" s="2">
        <f>(Table2[[#This Row],[Close Price]]/Table2[[#This Row],[Current Week Low]])-1</f>
        <v>1.9489795918368191E-3</v>
      </c>
      <c r="AF186" s="2">
        <f>(Table2[[#This Row],[Current Week High]]/Table2[[#This Row],[Close Price]])-1</f>
        <v>3.2365491745679265E-2</v>
      </c>
      <c r="AG186" s="2">
        <f>(Table2[[#This Row],[Close Price]]/Table2[[#This Row],[Current Month Low]])-1</f>
        <v>0.11350388968270164</v>
      </c>
      <c r="AH186" s="2">
        <f>(Table2[[#This Row],[Current Month High]]/Table2[[#This Row],[Close Price]])-1</f>
        <v>3.2365491745679265E-2</v>
      </c>
      <c r="AI186">
        <v>3.2365491745679198</v>
      </c>
      <c r="AJ186">
        <v>95.032375958367993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0.08</v>
      </c>
      <c r="AM186" t="s">
        <v>10349</v>
      </c>
      <c r="AN186">
        <v>6.47</v>
      </c>
      <c r="AO186" t="s">
        <v>10349</v>
      </c>
      <c r="AP186">
        <v>0.12915470125255801</v>
      </c>
      <c r="AQ186">
        <f>(Table2[[#This Row],[Sharpe Ratio]]-AVERAGE(Table2[Sharpe Ratio]))/_xlfn.STDEV.P(Table2[Sharpe Ratio])</f>
        <v>0.73065196994277493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1.3206496697861241</v>
      </c>
      <c r="AS186">
        <f>_xlfn.RANK.AVG(Table2[[#This Row],[1Y Return vs Nifty Z-Score]],Table2[1Y Return vs Nifty Z-Score])</f>
        <v>160</v>
      </c>
      <c r="AT186">
        <f>_xlfn.RANK.AVG(Table2[[#This Row],[6M Return vs Nifty Z-Score]],Table2[6M Return vs Nifty Z-Score])</f>
        <v>372</v>
      </c>
      <c r="AU186">
        <f>_xlfn.RANK.AVG(Table2[[#This Row],[Sharpe Ratio Z-Score]],Table2[Sharpe Ratio Z-Score])</f>
        <v>167</v>
      </c>
      <c r="AV186">
        <f>(Table2[[#This Row],[Rank 1Y]]+Table2[[#This Row],[Rank 6M]]+Table2[[#This Row],[Rank Sharpe]])/3</f>
        <v>233</v>
      </c>
    </row>
    <row r="187" spans="1:48" x14ac:dyDescent="0.3">
      <c r="A187" t="s">
        <v>783</v>
      </c>
      <c r="B187" t="s">
        <v>784</v>
      </c>
      <c r="C187" t="s">
        <v>10314</v>
      </c>
      <c r="D187" t="s">
        <v>785</v>
      </c>
      <c r="E187">
        <v>21290.367480379999</v>
      </c>
      <c r="F187">
        <v>308.60000000000002</v>
      </c>
      <c r="G187">
        <v>58.4872418861369</v>
      </c>
      <c r="H187">
        <f>(Table2[[#This Row],[1Y Return vs Nifty]]-AVERAGE(Table2[1Y Return vs Nifty]))/_xlfn.STDEV.P(Table2[1Y Return vs Nifty])</f>
        <v>0.45529605965540526</v>
      </c>
      <c r="I187">
        <v>21.095065050729701</v>
      </c>
      <c r="J187">
        <f>(Table2[[#This Row],[1M Return vs Nifty]]-AVERAGE(Table2[1M Return vs Nifty]))/_xlfn.STDEV.P(Table2[1M Return vs Nifty])</f>
        <v>2.0184177863139294</v>
      </c>
      <c r="K187">
        <v>36.417200490262502</v>
      </c>
      <c r="L187">
        <f>(Table2[[#This Row],[6M Return vs Nifty]]-AVERAGE(Table2[6M Return vs Nifty]))/_xlfn.STDEV.P(Table2[6M Return vs Nifty])</f>
        <v>0.98000244353096855</v>
      </c>
      <c r="M187">
        <v>-8.9767043956426704</v>
      </c>
      <c r="N187">
        <f>(Table2[[#This Row],[1W Return vs Nifty]]-AVERAGE(Table2[1W Return vs Nifty]))/_xlfn.STDEV.P(Table2[1W Return vs Nifty])</f>
        <v>-2.1338427644079445</v>
      </c>
      <c r="O187">
        <v>297.94</v>
      </c>
      <c r="P187">
        <v>267.34397491687201</v>
      </c>
      <c r="Q187">
        <v>214.433424558529</v>
      </c>
      <c r="R187">
        <v>52.2320832492614</v>
      </c>
      <c r="S187" s="2">
        <f>(Table2[[#This Row],[Close Price]]-Table2[[#This Row],[20D EMA]])/Table2[[#This Row],[20D EMA]]</f>
        <v>3.5779015909243553E-2</v>
      </c>
      <c r="T187" s="2">
        <f>(Table2[[#This Row],[Close Price]]-Table2[[#This Row],[50D EMA]])/Table2[[#This Row],[50D EMA]]</f>
        <v>0.15431814050029055</v>
      </c>
      <c r="U187" s="2">
        <f>(Table2[[#This Row],[Close Price]]-Table2[[#This Row],[200D EMA]])/Table2[[#This Row],[200D EMA]]</f>
        <v>0.43914131220605734</v>
      </c>
      <c r="V187">
        <v>1.82589187866445</v>
      </c>
      <c r="W187">
        <v>307.25</v>
      </c>
      <c r="X187">
        <v>318.25</v>
      </c>
      <c r="Y187">
        <v>307.25</v>
      </c>
      <c r="Z187">
        <v>324.64999999999998</v>
      </c>
      <c r="AA187">
        <v>272.25</v>
      </c>
      <c r="AB187">
        <v>343.9</v>
      </c>
      <c r="AC187" s="2">
        <f>(Table2[[#This Row],[Close Price]]/Table2[[#This Row],[Day Low]])-1</f>
        <v>4.3938161106591433E-3</v>
      </c>
      <c r="AD187" s="2">
        <f>(Table2[[#This Row],[Day High]]/Table2[[#This Row],[Close Price]])-1</f>
        <v>3.127025275437445E-2</v>
      </c>
      <c r="AE187" s="2">
        <f>(Table2[[#This Row],[Close Price]]/Table2[[#This Row],[Current Week Low]])-1</f>
        <v>4.3938161106591433E-3</v>
      </c>
      <c r="AF187" s="2">
        <f>(Table2[[#This Row],[Current Week High]]/Table2[[#This Row],[Close Price]])-1</f>
        <v>5.2009073233959757E-2</v>
      </c>
      <c r="AG187" s="2">
        <f>(Table2[[#This Row],[Close Price]]/Table2[[#This Row],[Current Month Low]])-1</f>
        <v>0.13351698806244272</v>
      </c>
      <c r="AH187" s="2">
        <f>(Table2[[#This Row],[Current Month High]]/Table2[[#This Row],[Close Price]])-1</f>
        <v>0.11438755670771217</v>
      </c>
      <c r="AI187">
        <v>11.438755670771201</v>
      </c>
      <c r="AJ187">
        <v>108.091706001348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0.33</v>
      </c>
      <c r="AM187" t="s">
        <v>10349</v>
      </c>
      <c r="AN187">
        <v>8.93</v>
      </c>
      <c r="AO187" t="s">
        <v>10349</v>
      </c>
      <c r="AP187">
        <v>4.4071878435076997E-2</v>
      </c>
      <c r="AQ187">
        <f>(Table2[[#This Row],[Sharpe Ratio]]-AVERAGE(Table2[Sharpe Ratio]))/_xlfn.STDEV.P(Table2[Sharpe Ratio])</f>
        <v>-0.24685582351070179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1.0730177015816569</v>
      </c>
      <c r="AS187">
        <f>_xlfn.RANK.AVG(Table2[[#This Row],[1Y Return vs Nifty Z-Score]],Table2[1Y Return vs Nifty Z-Score])</f>
        <v>178</v>
      </c>
      <c r="AT187">
        <f>_xlfn.RANK.AVG(Table2[[#This Row],[6M Return vs Nifty Z-Score]],Table2[6M Return vs Nifty Z-Score])</f>
        <v>108</v>
      </c>
      <c r="AU187">
        <f>_xlfn.RANK.AVG(Table2[[#This Row],[Sharpe Ratio Z-Score]],Table2[Sharpe Ratio Z-Score])</f>
        <v>413</v>
      </c>
      <c r="AV187">
        <f>(Table2[[#This Row],[Rank 1Y]]+Table2[[#This Row],[Rank 6M]]+Table2[[#This Row],[Rank Sharpe]])/3</f>
        <v>233</v>
      </c>
    </row>
    <row r="188" spans="1:48" x14ac:dyDescent="0.3">
      <c r="A188" t="s">
        <v>301</v>
      </c>
      <c r="B188" t="s">
        <v>302</v>
      </c>
      <c r="C188" t="s">
        <v>10313</v>
      </c>
      <c r="D188" t="s">
        <v>303</v>
      </c>
      <c r="E188">
        <v>94700.946062310002</v>
      </c>
      <c r="F188">
        <v>665.3</v>
      </c>
      <c r="G188">
        <v>39.087871449061602</v>
      </c>
      <c r="H188">
        <f>(Table2[[#This Row],[1Y Return vs Nifty]]-AVERAGE(Table2[1Y Return vs Nifty]))/_xlfn.STDEV.P(Table2[1Y Return vs Nifty])</f>
        <v>0.14941553190337126</v>
      </c>
      <c r="I188">
        <v>0.96209766621847503</v>
      </c>
      <c r="J188">
        <f>(Table2[[#This Row],[1M Return vs Nifty]]-AVERAGE(Table2[1M Return vs Nifty]))/_xlfn.STDEV.P(Table2[1M Return vs Nifty])</f>
        <v>8.1575595100725443E-2</v>
      </c>
      <c r="K188">
        <v>0.20529275254042101</v>
      </c>
      <c r="L188">
        <f>(Table2[[#This Row],[6M Return vs Nifty]]-AVERAGE(Table2[6M Return vs Nifty]))/_xlfn.STDEV.P(Table2[6M Return vs Nifty])</f>
        <v>-0.26288771233546276</v>
      </c>
      <c r="M188">
        <v>6.2598505883758202</v>
      </c>
      <c r="N188">
        <f>(Table2[[#This Row],[1W Return vs Nifty]]-AVERAGE(Table2[1W Return vs Nifty]))/_xlfn.STDEV.P(Table2[1W Return vs Nifty])</f>
        <v>1.3220380132745413</v>
      </c>
      <c r="O188">
        <v>629.74</v>
      </c>
      <c r="P188">
        <v>617.01172003494503</v>
      </c>
      <c r="Q188">
        <v>550.63677789872202</v>
      </c>
      <c r="R188">
        <v>76.195528345198198</v>
      </c>
      <c r="S188" s="2">
        <f>(Table2[[#This Row],[Close Price]]-Table2[[#This Row],[20D EMA]])/Table2[[#This Row],[20D EMA]]</f>
        <v>5.6467748594658022E-2</v>
      </c>
      <c r="T188" s="2">
        <f>(Table2[[#This Row],[Close Price]]-Table2[[#This Row],[50D EMA]])/Table2[[#This Row],[50D EMA]]</f>
        <v>7.8261527937135575E-2</v>
      </c>
      <c r="U188" s="2">
        <f>(Table2[[#This Row],[Close Price]]-Table2[[#This Row],[200D EMA]])/Table2[[#This Row],[200D EMA]]</f>
        <v>0.20823749285117277</v>
      </c>
      <c r="V188">
        <v>0.78148611624443598</v>
      </c>
      <c r="W188">
        <v>660.8</v>
      </c>
      <c r="X188">
        <v>670</v>
      </c>
      <c r="Y188">
        <v>641.45000000000005</v>
      </c>
      <c r="Z188">
        <v>670</v>
      </c>
      <c r="AA188">
        <v>595</v>
      </c>
      <c r="AB188">
        <v>670</v>
      </c>
      <c r="AC188" s="2">
        <f>(Table2[[#This Row],[Close Price]]/Table2[[#This Row],[Day Low]])-1</f>
        <v>6.8099273607749033E-3</v>
      </c>
      <c r="AD188" s="2">
        <f>(Table2[[#This Row],[Day High]]/Table2[[#This Row],[Close Price]])-1</f>
        <v>7.0644821884864317E-3</v>
      </c>
      <c r="AE188" s="2">
        <f>(Table2[[#This Row],[Close Price]]/Table2[[#This Row],[Current Week Low]])-1</f>
        <v>3.7181385922519183E-2</v>
      </c>
      <c r="AF188" s="2">
        <f>(Table2[[#This Row],[Current Week High]]/Table2[[#This Row],[Close Price]])-1</f>
        <v>7.0644821884864317E-3</v>
      </c>
      <c r="AG188" s="2">
        <f>(Table2[[#This Row],[Close Price]]/Table2[[#This Row],[Current Month Low]])-1</f>
        <v>0.11815126050420166</v>
      </c>
      <c r="AH188" s="2">
        <f>(Table2[[#This Row],[Current Month High]]/Table2[[#This Row],[Close Price]])-1</f>
        <v>7.0644821884864317E-3</v>
      </c>
      <c r="AI188">
        <v>0.70644821884864295</v>
      </c>
      <c r="AJ188">
        <v>79.036598493003197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0.03</v>
      </c>
      <c r="AM188" t="s">
        <v>10349</v>
      </c>
      <c r="AN188">
        <v>8.32</v>
      </c>
      <c r="AO188" t="s">
        <v>10349</v>
      </c>
      <c r="AP188">
        <v>0.211229299925667</v>
      </c>
      <c r="AQ188">
        <f>(Table2[[#This Row],[Sharpe Ratio]]-AVERAGE(Table2[Sharpe Ratio]))/_xlfn.STDEV.P(Table2[Sharpe Ratio])</f>
        <v>1.6735985858494435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2.9637400137926191</v>
      </c>
      <c r="AS188">
        <f>_xlfn.RANK.AVG(Table2[[#This Row],[1Y Return vs Nifty Z-Score]],Table2[1Y Return vs Nifty Z-Score])</f>
        <v>258</v>
      </c>
      <c r="AT188">
        <f>_xlfn.RANK.AVG(Table2[[#This Row],[6M Return vs Nifty Z-Score]],Table2[6M Return vs Nifty Z-Score])</f>
        <v>411</v>
      </c>
      <c r="AU188">
        <f>_xlfn.RANK.AVG(Table2[[#This Row],[Sharpe Ratio Z-Score]],Table2[Sharpe Ratio Z-Score])</f>
        <v>32</v>
      </c>
      <c r="AV188">
        <f>(Table2[[#This Row],[Rank 1Y]]+Table2[[#This Row],[Rank 6M]]+Table2[[#This Row],[Rank Sharpe]])/3</f>
        <v>233.66666666666666</v>
      </c>
    </row>
    <row r="189" spans="1:48" x14ac:dyDescent="0.3">
      <c r="A189" t="s">
        <v>676</v>
      </c>
      <c r="B189" t="s">
        <v>677</v>
      </c>
      <c r="C189" t="s">
        <v>10303</v>
      </c>
      <c r="D189" t="s">
        <v>306</v>
      </c>
      <c r="E189">
        <v>27186.028724240001</v>
      </c>
      <c r="F189">
        <v>274.85000000000002</v>
      </c>
      <c r="G189">
        <v>60.9460501717097</v>
      </c>
      <c r="H189">
        <f>(Table2[[#This Row],[1Y Return vs Nifty]]-AVERAGE(Table2[1Y Return vs Nifty]))/_xlfn.STDEV.P(Table2[1Y Return vs Nifty])</f>
        <v>0.49406544026348392</v>
      </c>
      <c r="I189">
        <v>-2.5810710134716399</v>
      </c>
      <c r="J189">
        <f>(Table2[[#This Row],[1M Return vs Nifty]]-AVERAGE(Table2[1M Return vs Nifty]))/_xlfn.STDEV.P(Table2[1M Return vs Nifty])</f>
        <v>-0.25928615956980205</v>
      </c>
      <c r="K189">
        <v>21.241551137625301</v>
      </c>
      <c r="L189">
        <f>(Table2[[#This Row],[6M Return vs Nifty]]-AVERAGE(Table2[6M Return vs Nifty]))/_xlfn.STDEV.P(Table2[6M Return vs Nifty])</f>
        <v>0.459133304962351</v>
      </c>
      <c r="M189">
        <v>2.36882315541847</v>
      </c>
      <c r="N189">
        <f>(Table2[[#This Row],[1W Return vs Nifty]]-AVERAGE(Table2[1W Return vs Nifty]))/_xlfn.STDEV.P(Table2[1W Return vs Nifty])</f>
        <v>0.43949422794400456</v>
      </c>
      <c r="O189">
        <v>258.88</v>
      </c>
      <c r="P189">
        <v>245.796196475204</v>
      </c>
      <c r="Q189">
        <v>205.21825670844399</v>
      </c>
      <c r="R189">
        <v>67.301526162147695</v>
      </c>
      <c r="S189" s="2">
        <f>(Table2[[#This Row],[Close Price]]-Table2[[#This Row],[20D EMA]])/Table2[[#This Row],[20D EMA]]</f>
        <v>6.1688813349814693E-2</v>
      </c>
      <c r="T189" s="2">
        <f>(Table2[[#This Row],[Close Price]]-Table2[[#This Row],[50D EMA]])/Table2[[#This Row],[50D EMA]]</f>
        <v>0.11820281982161177</v>
      </c>
      <c r="U189" s="2">
        <f>(Table2[[#This Row],[Close Price]]-Table2[[#This Row],[200D EMA]])/Table2[[#This Row],[200D EMA]]</f>
        <v>0.3393057928100553</v>
      </c>
      <c r="V189">
        <v>0.93128140301446305</v>
      </c>
      <c r="W189">
        <v>263.05</v>
      </c>
      <c r="X189">
        <v>284.39999999999998</v>
      </c>
      <c r="Y189">
        <v>262.25</v>
      </c>
      <c r="Z189">
        <v>284.39999999999998</v>
      </c>
      <c r="AA189">
        <v>240</v>
      </c>
      <c r="AB189">
        <v>284.39999999999998</v>
      </c>
      <c r="AC189" s="2">
        <f>(Table2[[#This Row],[Close Price]]/Table2[[#This Row],[Day Low]])-1</f>
        <v>4.4858391940695741E-2</v>
      </c>
      <c r="AD189" s="2">
        <f>(Table2[[#This Row],[Day High]]/Table2[[#This Row],[Close Price]])-1</f>
        <v>3.4746225213752702E-2</v>
      </c>
      <c r="AE189" s="2">
        <f>(Table2[[#This Row],[Close Price]]/Table2[[#This Row],[Current Week Low]])-1</f>
        <v>4.8045757864633165E-2</v>
      </c>
      <c r="AF189" s="2">
        <f>(Table2[[#This Row],[Current Week High]]/Table2[[#This Row],[Close Price]])-1</f>
        <v>3.4746225213752702E-2</v>
      </c>
      <c r="AG189" s="2">
        <f>(Table2[[#This Row],[Close Price]]/Table2[[#This Row],[Current Month Low]])-1</f>
        <v>0.14520833333333338</v>
      </c>
      <c r="AH189" s="2">
        <f>(Table2[[#This Row],[Current Month High]]/Table2[[#This Row],[Close Price]])-1</f>
        <v>3.4746225213752702E-2</v>
      </c>
      <c r="AI189">
        <v>3.4746225213752702</v>
      </c>
      <c r="AJ189">
        <v>107.590634441087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0.38</v>
      </c>
      <c r="AM189" t="s">
        <v>10349</v>
      </c>
      <c r="AN189">
        <v>7.55</v>
      </c>
      <c r="AO189" t="s">
        <v>10349</v>
      </c>
      <c r="AP189">
        <v>7.2257342633607002E-2</v>
      </c>
      <c r="AQ189">
        <f>(Table2[[#This Row],[Sharpe Ratio]]-AVERAGE(Table2[Sharpe Ratio]))/_xlfn.STDEV.P(Table2[Sharpe Ratio])</f>
        <v>7.6964073429839436E-2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1.2103708870298768</v>
      </c>
      <c r="AS189">
        <f>_xlfn.RANK.AVG(Table2[[#This Row],[1Y Return vs Nifty Z-Score]],Table2[1Y Return vs Nifty Z-Score])</f>
        <v>172</v>
      </c>
      <c r="AT189">
        <f>_xlfn.RANK.AVG(Table2[[#This Row],[6M Return vs Nifty Z-Score]],Table2[6M Return vs Nifty Z-Score])</f>
        <v>199</v>
      </c>
      <c r="AU189">
        <f>_xlfn.RANK.AVG(Table2[[#This Row],[Sharpe Ratio Z-Score]],Table2[Sharpe Ratio Z-Score])</f>
        <v>334</v>
      </c>
      <c r="AV189">
        <f>(Table2[[#This Row],[Rank 1Y]]+Table2[[#This Row],[Rank 6M]]+Table2[[#This Row],[Rank Sharpe]])/3</f>
        <v>235</v>
      </c>
    </row>
    <row r="190" spans="1:48" x14ac:dyDescent="0.3">
      <c r="A190" t="s">
        <v>61</v>
      </c>
      <c r="B190" t="s">
        <v>62</v>
      </c>
      <c r="C190" t="s">
        <v>10311</v>
      </c>
      <c r="D190" t="s">
        <v>63</v>
      </c>
      <c r="E190">
        <v>396271.30204192002</v>
      </c>
      <c r="F190">
        <v>1077.25</v>
      </c>
      <c r="G190">
        <v>48.970606464645101</v>
      </c>
      <c r="H190">
        <f>(Table2[[#This Row],[1Y Return vs Nifty]]-AVERAGE(Table2[1Y Return vs Nifty]))/_xlfn.STDEV.P(Table2[1Y Return vs Nifty])</f>
        <v>0.30524204245975883</v>
      </c>
      <c r="I190">
        <v>-3.4049731295374102</v>
      </c>
      <c r="J190">
        <f>(Table2[[#This Row],[1M Return vs Nifty]]-AVERAGE(Table2[1M Return vs Nifty]))/_xlfn.STDEV.P(Table2[1M Return vs Nifty])</f>
        <v>-0.33854761911270503</v>
      </c>
      <c r="K190">
        <v>-0.80211777115153804</v>
      </c>
      <c r="L190">
        <f>(Table2[[#This Row],[6M Return vs Nifty]]-AVERAGE(Table2[6M Return vs Nifty]))/_xlfn.STDEV.P(Table2[6M Return vs Nifty])</f>
        <v>-0.29746475345358825</v>
      </c>
      <c r="M190">
        <v>-1.53770605805653</v>
      </c>
      <c r="N190">
        <f>(Table2[[#This Row],[1W Return vs Nifty]]-AVERAGE(Table2[1W Return vs Nifty]))/_xlfn.STDEV.P(Table2[1W Return vs Nifty])</f>
        <v>-0.44656559532076279</v>
      </c>
      <c r="O190">
        <v>1071.8</v>
      </c>
      <c r="P190">
        <v>1043.62178950405</v>
      </c>
      <c r="Q190">
        <v>919.19805700549705</v>
      </c>
      <c r="R190">
        <v>50.259990184329403</v>
      </c>
      <c r="S190" s="2">
        <f>(Table2[[#This Row],[Close Price]]-Table2[[#This Row],[20D EMA]])/Table2[[#This Row],[20D EMA]]</f>
        <v>5.0849038999813828E-3</v>
      </c>
      <c r="T190" s="2">
        <f>(Table2[[#This Row],[Close Price]]-Table2[[#This Row],[50D EMA]])/Table2[[#This Row],[50D EMA]]</f>
        <v>3.222260289518375E-2</v>
      </c>
      <c r="U190" s="2">
        <f>(Table2[[#This Row],[Close Price]]-Table2[[#This Row],[200D EMA]])/Table2[[#This Row],[200D EMA]]</f>
        <v>0.17194547115275044</v>
      </c>
      <c r="V190">
        <v>0.67183065480682203</v>
      </c>
      <c r="W190">
        <v>1075</v>
      </c>
      <c r="X190">
        <v>1096.6500000000001</v>
      </c>
      <c r="Y190">
        <v>1075</v>
      </c>
      <c r="Z190">
        <v>1103.3499999999999</v>
      </c>
      <c r="AA190">
        <v>1008.4</v>
      </c>
      <c r="AB190">
        <v>1176</v>
      </c>
      <c r="AC190" s="2">
        <f>(Table2[[#This Row],[Close Price]]/Table2[[#This Row],[Day Low]])-1</f>
        <v>2.0930232558140638E-3</v>
      </c>
      <c r="AD190" s="2">
        <f>(Table2[[#This Row],[Day High]]/Table2[[#This Row],[Close Price]])-1</f>
        <v>1.8008818751450439E-2</v>
      </c>
      <c r="AE190" s="2">
        <f>(Table2[[#This Row],[Close Price]]/Table2[[#This Row],[Current Week Low]])-1</f>
        <v>2.0930232558140638E-3</v>
      </c>
      <c r="AF190" s="2">
        <f>(Table2[[#This Row],[Current Week High]]/Table2[[#This Row],[Close Price]])-1</f>
        <v>2.4228359248085418E-2</v>
      </c>
      <c r="AG190" s="2">
        <f>(Table2[[#This Row],[Close Price]]/Table2[[#This Row],[Current Month Low]])-1</f>
        <v>6.8276477588258722E-2</v>
      </c>
      <c r="AH190" s="2">
        <f>(Table2[[#This Row],[Current Month High]]/Table2[[#This Row],[Close Price]])-1</f>
        <v>9.1668600603388217E-2</v>
      </c>
      <c r="AI190">
        <v>9.4453469482478507</v>
      </c>
      <c r="AJ190">
        <v>79.826391786995998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0.08</v>
      </c>
      <c r="AM190" t="s">
        <v>10349</v>
      </c>
      <c r="AN190">
        <v>3.41</v>
      </c>
      <c r="AO190" t="s">
        <v>10349</v>
      </c>
      <c r="AP190">
        <v>0.17824617546458199</v>
      </c>
      <c r="AQ190">
        <f>(Table2[[#This Row],[Sharpe Ratio]]-AVERAGE(Table2[Sharpe Ratio]))/_xlfn.STDEV.P(Table2[Sharpe Ratio])</f>
        <v>1.2946588639937138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0.51732293856641653</v>
      </c>
      <c r="AS190">
        <f>_xlfn.RANK.AVG(Table2[[#This Row],[1Y Return vs Nifty Z-Score]],Table2[1Y Return vs Nifty Z-Score])</f>
        <v>208</v>
      </c>
      <c r="AT190">
        <f>_xlfn.RANK.AVG(Table2[[#This Row],[6M Return vs Nifty Z-Score]],Table2[6M Return vs Nifty Z-Score])</f>
        <v>422</v>
      </c>
      <c r="AU190">
        <f>_xlfn.RANK.AVG(Table2[[#This Row],[Sharpe Ratio Z-Score]],Table2[Sharpe Ratio Z-Score])</f>
        <v>77</v>
      </c>
      <c r="AV190">
        <f>(Table2[[#This Row],[Rank 1Y]]+Table2[[#This Row],[Rank 6M]]+Table2[[#This Row],[Rank Sharpe]])/3</f>
        <v>235.66666666666666</v>
      </c>
    </row>
    <row r="191" spans="1:48" x14ac:dyDescent="0.3">
      <c r="A191" t="s">
        <v>484</v>
      </c>
      <c r="B191" t="s">
        <v>485</v>
      </c>
      <c r="C191" t="s">
        <v>10305</v>
      </c>
      <c r="D191" t="s">
        <v>248</v>
      </c>
      <c r="E191">
        <v>44168.076317400002</v>
      </c>
      <c r="F191">
        <v>698</v>
      </c>
      <c r="G191">
        <v>94.437304368829601</v>
      </c>
      <c r="H191">
        <f>(Table2[[#This Row],[1Y Return vs Nifty]]-AVERAGE(Table2[1Y Return vs Nifty]))/_xlfn.STDEV.P(Table2[1Y Return vs Nifty])</f>
        <v>1.0221404384765198</v>
      </c>
      <c r="I191">
        <v>5.1886200421596698</v>
      </c>
      <c r="J191">
        <f>(Table2[[#This Row],[1M Return vs Nifty]]-AVERAGE(Table2[1M Return vs Nifty]))/_xlfn.STDEV.P(Table2[1M Return vs Nifty])</f>
        <v>0.48817769718962806</v>
      </c>
      <c r="K191">
        <v>19.258598500758001</v>
      </c>
      <c r="L191">
        <f>(Table2[[#This Row],[6M Return vs Nifty]]-AVERAGE(Table2[6M Return vs Nifty]))/_xlfn.STDEV.P(Table2[6M Return vs Nifty])</f>
        <v>0.3910730323646614</v>
      </c>
      <c r="M191">
        <v>-3.6488541246877699</v>
      </c>
      <c r="N191">
        <f>(Table2[[#This Row],[1W Return vs Nifty]]-AVERAGE(Table2[1W Return vs Nifty]))/_xlfn.STDEV.P(Table2[1W Return vs Nifty])</f>
        <v>-0.92540586006335301</v>
      </c>
      <c r="O191">
        <v>677.58</v>
      </c>
      <c r="P191">
        <v>653.23195753695904</v>
      </c>
      <c r="Q191">
        <v>549.36082650195999</v>
      </c>
      <c r="R191">
        <v>56.7213491441942</v>
      </c>
      <c r="S191" s="2">
        <f>(Table2[[#This Row],[Close Price]]-Table2[[#This Row],[20D EMA]])/Table2[[#This Row],[20D EMA]]</f>
        <v>3.0136662829481329E-2</v>
      </c>
      <c r="T191" s="2">
        <f>(Table2[[#This Row],[Close Price]]-Table2[[#This Row],[50D EMA]])/Table2[[#This Row],[50D EMA]]</f>
        <v>6.853314805944416E-2</v>
      </c>
      <c r="U191" s="2">
        <f>(Table2[[#This Row],[Close Price]]-Table2[[#This Row],[200D EMA]])/Table2[[#This Row],[200D EMA]]</f>
        <v>0.27056747829017203</v>
      </c>
      <c r="V191">
        <v>1.30034790253415</v>
      </c>
      <c r="W191">
        <v>696.6</v>
      </c>
      <c r="X191">
        <v>713.4</v>
      </c>
      <c r="Y191">
        <v>696.6</v>
      </c>
      <c r="Z191">
        <v>718.8</v>
      </c>
      <c r="AA191">
        <v>597</v>
      </c>
      <c r="AB191">
        <v>739.45</v>
      </c>
      <c r="AC191" s="2">
        <f>(Table2[[#This Row],[Close Price]]/Table2[[#This Row],[Day Low]])-1</f>
        <v>2.0097616996841428E-3</v>
      </c>
      <c r="AD191" s="2">
        <f>(Table2[[#This Row],[Day High]]/Table2[[#This Row],[Close Price]])-1</f>
        <v>2.2063037249283601E-2</v>
      </c>
      <c r="AE191" s="2">
        <f>(Table2[[#This Row],[Close Price]]/Table2[[#This Row],[Current Week Low]])-1</f>
        <v>2.0097616996841428E-3</v>
      </c>
      <c r="AF191" s="2">
        <f>(Table2[[#This Row],[Current Week High]]/Table2[[#This Row],[Close Price]])-1</f>
        <v>2.9799426934097317E-2</v>
      </c>
      <c r="AG191" s="2">
        <f>(Table2[[#This Row],[Close Price]]/Table2[[#This Row],[Current Month Low]])-1</f>
        <v>0.16917922948073705</v>
      </c>
      <c r="AH191" s="2">
        <f>(Table2[[#This Row],[Current Month High]]/Table2[[#This Row],[Close Price]])-1</f>
        <v>5.9383954154727858E-2</v>
      </c>
      <c r="AI191">
        <v>5.9383954154727796</v>
      </c>
      <c r="AJ191">
        <v>125.597931480284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0.06</v>
      </c>
      <c r="AM191" t="s">
        <v>10349</v>
      </c>
      <c r="AN191">
        <v>8.5500000000000007</v>
      </c>
      <c r="AO191" t="s">
        <v>10349</v>
      </c>
      <c r="AP191">
        <v>4.8537625577899E-2</v>
      </c>
      <c r="AQ191">
        <f>(Table2[[#This Row],[Sharpe Ratio]]-AVERAGE(Table2[Sharpe Ratio]))/_xlfn.STDEV.P(Table2[Sharpe Ratio])</f>
        <v>-0.19554931426305355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0.78043599370440275</v>
      </c>
      <c r="AS191">
        <f>_xlfn.RANK.AVG(Table2[[#This Row],[1Y Return vs Nifty Z-Score]],Table2[1Y Return vs Nifty Z-Score])</f>
        <v>99</v>
      </c>
      <c r="AT191">
        <f>_xlfn.RANK.AVG(Table2[[#This Row],[6M Return vs Nifty Z-Score]],Table2[6M Return vs Nifty Z-Score])</f>
        <v>211</v>
      </c>
      <c r="AU191">
        <f>_xlfn.RANK.AVG(Table2[[#This Row],[Sharpe Ratio Z-Score]],Table2[Sharpe Ratio Z-Score])</f>
        <v>398</v>
      </c>
      <c r="AV191">
        <f>(Table2[[#This Row],[Rank 1Y]]+Table2[[#This Row],[Rank 6M]]+Table2[[#This Row],[Rank Sharpe]])/3</f>
        <v>236</v>
      </c>
    </row>
    <row r="192" spans="1:48" x14ac:dyDescent="0.3">
      <c r="A192" t="s">
        <v>733</v>
      </c>
      <c r="B192" t="s">
        <v>734</v>
      </c>
      <c r="C192" t="s">
        <v>10309</v>
      </c>
      <c r="D192" t="s">
        <v>735</v>
      </c>
      <c r="E192">
        <v>23240.1072336</v>
      </c>
      <c r="F192">
        <v>2294.4</v>
      </c>
      <c r="G192">
        <v>29.405689729729101</v>
      </c>
      <c r="H192">
        <f>(Table2[[#This Row],[1Y Return vs Nifty]]-AVERAGE(Table2[1Y Return vs Nifty]))/_xlfn.STDEV.P(Table2[1Y Return vs Nifty])</f>
        <v>-3.2487446878137751E-3</v>
      </c>
      <c r="I192">
        <v>12.858656862845701</v>
      </c>
      <c r="J192">
        <f>(Table2[[#This Row],[1M Return vs Nifty]]-AVERAGE(Table2[1M Return vs Nifty]))/_xlfn.STDEV.P(Table2[1M Return vs Nifty])</f>
        <v>1.2260545654496091</v>
      </c>
      <c r="K192">
        <v>28.4668404199519</v>
      </c>
      <c r="L192">
        <f>(Table2[[#This Row],[6M Return vs Nifty]]-AVERAGE(Table2[6M Return vs Nifty]))/_xlfn.STDEV.P(Table2[6M Return vs Nifty])</f>
        <v>0.70712468358105351</v>
      </c>
      <c r="M192">
        <v>8.7660328355638306</v>
      </c>
      <c r="N192">
        <f>(Table2[[#This Row],[1W Return vs Nifty]]-AVERAGE(Table2[1W Return vs Nifty]))/_xlfn.STDEV.P(Table2[1W Return vs Nifty])</f>
        <v>1.8904779960994431</v>
      </c>
      <c r="O192">
        <v>2076.67</v>
      </c>
      <c r="P192">
        <v>1990.669341326</v>
      </c>
      <c r="Q192">
        <v>1713.2217553012999</v>
      </c>
      <c r="R192">
        <v>75.677635828103902</v>
      </c>
      <c r="S192" s="2">
        <f>(Table2[[#This Row],[Close Price]]-Table2[[#This Row],[20D EMA]])/Table2[[#This Row],[20D EMA]]</f>
        <v>0.10484573861037141</v>
      </c>
      <c r="T192" s="2">
        <f>(Table2[[#This Row],[Close Price]]-Table2[[#This Row],[50D EMA]])/Table2[[#This Row],[50D EMA]]</f>
        <v>0.15257715200038335</v>
      </c>
      <c r="U192" s="2">
        <f>(Table2[[#This Row],[Close Price]]-Table2[[#This Row],[200D EMA]])/Table2[[#This Row],[200D EMA]]</f>
        <v>0.33923118411281777</v>
      </c>
      <c r="V192">
        <v>1.2702080974671199</v>
      </c>
      <c r="W192">
        <v>2276.9</v>
      </c>
      <c r="X192">
        <v>2328.6999999999998</v>
      </c>
      <c r="Y192">
        <v>2240</v>
      </c>
      <c r="Z192">
        <v>2406.15</v>
      </c>
      <c r="AA192">
        <v>1810.15</v>
      </c>
      <c r="AB192">
        <v>2406.15</v>
      </c>
      <c r="AC192" s="2">
        <f>(Table2[[#This Row],[Close Price]]/Table2[[#This Row],[Day Low]])-1</f>
        <v>7.6858887083315341E-3</v>
      </c>
      <c r="AD192" s="2">
        <f>(Table2[[#This Row],[Day High]]/Table2[[#This Row],[Close Price]])-1</f>
        <v>1.494944211994409E-2</v>
      </c>
      <c r="AE192" s="2">
        <f>(Table2[[#This Row],[Close Price]]/Table2[[#This Row],[Current Week Low]])-1</f>
        <v>2.4285714285714244E-2</v>
      </c>
      <c r="AF192" s="2">
        <f>(Table2[[#This Row],[Current Week High]]/Table2[[#This Row],[Close Price]])-1</f>
        <v>4.8705543933054374E-2</v>
      </c>
      <c r="AG192" s="2">
        <f>(Table2[[#This Row],[Close Price]]/Table2[[#This Row],[Current Month Low]])-1</f>
        <v>0.26751926635914147</v>
      </c>
      <c r="AH192" s="2">
        <f>(Table2[[#This Row],[Current Month High]]/Table2[[#This Row],[Close Price]])-1</f>
        <v>4.8705543933054374E-2</v>
      </c>
      <c r="AI192">
        <v>4.8705543933054303</v>
      </c>
      <c r="AJ192">
        <v>83.537317014638802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0.06</v>
      </c>
      <c r="AM192" t="s">
        <v>10349</v>
      </c>
      <c r="AN192">
        <v>22.88</v>
      </c>
      <c r="AO192" t="s">
        <v>10349</v>
      </c>
      <c r="AP192">
        <v>8.9540085611349005E-2</v>
      </c>
      <c r="AQ192">
        <f>(Table2[[#This Row],[Sharpe Ratio]]-AVERAGE(Table2[Sharpe Ratio]))/_xlfn.STDEV.P(Table2[Sharpe Ratio])</f>
        <v>0.27552372852305446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4.0959322289653466</v>
      </c>
      <c r="AS192">
        <f>_xlfn.RANK.AVG(Table2[[#This Row],[1Y Return vs Nifty Z-Score]],Table2[1Y Return vs Nifty Z-Score])</f>
        <v>297</v>
      </c>
      <c r="AT192">
        <f>_xlfn.RANK.AVG(Table2[[#This Row],[6M Return vs Nifty Z-Score]],Table2[6M Return vs Nifty Z-Score])</f>
        <v>149</v>
      </c>
      <c r="AU192">
        <f>_xlfn.RANK.AVG(Table2[[#This Row],[Sharpe Ratio Z-Score]],Table2[Sharpe Ratio Z-Score])</f>
        <v>264</v>
      </c>
      <c r="AV192">
        <f>(Table2[[#This Row],[Rank 1Y]]+Table2[[#This Row],[Rank 6M]]+Table2[[#This Row],[Rank Sharpe]])/3</f>
        <v>236.66666666666666</v>
      </c>
    </row>
    <row r="193" spans="1:48" x14ac:dyDescent="0.3">
      <c r="A193" t="s">
        <v>1064</v>
      </c>
      <c r="B193" t="s">
        <v>1065</v>
      </c>
      <c r="C193" t="s">
        <v>10315</v>
      </c>
      <c r="D193" t="s">
        <v>127</v>
      </c>
      <c r="E193">
        <v>12638.94354142</v>
      </c>
      <c r="F193">
        <v>944.65</v>
      </c>
      <c r="G193">
        <v>32.051863719170299</v>
      </c>
      <c r="H193">
        <f>(Table2[[#This Row],[1Y Return vs Nifty]]-AVERAGE(Table2[1Y Return vs Nifty]))/_xlfn.STDEV.P(Table2[1Y Return vs Nifty])</f>
        <v>3.8474933873788468E-2</v>
      </c>
      <c r="I193">
        <v>-12.1916444626283</v>
      </c>
      <c r="J193">
        <f>(Table2[[#This Row],[1M Return vs Nifty]]-AVERAGE(Table2[1M Return vs Nifty]))/_xlfn.STDEV.P(Table2[1M Return vs Nifty])</f>
        <v>-1.1838475410381069</v>
      </c>
      <c r="K193">
        <v>15.7005783705771</v>
      </c>
      <c r="L193">
        <f>(Table2[[#This Row],[6M Return vs Nifty]]-AVERAGE(Table2[6M Return vs Nifty]))/_xlfn.STDEV.P(Table2[6M Return vs Nifty])</f>
        <v>0.26895220332118658</v>
      </c>
      <c r="M193">
        <v>-4.3109502371567396</v>
      </c>
      <c r="N193">
        <f>(Table2[[#This Row],[1W Return vs Nifty]]-AVERAGE(Table2[1W Return vs Nifty]))/_xlfn.STDEV.P(Table2[1W Return vs Nifty])</f>
        <v>-1.0755792575577219</v>
      </c>
      <c r="O193">
        <v>1016.73</v>
      </c>
      <c r="P193">
        <v>1032.5421720592401</v>
      </c>
      <c r="Q193">
        <v>874.65448993674295</v>
      </c>
      <c r="R193">
        <v>30.483131920909202</v>
      </c>
      <c r="S193" s="2">
        <f>(Table2[[#This Row],[Close Price]]-Table2[[#This Row],[20D EMA]])/Table2[[#This Row],[20D EMA]]</f>
        <v>-7.0893944311665874E-2</v>
      </c>
      <c r="T193" s="2">
        <f>(Table2[[#This Row],[Close Price]]-Table2[[#This Row],[50D EMA]])/Table2[[#This Row],[50D EMA]]</f>
        <v>-8.5122113592661558E-2</v>
      </c>
      <c r="U193" s="2">
        <f>(Table2[[#This Row],[Close Price]]-Table2[[#This Row],[200D EMA]])/Table2[[#This Row],[200D EMA]]</f>
        <v>8.0026468586835098E-2</v>
      </c>
      <c r="V193">
        <v>1.15862193290614</v>
      </c>
      <c r="W193">
        <v>939</v>
      </c>
      <c r="X193">
        <v>977.55</v>
      </c>
      <c r="Y193">
        <v>939</v>
      </c>
      <c r="Z193">
        <v>1003</v>
      </c>
      <c r="AA193">
        <v>939</v>
      </c>
      <c r="AB193">
        <v>1166.95</v>
      </c>
      <c r="AC193" s="2">
        <f>(Table2[[#This Row],[Close Price]]/Table2[[#This Row],[Day Low]])-1</f>
        <v>6.0170394036207497E-3</v>
      </c>
      <c r="AD193" s="2">
        <f>(Table2[[#This Row],[Day High]]/Table2[[#This Row],[Close Price]])-1</f>
        <v>3.4827713968136331E-2</v>
      </c>
      <c r="AE193" s="2">
        <f>(Table2[[#This Row],[Close Price]]/Table2[[#This Row],[Current Week Low]])-1</f>
        <v>6.0170394036207497E-3</v>
      </c>
      <c r="AF193" s="2">
        <f>(Table2[[#This Row],[Current Week High]]/Table2[[#This Row],[Close Price]])-1</f>
        <v>6.1768909119779947E-2</v>
      </c>
      <c r="AG193" s="2">
        <f>(Table2[[#This Row],[Close Price]]/Table2[[#This Row],[Current Month Low]])-1</f>
        <v>6.0170394036207497E-3</v>
      </c>
      <c r="AH193" s="2">
        <f>(Table2[[#This Row],[Current Month High]]/Table2[[#This Row],[Close Price]])-1</f>
        <v>0.23532525273910987</v>
      </c>
      <c r="AI193">
        <v>29.566506113375301</v>
      </c>
      <c r="AJ193">
        <v>70.422154068194104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0.03</v>
      </c>
      <c r="AM193" t="s">
        <v>10349</v>
      </c>
      <c r="AN193">
        <v>-16.239999999999998</v>
      </c>
      <c r="AO193" t="s">
        <v>10348</v>
      </c>
      <c r="AP193">
        <v>0.120299054910808</v>
      </c>
      <c r="AQ193">
        <f>(Table2[[#This Row],[Sharpe Ratio]]-AVERAGE(Table2[Sharpe Ratio]))/_xlfn.STDEV.P(Table2[Sharpe Ratio])</f>
        <v>0.62891036066756101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286</v>
      </c>
      <c r="AT193">
        <f>_xlfn.RANK.AVG(Table2[[#This Row],[6M Return vs Nifty Z-Score]],Table2[6M Return vs Nifty Z-Score])</f>
        <v>238</v>
      </c>
      <c r="AU193">
        <f>_xlfn.RANK.AVG(Table2[[#This Row],[Sharpe Ratio Z-Score]],Table2[Sharpe Ratio Z-Score])</f>
        <v>190</v>
      </c>
      <c r="AV193">
        <f>(Table2[[#This Row],[Rank 1Y]]+Table2[[#This Row],[Rank 6M]]+Table2[[#This Row],[Rank Sharpe]])/3</f>
        <v>238</v>
      </c>
    </row>
    <row r="194" spans="1:48" x14ac:dyDescent="0.3">
      <c r="A194" t="s">
        <v>1853</v>
      </c>
      <c r="B194" t="s">
        <v>1854</v>
      </c>
      <c r="C194" t="s">
        <v>10318</v>
      </c>
      <c r="D194" t="s">
        <v>306</v>
      </c>
      <c r="E194">
        <v>4053.169965</v>
      </c>
      <c r="F194">
        <v>1309.0999999999999</v>
      </c>
      <c r="G194">
        <v>42.871517970138299</v>
      </c>
      <c r="H194">
        <f>(Table2[[#This Row],[1Y Return vs Nifty]]-AVERAGE(Table2[1Y Return vs Nifty]))/_xlfn.STDEV.P(Table2[1Y Return vs Nifty])</f>
        <v>0.20907436456745701</v>
      </c>
      <c r="I194">
        <v>10.0155787416137</v>
      </c>
      <c r="J194">
        <f>(Table2[[#This Row],[1M Return vs Nifty]]-AVERAGE(Table2[1M Return vs Nifty]))/_xlfn.STDEV.P(Table2[1M Return vs Nifty])</f>
        <v>0.95254328651346676</v>
      </c>
      <c r="K194">
        <v>38.631348941964099</v>
      </c>
      <c r="L194">
        <f>(Table2[[#This Row],[6M Return vs Nifty]]-AVERAGE(Table2[6M Return vs Nifty]))/_xlfn.STDEV.P(Table2[6M Return vs Nifty])</f>
        <v>1.0559979788719609</v>
      </c>
      <c r="M194">
        <v>-0.374616570364179</v>
      </c>
      <c r="N194">
        <f>(Table2[[#This Row],[1W Return vs Nifty]]-AVERAGE(Table2[1W Return vs Nifty]))/_xlfn.STDEV.P(Table2[1W Return vs Nifty])</f>
        <v>-0.18275933416418319</v>
      </c>
      <c r="O194">
        <v>1230.79</v>
      </c>
      <c r="P194">
        <v>1111.40073064328</v>
      </c>
      <c r="Q194">
        <v>909.17222606594203</v>
      </c>
      <c r="R194">
        <v>64.177783715143605</v>
      </c>
      <c r="S194" s="2">
        <f>(Table2[[#This Row],[Close Price]]-Table2[[#This Row],[20D EMA]])/Table2[[#This Row],[20D EMA]]</f>
        <v>6.362580131460277E-2</v>
      </c>
      <c r="T194" s="2">
        <f>(Table2[[#This Row],[Close Price]]-Table2[[#This Row],[50D EMA]])/Table2[[#This Row],[50D EMA]]</f>
        <v>0.17788297587521953</v>
      </c>
      <c r="U194" s="2">
        <f>(Table2[[#This Row],[Close Price]]-Table2[[#This Row],[200D EMA]])/Table2[[#This Row],[200D EMA]]</f>
        <v>0.43988120453764412</v>
      </c>
      <c r="V194">
        <v>0.63205658277461996</v>
      </c>
      <c r="W194">
        <v>1283.05</v>
      </c>
      <c r="X194">
        <v>1318.45</v>
      </c>
      <c r="Y194">
        <v>1266.75</v>
      </c>
      <c r="Z194">
        <v>1318.45</v>
      </c>
      <c r="AA194">
        <v>1128.05</v>
      </c>
      <c r="AB194">
        <v>1344.8</v>
      </c>
      <c r="AC194" s="2">
        <f>(Table2[[#This Row],[Close Price]]/Table2[[#This Row],[Day Low]])-1</f>
        <v>2.0303183819804227E-2</v>
      </c>
      <c r="AD194" s="2">
        <f>(Table2[[#This Row],[Day High]]/Table2[[#This Row],[Close Price]])-1</f>
        <v>7.1423115117257296E-3</v>
      </c>
      <c r="AE194" s="2">
        <f>(Table2[[#This Row],[Close Price]]/Table2[[#This Row],[Current Week Low]])-1</f>
        <v>3.3432011051904409E-2</v>
      </c>
      <c r="AF194" s="2">
        <f>(Table2[[#This Row],[Current Week High]]/Table2[[#This Row],[Close Price]])-1</f>
        <v>7.1423115117257296E-3</v>
      </c>
      <c r="AG194" s="2">
        <f>(Table2[[#This Row],[Close Price]]/Table2[[#This Row],[Current Month Low]])-1</f>
        <v>0.16049820486680555</v>
      </c>
      <c r="AH194" s="2">
        <f>(Table2[[#This Row],[Current Month High]]/Table2[[#This Row],[Close Price]])-1</f>
        <v>2.7270643953861473E-2</v>
      </c>
      <c r="AI194">
        <v>2.7270643953861402</v>
      </c>
      <c r="AJ194">
        <v>110.65250623541699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0.46</v>
      </c>
      <c r="AM194" t="s">
        <v>10349</v>
      </c>
      <c r="AN194">
        <v>10.59</v>
      </c>
      <c r="AO194" t="s">
        <v>10349</v>
      </c>
      <c r="AP194">
        <v>5.7259092366695998E-2</v>
      </c>
      <c r="AQ194">
        <f>(Table2[[#This Row],[Sharpe Ratio]]-AVERAGE(Table2[Sharpe Ratio]))/_xlfn.STDEV.P(Table2[Sharpe Ratio])</f>
        <v>-9.5349280060108274E-2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1.9395070157285932</v>
      </c>
      <c r="AS194">
        <f>_xlfn.RANK.AVG(Table2[[#This Row],[1Y Return vs Nifty Z-Score]],Table2[1Y Return vs Nifty Z-Score])</f>
        <v>238</v>
      </c>
      <c r="AT194">
        <f>_xlfn.RANK.AVG(Table2[[#This Row],[6M Return vs Nifty Z-Score]],Table2[6M Return vs Nifty Z-Score])</f>
        <v>100</v>
      </c>
      <c r="AU194">
        <f>_xlfn.RANK.AVG(Table2[[#This Row],[Sharpe Ratio Z-Score]],Table2[Sharpe Ratio Z-Score])</f>
        <v>376</v>
      </c>
      <c r="AV194">
        <f>(Table2[[#This Row],[Rank 1Y]]+Table2[[#This Row],[Rank 6M]]+Table2[[#This Row],[Rank Sharpe]])/3</f>
        <v>238</v>
      </c>
    </row>
    <row r="195" spans="1:48" x14ac:dyDescent="0.3">
      <c r="A195" t="s">
        <v>931</v>
      </c>
      <c r="B195" t="s">
        <v>932</v>
      </c>
      <c r="C195" t="s">
        <v>10306</v>
      </c>
      <c r="D195" t="s">
        <v>933</v>
      </c>
      <c r="E195">
        <v>16046.92035</v>
      </c>
      <c r="F195">
        <v>500</v>
      </c>
      <c r="G195">
        <v>132.13009800681601</v>
      </c>
      <c r="H195">
        <f>(Table2[[#This Row],[1Y Return vs Nifty]]-AVERAGE(Table2[1Y Return vs Nifty]))/_xlfn.STDEV.P(Table2[1Y Return vs Nifty])</f>
        <v>1.6164634165253893</v>
      </c>
      <c r="I195">
        <v>1.94748225319166</v>
      </c>
      <c r="J195">
        <f>(Table2[[#This Row],[1M Return vs Nifty]]-AVERAGE(Table2[1M Return vs Nifty]))/_xlfn.STDEV.P(Table2[1M Return vs Nifty])</f>
        <v>0.17637207523058163</v>
      </c>
      <c r="K195">
        <v>-6.30664672341371</v>
      </c>
      <c r="L195">
        <f>(Table2[[#This Row],[6M Return vs Nifty]]-AVERAGE(Table2[6M Return vs Nifty]))/_xlfn.STDEV.P(Table2[6M Return vs Nifty])</f>
        <v>-0.48639500526469542</v>
      </c>
      <c r="M195">
        <v>4.0480427480688501</v>
      </c>
      <c r="N195">
        <f>(Table2[[#This Row],[1W Return vs Nifty]]-AVERAGE(Table2[1W Return vs Nifty]))/_xlfn.STDEV.P(Table2[1W Return vs Nifty])</f>
        <v>0.82036659166632753</v>
      </c>
      <c r="O195">
        <v>484.69</v>
      </c>
      <c r="P195">
        <v>476.19676530893503</v>
      </c>
      <c r="Q195">
        <v>393.73924981922301</v>
      </c>
      <c r="R195">
        <v>63.795107842779302</v>
      </c>
      <c r="S195" s="2">
        <f>(Table2[[#This Row],[Close Price]]-Table2[[#This Row],[20D EMA]])/Table2[[#This Row],[20D EMA]]</f>
        <v>3.1587200066021587E-2</v>
      </c>
      <c r="T195" s="2">
        <f>(Table2[[#This Row],[Close Price]]-Table2[[#This Row],[50D EMA]])/Table2[[#This Row],[50D EMA]]</f>
        <v>4.9986132676946064E-2</v>
      </c>
      <c r="U195" s="2">
        <f>(Table2[[#This Row],[Close Price]]-Table2[[#This Row],[200D EMA]])/Table2[[#This Row],[200D EMA]]</f>
        <v>0.26987594005312998</v>
      </c>
      <c r="V195">
        <v>0.422900996728718</v>
      </c>
      <c r="W195">
        <v>495.55</v>
      </c>
      <c r="X195">
        <v>505.5</v>
      </c>
      <c r="Y195">
        <v>495.55</v>
      </c>
      <c r="Z195">
        <v>505.9</v>
      </c>
      <c r="AA195">
        <v>448.35</v>
      </c>
      <c r="AB195">
        <v>508.8</v>
      </c>
      <c r="AC195" s="2">
        <f>(Table2[[#This Row],[Close Price]]/Table2[[#This Row],[Day Low]])-1</f>
        <v>8.9799212995660405E-3</v>
      </c>
      <c r="AD195" s="2">
        <f>(Table2[[#This Row],[Day High]]/Table2[[#This Row],[Close Price]])-1</f>
        <v>1.0999999999999899E-2</v>
      </c>
      <c r="AE195" s="2">
        <f>(Table2[[#This Row],[Close Price]]/Table2[[#This Row],[Current Week Low]])-1</f>
        <v>8.9799212995660405E-3</v>
      </c>
      <c r="AF195" s="2">
        <f>(Table2[[#This Row],[Current Week High]]/Table2[[#This Row],[Close Price]])-1</f>
        <v>1.1800000000000033E-2</v>
      </c>
      <c r="AG195" s="2">
        <f>(Table2[[#This Row],[Close Price]]/Table2[[#This Row],[Current Month Low]])-1</f>
        <v>0.11520017843202845</v>
      </c>
      <c r="AH195" s="2">
        <f>(Table2[[#This Row],[Current Month High]]/Table2[[#This Row],[Close Price]])-1</f>
        <v>1.760000000000006E-2</v>
      </c>
      <c r="AI195">
        <v>23.559999999999899</v>
      </c>
      <c r="AJ195">
        <v>197.88501638367501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0.19</v>
      </c>
      <c r="AM195" t="s">
        <v>10349</v>
      </c>
      <c r="AN195">
        <v>9.1199999999999992</v>
      </c>
      <c r="AO195" t="s">
        <v>10349</v>
      </c>
      <c r="AP195">
        <v>0.124661720382038</v>
      </c>
      <c r="AQ195">
        <f>(Table2[[#This Row],[Sharpe Ratio]]-AVERAGE(Table2[Sharpe Ratio]))/_xlfn.STDEV.P(Table2[Sharpe Ratio])</f>
        <v>0.67903257520087479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2.8058396533584777</v>
      </c>
      <c r="AS195">
        <f>_xlfn.RANK.AVG(Table2[[#This Row],[1Y Return vs Nifty Z-Score]],Table2[1Y Return vs Nifty Z-Score])</f>
        <v>52</v>
      </c>
      <c r="AT195">
        <f>_xlfn.RANK.AVG(Table2[[#This Row],[6M Return vs Nifty Z-Score]],Table2[6M Return vs Nifty Z-Score])</f>
        <v>486</v>
      </c>
      <c r="AU195">
        <f>_xlfn.RANK.AVG(Table2[[#This Row],[Sharpe Ratio Z-Score]],Table2[Sharpe Ratio Z-Score])</f>
        <v>178</v>
      </c>
      <c r="AV195">
        <f>(Table2[[#This Row],[Rank 1Y]]+Table2[[#This Row],[Rank 6M]]+Table2[[#This Row],[Rank Sharpe]])/3</f>
        <v>238.66666666666666</v>
      </c>
    </row>
    <row r="196" spans="1:48" x14ac:dyDescent="0.3">
      <c r="A196" t="s">
        <v>796</v>
      </c>
      <c r="B196" t="s">
        <v>797</v>
      </c>
      <c r="C196" t="s">
        <v>10318</v>
      </c>
      <c r="D196" t="s">
        <v>385</v>
      </c>
      <c r="E196">
        <v>20663.642217774999</v>
      </c>
      <c r="F196">
        <v>515.75</v>
      </c>
      <c r="G196">
        <v>57.860350793366003</v>
      </c>
      <c r="H196">
        <f>(Table2[[#This Row],[1Y Return vs Nifty]]-AVERAGE(Table2[1Y Return vs Nifty]))/_xlfn.STDEV.P(Table2[1Y Return vs Nifty])</f>
        <v>0.44541152350915281</v>
      </c>
      <c r="I196">
        <v>0.53876334821621996</v>
      </c>
      <c r="J196">
        <f>(Table2[[#This Row],[1M Return vs Nifty]]-AVERAGE(Table2[1M Return vs Nifty]))/_xlfn.STDEV.P(Table2[1M Return vs Nifty])</f>
        <v>4.0849767037941798E-2</v>
      </c>
      <c r="K196">
        <v>32.7036232508407</v>
      </c>
      <c r="L196">
        <f>(Table2[[#This Row],[6M Return vs Nifty]]-AVERAGE(Table2[6M Return vs Nifty]))/_xlfn.STDEV.P(Table2[6M Return vs Nifty])</f>
        <v>0.85254247573924291</v>
      </c>
      <c r="M196">
        <v>-0.49163294400333402</v>
      </c>
      <c r="N196">
        <f>(Table2[[#This Row],[1W Return vs Nifty]]-AVERAGE(Table2[1W Return vs Nifty]))/_xlfn.STDEV.P(Table2[1W Return vs Nifty])</f>
        <v>-0.20930041492409471</v>
      </c>
      <c r="O196">
        <v>507.63</v>
      </c>
      <c r="P196">
        <v>491.94395623918899</v>
      </c>
      <c r="Q196">
        <v>414.94774754551401</v>
      </c>
      <c r="R196">
        <v>55.317278589232899</v>
      </c>
      <c r="S196" s="2">
        <f>(Table2[[#This Row],[Close Price]]-Table2[[#This Row],[20D EMA]])/Table2[[#This Row],[20D EMA]]</f>
        <v>1.5995902527431407E-2</v>
      </c>
      <c r="T196" s="2">
        <f>(Table2[[#This Row],[Close Price]]-Table2[[#This Row],[50D EMA]])/Table2[[#This Row],[50D EMA]]</f>
        <v>4.8391780118213761E-2</v>
      </c>
      <c r="U196" s="2">
        <f>(Table2[[#This Row],[Close Price]]-Table2[[#This Row],[200D EMA]])/Table2[[#This Row],[200D EMA]]</f>
        <v>0.24292758076347767</v>
      </c>
      <c r="V196">
        <v>0.617013464146007</v>
      </c>
      <c r="W196">
        <v>504</v>
      </c>
      <c r="X196">
        <v>517.79999999999995</v>
      </c>
      <c r="Y196">
        <v>503</v>
      </c>
      <c r="Z196">
        <v>517.79999999999995</v>
      </c>
      <c r="AA196">
        <v>481.2</v>
      </c>
      <c r="AB196">
        <v>542.5</v>
      </c>
      <c r="AC196" s="2">
        <f>(Table2[[#This Row],[Close Price]]/Table2[[#This Row],[Day Low]])-1</f>
        <v>2.3313492063492092E-2</v>
      </c>
      <c r="AD196" s="2">
        <f>(Table2[[#This Row],[Day High]]/Table2[[#This Row],[Close Price]])-1</f>
        <v>3.9747939893357565E-3</v>
      </c>
      <c r="AE196" s="2">
        <f>(Table2[[#This Row],[Close Price]]/Table2[[#This Row],[Current Week Low]])-1</f>
        <v>2.5347912524850802E-2</v>
      </c>
      <c r="AF196" s="2">
        <f>(Table2[[#This Row],[Current Week High]]/Table2[[#This Row],[Close Price]])-1</f>
        <v>3.9747939893357565E-3</v>
      </c>
      <c r="AG196" s="2">
        <f>(Table2[[#This Row],[Close Price]]/Table2[[#This Row],[Current Month Low]])-1</f>
        <v>7.1799667497921993E-2</v>
      </c>
      <c r="AH196" s="2">
        <f>(Table2[[#This Row],[Current Month High]]/Table2[[#This Row],[Close Price]])-1</f>
        <v>5.1866214251090614E-2</v>
      </c>
      <c r="AI196">
        <v>11.362094037808999</v>
      </c>
      <c r="AJ196">
        <v>95.767697855380504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0.19</v>
      </c>
      <c r="AM196" t="s">
        <v>10349</v>
      </c>
      <c r="AN196">
        <v>0.51</v>
      </c>
      <c r="AO196" t="s">
        <v>10349</v>
      </c>
      <c r="AP196">
        <v>4.3791970483138001E-2</v>
      </c>
      <c r="AQ196">
        <f>(Table2[[#This Row],[Sharpe Ratio]]-AVERAGE(Table2[Sharpe Ratio]))/_xlfn.STDEV.P(Table2[Sharpe Ratio])</f>
        <v>-0.25007165715854535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0.87943169420369749</v>
      </c>
      <c r="AS196">
        <f>_xlfn.RANK.AVG(Table2[[#This Row],[1Y Return vs Nifty Z-Score]],Table2[1Y Return vs Nifty Z-Score])</f>
        <v>181</v>
      </c>
      <c r="AT196">
        <f>_xlfn.RANK.AVG(Table2[[#This Row],[6M Return vs Nifty Z-Score]],Table2[6M Return vs Nifty Z-Score])</f>
        <v>124</v>
      </c>
      <c r="AU196">
        <f>_xlfn.RANK.AVG(Table2[[#This Row],[Sharpe Ratio Z-Score]],Table2[Sharpe Ratio Z-Score])</f>
        <v>414</v>
      </c>
      <c r="AV196">
        <f>(Table2[[#This Row],[Rank 1Y]]+Table2[[#This Row],[Rank 6M]]+Table2[[#This Row],[Rank Sharpe]])/3</f>
        <v>239.66666666666666</v>
      </c>
    </row>
    <row r="197" spans="1:48" x14ac:dyDescent="0.3">
      <c r="A197" t="s">
        <v>271</v>
      </c>
      <c r="B197" t="s">
        <v>272</v>
      </c>
      <c r="C197" t="s">
        <v>10315</v>
      </c>
      <c r="D197" t="s">
        <v>226</v>
      </c>
      <c r="E197">
        <v>101803.860751125</v>
      </c>
      <c r="F197">
        <v>6769.55</v>
      </c>
      <c r="G197">
        <v>3.0512139968535599</v>
      </c>
      <c r="H197">
        <f>(Table2[[#This Row],[1Y Return vs Nifty]]-AVERAGE(Table2[1Y Return vs Nifty]))/_xlfn.STDEV.P(Table2[1Y Return vs Nifty])</f>
        <v>-0.41879423735976518</v>
      </c>
      <c r="I197">
        <v>2.0276020389707101</v>
      </c>
      <c r="J197">
        <f>(Table2[[#This Row],[1M Return vs Nifty]]-AVERAGE(Table2[1M Return vs Nifty]))/_xlfn.STDEV.P(Table2[1M Return vs Nifty])</f>
        <v>0.1840798004994961</v>
      </c>
      <c r="K197">
        <v>29.310635863654198</v>
      </c>
      <c r="L197">
        <f>(Table2[[#This Row],[6M Return vs Nifty]]-AVERAGE(Table2[6M Return vs Nifty]))/_xlfn.STDEV.P(Table2[6M Return vs Nifty])</f>
        <v>0.73608601470280643</v>
      </c>
      <c r="M197">
        <v>-1.26824101518454</v>
      </c>
      <c r="N197">
        <f>(Table2[[#This Row],[1W Return vs Nifty]]-AVERAGE(Table2[1W Return vs Nifty]))/_xlfn.STDEV.P(Table2[1W Return vs Nifty])</f>
        <v>-0.38544685405047779</v>
      </c>
      <c r="O197">
        <v>6671.82</v>
      </c>
      <c r="P197">
        <v>6594.4250247813297</v>
      </c>
      <c r="Q197">
        <v>5793.4540502435902</v>
      </c>
      <c r="R197">
        <v>58.0747808323013</v>
      </c>
      <c r="S197" s="2">
        <f>(Table2[[#This Row],[Close Price]]-Table2[[#This Row],[20D EMA]])/Table2[[#This Row],[20D EMA]]</f>
        <v>1.4648176959210602E-2</v>
      </c>
      <c r="T197" s="2">
        <f>(Table2[[#This Row],[Close Price]]-Table2[[#This Row],[50D EMA]])/Table2[[#This Row],[50D EMA]]</f>
        <v>2.6556519265980669E-2</v>
      </c>
      <c r="U197" s="2">
        <f>(Table2[[#This Row],[Close Price]]-Table2[[#This Row],[200D EMA]])/Table2[[#This Row],[200D EMA]]</f>
        <v>0.1684825565700947</v>
      </c>
      <c r="V197">
        <v>0.62136340611056096</v>
      </c>
      <c r="W197">
        <v>6730</v>
      </c>
      <c r="X197">
        <v>6812.85</v>
      </c>
      <c r="Y197">
        <v>6722.3</v>
      </c>
      <c r="Z197">
        <v>6812.85</v>
      </c>
      <c r="AA197">
        <v>6308.75</v>
      </c>
      <c r="AB197">
        <v>6906</v>
      </c>
      <c r="AC197" s="2">
        <f>(Table2[[#This Row],[Close Price]]/Table2[[#This Row],[Day Low]])-1</f>
        <v>5.8766716196136937E-3</v>
      </c>
      <c r="AD197" s="2">
        <f>(Table2[[#This Row],[Day High]]/Table2[[#This Row],[Close Price]])-1</f>
        <v>6.396289265903965E-3</v>
      </c>
      <c r="AE197" s="2">
        <f>(Table2[[#This Row],[Close Price]]/Table2[[#This Row],[Current Week Low]])-1</f>
        <v>7.0288442943635676E-3</v>
      </c>
      <c r="AF197" s="2">
        <f>(Table2[[#This Row],[Current Week High]]/Table2[[#This Row],[Close Price]])-1</f>
        <v>6.396289265903965E-3</v>
      </c>
      <c r="AG197" s="2">
        <f>(Table2[[#This Row],[Close Price]]/Table2[[#This Row],[Current Month Low]])-1</f>
        <v>7.3041410739052903E-2</v>
      </c>
      <c r="AH197" s="2">
        <f>(Table2[[#This Row],[Current Month High]]/Table2[[#This Row],[Close Price]])-1</f>
        <v>2.0156435804447925E-2</v>
      </c>
      <c r="AI197">
        <v>8.3004040150379303</v>
      </c>
      <c r="AJ197">
        <v>78.099184425151293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-0.1</v>
      </c>
      <c r="AM197" t="s">
        <v>10348</v>
      </c>
      <c r="AN197">
        <v>2.0699999999999998</v>
      </c>
      <c r="AO197" t="s">
        <v>10349</v>
      </c>
      <c r="AP197">
        <v>0.14014273014249001</v>
      </c>
      <c r="AQ197">
        <f>(Table2[[#This Row],[Sharpe Ratio]]-AVERAGE(Table2[Sharpe Ratio]))/_xlfn.STDEV.P(Table2[Sharpe Ratio])</f>
        <v>0.85689230281985562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0.97281702661191516</v>
      </c>
      <c r="AS197">
        <f>_xlfn.RANK.AVG(Table2[[#This Row],[1Y Return vs Nifty Z-Score]],Table2[1Y Return vs Nifty Z-Score])</f>
        <v>436</v>
      </c>
      <c r="AT197">
        <f>_xlfn.RANK.AVG(Table2[[#This Row],[6M Return vs Nifty Z-Score]],Table2[6M Return vs Nifty Z-Score])</f>
        <v>145</v>
      </c>
      <c r="AU197">
        <f>_xlfn.RANK.AVG(Table2[[#This Row],[Sharpe Ratio Z-Score]],Table2[Sharpe Ratio Z-Score])</f>
        <v>141</v>
      </c>
      <c r="AV197">
        <f>(Table2[[#This Row],[Rank 1Y]]+Table2[[#This Row],[Rank 6M]]+Table2[[#This Row],[Rank Sharpe]])/3</f>
        <v>240.66666666666666</v>
      </c>
    </row>
    <row r="198" spans="1:48" x14ac:dyDescent="0.3">
      <c r="A198" t="s">
        <v>142</v>
      </c>
      <c r="B198" t="s">
        <v>143</v>
      </c>
      <c r="C198" t="s">
        <v>10307</v>
      </c>
      <c r="D198" t="s">
        <v>144</v>
      </c>
      <c r="E198">
        <v>203331.1902677</v>
      </c>
      <c r="F198">
        <v>1564.75</v>
      </c>
      <c r="G198">
        <v>49.075062852928397</v>
      </c>
      <c r="H198">
        <f>(Table2[[#This Row],[1Y Return vs Nifty]]-AVERAGE(Table2[1Y Return vs Nifty]))/_xlfn.STDEV.P(Table2[1Y Return vs Nifty])</f>
        <v>0.30688906370092767</v>
      </c>
      <c r="I198">
        <v>-8.1476803161739397</v>
      </c>
      <c r="J198">
        <f>(Table2[[#This Row],[1M Return vs Nifty]]-AVERAGE(Table2[1M Return vs Nifty]))/_xlfn.STDEV.P(Table2[1M Return vs Nifty])</f>
        <v>-0.79480800061586188</v>
      </c>
      <c r="K198">
        <v>-6.0376856387053603</v>
      </c>
      <c r="L198">
        <f>(Table2[[#This Row],[6M Return vs Nifty]]-AVERAGE(Table2[6M Return vs Nifty]))/_xlfn.STDEV.P(Table2[6M Return vs Nifty])</f>
        <v>-0.47716353679536277</v>
      </c>
      <c r="M198">
        <v>3.9790358002981501</v>
      </c>
      <c r="N198">
        <f>(Table2[[#This Row],[1W Return vs Nifty]]-AVERAGE(Table2[1W Return vs Nifty]))/_xlfn.STDEV.P(Table2[1W Return vs Nifty])</f>
        <v>0.80471477374702483</v>
      </c>
      <c r="O198">
        <v>1541.46</v>
      </c>
      <c r="P198">
        <v>1543.37822075329</v>
      </c>
      <c r="Q198">
        <v>1375.13174754746</v>
      </c>
      <c r="R198">
        <v>56.429621818868</v>
      </c>
      <c r="S198" s="2">
        <f>(Table2[[#This Row],[Close Price]]-Table2[[#This Row],[20D EMA]])/Table2[[#This Row],[20D EMA]]</f>
        <v>1.5109052456761748E-2</v>
      </c>
      <c r="T198" s="2">
        <f>(Table2[[#This Row],[Close Price]]-Table2[[#This Row],[50D EMA]])/Table2[[#This Row],[50D EMA]]</f>
        <v>1.3847402379618224E-2</v>
      </c>
      <c r="U198" s="2">
        <f>(Table2[[#This Row],[Close Price]]-Table2[[#This Row],[200D EMA]])/Table2[[#This Row],[200D EMA]]</f>
        <v>0.13789097138563131</v>
      </c>
      <c r="V198">
        <v>1.0888945835511601</v>
      </c>
      <c r="W198">
        <v>1553</v>
      </c>
      <c r="X198">
        <v>1589.85</v>
      </c>
      <c r="Y198">
        <v>1540</v>
      </c>
      <c r="Z198">
        <v>1589.85</v>
      </c>
      <c r="AA198">
        <v>1412.5</v>
      </c>
      <c r="AB198">
        <v>1609.45</v>
      </c>
      <c r="AC198" s="2">
        <f>(Table2[[#This Row],[Close Price]]/Table2[[#This Row],[Day Low]])-1</f>
        <v>7.5660012878300265E-3</v>
      </c>
      <c r="AD198" s="2">
        <f>(Table2[[#This Row],[Day High]]/Table2[[#This Row],[Close Price]])-1</f>
        <v>1.6040901102412519E-2</v>
      </c>
      <c r="AE198" s="2">
        <f>(Table2[[#This Row],[Close Price]]/Table2[[#This Row],[Current Week Low]])-1</f>
        <v>1.6071428571428514E-2</v>
      </c>
      <c r="AF198" s="2">
        <f>(Table2[[#This Row],[Current Week High]]/Table2[[#This Row],[Close Price]])-1</f>
        <v>1.6040901102412519E-2</v>
      </c>
      <c r="AG198" s="2">
        <f>(Table2[[#This Row],[Close Price]]/Table2[[#This Row],[Current Month Low]])-1</f>
        <v>0.10778761061946907</v>
      </c>
      <c r="AH198" s="2">
        <f>(Table2[[#This Row],[Current Month High]]/Table2[[#This Row],[Close Price]])-1</f>
        <v>2.8566863716248614E-2</v>
      </c>
      <c r="AI198">
        <v>8.8224956063268802</v>
      </c>
      <c r="AJ198">
        <v>88.945239388999497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-0.05</v>
      </c>
      <c r="AM198" t="s">
        <v>10348</v>
      </c>
      <c r="AN198">
        <v>5.05</v>
      </c>
      <c r="AO198" t="s">
        <v>10349</v>
      </c>
      <c r="AP198">
        <v>0.20721626679743901</v>
      </c>
      <c r="AQ198">
        <f>(Table2[[#This Row],[Sharpe Ratio]]-AVERAGE(Table2[Sharpe Ratio]))/_xlfn.STDEV.P(Table2[Sharpe Ratio])</f>
        <v>1.6274932613159012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207</v>
      </c>
      <c r="AT198">
        <f>_xlfn.RANK.AVG(Table2[[#This Row],[6M Return vs Nifty Z-Score]],Table2[6M Return vs Nifty Z-Score])</f>
        <v>483</v>
      </c>
      <c r="AU198">
        <f>_xlfn.RANK.AVG(Table2[[#This Row],[Sharpe Ratio Z-Score]],Table2[Sharpe Ratio Z-Score])</f>
        <v>35</v>
      </c>
      <c r="AV198">
        <f>(Table2[[#This Row],[Rank 1Y]]+Table2[[#This Row],[Rank 6M]]+Table2[[#This Row],[Rank Sharpe]])/3</f>
        <v>241.66666666666666</v>
      </c>
    </row>
    <row r="199" spans="1:48" x14ac:dyDescent="0.3">
      <c r="A199" t="s">
        <v>901</v>
      </c>
      <c r="B199" t="s">
        <v>902</v>
      </c>
      <c r="C199" t="s">
        <v>10311</v>
      </c>
      <c r="D199" t="s">
        <v>728</v>
      </c>
      <c r="E199">
        <v>17120.40072234</v>
      </c>
      <c r="F199">
        <v>947.85</v>
      </c>
      <c r="G199">
        <v>14.041315229202301</v>
      </c>
      <c r="H199">
        <f>(Table2[[#This Row],[1Y Return vs Nifty]]-AVERAGE(Table2[1Y Return vs Nifty]))/_xlfn.STDEV.P(Table2[1Y Return vs Nifty])</f>
        <v>-0.24550727550174287</v>
      </c>
      <c r="I199">
        <v>9.81004653953317</v>
      </c>
      <c r="J199">
        <f>(Table2[[#This Row],[1M Return vs Nifty]]-AVERAGE(Table2[1M Return vs Nifty]))/_xlfn.STDEV.P(Table2[1M Return vs Nifty])</f>
        <v>0.93277057079602199</v>
      </c>
      <c r="K199">
        <v>9.7523858991698393</v>
      </c>
      <c r="L199">
        <f>(Table2[[#This Row],[6M Return vs Nifty]]-AVERAGE(Table2[6M Return vs Nifty]))/_xlfn.STDEV.P(Table2[6M Return vs Nifty])</f>
        <v>6.4794225192637472E-2</v>
      </c>
      <c r="M199">
        <v>-2.7730185168047199</v>
      </c>
      <c r="N199">
        <f>(Table2[[#This Row],[1W Return vs Nifty]]-AVERAGE(Table2[1W Return vs Nifty]))/_xlfn.STDEV.P(Table2[1W Return vs Nifty])</f>
        <v>-0.72675311704712275</v>
      </c>
      <c r="O199">
        <v>924.42</v>
      </c>
      <c r="P199">
        <v>884.68321679005396</v>
      </c>
      <c r="Q199">
        <v>761.85143365225804</v>
      </c>
      <c r="R199">
        <v>58.402656160520799</v>
      </c>
      <c r="S199" s="2">
        <f>(Table2[[#This Row],[Close Price]]-Table2[[#This Row],[20D EMA]])/Table2[[#This Row],[20D EMA]]</f>
        <v>2.5345622119815739E-2</v>
      </c>
      <c r="T199" s="2">
        <f>(Table2[[#This Row],[Close Price]]-Table2[[#This Row],[50D EMA]])/Table2[[#This Row],[50D EMA]]</f>
        <v>7.1400453869959996E-2</v>
      </c>
      <c r="U199" s="2">
        <f>(Table2[[#This Row],[Close Price]]-Table2[[#This Row],[200D EMA]])/Table2[[#This Row],[200D EMA]]</f>
        <v>0.244140206517797</v>
      </c>
      <c r="V199">
        <v>0.70214420471110806</v>
      </c>
      <c r="W199">
        <v>938.05</v>
      </c>
      <c r="X199">
        <v>962.6</v>
      </c>
      <c r="Y199">
        <v>938.05</v>
      </c>
      <c r="Z199">
        <v>970</v>
      </c>
      <c r="AA199">
        <v>835</v>
      </c>
      <c r="AB199">
        <v>979.4</v>
      </c>
      <c r="AC199" s="2">
        <f>(Table2[[#This Row],[Close Price]]/Table2[[#This Row],[Day Low]])-1</f>
        <v>1.0447204306806679E-2</v>
      </c>
      <c r="AD199" s="2">
        <f>(Table2[[#This Row],[Day High]]/Table2[[#This Row],[Close Price]])-1</f>
        <v>1.5561533997995536E-2</v>
      </c>
      <c r="AE199" s="2">
        <f>(Table2[[#This Row],[Close Price]]/Table2[[#This Row],[Current Week Low]])-1</f>
        <v>1.0447204306806679E-2</v>
      </c>
      <c r="AF199" s="2">
        <f>(Table2[[#This Row],[Current Week High]]/Table2[[#This Row],[Close Price]])-1</f>
        <v>2.3368676478345618E-2</v>
      </c>
      <c r="AG199" s="2">
        <f>(Table2[[#This Row],[Close Price]]/Table2[[#This Row],[Current Month Low]])-1</f>
        <v>0.13514970059880249</v>
      </c>
      <c r="AH199" s="2">
        <f>(Table2[[#This Row],[Current Month High]]/Table2[[#This Row],[Close Price]])-1</f>
        <v>3.3285857466898827E-2</v>
      </c>
      <c r="AI199">
        <v>5.3383974257530102</v>
      </c>
      <c r="AJ199">
        <v>62.442159383033399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0.28000000000000003</v>
      </c>
      <c r="AM199" t="s">
        <v>10349</v>
      </c>
      <c r="AN199">
        <v>1.53</v>
      </c>
      <c r="AO199" t="s">
        <v>10349</v>
      </c>
      <c r="AP199">
        <v>0.181224740791019</v>
      </c>
      <c r="AQ199">
        <f>(Table2[[#This Row],[Sharpe Ratio]]-AVERAGE(Table2[Sharpe Ratio]))/_xlfn.STDEV.P(Table2[Sharpe Ratio])</f>
        <v>1.3288792944341605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1.3541836978739545</v>
      </c>
      <c r="AS199">
        <f>_xlfn.RANK.AVG(Table2[[#This Row],[1Y Return vs Nifty Z-Score]],Table2[1Y Return vs Nifty Z-Score])</f>
        <v>362</v>
      </c>
      <c r="AT199">
        <f>_xlfn.RANK.AVG(Table2[[#This Row],[6M Return vs Nifty Z-Score]],Table2[6M Return vs Nifty Z-Score])</f>
        <v>293</v>
      </c>
      <c r="AU199">
        <f>_xlfn.RANK.AVG(Table2[[#This Row],[Sharpe Ratio Z-Score]],Table2[Sharpe Ratio Z-Score])</f>
        <v>70</v>
      </c>
      <c r="AV199">
        <f>(Table2[[#This Row],[Rank 1Y]]+Table2[[#This Row],[Rank 6M]]+Table2[[#This Row],[Rank Sharpe]])/3</f>
        <v>241.66666666666666</v>
      </c>
    </row>
    <row r="200" spans="1:48" x14ac:dyDescent="0.3">
      <c r="A200" t="s">
        <v>1023</v>
      </c>
      <c r="B200" t="s">
        <v>1024</v>
      </c>
      <c r="C200" t="s">
        <v>10315</v>
      </c>
      <c r="D200" t="s">
        <v>46</v>
      </c>
      <c r="E200">
        <v>13678.45094352</v>
      </c>
      <c r="F200">
        <v>744.15</v>
      </c>
      <c r="G200">
        <v>26.297849271823701</v>
      </c>
      <c r="H200">
        <f>(Table2[[#This Row],[1Y Return vs Nifty]]-AVERAGE(Table2[1Y Return vs Nifty]))/_xlfn.STDEV.P(Table2[1Y Return vs Nifty])</f>
        <v>-5.2251772003402579E-2</v>
      </c>
      <c r="I200">
        <v>5.4382018602411097</v>
      </c>
      <c r="J200">
        <f>(Table2[[#This Row],[1M Return vs Nifty]]-AVERAGE(Table2[1M Return vs Nifty]))/_xlfn.STDEV.P(Table2[1M Return vs Nifty])</f>
        <v>0.51218809695770817</v>
      </c>
      <c r="K200">
        <v>31.500199310987501</v>
      </c>
      <c r="L200">
        <f>(Table2[[#This Row],[6M Return vs Nifty]]-AVERAGE(Table2[6M Return vs Nifty]))/_xlfn.STDEV.P(Table2[6M Return vs Nifty])</f>
        <v>0.81123772651114767</v>
      </c>
      <c r="M200">
        <v>-4.4042940306985896</v>
      </c>
      <c r="N200">
        <f>(Table2[[#This Row],[1W Return vs Nifty]]-AVERAGE(Table2[1W Return vs Nifty]))/_xlfn.STDEV.P(Table2[1W Return vs Nifty])</f>
        <v>-1.096751039640719</v>
      </c>
      <c r="O200">
        <v>729.78</v>
      </c>
      <c r="P200">
        <v>695.13461507900502</v>
      </c>
      <c r="Q200">
        <v>593.34679328696598</v>
      </c>
      <c r="R200">
        <v>53.002306745387401</v>
      </c>
      <c r="S200" s="2">
        <f>(Table2[[#This Row],[Close Price]]-Table2[[#This Row],[20D EMA]])/Table2[[#This Row],[20D EMA]]</f>
        <v>1.9690865740360115E-2</v>
      </c>
      <c r="T200" s="2">
        <f>(Table2[[#This Row],[Close Price]]-Table2[[#This Row],[50D EMA]])/Table2[[#This Row],[50D EMA]]</f>
        <v>7.0512076161570736E-2</v>
      </c>
      <c r="U200" s="2">
        <f>(Table2[[#This Row],[Close Price]]-Table2[[#This Row],[200D EMA]])/Table2[[#This Row],[200D EMA]]</f>
        <v>0.25415694231299168</v>
      </c>
      <c r="V200">
        <v>1.41461788679401</v>
      </c>
      <c r="W200">
        <v>733.55</v>
      </c>
      <c r="X200">
        <v>754.95</v>
      </c>
      <c r="Y200">
        <v>733.55</v>
      </c>
      <c r="Z200">
        <v>764</v>
      </c>
      <c r="AA200">
        <v>650</v>
      </c>
      <c r="AB200">
        <v>812.95</v>
      </c>
      <c r="AC200" s="2">
        <f>(Table2[[#This Row],[Close Price]]/Table2[[#This Row],[Day Low]])-1</f>
        <v>1.445027605480198E-2</v>
      </c>
      <c r="AD200" s="2">
        <f>(Table2[[#This Row],[Day High]]/Table2[[#This Row],[Close Price]])-1</f>
        <v>1.4513202983269524E-2</v>
      </c>
      <c r="AE200" s="2">
        <f>(Table2[[#This Row],[Close Price]]/Table2[[#This Row],[Current Week Low]])-1</f>
        <v>1.445027605480198E-2</v>
      </c>
      <c r="AF200" s="2">
        <f>(Table2[[#This Row],[Current Week High]]/Table2[[#This Row],[Close Price]])-1</f>
        <v>2.6674729557212951E-2</v>
      </c>
      <c r="AG200" s="2">
        <f>(Table2[[#This Row],[Close Price]]/Table2[[#This Row],[Current Month Low]])-1</f>
        <v>0.14484615384615385</v>
      </c>
      <c r="AH200" s="2">
        <f>(Table2[[#This Row],[Current Month High]]/Table2[[#This Row],[Close Price]])-1</f>
        <v>9.2454478263791051E-2</v>
      </c>
      <c r="AI200">
        <v>9.2454478263791007</v>
      </c>
      <c r="AJ200">
        <v>66.104910714285694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0.27</v>
      </c>
      <c r="AM200" t="s">
        <v>10349</v>
      </c>
      <c r="AN200">
        <v>11.33</v>
      </c>
      <c r="AO200" t="s">
        <v>10349</v>
      </c>
      <c r="AP200">
        <v>8.4751631839356995E-2</v>
      </c>
      <c r="AQ200">
        <f>(Table2[[#This Row],[Sharpe Ratio]]-AVERAGE(Table2[Sharpe Ratio]))/_xlfn.STDEV.P(Table2[Sharpe Ratio])</f>
        <v>0.22050967603028518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0.39493268785501945</v>
      </c>
      <c r="AS200">
        <f>_xlfn.RANK.AVG(Table2[[#This Row],[1Y Return vs Nifty Z-Score]],Table2[1Y Return vs Nifty Z-Score])</f>
        <v>313</v>
      </c>
      <c r="AT200">
        <f>_xlfn.RANK.AVG(Table2[[#This Row],[6M Return vs Nifty Z-Score]],Table2[6M Return vs Nifty Z-Score])</f>
        <v>130</v>
      </c>
      <c r="AU200">
        <f>_xlfn.RANK.AVG(Table2[[#This Row],[Sharpe Ratio Z-Score]],Table2[Sharpe Ratio Z-Score])</f>
        <v>282</v>
      </c>
      <c r="AV200">
        <f>(Table2[[#This Row],[Rank 1Y]]+Table2[[#This Row],[Rank 6M]]+Table2[[#This Row],[Rank Sharpe]])/3</f>
        <v>241.66666666666666</v>
      </c>
    </row>
    <row r="201" spans="1:48" x14ac:dyDescent="0.3">
      <c r="A201" t="s">
        <v>336</v>
      </c>
      <c r="B201" t="s">
        <v>337</v>
      </c>
      <c r="C201" t="s">
        <v>10315</v>
      </c>
      <c r="D201" t="s">
        <v>196</v>
      </c>
      <c r="E201">
        <v>76978.441040339996</v>
      </c>
      <c r="F201">
        <v>262.14999999999998</v>
      </c>
      <c r="G201">
        <v>9.9575785761989106</v>
      </c>
      <c r="H201">
        <f>(Table2[[#This Row],[1Y Return vs Nifty]]-AVERAGE(Table2[1Y Return vs Nifty]))/_xlfn.STDEV.P(Table2[1Y Return vs Nifty])</f>
        <v>-0.30989779408443374</v>
      </c>
      <c r="I201">
        <v>2.5714532660063001</v>
      </c>
      <c r="J201">
        <f>(Table2[[#This Row],[1M Return vs Nifty]]-AVERAGE(Table2[1M Return vs Nifty]))/_xlfn.STDEV.P(Table2[1M Return vs Nifty])</f>
        <v>0.23639965887645706</v>
      </c>
      <c r="K201">
        <v>37.959975551149597</v>
      </c>
      <c r="L201">
        <f>(Table2[[#This Row],[6M Return vs Nifty]]-AVERAGE(Table2[6M Return vs Nifty]))/_xlfn.STDEV.P(Table2[6M Return vs Nifty])</f>
        <v>1.0329546367647797</v>
      </c>
      <c r="M201">
        <v>-0.43827476701187801</v>
      </c>
      <c r="N201">
        <f>(Table2[[#This Row],[1W Return vs Nifty]]-AVERAGE(Table2[1W Return vs Nifty]))/_xlfn.STDEV.P(Table2[1W Return vs Nifty])</f>
        <v>-0.19719797455024593</v>
      </c>
      <c r="O201">
        <v>253.18</v>
      </c>
      <c r="P201">
        <v>241.522463640533</v>
      </c>
      <c r="Q201">
        <v>206.62158025629699</v>
      </c>
      <c r="R201">
        <v>69.940250692900307</v>
      </c>
      <c r="S201" s="2">
        <f>(Table2[[#This Row],[Close Price]]-Table2[[#This Row],[20D EMA]])/Table2[[#This Row],[20D EMA]]</f>
        <v>3.5429338810332452E-2</v>
      </c>
      <c r="T201" s="2">
        <f>(Table2[[#This Row],[Close Price]]-Table2[[#This Row],[50D EMA]])/Table2[[#This Row],[50D EMA]]</f>
        <v>8.5406284982947639E-2</v>
      </c>
      <c r="U201" s="2">
        <f>(Table2[[#This Row],[Close Price]]-Table2[[#This Row],[200D EMA]])/Table2[[#This Row],[200D EMA]]</f>
        <v>0.26874453130609383</v>
      </c>
      <c r="V201">
        <v>0.51216133583579204</v>
      </c>
      <c r="W201">
        <v>258.60000000000002</v>
      </c>
      <c r="X201">
        <v>264.64999999999998</v>
      </c>
      <c r="Y201">
        <v>258.55</v>
      </c>
      <c r="Z201">
        <v>264.64999999999998</v>
      </c>
      <c r="AA201">
        <v>240</v>
      </c>
      <c r="AB201">
        <v>264.64999999999998</v>
      </c>
      <c r="AC201" s="2">
        <f>(Table2[[#This Row],[Close Price]]/Table2[[#This Row],[Day Low]])-1</f>
        <v>1.3727764887857541E-2</v>
      </c>
      <c r="AD201" s="2">
        <f>(Table2[[#This Row],[Day High]]/Table2[[#This Row],[Close Price]])-1</f>
        <v>9.5365248903298561E-3</v>
      </c>
      <c r="AE201" s="2">
        <f>(Table2[[#This Row],[Close Price]]/Table2[[#This Row],[Current Week Low]])-1</f>
        <v>1.3923805840262871E-2</v>
      </c>
      <c r="AF201" s="2">
        <f>(Table2[[#This Row],[Current Week High]]/Table2[[#This Row],[Close Price]])-1</f>
        <v>9.5365248903298561E-3</v>
      </c>
      <c r="AG201" s="2">
        <f>(Table2[[#This Row],[Close Price]]/Table2[[#This Row],[Current Month Low]])-1</f>
        <v>9.2291666666666661E-2</v>
      </c>
      <c r="AH201" s="2">
        <f>(Table2[[#This Row],[Current Month High]]/Table2[[#This Row],[Close Price]])-1</f>
        <v>9.5365248903298561E-3</v>
      </c>
      <c r="AI201">
        <v>0.95365248903298505</v>
      </c>
      <c r="AJ201">
        <v>66.391621707394407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0.09</v>
      </c>
      <c r="AM201" t="s">
        <v>10349</v>
      </c>
      <c r="AN201">
        <v>6.44</v>
      </c>
      <c r="AO201" t="s">
        <v>10349</v>
      </c>
      <c r="AP201">
        <v>0.100967689937739</v>
      </c>
      <c r="AQ201">
        <f>(Table2[[#This Row],[Sharpe Ratio]]-AVERAGE(Table2[Sharpe Ratio]))/_xlfn.STDEV.P(Table2[Sharpe Ratio])</f>
        <v>0.40681429834243982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1.169072825348997</v>
      </c>
      <c r="AS201">
        <f>_xlfn.RANK.AVG(Table2[[#This Row],[1Y Return vs Nifty Z-Score]],Table2[1Y Return vs Nifty Z-Score])</f>
        <v>386</v>
      </c>
      <c r="AT201">
        <f>_xlfn.RANK.AVG(Table2[[#This Row],[6M Return vs Nifty Z-Score]],Table2[6M Return vs Nifty Z-Score])</f>
        <v>103</v>
      </c>
      <c r="AU201">
        <f>_xlfn.RANK.AVG(Table2[[#This Row],[Sharpe Ratio Z-Score]],Table2[Sharpe Ratio Z-Score])</f>
        <v>237</v>
      </c>
      <c r="AV201">
        <f>(Table2[[#This Row],[Rank 1Y]]+Table2[[#This Row],[Rank 6M]]+Table2[[#This Row],[Rank Sharpe]])/3</f>
        <v>242</v>
      </c>
    </row>
    <row r="202" spans="1:48" x14ac:dyDescent="0.3">
      <c r="A202" t="s">
        <v>975</v>
      </c>
      <c r="B202" t="s">
        <v>976</v>
      </c>
      <c r="C202" t="s">
        <v>10311</v>
      </c>
      <c r="D202" t="s">
        <v>262</v>
      </c>
      <c r="E202">
        <v>14889.819963194999</v>
      </c>
      <c r="F202">
        <v>6241.65</v>
      </c>
      <c r="G202">
        <v>-0.88005529025834695</v>
      </c>
      <c r="H202">
        <f>(Table2[[#This Row],[1Y Return vs Nifty]]-AVERAGE(Table2[1Y Return vs Nifty]))/_xlfn.STDEV.P(Table2[1Y Return vs Nifty])</f>
        <v>-0.48078071924986737</v>
      </c>
      <c r="I202">
        <v>16.716188202456799</v>
      </c>
      <c r="J202">
        <f>(Table2[[#This Row],[1M Return vs Nifty]]-AVERAGE(Table2[1M Return vs Nifty]))/_xlfn.STDEV.P(Table2[1M Return vs Nifty])</f>
        <v>1.5971588001007773</v>
      </c>
      <c r="K202">
        <v>33.6792154855913</v>
      </c>
      <c r="L202">
        <f>(Table2[[#This Row],[6M Return vs Nifty]]-AVERAGE(Table2[6M Return vs Nifty]))/_xlfn.STDEV.P(Table2[6M Return vs Nifty])</f>
        <v>0.88602742752619701</v>
      </c>
      <c r="M202">
        <v>13.015025825799199</v>
      </c>
      <c r="N202">
        <f>(Table2[[#This Row],[1W Return vs Nifty]]-AVERAGE(Table2[1W Return vs Nifty]))/_xlfn.STDEV.P(Table2[1W Return vs Nifty])</f>
        <v>2.8542137759305133</v>
      </c>
      <c r="O202">
        <v>5589.32</v>
      </c>
      <c r="P202">
        <v>5314.8216773063796</v>
      </c>
      <c r="Q202">
        <v>4779.1024169626198</v>
      </c>
      <c r="R202">
        <v>89.048744112420096</v>
      </c>
      <c r="S202" s="2">
        <f>(Table2[[#This Row],[Close Price]]-Table2[[#This Row],[20D EMA]])/Table2[[#This Row],[20D EMA]]</f>
        <v>0.11671008280077003</v>
      </c>
      <c r="T202" s="2">
        <f>(Table2[[#This Row],[Close Price]]-Table2[[#This Row],[50D EMA]])/Table2[[#This Row],[50D EMA]]</f>
        <v>0.17438559164667</v>
      </c>
      <c r="U202" s="2">
        <f>(Table2[[#This Row],[Close Price]]-Table2[[#This Row],[200D EMA]])/Table2[[#This Row],[200D EMA]]</f>
        <v>0.30602976363224887</v>
      </c>
      <c r="V202">
        <v>1.06518244621742</v>
      </c>
      <c r="W202">
        <v>6175</v>
      </c>
      <c r="X202">
        <v>6356.45</v>
      </c>
      <c r="Y202">
        <v>6015</v>
      </c>
      <c r="Z202">
        <v>6679.65</v>
      </c>
      <c r="AA202">
        <v>5091.05</v>
      </c>
      <c r="AB202">
        <v>6679.65</v>
      </c>
      <c r="AC202" s="2">
        <f>(Table2[[#This Row],[Close Price]]/Table2[[#This Row],[Day Low]])-1</f>
        <v>1.0793522267206423E-2</v>
      </c>
      <c r="AD202" s="2">
        <f>(Table2[[#This Row],[Day High]]/Table2[[#This Row],[Close Price]])-1</f>
        <v>1.8392572476829017E-2</v>
      </c>
      <c r="AE202" s="2">
        <f>(Table2[[#This Row],[Close Price]]/Table2[[#This Row],[Current Week Low]])-1</f>
        <v>3.7680798004987581E-2</v>
      </c>
      <c r="AF202" s="2">
        <f>(Table2[[#This Row],[Current Week High]]/Table2[[#This Row],[Close Price]])-1</f>
        <v>7.0173752132849598E-2</v>
      </c>
      <c r="AG202" s="2">
        <f>(Table2[[#This Row],[Close Price]]/Table2[[#This Row],[Current Month Low]])-1</f>
        <v>0.22600445880515796</v>
      </c>
      <c r="AH202" s="2">
        <f>(Table2[[#This Row],[Current Month High]]/Table2[[#This Row],[Close Price]])-1</f>
        <v>7.0173752132849598E-2</v>
      </c>
      <c r="AI202">
        <v>7.0173752132849598</v>
      </c>
      <c r="AJ202">
        <v>65.033513570682501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0.37</v>
      </c>
      <c r="AM202" t="s">
        <v>10349</v>
      </c>
      <c r="AN202">
        <v>18.350000000000001</v>
      </c>
      <c r="AO202" t="s">
        <v>10349</v>
      </c>
      <c r="AP202">
        <v>0.147242475219207</v>
      </c>
      <c r="AQ202">
        <f>(Table2[[#This Row],[Sharpe Ratio]]-AVERAGE(Table2[Sharpe Ratio]))/_xlfn.STDEV.P(Table2[Sharpe Ratio])</f>
        <v>0.93846054320265959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5.7950798275102802</v>
      </c>
      <c r="AS202">
        <f>_xlfn.RANK.AVG(Table2[[#This Row],[1Y Return vs Nifty Z-Score]],Table2[1Y Return vs Nifty Z-Score])</f>
        <v>472</v>
      </c>
      <c r="AT202">
        <f>_xlfn.RANK.AVG(Table2[[#This Row],[6M Return vs Nifty Z-Score]],Table2[6M Return vs Nifty Z-Score])</f>
        <v>121</v>
      </c>
      <c r="AU202">
        <f>_xlfn.RANK.AVG(Table2[[#This Row],[Sharpe Ratio Z-Score]],Table2[Sharpe Ratio Z-Score])</f>
        <v>133</v>
      </c>
      <c r="AV202">
        <f>(Table2[[#This Row],[Rank 1Y]]+Table2[[#This Row],[Rank 6M]]+Table2[[#This Row],[Rank Sharpe]])/3</f>
        <v>242</v>
      </c>
    </row>
    <row r="203" spans="1:48" x14ac:dyDescent="0.3">
      <c r="A203" t="s">
        <v>128</v>
      </c>
      <c r="B203" t="s">
        <v>129</v>
      </c>
      <c r="C203" t="s">
        <v>10312</v>
      </c>
      <c r="D203" t="s">
        <v>130</v>
      </c>
      <c r="E203">
        <v>224934.85696500001</v>
      </c>
      <c r="F203">
        <v>532.35</v>
      </c>
      <c r="G203">
        <v>38.502879018956598</v>
      </c>
      <c r="H203">
        <f>(Table2[[#This Row],[1Y Return vs Nifty]]-AVERAGE(Table2[1Y Return vs Nifty]))/_xlfn.STDEV.P(Table2[1Y Return vs Nifty])</f>
        <v>0.1401916349819802</v>
      </c>
      <c r="I203">
        <v>-14.3750587106141</v>
      </c>
      <c r="J203">
        <f>(Table2[[#This Row],[1M Return vs Nifty]]-AVERAGE(Table2[1M Return vs Nifty]))/_xlfn.STDEV.P(Table2[1M Return vs Nifty])</f>
        <v>-1.3938974932199379</v>
      </c>
      <c r="K203">
        <v>59.218965586246703</v>
      </c>
      <c r="L203">
        <f>(Table2[[#This Row],[6M Return vs Nifty]]-AVERAGE(Table2[6M Return vs Nifty]))/_xlfn.STDEV.P(Table2[6M Return vs Nifty])</f>
        <v>1.7626204038837057</v>
      </c>
      <c r="M203">
        <v>5.0198684088336796</v>
      </c>
      <c r="N203">
        <f>(Table2[[#This Row],[1W Return vs Nifty]]-AVERAGE(Table2[1W Return vs Nifty]))/_xlfn.STDEV.P(Table2[1W Return vs Nifty])</f>
        <v>1.0407913283485022</v>
      </c>
      <c r="O203">
        <v>562.82000000000005</v>
      </c>
      <c r="P203">
        <v>591.29559036029605</v>
      </c>
      <c r="Q203">
        <v>488.84689313461899</v>
      </c>
      <c r="R203">
        <v>40.872678836697901</v>
      </c>
      <c r="S203" s="2">
        <f>(Table2[[#This Row],[Close Price]]-Table2[[#This Row],[20D EMA]])/Table2[[#This Row],[20D EMA]]</f>
        <v>-5.4138090330834061E-2</v>
      </c>
      <c r="T203" s="2">
        <f>(Table2[[#This Row],[Close Price]]-Table2[[#This Row],[50D EMA]])/Table2[[#This Row],[50D EMA]]</f>
        <v>-9.968887189633617E-2</v>
      </c>
      <c r="U203" s="2">
        <f>(Table2[[#This Row],[Close Price]]-Table2[[#This Row],[200D EMA]])/Table2[[#This Row],[200D EMA]]</f>
        <v>8.89912720656304E-2</v>
      </c>
      <c r="V203">
        <v>4.0173485009810204</v>
      </c>
      <c r="W203">
        <v>530</v>
      </c>
      <c r="X203">
        <v>537.6</v>
      </c>
      <c r="Y203">
        <v>517.1</v>
      </c>
      <c r="Z203">
        <v>537.6</v>
      </c>
      <c r="AA203">
        <v>488.05</v>
      </c>
      <c r="AB203">
        <v>663.15</v>
      </c>
      <c r="AC203" s="2">
        <f>(Table2[[#This Row],[Close Price]]/Table2[[#This Row],[Day Low]])-1</f>
        <v>4.4339622641509369E-3</v>
      </c>
      <c r="AD203" s="2">
        <f>(Table2[[#This Row],[Day High]]/Table2[[#This Row],[Close Price]])-1</f>
        <v>9.8619329388560661E-3</v>
      </c>
      <c r="AE203" s="2">
        <f>(Table2[[#This Row],[Close Price]]/Table2[[#This Row],[Current Week Low]])-1</f>
        <v>2.9491394314445918E-2</v>
      </c>
      <c r="AF203" s="2">
        <f>(Table2[[#This Row],[Current Week High]]/Table2[[#This Row],[Close Price]])-1</f>
        <v>9.8619329388560661E-3</v>
      </c>
      <c r="AG203" s="2">
        <f>(Table2[[#This Row],[Close Price]]/Table2[[#This Row],[Current Month Low]])-1</f>
        <v>9.0769388382337945E-2</v>
      </c>
      <c r="AH203" s="2">
        <f>(Table2[[#This Row],[Current Month High]]/Table2[[#This Row],[Close Price]])-1</f>
        <v>0.24570301493378399</v>
      </c>
      <c r="AI203">
        <v>51.723490185028602</v>
      </c>
      <c r="AJ203">
        <v>87.052002810962705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-0.21</v>
      </c>
      <c r="AM203" t="s">
        <v>10348</v>
      </c>
      <c r="AN203">
        <v>-11.27</v>
      </c>
      <c r="AO203" t="s">
        <v>10348</v>
      </c>
      <c r="AP203">
        <v>4.2186176021893E-2</v>
      </c>
      <c r="AQ203">
        <f>(Table2[[#This Row],[Sharpe Ratio]]-AVERAGE(Table2[Sharpe Ratio]))/_xlfn.STDEV.P(Table2[Sharpe Ratio])</f>
        <v>-0.26852046443329541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261</v>
      </c>
      <c r="AT203">
        <f>_xlfn.RANK.AVG(Table2[[#This Row],[6M Return vs Nifty Z-Score]],Table2[6M Return vs Nifty Z-Score])</f>
        <v>45</v>
      </c>
      <c r="AU203">
        <f>_xlfn.RANK.AVG(Table2[[#This Row],[Sharpe Ratio Z-Score]],Table2[Sharpe Ratio Z-Score])</f>
        <v>422</v>
      </c>
      <c r="AV203">
        <f>(Table2[[#This Row],[Rank 1Y]]+Table2[[#This Row],[Rank 6M]]+Table2[[#This Row],[Rank Sharpe]])/3</f>
        <v>242.66666666666666</v>
      </c>
    </row>
    <row r="204" spans="1:48" x14ac:dyDescent="0.3">
      <c r="A204" t="s">
        <v>398</v>
      </c>
      <c r="B204" t="s">
        <v>399</v>
      </c>
      <c r="C204" t="s">
        <v>10312</v>
      </c>
      <c r="D204" t="s">
        <v>127</v>
      </c>
      <c r="E204">
        <v>60654.191752079998</v>
      </c>
      <c r="F204">
        <v>736.6</v>
      </c>
      <c r="G204">
        <v>46.6387941826044</v>
      </c>
      <c r="H204">
        <f>(Table2[[#This Row],[1Y Return vs Nifty]]-AVERAGE(Table2[1Y Return vs Nifty]))/_xlfn.STDEV.P(Table2[1Y Return vs Nifty])</f>
        <v>0.26847507758515965</v>
      </c>
      <c r="I204">
        <v>-3.75232774259405</v>
      </c>
      <c r="J204">
        <f>(Table2[[#This Row],[1M Return vs Nifty]]-AVERAGE(Table2[1M Return vs Nifty]))/_xlfn.STDEV.P(Table2[1M Return vs Nifty])</f>
        <v>-0.37196400811446817</v>
      </c>
      <c r="K204">
        <v>-1.6333927224940299</v>
      </c>
      <c r="L204">
        <f>(Table2[[#This Row],[6M Return vs Nifty]]-AVERAGE(Table2[6M Return vs Nifty]))/_xlfn.STDEV.P(Table2[6M Return vs Nifty])</f>
        <v>-0.32599634757243823</v>
      </c>
      <c r="M204">
        <v>1.1709157336866001</v>
      </c>
      <c r="N204">
        <f>(Table2[[#This Row],[1W Return vs Nifty]]-AVERAGE(Table2[1W Return vs Nifty]))/_xlfn.STDEV.P(Table2[1W Return vs Nifty])</f>
        <v>0.16779073351573068</v>
      </c>
      <c r="O204">
        <v>725.32</v>
      </c>
      <c r="P204">
        <v>737.75760508685801</v>
      </c>
      <c r="Q204">
        <v>660.037319960378</v>
      </c>
      <c r="R204">
        <v>59.3264355021577</v>
      </c>
      <c r="S204" s="2">
        <f>(Table2[[#This Row],[Close Price]]-Table2[[#This Row],[20D EMA]])/Table2[[#This Row],[20D EMA]]</f>
        <v>1.5551756466111471E-2</v>
      </c>
      <c r="T204" s="2">
        <f>(Table2[[#This Row],[Close Price]]-Table2[[#This Row],[50D EMA]])/Table2[[#This Row],[50D EMA]]</f>
        <v>-1.5690859421526348E-3</v>
      </c>
      <c r="U204" s="2">
        <f>(Table2[[#This Row],[Close Price]]-Table2[[#This Row],[200D EMA]])/Table2[[#This Row],[200D EMA]]</f>
        <v>0.11599750154160689</v>
      </c>
      <c r="V204">
        <v>0.482642789057324</v>
      </c>
      <c r="W204">
        <v>733</v>
      </c>
      <c r="X204">
        <v>747.5</v>
      </c>
      <c r="Y204">
        <v>727.1</v>
      </c>
      <c r="Z204">
        <v>747.5</v>
      </c>
      <c r="AA204">
        <v>631</v>
      </c>
      <c r="AB204">
        <v>754.9</v>
      </c>
      <c r="AC204" s="2">
        <f>(Table2[[#This Row],[Close Price]]/Table2[[#This Row],[Day Low]])-1</f>
        <v>4.9113233287858549E-3</v>
      </c>
      <c r="AD204" s="2">
        <f>(Table2[[#This Row],[Day High]]/Table2[[#This Row],[Close Price]])-1</f>
        <v>1.4797719250610797E-2</v>
      </c>
      <c r="AE204" s="2">
        <f>(Table2[[#This Row],[Close Price]]/Table2[[#This Row],[Current Week Low]])-1</f>
        <v>1.306560308073168E-2</v>
      </c>
      <c r="AF204" s="2">
        <f>(Table2[[#This Row],[Current Week High]]/Table2[[#This Row],[Close Price]])-1</f>
        <v>1.4797719250610797E-2</v>
      </c>
      <c r="AG204" s="2">
        <f>(Table2[[#This Row],[Close Price]]/Table2[[#This Row],[Current Month Low]])-1</f>
        <v>0.1673534072900158</v>
      </c>
      <c r="AH204" s="2">
        <f>(Table2[[#This Row],[Current Month High]]/Table2[[#This Row],[Close Price]])-1</f>
        <v>2.4843877273961423E-2</v>
      </c>
      <c r="AI204">
        <v>15.1235405919087</v>
      </c>
      <c r="AJ204">
        <v>78.612997090203706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-0.05</v>
      </c>
      <c r="AM204" t="s">
        <v>10348</v>
      </c>
      <c r="AN204">
        <v>10.98</v>
      </c>
      <c r="AO204" t="s">
        <v>10349</v>
      </c>
      <c r="AP204">
        <v>0.17846456699094701</v>
      </c>
      <c r="AQ204">
        <f>(Table2[[#This Row],[Sharpe Ratio]]-AVERAGE(Table2[Sharpe Ratio]))/_xlfn.STDEV.P(Table2[Sharpe Ratio])</f>
        <v>1.2971679417602562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219</v>
      </c>
      <c r="AT204">
        <f>_xlfn.RANK.AVG(Table2[[#This Row],[6M Return vs Nifty Z-Score]],Table2[6M Return vs Nifty Z-Score])</f>
        <v>434</v>
      </c>
      <c r="AU204">
        <f>_xlfn.RANK.AVG(Table2[[#This Row],[Sharpe Ratio Z-Score]],Table2[Sharpe Ratio Z-Score])</f>
        <v>75</v>
      </c>
      <c r="AV204">
        <f>(Table2[[#This Row],[Rank 1Y]]+Table2[[#This Row],[Rank 6M]]+Table2[[#This Row],[Rank Sharpe]])/3</f>
        <v>242.66666666666666</v>
      </c>
    </row>
    <row r="205" spans="1:48" x14ac:dyDescent="0.3">
      <c r="A205" t="s">
        <v>548</v>
      </c>
      <c r="B205" t="s">
        <v>549</v>
      </c>
      <c r="C205" t="s">
        <v>10309</v>
      </c>
      <c r="D205" t="s">
        <v>51</v>
      </c>
      <c r="E205">
        <v>37098.268842505</v>
      </c>
      <c r="F205">
        <v>2969.95</v>
      </c>
      <c r="G205">
        <v>42.365178846808703</v>
      </c>
      <c r="H205">
        <f>(Table2[[#This Row],[1Y Return vs Nifty]]-AVERAGE(Table2[1Y Return vs Nifty]))/_xlfn.STDEV.P(Table2[1Y Return vs Nifty])</f>
        <v>0.20109063753013215</v>
      </c>
      <c r="I205">
        <v>23.6004629209529</v>
      </c>
      <c r="J205">
        <f>(Table2[[#This Row],[1M Return vs Nifty]]-AVERAGE(Table2[1M Return vs Nifty]))/_xlfn.STDEV.P(Table2[1M Return vs Nifty])</f>
        <v>2.2594433742536975</v>
      </c>
      <c r="K205">
        <v>27.222732720537799</v>
      </c>
      <c r="L205">
        <f>(Table2[[#This Row],[6M Return vs Nifty]]-AVERAGE(Table2[6M Return vs Nifty]))/_xlfn.STDEV.P(Table2[6M Return vs Nifty])</f>
        <v>0.66442355820431331</v>
      </c>
      <c r="M205">
        <v>-1.2442489166336499</v>
      </c>
      <c r="N205">
        <f>(Table2[[#This Row],[1W Return vs Nifty]]-AVERAGE(Table2[1W Return vs Nifty]))/_xlfn.STDEV.P(Table2[1W Return vs Nifty])</f>
        <v>-0.38000508376282072</v>
      </c>
      <c r="O205">
        <v>2901.66</v>
      </c>
      <c r="P205">
        <v>2669.91270794307</v>
      </c>
      <c r="Q205">
        <v>2269.2526650689101</v>
      </c>
      <c r="R205">
        <v>50.430137288240701</v>
      </c>
      <c r="S205" s="2">
        <f>(Table2[[#This Row],[Close Price]]-Table2[[#This Row],[20D EMA]])/Table2[[#This Row],[20D EMA]]</f>
        <v>2.3534804215518002E-2</v>
      </c>
      <c r="T205" s="2">
        <f>(Table2[[#This Row],[Close Price]]-Table2[[#This Row],[50D EMA]])/Table2[[#This Row],[50D EMA]]</f>
        <v>0.11237719164537099</v>
      </c>
      <c r="U205" s="2">
        <f>(Table2[[#This Row],[Close Price]]-Table2[[#This Row],[200D EMA]])/Table2[[#This Row],[200D EMA]]</f>
        <v>0.3087788969985904</v>
      </c>
      <c r="V205">
        <v>1.4465657829059999</v>
      </c>
      <c r="W205">
        <v>2961.55</v>
      </c>
      <c r="X205">
        <v>3013.25</v>
      </c>
      <c r="Y205">
        <v>2955</v>
      </c>
      <c r="Z205">
        <v>3099.85</v>
      </c>
      <c r="AA205">
        <v>2663.85</v>
      </c>
      <c r="AB205">
        <v>3389.85</v>
      </c>
      <c r="AC205" s="2">
        <f>(Table2[[#This Row],[Close Price]]/Table2[[#This Row],[Day Low]])-1</f>
        <v>2.8363525856391902E-3</v>
      </c>
      <c r="AD205" s="2">
        <f>(Table2[[#This Row],[Day High]]/Table2[[#This Row],[Close Price]])-1</f>
        <v>1.4579370023064531E-2</v>
      </c>
      <c r="AE205" s="2">
        <f>(Table2[[#This Row],[Close Price]]/Table2[[#This Row],[Current Week Low]])-1</f>
        <v>5.0592216582063809E-3</v>
      </c>
      <c r="AF205" s="2">
        <f>(Table2[[#This Row],[Current Week High]]/Table2[[#This Row],[Close Price]])-1</f>
        <v>4.3738110069193148E-2</v>
      </c>
      <c r="AG205" s="2">
        <f>(Table2[[#This Row],[Close Price]]/Table2[[#This Row],[Current Month Low]])-1</f>
        <v>0.11490887249657455</v>
      </c>
      <c r="AH205" s="2">
        <f>(Table2[[#This Row],[Current Month High]]/Table2[[#This Row],[Close Price]])-1</f>
        <v>0.14138285156315766</v>
      </c>
      <c r="AI205">
        <v>14.1382851563157</v>
      </c>
      <c r="AJ205">
        <v>79.991515408623897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0.09</v>
      </c>
      <c r="AM205" t="s">
        <v>10349</v>
      </c>
      <c r="AN205">
        <v>0.28000000000000003</v>
      </c>
      <c r="AO205" t="s">
        <v>10349</v>
      </c>
      <c r="AP205">
        <v>7.2912584858297005E-2</v>
      </c>
      <c r="AQ205">
        <f>(Table2[[#This Row],[Sharpe Ratio]]-AVERAGE(Table2[Sharpe Ratio]))/_xlfn.STDEV.P(Table2[Sharpe Ratio])</f>
        <v>8.4492083902743903E-2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2.8294445701280657</v>
      </c>
      <c r="AS205">
        <f>_xlfn.RANK.AVG(Table2[[#This Row],[1Y Return vs Nifty Z-Score]],Table2[1Y Return vs Nifty Z-Score])</f>
        <v>239</v>
      </c>
      <c r="AT205">
        <f>_xlfn.RANK.AVG(Table2[[#This Row],[6M Return vs Nifty Z-Score]],Table2[6M Return vs Nifty Z-Score])</f>
        <v>158</v>
      </c>
      <c r="AU205">
        <f>_xlfn.RANK.AVG(Table2[[#This Row],[Sharpe Ratio Z-Score]],Table2[Sharpe Ratio Z-Score])</f>
        <v>331</v>
      </c>
      <c r="AV205">
        <f>(Table2[[#This Row],[Rank 1Y]]+Table2[[#This Row],[Rank 6M]]+Table2[[#This Row],[Rank Sharpe]])/3</f>
        <v>242.66666666666666</v>
      </c>
    </row>
    <row r="206" spans="1:48" x14ac:dyDescent="0.3">
      <c r="A206" t="s">
        <v>1913</v>
      </c>
      <c r="B206" t="s">
        <v>1914</v>
      </c>
      <c r="C206" t="s">
        <v>10304</v>
      </c>
      <c r="D206" t="s">
        <v>300</v>
      </c>
      <c r="E206">
        <v>3732.33098406</v>
      </c>
      <c r="F206">
        <v>1367.15</v>
      </c>
      <c r="G206">
        <v>41.573712327505099</v>
      </c>
      <c r="H206">
        <f>(Table2[[#This Row],[1Y Return vs Nifty]]-AVERAGE(Table2[1Y Return vs Nifty]))/_xlfn.STDEV.P(Table2[1Y Return vs Nifty])</f>
        <v>0.18861115024945363</v>
      </c>
      <c r="I206">
        <v>-0.96274246063656999</v>
      </c>
      <c r="J206">
        <f>(Table2[[#This Row],[1M Return vs Nifty]]-AVERAGE(Table2[1M Return vs Nifty]))/_xlfn.STDEV.P(Table2[1M Return vs Nifty])</f>
        <v>-0.10359887510187134</v>
      </c>
      <c r="K206">
        <v>13.816731376457399</v>
      </c>
      <c r="L206">
        <f>(Table2[[#This Row],[6M Return vs Nifty]]-AVERAGE(Table2[6M Return vs Nifty]))/_xlfn.STDEV.P(Table2[6M Return vs Nifty])</f>
        <v>0.20429350317458037</v>
      </c>
      <c r="M206">
        <v>-1.15195909263649</v>
      </c>
      <c r="N206">
        <f>(Table2[[#This Row],[1W Return vs Nifty]]-AVERAGE(Table2[1W Return vs Nifty]))/_xlfn.STDEV.P(Table2[1W Return vs Nifty])</f>
        <v>-0.35907235788994324</v>
      </c>
      <c r="O206">
        <v>1362.18</v>
      </c>
      <c r="P206">
        <v>1351.2131118084401</v>
      </c>
      <c r="Q206">
        <v>1210.41465108838</v>
      </c>
      <c r="R206">
        <v>61.013322559344303</v>
      </c>
      <c r="S206" s="2">
        <f>(Table2[[#This Row],[Close Price]]-Table2[[#This Row],[20D EMA]])/Table2[[#This Row],[20D EMA]]</f>
        <v>3.6485633323055889E-3</v>
      </c>
      <c r="T206" s="2">
        <f>(Table2[[#This Row],[Close Price]]-Table2[[#This Row],[50D EMA]])/Table2[[#This Row],[50D EMA]]</f>
        <v>1.1794503807197628E-2</v>
      </c>
      <c r="U206" s="2">
        <f>(Table2[[#This Row],[Close Price]]-Table2[[#This Row],[200D EMA]])/Table2[[#This Row],[200D EMA]]</f>
        <v>0.12948897204002521</v>
      </c>
      <c r="V206">
        <v>0.34401609333230598</v>
      </c>
      <c r="W206">
        <v>1360.1</v>
      </c>
      <c r="X206">
        <v>1374.8</v>
      </c>
      <c r="Y206">
        <v>1360.1</v>
      </c>
      <c r="Z206">
        <v>1374.8</v>
      </c>
      <c r="AA206">
        <v>1345.5</v>
      </c>
      <c r="AB206">
        <v>1387</v>
      </c>
      <c r="AC206" s="2">
        <f>(Table2[[#This Row],[Close Price]]/Table2[[#This Row],[Day Low]])-1</f>
        <v>5.1834423939418617E-3</v>
      </c>
      <c r="AD206" s="2">
        <f>(Table2[[#This Row],[Day High]]/Table2[[#This Row],[Close Price]])-1</f>
        <v>5.5955820502504583E-3</v>
      </c>
      <c r="AE206" s="2">
        <f>(Table2[[#This Row],[Close Price]]/Table2[[#This Row],[Current Week Low]])-1</f>
        <v>5.1834423939418617E-3</v>
      </c>
      <c r="AF206" s="2">
        <f>(Table2[[#This Row],[Current Week High]]/Table2[[#This Row],[Close Price]])-1</f>
        <v>5.5955820502504583E-3</v>
      </c>
      <c r="AG206" s="2">
        <f>(Table2[[#This Row],[Close Price]]/Table2[[#This Row],[Current Month Low]])-1</f>
        <v>1.6090672612411705E-2</v>
      </c>
      <c r="AH206" s="2">
        <f>(Table2[[#This Row],[Current Month High]]/Table2[[#This Row],[Close Price]])-1</f>
        <v>1.4519255385290419E-2</v>
      </c>
      <c r="AI206">
        <v>3.49998171378413</v>
      </c>
      <c r="AJ206">
        <v>76.179123711340196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-0.17</v>
      </c>
      <c r="AM206" t="s">
        <v>10348</v>
      </c>
      <c r="AN206">
        <v>0.81</v>
      </c>
      <c r="AO206" t="s">
        <v>10349</v>
      </c>
      <c r="AP206">
        <v>0.107036729957248</v>
      </c>
      <c r="AQ206">
        <f>(Table2[[#This Row],[Sharpe Ratio]]-AVERAGE(Table2[Sharpe Ratio]))/_xlfn.STDEV.P(Table2[Sharpe Ratio])</f>
        <v>0.47654087441734877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0.40677429484956812</v>
      </c>
      <c r="AS206">
        <f>_xlfn.RANK.AVG(Table2[[#This Row],[1Y Return vs Nifty Z-Score]],Table2[1Y Return vs Nifty Z-Score])</f>
        <v>247</v>
      </c>
      <c r="AT206">
        <f>_xlfn.RANK.AVG(Table2[[#This Row],[6M Return vs Nifty Z-Score]],Table2[6M Return vs Nifty Z-Score])</f>
        <v>257</v>
      </c>
      <c r="AU206">
        <f>_xlfn.RANK.AVG(Table2[[#This Row],[Sharpe Ratio Z-Score]],Table2[Sharpe Ratio Z-Score])</f>
        <v>224</v>
      </c>
      <c r="AV206">
        <f>(Table2[[#This Row],[Rank 1Y]]+Table2[[#This Row],[Rank 6M]]+Table2[[#This Row],[Rank Sharpe]])/3</f>
        <v>242.66666666666666</v>
      </c>
    </row>
    <row r="207" spans="1:48" x14ac:dyDescent="0.3">
      <c r="A207" t="s">
        <v>875</v>
      </c>
      <c r="B207" t="s">
        <v>876</v>
      </c>
      <c r="C207" t="s">
        <v>10313</v>
      </c>
      <c r="D207" t="s">
        <v>785</v>
      </c>
      <c r="E207">
        <v>17845.895097500001</v>
      </c>
      <c r="F207">
        <v>433.75</v>
      </c>
      <c r="G207">
        <v>25.027301839901799</v>
      </c>
      <c r="H207">
        <f>(Table2[[#This Row],[1Y Return vs Nifty]]-AVERAGE(Table2[1Y Return vs Nifty]))/_xlfn.STDEV.P(Table2[1Y Return vs Nifty])</f>
        <v>-7.2285191143000929E-2</v>
      </c>
      <c r="I207">
        <v>20.069666049860601</v>
      </c>
      <c r="J207">
        <f>(Table2[[#This Row],[1M Return vs Nifty]]-AVERAGE(Table2[1M Return vs Nifty]))/_xlfn.STDEV.P(Table2[1M Return vs Nifty])</f>
        <v>1.9197718187433941</v>
      </c>
      <c r="K207">
        <v>2.9040666719005301</v>
      </c>
      <c r="L207">
        <f>(Table2[[#This Row],[6M Return vs Nifty]]-AVERAGE(Table2[6M Return vs Nifty]))/_xlfn.STDEV.P(Table2[6M Return vs Nifty])</f>
        <v>-0.17025852633464955</v>
      </c>
      <c r="M207">
        <v>7.4744997198688203</v>
      </c>
      <c r="N207">
        <f>(Table2[[#This Row],[1W Return vs Nifty]]-AVERAGE(Table2[1W Return vs Nifty]))/_xlfn.STDEV.P(Table2[1W Return vs Nifty])</f>
        <v>1.5975387803152734</v>
      </c>
      <c r="O207">
        <v>388.36</v>
      </c>
      <c r="P207">
        <v>370.45155640879</v>
      </c>
      <c r="Q207">
        <v>333.11385175107199</v>
      </c>
      <c r="R207">
        <v>77.983164341126397</v>
      </c>
      <c r="S207" s="2">
        <f>(Table2[[#This Row],[Close Price]]-Table2[[#This Row],[20D EMA]])/Table2[[#This Row],[20D EMA]]</f>
        <v>0.11687609434545264</v>
      </c>
      <c r="T207" s="2">
        <f>(Table2[[#This Row],[Close Price]]-Table2[[#This Row],[50D EMA]])/Table2[[#This Row],[50D EMA]]</f>
        <v>0.17086834296185474</v>
      </c>
      <c r="U207" s="2">
        <f>(Table2[[#This Row],[Close Price]]-Table2[[#This Row],[200D EMA]])/Table2[[#This Row],[200D EMA]]</f>
        <v>0.30210736575473002</v>
      </c>
      <c r="V207">
        <v>1.29259610581304</v>
      </c>
      <c r="W207">
        <v>418.4</v>
      </c>
      <c r="X207">
        <v>435.9</v>
      </c>
      <c r="Y207">
        <v>401</v>
      </c>
      <c r="Z207">
        <v>438.5</v>
      </c>
      <c r="AA207">
        <v>336</v>
      </c>
      <c r="AB207">
        <v>438.5</v>
      </c>
      <c r="AC207" s="2">
        <f>(Table2[[#This Row],[Close Price]]/Table2[[#This Row],[Day Low]])-1</f>
        <v>3.6687380497131938E-2</v>
      </c>
      <c r="AD207" s="2">
        <f>(Table2[[#This Row],[Day High]]/Table2[[#This Row],[Close Price]])-1</f>
        <v>4.956772334293813E-3</v>
      </c>
      <c r="AE207" s="2">
        <f>(Table2[[#This Row],[Close Price]]/Table2[[#This Row],[Current Week Low]])-1</f>
        <v>8.1670822942643495E-2</v>
      </c>
      <c r="AF207" s="2">
        <f>(Table2[[#This Row],[Current Week High]]/Table2[[#This Row],[Close Price]])-1</f>
        <v>1.0951008645533111E-2</v>
      </c>
      <c r="AG207" s="2">
        <f>(Table2[[#This Row],[Close Price]]/Table2[[#This Row],[Current Month Low]])-1</f>
        <v>0.29092261904761907</v>
      </c>
      <c r="AH207" s="2">
        <f>(Table2[[#This Row],[Current Month High]]/Table2[[#This Row],[Close Price]])-1</f>
        <v>1.0951008645533111E-2</v>
      </c>
      <c r="AI207">
        <v>1.09510086455331</v>
      </c>
      <c r="AJ207">
        <v>88.751087902523906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0.26</v>
      </c>
      <c r="AM207" t="s">
        <v>10349</v>
      </c>
      <c r="AN207">
        <v>8.42</v>
      </c>
      <c r="AO207" t="s">
        <v>10349</v>
      </c>
      <c r="AP207">
        <v>0.194824222130105</v>
      </c>
      <c r="AQ207">
        <f>(Table2[[#This Row],[Sharpe Ratio]]-AVERAGE(Table2[Sharpe Ratio]))/_xlfn.STDEV.P(Table2[Sharpe Ratio])</f>
        <v>1.4851223356929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4.7598892172739173</v>
      </c>
      <c r="AS207">
        <f>_xlfn.RANK.AVG(Table2[[#This Row],[1Y Return vs Nifty Z-Score]],Table2[1Y Return vs Nifty Z-Score])</f>
        <v>323</v>
      </c>
      <c r="AT207">
        <f>_xlfn.RANK.AVG(Table2[[#This Row],[6M Return vs Nifty Z-Score]],Table2[6M Return vs Nifty Z-Score])</f>
        <v>364</v>
      </c>
      <c r="AU207">
        <f>_xlfn.RANK.AVG(Table2[[#This Row],[Sharpe Ratio Z-Score]],Table2[Sharpe Ratio Z-Score])</f>
        <v>48</v>
      </c>
      <c r="AV207">
        <f>(Table2[[#This Row],[Rank 1Y]]+Table2[[#This Row],[Rank 6M]]+Table2[[#This Row],[Rank Sharpe]])/3</f>
        <v>245</v>
      </c>
    </row>
    <row r="208" spans="1:48" x14ac:dyDescent="0.3">
      <c r="A208" t="s">
        <v>238</v>
      </c>
      <c r="B208" t="s">
        <v>239</v>
      </c>
      <c r="C208" t="s">
        <v>10309</v>
      </c>
      <c r="D208" t="s">
        <v>51</v>
      </c>
      <c r="E208">
        <v>113785.35692799999</v>
      </c>
      <c r="F208">
        <v>3362</v>
      </c>
      <c r="G208">
        <v>41.836914343802697</v>
      </c>
      <c r="H208">
        <f>(Table2[[#This Row],[1Y Return vs Nifty]]-AVERAGE(Table2[1Y Return vs Nifty]))/_xlfn.STDEV.P(Table2[1Y Return vs Nifty])</f>
        <v>0.19276120099010263</v>
      </c>
      <c r="I208">
        <v>3.8911503672671399</v>
      </c>
      <c r="J208">
        <f>(Table2[[#This Row],[1M Return vs Nifty]]-AVERAGE(Table2[1M Return vs Nifty]))/_xlfn.STDEV.P(Table2[1M Return vs Nifty])</f>
        <v>0.36335784524446285</v>
      </c>
      <c r="K208">
        <v>15.328911872607801</v>
      </c>
      <c r="L208">
        <f>(Table2[[#This Row],[6M Return vs Nifty]]-AVERAGE(Table2[6M Return vs Nifty]))/_xlfn.STDEV.P(Table2[6M Return vs Nifty])</f>
        <v>0.2561956085861849</v>
      </c>
      <c r="M208">
        <v>-1.77343962659097</v>
      </c>
      <c r="N208">
        <f>(Table2[[#This Row],[1W Return vs Nifty]]-AVERAGE(Table2[1W Return vs Nifty]))/_xlfn.STDEV.P(Table2[1W Return vs Nifty])</f>
        <v>-0.50003352878782059</v>
      </c>
      <c r="O208">
        <v>3286.72</v>
      </c>
      <c r="P208">
        <v>3119.5333623566098</v>
      </c>
      <c r="Q208">
        <v>2671.28971027018</v>
      </c>
      <c r="R208">
        <v>66.713537717332699</v>
      </c>
      <c r="S208" s="2">
        <f>(Table2[[#This Row],[Close Price]]-Table2[[#This Row],[20D EMA]])/Table2[[#This Row],[20D EMA]]</f>
        <v>2.2904293642293898E-2</v>
      </c>
      <c r="T208" s="2">
        <f>(Table2[[#This Row],[Close Price]]-Table2[[#This Row],[50D EMA]])/Table2[[#This Row],[50D EMA]]</f>
        <v>7.7725290765995214E-2</v>
      </c>
      <c r="U208" s="2">
        <f>(Table2[[#This Row],[Close Price]]-Table2[[#This Row],[200D EMA]])/Table2[[#This Row],[200D EMA]]</f>
        <v>0.25856809430825833</v>
      </c>
      <c r="V208">
        <v>0.71050326208605796</v>
      </c>
      <c r="W208">
        <v>3311</v>
      </c>
      <c r="X208">
        <v>3374</v>
      </c>
      <c r="Y208">
        <v>3311</v>
      </c>
      <c r="Z208">
        <v>3377</v>
      </c>
      <c r="AA208">
        <v>3156.45</v>
      </c>
      <c r="AB208">
        <v>3391.95</v>
      </c>
      <c r="AC208" s="2">
        <f>(Table2[[#This Row],[Close Price]]/Table2[[#This Row],[Day Low]])-1</f>
        <v>1.5403201449712967E-2</v>
      </c>
      <c r="AD208" s="2">
        <f>(Table2[[#This Row],[Day High]]/Table2[[#This Row],[Close Price]])-1</f>
        <v>3.5693039857227493E-3</v>
      </c>
      <c r="AE208" s="2">
        <f>(Table2[[#This Row],[Close Price]]/Table2[[#This Row],[Current Week Low]])-1</f>
        <v>1.5403201449712967E-2</v>
      </c>
      <c r="AF208" s="2">
        <f>(Table2[[#This Row],[Current Week High]]/Table2[[#This Row],[Close Price]])-1</f>
        <v>4.4616299821533811E-3</v>
      </c>
      <c r="AG208" s="2">
        <f>(Table2[[#This Row],[Close Price]]/Table2[[#This Row],[Current Month Low]])-1</f>
        <v>6.5120626019737449E-2</v>
      </c>
      <c r="AH208" s="2">
        <f>(Table2[[#This Row],[Current Month High]]/Table2[[#This Row],[Close Price]])-1</f>
        <v>8.9083878643663184E-3</v>
      </c>
      <c r="AI208">
        <v>0.89083878643663095</v>
      </c>
      <c r="AJ208">
        <v>89.723766259417005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0.02</v>
      </c>
      <c r="AM208" t="s">
        <v>10349</v>
      </c>
      <c r="AN208">
        <v>0.86</v>
      </c>
      <c r="AO208" t="s">
        <v>10349</v>
      </c>
      <c r="AP208">
        <v>9.2024339326810006E-2</v>
      </c>
      <c r="AQ208">
        <f>(Table2[[#This Row],[Sharpe Ratio]]-AVERAGE(Table2[Sharpe Ratio]))/_xlfn.STDEV.P(Table2[Sharpe Ratio])</f>
        <v>0.30406506374636055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0.61634618977929034</v>
      </c>
      <c r="AS208">
        <f>_xlfn.RANK.AVG(Table2[[#This Row],[1Y Return vs Nifty Z-Score]],Table2[1Y Return vs Nifty Z-Score])</f>
        <v>244</v>
      </c>
      <c r="AT208">
        <f>_xlfn.RANK.AVG(Table2[[#This Row],[6M Return vs Nifty Z-Score]],Table2[6M Return vs Nifty Z-Score])</f>
        <v>240</v>
      </c>
      <c r="AU208">
        <f>_xlfn.RANK.AVG(Table2[[#This Row],[Sharpe Ratio Z-Score]],Table2[Sharpe Ratio Z-Score])</f>
        <v>255</v>
      </c>
      <c r="AV208">
        <f>(Table2[[#This Row],[Rank 1Y]]+Table2[[#This Row],[Rank 6M]]+Table2[[#This Row],[Rank Sharpe]])/3</f>
        <v>246.33333333333334</v>
      </c>
    </row>
    <row r="209" spans="1:48" x14ac:dyDescent="0.3">
      <c r="A209" t="s">
        <v>61</v>
      </c>
      <c r="B209" t="s">
        <v>181</v>
      </c>
      <c r="C209" t="s">
        <v>10311</v>
      </c>
      <c r="D209" t="s">
        <v>63</v>
      </c>
      <c r="E209">
        <v>151860.11489632499</v>
      </c>
      <c r="F209">
        <v>749.7</v>
      </c>
      <c r="G209">
        <v>57.5926762967473</v>
      </c>
      <c r="H209">
        <f>(Table2[[#This Row],[1Y Return vs Nifty]]-AVERAGE(Table2[1Y Return vs Nifty]))/_xlfn.STDEV.P(Table2[1Y Return vs Nifty])</f>
        <v>0.44119095271500941</v>
      </c>
      <c r="I209">
        <v>-2.2925559797078798</v>
      </c>
      <c r="J209">
        <f>(Table2[[#This Row],[1M Return vs Nifty]]-AVERAGE(Table2[1M Return vs Nifty]))/_xlfn.STDEV.P(Table2[1M Return vs Nifty])</f>
        <v>-0.23153028635347442</v>
      </c>
      <c r="K209">
        <v>5.6415974473838197</v>
      </c>
      <c r="L209">
        <f>(Table2[[#This Row],[6M Return vs Nifty]]-AVERAGE(Table2[6M Return vs Nifty]))/_xlfn.STDEV.P(Table2[6M Return vs Nifty])</f>
        <v>-7.6299100698390299E-2</v>
      </c>
      <c r="M209">
        <v>-1.1188993561184399</v>
      </c>
      <c r="N209">
        <f>(Table2[[#This Row],[1W Return vs Nifty]]-AVERAGE(Table2[1W Return vs Nifty]))/_xlfn.STDEV.P(Table2[1W Return vs Nifty])</f>
        <v>-0.35157391036897712</v>
      </c>
      <c r="O209">
        <v>737.03</v>
      </c>
      <c r="P209">
        <v>712.88070426492902</v>
      </c>
      <c r="Q209">
        <v>615.16783467734001</v>
      </c>
      <c r="R209">
        <v>39.2687657472623</v>
      </c>
      <c r="S209" s="2">
        <f>(Table2[[#This Row],[Close Price]]-Table2[[#This Row],[20D EMA]])/Table2[[#This Row],[20D EMA]]</f>
        <v>1.7190616392819932E-2</v>
      </c>
      <c r="T209" s="2">
        <f>(Table2[[#This Row],[Close Price]]-Table2[[#This Row],[50D EMA]])/Table2[[#This Row],[50D EMA]]</f>
        <v>5.164860756476277E-2</v>
      </c>
      <c r="U209" s="2">
        <f>(Table2[[#This Row],[Close Price]]-Table2[[#This Row],[200D EMA]])/Table2[[#This Row],[200D EMA]]</f>
        <v>0.21869180691676302</v>
      </c>
      <c r="V209">
        <v>2.3988766999718298</v>
      </c>
      <c r="W209">
        <v>748</v>
      </c>
      <c r="X209">
        <v>759</v>
      </c>
      <c r="Y209">
        <v>740</v>
      </c>
      <c r="Z209">
        <v>762.45</v>
      </c>
      <c r="AA209">
        <v>695.5</v>
      </c>
      <c r="AB209">
        <v>802.8</v>
      </c>
      <c r="AC209" s="2">
        <f>(Table2[[#This Row],[Close Price]]/Table2[[#This Row],[Day Low]])-1</f>
        <v>2.2727272727274261E-3</v>
      </c>
      <c r="AD209" s="2">
        <f>(Table2[[#This Row],[Day High]]/Table2[[#This Row],[Close Price]])-1</f>
        <v>1.2404961984793905E-2</v>
      </c>
      <c r="AE209" s="2">
        <f>(Table2[[#This Row],[Close Price]]/Table2[[#This Row],[Current Week Low]])-1</f>
        <v>1.3108108108108141E-2</v>
      </c>
      <c r="AF209" s="2">
        <f>(Table2[[#This Row],[Current Week High]]/Table2[[#This Row],[Close Price]])-1</f>
        <v>1.7006802721088343E-2</v>
      </c>
      <c r="AG209" s="2">
        <f>(Table2[[#This Row],[Close Price]]/Table2[[#This Row],[Current Month Low]])-1</f>
        <v>7.7929547088425588E-2</v>
      </c>
      <c r="AH209" s="2">
        <f>(Table2[[#This Row],[Current Month High]]/Table2[[#This Row],[Close Price]])-1</f>
        <v>7.0828331332532857E-2</v>
      </c>
      <c r="AI209">
        <v>7.2829131652661001</v>
      </c>
      <c r="AJ209">
        <v>89.270386266094405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0.13</v>
      </c>
      <c r="AM209" t="s">
        <v>10349</v>
      </c>
      <c r="AN209">
        <v>4.6399999999999997</v>
      </c>
      <c r="AO209" t="s">
        <v>10349</v>
      </c>
      <c r="AP209">
        <v>0.108572439416318</v>
      </c>
      <c r="AQ209">
        <f>(Table2[[#This Row],[Sharpe Ratio]]-AVERAGE(Table2[Sharpe Ratio]))/_xlfn.STDEV.P(Table2[Sharpe Ratio])</f>
        <v>0.49418448231622447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0.27597213761039208</v>
      </c>
      <c r="AS209">
        <f>_xlfn.RANK.AVG(Table2[[#This Row],[1Y Return vs Nifty Z-Score]],Table2[1Y Return vs Nifty Z-Score])</f>
        <v>185</v>
      </c>
      <c r="AT209">
        <f>_xlfn.RANK.AVG(Table2[[#This Row],[6M Return vs Nifty Z-Score]],Table2[6M Return vs Nifty Z-Score])</f>
        <v>338</v>
      </c>
      <c r="AU209">
        <f>_xlfn.RANK.AVG(Table2[[#This Row],[Sharpe Ratio Z-Score]],Table2[Sharpe Ratio Z-Score])</f>
        <v>217</v>
      </c>
      <c r="AV209">
        <f>(Table2[[#This Row],[Rank 1Y]]+Table2[[#This Row],[Rank 6M]]+Table2[[#This Row],[Rank Sharpe]])/3</f>
        <v>246.66666666666666</v>
      </c>
    </row>
    <row r="210" spans="1:48" x14ac:dyDescent="0.3">
      <c r="A210" t="s">
        <v>1111</v>
      </c>
      <c r="B210" t="s">
        <v>1112</v>
      </c>
      <c r="C210" t="s">
        <v>6698</v>
      </c>
      <c r="D210" t="s">
        <v>80</v>
      </c>
      <c r="E210">
        <v>11353.083958634999</v>
      </c>
      <c r="F210">
        <v>366.35</v>
      </c>
      <c r="G210">
        <v>22.949250456629901</v>
      </c>
      <c r="H210">
        <f>(Table2[[#This Row],[1Y Return vs Nifty]]-AVERAGE(Table2[1Y Return vs Nifty]))/_xlfn.STDEV.P(Table2[1Y Return vs Nifty])</f>
        <v>-0.10505096856205838</v>
      </c>
      <c r="I210">
        <v>-5.1399669830556096</v>
      </c>
      <c r="J210">
        <f>(Table2[[#This Row],[1M Return vs Nifty]]-AVERAGE(Table2[1M Return vs Nifty]))/_xlfn.STDEV.P(Table2[1M Return vs Nifty])</f>
        <v>-0.50545839946666682</v>
      </c>
      <c r="K210">
        <v>43.625064118451199</v>
      </c>
      <c r="L210">
        <f>(Table2[[#This Row],[6M Return vs Nifty]]-AVERAGE(Table2[6M Return vs Nifty]))/_xlfn.STDEV.P(Table2[6M Return vs Nifty])</f>
        <v>1.2273957267898685</v>
      </c>
      <c r="M210">
        <v>-1.3594499126119499</v>
      </c>
      <c r="N210">
        <f>(Table2[[#This Row],[1W Return vs Nifty]]-AVERAGE(Table2[1W Return vs Nifty]))/_xlfn.STDEV.P(Table2[1W Return vs Nifty])</f>
        <v>-0.40613440945283863</v>
      </c>
      <c r="O210">
        <v>360.37</v>
      </c>
      <c r="P210">
        <v>327.81203232737801</v>
      </c>
      <c r="Q210">
        <v>265.34910399401701</v>
      </c>
      <c r="R210">
        <v>56.752636274442402</v>
      </c>
      <c r="S210" s="2">
        <f>(Table2[[#This Row],[Close Price]]-Table2[[#This Row],[20D EMA]])/Table2[[#This Row],[20D EMA]]</f>
        <v>1.6594056108999135E-2</v>
      </c>
      <c r="T210" s="2">
        <f>(Table2[[#This Row],[Close Price]]-Table2[[#This Row],[50D EMA]])/Table2[[#This Row],[50D EMA]]</f>
        <v>0.11756117491787206</v>
      </c>
      <c r="U210" s="2">
        <f>(Table2[[#This Row],[Close Price]]-Table2[[#This Row],[200D EMA]])/Table2[[#This Row],[200D EMA]]</f>
        <v>0.38063401943222819</v>
      </c>
      <c r="V210">
        <v>0.108025625965775</v>
      </c>
      <c r="W210">
        <v>365.8</v>
      </c>
      <c r="X210">
        <v>368.7</v>
      </c>
      <c r="Y210">
        <v>365.55</v>
      </c>
      <c r="Z210">
        <v>368.7</v>
      </c>
      <c r="AA210">
        <v>359</v>
      </c>
      <c r="AB210">
        <v>375.45</v>
      </c>
      <c r="AC210" s="2">
        <f>(Table2[[#This Row],[Close Price]]/Table2[[#This Row],[Day Low]])-1</f>
        <v>1.5035538545653537E-3</v>
      </c>
      <c r="AD210" s="2">
        <f>(Table2[[#This Row],[Day High]]/Table2[[#This Row],[Close Price]])-1</f>
        <v>6.4146308175241362E-3</v>
      </c>
      <c r="AE210" s="2">
        <f>(Table2[[#This Row],[Close Price]]/Table2[[#This Row],[Current Week Low]])-1</f>
        <v>2.1884831076459665E-3</v>
      </c>
      <c r="AF210" s="2">
        <f>(Table2[[#This Row],[Current Week High]]/Table2[[#This Row],[Close Price]])-1</f>
        <v>6.4146308175241362E-3</v>
      </c>
      <c r="AG210" s="2">
        <f>(Table2[[#This Row],[Close Price]]/Table2[[#This Row],[Current Month Low]])-1</f>
        <v>2.0473537604456915E-2</v>
      </c>
      <c r="AH210" s="2">
        <f>(Table2[[#This Row],[Current Month High]]/Table2[[#This Row],[Close Price]])-1</f>
        <v>2.4839634229561813E-2</v>
      </c>
      <c r="AI210">
        <v>5.0907602019926097</v>
      </c>
      <c r="AJ210">
        <v>112.31527093596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0.62</v>
      </c>
      <c r="AM210" t="s">
        <v>10349</v>
      </c>
      <c r="AN210">
        <v>-0.48</v>
      </c>
      <c r="AO210" t="s">
        <v>10348</v>
      </c>
      <c r="AP210">
        <v>7.3864054881821004E-2</v>
      </c>
      <c r="AQ210">
        <f>(Table2[[#This Row],[Sharpe Ratio]]-AVERAGE(Table2[Sharpe Ratio]))/_xlfn.STDEV.P(Table2[Sharpe Ratio])</f>
        <v>9.5423425064605064E-2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0.30617537437290976</v>
      </c>
      <c r="AS210">
        <f>_xlfn.RANK.AVG(Table2[[#This Row],[1Y Return vs Nifty Z-Score]],Table2[1Y Return vs Nifty Z-Score])</f>
        <v>333</v>
      </c>
      <c r="AT210">
        <f>_xlfn.RANK.AVG(Table2[[#This Row],[6M Return vs Nifty Z-Score]],Table2[6M Return vs Nifty Z-Score])</f>
        <v>81</v>
      </c>
      <c r="AU210">
        <f>_xlfn.RANK.AVG(Table2[[#This Row],[Sharpe Ratio Z-Score]],Table2[Sharpe Ratio Z-Score])</f>
        <v>327</v>
      </c>
      <c r="AV210">
        <f>(Table2[[#This Row],[Rank 1Y]]+Table2[[#This Row],[Rank 6M]]+Table2[[#This Row],[Rank Sharpe]])/3</f>
        <v>247</v>
      </c>
    </row>
    <row r="211" spans="1:48" x14ac:dyDescent="0.3">
      <c r="A211" t="s">
        <v>1780</v>
      </c>
      <c r="B211" t="s">
        <v>1781</v>
      </c>
      <c r="C211" t="s">
        <v>10309</v>
      </c>
      <c r="D211" t="s">
        <v>51</v>
      </c>
      <c r="E211">
        <v>4480.0750619999999</v>
      </c>
      <c r="F211">
        <v>556.65</v>
      </c>
      <c r="G211">
        <v>78.082235530500995</v>
      </c>
      <c r="H211">
        <f>(Table2[[#This Row],[1Y Return vs Nifty]]-AVERAGE(Table2[1Y Return vs Nifty]))/_xlfn.STDEV.P(Table2[1Y Return vs Nifty])</f>
        <v>0.76426108595238607</v>
      </c>
      <c r="I211">
        <v>43.575064562936902</v>
      </c>
      <c r="J211">
        <f>(Table2[[#This Row],[1M Return vs Nifty]]-AVERAGE(Table2[1M Return vs Nifty]))/_xlfn.STDEV.P(Table2[1M Return vs Nifty])</f>
        <v>4.1810503820033098</v>
      </c>
      <c r="K211">
        <v>42.744462322006001</v>
      </c>
      <c r="L211">
        <f>(Table2[[#This Row],[6M Return vs Nifty]]-AVERAGE(Table2[6M Return vs Nifty]))/_xlfn.STDEV.P(Table2[6M Return vs Nifty])</f>
        <v>1.197171102559428</v>
      </c>
      <c r="M211">
        <v>3.9817765862161401</v>
      </c>
      <c r="N211">
        <f>(Table2[[#This Row],[1W Return vs Nifty]]-AVERAGE(Table2[1W Return vs Nifty]))/_xlfn.STDEV.P(Table2[1W Return vs Nifty])</f>
        <v>0.80533642538544703</v>
      </c>
      <c r="O211">
        <v>496.57</v>
      </c>
      <c r="P211">
        <v>446.09542657083699</v>
      </c>
      <c r="Q211">
        <v>370.78336426198399</v>
      </c>
      <c r="R211">
        <v>73.372382858500004</v>
      </c>
      <c r="S211" s="2">
        <f>(Table2[[#This Row],[Close Price]]-Table2[[#This Row],[20D EMA]])/Table2[[#This Row],[20D EMA]]</f>
        <v>0.12098999134059646</v>
      </c>
      <c r="T211" s="2">
        <f>(Table2[[#This Row],[Close Price]]-Table2[[#This Row],[50D EMA]])/Table2[[#This Row],[50D EMA]]</f>
        <v>0.24782718414981925</v>
      </c>
      <c r="U211" s="2">
        <f>(Table2[[#This Row],[Close Price]]-Table2[[#This Row],[200D EMA]])/Table2[[#This Row],[200D EMA]]</f>
        <v>0.50128094637678622</v>
      </c>
      <c r="V211">
        <v>1.33452980144467</v>
      </c>
      <c r="W211">
        <v>551.20000000000005</v>
      </c>
      <c r="X211">
        <v>572.5</v>
      </c>
      <c r="Y211">
        <v>551.20000000000005</v>
      </c>
      <c r="Z211">
        <v>576</v>
      </c>
      <c r="AA211">
        <v>384.1</v>
      </c>
      <c r="AB211">
        <v>576</v>
      </c>
      <c r="AC211" s="2">
        <f>(Table2[[#This Row],[Close Price]]/Table2[[#This Row],[Day Low]])-1</f>
        <v>9.8875181422350966E-3</v>
      </c>
      <c r="AD211" s="2">
        <f>(Table2[[#This Row],[Day High]]/Table2[[#This Row],[Close Price]])-1</f>
        <v>2.8473906404383298E-2</v>
      </c>
      <c r="AE211" s="2">
        <f>(Table2[[#This Row],[Close Price]]/Table2[[#This Row],[Current Week Low]])-1</f>
        <v>9.8875181422350966E-3</v>
      </c>
      <c r="AF211" s="2">
        <f>(Table2[[#This Row],[Current Week High]]/Table2[[#This Row],[Close Price]])-1</f>
        <v>3.4761519805982299E-2</v>
      </c>
      <c r="AG211" s="2">
        <f>(Table2[[#This Row],[Close Price]]/Table2[[#This Row],[Current Month Low]])-1</f>
        <v>0.4492319708409267</v>
      </c>
      <c r="AH211" s="2">
        <f>(Table2[[#This Row],[Current Month High]]/Table2[[#This Row],[Close Price]])-1</f>
        <v>3.4761519805982299E-2</v>
      </c>
      <c r="AI211">
        <v>3.4761519805982299</v>
      </c>
      <c r="AJ211">
        <v>136.97318007662801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0.33</v>
      </c>
      <c r="AM211" t="s">
        <v>10349</v>
      </c>
      <c r="AN211">
        <v>29.89</v>
      </c>
      <c r="AO211" t="s">
        <v>10349</v>
      </c>
      <c r="AP211">
        <v>4.7271745793199999E-4</v>
      </c>
      <c r="AQ211">
        <f>(Table2[[#This Row],[Sharpe Ratio]]-AVERAGE(Table2[Sharpe Ratio]))/_xlfn.STDEV.P(Table2[Sharpe Ratio])</f>
        <v>-0.74776209615067801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6.2000568997498933</v>
      </c>
      <c r="AS211">
        <f>_xlfn.RANK.AVG(Table2[[#This Row],[1Y Return vs Nifty Z-Score]],Table2[1Y Return vs Nifty Z-Score])</f>
        <v>132</v>
      </c>
      <c r="AT211">
        <f>_xlfn.RANK.AVG(Table2[[#This Row],[6M Return vs Nifty Z-Score]],Table2[6M Return vs Nifty Z-Score])</f>
        <v>84</v>
      </c>
      <c r="AU211">
        <f>_xlfn.RANK.AVG(Table2[[#This Row],[Sharpe Ratio Z-Score]],Table2[Sharpe Ratio Z-Score])</f>
        <v>527</v>
      </c>
      <c r="AV211">
        <f>(Table2[[#This Row],[Rank 1Y]]+Table2[[#This Row],[Rank 6M]]+Table2[[#This Row],[Rank Sharpe]])/3</f>
        <v>247.66666666666666</v>
      </c>
    </row>
    <row r="212" spans="1:48" x14ac:dyDescent="0.3">
      <c r="A212" t="s">
        <v>1070</v>
      </c>
      <c r="B212" t="s">
        <v>1071</v>
      </c>
      <c r="C212" t="s">
        <v>10310</v>
      </c>
      <c r="D212" t="s">
        <v>60</v>
      </c>
      <c r="E212">
        <v>12496.796675226</v>
      </c>
      <c r="F212">
        <v>31.11</v>
      </c>
      <c r="G212">
        <v>48.425047535129202</v>
      </c>
      <c r="H212">
        <f>(Table2[[#This Row],[1Y Return vs Nifty]]-AVERAGE(Table2[1Y Return vs Nifty]))/_xlfn.STDEV.P(Table2[1Y Return vs Nifty])</f>
        <v>0.29663991519890548</v>
      </c>
      <c r="I212">
        <v>7.4207343832246</v>
      </c>
      <c r="J212">
        <f>(Table2[[#This Row],[1M Return vs Nifty]]-AVERAGE(Table2[1M Return vs Nifty]))/_xlfn.STDEV.P(Table2[1M Return vs Nifty])</f>
        <v>0.70291272103477664</v>
      </c>
      <c r="K212">
        <v>13.505952562643801</v>
      </c>
      <c r="L212">
        <f>(Table2[[#This Row],[6M Return vs Nifty]]-AVERAGE(Table2[6M Return vs Nifty]))/_xlfn.STDEV.P(Table2[6M Return vs Nifty])</f>
        <v>0.19362673766919949</v>
      </c>
      <c r="M212">
        <v>-5.6427887458493302</v>
      </c>
      <c r="N212">
        <f>(Table2[[#This Row],[1W Return vs Nifty]]-AVERAGE(Table2[1W Return vs Nifty]))/_xlfn.STDEV.P(Table2[1W Return vs Nifty])</f>
        <v>-1.3776603451786271</v>
      </c>
      <c r="O212">
        <v>32.299999999999997</v>
      </c>
      <c r="P212">
        <v>30.607581538769299</v>
      </c>
      <c r="Q212">
        <v>26.497854315188299</v>
      </c>
      <c r="R212">
        <v>40.536604199946801</v>
      </c>
      <c r="S212" s="2">
        <f>(Table2[[#This Row],[Close Price]]-Table2[[#This Row],[20D EMA]])/Table2[[#This Row],[20D EMA]]</f>
        <v>-3.6842105263157829E-2</v>
      </c>
      <c r="T212" s="2">
        <f>(Table2[[#This Row],[Close Price]]-Table2[[#This Row],[50D EMA]])/Table2[[#This Row],[50D EMA]]</f>
        <v>1.6414836977377927E-2</v>
      </c>
      <c r="U212" s="2">
        <f>(Table2[[#This Row],[Close Price]]-Table2[[#This Row],[200D EMA]])/Table2[[#This Row],[200D EMA]]</f>
        <v>0.17405732667826113</v>
      </c>
      <c r="V212">
        <v>1.56513675127955</v>
      </c>
      <c r="W212">
        <v>31.11</v>
      </c>
      <c r="X212">
        <v>31.11</v>
      </c>
      <c r="Y212">
        <v>31.11</v>
      </c>
      <c r="Z212">
        <v>32.75</v>
      </c>
      <c r="AA212">
        <v>29.26</v>
      </c>
      <c r="AB212">
        <v>38.11</v>
      </c>
      <c r="AC212" s="2">
        <f>(Table2[[#This Row],[Close Price]]/Table2[[#This Row],[Day Low]])-1</f>
        <v>0</v>
      </c>
      <c r="AD212" s="2">
        <f>(Table2[[#This Row],[Day High]]/Table2[[#This Row],[Close Price]])-1</f>
        <v>0</v>
      </c>
      <c r="AE212" s="2">
        <f>(Table2[[#This Row],[Close Price]]/Table2[[#This Row],[Current Week Low]])-1</f>
        <v>0</v>
      </c>
      <c r="AF212" s="2">
        <f>(Table2[[#This Row],[Current Week High]]/Table2[[#This Row],[Close Price]])-1</f>
        <v>5.271616843458693E-2</v>
      </c>
      <c r="AG212" s="2">
        <f>(Table2[[#This Row],[Close Price]]/Table2[[#This Row],[Current Month Low]])-1</f>
        <v>6.3226247436773741E-2</v>
      </c>
      <c r="AH212" s="2">
        <f>(Table2[[#This Row],[Current Month High]]/Table2[[#This Row],[Close Price]])-1</f>
        <v>0.22500803600128583</v>
      </c>
      <c r="AI212">
        <v>22.500803600128499</v>
      </c>
      <c r="AJ212">
        <v>100.064308681672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0.15</v>
      </c>
      <c r="AM212" t="s">
        <v>10349</v>
      </c>
      <c r="AN212">
        <v>1.01</v>
      </c>
      <c r="AO212" t="s">
        <v>10349</v>
      </c>
      <c r="AP212">
        <v>8.7321961993828995E-2</v>
      </c>
      <c r="AQ212">
        <f>(Table2[[#This Row],[Sharpe Ratio]]-AVERAGE(Table2[Sharpe Ratio]))/_xlfn.STDEV.P(Table2[Sharpe Ratio])</f>
        <v>0.25003993460121543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6.5558963325469843E-2</v>
      </c>
      <c r="AS212">
        <f>_xlfn.RANK.AVG(Table2[[#This Row],[1Y Return vs Nifty Z-Score]],Table2[1Y Return vs Nifty Z-Score])</f>
        <v>210</v>
      </c>
      <c r="AT212">
        <f>_xlfn.RANK.AVG(Table2[[#This Row],[6M Return vs Nifty Z-Score]],Table2[6M Return vs Nifty Z-Score])</f>
        <v>261</v>
      </c>
      <c r="AU212">
        <f>_xlfn.RANK.AVG(Table2[[#This Row],[Sharpe Ratio Z-Score]],Table2[Sharpe Ratio Z-Score])</f>
        <v>273</v>
      </c>
      <c r="AV212">
        <f>(Table2[[#This Row],[Rank 1Y]]+Table2[[#This Row],[Rank 6M]]+Table2[[#This Row],[Rank Sharpe]])/3</f>
        <v>248</v>
      </c>
    </row>
    <row r="213" spans="1:48" x14ac:dyDescent="0.3">
      <c r="A213" t="s">
        <v>663</v>
      </c>
      <c r="B213" t="s">
        <v>664</v>
      </c>
      <c r="C213" t="s">
        <v>10309</v>
      </c>
      <c r="D213" t="s">
        <v>51</v>
      </c>
      <c r="E213">
        <v>28009.201470600001</v>
      </c>
      <c r="F213">
        <v>1563.8</v>
      </c>
      <c r="G213">
        <v>44.714461809063401</v>
      </c>
      <c r="H213">
        <f>(Table2[[#This Row],[1Y Return vs Nifty]]-AVERAGE(Table2[1Y Return vs Nifty]))/_xlfn.STDEV.P(Table2[1Y Return vs Nifty])</f>
        <v>0.23813307221450569</v>
      </c>
      <c r="I213">
        <v>15.2110438084233</v>
      </c>
      <c r="J213">
        <f>(Table2[[#This Row],[1M Return vs Nifty]]-AVERAGE(Table2[1M Return vs Nifty]))/_xlfn.STDEV.P(Table2[1M Return vs Nifty])</f>
        <v>1.4523601168984754</v>
      </c>
      <c r="K213">
        <v>42.730921630639401</v>
      </c>
      <c r="L213">
        <f>(Table2[[#This Row],[6M Return vs Nifty]]-AVERAGE(Table2[6M Return vs Nifty]))/_xlfn.STDEV.P(Table2[6M Return vs Nifty])</f>
        <v>1.1967063495802404</v>
      </c>
      <c r="M213">
        <v>5.0206648572893799</v>
      </c>
      <c r="N213">
        <f>(Table2[[#This Row],[1W Return vs Nifty]]-AVERAGE(Table2[1W Return vs Nifty]))/_xlfn.STDEV.P(Table2[1W Return vs Nifty])</f>
        <v>1.0409719748864734</v>
      </c>
      <c r="O213">
        <v>1451.21</v>
      </c>
      <c r="P213">
        <v>1330.5113226081701</v>
      </c>
      <c r="Q213">
        <v>1072.1486583272299</v>
      </c>
      <c r="R213">
        <v>79.904110523002899</v>
      </c>
      <c r="S213" s="2">
        <f>(Table2[[#This Row],[Close Price]]-Table2[[#This Row],[20D EMA]])/Table2[[#This Row],[20D EMA]]</f>
        <v>7.7583533740809341E-2</v>
      </c>
      <c r="T213" s="2">
        <f>(Table2[[#This Row],[Close Price]]-Table2[[#This Row],[50D EMA]])/Table2[[#This Row],[50D EMA]]</f>
        <v>0.17533761150902463</v>
      </c>
      <c r="U213" s="2">
        <f>(Table2[[#This Row],[Close Price]]-Table2[[#This Row],[200D EMA]])/Table2[[#This Row],[200D EMA]]</f>
        <v>0.45856639175377623</v>
      </c>
      <c r="V213">
        <v>1.08257808134713</v>
      </c>
      <c r="W213">
        <v>1550.6</v>
      </c>
      <c r="X213">
        <v>1579.75</v>
      </c>
      <c r="Y213">
        <v>1541.95</v>
      </c>
      <c r="Z213">
        <v>1584.95</v>
      </c>
      <c r="AA213">
        <v>1291.95</v>
      </c>
      <c r="AB213">
        <v>1584.95</v>
      </c>
      <c r="AC213" s="2">
        <f>(Table2[[#This Row],[Close Price]]/Table2[[#This Row],[Day Low]])-1</f>
        <v>8.5128337417774702E-3</v>
      </c>
      <c r="AD213" s="2">
        <f>(Table2[[#This Row],[Day High]]/Table2[[#This Row],[Close Price]])-1</f>
        <v>1.0199514004348487E-2</v>
      </c>
      <c r="AE213" s="2">
        <f>(Table2[[#This Row],[Close Price]]/Table2[[#This Row],[Current Week Low]])-1</f>
        <v>1.417036868899757E-2</v>
      </c>
      <c r="AF213" s="2">
        <f>(Table2[[#This Row],[Current Week High]]/Table2[[#This Row],[Close Price]])-1</f>
        <v>1.3524747410154747E-2</v>
      </c>
      <c r="AG213" s="2">
        <f>(Table2[[#This Row],[Close Price]]/Table2[[#This Row],[Current Month Low]])-1</f>
        <v>0.2104183598436471</v>
      </c>
      <c r="AH213" s="2">
        <f>(Table2[[#This Row],[Current Month High]]/Table2[[#This Row],[Close Price]])-1</f>
        <v>1.3524747410154747E-2</v>
      </c>
      <c r="AI213">
        <v>1.35247474101547</v>
      </c>
      <c r="AJ213">
        <v>115.934824634078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0.28000000000000003</v>
      </c>
      <c r="AM213" t="s">
        <v>10349</v>
      </c>
      <c r="AN213">
        <v>7.86</v>
      </c>
      <c r="AO213" t="s">
        <v>10349</v>
      </c>
      <c r="AP213">
        <v>3.5229101457421003E-2</v>
      </c>
      <c r="AQ213">
        <f>(Table2[[#This Row],[Sharpe Ratio]]-AVERAGE(Table2[Sharpe Ratio]))/_xlfn.STDEV.P(Table2[Sharpe Ratio])</f>
        <v>-0.34844957798653181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3.5797219355931631</v>
      </c>
      <c r="AS213">
        <f>_xlfn.RANK.AVG(Table2[[#This Row],[1Y Return vs Nifty Z-Score]],Table2[1Y Return vs Nifty Z-Score])</f>
        <v>230</v>
      </c>
      <c r="AT213">
        <f>_xlfn.RANK.AVG(Table2[[#This Row],[6M Return vs Nifty Z-Score]],Table2[6M Return vs Nifty Z-Score])</f>
        <v>85</v>
      </c>
      <c r="AU213">
        <f>_xlfn.RANK.AVG(Table2[[#This Row],[Sharpe Ratio Z-Score]],Table2[Sharpe Ratio Z-Score])</f>
        <v>432</v>
      </c>
      <c r="AV213">
        <f>(Table2[[#This Row],[Rank 1Y]]+Table2[[#This Row],[Rank 6M]]+Table2[[#This Row],[Rank Sharpe]])/3</f>
        <v>249</v>
      </c>
    </row>
    <row r="214" spans="1:48" x14ac:dyDescent="0.3">
      <c r="A214" t="s">
        <v>804</v>
      </c>
      <c r="B214" t="s">
        <v>805</v>
      </c>
      <c r="C214" t="s">
        <v>10307</v>
      </c>
      <c r="D214" t="s">
        <v>40</v>
      </c>
      <c r="E214">
        <v>20392.932044540001</v>
      </c>
      <c r="F214">
        <v>555.35</v>
      </c>
      <c r="G214">
        <v>35.328659282127902</v>
      </c>
      <c r="H214">
        <f>(Table2[[#This Row],[1Y Return vs Nifty]]-AVERAGE(Table2[1Y Return vs Nifty]))/_xlfn.STDEV.P(Table2[1Y Return vs Nifty])</f>
        <v>9.0141969120325335E-2</v>
      </c>
      <c r="I214">
        <v>-2.3666551271020602</v>
      </c>
      <c r="J214">
        <f>(Table2[[#This Row],[1M Return vs Nifty]]-AVERAGE(Table2[1M Return vs Nifty]))/_xlfn.STDEV.P(Table2[1M Return vs Nifty])</f>
        <v>-0.23865881103962608</v>
      </c>
      <c r="K214">
        <v>6.2049547369661902</v>
      </c>
      <c r="L214">
        <f>(Table2[[#This Row],[6M Return vs Nifty]]-AVERAGE(Table2[6M Return vs Nifty]))/_xlfn.STDEV.P(Table2[6M Return vs Nifty])</f>
        <v>-5.6963161964399468E-2</v>
      </c>
      <c r="M214">
        <v>-3.7732960889734901</v>
      </c>
      <c r="N214">
        <f>(Table2[[#This Row],[1W Return vs Nifty]]-AVERAGE(Table2[1W Return vs Nifty]))/_xlfn.STDEV.P(Table2[1W Return vs Nifty])</f>
        <v>-0.953631176925541</v>
      </c>
      <c r="O214">
        <v>544.34</v>
      </c>
      <c r="P214">
        <v>513.80161646791998</v>
      </c>
      <c r="Q214">
        <v>449.42508141849498</v>
      </c>
      <c r="R214">
        <v>54.234170038006603</v>
      </c>
      <c r="S214" s="2">
        <f>(Table2[[#This Row],[Close Price]]-Table2[[#This Row],[20D EMA]])/Table2[[#This Row],[20D EMA]]</f>
        <v>2.0226329132527445E-2</v>
      </c>
      <c r="T214" s="2">
        <f>(Table2[[#This Row],[Close Price]]-Table2[[#This Row],[50D EMA]])/Table2[[#This Row],[50D EMA]]</f>
        <v>8.0864641527795142E-2</v>
      </c>
      <c r="U214" s="2">
        <f>(Table2[[#This Row],[Close Price]]-Table2[[#This Row],[200D EMA]])/Table2[[#This Row],[200D EMA]]</f>
        <v>0.23568982453578294</v>
      </c>
      <c r="V214">
        <v>0.54758605934110904</v>
      </c>
      <c r="W214">
        <v>541.5</v>
      </c>
      <c r="X214">
        <v>561.79999999999995</v>
      </c>
      <c r="Y214">
        <v>541.5</v>
      </c>
      <c r="Z214">
        <v>565.20000000000005</v>
      </c>
      <c r="AA214">
        <v>499.6</v>
      </c>
      <c r="AB214">
        <v>593.45000000000005</v>
      </c>
      <c r="AC214" s="2">
        <f>(Table2[[#This Row],[Close Price]]/Table2[[#This Row],[Day Low]])-1</f>
        <v>2.5577100646352768E-2</v>
      </c>
      <c r="AD214" s="2">
        <f>(Table2[[#This Row],[Day High]]/Table2[[#This Row],[Close Price]])-1</f>
        <v>1.1614297289997078E-2</v>
      </c>
      <c r="AE214" s="2">
        <f>(Table2[[#This Row],[Close Price]]/Table2[[#This Row],[Current Week Low]])-1</f>
        <v>2.5577100646352768E-2</v>
      </c>
      <c r="AF214" s="2">
        <f>(Table2[[#This Row],[Current Week High]]/Table2[[#This Row],[Close Price]])-1</f>
        <v>1.773656252813538E-2</v>
      </c>
      <c r="AG214" s="2">
        <f>(Table2[[#This Row],[Close Price]]/Table2[[#This Row],[Current Month Low]])-1</f>
        <v>0.1115892714171336</v>
      </c>
      <c r="AH214" s="2">
        <f>(Table2[[#This Row],[Current Month High]]/Table2[[#This Row],[Close Price]])-1</f>
        <v>6.8605383992077051E-2</v>
      </c>
      <c r="AI214">
        <v>6.8605383992076998</v>
      </c>
      <c r="AJ214">
        <v>66.771771771771697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0.13</v>
      </c>
      <c r="AM214" t="s">
        <v>10349</v>
      </c>
      <c r="AN214">
        <v>1.82</v>
      </c>
      <c r="AO214" t="s">
        <v>10349</v>
      </c>
      <c r="AP214">
        <v>0.139813125371508</v>
      </c>
      <c r="AQ214">
        <f>(Table2[[#This Row],[Sharpe Ratio]]-AVERAGE(Table2[Sharpe Ratio]))/_xlfn.STDEV.P(Table2[Sharpe Ratio])</f>
        <v>0.85310550753350833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-0.3060056732757328</v>
      </c>
      <c r="AS214">
        <f>_xlfn.RANK.AVG(Table2[[#This Row],[1Y Return vs Nifty Z-Score]],Table2[1Y Return vs Nifty Z-Score])</f>
        <v>272</v>
      </c>
      <c r="AT214">
        <f>_xlfn.RANK.AVG(Table2[[#This Row],[6M Return vs Nifty Z-Score]],Table2[6M Return vs Nifty Z-Score])</f>
        <v>333</v>
      </c>
      <c r="AU214">
        <f>_xlfn.RANK.AVG(Table2[[#This Row],[Sharpe Ratio Z-Score]],Table2[Sharpe Ratio Z-Score])</f>
        <v>142</v>
      </c>
      <c r="AV214">
        <f>(Table2[[#This Row],[Rank 1Y]]+Table2[[#This Row],[Rank 6M]]+Table2[[#This Row],[Rank Sharpe]])/3</f>
        <v>249</v>
      </c>
    </row>
    <row r="215" spans="1:48" x14ac:dyDescent="0.3">
      <c r="A215" t="s">
        <v>189</v>
      </c>
      <c r="B215" t="s">
        <v>190</v>
      </c>
      <c r="C215" t="s">
        <v>10310</v>
      </c>
      <c r="D215" t="s">
        <v>95</v>
      </c>
      <c r="E215">
        <v>136808.46270480499</v>
      </c>
      <c r="F215">
        <v>428.15</v>
      </c>
      <c r="G215">
        <v>44.935018870136403</v>
      </c>
      <c r="H215">
        <f>(Table2[[#This Row],[1Y Return vs Nifty]]-AVERAGE(Table2[1Y Return vs Nifty]))/_xlfn.STDEV.P(Table2[1Y Return vs Nifty])</f>
        <v>0.24161071652565883</v>
      </c>
      <c r="I215">
        <v>-6.11160506597738</v>
      </c>
      <c r="J215">
        <f>(Table2[[#This Row],[1M Return vs Nifty]]-AVERAGE(Table2[1M Return vs Nifty]))/_xlfn.STDEV.P(Table2[1M Return vs Nifty])</f>
        <v>-0.59893243126985718</v>
      </c>
      <c r="K215">
        <v>1.30518036187165</v>
      </c>
      <c r="L215">
        <f>(Table2[[#This Row],[6M Return vs Nifty]]-AVERAGE(Table2[6M Return vs Nifty]))/_xlfn.STDEV.P(Table2[6M Return vs Nifty])</f>
        <v>-0.2251366086902605</v>
      </c>
      <c r="M215">
        <v>-0.49191668166959202</v>
      </c>
      <c r="N215">
        <f>(Table2[[#This Row],[1W Return vs Nifty]]-AVERAGE(Table2[1W Return vs Nifty]))/_xlfn.STDEV.P(Table2[1W Return vs Nifty])</f>
        <v>-0.20936477091189867</v>
      </c>
      <c r="O215">
        <v>424.92</v>
      </c>
      <c r="P215">
        <v>428.75981880520902</v>
      </c>
      <c r="Q215">
        <v>387.59949444520998</v>
      </c>
      <c r="R215">
        <v>57.275791675172897</v>
      </c>
      <c r="S215" s="2">
        <f>(Table2[[#This Row],[Close Price]]-Table2[[#This Row],[20D EMA]])/Table2[[#This Row],[20D EMA]]</f>
        <v>7.6014308575730986E-3</v>
      </c>
      <c r="T215" s="2">
        <f>(Table2[[#This Row],[Close Price]]-Table2[[#This Row],[50D EMA]])/Table2[[#This Row],[50D EMA]]</f>
        <v>-1.4222853412625713E-3</v>
      </c>
      <c r="U215" s="2">
        <f>(Table2[[#This Row],[Close Price]]-Table2[[#This Row],[200D EMA]])/Table2[[#This Row],[200D EMA]]</f>
        <v>0.10461960383315748</v>
      </c>
      <c r="V215">
        <v>0.64920351100846097</v>
      </c>
      <c r="W215">
        <v>421</v>
      </c>
      <c r="X215">
        <v>429.45</v>
      </c>
      <c r="Y215">
        <v>417</v>
      </c>
      <c r="Z215">
        <v>429.45</v>
      </c>
      <c r="AA215">
        <v>403.1</v>
      </c>
      <c r="AB215">
        <v>471</v>
      </c>
      <c r="AC215" s="2">
        <f>(Table2[[#This Row],[Close Price]]/Table2[[#This Row],[Day Low]])-1</f>
        <v>1.6983372921615114E-2</v>
      </c>
      <c r="AD215" s="2">
        <f>(Table2[[#This Row],[Day High]]/Table2[[#This Row],[Close Price]])-1</f>
        <v>3.0363190470630297E-3</v>
      </c>
      <c r="AE215" s="2">
        <f>(Table2[[#This Row],[Close Price]]/Table2[[#This Row],[Current Week Low]])-1</f>
        <v>2.6738609112709755E-2</v>
      </c>
      <c r="AF215" s="2">
        <f>(Table2[[#This Row],[Current Week High]]/Table2[[#This Row],[Close Price]])-1</f>
        <v>3.0363190470630297E-3</v>
      </c>
      <c r="AG215" s="2">
        <f>(Table2[[#This Row],[Close Price]]/Table2[[#This Row],[Current Month Low]])-1</f>
        <v>6.2143388737285976E-2</v>
      </c>
      <c r="AH215" s="2">
        <f>(Table2[[#This Row],[Current Month High]]/Table2[[#This Row],[Close Price]])-1</f>
        <v>0.10008174705126716</v>
      </c>
      <c r="AI215">
        <v>10.0081747051267</v>
      </c>
      <c r="AJ215">
        <v>85.506932409012094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</v>
      </c>
      <c r="AM215" t="s">
        <v>10348</v>
      </c>
      <c r="AN215">
        <v>2.44</v>
      </c>
      <c r="AO215" t="s">
        <v>10349</v>
      </c>
      <c r="AP215">
        <v>0.14542648569991501</v>
      </c>
      <c r="AQ215">
        <f>(Table2[[#This Row],[Sharpe Ratio]]-AVERAGE(Table2[Sharpe Ratio]))/_xlfn.STDEV.P(Table2[Sharpe Ratio])</f>
        <v>0.91759682654217956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227</v>
      </c>
      <c r="AT215">
        <f>_xlfn.RANK.AVG(Table2[[#This Row],[6M Return vs Nifty Z-Score]],Table2[6M Return vs Nifty Z-Score])</f>
        <v>390</v>
      </c>
      <c r="AU215">
        <f>_xlfn.RANK.AVG(Table2[[#This Row],[Sharpe Ratio Z-Score]],Table2[Sharpe Ratio Z-Score])</f>
        <v>135</v>
      </c>
      <c r="AV215">
        <f>(Table2[[#This Row],[Rank 1Y]]+Table2[[#This Row],[Rank 6M]]+Table2[[#This Row],[Rank Sharpe]])/3</f>
        <v>250.66666666666666</v>
      </c>
    </row>
    <row r="216" spans="1:48" x14ac:dyDescent="0.3">
      <c r="A216" t="s">
        <v>907</v>
      </c>
      <c r="B216" t="s">
        <v>908</v>
      </c>
      <c r="C216" t="s">
        <v>10312</v>
      </c>
      <c r="D216" t="s">
        <v>127</v>
      </c>
      <c r="E216">
        <v>16745.28724908</v>
      </c>
      <c r="F216">
        <v>917.8</v>
      </c>
      <c r="G216">
        <v>263.03808085930302</v>
      </c>
      <c r="H216">
        <f>(Table2[[#This Row],[1Y Return vs Nifty]]-AVERAGE(Table2[1Y Return vs Nifty]))/_xlfn.STDEV.P(Table2[1Y Return vs Nifty])</f>
        <v>3.6805614763957184</v>
      </c>
      <c r="I216">
        <v>-2.43538981955659</v>
      </c>
      <c r="J216">
        <f>(Table2[[#This Row],[1M Return vs Nifty]]-AVERAGE(Table2[1M Return vs Nifty]))/_xlfn.STDEV.P(Table2[1M Return vs Nifty])</f>
        <v>-0.24527126164382346</v>
      </c>
      <c r="K216">
        <v>-40.631843086057103</v>
      </c>
      <c r="L216">
        <f>(Table2[[#This Row],[6M Return vs Nifty]]-AVERAGE(Table2[6M Return vs Nifty]))/_xlfn.STDEV.P(Table2[6M Return vs Nifty])</f>
        <v>-1.6645281477191063</v>
      </c>
      <c r="M216">
        <v>-1.7918062575163001</v>
      </c>
      <c r="N216">
        <f>(Table2[[#This Row],[1W Return vs Nifty]]-AVERAGE(Table2[1W Return vs Nifty]))/_xlfn.STDEV.P(Table2[1W Return vs Nifty])</f>
        <v>-0.50419935806039651</v>
      </c>
      <c r="O216">
        <v>912.45</v>
      </c>
      <c r="P216">
        <v>909.28980452056805</v>
      </c>
      <c r="Q216">
        <v>830.68357583710895</v>
      </c>
      <c r="R216">
        <v>51.099847791112197</v>
      </c>
      <c r="S216" s="2">
        <f>(Table2[[#This Row],[Close Price]]-Table2[[#This Row],[20D EMA]])/Table2[[#This Row],[20D EMA]]</f>
        <v>5.8633349772589279E-3</v>
      </c>
      <c r="T216" s="2">
        <f>(Table2[[#This Row],[Close Price]]-Table2[[#This Row],[50D EMA]])/Table2[[#This Row],[50D EMA]]</f>
        <v>9.359167382195584E-3</v>
      </c>
      <c r="U216" s="2">
        <f>(Table2[[#This Row],[Close Price]]-Table2[[#This Row],[200D EMA]])/Table2[[#This Row],[200D EMA]]</f>
        <v>0.10487317517395325</v>
      </c>
      <c r="V216">
        <v>0.84749881260629001</v>
      </c>
      <c r="W216">
        <v>901</v>
      </c>
      <c r="X216">
        <v>925</v>
      </c>
      <c r="Y216">
        <v>901</v>
      </c>
      <c r="Z216">
        <v>940</v>
      </c>
      <c r="AA216">
        <v>856</v>
      </c>
      <c r="AB216">
        <v>948.25</v>
      </c>
      <c r="AC216" s="2">
        <f>(Table2[[#This Row],[Close Price]]/Table2[[#This Row],[Day Low]])-1</f>
        <v>1.8645948945615887E-2</v>
      </c>
      <c r="AD216" s="2">
        <f>(Table2[[#This Row],[Day High]]/Table2[[#This Row],[Close Price]])-1</f>
        <v>7.8448463717586403E-3</v>
      </c>
      <c r="AE216" s="2">
        <f>(Table2[[#This Row],[Close Price]]/Table2[[#This Row],[Current Week Low]])-1</f>
        <v>1.8645948945615887E-2</v>
      </c>
      <c r="AF216" s="2">
        <f>(Table2[[#This Row],[Current Week High]]/Table2[[#This Row],[Close Price]])-1</f>
        <v>2.4188276312922197E-2</v>
      </c>
      <c r="AG216" s="2">
        <f>(Table2[[#This Row],[Close Price]]/Table2[[#This Row],[Current Month Low]])-1</f>
        <v>7.2196261682242913E-2</v>
      </c>
      <c r="AH216" s="2">
        <f>(Table2[[#This Row],[Current Month High]]/Table2[[#This Row],[Close Price]])-1</f>
        <v>3.3177162780562375E-2</v>
      </c>
      <c r="AI216">
        <v>43.1684462845936</v>
      </c>
      <c r="AJ216">
        <v>312.49438202247097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7.0000000000000007E-2</v>
      </c>
      <c r="AM216" t="s">
        <v>10349</v>
      </c>
      <c r="AN216">
        <v>1.63</v>
      </c>
      <c r="AO216" t="s">
        <v>10349</v>
      </c>
      <c r="AP216">
        <v>0.22549917193386701</v>
      </c>
      <c r="AQ216">
        <f>(Table2[[#This Row],[Sharpe Ratio]]-AVERAGE(Table2[Sharpe Ratio]))/_xlfn.STDEV.P(Table2[Sharpe Ratio])</f>
        <v>1.8375436764997881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3.1041063854721802</v>
      </c>
      <c r="AS216">
        <f>_xlfn.RANK.AVG(Table2[[#This Row],[1Y Return vs Nifty Z-Score]],Table2[1Y Return vs Nifty Z-Score])</f>
        <v>7</v>
      </c>
      <c r="AT216">
        <f>_xlfn.RANK.AVG(Table2[[#This Row],[6M Return vs Nifty Z-Score]],Table2[6M Return vs Nifty Z-Score])</f>
        <v>728</v>
      </c>
      <c r="AU216">
        <f>_xlfn.RANK.AVG(Table2[[#This Row],[Sharpe Ratio Z-Score]],Table2[Sharpe Ratio Z-Score])</f>
        <v>24</v>
      </c>
      <c r="AV216">
        <f>(Table2[[#This Row],[Rank 1Y]]+Table2[[#This Row],[Rank 6M]]+Table2[[#This Row],[Rank Sharpe]])/3</f>
        <v>253</v>
      </c>
    </row>
    <row r="217" spans="1:48" x14ac:dyDescent="0.3">
      <c r="A217" t="s">
        <v>939</v>
      </c>
      <c r="B217" t="s">
        <v>940</v>
      </c>
      <c r="C217" t="s">
        <v>10315</v>
      </c>
      <c r="D217" t="s">
        <v>262</v>
      </c>
      <c r="E217">
        <v>15809.722744799999</v>
      </c>
      <c r="F217">
        <v>908.4</v>
      </c>
      <c r="G217">
        <v>38.251283013282098</v>
      </c>
      <c r="H217">
        <f>(Table2[[#This Row],[1Y Return vs Nifty]]-AVERAGE(Table2[1Y Return vs Nifty]))/_xlfn.STDEV.P(Table2[1Y Return vs Nifty])</f>
        <v>0.13622458258480857</v>
      </c>
      <c r="I217">
        <v>-10.477720715940199</v>
      </c>
      <c r="J217">
        <f>(Table2[[#This Row],[1M Return vs Nifty]]-AVERAGE(Table2[1M Return vs Nifty]))/_xlfn.STDEV.P(Table2[1M Return vs Nifty])</f>
        <v>-1.0189637580513242</v>
      </c>
      <c r="K217">
        <v>1.2435889562428999</v>
      </c>
      <c r="L217">
        <f>(Table2[[#This Row],[6M Return vs Nifty]]-AVERAGE(Table2[6M Return vs Nifty]))/_xlfn.STDEV.P(Table2[6M Return vs Nifty])</f>
        <v>-0.22725059153525173</v>
      </c>
      <c r="M217">
        <v>-1.2692234072692199</v>
      </c>
      <c r="N217">
        <f>(Table2[[#This Row],[1W Return vs Nifty]]-AVERAGE(Table2[1W Return vs Nifty]))/_xlfn.STDEV.P(Table2[1W Return vs Nifty])</f>
        <v>-0.3856696754116814</v>
      </c>
      <c r="O217">
        <v>929.32</v>
      </c>
      <c r="P217">
        <v>935.87267887551502</v>
      </c>
      <c r="Q217">
        <v>823.58093753916705</v>
      </c>
      <c r="R217">
        <v>30.787602384016498</v>
      </c>
      <c r="S217" s="2">
        <f>(Table2[[#This Row],[Close Price]]-Table2[[#This Row],[20D EMA]])/Table2[[#This Row],[20D EMA]]</f>
        <v>-2.2511083372788784E-2</v>
      </c>
      <c r="T217" s="2">
        <f>(Table2[[#This Row],[Close Price]]-Table2[[#This Row],[50D EMA]])/Table2[[#This Row],[50D EMA]]</f>
        <v>-2.9355145732563176E-2</v>
      </c>
      <c r="U217" s="2">
        <f>(Table2[[#This Row],[Close Price]]-Table2[[#This Row],[200D EMA]])/Table2[[#This Row],[200D EMA]]</f>
        <v>0.1029881321856107</v>
      </c>
      <c r="V217">
        <v>0.35177785099693198</v>
      </c>
      <c r="W217">
        <v>902.15</v>
      </c>
      <c r="X217">
        <v>916.8</v>
      </c>
      <c r="Y217">
        <v>901.1</v>
      </c>
      <c r="Z217">
        <v>927.4</v>
      </c>
      <c r="AA217">
        <v>901.05</v>
      </c>
      <c r="AB217">
        <v>980</v>
      </c>
      <c r="AC217" s="2">
        <f>(Table2[[#This Row],[Close Price]]/Table2[[#This Row],[Day Low]])-1</f>
        <v>6.9278944743114135E-3</v>
      </c>
      <c r="AD217" s="2">
        <f>(Table2[[#This Row],[Day High]]/Table2[[#This Row],[Close Price]])-1</f>
        <v>9.2470277410832136E-3</v>
      </c>
      <c r="AE217" s="2">
        <f>(Table2[[#This Row],[Close Price]]/Table2[[#This Row],[Current Week Low]])-1</f>
        <v>8.1012096326711358E-3</v>
      </c>
      <c r="AF217" s="2">
        <f>(Table2[[#This Row],[Current Week High]]/Table2[[#This Row],[Close Price]])-1</f>
        <v>2.0915896081021623E-2</v>
      </c>
      <c r="AG217" s="2">
        <f>(Table2[[#This Row],[Close Price]]/Table2[[#This Row],[Current Month Low]])-1</f>
        <v>8.1571499916763823E-3</v>
      </c>
      <c r="AH217" s="2">
        <f>(Table2[[#This Row],[Current Month High]]/Table2[[#This Row],[Close Price]])-1</f>
        <v>7.8819903126376101E-2</v>
      </c>
      <c r="AI217">
        <v>16.6886833993835</v>
      </c>
      <c r="AJ217">
        <v>72.962680883472899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-0.08</v>
      </c>
      <c r="AM217" t="s">
        <v>10348</v>
      </c>
      <c r="AN217">
        <v>-1.61</v>
      </c>
      <c r="AO217" t="s">
        <v>10348</v>
      </c>
      <c r="AP217">
        <v>0.15818718953674199</v>
      </c>
      <c r="AQ217">
        <f>(Table2[[#This Row],[Sharpe Ratio]]-AVERAGE(Table2[Sharpe Ratio]))/_xlfn.STDEV.P(Table2[Sharpe Ratio])</f>
        <v>1.0642032394160037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264</v>
      </c>
      <c r="AT217">
        <f>_xlfn.RANK.AVG(Table2[[#This Row],[6M Return vs Nifty Z-Score]],Table2[6M Return vs Nifty Z-Score])</f>
        <v>391</v>
      </c>
      <c r="AU217">
        <f>_xlfn.RANK.AVG(Table2[[#This Row],[Sharpe Ratio Z-Score]],Table2[Sharpe Ratio Z-Score])</f>
        <v>105</v>
      </c>
      <c r="AV217">
        <f>(Table2[[#This Row],[Rank 1Y]]+Table2[[#This Row],[Rank 6M]]+Table2[[#This Row],[Rank Sharpe]])/3</f>
        <v>253.33333333333334</v>
      </c>
    </row>
    <row r="218" spans="1:48" x14ac:dyDescent="0.3">
      <c r="A218" t="s">
        <v>925</v>
      </c>
      <c r="B218" t="s">
        <v>926</v>
      </c>
      <c r="C218" t="s">
        <v>10315</v>
      </c>
      <c r="D218" t="s">
        <v>728</v>
      </c>
      <c r="E218">
        <v>16137.451972499999</v>
      </c>
      <c r="F218">
        <v>3875.05</v>
      </c>
      <c r="G218">
        <v>48.3156554226439</v>
      </c>
      <c r="H218">
        <f>(Table2[[#This Row],[1Y Return vs Nifty]]-AVERAGE(Table2[1Y Return vs Nifty]))/_xlfn.STDEV.P(Table2[1Y Return vs Nifty])</f>
        <v>0.29491506968356002</v>
      </c>
      <c r="I218">
        <v>-14.222863780173199</v>
      </c>
      <c r="J218">
        <f>(Table2[[#This Row],[1M Return vs Nifty]]-AVERAGE(Table2[1M Return vs Nifty]))/_xlfn.STDEV.P(Table2[1M Return vs Nifty])</f>
        <v>-1.37925595742758</v>
      </c>
      <c r="K218">
        <v>2.19194756825424</v>
      </c>
      <c r="L218">
        <f>(Table2[[#This Row],[6M Return vs Nifty]]-AVERAGE(Table2[6M Return vs Nifty]))/_xlfn.STDEV.P(Table2[6M Return vs Nifty])</f>
        <v>-0.19470037099351029</v>
      </c>
      <c r="M218">
        <v>-0.88079160064315298</v>
      </c>
      <c r="N218">
        <f>(Table2[[#This Row],[1W Return vs Nifty]]-AVERAGE(Table2[1W Return vs Nifty]))/_xlfn.STDEV.P(Table2[1W Return vs Nifty])</f>
        <v>-0.29756747544800782</v>
      </c>
      <c r="O218">
        <v>4036.03</v>
      </c>
      <c r="P218">
        <v>4190.9558390636803</v>
      </c>
      <c r="Q218">
        <v>3576.6326543037999</v>
      </c>
      <c r="R218">
        <v>41.4964885098832</v>
      </c>
      <c r="S218" s="2">
        <f>(Table2[[#This Row],[Close Price]]-Table2[[#This Row],[20D EMA]])/Table2[[#This Row],[20D EMA]]</f>
        <v>-3.9885729293389793E-2</v>
      </c>
      <c r="T218" s="2">
        <f>(Table2[[#This Row],[Close Price]]-Table2[[#This Row],[50D EMA]])/Table2[[#This Row],[50D EMA]]</f>
        <v>-7.5377992800386553E-2</v>
      </c>
      <c r="U218" s="2">
        <f>(Table2[[#This Row],[Close Price]]-Table2[[#This Row],[200D EMA]])/Table2[[#This Row],[200D EMA]]</f>
        <v>8.343527964414002E-2</v>
      </c>
      <c r="V218">
        <v>0.67591897617125596</v>
      </c>
      <c r="W218">
        <v>3863</v>
      </c>
      <c r="X218">
        <v>3912.95</v>
      </c>
      <c r="Y218">
        <v>3863</v>
      </c>
      <c r="Z218">
        <v>3945</v>
      </c>
      <c r="AA218">
        <v>3602</v>
      </c>
      <c r="AB218">
        <v>4580.8500000000004</v>
      </c>
      <c r="AC218" s="2">
        <f>(Table2[[#This Row],[Close Price]]/Table2[[#This Row],[Day Low]])-1</f>
        <v>3.1193373026145998E-3</v>
      </c>
      <c r="AD218" s="2">
        <f>(Table2[[#This Row],[Day High]]/Table2[[#This Row],[Close Price]])-1</f>
        <v>9.7805189610455923E-3</v>
      </c>
      <c r="AE218" s="2">
        <f>(Table2[[#This Row],[Close Price]]/Table2[[#This Row],[Current Week Low]])-1</f>
        <v>3.1193373026145998E-3</v>
      </c>
      <c r="AF218" s="2">
        <f>(Table2[[#This Row],[Current Week High]]/Table2[[#This Row],[Close Price]])-1</f>
        <v>1.8051379982193749E-2</v>
      </c>
      <c r="AG218" s="2">
        <f>(Table2[[#This Row],[Close Price]]/Table2[[#This Row],[Current Month Low]])-1</f>
        <v>7.5805108273181654E-2</v>
      </c>
      <c r="AH218" s="2">
        <f>(Table2[[#This Row],[Current Month High]]/Table2[[#This Row],[Close Price]])-1</f>
        <v>0.18213958529567353</v>
      </c>
      <c r="AI218">
        <v>41.623979045431597</v>
      </c>
      <c r="AJ218">
        <v>103.40935933439999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-0.11</v>
      </c>
      <c r="AM218" t="s">
        <v>10348</v>
      </c>
      <c r="AN218">
        <v>-3.65</v>
      </c>
      <c r="AO218" t="s">
        <v>10348</v>
      </c>
      <c r="AP218">
        <v>0.128457721755247</v>
      </c>
      <c r="AQ218">
        <f>(Table2[[#This Row],[Sharpe Ratio]]-AVERAGE(Table2[Sharpe Ratio]))/_xlfn.STDEV.P(Table2[Sharpe Ratio])</f>
        <v>0.72264444424090291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213</v>
      </c>
      <c r="AT218">
        <f>_xlfn.RANK.AVG(Table2[[#This Row],[6M Return vs Nifty Z-Score]],Table2[6M Return vs Nifty Z-Score])</f>
        <v>378</v>
      </c>
      <c r="AU218">
        <f>_xlfn.RANK.AVG(Table2[[#This Row],[Sharpe Ratio Z-Score]],Table2[Sharpe Ratio Z-Score])</f>
        <v>171</v>
      </c>
      <c r="AV218">
        <f>(Table2[[#This Row],[Rank 1Y]]+Table2[[#This Row],[Rank 6M]]+Table2[[#This Row],[Rank Sharpe]])/3</f>
        <v>254</v>
      </c>
    </row>
    <row r="219" spans="1:48" x14ac:dyDescent="0.3">
      <c r="A219" t="s">
        <v>318</v>
      </c>
      <c r="B219" t="s">
        <v>319</v>
      </c>
      <c r="C219" t="s">
        <v>10303</v>
      </c>
      <c r="D219" t="s">
        <v>18</v>
      </c>
      <c r="E219">
        <v>86038.503474894998</v>
      </c>
      <c r="F219">
        <v>404.35</v>
      </c>
      <c r="G219">
        <v>99.584381425956195</v>
      </c>
      <c r="H219">
        <f>(Table2[[#This Row],[1Y Return vs Nifty]]-AVERAGE(Table2[1Y Return vs Nifty]))/_xlfn.STDEV.P(Table2[1Y Return vs Nifty])</f>
        <v>1.1032972291940863</v>
      </c>
      <c r="I219">
        <v>4.8690622222766899</v>
      </c>
      <c r="J219">
        <f>(Table2[[#This Row],[1M Return vs Nifty]]-AVERAGE(Table2[1M Return vs Nifty]))/_xlfn.STDEV.P(Table2[1M Return vs Nifty])</f>
        <v>0.45743542973045437</v>
      </c>
      <c r="K219">
        <v>1.7701327307460899</v>
      </c>
      <c r="L219">
        <f>(Table2[[#This Row],[6M Return vs Nifty]]-AVERAGE(Table2[6M Return vs Nifty]))/_xlfn.STDEV.P(Table2[6M Return vs Nifty])</f>
        <v>-0.2091781917406107</v>
      </c>
      <c r="M219">
        <v>0.64668494609813698</v>
      </c>
      <c r="N219">
        <f>(Table2[[#This Row],[1W Return vs Nifty]]-AVERAGE(Table2[1W Return vs Nifty]))/_xlfn.STDEV.P(Table2[1W Return vs Nifty])</f>
        <v>4.8887273790315273E-2</v>
      </c>
      <c r="O219">
        <v>388.82</v>
      </c>
      <c r="P219">
        <v>371.32769752638501</v>
      </c>
      <c r="Q219">
        <v>318.68447370719502</v>
      </c>
      <c r="R219">
        <v>68.476158094083004</v>
      </c>
      <c r="S219" s="2">
        <f>(Table2[[#This Row],[Close Price]]-Table2[[#This Row],[20D EMA]])/Table2[[#This Row],[20D EMA]]</f>
        <v>3.9941361041098786E-2</v>
      </c>
      <c r="T219" s="2">
        <f>(Table2[[#This Row],[Close Price]]-Table2[[#This Row],[50D EMA]])/Table2[[#This Row],[50D EMA]]</f>
        <v>8.8930350990767626E-2</v>
      </c>
      <c r="U219" s="2">
        <f>(Table2[[#This Row],[Close Price]]-Table2[[#This Row],[200D EMA]])/Table2[[#This Row],[200D EMA]]</f>
        <v>0.26880985225378085</v>
      </c>
      <c r="V219">
        <v>0.93319557873692605</v>
      </c>
      <c r="W219">
        <v>397.3</v>
      </c>
      <c r="X219">
        <v>411.4</v>
      </c>
      <c r="Y219">
        <v>397.3</v>
      </c>
      <c r="Z219">
        <v>411.4</v>
      </c>
      <c r="AA219">
        <v>363.95</v>
      </c>
      <c r="AB219">
        <v>414.65</v>
      </c>
      <c r="AC219" s="2">
        <f>(Table2[[#This Row],[Close Price]]/Table2[[#This Row],[Day Low]])-1</f>
        <v>1.7744777246413213E-2</v>
      </c>
      <c r="AD219" s="2">
        <f>(Table2[[#This Row],[Day High]]/Table2[[#This Row],[Close Price]])-1</f>
        <v>1.7435390132310991E-2</v>
      </c>
      <c r="AE219" s="2">
        <f>(Table2[[#This Row],[Close Price]]/Table2[[#This Row],[Current Week Low]])-1</f>
        <v>1.7744777246413213E-2</v>
      </c>
      <c r="AF219" s="2">
        <f>(Table2[[#This Row],[Current Week High]]/Table2[[#This Row],[Close Price]])-1</f>
        <v>1.7435390132310991E-2</v>
      </c>
      <c r="AG219" s="2">
        <f>(Table2[[#This Row],[Close Price]]/Table2[[#This Row],[Current Month Low]])-1</f>
        <v>0.11100425882676213</v>
      </c>
      <c r="AH219" s="2">
        <f>(Table2[[#This Row],[Current Month High]]/Table2[[#This Row],[Close Price]])-1</f>
        <v>2.5472981328057198E-2</v>
      </c>
      <c r="AI219">
        <v>2.5472981328057198</v>
      </c>
      <c r="AJ219">
        <v>153.56396321070201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0.06</v>
      </c>
      <c r="AM219" t="s">
        <v>10349</v>
      </c>
      <c r="AN219">
        <v>3.91</v>
      </c>
      <c r="AO219" t="s">
        <v>10349</v>
      </c>
      <c r="AP219">
        <v>8.3421403804290001E-2</v>
      </c>
      <c r="AQ219">
        <f>(Table2[[#This Row],[Sharpe Ratio]]-AVERAGE(Table2[Sharpe Ratio]))/_xlfn.STDEV.P(Table2[Sharpe Ratio])</f>
        <v>0.20522682306080034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1.6056685640350457</v>
      </c>
      <c r="AS219">
        <f>_xlfn.RANK.AVG(Table2[[#This Row],[1Y Return vs Nifty Z-Score]],Table2[1Y Return vs Nifty Z-Score])</f>
        <v>90</v>
      </c>
      <c r="AT219">
        <f>_xlfn.RANK.AVG(Table2[[#This Row],[6M Return vs Nifty Z-Score]],Table2[6M Return vs Nifty Z-Score])</f>
        <v>383</v>
      </c>
      <c r="AU219">
        <f>_xlfn.RANK.AVG(Table2[[#This Row],[Sharpe Ratio Z-Score]],Table2[Sharpe Ratio Z-Score])</f>
        <v>290</v>
      </c>
      <c r="AV219">
        <f>(Table2[[#This Row],[Rank 1Y]]+Table2[[#This Row],[Rank 6M]]+Table2[[#This Row],[Rank Sharpe]])/3</f>
        <v>254.33333333333334</v>
      </c>
    </row>
    <row r="220" spans="1:48" x14ac:dyDescent="0.3">
      <c r="A220" t="s">
        <v>1716</v>
      </c>
      <c r="B220" t="s">
        <v>1717</v>
      </c>
      <c r="C220" t="s">
        <v>10312</v>
      </c>
      <c r="D220" t="s">
        <v>130</v>
      </c>
      <c r="E220">
        <v>4896.3599999999997</v>
      </c>
      <c r="F220">
        <v>8160.6</v>
      </c>
      <c r="G220">
        <v>44.734277655175802</v>
      </c>
      <c r="H220">
        <f>(Table2[[#This Row],[1Y Return vs Nifty]]-AVERAGE(Table2[1Y Return vs Nifty]))/_xlfn.STDEV.P(Table2[1Y Return vs Nifty])</f>
        <v>0.23844551954295765</v>
      </c>
      <c r="I220">
        <v>2.3916113827748502</v>
      </c>
      <c r="J220">
        <f>(Table2[[#This Row],[1M Return vs Nifty]]-AVERAGE(Table2[1M Return vs Nifty]))/_xlfn.STDEV.P(Table2[1M Return vs Nifty])</f>
        <v>0.21909841656391621</v>
      </c>
      <c r="K220">
        <v>8.9882643436317302</v>
      </c>
      <c r="L220">
        <f>(Table2[[#This Row],[6M Return vs Nifty]]-AVERAGE(Table2[6M Return vs Nifty]))/_xlfn.STDEV.P(Table2[6M Return vs Nifty])</f>
        <v>3.8567516394461279E-2</v>
      </c>
      <c r="M220">
        <v>2.7921801015026899</v>
      </c>
      <c r="N220">
        <f>(Table2[[#This Row],[1W Return vs Nifty]]-AVERAGE(Table2[1W Return vs Nifty]))/_xlfn.STDEV.P(Table2[1W Return vs Nifty])</f>
        <v>0.53551797698736903</v>
      </c>
      <c r="O220">
        <v>7552.2</v>
      </c>
      <c r="P220">
        <v>7298.5239945228404</v>
      </c>
      <c r="Q220">
        <v>6563.0024153968798</v>
      </c>
      <c r="R220">
        <v>72.453307158601405</v>
      </c>
      <c r="S220" s="2">
        <f>(Table2[[#This Row],[Close Price]]-Table2[[#This Row],[20D EMA]])/Table2[[#This Row],[20D EMA]]</f>
        <v>8.0559307221736792E-2</v>
      </c>
      <c r="T220" s="2">
        <f>(Table2[[#This Row],[Close Price]]-Table2[[#This Row],[50D EMA]])/Table2[[#This Row],[50D EMA]]</f>
        <v>0.11811648576124471</v>
      </c>
      <c r="U220" s="2">
        <f>(Table2[[#This Row],[Close Price]]-Table2[[#This Row],[200D EMA]])/Table2[[#This Row],[200D EMA]]</f>
        <v>0.24342480521645674</v>
      </c>
      <c r="V220">
        <v>1.35861952211438</v>
      </c>
      <c r="W220">
        <v>8033.05</v>
      </c>
      <c r="X220">
        <v>8380</v>
      </c>
      <c r="Y220">
        <v>7940</v>
      </c>
      <c r="Z220">
        <v>8380</v>
      </c>
      <c r="AA220">
        <v>6636.7</v>
      </c>
      <c r="AB220">
        <v>8667</v>
      </c>
      <c r="AC220" s="2">
        <f>(Table2[[#This Row],[Close Price]]/Table2[[#This Row],[Day Low]])-1</f>
        <v>1.5878153378853677E-2</v>
      </c>
      <c r="AD220" s="2">
        <f>(Table2[[#This Row],[Day High]]/Table2[[#This Row],[Close Price]])-1</f>
        <v>2.6885278043281113E-2</v>
      </c>
      <c r="AE220" s="2">
        <f>(Table2[[#This Row],[Close Price]]/Table2[[#This Row],[Current Week Low]])-1</f>
        <v>2.7783375314861525E-2</v>
      </c>
      <c r="AF220" s="2">
        <f>(Table2[[#This Row],[Current Week High]]/Table2[[#This Row],[Close Price]])-1</f>
        <v>2.6885278043281113E-2</v>
      </c>
      <c r="AG220" s="2">
        <f>(Table2[[#This Row],[Close Price]]/Table2[[#This Row],[Current Month Low]])-1</f>
        <v>0.22961712899483189</v>
      </c>
      <c r="AH220" s="2">
        <f>(Table2[[#This Row],[Current Month High]]/Table2[[#This Row],[Close Price]])-1</f>
        <v>6.2054260716123855E-2</v>
      </c>
      <c r="AI220">
        <v>6.2054260716123801</v>
      </c>
      <c r="AJ220">
        <v>81.548387096774206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0.33</v>
      </c>
      <c r="AM220" t="s">
        <v>10349</v>
      </c>
      <c r="AN220">
        <v>15.87</v>
      </c>
      <c r="AO220" t="s">
        <v>10349</v>
      </c>
      <c r="AP220">
        <v>0.10276495240691801</v>
      </c>
      <c r="AQ220">
        <f>(Table2[[#This Row],[Sharpe Ratio]]-AVERAGE(Table2[Sharpe Ratio]))/_xlfn.STDEV.P(Table2[Sharpe Ratio])</f>
        <v>0.42746286185181792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1.459092291340522</v>
      </c>
      <c r="AS220">
        <f>_xlfn.RANK.AVG(Table2[[#This Row],[1Y Return vs Nifty Z-Score]],Table2[1Y Return vs Nifty Z-Score])</f>
        <v>229</v>
      </c>
      <c r="AT220">
        <f>_xlfn.RANK.AVG(Table2[[#This Row],[6M Return vs Nifty Z-Score]],Table2[6M Return vs Nifty Z-Score])</f>
        <v>301</v>
      </c>
      <c r="AU220">
        <f>_xlfn.RANK.AVG(Table2[[#This Row],[Sharpe Ratio Z-Score]],Table2[Sharpe Ratio Z-Score])</f>
        <v>235</v>
      </c>
      <c r="AV220">
        <f>(Table2[[#This Row],[Rank 1Y]]+Table2[[#This Row],[Rank 6M]]+Table2[[#This Row],[Rank Sharpe]])/3</f>
        <v>255</v>
      </c>
    </row>
    <row r="221" spans="1:48" x14ac:dyDescent="0.3">
      <c r="A221" t="s">
        <v>93</v>
      </c>
      <c r="B221" t="s">
        <v>94</v>
      </c>
      <c r="C221" t="s">
        <v>10310</v>
      </c>
      <c r="D221" t="s">
        <v>95</v>
      </c>
      <c r="E221">
        <v>311895.74907016498</v>
      </c>
      <c r="F221">
        <v>335.35</v>
      </c>
      <c r="G221">
        <v>50.077176161712003</v>
      </c>
      <c r="H221">
        <f>(Table2[[#This Row],[1Y Return vs Nifty]]-AVERAGE(Table2[1Y Return vs Nifty]))/_xlfn.STDEV.P(Table2[1Y Return vs Nifty])</f>
        <v>0.32268993459786383</v>
      </c>
      <c r="I221">
        <v>-1.32426817434</v>
      </c>
      <c r="J221">
        <f>(Table2[[#This Row],[1M Return vs Nifty]]-AVERAGE(Table2[1M Return vs Nifty]))/_xlfn.STDEV.P(Table2[1M Return vs Nifty])</f>
        <v>-0.13837855969262688</v>
      </c>
      <c r="K221">
        <v>1.9486286604923799</v>
      </c>
      <c r="L221">
        <f>(Table2[[#This Row],[6M Return vs Nifty]]-AVERAGE(Table2[6M Return vs Nifty]))/_xlfn.STDEV.P(Table2[6M Return vs Nifty])</f>
        <v>-0.20305173092140377</v>
      </c>
      <c r="M221">
        <v>-2.02482894716446</v>
      </c>
      <c r="N221">
        <f>(Table2[[#This Row],[1W Return vs Nifty]]-AVERAGE(Table2[1W Return vs Nifty]))/_xlfn.STDEV.P(Table2[1W Return vs Nifty])</f>
        <v>-0.55705242325548943</v>
      </c>
      <c r="O221">
        <v>339.38</v>
      </c>
      <c r="P221">
        <v>334.741356021831</v>
      </c>
      <c r="Q221">
        <v>290.14805894167699</v>
      </c>
      <c r="R221">
        <v>42.343973384740998</v>
      </c>
      <c r="S221" s="2">
        <f>(Table2[[#This Row],[Close Price]]-Table2[[#This Row],[20D EMA]])/Table2[[#This Row],[20D EMA]]</f>
        <v>-1.1874594849431236E-2</v>
      </c>
      <c r="T221" s="2">
        <f>(Table2[[#This Row],[Close Price]]-Table2[[#This Row],[50D EMA]])/Table2[[#This Row],[50D EMA]]</f>
        <v>1.8182515163418682E-3</v>
      </c>
      <c r="U221" s="2">
        <f>(Table2[[#This Row],[Close Price]]-Table2[[#This Row],[200D EMA]])/Table2[[#This Row],[200D EMA]]</f>
        <v>0.15578922438150491</v>
      </c>
      <c r="V221">
        <v>0.58978347929541497</v>
      </c>
      <c r="W221">
        <v>335</v>
      </c>
      <c r="X221">
        <v>341.45</v>
      </c>
      <c r="Y221">
        <v>335</v>
      </c>
      <c r="Z221">
        <v>341.5</v>
      </c>
      <c r="AA221">
        <v>330.5</v>
      </c>
      <c r="AB221">
        <v>362.5</v>
      </c>
      <c r="AC221" s="2">
        <f>(Table2[[#This Row],[Close Price]]/Table2[[#This Row],[Day Low]])-1</f>
        <v>1.0447761194030125E-3</v>
      </c>
      <c r="AD221" s="2">
        <f>(Table2[[#This Row],[Day High]]/Table2[[#This Row],[Close Price]])-1</f>
        <v>1.8189950797673937E-2</v>
      </c>
      <c r="AE221" s="2">
        <f>(Table2[[#This Row],[Close Price]]/Table2[[#This Row],[Current Week Low]])-1</f>
        <v>1.0447761194030125E-3</v>
      </c>
      <c r="AF221" s="2">
        <f>(Table2[[#This Row],[Current Week High]]/Table2[[#This Row],[Close Price]])-1</f>
        <v>1.8339048755031895E-2</v>
      </c>
      <c r="AG221" s="2">
        <f>(Table2[[#This Row],[Close Price]]/Table2[[#This Row],[Current Month Low]])-1</f>
        <v>1.4674735249621929E-2</v>
      </c>
      <c r="AH221" s="2">
        <f>(Table2[[#This Row],[Current Month High]]/Table2[[#This Row],[Close Price]])-1</f>
        <v>8.0960190845385416E-2</v>
      </c>
      <c r="AI221">
        <v>8.0960190845385398</v>
      </c>
      <c r="AJ221">
        <v>84.346870061155698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0.01</v>
      </c>
      <c r="AM221" t="s">
        <v>10349</v>
      </c>
      <c r="AN221">
        <v>-2.13</v>
      </c>
      <c r="AO221" t="s">
        <v>10348</v>
      </c>
      <c r="AP221">
        <v>0.12138638590670001</v>
      </c>
      <c r="AQ221">
        <f>(Table2[[#This Row],[Sharpe Ratio]]-AVERAGE(Table2[Sharpe Ratio]))/_xlfn.STDEV.P(Table2[Sharpe Ratio])</f>
        <v>0.6414025945562748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6.5609815284618511E-2</v>
      </c>
      <c r="AS221">
        <f>_xlfn.RANK.AVG(Table2[[#This Row],[1Y Return vs Nifty Z-Score]],Table2[1Y Return vs Nifty Z-Score])</f>
        <v>204</v>
      </c>
      <c r="AT221">
        <f>_xlfn.RANK.AVG(Table2[[#This Row],[6M Return vs Nifty Z-Score]],Table2[6M Return vs Nifty Z-Score])</f>
        <v>381</v>
      </c>
      <c r="AU221">
        <f>_xlfn.RANK.AVG(Table2[[#This Row],[Sharpe Ratio Z-Score]],Table2[Sharpe Ratio Z-Score])</f>
        <v>186</v>
      </c>
      <c r="AV221">
        <f>(Table2[[#This Row],[Rank 1Y]]+Table2[[#This Row],[Rank 6M]]+Table2[[#This Row],[Rank Sharpe]])/3</f>
        <v>257</v>
      </c>
    </row>
    <row r="222" spans="1:48" x14ac:dyDescent="0.3">
      <c r="A222" t="s">
        <v>838</v>
      </c>
      <c r="B222" t="s">
        <v>839</v>
      </c>
      <c r="C222" t="s">
        <v>10317</v>
      </c>
      <c r="D222" t="s">
        <v>139</v>
      </c>
      <c r="E222">
        <v>19340.925924075</v>
      </c>
      <c r="F222">
        <v>1713.3</v>
      </c>
      <c r="G222">
        <v>163.028928326939</v>
      </c>
      <c r="H222">
        <f>(Table2[[#This Row],[1Y Return vs Nifty]]-AVERAGE(Table2[1Y Return vs Nifty]))/_xlfn.STDEV.P(Table2[1Y Return vs Nifty])</f>
        <v>2.1036622437191177</v>
      </c>
      <c r="I222">
        <v>-6.07476942419264</v>
      </c>
      <c r="J222">
        <f>(Table2[[#This Row],[1M Return vs Nifty]]-AVERAGE(Table2[1M Return vs Nifty]))/_xlfn.STDEV.P(Table2[1M Return vs Nifty])</f>
        <v>-0.59538874971579148</v>
      </c>
      <c r="K222">
        <v>-4.15155170150733</v>
      </c>
      <c r="L222">
        <f>(Table2[[#This Row],[6M Return vs Nifty]]-AVERAGE(Table2[6M Return vs Nifty]))/_xlfn.STDEV.P(Table2[6M Return vs Nifty])</f>
        <v>-0.4124263426058668</v>
      </c>
      <c r="M222">
        <v>-1.9375300434248399</v>
      </c>
      <c r="N222">
        <f>(Table2[[#This Row],[1W Return vs Nifty]]-AVERAGE(Table2[1W Return vs Nifty]))/_xlfn.STDEV.P(Table2[1W Return vs Nifty])</f>
        <v>-0.53725171347148959</v>
      </c>
      <c r="O222">
        <v>1735.89</v>
      </c>
      <c r="P222">
        <v>1789.61522885302</v>
      </c>
      <c r="Q222">
        <v>1519.12636215831</v>
      </c>
      <c r="R222">
        <v>47.536645504055201</v>
      </c>
      <c r="S222" s="2">
        <f>(Table2[[#This Row],[Close Price]]-Table2[[#This Row],[20D EMA]])/Table2[[#This Row],[20D EMA]]</f>
        <v>-1.3013497399028823E-2</v>
      </c>
      <c r="T222" s="2">
        <f>(Table2[[#This Row],[Close Price]]-Table2[[#This Row],[50D EMA]])/Table2[[#This Row],[50D EMA]]</f>
        <v>-4.2643372509704847E-2</v>
      </c>
      <c r="U222" s="2">
        <f>(Table2[[#This Row],[Close Price]]-Table2[[#This Row],[200D EMA]])/Table2[[#This Row],[200D EMA]]</f>
        <v>0.12781928000105028</v>
      </c>
      <c r="V222">
        <v>0.57533383271636296</v>
      </c>
      <c r="W222">
        <v>1703.05</v>
      </c>
      <c r="X222">
        <v>1748</v>
      </c>
      <c r="Y222">
        <v>1681.25</v>
      </c>
      <c r="Z222">
        <v>1749.95</v>
      </c>
      <c r="AA222">
        <v>1597</v>
      </c>
      <c r="AB222">
        <v>1845</v>
      </c>
      <c r="AC222" s="2">
        <f>(Table2[[#This Row],[Close Price]]/Table2[[#This Row],[Day Low]])-1</f>
        <v>6.0186136637210286E-3</v>
      </c>
      <c r="AD222" s="2">
        <f>(Table2[[#This Row],[Day High]]/Table2[[#This Row],[Close Price]])-1</f>
        <v>2.0253312321251382E-2</v>
      </c>
      <c r="AE222" s="2">
        <f>(Table2[[#This Row],[Close Price]]/Table2[[#This Row],[Current Week Low]])-1</f>
        <v>1.9063197026022216E-2</v>
      </c>
      <c r="AF222" s="2">
        <f>(Table2[[#This Row],[Current Week High]]/Table2[[#This Row],[Close Price]])-1</f>
        <v>2.1391466760053657E-2</v>
      </c>
      <c r="AG222" s="2">
        <f>(Table2[[#This Row],[Close Price]]/Table2[[#This Row],[Current Month Low]])-1</f>
        <v>7.282404508453344E-2</v>
      </c>
      <c r="AH222" s="2">
        <f>(Table2[[#This Row],[Current Month High]]/Table2[[#This Row],[Close Price]])-1</f>
        <v>7.6869199789879161E-2</v>
      </c>
      <c r="AI222">
        <v>26.119384431914799</v>
      </c>
      <c r="AJ222">
        <v>198.44641324775901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-0.09</v>
      </c>
      <c r="AM222" t="s">
        <v>10348</v>
      </c>
      <c r="AN222">
        <v>1.27</v>
      </c>
      <c r="AO222" t="s">
        <v>10349</v>
      </c>
      <c r="AP222">
        <v>8.3948835377131006E-2</v>
      </c>
      <c r="AQ222">
        <f>(Table2[[#This Row],[Sharpe Ratio]]-AVERAGE(Table2[Sharpe Ratio]))/_xlfn.STDEV.P(Table2[Sharpe Ratio])</f>
        <v>0.21128643011064518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28</v>
      </c>
      <c r="AT222">
        <f>_xlfn.RANK.AVG(Table2[[#This Row],[6M Return vs Nifty Z-Score]],Table2[6M Return vs Nifty Z-Score])</f>
        <v>457</v>
      </c>
      <c r="AU222">
        <f>_xlfn.RANK.AVG(Table2[[#This Row],[Sharpe Ratio Z-Score]],Table2[Sharpe Ratio Z-Score])</f>
        <v>286</v>
      </c>
      <c r="AV222">
        <f>(Table2[[#This Row],[Rank 1Y]]+Table2[[#This Row],[Rank 6M]]+Table2[[#This Row],[Rank Sharpe]])/3</f>
        <v>257</v>
      </c>
    </row>
    <row r="223" spans="1:48" x14ac:dyDescent="0.3">
      <c r="A223" t="s">
        <v>1410</v>
      </c>
      <c r="B223" t="s">
        <v>1411</v>
      </c>
      <c r="C223" t="s">
        <v>632</v>
      </c>
      <c r="D223" t="s">
        <v>632</v>
      </c>
      <c r="E223">
        <v>7991.5261971800001</v>
      </c>
      <c r="F223">
        <v>604.6</v>
      </c>
      <c r="G223">
        <v>59.882202248985102</v>
      </c>
      <c r="H223">
        <f>(Table2[[#This Row],[1Y Return vs Nifty]]-AVERAGE(Table2[1Y Return vs Nifty]))/_xlfn.STDEV.P(Table2[1Y Return vs Nifty])</f>
        <v>0.47729116580409253</v>
      </c>
      <c r="I223">
        <v>3.8918534956969801</v>
      </c>
      <c r="J223">
        <f>(Table2[[#This Row],[1M Return vs Nifty]]-AVERAGE(Table2[1M Return vs Nifty]))/_xlfn.STDEV.P(Table2[1M Return vs Nifty])</f>
        <v>0.36342548797107871</v>
      </c>
      <c r="K223">
        <v>4.6401525659900802</v>
      </c>
      <c r="L223">
        <f>(Table2[[#This Row],[6M Return vs Nifty]]-AVERAGE(Table2[6M Return vs Nifty]))/_xlfn.STDEV.P(Table2[6M Return vs Nifty])</f>
        <v>-0.11067138491335617</v>
      </c>
      <c r="M223">
        <v>0.106788449129907</v>
      </c>
      <c r="N223">
        <f>(Table2[[#This Row],[1W Return vs Nifty]]-AVERAGE(Table2[1W Return vs Nifty]))/_xlfn.STDEV.P(Table2[1W Return vs Nifty])</f>
        <v>-7.3569405410964767E-2</v>
      </c>
      <c r="O223">
        <v>570</v>
      </c>
      <c r="P223">
        <v>544.89068833127999</v>
      </c>
      <c r="Q223">
        <v>504.870624140769</v>
      </c>
      <c r="R223">
        <v>77.374588813803896</v>
      </c>
      <c r="S223" s="2">
        <f>(Table2[[#This Row],[Close Price]]-Table2[[#This Row],[20D EMA]])/Table2[[#This Row],[20D EMA]]</f>
        <v>6.0701754385964951E-2</v>
      </c>
      <c r="T223" s="2">
        <f>(Table2[[#This Row],[Close Price]]-Table2[[#This Row],[50D EMA]])/Table2[[#This Row],[50D EMA]]</f>
        <v>0.10958034876973023</v>
      </c>
      <c r="U223" s="2">
        <f>(Table2[[#This Row],[Close Price]]-Table2[[#This Row],[200D EMA]])/Table2[[#This Row],[200D EMA]]</f>
        <v>0.19753451892543522</v>
      </c>
      <c r="V223">
        <v>0.916185659820552</v>
      </c>
      <c r="W223">
        <v>588.5</v>
      </c>
      <c r="X223">
        <v>619</v>
      </c>
      <c r="Y223">
        <v>580.35</v>
      </c>
      <c r="Z223">
        <v>619</v>
      </c>
      <c r="AA223">
        <v>535</v>
      </c>
      <c r="AB223">
        <v>619</v>
      </c>
      <c r="AC223" s="2">
        <f>(Table2[[#This Row],[Close Price]]/Table2[[#This Row],[Day Low]])-1</f>
        <v>2.7357689039932076E-2</v>
      </c>
      <c r="AD223" s="2">
        <f>(Table2[[#This Row],[Day High]]/Table2[[#This Row],[Close Price]])-1</f>
        <v>2.3817399933840466E-2</v>
      </c>
      <c r="AE223" s="2">
        <f>(Table2[[#This Row],[Close Price]]/Table2[[#This Row],[Current Week Low]])-1</f>
        <v>4.1785129663134413E-2</v>
      </c>
      <c r="AF223" s="2">
        <f>(Table2[[#This Row],[Current Week High]]/Table2[[#This Row],[Close Price]])-1</f>
        <v>2.3817399933840466E-2</v>
      </c>
      <c r="AG223" s="2">
        <f>(Table2[[#This Row],[Close Price]]/Table2[[#This Row],[Current Month Low]])-1</f>
        <v>0.13009345794392524</v>
      </c>
      <c r="AH223" s="2">
        <f>(Table2[[#This Row],[Current Month High]]/Table2[[#This Row],[Close Price]])-1</f>
        <v>2.3817399933840466E-2</v>
      </c>
      <c r="AI223">
        <v>10.155474694012501</v>
      </c>
      <c r="AJ223">
        <v>91.359392308909605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0.3</v>
      </c>
      <c r="AM223" t="s">
        <v>10349</v>
      </c>
      <c r="AN223">
        <v>6.96</v>
      </c>
      <c r="AO223" t="s">
        <v>10349</v>
      </c>
      <c r="AP223">
        <v>9.2802998574508994E-2</v>
      </c>
      <c r="AQ223">
        <f>(Table2[[#This Row],[Sharpe Ratio]]-AVERAGE(Table2[Sharpe Ratio]))/_xlfn.STDEV.P(Table2[Sharpe Ratio])</f>
        <v>0.31301099969283458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0.96948686314368482</v>
      </c>
      <c r="AS223">
        <f>_xlfn.RANK.AVG(Table2[[#This Row],[1Y Return vs Nifty Z-Score]],Table2[1Y Return vs Nifty Z-Score])</f>
        <v>175</v>
      </c>
      <c r="AT223">
        <f>_xlfn.RANK.AVG(Table2[[#This Row],[6M Return vs Nifty Z-Score]],Table2[6M Return vs Nifty Z-Score])</f>
        <v>346</v>
      </c>
      <c r="AU223">
        <f>_xlfn.RANK.AVG(Table2[[#This Row],[Sharpe Ratio Z-Score]],Table2[Sharpe Ratio Z-Score])</f>
        <v>252</v>
      </c>
      <c r="AV223">
        <f>(Table2[[#This Row],[Rank 1Y]]+Table2[[#This Row],[Rank 6M]]+Table2[[#This Row],[Rank Sharpe]])/3</f>
        <v>257.66666666666669</v>
      </c>
    </row>
    <row r="224" spans="1:48" x14ac:dyDescent="0.3">
      <c r="A224" t="s">
        <v>1396</v>
      </c>
      <c r="B224" t="s">
        <v>1397</v>
      </c>
      <c r="C224" t="s">
        <v>10311</v>
      </c>
      <c r="D224" t="s">
        <v>193</v>
      </c>
      <c r="E224">
        <v>8133.2275608800001</v>
      </c>
      <c r="F224">
        <v>1506.2</v>
      </c>
      <c r="G224">
        <v>28.691613663918201</v>
      </c>
      <c r="H224">
        <f>(Table2[[#This Row],[1Y Return vs Nifty]]-AVERAGE(Table2[1Y Return vs Nifty]))/_xlfn.STDEV.P(Table2[1Y Return vs Nifty])</f>
        <v>-1.4507974185689387E-2</v>
      </c>
      <c r="I224">
        <v>8.8860076258863501</v>
      </c>
      <c r="J224">
        <f>(Table2[[#This Row],[1M Return vs Nifty]]-AVERAGE(Table2[1M Return vs Nifty]))/_xlfn.STDEV.P(Table2[1M Return vs Nifty])</f>
        <v>0.84387569901220094</v>
      </c>
      <c r="K224">
        <v>33.326493114027002</v>
      </c>
      <c r="L224">
        <f>(Table2[[#This Row],[6M Return vs Nifty]]-AVERAGE(Table2[6M Return vs Nifty]))/_xlfn.STDEV.P(Table2[6M Return vs Nifty])</f>
        <v>0.8739210462069259</v>
      </c>
      <c r="M224">
        <v>1.1191700389880599</v>
      </c>
      <c r="N224">
        <f>(Table2[[#This Row],[1W Return vs Nifty]]-AVERAGE(Table2[1W Return vs Nifty]))/_xlfn.STDEV.P(Table2[1W Return vs Nifty])</f>
        <v>0.15605402847813646</v>
      </c>
      <c r="O224">
        <v>1454.75</v>
      </c>
      <c r="P224">
        <v>1367.3905561071299</v>
      </c>
      <c r="Q224">
        <v>1139.7376522488601</v>
      </c>
      <c r="R224">
        <v>64.800758116019495</v>
      </c>
      <c r="S224" s="2">
        <f>(Table2[[#This Row],[Close Price]]-Table2[[#This Row],[20D EMA]])/Table2[[#This Row],[20D EMA]]</f>
        <v>3.5366901529472451E-2</v>
      </c>
      <c r="T224" s="2">
        <f>(Table2[[#This Row],[Close Price]]-Table2[[#This Row],[50D EMA]])/Table2[[#This Row],[50D EMA]]</f>
        <v>0.10151411626540073</v>
      </c>
      <c r="U224" s="2">
        <f>(Table2[[#This Row],[Close Price]]-Table2[[#This Row],[200D EMA]])/Table2[[#This Row],[200D EMA]]</f>
        <v>0.32153219385887538</v>
      </c>
      <c r="V224">
        <v>0.56502201465898005</v>
      </c>
      <c r="W224">
        <v>1495.8</v>
      </c>
      <c r="X224">
        <v>1548.55</v>
      </c>
      <c r="Y224">
        <v>1495.8</v>
      </c>
      <c r="Z224">
        <v>1550</v>
      </c>
      <c r="AA224">
        <v>1339.7</v>
      </c>
      <c r="AB224">
        <v>1550</v>
      </c>
      <c r="AC224" s="2">
        <f>(Table2[[#This Row],[Close Price]]/Table2[[#This Row],[Day Low]])-1</f>
        <v>6.9528011766279985E-3</v>
      </c>
      <c r="AD224" s="2">
        <f>(Table2[[#This Row],[Day High]]/Table2[[#This Row],[Close Price]])-1</f>
        <v>2.8117115920860414E-2</v>
      </c>
      <c r="AE224" s="2">
        <f>(Table2[[#This Row],[Close Price]]/Table2[[#This Row],[Current Week Low]])-1</f>
        <v>6.9528011766279985E-3</v>
      </c>
      <c r="AF224" s="2">
        <f>(Table2[[#This Row],[Current Week High]]/Table2[[#This Row],[Close Price]])-1</f>
        <v>2.907980347895367E-2</v>
      </c>
      <c r="AG224" s="2">
        <f>(Table2[[#This Row],[Close Price]]/Table2[[#This Row],[Current Month Low]])-1</f>
        <v>0.12428155557214304</v>
      </c>
      <c r="AH224" s="2">
        <f>(Table2[[#This Row],[Current Month High]]/Table2[[#This Row],[Close Price]])-1</f>
        <v>2.907980347895367E-2</v>
      </c>
      <c r="AI224">
        <v>2.9079803478953599</v>
      </c>
      <c r="AJ224">
        <v>83.570993296770197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0.37</v>
      </c>
      <c r="AM224" t="s">
        <v>10349</v>
      </c>
      <c r="AN224">
        <v>8.3800000000000008</v>
      </c>
      <c r="AO224" t="s">
        <v>10349</v>
      </c>
      <c r="AP224">
        <v>6.7506490494905994E-2</v>
      </c>
      <c r="AQ224">
        <f>(Table2[[#This Row],[Sharpe Ratio]]-AVERAGE(Table2[Sharpe Ratio]))/_xlfn.STDEV.P(Table2[Sharpe Ratio])</f>
        <v>2.2382022231472235E-2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1.8817248217430462</v>
      </c>
      <c r="AS224">
        <f>_xlfn.RANK.AVG(Table2[[#This Row],[1Y Return vs Nifty Z-Score]],Table2[1Y Return vs Nifty Z-Score])</f>
        <v>301</v>
      </c>
      <c r="AT224">
        <f>_xlfn.RANK.AVG(Table2[[#This Row],[6M Return vs Nifty Z-Score]],Table2[6M Return vs Nifty Z-Score])</f>
        <v>123</v>
      </c>
      <c r="AU224">
        <f>_xlfn.RANK.AVG(Table2[[#This Row],[Sharpe Ratio Z-Score]],Table2[Sharpe Ratio Z-Score])</f>
        <v>351</v>
      </c>
      <c r="AV224">
        <f>(Table2[[#This Row],[Rank 1Y]]+Table2[[#This Row],[Rank 6M]]+Table2[[#This Row],[Rank Sharpe]])/3</f>
        <v>258.33333333333331</v>
      </c>
    </row>
    <row r="225" spans="1:48" x14ac:dyDescent="0.3">
      <c r="A225" t="s">
        <v>1744</v>
      </c>
      <c r="B225" t="s">
        <v>1745</v>
      </c>
      <c r="C225" t="s">
        <v>632</v>
      </c>
      <c r="D225" t="s">
        <v>632</v>
      </c>
      <c r="E225">
        <v>4728.2034657000004</v>
      </c>
      <c r="F225">
        <v>228.93</v>
      </c>
      <c r="G225">
        <v>39.033953837480098</v>
      </c>
      <c r="H225">
        <f>(Table2[[#This Row],[1Y Return vs Nifty]]-AVERAGE(Table2[1Y Return vs Nifty]))/_xlfn.STDEV.P(Table2[1Y Return vs Nifty])</f>
        <v>0.14856538331019009</v>
      </c>
      <c r="I225">
        <v>-6.7151431267533299</v>
      </c>
      <c r="J225">
        <f>(Table2[[#This Row],[1M Return vs Nifty]]-AVERAGE(Table2[1M Return vs Nifty]))/_xlfn.STDEV.P(Table2[1M Return vs Nifty])</f>
        <v>-0.65699431344491932</v>
      </c>
      <c r="K225">
        <v>13.084770296634</v>
      </c>
      <c r="L225">
        <f>(Table2[[#This Row],[6M Return vs Nifty]]-AVERAGE(Table2[6M Return vs Nifty]))/_xlfn.STDEV.P(Table2[6M Return vs Nifty])</f>
        <v>0.17917062847880233</v>
      </c>
      <c r="M225">
        <v>1.18618815789745</v>
      </c>
      <c r="N225">
        <f>(Table2[[#This Row],[1W Return vs Nifty]]-AVERAGE(Table2[1W Return vs Nifty]))/_xlfn.STDEV.P(Table2[1W Return vs Nifty])</f>
        <v>0.17125474997576703</v>
      </c>
      <c r="O225">
        <v>218.87</v>
      </c>
      <c r="P225">
        <v>210.82330172101399</v>
      </c>
      <c r="Q225">
        <v>179.08530417441801</v>
      </c>
      <c r="R225">
        <v>73.428233918234895</v>
      </c>
      <c r="S225" s="2">
        <f>(Table2[[#This Row],[Close Price]]-Table2[[#This Row],[20D EMA]])/Table2[[#This Row],[20D EMA]]</f>
        <v>4.5963357244026143E-2</v>
      </c>
      <c r="T225" s="2">
        <f>(Table2[[#This Row],[Close Price]]-Table2[[#This Row],[50D EMA]])/Table2[[#This Row],[50D EMA]]</f>
        <v>8.5885659370551523E-2</v>
      </c>
      <c r="U225" s="2">
        <f>(Table2[[#This Row],[Close Price]]-Table2[[#This Row],[200D EMA]])/Table2[[#This Row],[200D EMA]]</f>
        <v>0.27832934732062853</v>
      </c>
      <c r="V225">
        <v>0.53591592218829598</v>
      </c>
      <c r="W225">
        <v>218</v>
      </c>
      <c r="X225">
        <v>232</v>
      </c>
      <c r="Y225">
        <v>218</v>
      </c>
      <c r="Z225">
        <v>232</v>
      </c>
      <c r="AA225">
        <v>207.6</v>
      </c>
      <c r="AB225">
        <v>235.4</v>
      </c>
      <c r="AC225" s="2">
        <f>(Table2[[#This Row],[Close Price]]/Table2[[#This Row],[Day Low]])-1</f>
        <v>5.0137614678899212E-2</v>
      </c>
      <c r="AD225" s="2">
        <f>(Table2[[#This Row],[Day High]]/Table2[[#This Row],[Close Price]])-1</f>
        <v>1.3410212728781623E-2</v>
      </c>
      <c r="AE225" s="2">
        <f>(Table2[[#This Row],[Close Price]]/Table2[[#This Row],[Current Week Low]])-1</f>
        <v>5.0137614678899212E-2</v>
      </c>
      <c r="AF225" s="2">
        <f>(Table2[[#This Row],[Current Week High]]/Table2[[#This Row],[Close Price]])-1</f>
        <v>1.3410212728781623E-2</v>
      </c>
      <c r="AG225" s="2">
        <f>(Table2[[#This Row],[Close Price]]/Table2[[#This Row],[Current Month Low]])-1</f>
        <v>0.10274566473988456</v>
      </c>
      <c r="AH225" s="2">
        <f>(Table2[[#This Row],[Current Month High]]/Table2[[#This Row],[Close Price]])-1</f>
        <v>2.8261914122220677E-2</v>
      </c>
      <c r="AI225">
        <v>6.2333464377757304</v>
      </c>
      <c r="AJ225">
        <v>80.472999605833607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0.28000000000000003</v>
      </c>
      <c r="AM225" t="s">
        <v>10349</v>
      </c>
      <c r="AN225">
        <v>6.44</v>
      </c>
      <c r="AO225" t="s">
        <v>10349</v>
      </c>
      <c r="AP225">
        <v>9.3014166248786001E-2</v>
      </c>
      <c r="AQ225">
        <f>(Table2[[#This Row],[Sharpe Ratio]]-AVERAGE(Table2[Sharpe Ratio]))/_xlfn.STDEV.P(Table2[Sharpe Ratio])</f>
        <v>0.31543708336631615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0.15743353168615629</v>
      </c>
      <c r="AS225">
        <f>_xlfn.RANK.AVG(Table2[[#This Row],[1Y Return vs Nifty Z-Score]],Table2[1Y Return vs Nifty Z-Score])</f>
        <v>259</v>
      </c>
      <c r="AT225">
        <f>_xlfn.RANK.AVG(Table2[[#This Row],[6M Return vs Nifty Z-Score]],Table2[6M Return vs Nifty Z-Score])</f>
        <v>265</v>
      </c>
      <c r="AU225">
        <f>_xlfn.RANK.AVG(Table2[[#This Row],[Sharpe Ratio Z-Score]],Table2[Sharpe Ratio Z-Score])</f>
        <v>251</v>
      </c>
      <c r="AV225">
        <f>(Table2[[#This Row],[Rank 1Y]]+Table2[[#This Row],[Rank 6M]]+Table2[[#This Row],[Rank Sharpe]])/3</f>
        <v>258.33333333333331</v>
      </c>
    </row>
    <row r="226" spans="1:48" x14ac:dyDescent="0.3">
      <c r="A226" t="s">
        <v>1041</v>
      </c>
      <c r="B226" t="s">
        <v>1042</v>
      </c>
      <c r="C226" t="s">
        <v>10315</v>
      </c>
      <c r="D226" t="s">
        <v>262</v>
      </c>
      <c r="E226">
        <v>13328.7988</v>
      </c>
      <c r="F226">
        <v>4222.25</v>
      </c>
      <c r="G226">
        <v>2.00508439278516</v>
      </c>
      <c r="H226">
        <f>(Table2[[#This Row],[1Y Return vs Nifty]]-AVERAGE(Table2[1Y Return vs Nifty]))/_xlfn.STDEV.P(Table2[1Y Return vs Nifty])</f>
        <v>-0.43528913735806174</v>
      </c>
      <c r="I226">
        <v>-2.2287564853374202</v>
      </c>
      <c r="J226">
        <f>(Table2[[#This Row],[1M Return vs Nifty]]-AVERAGE(Table2[1M Return vs Nifty]))/_xlfn.STDEV.P(Table2[1M Return vs Nifty])</f>
        <v>-0.2253926142401306</v>
      </c>
      <c r="K226">
        <v>10.9410367424199</v>
      </c>
      <c r="L226">
        <f>(Table2[[#This Row],[6M Return vs Nifty]]-AVERAGE(Table2[6M Return vs Nifty]))/_xlfn.STDEV.P(Table2[6M Return vs Nifty])</f>
        <v>0.10559192197619741</v>
      </c>
      <c r="M226">
        <v>1.5141232426590301</v>
      </c>
      <c r="N226">
        <f>(Table2[[#This Row],[1W Return vs Nifty]]-AVERAGE(Table2[1W Return vs Nifty]))/_xlfn.STDEV.P(Table2[1W Return vs Nifty])</f>
        <v>0.24563537977980976</v>
      </c>
      <c r="O226">
        <v>4160.46</v>
      </c>
      <c r="P226">
        <v>4238.46761407746</v>
      </c>
      <c r="Q226">
        <v>3849.5000962264699</v>
      </c>
      <c r="R226">
        <v>62.065236356075602</v>
      </c>
      <c r="S226" s="2">
        <f>(Table2[[#This Row],[Close Price]]-Table2[[#This Row],[20D EMA]])/Table2[[#This Row],[20D EMA]]</f>
        <v>1.4851723126769627E-2</v>
      </c>
      <c r="T226" s="2">
        <f>(Table2[[#This Row],[Close Price]]-Table2[[#This Row],[50D EMA]])/Table2[[#This Row],[50D EMA]]</f>
        <v>-3.8262918474581509E-3</v>
      </c>
      <c r="U226" s="2">
        <f>(Table2[[#This Row],[Close Price]]-Table2[[#This Row],[200D EMA]])/Table2[[#This Row],[200D EMA]]</f>
        <v>9.6830729823574713E-2</v>
      </c>
      <c r="V226">
        <v>0.62846000844842598</v>
      </c>
      <c r="W226">
        <v>4175</v>
      </c>
      <c r="X226">
        <v>4250</v>
      </c>
      <c r="Y226">
        <v>4168.1000000000004</v>
      </c>
      <c r="Z226">
        <v>4250</v>
      </c>
      <c r="AA226">
        <v>3903.05</v>
      </c>
      <c r="AB226">
        <v>4449</v>
      </c>
      <c r="AC226" s="2">
        <f>(Table2[[#This Row],[Close Price]]/Table2[[#This Row],[Day Low]])-1</f>
        <v>1.1317365269461144E-2</v>
      </c>
      <c r="AD226" s="2">
        <f>(Table2[[#This Row],[Day High]]/Table2[[#This Row],[Close Price]])-1</f>
        <v>6.5723251820710704E-3</v>
      </c>
      <c r="AE226" s="2">
        <f>(Table2[[#This Row],[Close Price]]/Table2[[#This Row],[Current Week Low]])-1</f>
        <v>1.299153091336569E-2</v>
      </c>
      <c r="AF226" s="2">
        <f>(Table2[[#This Row],[Current Week High]]/Table2[[#This Row],[Close Price]])-1</f>
        <v>6.5723251820710704E-3</v>
      </c>
      <c r="AG226" s="2">
        <f>(Table2[[#This Row],[Close Price]]/Table2[[#This Row],[Current Month Low]])-1</f>
        <v>8.1782195974942518E-2</v>
      </c>
      <c r="AH226" s="2">
        <f>(Table2[[#This Row],[Current Month High]]/Table2[[#This Row],[Close Price]])-1</f>
        <v>5.3703594055302339E-2</v>
      </c>
      <c r="AI226">
        <v>18.420273550831901</v>
      </c>
      <c r="AJ226">
        <v>52.980072463768103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-0.15</v>
      </c>
      <c r="AM226" t="s">
        <v>10348</v>
      </c>
      <c r="AN226">
        <v>3.33</v>
      </c>
      <c r="AO226" t="s">
        <v>10349</v>
      </c>
      <c r="AP226">
        <v>0.19681102776592699</v>
      </c>
      <c r="AQ226">
        <f>(Table2[[#This Row],[Sharpe Ratio]]-AVERAGE(Table2[Sharpe Ratio]))/_xlfn.STDEV.P(Table2[Sharpe Ratio])</f>
        <v>1.5079485411334446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446</v>
      </c>
      <c r="AT226">
        <f>_xlfn.RANK.AVG(Table2[[#This Row],[6M Return vs Nifty Z-Score]],Table2[6M Return vs Nifty Z-Score])</f>
        <v>288</v>
      </c>
      <c r="AU226">
        <f>_xlfn.RANK.AVG(Table2[[#This Row],[Sharpe Ratio Z-Score]],Table2[Sharpe Ratio Z-Score])</f>
        <v>44</v>
      </c>
      <c r="AV226">
        <f>(Table2[[#This Row],[Rank 1Y]]+Table2[[#This Row],[Rank 6M]]+Table2[[#This Row],[Rank Sharpe]])/3</f>
        <v>259.33333333333331</v>
      </c>
    </row>
    <row r="227" spans="1:48" x14ac:dyDescent="0.3">
      <c r="A227" t="s">
        <v>991</v>
      </c>
      <c r="B227" t="s">
        <v>992</v>
      </c>
      <c r="C227" t="s">
        <v>10318</v>
      </c>
      <c r="D227" t="s">
        <v>993</v>
      </c>
      <c r="E227">
        <v>14541.353466765</v>
      </c>
      <c r="F227">
        <v>819.15</v>
      </c>
      <c r="G227">
        <v>42.361211499566899</v>
      </c>
      <c r="H227">
        <f>(Table2[[#This Row],[1Y Return vs Nifty]]-AVERAGE(Table2[1Y Return vs Nifty]))/_xlfn.STDEV.P(Table2[1Y Return vs Nifty])</f>
        <v>0.20102808218731652</v>
      </c>
      <c r="I227">
        <v>1.87267004334645</v>
      </c>
      <c r="J227">
        <f>(Table2[[#This Row],[1M Return vs Nifty]]-AVERAGE(Table2[1M Return vs Nifty]))/_xlfn.STDEV.P(Table2[1M Return vs Nifty])</f>
        <v>0.16917495213994507</v>
      </c>
      <c r="K227">
        <v>17.034564404964701</v>
      </c>
      <c r="L227">
        <f>(Table2[[#This Row],[6M Return vs Nifty]]-AVERAGE(Table2[6M Return vs Nifty]))/_xlfn.STDEV.P(Table2[6M Return vs Nifty])</f>
        <v>0.31473819510632822</v>
      </c>
      <c r="M227">
        <v>3.4418877792604099</v>
      </c>
      <c r="N227">
        <f>(Table2[[#This Row],[1W Return vs Nifty]]-AVERAGE(Table2[1W Return vs Nifty]))/_xlfn.STDEV.P(Table2[1W Return vs Nifty])</f>
        <v>0.6828814903951389</v>
      </c>
      <c r="O227">
        <v>791.54</v>
      </c>
      <c r="P227">
        <v>766.45335961303795</v>
      </c>
      <c r="Q227">
        <v>662.301560541497</v>
      </c>
      <c r="R227">
        <v>64.204469378308005</v>
      </c>
      <c r="S227" s="2">
        <f>(Table2[[#This Row],[Close Price]]-Table2[[#This Row],[20D EMA]])/Table2[[#This Row],[20D EMA]]</f>
        <v>3.4881370492963103E-2</v>
      </c>
      <c r="T227" s="2">
        <f>(Table2[[#This Row],[Close Price]]-Table2[[#This Row],[50D EMA]])/Table2[[#This Row],[50D EMA]]</f>
        <v>6.8753877487818929E-2</v>
      </c>
      <c r="U227" s="2">
        <f>(Table2[[#This Row],[Close Price]]-Table2[[#This Row],[200D EMA]])/Table2[[#This Row],[200D EMA]]</f>
        <v>0.23682329742702687</v>
      </c>
      <c r="V227">
        <v>0.50090664619223002</v>
      </c>
      <c r="W227">
        <v>808.5</v>
      </c>
      <c r="X227">
        <v>824.5</v>
      </c>
      <c r="Y227">
        <v>804.25</v>
      </c>
      <c r="Z227">
        <v>828</v>
      </c>
      <c r="AA227">
        <v>733.45</v>
      </c>
      <c r="AB227">
        <v>829</v>
      </c>
      <c r="AC227" s="2">
        <f>(Table2[[#This Row],[Close Price]]/Table2[[#This Row],[Day Low]])-1</f>
        <v>1.3172541743970312E-2</v>
      </c>
      <c r="AD227" s="2">
        <f>(Table2[[#This Row],[Day High]]/Table2[[#This Row],[Close Price]])-1</f>
        <v>6.531160349142473E-3</v>
      </c>
      <c r="AE227" s="2">
        <f>(Table2[[#This Row],[Close Price]]/Table2[[#This Row],[Current Week Low]])-1</f>
        <v>1.8526577556729817E-2</v>
      </c>
      <c r="AF227" s="2">
        <f>(Table2[[#This Row],[Current Week High]]/Table2[[#This Row],[Close Price]])-1</f>
        <v>1.0803882072880411E-2</v>
      </c>
      <c r="AG227" s="2">
        <f>(Table2[[#This Row],[Close Price]]/Table2[[#This Row],[Current Month Low]])-1</f>
        <v>0.11684504737882606</v>
      </c>
      <c r="AH227" s="2">
        <f>(Table2[[#This Row],[Current Month High]]/Table2[[#This Row],[Close Price]])-1</f>
        <v>1.2024659708234076E-2</v>
      </c>
      <c r="AI227">
        <v>4.98077275224317</v>
      </c>
      <c r="AJ227">
        <v>80.947647448641405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0.05</v>
      </c>
      <c r="AM227" t="s">
        <v>10349</v>
      </c>
      <c r="AN227">
        <v>7.32</v>
      </c>
      <c r="AO227" t="s">
        <v>10349</v>
      </c>
      <c r="AP227">
        <v>7.6825838322195E-2</v>
      </c>
      <c r="AQ227">
        <f>(Table2[[#This Row],[Sharpe Ratio]]-AVERAGE(Table2[Sharpe Ratio]))/_xlfn.STDEV.P(Table2[Sharpe Ratio])</f>
        <v>0.12945105014349698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1.4972737699722258</v>
      </c>
      <c r="AS227">
        <f>_xlfn.RANK.AVG(Table2[[#This Row],[1Y Return vs Nifty Z-Score]],Table2[1Y Return vs Nifty Z-Score])</f>
        <v>240</v>
      </c>
      <c r="AT227">
        <f>_xlfn.RANK.AVG(Table2[[#This Row],[6M Return vs Nifty Z-Score]],Table2[6M Return vs Nifty Z-Score])</f>
        <v>225</v>
      </c>
      <c r="AU227">
        <f>_xlfn.RANK.AVG(Table2[[#This Row],[Sharpe Ratio Z-Score]],Table2[Sharpe Ratio Z-Score])</f>
        <v>315</v>
      </c>
      <c r="AV227">
        <f>(Table2[[#This Row],[Rank 1Y]]+Table2[[#This Row],[Rank 6M]]+Table2[[#This Row],[Rank Sharpe]])/3</f>
        <v>260</v>
      </c>
    </row>
    <row r="228" spans="1:48" x14ac:dyDescent="0.3">
      <c r="A228" t="s">
        <v>457</v>
      </c>
      <c r="B228" t="s">
        <v>458</v>
      </c>
      <c r="C228" t="s">
        <v>10315</v>
      </c>
      <c r="D228" t="s">
        <v>262</v>
      </c>
      <c r="E228">
        <v>49995.006863279901</v>
      </c>
      <c r="F228">
        <v>4439.2</v>
      </c>
      <c r="G228">
        <v>33.374131990916702</v>
      </c>
      <c r="H228">
        <f>(Table2[[#This Row],[1Y Return vs Nifty]]-AVERAGE(Table2[1Y Return vs Nifty]))/_xlfn.STDEV.P(Table2[1Y Return vs Nifty])</f>
        <v>5.9323863899815463E-2</v>
      </c>
      <c r="I228">
        <v>-13.785099750126699</v>
      </c>
      <c r="J228">
        <f>(Table2[[#This Row],[1M Return vs Nifty]]-AVERAGE(Table2[1M Return vs Nifty]))/_xlfn.STDEV.P(Table2[1M Return vs Nifty])</f>
        <v>-1.3371419547077485</v>
      </c>
      <c r="K228">
        <v>7.3260939992933798</v>
      </c>
      <c r="L228">
        <f>(Table2[[#This Row],[6M Return vs Nifty]]-AVERAGE(Table2[6M Return vs Nifty]))/_xlfn.STDEV.P(Table2[6M Return vs Nifty])</f>
        <v>-1.848264437901273E-2</v>
      </c>
      <c r="M228">
        <v>0.90334497109996703</v>
      </c>
      <c r="N228">
        <f>(Table2[[#This Row],[1W Return vs Nifty]]-AVERAGE(Table2[1W Return vs Nifty]))/_xlfn.STDEV.P(Table2[1W Return vs Nifty])</f>
        <v>0.10710164362218896</v>
      </c>
      <c r="O228">
        <v>4555.2299999999996</v>
      </c>
      <c r="P228">
        <v>4755.4726683865201</v>
      </c>
      <c r="Q228">
        <v>4203.6352837271697</v>
      </c>
      <c r="R228">
        <v>44.032121761548197</v>
      </c>
      <c r="S228" s="2">
        <f>(Table2[[#This Row],[Close Price]]-Table2[[#This Row],[20D EMA]])/Table2[[#This Row],[20D EMA]]</f>
        <v>-2.5471820303255763E-2</v>
      </c>
      <c r="T228" s="2">
        <f>(Table2[[#This Row],[Close Price]]-Table2[[#This Row],[50D EMA]])/Table2[[#This Row],[50D EMA]]</f>
        <v>-6.6507094129473393E-2</v>
      </c>
      <c r="U228" s="2">
        <f>(Table2[[#This Row],[Close Price]]-Table2[[#This Row],[200D EMA]])/Table2[[#This Row],[200D EMA]]</f>
        <v>5.6038333578731815E-2</v>
      </c>
      <c r="V228">
        <v>0.49342357566593797</v>
      </c>
      <c r="W228">
        <v>4425.8999999999996</v>
      </c>
      <c r="X228">
        <v>4500</v>
      </c>
      <c r="Y228">
        <v>4332.55</v>
      </c>
      <c r="Z228">
        <v>4500</v>
      </c>
      <c r="AA228">
        <v>4171.3500000000004</v>
      </c>
      <c r="AB228">
        <v>5215.05</v>
      </c>
      <c r="AC228" s="2">
        <f>(Table2[[#This Row],[Close Price]]/Table2[[#This Row],[Day Low]])-1</f>
        <v>3.0050385232383015E-3</v>
      </c>
      <c r="AD228" s="2">
        <f>(Table2[[#This Row],[Day High]]/Table2[[#This Row],[Close Price]])-1</f>
        <v>1.3696161470535317E-2</v>
      </c>
      <c r="AE228" s="2">
        <f>(Table2[[#This Row],[Close Price]]/Table2[[#This Row],[Current Week Low]])-1</f>
        <v>2.461598827480338E-2</v>
      </c>
      <c r="AF228" s="2">
        <f>(Table2[[#This Row],[Current Week High]]/Table2[[#This Row],[Close Price]])-1</f>
        <v>1.3696161470535317E-2</v>
      </c>
      <c r="AG228" s="2">
        <f>(Table2[[#This Row],[Close Price]]/Table2[[#This Row],[Current Month Low]])-1</f>
        <v>6.4211825907679598E-2</v>
      </c>
      <c r="AH228" s="2">
        <f>(Table2[[#This Row],[Current Month High]]/Table2[[#This Row],[Close Price]])-1</f>
        <v>0.17477248152820346</v>
      </c>
      <c r="AI228">
        <v>31.5541088484411</v>
      </c>
      <c r="AJ228">
        <v>77.550244975502395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-0.23</v>
      </c>
      <c r="AM228" t="s">
        <v>10348</v>
      </c>
      <c r="AN228">
        <v>1.85</v>
      </c>
      <c r="AO228" t="s">
        <v>10349</v>
      </c>
      <c r="AP228">
        <v>0.12402728312707299</v>
      </c>
      <c r="AQ228">
        <f>(Table2[[#This Row],[Sharpe Ratio]]-AVERAGE(Table2[Sharpe Ratio]))/_xlfn.STDEV.P(Table2[Sharpe Ratio])</f>
        <v>0.67174359088360669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279</v>
      </c>
      <c r="AT228">
        <f>_xlfn.RANK.AVG(Table2[[#This Row],[6M Return vs Nifty Z-Score]],Table2[6M Return vs Nifty Z-Score])</f>
        <v>324</v>
      </c>
      <c r="AU228">
        <f>_xlfn.RANK.AVG(Table2[[#This Row],[Sharpe Ratio Z-Score]],Table2[Sharpe Ratio Z-Score])</f>
        <v>180</v>
      </c>
      <c r="AV228">
        <f>(Table2[[#This Row],[Rank 1Y]]+Table2[[#This Row],[Rank 6M]]+Table2[[#This Row],[Rank Sharpe]])/3</f>
        <v>261</v>
      </c>
    </row>
    <row r="229" spans="1:48" x14ac:dyDescent="0.3">
      <c r="A229" t="s">
        <v>1492</v>
      </c>
      <c r="B229" t="s">
        <v>1493</v>
      </c>
      <c r="C229" t="s">
        <v>10315</v>
      </c>
      <c r="D229" t="s">
        <v>632</v>
      </c>
      <c r="E229">
        <v>6962.2037311499998</v>
      </c>
      <c r="F229">
        <v>390.15</v>
      </c>
      <c r="G229">
        <v>41.150162402628801</v>
      </c>
      <c r="H229">
        <f>(Table2[[#This Row],[1Y Return vs Nifty]]-AVERAGE(Table2[1Y Return vs Nifty]))/_xlfn.STDEV.P(Table2[1Y Return vs Nifty])</f>
        <v>0.18193280597169836</v>
      </c>
      <c r="I229">
        <v>1.9185196454639699</v>
      </c>
      <c r="J229">
        <f>(Table2[[#This Row],[1M Return vs Nifty]]-AVERAGE(Table2[1M Return vs Nifty]))/_xlfn.STDEV.P(Table2[1M Return vs Nifty])</f>
        <v>0.173585799390404</v>
      </c>
      <c r="K229">
        <v>7.4561240737469401</v>
      </c>
      <c r="L229">
        <f>(Table2[[#This Row],[6M Return vs Nifty]]-AVERAGE(Table2[6M Return vs Nifty]))/_xlfn.STDEV.P(Table2[6M Return vs Nifty])</f>
        <v>-1.4019662183336909E-2</v>
      </c>
      <c r="M229">
        <v>1.54129357667999</v>
      </c>
      <c r="N229">
        <f>(Table2[[#This Row],[1W Return vs Nifty]]-AVERAGE(Table2[1W Return vs Nifty]))/_xlfn.STDEV.P(Table2[1W Return vs Nifty])</f>
        <v>0.25179802187080319</v>
      </c>
      <c r="O229">
        <v>368.5</v>
      </c>
      <c r="P229">
        <v>362.89999355480899</v>
      </c>
      <c r="Q229">
        <v>324.96696664080901</v>
      </c>
      <c r="R229">
        <v>70.096134126432304</v>
      </c>
      <c r="S229" s="2">
        <f>(Table2[[#This Row],[Close Price]]-Table2[[#This Row],[20D EMA]])/Table2[[#This Row],[20D EMA]]</f>
        <v>5.8751696065128839E-2</v>
      </c>
      <c r="T229" s="2">
        <f>(Table2[[#This Row],[Close Price]]-Table2[[#This Row],[50D EMA]])/Table2[[#This Row],[50D EMA]]</f>
        <v>7.5089575445460591E-2</v>
      </c>
      <c r="U229" s="2">
        <f>(Table2[[#This Row],[Close Price]]-Table2[[#This Row],[200D EMA]])/Table2[[#This Row],[200D EMA]]</f>
        <v>0.2005835671021873</v>
      </c>
      <c r="V229">
        <v>0.77892674703896503</v>
      </c>
      <c r="W229">
        <v>386</v>
      </c>
      <c r="X229">
        <v>399.9</v>
      </c>
      <c r="Y229">
        <v>379.2</v>
      </c>
      <c r="Z229">
        <v>399.9</v>
      </c>
      <c r="AA229">
        <v>325.89999999999998</v>
      </c>
      <c r="AB229">
        <v>399.9</v>
      </c>
      <c r="AC229" s="2">
        <f>(Table2[[#This Row],[Close Price]]/Table2[[#This Row],[Day Low]])-1</f>
        <v>1.0751295336787425E-2</v>
      </c>
      <c r="AD229" s="2">
        <f>(Table2[[#This Row],[Day High]]/Table2[[#This Row],[Close Price]])-1</f>
        <v>2.4990388312187584E-2</v>
      </c>
      <c r="AE229" s="2">
        <f>(Table2[[#This Row],[Close Price]]/Table2[[#This Row],[Current Week Low]])-1</f>
        <v>2.8876582278480889E-2</v>
      </c>
      <c r="AF229" s="2">
        <f>(Table2[[#This Row],[Current Week High]]/Table2[[#This Row],[Close Price]])-1</f>
        <v>2.4990388312187584E-2</v>
      </c>
      <c r="AG229" s="2">
        <f>(Table2[[#This Row],[Close Price]]/Table2[[#This Row],[Current Month Low]])-1</f>
        <v>0.19714636391531148</v>
      </c>
      <c r="AH229" s="2">
        <f>(Table2[[#This Row],[Current Month High]]/Table2[[#This Row],[Close Price]])-1</f>
        <v>2.4990388312187584E-2</v>
      </c>
      <c r="AI229">
        <v>12.3414071510957</v>
      </c>
      <c r="AJ229">
        <v>92.144791923171596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0.21</v>
      </c>
      <c r="AM229" t="s">
        <v>10349</v>
      </c>
      <c r="AN229">
        <v>15.82</v>
      </c>
      <c r="AO229" t="s">
        <v>10349</v>
      </c>
      <c r="AP229">
        <v>0.107227951116069</v>
      </c>
      <c r="AQ229">
        <f>(Table2[[#This Row],[Sharpe Ratio]]-AVERAGE(Table2[Sharpe Ratio]))/_xlfn.STDEV.P(Table2[Sharpe Ratio])</f>
        <v>0.47873779462792659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1.0720347596774953</v>
      </c>
      <c r="AS229">
        <f>_xlfn.RANK.AVG(Table2[[#This Row],[1Y Return vs Nifty Z-Score]],Table2[1Y Return vs Nifty Z-Score])</f>
        <v>248</v>
      </c>
      <c r="AT229">
        <f>_xlfn.RANK.AVG(Table2[[#This Row],[6M Return vs Nifty Z-Score]],Table2[6M Return vs Nifty Z-Score])</f>
        <v>322</v>
      </c>
      <c r="AU229">
        <f>_xlfn.RANK.AVG(Table2[[#This Row],[Sharpe Ratio Z-Score]],Table2[Sharpe Ratio Z-Score])</f>
        <v>223</v>
      </c>
      <c r="AV229">
        <f>(Table2[[#This Row],[Rank 1Y]]+Table2[[#This Row],[Rank 6M]]+Table2[[#This Row],[Rank Sharpe]])/3</f>
        <v>264.33333333333331</v>
      </c>
    </row>
    <row r="230" spans="1:48" x14ac:dyDescent="0.3">
      <c r="A230" t="s">
        <v>344</v>
      </c>
      <c r="B230" t="s">
        <v>345</v>
      </c>
      <c r="C230" t="s">
        <v>10311</v>
      </c>
      <c r="D230" t="s">
        <v>127</v>
      </c>
      <c r="E230">
        <v>74838.716707679996</v>
      </c>
      <c r="F230">
        <v>1607.4</v>
      </c>
      <c r="G230">
        <v>23.3466851971164</v>
      </c>
      <c r="H230">
        <f>(Table2[[#This Row],[1Y Return vs Nifty]]-AVERAGE(Table2[1Y Return vs Nifty]))/_xlfn.STDEV.P(Table2[1Y Return vs Nifty])</f>
        <v>-9.8784396738950758E-2</v>
      </c>
      <c r="I230">
        <v>-4.4757184154259697</v>
      </c>
      <c r="J230">
        <f>(Table2[[#This Row],[1M Return vs Nifty]]-AVERAGE(Table2[1M Return vs Nifty]))/_xlfn.STDEV.P(Table2[1M Return vs Nifty])</f>
        <v>-0.44155601356066299</v>
      </c>
      <c r="K230">
        <v>23.756460824366801</v>
      </c>
      <c r="L230">
        <f>(Table2[[#This Row],[6M Return vs Nifty]]-AVERAGE(Table2[6M Return vs Nifty]))/_xlfn.STDEV.P(Table2[6M Return vs Nifty])</f>
        <v>0.54545177553792989</v>
      </c>
      <c r="M230">
        <v>0.58787827232941203</v>
      </c>
      <c r="N230">
        <f>(Table2[[#This Row],[1W Return vs Nifty]]-AVERAGE(Table2[1W Return vs Nifty]))/_xlfn.STDEV.P(Table2[1W Return vs Nifty])</f>
        <v>3.5549032062447868E-2</v>
      </c>
      <c r="O230">
        <v>1612.08</v>
      </c>
      <c r="P230">
        <v>1599.7046256755</v>
      </c>
      <c r="Q230">
        <v>1378.1982051958501</v>
      </c>
      <c r="R230">
        <v>49.407940791864803</v>
      </c>
      <c r="S230" s="2">
        <f>(Table2[[#This Row],[Close Price]]-Table2[[#This Row],[20D EMA]])/Table2[[#This Row],[20D EMA]]</f>
        <v>-2.9030817329163791E-3</v>
      </c>
      <c r="T230" s="2">
        <f>(Table2[[#This Row],[Close Price]]-Table2[[#This Row],[50D EMA]])/Table2[[#This Row],[50D EMA]]</f>
        <v>4.8104970136287608E-3</v>
      </c>
      <c r="U230" s="2">
        <f>(Table2[[#This Row],[Close Price]]-Table2[[#This Row],[200D EMA]])/Table2[[#This Row],[200D EMA]]</f>
        <v>0.16630539347682513</v>
      </c>
      <c r="V230">
        <v>0.54563160805015098</v>
      </c>
      <c r="W230">
        <v>1602.1</v>
      </c>
      <c r="X230">
        <v>1644.9</v>
      </c>
      <c r="Y230">
        <v>1602.1</v>
      </c>
      <c r="Z230">
        <v>1644.9</v>
      </c>
      <c r="AA230">
        <v>1510.4</v>
      </c>
      <c r="AB230">
        <v>1771.2</v>
      </c>
      <c r="AC230" s="2">
        <f>(Table2[[#This Row],[Close Price]]/Table2[[#This Row],[Day Low]])-1</f>
        <v>3.3081580425693424E-3</v>
      </c>
      <c r="AD230" s="2">
        <f>(Table2[[#This Row],[Day High]]/Table2[[#This Row],[Close Price]])-1</f>
        <v>2.3329600597237876E-2</v>
      </c>
      <c r="AE230" s="2">
        <f>(Table2[[#This Row],[Close Price]]/Table2[[#This Row],[Current Week Low]])-1</f>
        <v>3.3081580425693424E-3</v>
      </c>
      <c r="AF230" s="2">
        <f>(Table2[[#This Row],[Current Week High]]/Table2[[#This Row],[Close Price]])-1</f>
        <v>2.3329600597237876E-2</v>
      </c>
      <c r="AG230" s="2">
        <f>(Table2[[#This Row],[Close Price]]/Table2[[#This Row],[Current Month Low]])-1</f>
        <v>6.4221398305084776E-2</v>
      </c>
      <c r="AH230" s="2">
        <f>(Table2[[#This Row],[Current Month High]]/Table2[[#This Row],[Close Price]])-1</f>
        <v>0.10190369540873467</v>
      </c>
      <c r="AI230">
        <v>12.2620380739081</v>
      </c>
      <c r="AJ230">
        <v>60.371146363364197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-0.03</v>
      </c>
      <c r="AM230" t="s">
        <v>10348</v>
      </c>
      <c r="AN230">
        <v>0.12</v>
      </c>
      <c r="AO230" t="s">
        <v>10349</v>
      </c>
      <c r="AP230">
        <v>8.6250778657531002E-2</v>
      </c>
      <c r="AQ230">
        <f>(Table2[[#This Row],[Sharpe Ratio]]-AVERAGE(Table2[Sharpe Ratio]))/_xlfn.STDEV.P(Table2[Sharpe Ratio])</f>
        <v>0.23773321951143764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0.27839361681220165</v>
      </c>
      <c r="AS230">
        <f>_xlfn.RANK.AVG(Table2[[#This Row],[1Y Return vs Nifty Z-Score]],Table2[1Y Return vs Nifty Z-Score])</f>
        <v>331</v>
      </c>
      <c r="AT230">
        <f>_xlfn.RANK.AVG(Table2[[#This Row],[6M Return vs Nifty Z-Score]],Table2[6M Return vs Nifty Z-Score])</f>
        <v>185</v>
      </c>
      <c r="AU230">
        <f>_xlfn.RANK.AVG(Table2[[#This Row],[Sharpe Ratio Z-Score]],Table2[Sharpe Ratio Z-Score])</f>
        <v>279</v>
      </c>
      <c r="AV230">
        <f>(Table2[[#This Row],[Rank 1Y]]+Table2[[#This Row],[Rank 6M]]+Table2[[#This Row],[Rank Sharpe]])/3</f>
        <v>265</v>
      </c>
    </row>
    <row r="231" spans="1:48" x14ac:dyDescent="0.3">
      <c r="A231" t="s">
        <v>1214</v>
      </c>
      <c r="B231" t="s">
        <v>1215</v>
      </c>
      <c r="C231" t="s">
        <v>10307</v>
      </c>
      <c r="D231" t="s">
        <v>993</v>
      </c>
      <c r="E231">
        <v>9858.0699888800009</v>
      </c>
      <c r="F231">
        <v>450.35</v>
      </c>
      <c r="G231">
        <v>19.662837540342299</v>
      </c>
      <c r="H231">
        <f>(Table2[[#This Row],[1Y Return vs Nifty]]-AVERAGE(Table2[1Y Return vs Nifty]))/_xlfn.STDEV.P(Table2[1Y Return vs Nifty])</f>
        <v>-0.15686964590036828</v>
      </c>
      <c r="I231">
        <v>6.7825131017695801</v>
      </c>
      <c r="J231">
        <f>(Table2[[#This Row],[1M Return vs Nifty]]-AVERAGE(Table2[1M Return vs Nifty]))/_xlfn.STDEV.P(Table2[1M Return vs Nifty])</f>
        <v>0.64151422563944671</v>
      </c>
      <c r="K231">
        <v>18.749727347755599</v>
      </c>
      <c r="L231">
        <f>(Table2[[#This Row],[6M Return vs Nifty]]-AVERAGE(Table2[6M Return vs Nifty]))/_xlfn.STDEV.P(Table2[6M Return vs Nifty])</f>
        <v>0.37360720451455232</v>
      </c>
      <c r="M231">
        <v>-4.83671587370719</v>
      </c>
      <c r="N231">
        <f>(Table2[[#This Row],[1W Return vs Nifty]]-AVERAGE(Table2[1W Return vs Nifty]))/_xlfn.STDEV.P(Table2[1W Return vs Nifty])</f>
        <v>-1.194830844207494</v>
      </c>
      <c r="O231">
        <v>425.62</v>
      </c>
      <c r="P231">
        <v>405.43729355688203</v>
      </c>
      <c r="Q231">
        <v>364.84858679898701</v>
      </c>
      <c r="R231">
        <v>66.212610852878697</v>
      </c>
      <c r="S231" s="2">
        <f>(Table2[[#This Row],[Close Price]]-Table2[[#This Row],[20D EMA]])/Table2[[#This Row],[20D EMA]]</f>
        <v>5.8103472581175736E-2</v>
      </c>
      <c r="T231" s="2">
        <f>(Table2[[#This Row],[Close Price]]-Table2[[#This Row],[50D EMA]])/Table2[[#This Row],[50D EMA]]</f>
        <v>0.11077596253936328</v>
      </c>
      <c r="U231" s="2">
        <f>(Table2[[#This Row],[Close Price]]-Table2[[#This Row],[200D EMA]])/Table2[[#This Row],[200D EMA]]</f>
        <v>0.23434766172774005</v>
      </c>
      <c r="V231">
        <v>1.6427880470859799</v>
      </c>
      <c r="W231">
        <v>441.7</v>
      </c>
      <c r="X231">
        <v>452</v>
      </c>
      <c r="Y231">
        <v>441.7</v>
      </c>
      <c r="Z231">
        <v>452.7</v>
      </c>
      <c r="AA231">
        <v>370</v>
      </c>
      <c r="AB231">
        <v>482</v>
      </c>
      <c r="AC231" s="2">
        <f>(Table2[[#This Row],[Close Price]]/Table2[[#This Row],[Day Low]])-1</f>
        <v>1.958342766583665E-2</v>
      </c>
      <c r="AD231" s="2">
        <f>(Table2[[#This Row],[Day High]]/Table2[[#This Row],[Close Price]])-1</f>
        <v>3.6638170311980023E-3</v>
      </c>
      <c r="AE231" s="2">
        <f>(Table2[[#This Row],[Close Price]]/Table2[[#This Row],[Current Week Low]])-1</f>
        <v>1.958342766583665E-2</v>
      </c>
      <c r="AF231" s="2">
        <f>(Table2[[#This Row],[Current Week High]]/Table2[[#This Row],[Close Price]])-1</f>
        <v>5.2181636504939899E-3</v>
      </c>
      <c r="AG231" s="2">
        <f>(Table2[[#This Row],[Close Price]]/Table2[[#This Row],[Current Month Low]])-1</f>
        <v>0.21716216216216222</v>
      </c>
      <c r="AH231" s="2">
        <f>(Table2[[#This Row],[Current Month High]]/Table2[[#This Row],[Close Price]])-1</f>
        <v>7.0278672143887944E-2</v>
      </c>
      <c r="AI231">
        <v>7.0278672143887899</v>
      </c>
      <c r="AJ231">
        <v>68.355140186915804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0.3</v>
      </c>
      <c r="AM231" t="s">
        <v>10349</v>
      </c>
      <c r="AN231">
        <v>18.920000000000002</v>
      </c>
      <c r="AO231" t="s">
        <v>10349</v>
      </c>
      <c r="AP231">
        <v>9.9978898450855003E-2</v>
      </c>
      <c r="AQ231">
        <f>(Table2[[#This Row],[Sharpe Ratio]]-AVERAGE(Table2[Sharpe Ratio]))/_xlfn.STDEV.P(Table2[Sharpe Ratio])</f>
        <v>0.39545417472967492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5.8875114775811754E-2</v>
      </c>
      <c r="AS231">
        <f>_xlfn.RANK.AVG(Table2[[#This Row],[1Y Return vs Nifty Z-Score]],Table2[1Y Return vs Nifty Z-Score])</f>
        <v>343</v>
      </c>
      <c r="AT231">
        <f>_xlfn.RANK.AVG(Table2[[#This Row],[6M Return vs Nifty Z-Score]],Table2[6M Return vs Nifty Z-Score])</f>
        <v>215</v>
      </c>
      <c r="AU231">
        <f>_xlfn.RANK.AVG(Table2[[#This Row],[Sharpe Ratio Z-Score]],Table2[Sharpe Ratio Z-Score])</f>
        <v>240</v>
      </c>
      <c r="AV231">
        <f>(Table2[[#This Row],[Rank 1Y]]+Table2[[#This Row],[Rank 6M]]+Table2[[#This Row],[Rank Sharpe]])/3</f>
        <v>266</v>
      </c>
    </row>
    <row r="232" spans="1:48" x14ac:dyDescent="0.3">
      <c r="A232" t="s">
        <v>800</v>
      </c>
      <c r="B232" t="s">
        <v>801</v>
      </c>
      <c r="C232" t="s">
        <v>10316</v>
      </c>
      <c r="D232" t="s">
        <v>226</v>
      </c>
      <c r="E232">
        <v>20518.919262395</v>
      </c>
      <c r="F232">
        <v>471.65</v>
      </c>
      <c r="G232">
        <v>22.019949638292999</v>
      </c>
      <c r="H232">
        <f>(Table2[[#This Row],[1Y Return vs Nifty]]-AVERAGE(Table2[1Y Return vs Nifty]))/_xlfn.STDEV.P(Table2[1Y Return vs Nifty])</f>
        <v>-0.11970376493374021</v>
      </c>
      <c r="I232">
        <v>1.9517069546369401</v>
      </c>
      <c r="J232">
        <f>(Table2[[#This Row],[1M Return vs Nifty]]-AVERAGE(Table2[1M Return vs Nifty]))/_xlfn.STDEV.P(Table2[1M Return vs Nifty])</f>
        <v>0.17677850215455276</v>
      </c>
      <c r="K232">
        <v>33.637870779768598</v>
      </c>
      <c r="L232">
        <f>(Table2[[#This Row],[6M Return vs Nifty]]-AVERAGE(Table2[6M Return vs Nifty]))/_xlfn.STDEV.P(Table2[6M Return vs Nifty])</f>
        <v>0.88460836592258252</v>
      </c>
      <c r="M232">
        <v>-2.4196344410655399</v>
      </c>
      <c r="N232">
        <f>(Table2[[#This Row],[1W Return vs Nifty]]-AVERAGE(Table2[1W Return vs Nifty]))/_xlfn.STDEV.P(Table2[1W Return vs Nifty])</f>
        <v>-0.64660027175059165</v>
      </c>
      <c r="O232">
        <v>476.66</v>
      </c>
      <c r="P232">
        <v>454.64610599857701</v>
      </c>
      <c r="Q232">
        <v>376.88294600549199</v>
      </c>
      <c r="R232">
        <v>43.632866823585402</v>
      </c>
      <c r="S232" s="2">
        <f>(Table2[[#This Row],[Close Price]]-Table2[[#This Row],[20D EMA]])/Table2[[#This Row],[20D EMA]]</f>
        <v>-1.0510636512398874E-2</v>
      </c>
      <c r="T232" s="2">
        <f>(Table2[[#This Row],[Close Price]]-Table2[[#This Row],[50D EMA]])/Table2[[#This Row],[50D EMA]]</f>
        <v>3.7400285138428489E-2</v>
      </c>
      <c r="U232" s="2">
        <f>(Table2[[#This Row],[Close Price]]-Table2[[#This Row],[200D EMA]])/Table2[[#This Row],[200D EMA]]</f>
        <v>0.2514495680924948</v>
      </c>
      <c r="V232">
        <v>2.28478584607927</v>
      </c>
      <c r="W232">
        <v>469.6</v>
      </c>
      <c r="X232">
        <v>493.2</v>
      </c>
      <c r="Y232">
        <v>464</v>
      </c>
      <c r="Z232">
        <v>493.2</v>
      </c>
      <c r="AA232">
        <v>441.55</v>
      </c>
      <c r="AB232">
        <v>577.45000000000005</v>
      </c>
      <c r="AC232" s="2">
        <f>(Table2[[#This Row],[Close Price]]/Table2[[#This Row],[Day Low]])-1</f>
        <v>4.3654173764904325E-3</v>
      </c>
      <c r="AD232" s="2">
        <f>(Table2[[#This Row],[Day High]]/Table2[[#This Row],[Close Price]])-1</f>
        <v>4.5690660447365694E-2</v>
      </c>
      <c r="AE232" s="2">
        <f>(Table2[[#This Row],[Close Price]]/Table2[[#This Row],[Current Week Low]])-1</f>
        <v>1.6487068965517215E-2</v>
      </c>
      <c r="AF232" s="2">
        <f>(Table2[[#This Row],[Current Week High]]/Table2[[#This Row],[Close Price]])-1</f>
        <v>4.5690660447365694E-2</v>
      </c>
      <c r="AG232" s="2">
        <f>(Table2[[#This Row],[Close Price]]/Table2[[#This Row],[Current Month Low]])-1</f>
        <v>6.816895028875547E-2</v>
      </c>
      <c r="AH232" s="2">
        <f>(Table2[[#This Row],[Current Month High]]/Table2[[#This Row],[Close Price]])-1</f>
        <v>0.22431888052581384</v>
      </c>
      <c r="AI232">
        <v>22.4318880525813</v>
      </c>
      <c r="AJ232">
        <v>67.846975088967895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0.09</v>
      </c>
      <c r="AM232" t="s">
        <v>10349</v>
      </c>
      <c r="AN232">
        <v>0.95</v>
      </c>
      <c r="AO232" t="s">
        <v>10349</v>
      </c>
      <c r="AP232">
        <v>7.1380225020301002E-2</v>
      </c>
      <c r="AQ232">
        <f>(Table2[[#This Row],[Sharpe Ratio]]-AVERAGE(Table2[Sharpe Ratio]))/_xlfn.STDEV.P(Table2[Sharpe Ratio])</f>
        <v>6.6886959455598208E-2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0.36196979084840164</v>
      </c>
      <c r="AS232">
        <f>_xlfn.RANK.AVG(Table2[[#This Row],[1Y Return vs Nifty Z-Score]],Table2[1Y Return vs Nifty Z-Score])</f>
        <v>337</v>
      </c>
      <c r="AT232">
        <f>_xlfn.RANK.AVG(Table2[[#This Row],[6M Return vs Nifty Z-Score]],Table2[6M Return vs Nifty Z-Score])</f>
        <v>122</v>
      </c>
      <c r="AU232">
        <f>_xlfn.RANK.AVG(Table2[[#This Row],[Sharpe Ratio Z-Score]],Table2[Sharpe Ratio Z-Score])</f>
        <v>340</v>
      </c>
      <c r="AV232">
        <f>(Table2[[#This Row],[Rank 1Y]]+Table2[[#This Row],[Rank 6M]]+Table2[[#This Row],[Rank Sharpe]])/3</f>
        <v>266.33333333333331</v>
      </c>
    </row>
    <row r="233" spans="1:48" x14ac:dyDescent="0.3">
      <c r="A233" t="s">
        <v>888</v>
      </c>
      <c r="B233" t="s">
        <v>889</v>
      </c>
      <c r="C233" t="s">
        <v>10309</v>
      </c>
      <c r="D233" t="s">
        <v>51</v>
      </c>
      <c r="E233">
        <v>17589.20937081</v>
      </c>
      <c r="F233">
        <v>1292.55</v>
      </c>
      <c r="G233">
        <v>31.5818272075193</v>
      </c>
      <c r="H233">
        <f>(Table2[[#This Row],[1Y Return vs Nifty]]-AVERAGE(Table2[1Y Return vs Nifty]))/_xlfn.STDEV.P(Table2[1Y Return vs Nifty])</f>
        <v>3.1063610052075388E-2</v>
      </c>
      <c r="I233">
        <v>15.236420585617299</v>
      </c>
      <c r="J233">
        <f>(Table2[[#This Row],[1M Return vs Nifty]]-AVERAGE(Table2[1M Return vs Nifty]))/_xlfn.STDEV.P(Table2[1M Return vs Nifty])</f>
        <v>1.4548014268061331</v>
      </c>
      <c r="K233">
        <v>35.433833387574303</v>
      </c>
      <c r="L233">
        <f>(Table2[[#This Row],[6M Return vs Nifty]]-AVERAGE(Table2[6M Return vs Nifty]))/_xlfn.STDEV.P(Table2[6M Return vs Nifty])</f>
        <v>0.94625063734648329</v>
      </c>
      <c r="M233">
        <v>4.8768530986012397</v>
      </c>
      <c r="N233">
        <f>(Table2[[#This Row],[1W Return vs Nifty]]-AVERAGE(Table2[1W Return vs Nifty]))/_xlfn.STDEV.P(Table2[1W Return vs Nifty])</f>
        <v>1.0083532961250112</v>
      </c>
      <c r="O233">
        <v>1188.93</v>
      </c>
      <c r="P233">
        <v>1107.2905026896201</v>
      </c>
      <c r="Q233">
        <v>957.76178604210804</v>
      </c>
      <c r="R233">
        <v>82.847439495970605</v>
      </c>
      <c r="S233" s="2">
        <f>(Table2[[#This Row],[Close Price]]-Table2[[#This Row],[20D EMA]])/Table2[[#This Row],[20D EMA]]</f>
        <v>8.715399560949752E-2</v>
      </c>
      <c r="T233" s="2">
        <f>(Table2[[#This Row],[Close Price]]-Table2[[#This Row],[50D EMA]])/Table2[[#This Row],[50D EMA]]</f>
        <v>0.16730884701023138</v>
      </c>
      <c r="U233" s="2">
        <f>(Table2[[#This Row],[Close Price]]-Table2[[#This Row],[200D EMA]])/Table2[[#This Row],[200D EMA]]</f>
        <v>0.34955269549997781</v>
      </c>
      <c r="V233">
        <v>1.08942643651854</v>
      </c>
      <c r="W233">
        <v>1260.05</v>
      </c>
      <c r="X233">
        <v>1299</v>
      </c>
      <c r="Y233">
        <v>1249.4000000000001</v>
      </c>
      <c r="Z233">
        <v>1299</v>
      </c>
      <c r="AA233">
        <v>1051.05</v>
      </c>
      <c r="AB233">
        <v>1299</v>
      </c>
      <c r="AC233" s="2">
        <f>(Table2[[#This Row],[Close Price]]/Table2[[#This Row],[Day Low]])-1</f>
        <v>2.579262727669529E-2</v>
      </c>
      <c r="AD233" s="2">
        <f>(Table2[[#This Row],[Day High]]/Table2[[#This Row],[Close Price]])-1</f>
        <v>4.9901357781130251E-3</v>
      </c>
      <c r="AE233" s="2">
        <f>(Table2[[#This Row],[Close Price]]/Table2[[#This Row],[Current Week Low]])-1</f>
        <v>3.4536577557227277E-2</v>
      </c>
      <c r="AF233" s="2">
        <f>(Table2[[#This Row],[Current Week High]]/Table2[[#This Row],[Close Price]])-1</f>
        <v>4.9901357781130251E-3</v>
      </c>
      <c r="AG233" s="2">
        <f>(Table2[[#This Row],[Close Price]]/Table2[[#This Row],[Current Month Low]])-1</f>
        <v>0.22977022977022976</v>
      </c>
      <c r="AH233" s="2">
        <f>(Table2[[#This Row],[Current Month High]]/Table2[[#This Row],[Close Price]])-1</f>
        <v>4.9901357781130251E-3</v>
      </c>
      <c r="AI233">
        <v>0.49901357781130201</v>
      </c>
      <c r="AJ233">
        <v>63.1286678866662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0.12</v>
      </c>
      <c r="AM233" t="s">
        <v>10349</v>
      </c>
      <c r="AN233">
        <v>10.96</v>
      </c>
      <c r="AO233" t="s">
        <v>10349</v>
      </c>
      <c r="AP233">
        <v>4.7810627385917001E-2</v>
      </c>
      <c r="AQ233">
        <f>(Table2[[#This Row],[Sharpe Ratio]]-AVERAGE(Table2[Sharpe Ratio]))/_xlfn.STDEV.P(Table2[Sharpe Ratio])</f>
        <v>-0.20390172165806281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3.2365672486716401</v>
      </c>
      <c r="AS233">
        <f>_xlfn.RANK.AVG(Table2[[#This Row],[1Y Return vs Nifty Z-Score]],Table2[1Y Return vs Nifty Z-Score])</f>
        <v>287</v>
      </c>
      <c r="AT233">
        <f>_xlfn.RANK.AVG(Table2[[#This Row],[6M Return vs Nifty Z-Score]],Table2[6M Return vs Nifty Z-Score])</f>
        <v>113</v>
      </c>
      <c r="AU233">
        <f>_xlfn.RANK.AVG(Table2[[#This Row],[Sharpe Ratio Z-Score]],Table2[Sharpe Ratio Z-Score])</f>
        <v>401</v>
      </c>
      <c r="AV233">
        <f>(Table2[[#This Row],[Rank 1Y]]+Table2[[#This Row],[Rank 6M]]+Table2[[#This Row],[Rank Sharpe]])/3</f>
        <v>267</v>
      </c>
    </row>
    <row r="234" spans="1:48" x14ac:dyDescent="0.3">
      <c r="A234" t="s">
        <v>580</v>
      </c>
      <c r="B234" t="s">
        <v>581</v>
      </c>
      <c r="C234" t="s">
        <v>10312</v>
      </c>
      <c r="D234" t="s">
        <v>175</v>
      </c>
      <c r="E234">
        <v>34075.029544211</v>
      </c>
      <c r="F234">
        <v>185.53</v>
      </c>
      <c r="G234">
        <v>75.263095436342596</v>
      </c>
      <c r="H234">
        <f>(Table2[[#This Row],[1Y Return vs Nifty]]-AVERAGE(Table2[1Y Return vs Nifty]))/_xlfn.STDEV.P(Table2[1Y Return vs Nifty])</f>
        <v>0.71981015582528984</v>
      </c>
      <c r="I234">
        <v>-5.0230058762557803</v>
      </c>
      <c r="J234">
        <f>(Table2[[#This Row],[1M Return vs Nifty]]-AVERAGE(Table2[1M Return vs Nifty]))/_xlfn.STDEV.P(Table2[1M Return vs Nifty])</f>
        <v>-0.49420644628686966</v>
      </c>
      <c r="K234">
        <v>6.6877303995941002</v>
      </c>
      <c r="L234">
        <f>(Table2[[#This Row],[6M Return vs Nifty]]-AVERAGE(Table2[6M Return vs Nifty]))/_xlfn.STDEV.P(Table2[6M Return vs Nifty])</f>
        <v>-4.0393001592896535E-2</v>
      </c>
      <c r="M234">
        <v>3.6206419947345498</v>
      </c>
      <c r="N234">
        <f>(Table2[[#This Row],[1W Return vs Nifty]]-AVERAGE(Table2[1W Return vs Nifty]))/_xlfn.STDEV.P(Table2[1W Return vs Nifty])</f>
        <v>0.72342564606777948</v>
      </c>
      <c r="O234">
        <v>177.73</v>
      </c>
      <c r="P234">
        <v>181.797574808495</v>
      </c>
      <c r="Q234">
        <v>160.66411797197</v>
      </c>
      <c r="R234">
        <v>69.031516421866897</v>
      </c>
      <c r="S234" s="2">
        <f>(Table2[[#This Row],[Close Price]]-Table2[[#This Row],[20D EMA]])/Table2[[#This Row],[20D EMA]]</f>
        <v>4.388679457604238E-2</v>
      </c>
      <c r="T234" s="2">
        <f>(Table2[[#This Row],[Close Price]]-Table2[[#This Row],[50D EMA]])/Table2[[#This Row],[50D EMA]]</f>
        <v>2.053066546919961E-2</v>
      </c>
      <c r="U234" s="2">
        <f>(Table2[[#This Row],[Close Price]]-Table2[[#This Row],[200D EMA]])/Table2[[#This Row],[200D EMA]]</f>
        <v>0.15476935573360684</v>
      </c>
      <c r="V234">
        <v>1.0884556552859801</v>
      </c>
      <c r="W234">
        <v>181.5</v>
      </c>
      <c r="X234">
        <v>187</v>
      </c>
      <c r="Y234">
        <v>175.32</v>
      </c>
      <c r="Z234">
        <v>187</v>
      </c>
      <c r="AA234">
        <v>163.16</v>
      </c>
      <c r="AB234">
        <v>200.4</v>
      </c>
      <c r="AC234" s="2">
        <f>(Table2[[#This Row],[Close Price]]/Table2[[#This Row],[Day Low]])-1</f>
        <v>2.2203856749311246E-2</v>
      </c>
      <c r="AD234" s="2">
        <f>(Table2[[#This Row],[Day High]]/Table2[[#This Row],[Close Price]])-1</f>
        <v>7.9232469142456186E-3</v>
      </c>
      <c r="AE234" s="2">
        <f>(Table2[[#This Row],[Close Price]]/Table2[[#This Row],[Current Week Low]])-1</f>
        <v>5.8236367784622489E-2</v>
      </c>
      <c r="AF234" s="2">
        <f>(Table2[[#This Row],[Current Week High]]/Table2[[#This Row],[Close Price]])-1</f>
        <v>7.9232469142456186E-3</v>
      </c>
      <c r="AG234" s="2">
        <f>(Table2[[#This Row],[Close Price]]/Table2[[#This Row],[Current Month Low]])-1</f>
        <v>0.13710468252022556</v>
      </c>
      <c r="AH234" s="2">
        <f>(Table2[[#This Row],[Current Month High]]/Table2[[#This Row],[Close Price]])-1</f>
        <v>8.0148763003287993E-2</v>
      </c>
      <c r="AI234">
        <v>12.6502452433568</v>
      </c>
      <c r="AJ234">
        <v>110.232294617563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0.05</v>
      </c>
      <c r="AM234" t="s">
        <v>10349</v>
      </c>
      <c r="AN234">
        <v>7.45</v>
      </c>
      <c r="AO234" t="s">
        <v>10349</v>
      </c>
      <c r="AP234">
        <v>7.1412595287543998E-2</v>
      </c>
      <c r="AQ234">
        <f>(Table2[[#This Row],[Sharpe Ratio]]-AVERAGE(Table2[Sharpe Ratio]))/_xlfn.STDEV.P(Table2[Sharpe Ratio])</f>
        <v>6.7258858123959028E-2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139</v>
      </c>
      <c r="AT234">
        <f>_xlfn.RANK.AVG(Table2[[#This Row],[6M Return vs Nifty Z-Score]],Table2[6M Return vs Nifty Z-Score])</f>
        <v>328</v>
      </c>
      <c r="AU234">
        <f>_xlfn.RANK.AVG(Table2[[#This Row],[Sharpe Ratio Z-Score]],Table2[Sharpe Ratio Z-Score])</f>
        <v>339</v>
      </c>
      <c r="AV234">
        <f>(Table2[[#This Row],[Rank 1Y]]+Table2[[#This Row],[Rank 6M]]+Table2[[#This Row],[Rank Sharpe]])/3</f>
        <v>268.66666666666669</v>
      </c>
    </row>
    <row r="235" spans="1:48" x14ac:dyDescent="0.3">
      <c r="A235" t="s">
        <v>1508</v>
      </c>
      <c r="B235" t="s">
        <v>1509</v>
      </c>
      <c r="C235" t="s">
        <v>632</v>
      </c>
      <c r="D235" t="s">
        <v>473</v>
      </c>
      <c r="E235">
        <v>6859.4647756799995</v>
      </c>
      <c r="F235">
        <v>960.6</v>
      </c>
      <c r="G235">
        <v>26.900119916494798</v>
      </c>
      <c r="H235">
        <f>(Table2[[#This Row],[1Y Return vs Nifty]]-AVERAGE(Table2[1Y Return vs Nifty]))/_xlfn.STDEV.P(Table2[1Y Return vs Nifty])</f>
        <v>-4.275543998380911E-2</v>
      </c>
      <c r="I235">
        <v>-3.7834850924983598</v>
      </c>
      <c r="J235">
        <f>(Table2[[#This Row],[1M Return vs Nifty]]-AVERAGE(Table2[1M Return vs Nifty]))/_xlfn.STDEV.P(Table2[1M Return vs Nifty])</f>
        <v>-0.37496142368210506</v>
      </c>
      <c r="K235">
        <v>1.4184501303138399</v>
      </c>
      <c r="L235">
        <f>(Table2[[#This Row],[6M Return vs Nifty]]-AVERAGE(Table2[6M Return vs Nifty]))/_xlfn.STDEV.P(Table2[6M Return vs Nifty])</f>
        <v>-0.22124888531557027</v>
      </c>
      <c r="M235">
        <v>1.78948043587752</v>
      </c>
      <c r="N235">
        <f>(Table2[[#This Row],[1W Return vs Nifty]]-AVERAGE(Table2[1W Return vs Nifty]))/_xlfn.STDEV.P(Table2[1W Return vs Nifty])</f>
        <v>0.30809054973381245</v>
      </c>
      <c r="O235">
        <v>934.58</v>
      </c>
      <c r="P235">
        <v>921.11791827877698</v>
      </c>
      <c r="Q235">
        <v>839.372610713923</v>
      </c>
      <c r="R235">
        <v>61.989261934589997</v>
      </c>
      <c r="S235" s="2">
        <f>(Table2[[#This Row],[Close Price]]-Table2[[#This Row],[20D EMA]])/Table2[[#This Row],[20D EMA]]</f>
        <v>2.7841383295170004E-2</v>
      </c>
      <c r="T235" s="2">
        <f>(Table2[[#This Row],[Close Price]]-Table2[[#This Row],[50D EMA]])/Table2[[#This Row],[50D EMA]]</f>
        <v>4.2863221893457683E-2</v>
      </c>
      <c r="U235" s="2">
        <f>(Table2[[#This Row],[Close Price]]-Table2[[#This Row],[200D EMA]])/Table2[[#This Row],[200D EMA]]</f>
        <v>0.14442619134661525</v>
      </c>
      <c r="V235">
        <v>0.50351001350028202</v>
      </c>
      <c r="W235">
        <v>934</v>
      </c>
      <c r="X235">
        <v>975.8</v>
      </c>
      <c r="Y235">
        <v>928.85</v>
      </c>
      <c r="Z235">
        <v>975.8</v>
      </c>
      <c r="AA235">
        <v>861.35</v>
      </c>
      <c r="AB235">
        <v>1128</v>
      </c>
      <c r="AC235" s="2">
        <f>(Table2[[#This Row],[Close Price]]/Table2[[#This Row],[Day Low]])-1</f>
        <v>2.8479657387580293E-2</v>
      </c>
      <c r="AD235" s="2">
        <f>(Table2[[#This Row],[Day High]]/Table2[[#This Row],[Close Price]])-1</f>
        <v>1.5823443681032723E-2</v>
      </c>
      <c r="AE235" s="2">
        <f>(Table2[[#This Row],[Close Price]]/Table2[[#This Row],[Current Week Low]])-1</f>
        <v>3.4182053076384777E-2</v>
      </c>
      <c r="AF235" s="2">
        <f>(Table2[[#This Row],[Current Week High]]/Table2[[#This Row],[Close Price]])-1</f>
        <v>1.5823443681032723E-2</v>
      </c>
      <c r="AG235" s="2">
        <f>(Table2[[#This Row],[Close Price]]/Table2[[#This Row],[Current Month Low]])-1</f>
        <v>0.11522609856620414</v>
      </c>
      <c r="AH235" s="2">
        <f>(Table2[[#This Row],[Current Month High]]/Table2[[#This Row],[Close Price]])-1</f>
        <v>0.17426608369768881</v>
      </c>
      <c r="AI235">
        <v>17.4266083697688</v>
      </c>
      <c r="AJ235">
        <v>59.980014988758398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0.02</v>
      </c>
      <c r="AM235" t="s">
        <v>10349</v>
      </c>
      <c r="AN235">
        <v>1.3</v>
      </c>
      <c r="AO235" t="s">
        <v>10349</v>
      </c>
      <c r="AP235">
        <v>0.156077865564346</v>
      </c>
      <c r="AQ235">
        <f>(Table2[[#This Row],[Sharpe Ratio]]-AVERAGE(Table2[Sharpe Ratio]))/_xlfn.STDEV.P(Table2[Sharpe Ratio])</f>
        <v>1.0399694334178358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0.70909423417016371</v>
      </c>
      <c r="AS235">
        <f>_xlfn.RANK.AVG(Table2[[#This Row],[1Y Return vs Nifty Z-Score]],Table2[1Y Return vs Nifty Z-Score])</f>
        <v>309</v>
      </c>
      <c r="AT235">
        <f>_xlfn.RANK.AVG(Table2[[#This Row],[6M Return vs Nifty Z-Score]],Table2[6M Return vs Nifty Z-Score])</f>
        <v>389</v>
      </c>
      <c r="AU235">
        <f>_xlfn.RANK.AVG(Table2[[#This Row],[Sharpe Ratio Z-Score]],Table2[Sharpe Ratio Z-Score])</f>
        <v>111</v>
      </c>
      <c r="AV235">
        <f>(Table2[[#This Row],[Rank 1Y]]+Table2[[#This Row],[Rank 6M]]+Table2[[#This Row],[Rank Sharpe]])/3</f>
        <v>269.66666666666669</v>
      </c>
    </row>
    <row r="236" spans="1:48" x14ac:dyDescent="0.3">
      <c r="A236" t="s">
        <v>553</v>
      </c>
      <c r="B236" t="s">
        <v>554</v>
      </c>
      <c r="C236" t="s">
        <v>10307</v>
      </c>
      <c r="D236" t="s">
        <v>186</v>
      </c>
      <c r="E236">
        <v>36404.1</v>
      </c>
      <c r="F236">
        <v>834</v>
      </c>
      <c r="G236">
        <v>32.259125211764399</v>
      </c>
      <c r="H236">
        <f>(Table2[[#This Row],[1Y Return vs Nifty]]-AVERAGE(Table2[1Y Return vs Nifty]))/_xlfn.STDEV.P(Table2[1Y Return vs Nifty])</f>
        <v>4.1742939654852131E-2</v>
      </c>
      <c r="I236">
        <v>1.0488048792798399</v>
      </c>
      <c r="J236">
        <f>(Table2[[#This Row],[1M Return vs Nifty]]-AVERAGE(Table2[1M Return vs Nifty]))/_xlfn.STDEV.P(Table2[1M Return vs Nifty])</f>
        <v>8.9917047472468856E-2</v>
      </c>
      <c r="K236">
        <v>65.048416624730393</v>
      </c>
      <c r="L236">
        <f>(Table2[[#This Row],[6M Return vs Nifty]]-AVERAGE(Table2[6M Return vs Nifty]))/_xlfn.STDEV.P(Table2[6M Return vs Nifty])</f>
        <v>1.9627028563828652</v>
      </c>
      <c r="M236">
        <v>-1.0338160588632901</v>
      </c>
      <c r="N236">
        <f>(Table2[[#This Row],[1W Return vs Nifty]]-AVERAGE(Table2[1W Return vs Nifty]))/_xlfn.STDEV.P(Table2[1W Return vs Nifty])</f>
        <v>-0.33227573359645007</v>
      </c>
      <c r="O236">
        <v>802.92</v>
      </c>
      <c r="P236">
        <v>758.35374616450997</v>
      </c>
      <c r="Q236">
        <v>610.04708406697</v>
      </c>
      <c r="R236">
        <v>67.157960802322606</v>
      </c>
      <c r="S236" s="2">
        <f>(Table2[[#This Row],[Close Price]]-Table2[[#This Row],[20D EMA]])/Table2[[#This Row],[20D EMA]]</f>
        <v>3.8708713196831619E-2</v>
      </c>
      <c r="T236" s="2">
        <f>(Table2[[#This Row],[Close Price]]-Table2[[#This Row],[50D EMA]])/Table2[[#This Row],[50D EMA]]</f>
        <v>9.9750616672077547E-2</v>
      </c>
      <c r="U236" s="2">
        <f>(Table2[[#This Row],[Close Price]]-Table2[[#This Row],[200D EMA]])/Table2[[#This Row],[200D EMA]]</f>
        <v>0.36710759182719871</v>
      </c>
      <c r="V236">
        <v>0.25601314975369699</v>
      </c>
      <c r="W236">
        <v>814.65</v>
      </c>
      <c r="X236">
        <v>855.6</v>
      </c>
      <c r="Y236">
        <v>806.05</v>
      </c>
      <c r="Z236">
        <v>855.6</v>
      </c>
      <c r="AA236">
        <v>736.35</v>
      </c>
      <c r="AB236">
        <v>855.6</v>
      </c>
      <c r="AC236" s="2">
        <f>(Table2[[#This Row],[Close Price]]/Table2[[#This Row],[Day Low]])-1</f>
        <v>2.3752531762106344E-2</v>
      </c>
      <c r="AD236" s="2">
        <f>(Table2[[#This Row],[Day High]]/Table2[[#This Row],[Close Price]])-1</f>
        <v>2.5899280575539585E-2</v>
      </c>
      <c r="AE236" s="2">
        <f>(Table2[[#This Row],[Close Price]]/Table2[[#This Row],[Current Week Low]])-1</f>
        <v>3.4675268283605343E-2</v>
      </c>
      <c r="AF236" s="2">
        <f>(Table2[[#This Row],[Current Week High]]/Table2[[#This Row],[Close Price]])-1</f>
        <v>2.5899280575539585E-2</v>
      </c>
      <c r="AG236" s="2">
        <f>(Table2[[#This Row],[Close Price]]/Table2[[#This Row],[Current Month Low]])-1</f>
        <v>0.13261356691790582</v>
      </c>
      <c r="AH236" s="2">
        <f>(Table2[[#This Row],[Current Month High]]/Table2[[#This Row],[Close Price]])-1</f>
        <v>2.5899280575539585E-2</v>
      </c>
      <c r="AI236">
        <v>2.5899280575539501</v>
      </c>
      <c r="AJ236">
        <v>99.952049868137095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7.0000000000000007E-2</v>
      </c>
      <c r="AM236" t="s">
        <v>10349</v>
      </c>
      <c r="AN236">
        <v>7.18</v>
      </c>
      <c r="AO236" t="s">
        <v>10349</v>
      </c>
      <c r="AP236">
        <v>1.3335025075707E-2</v>
      </c>
      <c r="AQ236">
        <f>(Table2[[#This Row],[Sharpe Ratio]]-AVERAGE(Table2[Sharpe Ratio]))/_xlfn.STDEV.P(Table2[Sharpe Ratio])</f>
        <v>-0.59998836789600318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1.1620987420177329</v>
      </c>
      <c r="AS236">
        <f>_xlfn.RANK.AVG(Table2[[#This Row],[1Y Return vs Nifty Z-Score]],Table2[1Y Return vs Nifty Z-Score])</f>
        <v>284</v>
      </c>
      <c r="AT236">
        <f>_xlfn.RANK.AVG(Table2[[#This Row],[6M Return vs Nifty Z-Score]],Table2[6M Return vs Nifty Z-Score])</f>
        <v>32</v>
      </c>
      <c r="AU236">
        <f>_xlfn.RANK.AVG(Table2[[#This Row],[Sharpe Ratio Z-Score]],Table2[Sharpe Ratio Z-Score])</f>
        <v>496</v>
      </c>
      <c r="AV236">
        <f>(Table2[[#This Row],[Rank 1Y]]+Table2[[#This Row],[Rank 6M]]+Table2[[#This Row],[Rank Sharpe]])/3</f>
        <v>270.66666666666669</v>
      </c>
    </row>
    <row r="237" spans="1:48" x14ac:dyDescent="0.3">
      <c r="A237" t="s">
        <v>292</v>
      </c>
      <c r="B237" t="s">
        <v>293</v>
      </c>
      <c r="C237" t="s">
        <v>10310</v>
      </c>
      <c r="D237" t="s">
        <v>101</v>
      </c>
      <c r="E237">
        <v>95457.965751915006</v>
      </c>
      <c r="F237">
        <v>95.03</v>
      </c>
      <c r="G237">
        <v>57.765173179686897</v>
      </c>
      <c r="H237">
        <f>(Table2[[#This Row],[1Y Return vs Nifty]]-AVERAGE(Table2[1Y Return vs Nifty]))/_xlfn.STDEV.P(Table2[1Y Return vs Nifty])</f>
        <v>0.44391080580304088</v>
      </c>
      <c r="I237">
        <v>-9.0207695104652696</v>
      </c>
      <c r="J237">
        <f>(Table2[[#This Row],[1M Return vs Nifty]]-AVERAGE(Table2[1M Return vs Nifty]))/_xlfn.STDEV.P(Table2[1M Return vs Nifty])</f>
        <v>-0.87880138102022021</v>
      </c>
      <c r="K237">
        <v>-7.3461768050448004</v>
      </c>
      <c r="L237">
        <f>(Table2[[#This Row],[6M Return vs Nifty]]-AVERAGE(Table2[6M Return vs Nifty]))/_xlfn.STDEV.P(Table2[6M Return vs Nifty])</f>
        <v>-0.52207447607701074</v>
      </c>
      <c r="M237">
        <v>-1.3841861034452601</v>
      </c>
      <c r="N237">
        <f>(Table2[[#This Row],[1W Return vs Nifty]]-AVERAGE(Table2[1W Return vs Nifty]))/_xlfn.STDEV.P(Table2[1W Return vs Nifty])</f>
        <v>-0.41174495110766723</v>
      </c>
      <c r="O237">
        <v>98.24</v>
      </c>
      <c r="P237">
        <v>100.031076981514</v>
      </c>
      <c r="Q237">
        <v>87.9482192716101</v>
      </c>
      <c r="R237">
        <v>36.308211357430501</v>
      </c>
      <c r="S237" s="2">
        <f>(Table2[[#This Row],[Close Price]]-Table2[[#This Row],[20D EMA]])/Table2[[#This Row],[20D EMA]]</f>
        <v>-3.2675081433224694E-2</v>
      </c>
      <c r="T237" s="2">
        <f>(Table2[[#This Row],[Close Price]]-Table2[[#This Row],[50D EMA]])/Table2[[#This Row],[50D EMA]]</f>
        <v>-4.9995232805883069E-2</v>
      </c>
      <c r="U237" s="2">
        <f>(Table2[[#This Row],[Close Price]]-Table2[[#This Row],[200D EMA]])/Table2[[#This Row],[200D EMA]]</f>
        <v>8.0522161642855652E-2</v>
      </c>
      <c r="V237">
        <v>0.32274773381197203</v>
      </c>
      <c r="W237">
        <v>94.8</v>
      </c>
      <c r="X237">
        <v>96.96</v>
      </c>
      <c r="Y237">
        <v>94.8</v>
      </c>
      <c r="Z237">
        <v>99.3</v>
      </c>
      <c r="AA237">
        <v>92.5</v>
      </c>
      <c r="AB237">
        <v>106.3</v>
      </c>
      <c r="AC237" s="2">
        <f>(Table2[[#This Row],[Close Price]]/Table2[[#This Row],[Day Low]])-1</f>
        <v>2.4261603375528296E-3</v>
      </c>
      <c r="AD237" s="2">
        <f>(Table2[[#This Row],[Day High]]/Table2[[#This Row],[Close Price]])-1</f>
        <v>2.0309375986530487E-2</v>
      </c>
      <c r="AE237" s="2">
        <f>(Table2[[#This Row],[Close Price]]/Table2[[#This Row],[Current Week Low]])-1</f>
        <v>2.4261603375528296E-3</v>
      </c>
      <c r="AF237" s="2">
        <f>(Table2[[#This Row],[Current Week High]]/Table2[[#This Row],[Close Price]])-1</f>
        <v>4.4933178996106493E-2</v>
      </c>
      <c r="AG237" s="2">
        <f>(Table2[[#This Row],[Close Price]]/Table2[[#This Row],[Current Month Low]])-1</f>
        <v>2.7351351351351472E-2</v>
      </c>
      <c r="AH237" s="2">
        <f>(Table2[[#This Row],[Current Month High]]/Table2[[#This Row],[Close Price]])-1</f>
        <v>0.11859412817005155</v>
      </c>
      <c r="AI237">
        <v>24.592234031358501</v>
      </c>
      <c r="AJ237">
        <v>96.342975206611499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-0.16</v>
      </c>
      <c r="AM237" t="s">
        <v>10348</v>
      </c>
      <c r="AN237">
        <v>-3.8</v>
      </c>
      <c r="AO237" t="s">
        <v>10348</v>
      </c>
      <c r="AP237">
        <v>0.147143751096106</v>
      </c>
      <c r="AQ237">
        <f>(Table2[[#This Row],[Sharpe Ratio]]-AVERAGE(Table2[Sharpe Ratio]))/_xlfn.STDEV.P(Table2[Sharpe Ratio])</f>
        <v>0.93732631191439941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184</v>
      </c>
      <c r="AT237">
        <f>_xlfn.RANK.AVG(Table2[[#This Row],[6M Return vs Nifty Z-Score]],Table2[6M Return vs Nifty Z-Score])</f>
        <v>498</v>
      </c>
      <c r="AU237">
        <f>_xlfn.RANK.AVG(Table2[[#This Row],[Sharpe Ratio Z-Score]],Table2[Sharpe Ratio Z-Score])</f>
        <v>134</v>
      </c>
      <c r="AV237">
        <f>(Table2[[#This Row],[Rank 1Y]]+Table2[[#This Row],[Rank 6M]]+Table2[[#This Row],[Rank Sharpe]])/3</f>
        <v>272</v>
      </c>
    </row>
    <row r="238" spans="1:48" x14ac:dyDescent="0.3">
      <c r="A238" t="s">
        <v>1072</v>
      </c>
      <c r="B238" t="s">
        <v>1073</v>
      </c>
      <c r="C238" t="s">
        <v>10310</v>
      </c>
      <c r="D238" t="s">
        <v>101</v>
      </c>
      <c r="E238">
        <v>12473.295065139901</v>
      </c>
      <c r="F238">
        <v>18.2</v>
      </c>
      <c r="G238">
        <v>94.835603267556905</v>
      </c>
      <c r="H238">
        <f>(Table2[[#This Row],[1Y Return vs Nifty]]-AVERAGE(Table2[1Y Return vs Nifty]))/_xlfn.STDEV.P(Table2[1Y Return vs Nifty])</f>
        <v>1.028420635957203</v>
      </c>
      <c r="I238">
        <v>-11.350715702624401</v>
      </c>
      <c r="J238">
        <f>(Table2[[#This Row],[1M Return vs Nifty]]-AVERAGE(Table2[1M Return vs Nifty]))/_xlfn.STDEV.P(Table2[1M Return vs Nifty])</f>
        <v>-1.1029480754465029</v>
      </c>
      <c r="K238">
        <v>-12.97491659182</v>
      </c>
      <c r="L238">
        <f>(Table2[[#This Row],[6M Return vs Nifty]]-AVERAGE(Table2[6M Return vs Nifty]))/_xlfn.STDEV.P(Table2[6M Return vs Nifty])</f>
        <v>-0.7152679781036646</v>
      </c>
      <c r="M238">
        <v>-0.96021004374457997</v>
      </c>
      <c r="N238">
        <f>(Table2[[#This Row],[1W Return vs Nifty]]-AVERAGE(Table2[1W Return vs Nifty]))/_xlfn.STDEV.P(Table2[1W Return vs Nifty])</f>
        <v>-0.31558077774603849</v>
      </c>
      <c r="O238">
        <v>18.350000000000001</v>
      </c>
      <c r="P238">
        <v>18.568209776420101</v>
      </c>
      <c r="Q238">
        <v>16.764987391490099</v>
      </c>
      <c r="R238">
        <v>47.616401309797297</v>
      </c>
      <c r="S238" s="2">
        <f>(Table2[[#This Row],[Close Price]]-Table2[[#This Row],[20D EMA]])/Table2[[#This Row],[20D EMA]]</f>
        <v>-8.1743869209810419E-3</v>
      </c>
      <c r="T238" s="2">
        <f>(Table2[[#This Row],[Close Price]]-Table2[[#This Row],[50D EMA]])/Table2[[#This Row],[50D EMA]]</f>
        <v>-1.9830117219361336E-2</v>
      </c>
      <c r="U238" s="2">
        <f>(Table2[[#This Row],[Close Price]]-Table2[[#This Row],[200D EMA]])/Table2[[#This Row],[200D EMA]]</f>
        <v>8.5595806009273384E-2</v>
      </c>
      <c r="V238">
        <v>0.76061612635867504</v>
      </c>
      <c r="W238">
        <v>18</v>
      </c>
      <c r="X238">
        <v>18.329999999999998</v>
      </c>
      <c r="Y238">
        <v>18</v>
      </c>
      <c r="Z238">
        <v>18.62</v>
      </c>
      <c r="AA238">
        <v>17.02</v>
      </c>
      <c r="AB238">
        <v>20.05</v>
      </c>
      <c r="AC238" s="2">
        <f>(Table2[[#This Row],[Close Price]]/Table2[[#This Row],[Day Low]])-1</f>
        <v>1.1111111111111072E-2</v>
      </c>
      <c r="AD238" s="2">
        <f>(Table2[[#This Row],[Day High]]/Table2[[#This Row],[Close Price]])-1</f>
        <v>7.1428571428571175E-3</v>
      </c>
      <c r="AE238" s="2">
        <f>(Table2[[#This Row],[Close Price]]/Table2[[#This Row],[Current Week Low]])-1</f>
        <v>1.1111111111111072E-2</v>
      </c>
      <c r="AF238" s="2">
        <f>(Table2[[#This Row],[Current Week High]]/Table2[[#This Row],[Close Price]])-1</f>
        <v>2.3076923076923217E-2</v>
      </c>
      <c r="AG238" s="2">
        <f>(Table2[[#This Row],[Close Price]]/Table2[[#This Row],[Current Month Low]])-1</f>
        <v>6.9330199764982448E-2</v>
      </c>
      <c r="AH238" s="2">
        <f>(Table2[[#This Row],[Current Month High]]/Table2[[#This Row],[Close Price]])-1</f>
        <v>0.10164835164835173</v>
      </c>
      <c r="AI238">
        <v>31.868131868131801</v>
      </c>
      <c r="AJ238">
        <v>139.47368421052599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-7.0000000000000007E-2</v>
      </c>
      <c r="AM238" t="s">
        <v>10348</v>
      </c>
      <c r="AN238">
        <v>1.56</v>
      </c>
      <c r="AO238" t="s">
        <v>10349</v>
      </c>
      <c r="AP238">
        <v>0.13487953785944201</v>
      </c>
      <c r="AQ238">
        <f>(Table2[[#This Row],[Sharpe Ratio]]-AVERAGE(Table2[Sharpe Ratio]))/_xlfn.STDEV.P(Table2[Sharpe Ratio])</f>
        <v>0.79642402844019355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97</v>
      </c>
      <c r="AT238">
        <f>_xlfn.RANK.AVG(Table2[[#This Row],[6M Return vs Nifty Z-Score]],Table2[6M Return vs Nifty Z-Score])</f>
        <v>567</v>
      </c>
      <c r="AU238">
        <f>_xlfn.RANK.AVG(Table2[[#This Row],[Sharpe Ratio Z-Score]],Table2[Sharpe Ratio Z-Score])</f>
        <v>152</v>
      </c>
      <c r="AV238">
        <f>(Table2[[#This Row],[Rank 1Y]]+Table2[[#This Row],[Rank 6M]]+Table2[[#This Row],[Rank Sharpe]])/3</f>
        <v>272</v>
      </c>
    </row>
    <row r="239" spans="1:48" x14ac:dyDescent="0.3">
      <c r="A239" t="s">
        <v>390</v>
      </c>
      <c r="B239" t="s">
        <v>391</v>
      </c>
      <c r="C239" t="s">
        <v>10317</v>
      </c>
      <c r="D239" t="s">
        <v>139</v>
      </c>
      <c r="E239">
        <v>62835.920587155</v>
      </c>
      <c r="F239">
        <v>1728.15</v>
      </c>
      <c r="G239">
        <v>29.707515636660901</v>
      </c>
      <c r="H239">
        <f>(Table2[[#This Row],[1Y Return vs Nifty]]-AVERAGE(Table2[1Y Return vs Nifty]))/_xlfn.STDEV.P(Table2[1Y Return vs Nifty])</f>
        <v>1.5103101485788467E-3</v>
      </c>
      <c r="I239">
        <v>-3.7162926601491302</v>
      </c>
      <c r="J239">
        <f>(Table2[[#This Row],[1M Return vs Nifty]]-AVERAGE(Table2[1M Return vs Nifty]))/_xlfn.STDEV.P(Table2[1M Return vs Nifty])</f>
        <v>-0.36849734238605392</v>
      </c>
      <c r="K239">
        <v>12.0707249037394</v>
      </c>
      <c r="L239">
        <f>(Table2[[#This Row],[6M Return vs Nifty]]-AVERAGE(Table2[6M Return vs Nifty]))/_xlfn.STDEV.P(Table2[6M Return vs Nifty])</f>
        <v>0.14436586078860142</v>
      </c>
      <c r="M239">
        <v>-2.9679049142374598</v>
      </c>
      <c r="N239">
        <f>(Table2[[#This Row],[1W Return vs Nifty]]-AVERAGE(Table2[1W Return vs Nifty]))/_xlfn.STDEV.P(Table2[1W Return vs Nifty])</f>
        <v>-0.77095629522132469</v>
      </c>
      <c r="O239">
        <v>1749.49</v>
      </c>
      <c r="P239">
        <v>1747.3952765998999</v>
      </c>
      <c r="Q239">
        <v>1553.7703122376199</v>
      </c>
      <c r="R239">
        <v>45.044532931125197</v>
      </c>
      <c r="S239" s="2">
        <f>(Table2[[#This Row],[Close Price]]-Table2[[#This Row],[20D EMA]])/Table2[[#This Row],[20D EMA]]</f>
        <v>-1.2197840513521036E-2</v>
      </c>
      <c r="T239" s="2">
        <f>(Table2[[#This Row],[Close Price]]-Table2[[#This Row],[50D EMA]])/Table2[[#This Row],[50D EMA]]</f>
        <v>-1.1013693843414475E-2</v>
      </c>
      <c r="U239" s="2">
        <f>(Table2[[#This Row],[Close Price]]-Table2[[#This Row],[200D EMA]])/Table2[[#This Row],[200D EMA]]</f>
        <v>0.11223002936080817</v>
      </c>
      <c r="V239">
        <v>0.65090529673206499</v>
      </c>
      <c r="W239">
        <v>1716.3</v>
      </c>
      <c r="X239">
        <v>1747.4</v>
      </c>
      <c r="Y239">
        <v>1699.95</v>
      </c>
      <c r="Z239">
        <v>1747.4</v>
      </c>
      <c r="AA239">
        <v>1687</v>
      </c>
      <c r="AB239">
        <v>1870</v>
      </c>
      <c r="AC239" s="2">
        <f>(Table2[[#This Row],[Close Price]]/Table2[[#This Row],[Day Low]])-1</f>
        <v>6.9043873448697557E-3</v>
      </c>
      <c r="AD239" s="2">
        <f>(Table2[[#This Row],[Day High]]/Table2[[#This Row],[Close Price]])-1</f>
        <v>1.1139079362323834E-2</v>
      </c>
      <c r="AE239" s="2">
        <f>(Table2[[#This Row],[Close Price]]/Table2[[#This Row],[Current Week Low]])-1</f>
        <v>1.6588723197741073E-2</v>
      </c>
      <c r="AF239" s="2">
        <f>(Table2[[#This Row],[Current Week High]]/Table2[[#This Row],[Close Price]])-1</f>
        <v>1.1139079362323834E-2</v>
      </c>
      <c r="AG239" s="2">
        <f>(Table2[[#This Row],[Close Price]]/Table2[[#This Row],[Current Month Low]])-1</f>
        <v>2.4392412566686561E-2</v>
      </c>
      <c r="AH239" s="2">
        <f>(Table2[[#This Row],[Current Month High]]/Table2[[#This Row],[Close Price]])-1</f>
        <v>8.2081995197176072E-2</v>
      </c>
      <c r="AI239">
        <v>13.0139166160344</v>
      </c>
      <c r="AJ239">
        <v>64.413471601179694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-0.08</v>
      </c>
      <c r="AM239" t="s">
        <v>10348</v>
      </c>
      <c r="AN239">
        <v>-0.94</v>
      </c>
      <c r="AO239" t="s">
        <v>10348</v>
      </c>
      <c r="AP239">
        <v>9.3740828857529004E-2</v>
      </c>
      <c r="AQ239">
        <f>(Table2[[#This Row],[Sharpe Ratio]]-AVERAGE(Table2[Sharpe Ratio]))/_xlfn.STDEV.P(Table2[Sharpe Ratio])</f>
        <v>0.32378563528003546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-0.66979183139016296</v>
      </c>
      <c r="AS239">
        <f>_xlfn.RANK.AVG(Table2[[#This Row],[1Y Return vs Nifty Z-Score]],Table2[1Y Return vs Nifty Z-Score])</f>
        <v>296</v>
      </c>
      <c r="AT239">
        <f>_xlfn.RANK.AVG(Table2[[#This Row],[6M Return vs Nifty Z-Score]],Table2[6M Return vs Nifty Z-Score])</f>
        <v>274</v>
      </c>
      <c r="AU239">
        <f>_xlfn.RANK.AVG(Table2[[#This Row],[Sharpe Ratio Z-Score]],Table2[Sharpe Ratio Z-Score])</f>
        <v>249</v>
      </c>
      <c r="AV239">
        <f>(Table2[[#This Row],[Rank 1Y]]+Table2[[#This Row],[Rank 6M]]+Table2[[#This Row],[Rank Sharpe]])/3</f>
        <v>273</v>
      </c>
    </row>
    <row r="240" spans="1:48" x14ac:dyDescent="0.3">
      <c r="A240" t="s">
        <v>531</v>
      </c>
      <c r="B240" t="s">
        <v>532</v>
      </c>
      <c r="C240" t="s">
        <v>10308</v>
      </c>
      <c r="D240" t="s">
        <v>46</v>
      </c>
      <c r="E240">
        <v>39724.542000000001</v>
      </c>
      <c r="F240">
        <v>65.78</v>
      </c>
      <c r="G240">
        <v>108.046596056608</v>
      </c>
      <c r="H240">
        <f>(Table2[[#This Row],[1Y Return vs Nifty]]-AVERAGE(Table2[1Y Return vs Nifty]))/_xlfn.STDEV.P(Table2[1Y Return vs Nifty])</f>
        <v>1.2367256146961156</v>
      </c>
      <c r="I240">
        <v>-3.0665333578899698</v>
      </c>
      <c r="J240">
        <f>(Table2[[#This Row],[1M Return vs Nifty]]-AVERAGE(Table2[1M Return vs Nifty]))/_xlfn.STDEV.P(Table2[1M Return vs Nifty])</f>
        <v>-0.30598886031713773</v>
      </c>
      <c r="K240">
        <v>-13.2602788341294</v>
      </c>
      <c r="L240">
        <f>(Table2[[#This Row],[6M Return vs Nifty]]-AVERAGE(Table2[6M Return vs Nifty]))/_xlfn.STDEV.P(Table2[6M Return vs Nifty])</f>
        <v>-0.72506237845371457</v>
      </c>
      <c r="M240">
        <v>0.22049261114329999</v>
      </c>
      <c r="N240">
        <f>(Table2[[#This Row],[1W Return vs Nifty]]-AVERAGE(Table2[1W Return vs Nifty]))/_xlfn.STDEV.P(Table2[1W Return vs Nifty])</f>
        <v>-4.7779584269851148E-2</v>
      </c>
      <c r="O240">
        <v>64.69</v>
      </c>
      <c r="P240">
        <v>65.402117735288797</v>
      </c>
      <c r="Q240">
        <v>58.3420064070582</v>
      </c>
      <c r="R240">
        <v>62.710013745065901</v>
      </c>
      <c r="S240" s="2">
        <f>(Table2[[#This Row],[Close Price]]-Table2[[#This Row],[20D EMA]])/Table2[[#This Row],[20D EMA]]</f>
        <v>1.6849590353996035E-2</v>
      </c>
      <c r="T240" s="2">
        <f>(Table2[[#This Row],[Close Price]]-Table2[[#This Row],[50D EMA]])/Table2[[#This Row],[50D EMA]]</f>
        <v>5.7778291865205307E-3</v>
      </c>
      <c r="U240" s="2">
        <f>(Table2[[#This Row],[Close Price]]-Table2[[#This Row],[200D EMA]])/Table2[[#This Row],[200D EMA]]</f>
        <v>0.12748950629236425</v>
      </c>
      <c r="V240">
        <v>0.219742455551067</v>
      </c>
      <c r="W240">
        <v>65.47</v>
      </c>
      <c r="X240">
        <v>66.260000000000005</v>
      </c>
      <c r="Y240">
        <v>64.930000000000007</v>
      </c>
      <c r="Z240">
        <v>66.260000000000005</v>
      </c>
      <c r="AA240">
        <v>60.3</v>
      </c>
      <c r="AB240">
        <v>66.8</v>
      </c>
      <c r="AC240" s="2">
        <f>(Table2[[#This Row],[Close Price]]/Table2[[#This Row],[Day Low]])-1</f>
        <v>4.734993126622955E-3</v>
      </c>
      <c r="AD240" s="2">
        <f>(Table2[[#This Row],[Day High]]/Table2[[#This Row],[Close Price]])-1</f>
        <v>7.2970507753116198E-3</v>
      </c>
      <c r="AE240" s="2">
        <f>(Table2[[#This Row],[Close Price]]/Table2[[#This Row],[Current Week Low]])-1</f>
        <v>1.3091021099645772E-2</v>
      </c>
      <c r="AF240" s="2">
        <f>(Table2[[#This Row],[Current Week High]]/Table2[[#This Row],[Close Price]])-1</f>
        <v>7.2970507753116198E-3</v>
      </c>
      <c r="AG240" s="2">
        <f>(Table2[[#This Row],[Close Price]]/Table2[[#This Row],[Current Month Low]])-1</f>
        <v>9.0878938640132745E-2</v>
      </c>
      <c r="AH240" s="2">
        <f>(Table2[[#This Row],[Current Month High]]/Table2[[#This Row],[Close Price]])-1</f>
        <v>1.5506232897537275E-2</v>
      </c>
      <c r="AI240">
        <v>18.805107935542701</v>
      </c>
      <c r="AJ240">
        <v>142.28360957642701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-0.14000000000000001</v>
      </c>
      <c r="AM240" t="s">
        <v>10348</v>
      </c>
      <c r="AN240">
        <v>3.2</v>
      </c>
      <c r="AO240" t="s">
        <v>10349</v>
      </c>
      <c r="AP240">
        <v>0.12668140943473999</v>
      </c>
      <c r="AQ240">
        <f>(Table2[[#This Row],[Sharpe Ratio]]-AVERAGE(Table2[Sharpe Ratio]))/_xlfn.STDEV.P(Table2[Sharpe Ratio])</f>
        <v>0.70223657483313939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75</v>
      </c>
      <c r="AT240">
        <f>_xlfn.RANK.AVG(Table2[[#This Row],[6M Return vs Nifty Z-Score]],Table2[6M Return vs Nifty Z-Score])</f>
        <v>571</v>
      </c>
      <c r="AU240">
        <f>_xlfn.RANK.AVG(Table2[[#This Row],[Sharpe Ratio Z-Score]],Table2[Sharpe Ratio Z-Score])</f>
        <v>173</v>
      </c>
      <c r="AV240">
        <f>(Table2[[#This Row],[Rank 1Y]]+Table2[[#This Row],[Rank 6M]]+Table2[[#This Row],[Rank Sharpe]])/3</f>
        <v>273</v>
      </c>
    </row>
    <row r="241" spans="1:48" x14ac:dyDescent="0.3">
      <c r="A241" t="s">
        <v>951</v>
      </c>
      <c r="B241" t="s">
        <v>952</v>
      </c>
      <c r="C241" t="s">
        <v>10315</v>
      </c>
      <c r="D241" t="s">
        <v>953</v>
      </c>
      <c r="E241">
        <v>15548.8099152049</v>
      </c>
      <c r="F241">
        <v>1306.45</v>
      </c>
      <c r="G241">
        <v>40.088960690020002</v>
      </c>
      <c r="H241">
        <f>(Table2[[#This Row],[1Y Return vs Nifty]]-AVERAGE(Table2[1Y Return vs Nifty]))/_xlfn.STDEV.P(Table2[1Y Return vs Nifty])</f>
        <v>0.16520025576049269</v>
      </c>
      <c r="I241">
        <v>-8.5507949084525894</v>
      </c>
      <c r="J241">
        <f>(Table2[[#This Row],[1M Return vs Nifty]]-AVERAGE(Table2[1M Return vs Nifty]))/_xlfn.STDEV.P(Table2[1M Return vs Nifty])</f>
        <v>-0.83358864011660738</v>
      </c>
      <c r="K241">
        <v>-7.7399092015812796</v>
      </c>
      <c r="L241">
        <f>(Table2[[#This Row],[6M Return vs Nifty]]-AVERAGE(Table2[6M Return vs Nifty]))/_xlfn.STDEV.P(Table2[6M Return vs Nifty])</f>
        <v>-0.53558843185214688</v>
      </c>
      <c r="M241">
        <v>-3.85304370444879</v>
      </c>
      <c r="N241">
        <f>(Table2[[#This Row],[1W Return vs Nifty]]-AVERAGE(Table2[1W Return vs Nifty]))/_xlfn.STDEV.P(Table2[1W Return vs Nifty])</f>
        <v>-0.97171914048923203</v>
      </c>
      <c r="O241">
        <v>1319.55</v>
      </c>
      <c r="P241">
        <v>1363.0415087318499</v>
      </c>
      <c r="Q241">
        <v>1219.7257583568701</v>
      </c>
      <c r="R241">
        <v>48.896595022767499</v>
      </c>
      <c r="S241" s="2">
        <f>(Table2[[#This Row],[Close Price]]-Table2[[#This Row],[20D EMA]])/Table2[[#This Row],[20D EMA]]</f>
        <v>-9.9276268424841121E-3</v>
      </c>
      <c r="T241" s="2">
        <f>(Table2[[#This Row],[Close Price]]-Table2[[#This Row],[50D EMA]])/Table2[[#This Row],[50D EMA]]</f>
        <v>-4.1518551246837412E-2</v>
      </c>
      <c r="U241" s="2">
        <f>(Table2[[#This Row],[Close Price]]-Table2[[#This Row],[200D EMA]])/Table2[[#This Row],[200D EMA]]</f>
        <v>7.1101426733792078E-2</v>
      </c>
      <c r="V241">
        <v>0.64037368622313195</v>
      </c>
      <c r="W241">
        <v>1293</v>
      </c>
      <c r="X241">
        <v>1318.8</v>
      </c>
      <c r="Y241">
        <v>1291.0999999999999</v>
      </c>
      <c r="Z241">
        <v>1318.8</v>
      </c>
      <c r="AA241">
        <v>1227.55</v>
      </c>
      <c r="AB241">
        <v>1392.1</v>
      </c>
      <c r="AC241" s="2">
        <f>(Table2[[#This Row],[Close Price]]/Table2[[#This Row],[Day Low]])-1</f>
        <v>1.0402165506573802E-2</v>
      </c>
      <c r="AD241" s="2">
        <f>(Table2[[#This Row],[Day High]]/Table2[[#This Row],[Close Price]])-1</f>
        <v>9.4530980902445272E-3</v>
      </c>
      <c r="AE241" s="2">
        <f>(Table2[[#This Row],[Close Price]]/Table2[[#This Row],[Current Week Low]])-1</f>
        <v>1.1889086825187967E-2</v>
      </c>
      <c r="AF241" s="2">
        <f>(Table2[[#This Row],[Current Week High]]/Table2[[#This Row],[Close Price]])-1</f>
        <v>9.4530980902445272E-3</v>
      </c>
      <c r="AG241" s="2">
        <f>(Table2[[#This Row],[Close Price]]/Table2[[#This Row],[Current Month Low]])-1</f>
        <v>6.4274367642865871E-2</v>
      </c>
      <c r="AH241" s="2">
        <f>(Table2[[#This Row],[Current Month High]]/Table2[[#This Row],[Close Price]])-1</f>
        <v>6.5559340196716276E-2</v>
      </c>
      <c r="AI241">
        <v>29.7409009146924</v>
      </c>
      <c r="AJ241">
        <v>102.754714052921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-0.15</v>
      </c>
      <c r="AM241" t="s">
        <v>10348</v>
      </c>
      <c r="AN241">
        <v>0.45</v>
      </c>
      <c r="AO241" t="s">
        <v>10349</v>
      </c>
      <c r="AP241">
        <v>0.18460718354342401</v>
      </c>
      <c r="AQ241">
        <f>(Table2[[#This Row],[Sharpe Ratio]]-AVERAGE(Table2[Sharpe Ratio]))/_xlfn.STDEV.P(Table2[Sharpe Ratio])</f>
        <v>1.3677398310489237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252</v>
      </c>
      <c r="AT241">
        <f>_xlfn.RANK.AVG(Table2[[#This Row],[6M Return vs Nifty Z-Score]],Table2[6M Return vs Nifty Z-Score])</f>
        <v>503</v>
      </c>
      <c r="AU241">
        <f>_xlfn.RANK.AVG(Table2[[#This Row],[Sharpe Ratio Z-Score]],Table2[Sharpe Ratio Z-Score])</f>
        <v>64</v>
      </c>
      <c r="AV241">
        <f>(Table2[[#This Row],[Rank 1Y]]+Table2[[#This Row],[Rank 6M]]+Table2[[#This Row],[Rank Sharpe]])/3</f>
        <v>273</v>
      </c>
    </row>
    <row r="242" spans="1:48" x14ac:dyDescent="0.3">
      <c r="A242" t="s">
        <v>738</v>
      </c>
      <c r="B242" t="s">
        <v>739</v>
      </c>
      <c r="C242" t="s">
        <v>10304</v>
      </c>
      <c r="D242" t="s">
        <v>740</v>
      </c>
      <c r="E242">
        <v>23169.739969425002</v>
      </c>
      <c r="F242">
        <v>1652.35</v>
      </c>
      <c r="G242">
        <v>21.729034931411899</v>
      </c>
      <c r="H242">
        <f>(Table2[[#This Row],[1Y Return vs Nifty]]-AVERAGE(Table2[1Y Return vs Nifty]))/_xlfn.STDEV.P(Table2[1Y Return vs Nifty])</f>
        <v>-0.12429077688653814</v>
      </c>
      <c r="I242">
        <v>14.226532917911401</v>
      </c>
      <c r="J242">
        <f>(Table2[[#This Row],[1M Return vs Nifty]]-AVERAGE(Table2[1M Return vs Nifty]))/_xlfn.STDEV.P(Table2[1M Return vs Nifty])</f>
        <v>1.3576476885696387</v>
      </c>
      <c r="K242">
        <v>34.797382277377999</v>
      </c>
      <c r="L242">
        <f>(Table2[[#This Row],[6M Return vs Nifty]]-AVERAGE(Table2[6M Return vs Nifty]))/_xlfn.STDEV.P(Table2[6M Return vs Nifty])</f>
        <v>0.92440592192075555</v>
      </c>
      <c r="M242">
        <v>6.3736462871414696</v>
      </c>
      <c r="N242">
        <f>(Table2[[#This Row],[1W Return vs Nifty]]-AVERAGE(Table2[1W Return vs Nifty]))/_xlfn.STDEV.P(Table2[1W Return vs Nifty])</f>
        <v>1.3478485963334839</v>
      </c>
      <c r="O242">
        <v>1562.65</v>
      </c>
      <c r="P242">
        <v>1451.4594886448499</v>
      </c>
      <c r="Q242">
        <v>1252.9102722871501</v>
      </c>
      <c r="R242">
        <v>62.296714388956403</v>
      </c>
      <c r="S242" s="2">
        <f>(Table2[[#This Row],[Close Price]]-Table2[[#This Row],[20D EMA]])/Table2[[#This Row],[20D EMA]]</f>
        <v>5.7402489361021221E-2</v>
      </c>
      <c r="T242" s="2">
        <f>(Table2[[#This Row],[Close Price]]-Table2[[#This Row],[50D EMA]])/Table2[[#This Row],[50D EMA]]</f>
        <v>0.13840586866307286</v>
      </c>
      <c r="U242" s="2">
        <f>(Table2[[#This Row],[Close Price]]-Table2[[#This Row],[200D EMA]])/Table2[[#This Row],[200D EMA]]</f>
        <v>0.31880952415186492</v>
      </c>
      <c r="V242">
        <v>0.70021312301650596</v>
      </c>
      <c r="W242">
        <v>1644</v>
      </c>
      <c r="X242">
        <v>1710</v>
      </c>
      <c r="Y242">
        <v>1633.7</v>
      </c>
      <c r="Z242">
        <v>1715</v>
      </c>
      <c r="AA242">
        <v>1419.05</v>
      </c>
      <c r="AB242">
        <v>1715</v>
      </c>
      <c r="AC242" s="2">
        <f>(Table2[[#This Row],[Close Price]]/Table2[[#This Row],[Day Low]])-1</f>
        <v>5.07907542579078E-3</v>
      </c>
      <c r="AD242" s="2">
        <f>(Table2[[#This Row],[Day High]]/Table2[[#This Row],[Close Price]])-1</f>
        <v>3.4889702544860457E-2</v>
      </c>
      <c r="AE242" s="2">
        <f>(Table2[[#This Row],[Close Price]]/Table2[[#This Row],[Current Week Low]])-1</f>
        <v>1.1415804615290348E-2</v>
      </c>
      <c r="AF242" s="2">
        <f>(Table2[[#This Row],[Current Week High]]/Table2[[#This Row],[Close Price]])-1</f>
        <v>3.7915695827155371E-2</v>
      </c>
      <c r="AG242" s="2">
        <f>(Table2[[#This Row],[Close Price]]/Table2[[#This Row],[Current Month Low]])-1</f>
        <v>0.16440576441985844</v>
      </c>
      <c r="AH242" s="2">
        <f>(Table2[[#This Row],[Current Month High]]/Table2[[#This Row],[Close Price]])-1</f>
        <v>3.7915695827155371E-2</v>
      </c>
      <c r="AI242">
        <v>3.79156958271553</v>
      </c>
      <c r="AJ242">
        <v>67.216515711177394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0.17</v>
      </c>
      <c r="AM242" t="s">
        <v>10349</v>
      </c>
      <c r="AN242">
        <v>11.48</v>
      </c>
      <c r="AO242" t="s">
        <v>10349</v>
      </c>
      <c r="AP242">
        <v>5.9958158654005E-2</v>
      </c>
      <c r="AQ242">
        <f>(Table2[[#This Row],[Sharpe Ratio]]-AVERAGE(Table2[Sharpe Ratio]))/_xlfn.STDEV.P(Table2[Sharpe Ratio])</f>
        <v>-6.433998531031046E-2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3.4412714446270294</v>
      </c>
      <c r="AS242">
        <f>_xlfn.RANK.AVG(Table2[[#This Row],[1Y Return vs Nifty Z-Score]],Table2[1Y Return vs Nifty Z-Score])</f>
        <v>340</v>
      </c>
      <c r="AT242">
        <f>_xlfn.RANK.AVG(Table2[[#This Row],[6M Return vs Nifty Z-Score]],Table2[6M Return vs Nifty Z-Score])</f>
        <v>115</v>
      </c>
      <c r="AU242">
        <f>_xlfn.RANK.AVG(Table2[[#This Row],[Sharpe Ratio Z-Score]],Table2[Sharpe Ratio Z-Score])</f>
        <v>366</v>
      </c>
      <c r="AV242">
        <f>(Table2[[#This Row],[Rank 1Y]]+Table2[[#This Row],[Rank 6M]]+Table2[[#This Row],[Rank Sharpe]])/3</f>
        <v>273.66666666666669</v>
      </c>
    </row>
    <row r="243" spans="1:48" x14ac:dyDescent="0.3">
      <c r="A243" t="s">
        <v>752</v>
      </c>
      <c r="B243" t="s">
        <v>753</v>
      </c>
      <c r="C243" t="s">
        <v>10315</v>
      </c>
      <c r="D243" t="s">
        <v>127</v>
      </c>
      <c r="E243">
        <v>22635.119739469999</v>
      </c>
      <c r="F243">
        <v>814.1</v>
      </c>
      <c r="G243">
        <v>40.404623785163999</v>
      </c>
      <c r="H243">
        <f>(Table2[[#This Row],[1Y Return vs Nifty]]-AVERAGE(Table2[1Y Return vs Nifty]))/_xlfn.STDEV.P(Table2[1Y Return vs Nifty])</f>
        <v>0.17017748914276543</v>
      </c>
      <c r="I243">
        <v>18.691899600482898</v>
      </c>
      <c r="J243">
        <f>(Table2[[#This Row],[1M Return vs Nifty]]-AVERAGE(Table2[1M Return vs Nifty]))/_xlfn.STDEV.P(Table2[1M Return vs Nifty])</f>
        <v>1.7872272147698289</v>
      </c>
      <c r="K243">
        <v>12.834907976995201</v>
      </c>
      <c r="L243">
        <f>(Table2[[#This Row],[6M Return vs Nifty]]-AVERAGE(Table2[6M Return vs Nifty]))/_xlfn.STDEV.P(Table2[6M Return vs Nifty])</f>
        <v>0.17059468104045422</v>
      </c>
      <c r="M243">
        <v>12.851308732208</v>
      </c>
      <c r="N243">
        <f>(Table2[[#This Row],[1W Return vs Nifty]]-AVERAGE(Table2[1W Return vs Nifty]))/_xlfn.STDEV.P(Table2[1W Return vs Nifty])</f>
        <v>2.8170802665963288</v>
      </c>
      <c r="O243">
        <v>754.39</v>
      </c>
      <c r="P243">
        <v>714.92439846374896</v>
      </c>
      <c r="Q243">
        <v>621.54673162380402</v>
      </c>
      <c r="R243">
        <v>70.545211715245003</v>
      </c>
      <c r="S243" s="2">
        <f>(Table2[[#This Row],[Close Price]]-Table2[[#This Row],[20D EMA]])/Table2[[#This Row],[20D EMA]]</f>
        <v>7.9150041755590664E-2</v>
      </c>
      <c r="T243" s="2">
        <f>(Table2[[#This Row],[Close Price]]-Table2[[#This Row],[50D EMA]])/Table2[[#This Row],[50D EMA]]</f>
        <v>0.13872180296177131</v>
      </c>
      <c r="U243" s="2">
        <f>(Table2[[#This Row],[Close Price]]-Table2[[#This Row],[200D EMA]])/Table2[[#This Row],[200D EMA]]</f>
        <v>0.30979692849988366</v>
      </c>
      <c r="V243">
        <v>2.5721471838788501</v>
      </c>
      <c r="W243">
        <v>811.05</v>
      </c>
      <c r="X243">
        <v>831.8</v>
      </c>
      <c r="Y243">
        <v>811.05</v>
      </c>
      <c r="Z243">
        <v>836.9</v>
      </c>
      <c r="AA243">
        <v>673.05</v>
      </c>
      <c r="AB243">
        <v>844.5</v>
      </c>
      <c r="AC243" s="2">
        <f>(Table2[[#This Row],[Close Price]]/Table2[[#This Row],[Day Low]])-1</f>
        <v>3.760557302262546E-3</v>
      </c>
      <c r="AD243" s="2">
        <f>(Table2[[#This Row],[Day High]]/Table2[[#This Row],[Close Price]])-1</f>
        <v>2.1741800761577057E-2</v>
      </c>
      <c r="AE243" s="2">
        <f>(Table2[[#This Row],[Close Price]]/Table2[[#This Row],[Current Week Low]])-1</f>
        <v>3.760557302262546E-3</v>
      </c>
      <c r="AF243" s="2">
        <f>(Table2[[#This Row],[Current Week High]]/Table2[[#This Row],[Close Price]])-1</f>
        <v>2.8006387421692702E-2</v>
      </c>
      <c r="AG243" s="2">
        <f>(Table2[[#This Row],[Close Price]]/Table2[[#This Row],[Current Month Low]])-1</f>
        <v>0.20956838273530942</v>
      </c>
      <c r="AH243" s="2">
        <f>(Table2[[#This Row],[Current Month High]]/Table2[[#This Row],[Close Price]])-1</f>
        <v>3.7341849895590196E-2</v>
      </c>
      <c r="AI243">
        <v>3.7341849895590098</v>
      </c>
      <c r="AJ243">
        <v>93.741075678248393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0.37</v>
      </c>
      <c r="AM243" t="s">
        <v>10349</v>
      </c>
      <c r="AN243">
        <v>13.04</v>
      </c>
      <c r="AO243" t="s">
        <v>10349</v>
      </c>
      <c r="AP243">
        <v>7.7430047667296997E-2</v>
      </c>
      <c r="AQ243">
        <f>(Table2[[#This Row],[Sharpe Ratio]]-AVERAGE(Table2[Sharpe Ratio]))/_xlfn.STDEV.P(Table2[Sharpe Ratio])</f>
        <v>0.13639274911582203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5.0814724006651995</v>
      </c>
      <c r="AS243">
        <f>_xlfn.RANK.AVG(Table2[[#This Row],[1Y Return vs Nifty Z-Score]],Table2[1Y Return vs Nifty Z-Score])</f>
        <v>250</v>
      </c>
      <c r="AT243">
        <f>_xlfn.RANK.AVG(Table2[[#This Row],[6M Return vs Nifty Z-Score]],Table2[6M Return vs Nifty Z-Score])</f>
        <v>268</v>
      </c>
      <c r="AU243">
        <f>_xlfn.RANK.AVG(Table2[[#This Row],[Sharpe Ratio Z-Score]],Table2[Sharpe Ratio Z-Score])</f>
        <v>310</v>
      </c>
      <c r="AV243">
        <f>(Table2[[#This Row],[Rank 1Y]]+Table2[[#This Row],[Rank 6M]]+Table2[[#This Row],[Rank Sharpe]])/3</f>
        <v>276</v>
      </c>
    </row>
    <row r="244" spans="1:48" x14ac:dyDescent="0.3">
      <c r="A244" t="s">
        <v>294</v>
      </c>
      <c r="B244" t="s">
        <v>295</v>
      </c>
      <c r="C244" t="s">
        <v>10311</v>
      </c>
      <c r="D244" t="s">
        <v>193</v>
      </c>
      <c r="E244">
        <v>95264.309731799993</v>
      </c>
      <c r="F244">
        <v>32299.95</v>
      </c>
      <c r="G244">
        <v>44.448376742854798</v>
      </c>
      <c r="H244">
        <f>(Table2[[#This Row],[1Y Return vs Nifty]]-AVERAGE(Table2[1Y Return vs Nifty]))/_xlfn.STDEV.P(Table2[1Y Return vs Nifty])</f>
        <v>0.2339375628425483</v>
      </c>
      <c r="I244">
        <v>-6.9810365169452204</v>
      </c>
      <c r="J244">
        <f>(Table2[[#This Row],[1M Return vs Nifty]]-AVERAGE(Table2[1M Return vs Nifty]))/_xlfn.STDEV.P(Table2[1M Return vs Nifty])</f>
        <v>-0.68257392755011903</v>
      </c>
      <c r="K244">
        <v>-0.80263649690537497</v>
      </c>
      <c r="L244">
        <f>(Table2[[#This Row],[6M Return vs Nifty]]-AVERAGE(Table2[6M Return vs Nifty]))/_xlfn.STDEV.P(Table2[6M Return vs Nifty])</f>
        <v>-0.29748255751786751</v>
      </c>
      <c r="M244">
        <v>2.0450143008413799</v>
      </c>
      <c r="N244">
        <f>(Table2[[#This Row],[1W Return vs Nifty]]-AVERAGE(Table2[1W Return vs Nifty]))/_xlfn.STDEV.P(Table2[1W Return vs Nifty])</f>
        <v>0.36604948946144689</v>
      </c>
      <c r="O244">
        <v>32629.93</v>
      </c>
      <c r="P244">
        <v>32796.9984229482</v>
      </c>
      <c r="Q244">
        <v>28910.642668198299</v>
      </c>
      <c r="R244">
        <v>46.8948221532183</v>
      </c>
      <c r="S244" s="2">
        <f>(Table2[[#This Row],[Close Price]]-Table2[[#This Row],[20D EMA]])/Table2[[#This Row],[20D EMA]]</f>
        <v>-1.0112801345267966E-2</v>
      </c>
      <c r="T244" s="2">
        <f>(Table2[[#This Row],[Close Price]]-Table2[[#This Row],[50D EMA]])/Table2[[#This Row],[50D EMA]]</f>
        <v>-1.5155302218157016E-2</v>
      </c>
      <c r="U244" s="2">
        <f>(Table2[[#This Row],[Close Price]]-Table2[[#This Row],[200D EMA]])/Table2[[#This Row],[200D EMA]]</f>
        <v>0.11723389793509982</v>
      </c>
      <c r="V244">
        <v>0.57209873083612095</v>
      </c>
      <c r="W244">
        <v>32244.400000000001</v>
      </c>
      <c r="X244">
        <v>32921.050000000003</v>
      </c>
      <c r="Y244">
        <v>32244.400000000001</v>
      </c>
      <c r="Z244">
        <v>32921.050000000003</v>
      </c>
      <c r="AA244">
        <v>30900</v>
      </c>
      <c r="AB244">
        <v>35182.800000000003</v>
      </c>
      <c r="AC244" s="2">
        <f>(Table2[[#This Row],[Close Price]]/Table2[[#This Row],[Day Low]])-1</f>
        <v>1.7227797695102964E-3</v>
      </c>
      <c r="AD244" s="2">
        <f>(Table2[[#This Row],[Day High]]/Table2[[#This Row],[Close Price]])-1</f>
        <v>1.9229131933640842E-2</v>
      </c>
      <c r="AE244" s="2">
        <f>(Table2[[#This Row],[Close Price]]/Table2[[#This Row],[Current Week Low]])-1</f>
        <v>1.7227797695102964E-3</v>
      </c>
      <c r="AF244" s="2">
        <f>(Table2[[#This Row],[Current Week High]]/Table2[[#This Row],[Close Price]])-1</f>
        <v>1.9229131933640842E-2</v>
      </c>
      <c r="AG244" s="2">
        <f>(Table2[[#This Row],[Close Price]]/Table2[[#This Row],[Current Month Low]])-1</f>
        <v>4.5305825242718534E-2</v>
      </c>
      <c r="AH244" s="2">
        <f>(Table2[[#This Row],[Current Month High]]/Table2[[#This Row],[Close Price]])-1</f>
        <v>8.9252460143127266E-2</v>
      </c>
      <c r="AI244">
        <v>13.5543553472992</v>
      </c>
      <c r="AJ244">
        <v>76.792282430213405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-0.01</v>
      </c>
      <c r="AM244" t="s">
        <v>10348</v>
      </c>
      <c r="AN244">
        <v>1.46</v>
      </c>
      <c r="AO244" t="s">
        <v>10349</v>
      </c>
      <c r="AP244">
        <v>0.12629028985659899</v>
      </c>
      <c r="AQ244">
        <f>(Table2[[#This Row],[Sharpe Ratio]]-AVERAGE(Table2[Sharpe Ratio]))/_xlfn.STDEV.P(Table2[Sharpe Ratio])</f>
        <v>0.69774304225929407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232</v>
      </c>
      <c r="AT244">
        <f>_xlfn.RANK.AVG(Table2[[#This Row],[6M Return vs Nifty Z-Score]],Table2[6M Return vs Nifty Z-Score])</f>
        <v>423</v>
      </c>
      <c r="AU244">
        <f>_xlfn.RANK.AVG(Table2[[#This Row],[Sharpe Ratio Z-Score]],Table2[Sharpe Ratio Z-Score])</f>
        <v>175</v>
      </c>
      <c r="AV244">
        <f>(Table2[[#This Row],[Rank 1Y]]+Table2[[#This Row],[Rank 6M]]+Table2[[#This Row],[Rank Sharpe]])/3</f>
        <v>276.66666666666669</v>
      </c>
    </row>
    <row r="245" spans="1:48" x14ac:dyDescent="0.3">
      <c r="A245" t="s">
        <v>1103</v>
      </c>
      <c r="B245" t="s">
        <v>1104</v>
      </c>
      <c r="C245" t="s">
        <v>10316</v>
      </c>
      <c r="D245" t="s">
        <v>473</v>
      </c>
      <c r="E245">
        <v>11559.96436932</v>
      </c>
      <c r="F245">
        <v>2365.9</v>
      </c>
      <c r="G245">
        <v>-0.59102677909832402</v>
      </c>
      <c r="H245">
        <f>(Table2[[#This Row],[1Y Return vs Nifty]]-AVERAGE(Table2[1Y Return vs Nifty]))/_xlfn.STDEV.P(Table2[1Y Return vs Nifty])</f>
        <v>-0.47622344798089616</v>
      </c>
      <c r="I245">
        <v>11.0275458746731</v>
      </c>
      <c r="J245">
        <f>(Table2[[#This Row],[1M Return vs Nifty]]-AVERAGE(Table2[1M Return vs Nifty]))/_xlfn.STDEV.P(Table2[1M Return vs Nifty])</f>
        <v>1.0498970745565748</v>
      </c>
      <c r="K245">
        <v>7.6643388762025904</v>
      </c>
      <c r="L245">
        <f>(Table2[[#This Row],[6M Return vs Nifty]]-AVERAGE(Table2[6M Return vs Nifty]))/_xlfn.STDEV.P(Table2[6M Return vs Nifty])</f>
        <v>-6.8731696496607333E-3</v>
      </c>
      <c r="M245">
        <v>-1.4831606589310999</v>
      </c>
      <c r="N245">
        <f>(Table2[[#This Row],[1W Return vs Nifty]]-AVERAGE(Table2[1W Return vs Nifty]))/_xlfn.STDEV.P(Table2[1W Return vs Nifty])</f>
        <v>-0.43419387503712176</v>
      </c>
      <c r="O245">
        <v>2298.1999999999998</v>
      </c>
      <c r="P245">
        <v>2200.5314295203498</v>
      </c>
      <c r="Q245">
        <v>2007.629992163</v>
      </c>
      <c r="R245">
        <v>61.541910360655699</v>
      </c>
      <c r="S245" s="2">
        <f>(Table2[[#This Row],[Close Price]]-Table2[[#This Row],[20D EMA]])/Table2[[#This Row],[20D EMA]]</f>
        <v>2.9457836567748794E-2</v>
      </c>
      <c r="T245" s="2">
        <f>(Table2[[#This Row],[Close Price]]-Table2[[#This Row],[50D EMA]])/Table2[[#This Row],[50D EMA]]</f>
        <v>7.5149379036906425E-2</v>
      </c>
      <c r="U245" s="2">
        <f>(Table2[[#This Row],[Close Price]]-Table2[[#This Row],[200D EMA]])/Table2[[#This Row],[200D EMA]]</f>
        <v>0.17845420183776178</v>
      </c>
      <c r="V245">
        <v>0.61207620161097698</v>
      </c>
      <c r="W245">
        <v>2360</v>
      </c>
      <c r="X245">
        <v>2388</v>
      </c>
      <c r="Y245">
        <v>2356.85</v>
      </c>
      <c r="Z245">
        <v>2391.9499999999998</v>
      </c>
      <c r="AA245">
        <v>2028</v>
      </c>
      <c r="AB245">
        <v>2457.6999999999998</v>
      </c>
      <c r="AC245" s="2">
        <f>(Table2[[#This Row],[Close Price]]/Table2[[#This Row],[Day Low]])-1</f>
        <v>2.4999999999999467E-3</v>
      </c>
      <c r="AD245" s="2">
        <f>(Table2[[#This Row],[Day High]]/Table2[[#This Row],[Close Price]])-1</f>
        <v>9.3410541443001982E-3</v>
      </c>
      <c r="AE245" s="2">
        <f>(Table2[[#This Row],[Close Price]]/Table2[[#This Row],[Current Week Low]])-1</f>
        <v>3.8398710142775183E-3</v>
      </c>
      <c r="AF245" s="2">
        <f>(Table2[[#This Row],[Current Week High]]/Table2[[#This Row],[Close Price]])-1</f>
        <v>1.1010609070543964E-2</v>
      </c>
      <c r="AG245" s="2">
        <f>(Table2[[#This Row],[Close Price]]/Table2[[#This Row],[Current Month Low]])-1</f>
        <v>0.16661735700197244</v>
      </c>
      <c r="AH245" s="2">
        <f>(Table2[[#This Row],[Current Month High]]/Table2[[#This Row],[Close Price]])-1</f>
        <v>3.8801301830170276E-2</v>
      </c>
      <c r="AI245">
        <v>3.8801301830170201</v>
      </c>
      <c r="AJ245">
        <v>43.509644546888197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0.08</v>
      </c>
      <c r="AM245" t="s">
        <v>10349</v>
      </c>
      <c r="AN245">
        <v>1.91</v>
      </c>
      <c r="AO245" t="s">
        <v>10349</v>
      </c>
      <c r="AP245">
        <v>0.196368651833941</v>
      </c>
      <c r="AQ245">
        <f>(Table2[[#This Row],[Sharpe Ratio]]-AVERAGE(Table2[Sharpe Ratio]))/_xlfn.STDEV.P(Table2[Sharpe Ratio])</f>
        <v>1.5028661295862844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1.6354727114751804</v>
      </c>
      <c r="AS245">
        <f>_xlfn.RANK.AVG(Table2[[#This Row],[1Y Return vs Nifty Z-Score]],Table2[1Y Return vs Nifty Z-Score])</f>
        <v>468</v>
      </c>
      <c r="AT245">
        <f>_xlfn.RANK.AVG(Table2[[#This Row],[6M Return vs Nifty Z-Score]],Table2[6M Return vs Nifty Z-Score])</f>
        <v>318</v>
      </c>
      <c r="AU245">
        <f>_xlfn.RANK.AVG(Table2[[#This Row],[Sharpe Ratio Z-Score]],Table2[Sharpe Ratio Z-Score])</f>
        <v>46</v>
      </c>
      <c r="AV245">
        <f>(Table2[[#This Row],[Rank 1Y]]+Table2[[#This Row],[Rank 6M]]+Table2[[#This Row],[Rank Sharpe]])/3</f>
        <v>277.33333333333331</v>
      </c>
    </row>
    <row r="246" spans="1:48" x14ac:dyDescent="0.3">
      <c r="A246" t="s">
        <v>503</v>
      </c>
      <c r="B246" t="s">
        <v>504</v>
      </c>
      <c r="C246" t="s">
        <v>10315</v>
      </c>
      <c r="D246" t="s">
        <v>505</v>
      </c>
      <c r="E246">
        <v>41980.290950909999</v>
      </c>
      <c r="F246">
        <v>3865.9</v>
      </c>
      <c r="G246">
        <v>-2.3650711176528301</v>
      </c>
      <c r="H246">
        <f>(Table2[[#This Row],[1Y Return vs Nifty]]-AVERAGE(Table2[1Y Return vs Nifty]))/_xlfn.STDEV.P(Table2[1Y Return vs Nifty])</f>
        <v>-0.50419577936622184</v>
      </c>
      <c r="I246">
        <v>-7.7161650847766303</v>
      </c>
      <c r="J246">
        <f>(Table2[[#This Row],[1M Return vs Nifty]]-AVERAGE(Table2[1M Return vs Nifty]))/_xlfn.STDEV.P(Table2[1M Return vs Nifty])</f>
        <v>-0.75329514807111364</v>
      </c>
      <c r="K246">
        <v>22.681031462233801</v>
      </c>
      <c r="L246">
        <f>(Table2[[#This Row],[6M Return vs Nifty]]-AVERAGE(Table2[6M Return vs Nifty]))/_xlfn.STDEV.P(Table2[6M Return vs Nifty])</f>
        <v>0.50854014477807241</v>
      </c>
      <c r="M246">
        <v>2.7300859910068902</v>
      </c>
      <c r="N246">
        <f>(Table2[[#This Row],[1W Return vs Nifty]]-AVERAGE(Table2[1W Return vs Nifty]))/_xlfn.STDEV.P(Table2[1W Return vs Nifty])</f>
        <v>0.52143409496188442</v>
      </c>
      <c r="O246">
        <v>3841.05</v>
      </c>
      <c r="P246">
        <v>3875.6318982594398</v>
      </c>
      <c r="Q246">
        <v>3452.8198555048298</v>
      </c>
      <c r="R246">
        <v>59.9883114143326</v>
      </c>
      <c r="S246" s="2">
        <f>(Table2[[#This Row],[Close Price]]-Table2[[#This Row],[20D EMA]])/Table2[[#This Row],[20D EMA]]</f>
        <v>6.4695851394800663E-3</v>
      </c>
      <c r="T246" s="2">
        <f>(Table2[[#This Row],[Close Price]]-Table2[[#This Row],[50D EMA]])/Table2[[#This Row],[50D EMA]]</f>
        <v>-2.5110481374173749E-3</v>
      </c>
      <c r="U246" s="2">
        <f>(Table2[[#This Row],[Close Price]]-Table2[[#This Row],[200D EMA]])/Table2[[#This Row],[200D EMA]]</f>
        <v>0.11963559113476388</v>
      </c>
      <c r="V246">
        <v>0.629621522862997</v>
      </c>
      <c r="W246">
        <v>3848.05</v>
      </c>
      <c r="X246">
        <v>3914.2</v>
      </c>
      <c r="Y246">
        <v>3848.05</v>
      </c>
      <c r="Z246">
        <v>3917.5</v>
      </c>
      <c r="AA246">
        <v>3637</v>
      </c>
      <c r="AB246">
        <v>4234.45</v>
      </c>
      <c r="AC246" s="2">
        <f>(Table2[[#This Row],[Close Price]]/Table2[[#This Row],[Day Low]])-1</f>
        <v>4.6387131144345339E-3</v>
      </c>
      <c r="AD246" s="2">
        <f>(Table2[[#This Row],[Day High]]/Table2[[#This Row],[Close Price]])-1</f>
        <v>1.249385654052082E-2</v>
      </c>
      <c r="AE246" s="2">
        <f>(Table2[[#This Row],[Close Price]]/Table2[[#This Row],[Current Week Low]])-1</f>
        <v>4.6387131144345339E-3</v>
      </c>
      <c r="AF246" s="2">
        <f>(Table2[[#This Row],[Current Week High]]/Table2[[#This Row],[Close Price]])-1</f>
        <v>1.334747406813408E-2</v>
      </c>
      <c r="AG246" s="2">
        <f>(Table2[[#This Row],[Close Price]]/Table2[[#This Row],[Current Month Low]])-1</f>
        <v>6.2936486114929968E-2</v>
      </c>
      <c r="AH246" s="2">
        <f>(Table2[[#This Row],[Current Month High]]/Table2[[#This Row],[Close Price]])-1</f>
        <v>9.5333557515714151E-2</v>
      </c>
      <c r="AI246">
        <v>14.062702087482799</v>
      </c>
      <c r="AJ246">
        <v>45.971152393898102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-0.09</v>
      </c>
      <c r="AM246" t="s">
        <v>10348</v>
      </c>
      <c r="AN246">
        <v>4.78</v>
      </c>
      <c r="AO246" t="s">
        <v>10349</v>
      </c>
      <c r="AP246">
        <v>0.13129315139479</v>
      </c>
      <c r="AQ246">
        <f>(Table2[[#This Row],[Sharpe Ratio]]-AVERAGE(Table2[Sharpe Ratio]))/_xlfn.STDEV.P(Table2[Sharpe Ratio])</f>
        <v>0.75522040350812181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482</v>
      </c>
      <c r="AT246">
        <f>_xlfn.RANK.AVG(Table2[[#This Row],[6M Return vs Nifty Z-Score]],Table2[6M Return vs Nifty Z-Score])</f>
        <v>191</v>
      </c>
      <c r="AU246">
        <f>_xlfn.RANK.AVG(Table2[[#This Row],[Sharpe Ratio Z-Score]],Table2[Sharpe Ratio Z-Score])</f>
        <v>161</v>
      </c>
      <c r="AV246">
        <f>(Table2[[#This Row],[Rank 1Y]]+Table2[[#This Row],[Rank 6M]]+Table2[[#This Row],[Rank Sharpe]])/3</f>
        <v>278</v>
      </c>
    </row>
    <row r="247" spans="1:48" x14ac:dyDescent="0.3">
      <c r="A247" t="s">
        <v>1119</v>
      </c>
      <c r="B247" t="s">
        <v>1120</v>
      </c>
      <c r="C247" t="s">
        <v>10313</v>
      </c>
      <c r="D247" t="s">
        <v>133</v>
      </c>
      <c r="E247">
        <v>11247.85289873</v>
      </c>
      <c r="F247">
        <v>1322.65</v>
      </c>
      <c r="G247">
        <v>47.526395045051601</v>
      </c>
      <c r="H247">
        <f>(Table2[[#This Row],[1Y Return vs Nifty]]-AVERAGE(Table2[1Y Return vs Nifty]))/_xlfn.STDEV.P(Table2[1Y Return vs Nifty])</f>
        <v>0.28247036785084945</v>
      </c>
      <c r="I247">
        <v>0.109721303410496</v>
      </c>
      <c r="J247">
        <f>(Table2[[#This Row],[1M Return vs Nifty]]-AVERAGE(Table2[1M Return vs Nifty]))/_xlfn.STDEV.P(Table2[1M Return vs Nifty])</f>
        <v>-4.2515872503390512E-4</v>
      </c>
      <c r="K247">
        <v>31.355038148914598</v>
      </c>
      <c r="L247">
        <f>(Table2[[#This Row],[6M Return vs Nifty]]-AVERAGE(Table2[6M Return vs Nifty]))/_xlfn.STDEV.P(Table2[6M Return vs Nifty])</f>
        <v>0.8062554046555499</v>
      </c>
      <c r="M247">
        <v>0.49858199605972198</v>
      </c>
      <c r="N247">
        <f>(Table2[[#This Row],[1W Return vs Nifty]]-AVERAGE(Table2[1W Return vs Nifty]))/_xlfn.STDEV.P(Table2[1W Return vs Nifty])</f>
        <v>1.5295288023671914E-2</v>
      </c>
      <c r="O247">
        <v>1264.46</v>
      </c>
      <c r="P247">
        <v>1179.75984473312</v>
      </c>
      <c r="Q247">
        <v>983.81103754631101</v>
      </c>
      <c r="R247">
        <v>60.425363853665701</v>
      </c>
      <c r="S247" s="2">
        <f>(Table2[[#This Row],[Close Price]]-Table2[[#This Row],[20D EMA]])/Table2[[#This Row],[20D EMA]]</f>
        <v>4.6019644749537396E-2</v>
      </c>
      <c r="T247" s="2">
        <f>(Table2[[#This Row],[Close Price]]-Table2[[#This Row],[50D EMA]])/Table2[[#This Row],[50D EMA]]</f>
        <v>0.1211180020279501</v>
      </c>
      <c r="U247" s="2">
        <f>(Table2[[#This Row],[Close Price]]-Table2[[#This Row],[200D EMA]])/Table2[[#This Row],[200D EMA]]</f>
        <v>0.34441467875657866</v>
      </c>
      <c r="V247">
        <v>0.79932234750804798</v>
      </c>
      <c r="W247">
        <v>1298.8</v>
      </c>
      <c r="X247">
        <v>1326.9</v>
      </c>
      <c r="Y247">
        <v>1298.8</v>
      </c>
      <c r="Z247">
        <v>1352</v>
      </c>
      <c r="AA247">
        <v>1138</v>
      </c>
      <c r="AB247">
        <v>1383.95</v>
      </c>
      <c r="AC247" s="2">
        <f>(Table2[[#This Row],[Close Price]]/Table2[[#This Row],[Day Low]])-1</f>
        <v>1.83631044040653E-2</v>
      </c>
      <c r="AD247" s="2">
        <f>(Table2[[#This Row],[Day High]]/Table2[[#This Row],[Close Price]])-1</f>
        <v>3.2132461346539021E-3</v>
      </c>
      <c r="AE247" s="2">
        <f>(Table2[[#This Row],[Close Price]]/Table2[[#This Row],[Current Week Low]])-1</f>
        <v>1.83631044040653E-2</v>
      </c>
      <c r="AF247" s="2">
        <f>(Table2[[#This Row],[Current Week High]]/Table2[[#This Row],[Close Price]])-1</f>
        <v>2.2190299776962741E-2</v>
      </c>
      <c r="AG247" s="2">
        <f>(Table2[[#This Row],[Close Price]]/Table2[[#This Row],[Current Month Low]])-1</f>
        <v>0.16225834797891037</v>
      </c>
      <c r="AH247" s="2">
        <f>(Table2[[#This Row],[Current Month High]]/Table2[[#This Row],[Close Price]])-1</f>
        <v>4.6346350130419989E-2</v>
      </c>
      <c r="AI247">
        <v>4.63463501304199</v>
      </c>
      <c r="AJ247">
        <v>90.844816391313699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0.13</v>
      </c>
      <c r="AM247" t="s">
        <v>10349</v>
      </c>
      <c r="AN247">
        <v>6.35</v>
      </c>
      <c r="AO247" t="s">
        <v>10349</v>
      </c>
      <c r="AP247">
        <v>1.6340191802588E-2</v>
      </c>
      <c r="AQ247">
        <f>(Table2[[#This Row],[Sharpe Ratio]]-AVERAGE(Table2[Sharpe Ratio]))/_xlfn.STDEV.P(Table2[Sharpe Ratio])</f>
        <v>-0.56546231670403801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0.53813358510099929</v>
      </c>
      <c r="AS247">
        <f>_xlfn.RANK.AVG(Table2[[#This Row],[1Y Return vs Nifty Z-Score]],Table2[1Y Return vs Nifty Z-Score])</f>
        <v>217</v>
      </c>
      <c r="AT247">
        <f>_xlfn.RANK.AVG(Table2[[#This Row],[6M Return vs Nifty Z-Score]],Table2[6M Return vs Nifty Z-Score])</f>
        <v>131</v>
      </c>
      <c r="AU247">
        <f>_xlfn.RANK.AVG(Table2[[#This Row],[Sharpe Ratio Z-Score]],Table2[Sharpe Ratio Z-Score])</f>
        <v>486</v>
      </c>
      <c r="AV247">
        <f>(Table2[[#This Row],[Rank 1Y]]+Table2[[#This Row],[Rank 6M]]+Table2[[#This Row],[Rank Sharpe]])/3</f>
        <v>278</v>
      </c>
    </row>
    <row r="248" spans="1:48" x14ac:dyDescent="0.3">
      <c r="A248" t="s">
        <v>582</v>
      </c>
      <c r="B248" t="s">
        <v>583</v>
      </c>
      <c r="C248" t="s">
        <v>10319</v>
      </c>
      <c r="D248" t="s">
        <v>172</v>
      </c>
      <c r="E248">
        <v>33998.32674448</v>
      </c>
      <c r="F248">
        <v>1009.6</v>
      </c>
      <c r="G248">
        <v>61.701023537144998</v>
      </c>
      <c r="H248">
        <f>(Table2[[#This Row],[1Y Return vs Nifty]]-AVERAGE(Table2[1Y Return vs Nifty]))/_xlfn.STDEV.P(Table2[1Y Return vs Nifty])</f>
        <v>0.50596951994520034</v>
      </c>
      <c r="I248">
        <v>5.6509167562483604</v>
      </c>
      <c r="J248">
        <f>(Table2[[#This Row],[1M Return vs Nifty]]-AVERAGE(Table2[1M Return vs Nifty]))/_xlfn.STDEV.P(Table2[1M Return vs Nifty])</f>
        <v>0.5326518059290607</v>
      </c>
      <c r="K248">
        <v>11.115587774471299</v>
      </c>
      <c r="L248">
        <f>(Table2[[#This Row],[6M Return vs Nifty]]-AVERAGE(Table2[6M Return vs Nifty]))/_xlfn.STDEV.P(Table2[6M Return vs Nifty])</f>
        <v>0.11158298328686717</v>
      </c>
      <c r="M248">
        <v>2.0838467681693502</v>
      </c>
      <c r="N248">
        <f>(Table2[[#This Row],[1W Return vs Nifty]]-AVERAGE(Table2[1W Return vs Nifty]))/_xlfn.STDEV.P(Table2[1W Return vs Nifty])</f>
        <v>0.37485727951172249</v>
      </c>
      <c r="O248">
        <v>921.81</v>
      </c>
      <c r="P248">
        <v>893.96981831715505</v>
      </c>
      <c r="Q248">
        <v>800.92502487008903</v>
      </c>
      <c r="R248">
        <v>86.326249939890303</v>
      </c>
      <c r="S248" s="2">
        <f>(Table2[[#This Row],[Close Price]]-Table2[[#This Row],[20D EMA]])/Table2[[#This Row],[20D EMA]]</f>
        <v>9.5236545492021221E-2</v>
      </c>
      <c r="T248" s="2">
        <f>(Table2[[#This Row],[Close Price]]-Table2[[#This Row],[50D EMA]])/Table2[[#This Row],[50D EMA]]</f>
        <v>0.1293446146767146</v>
      </c>
      <c r="U248" s="2">
        <f>(Table2[[#This Row],[Close Price]]-Table2[[#This Row],[200D EMA]])/Table2[[#This Row],[200D EMA]]</f>
        <v>0.26054245859499559</v>
      </c>
      <c r="V248">
        <v>1.01765900153413</v>
      </c>
      <c r="W248">
        <v>954.25</v>
      </c>
      <c r="X248">
        <v>1023.9</v>
      </c>
      <c r="Y248">
        <v>930.3</v>
      </c>
      <c r="Z248">
        <v>1023.9</v>
      </c>
      <c r="AA248">
        <v>862.05</v>
      </c>
      <c r="AB248">
        <v>1023.9</v>
      </c>
      <c r="AC248" s="2">
        <f>(Table2[[#This Row],[Close Price]]/Table2[[#This Row],[Day Low]])-1</f>
        <v>5.8003667801938663E-2</v>
      </c>
      <c r="AD248" s="2">
        <f>(Table2[[#This Row],[Day High]]/Table2[[#This Row],[Close Price]])-1</f>
        <v>1.4164025356576904E-2</v>
      </c>
      <c r="AE248" s="2">
        <f>(Table2[[#This Row],[Close Price]]/Table2[[#This Row],[Current Week Low]])-1</f>
        <v>8.5241320004299848E-2</v>
      </c>
      <c r="AF248" s="2">
        <f>(Table2[[#This Row],[Current Week High]]/Table2[[#This Row],[Close Price]])-1</f>
        <v>1.4164025356576904E-2</v>
      </c>
      <c r="AG248" s="2">
        <f>(Table2[[#This Row],[Close Price]]/Table2[[#This Row],[Current Month Low]])-1</f>
        <v>0.17116176555884244</v>
      </c>
      <c r="AH248" s="2">
        <f>(Table2[[#This Row],[Current Month High]]/Table2[[#This Row],[Close Price]])-1</f>
        <v>1.4164025356576904E-2</v>
      </c>
      <c r="AI248">
        <v>1.4164025356576899</v>
      </c>
      <c r="AJ248">
        <v>94.322009431238499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0.17</v>
      </c>
      <c r="AM248" t="s">
        <v>10349</v>
      </c>
      <c r="AN248">
        <v>16.02</v>
      </c>
      <c r="AO248" t="s">
        <v>10349</v>
      </c>
      <c r="AP248">
        <v>5.4649890276605002E-2</v>
      </c>
      <c r="AQ248">
        <f>(Table2[[#This Row],[Sharpe Ratio]]-AVERAGE(Table2[Sharpe Ratio]))/_xlfn.STDEV.P(Table2[Sharpe Ratio])</f>
        <v>-0.12532613429812989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1.3997354543747207</v>
      </c>
      <c r="AS248">
        <f>_xlfn.RANK.AVG(Table2[[#This Row],[1Y Return vs Nifty Z-Score]],Table2[1Y Return vs Nifty Z-Score])</f>
        <v>169</v>
      </c>
      <c r="AT248">
        <f>_xlfn.RANK.AVG(Table2[[#This Row],[6M Return vs Nifty Z-Score]],Table2[6M Return vs Nifty Z-Score])</f>
        <v>284</v>
      </c>
      <c r="AU248">
        <f>_xlfn.RANK.AVG(Table2[[#This Row],[Sharpe Ratio Z-Score]],Table2[Sharpe Ratio Z-Score])</f>
        <v>382</v>
      </c>
      <c r="AV248">
        <f>(Table2[[#This Row],[Rank 1Y]]+Table2[[#This Row],[Rank 6M]]+Table2[[#This Row],[Rank Sharpe]])/3</f>
        <v>278.33333333333331</v>
      </c>
    </row>
    <row r="249" spans="1:48" x14ac:dyDescent="0.3">
      <c r="A249" t="s">
        <v>779</v>
      </c>
      <c r="B249" t="s">
        <v>780</v>
      </c>
      <c r="C249" t="s">
        <v>10307</v>
      </c>
      <c r="D249" t="s">
        <v>121</v>
      </c>
      <c r="E249">
        <v>21387.645815600001</v>
      </c>
      <c r="F249">
        <v>854.2</v>
      </c>
      <c r="G249">
        <v>46.068454902014999</v>
      </c>
      <c r="H249">
        <f>(Table2[[#This Row],[1Y Return vs Nifty]]-AVERAGE(Table2[1Y Return vs Nifty]))/_xlfn.STDEV.P(Table2[1Y Return vs Nifty])</f>
        <v>0.25948222491964279</v>
      </c>
      <c r="I249">
        <v>19.815725360985201</v>
      </c>
      <c r="J249">
        <f>(Table2[[#This Row],[1M Return vs Nifty]]-AVERAGE(Table2[1M Return vs Nifty]))/_xlfn.STDEV.P(Table2[1M Return vs Nifty])</f>
        <v>1.8953420846219349</v>
      </c>
      <c r="K249">
        <v>49.818081886109901</v>
      </c>
      <c r="L249">
        <f>(Table2[[#This Row],[6M Return vs Nifty]]-AVERAGE(Table2[6M Return vs Nifty]))/_xlfn.STDEV.P(Table2[6M Return vs Nifty])</f>
        <v>1.4399567681544652</v>
      </c>
      <c r="M249">
        <v>-4.2671749993041299</v>
      </c>
      <c r="N249">
        <f>(Table2[[#This Row],[1W Return vs Nifty]]-AVERAGE(Table2[1W Return vs Nifty]))/_xlfn.STDEV.P(Table2[1W Return vs Nifty])</f>
        <v>-1.0656503725051629</v>
      </c>
      <c r="O249">
        <v>815.36</v>
      </c>
      <c r="P249">
        <v>751.72543961789302</v>
      </c>
      <c r="Q249">
        <v>615.32035393635499</v>
      </c>
      <c r="R249">
        <v>66.597285102125696</v>
      </c>
      <c r="S249" s="2">
        <f>(Table2[[#This Row],[Close Price]]-Table2[[#This Row],[20D EMA]])/Table2[[#This Row],[20D EMA]]</f>
        <v>4.763540031397178E-2</v>
      </c>
      <c r="T249" s="2">
        <f>(Table2[[#This Row],[Close Price]]-Table2[[#This Row],[50D EMA]])/Table2[[#This Row],[50D EMA]]</f>
        <v>0.13631913326519257</v>
      </c>
      <c r="U249" s="2">
        <f>(Table2[[#This Row],[Close Price]]-Table2[[#This Row],[200D EMA]])/Table2[[#This Row],[200D EMA]]</f>
        <v>0.38821996466632941</v>
      </c>
      <c r="V249">
        <v>0.93969748053494195</v>
      </c>
      <c r="W249">
        <v>845.8</v>
      </c>
      <c r="X249">
        <v>865.65</v>
      </c>
      <c r="Y249">
        <v>845.8</v>
      </c>
      <c r="Z249">
        <v>895</v>
      </c>
      <c r="AA249">
        <v>695.7</v>
      </c>
      <c r="AB249">
        <v>895</v>
      </c>
      <c r="AC249" s="2">
        <f>(Table2[[#This Row],[Close Price]]/Table2[[#This Row],[Day Low]])-1</f>
        <v>9.9314258689999768E-3</v>
      </c>
      <c r="AD249" s="2">
        <f>(Table2[[#This Row],[Day High]]/Table2[[#This Row],[Close Price]])-1</f>
        <v>1.3404354952001762E-2</v>
      </c>
      <c r="AE249" s="2">
        <f>(Table2[[#This Row],[Close Price]]/Table2[[#This Row],[Current Week Low]])-1</f>
        <v>9.9314258689999768E-3</v>
      </c>
      <c r="AF249" s="2">
        <f>(Table2[[#This Row],[Current Week High]]/Table2[[#This Row],[Close Price]])-1</f>
        <v>4.7763989697962916E-2</v>
      </c>
      <c r="AG249" s="2">
        <f>(Table2[[#This Row],[Close Price]]/Table2[[#This Row],[Current Month Low]])-1</f>
        <v>0.22782808681903122</v>
      </c>
      <c r="AH249" s="2">
        <f>(Table2[[#This Row],[Current Month High]]/Table2[[#This Row],[Close Price]])-1</f>
        <v>4.7763989697962916E-2</v>
      </c>
      <c r="AI249">
        <v>4.7763989697962899</v>
      </c>
      <c r="AJ249">
        <v>89.737894269213697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0.2</v>
      </c>
      <c r="AM249" t="s">
        <v>10349</v>
      </c>
      <c r="AN249">
        <v>6.87</v>
      </c>
      <c r="AO249" t="s">
        <v>10349</v>
      </c>
      <c r="AQ249">
        <f>(Table2[[#This Row],[Sharpe Ratio]]-AVERAGE(Table2[Sharpe Ratio]))/_xlfn.STDEV.P(Table2[Sharpe Ratio])</f>
        <v>-0.75319309836626391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1.7759376068246158</v>
      </c>
      <c r="AS249">
        <f>_xlfn.RANK.AVG(Table2[[#This Row],[1Y Return vs Nifty Z-Score]],Table2[1Y Return vs Nifty Z-Score])</f>
        <v>221</v>
      </c>
      <c r="AT249">
        <f>_xlfn.RANK.AVG(Table2[[#This Row],[6M Return vs Nifty Z-Score]],Table2[6M Return vs Nifty Z-Score])</f>
        <v>63</v>
      </c>
      <c r="AU249">
        <f>_xlfn.RANK.AVG(Table2[[#This Row],[Sharpe Ratio Z-Score]],Table2[Sharpe Ratio Z-Score])</f>
        <v>551.5</v>
      </c>
      <c r="AV249">
        <f>(Table2[[#This Row],[Rank 1Y]]+Table2[[#This Row],[Rank 6M]]+Table2[[#This Row],[Rank Sharpe]])/3</f>
        <v>278.5</v>
      </c>
    </row>
    <row r="250" spans="1:48" x14ac:dyDescent="0.3">
      <c r="A250" t="s">
        <v>253</v>
      </c>
      <c r="B250" t="s">
        <v>254</v>
      </c>
      <c r="C250" t="s">
        <v>10311</v>
      </c>
      <c r="D250" t="s">
        <v>104</v>
      </c>
      <c r="E250">
        <v>107120.35010729</v>
      </c>
      <c r="F250">
        <v>5356.55</v>
      </c>
      <c r="G250">
        <v>52.852525280385798</v>
      </c>
      <c r="H250">
        <f>(Table2[[#This Row],[1Y Return vs Nifty]]-AVERAGE(Table2[1Y Return vs Nifty]))/_xlfn.STDEV.P(Table2[1Y Return vs Nifty])</f>
        <v>0.36645038836463401</v>
      </c>
      <c r="I250">
        <v>-4.08610652119558</v>
      </c>
      <c r="J250">
        <f>(Table2[[#This Row],[1M Return vs Nifty]]-AVERAGE(Table2[1M Return vs Nifty]))/_xlfn.STDEV.P(Table2[1M Return vs Nifty])</f>
        <v>-0.4040743676347644</v>
      </c>
      <c r="K250">
        <v>8.2130411803873304</v>
      </c>
      <c r="L250">
        <f>(Table2[[#This Row],[6M Return vs Nifty]]-AVERAGE(Table2[6M Return vs Nifty]))/_xlfn.STDEV.P(Table2[6M Return vs Nifty])</f>
        <v>1.1959770534322558E-2</v>
      </c>
      <c r="M250">
        <v>1.4930360353361201</v>
      </c>
      <c r="N250">
        <f>(Table2[[#This Row],[1W Return vs Nifty]]-AVERAGE(Table2[1W Return vs Nifty]))/_xlfn.STDEV.P(Table2[1W Return vs Nifty])</f>
        <v>0.24085248269325127</v>
      </c>
      <c r="O250">
        <v>5305.79</v>
      </c>
      <c r="P250">
        <v>5315.9217656709998</v>
      </c>
      <c r="Q250">
        <v>4700.9714034483804</v>
      </c>
      <c r="R250">
        <v>58.570932675458302</v>
      </c>
      <c r="S250" s="2">
        <f>(Table2[[#This Row],[Close Price]]-Table2[[#This Row],[20D EMA]])/Table2[[#This Row],[20D EMA]]</f>
        <v>9.566907095833084E-3</v>
      </c>
      <c r="T250" s="2">
        <f>(Table2[[#This Row],[Close Price]]-Table2[[#This Row],[50D EMA]])/Table2[[#This Row],[50D EMA]]</f>
        <v>7.6427449687781713E-3</v>
      </c>
      <c r="U250" s="2">
        <f>(Table2[[#This Row],[Close Price]]-Table2[[#This Row],[200D EMA]])/Table2[[#This Row],[200D EMA]]</f>
        <v>0.13945598479299884</v>
      </c>
      <c r="V250">
        <v>1.2571825472212299</v>
      </c>
      <c r="W250">
        <v>5326</v>
      </c>
      <c r="X250">
        <v>5396.95</v>
      </c>
      <c r="Y250">
        <v>5326</v>
      </c>
      <c r="Z250">
        <v>5425</v>
      </c>
      <c r="AA250">
        <v>4991</v>
      </c>
      <c r="AB250">
        <v>5487.45</v>
      </c>
      <c r="AC250" s="2">
        <f>(Table2[[#This Row],[Close Price]]/Table2[[#This Row],[Day Low]])-1</f>
        <v>5.7360120165228512E-3</v>
      </c>
      <c r="AD250" s="2">
        <f>(Table2[[#This Row],[Day High]]/Table2[[#This Row],[Close Price]])-1</f>
        <v>7.5421679999252422E-3</v>
      </c>
      <c r="AE250" s="2">
        <f>(Table2[[#This Row],[Close Price]]/Table2[[#This Row],[Current Week Low]])-1</f>
        <v>5.7360120165228512E-3</v>
      </c>
      <c r="AF250" s="2">
        <f>(Table2[[#This Row],[Current Week High]]/Table2[[#This Row],[Close Price]])-1</f>
        <v>1.2778747514724964E-2</v>
      </c>
      <c r="AG250" s="2">
        <f>(Table2[[#This Row],[Close Price]]/Table2[[#This Row],[Current Month Low]])-1</f>
        <v>7.3241835303546443E-2</v>
      </c>
      <c r="AH250" s="2">
        <f>(Table2[[#This Row],[Current Month High]]/Table2[[#This Row],[Close Price]])-1</f>
        <v>2.443737106906485E-2</v>
      </c>
      <c r="AI250">
        <v>10.0437781781183</v>
      </c>
      <c r="AJ250">
        <v>85.344544212037803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-0.09</v>
      </c>
      <c r="AM250" t="s">
        <v>10348</v>
      </c>
      <c r="AN250">
        <v>3.83</v>
      </c>
      <c r="AO250" t="s">
        <v>10349</v>
      </c>
      <c r="AP250">
        <v>7.4441680497934995E-2</v>
      </c>
      <c r="AQ250">
        <f>(Table2[[#This Row],[Sharpe Ratio]]-AVERAGE(Table2[Sharpe Ratio]))/_xlfn.STDEV.P(Table2[Sharpe Ratio])</f>
        <v>0.10205970631095064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199</v>
      </c>
      <c r="AT250">
        <f>_xlfn.RANK.AVG(Table2[[#This Row],[6M Return vs Nifty Z-Score]],Table2[6M Return vs Nifty Z-Score])</f>
        <v>312</v>
      </c>
      <c r="AU250">
        <f>_xlfn.RANK.AVG(Table2[[#This Row],[Sharpe Ratio Z-Score]],Table2[Sharpe Ratio Z-Score])</f>
        <v>325</v>
      </c>
      <c r="AV250">
        <f>(Table2[[#This Row],[Rank 1Y]]+Table2[[#This Row],[Rank 6M]]+Table2[[#This Row],[Rank Sharpe]])/3</f>
        <v>278.66666666666669</v>
      </c>
    </row>
    <row r="251" spans="1:48" x14ac:dyDescent="0.3">
      <c r="A251" t="s">
        <v>1455</v>
      </c>
      <c r="B251" t="s">
        <v>1456</v>
      </c>
      <c r="C251" t="s">
        <v>10317</v>
      </c>
      <c r="D251" t="s">
        <v>139</v>
      </c>
      <c r="E251">
        <v>7321.3865020000003</v>
      </c>
      <c r="F251">
        <v>878</v>
      </c>
      <c r="G251">
        <v>63.984624975727897</v>
      </c>
      <c r="H251">
        <f>(Table2[[#This Row],[1Y Return vs Nifty]]-AVERAGE(Table2[1Y Return vs Nifty]))/_xlfn.STDEV.P(Table2[1Y Return vs Nifty])</f>
        <v>0.54197631797376311</v>
      </c>
      <c r="I251">
        <v>-9.3449306968394108</v>
      </c>
      <c r="J251">
        <f>(Table2[[#This Row],[1M Return vs Nifty]]-AVERAGE(Table2[1M Return vs Nifty]))/_xlfn.STDEV.P(Table2[1M Return vs Nifty])</f>
        <v>-0.90998650393489711</v>
      </c>
      <c r="K251">
        <v>-13.323468041145899</v>
      </c>
      <c r="L251">
        <f>(Table2[[#This Row],[6M Return vs Nifty]]-AVERAGE(Table2[6M Return vs Nifty]))/_xlfn.STDEV.P(Table2[6M Return vs Nifty])</f>
        <v>-0.72723120214360815</v>
      </c>
      <c r="M251">
        <v>-7.7212724084286899</v>
      </c>
      <c r="N251">
        <f>(Table2[[#This Row],[1W Return vs Nifty]]-AVERAGE(Table2[1W Return vs Nifty]))/_xlfn.STDEV.P(Table2[1W Return vs Nifty])</f>
        <v>-1.8490918297740155</v>
      </c>
      <c r="O251">
        <v>886.84</v>
      </c>
      <c r="P251">
        <v>897.87262225824304</v>
      </c>
      <c r="Q251">
        <v>755.61932146438403</v>
      </c>
      <c r="R251">
        <v>48.7938910098039</v>
      </c>
      <c r="S251" s="2">
        <f>(Table2[[#This Row],[Close Price]]-Table2[[#This Row],[20D EMA]])/Table2[[#This Row],[20D EMA]]</f>
        <v>-9.9679761851067059E-3</v>
      </c>
      <c r="T251" s="2">
        <f>(Table2[[#This Row],[Close Price]]-Table2[[#This Row],[50D EMA]])/Table2[[#This Row],[50D EMA]]</f>
        <v>-2.2133008363994136E-2</v>
      </c>
      <c r="U251" s="2">
        <f>(Table2[[#This Row],[Close Price]]-Table2[[#This Row],[200D EMA]])/Table2[[#This Row],[200D EMA]]</f>
        <v>0.16196075862438672</v>
      </c>
      <c r="V251">
        <v>0.47908525342318198</v>
      </c>
      <c r="W251">
        <v>860.75</v>
      </c>
      <c r="X251">
        <v>893</v>
      </c>
      <c r="Y251">
        <v>860.75</v>
      </c>
      <c r="Z251">
        <v>893</v>
      </c>
      <c r="AA251">
        <v>836.9</v>
      </c>
      <c r="AB251">
        <v>955.7</v>
      </c>
      <c r="AC251" s="2">
        <f>(Table2[[#This Row],[Close Price]]/Table2[[#This Row],[Day Low]])-1</f>
        <v>2.0040662213186122E-2</v>
      </c>
      <c r="AD251" s="2">
        <f>(Table2[[#This Row],[Day High]]/Table2[[#This Row],[Close Price]])-1</f>
        <v>1.7084282460136713E-2</v>
      </c>
      <c r="AE251" s="2">
        <f>(Table2[[#This Row],[Close Price]]/Table2[[#This Row],[Current Week Low]])-1</f>
        <v>2.0040662213186122E-2</v>
      </c>
      <c r="AF251" s="2">
        <f>(Table2[[#This Row],[Current Week High]]/Table2[[#This Row],[Close Price]])-1</f>
        <v>1.7084282460136713E-2</v>
      </c>
      <c r="AG251" s="2">
        <f>(Table2[[#This Row],[Close Price]]/Table2[[#This Row],[Current Month Low]])-1</f>
        <v>4.910981001314374E-2</v>
      </c>
      <c r="AH251" s="2">
        <f>(Table2[[#This Row],[Current Month High]]/Table2[[#This Row],[Close Price]])-1</f>
        <v>8.8496583143508056E-2</v>
      </c>
      <c r="AI251">
        <v>26.423690205011301</v>
      </c>
      <c r="AJ251">
        <v>142.67551133222699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0.06</v>
      </c>
      <c r="AM251" t="s">
        <v>10349</v>
      </c>
      <c r="AN251">
        <v>0.39</v>
      </c>
      <c r="AO251" t="s">
        <v>10349</v>
      </c>
      <c r="AP251">
        <v>0.15907418830481501</v>
      </c>
      <c r="AQ251">
        <f>(Table2[[#This Row],[Sharpe Ratio]]-AVERAGE(Table2[Sharpe Ratio]))/_xlfn.STDEV.P(Table2[Sharpe Ratio])</f>
        <v>1.0743938769602588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164</v>
      </c>
      <c r="AT251">
        <f>_xlfn.RANK.AVG(Table2[[#This Row],[6M Return vs Nifty Z-Score]],Table2[6M Return vs Nifty Z-Score])</f>
        <v>572</v>
      </c>
      <c r="AU251">
        <f>_xlfn.RANK.AVG(Table2[[#This Row],[Sharpe Ratio Z-Score]],Table2[Sharpe Ratio Z-Score])</f>
        <v>102</v>
      </c>
      <c r="AV251">
        <f>(Table2[[#This Row],[Rank 1Y]]+Table2[[#This Row],[Rank 6M]]+Table2[[#This Row],[Rank Sharpe]])/3</f>
        <v>279.33333333333331</v>
      </c>
    </row>
    <row r="252" spans="1:48" x14ac:dyDescent="0.3">
      <c r="A252" t="s">
        <v>463</v>
      </c>
      <c r="B252" t="s">
        <v>464</v>
      </c>
      <c r="C252" t="s">
        <v>10305</v>
      </c>
      <c r="D252" t="s">
        <v>24</v>
      </c>
      <c r="E252">
        <v>48245.774581223901</v>
      </c>
      <c r="F252">
        <v>196.92</v>
      </c>
      <c r="G252">
        <v>6.9892765145820404</v>
      </c>
      <c r="H252">
        <f>(Table2[[#This Row],[1Y Return vs Nifty]]-AVERAGE(Table2[1Y Return vs Nifty]))/_xlfn.STDEV.P(Table2[1Y Return vs Nifty])</f>
        <v>-0.35670064287171138</v>
      </c>
      <c r="I252">
        <v>-0.81691156632643802</v>
      </c>
      <c r="J252">
        <f>(Table2[[#This Row],[1M Return vs Nifty]]-AVERAGE(Table2[1M Return vs Nifty]))/_xlfn.STDEV.P(Table2[1M Return vs Nifty])</f>
        <v>-8.9569575620687361E-2</v>
      </c>
      <c r="K252">
        <v>15.0033361665617</v>
      </c>
      <c r="L252">
        <f>(Table2[[#This Row],[6M Return vs Nifty]]-AVERAGE(Table2[6M Return vs Nifty]))/_xlfn.STDEV.P(Table2[6M Return vs Nifty])</f>
        <v>0.24502097390621108</v>
      </c>
      <c r="M252">
        <v>-3.3897787798871999</v>
      </c>
      <c r="N252">
        <f>(Table2[[#This Row],[1W Return vs Nifty]]-AVERAGE(Table2[1W Return vs Nifty]))/_xlfn.STDEV.P(Table2[1W Return vs Nifty])</f>
        <v>-0.86664365922419606</v>
      </c>
      <c r="O252">
        <v>198.92</v>
      </c>
      <c r="P252">
        <v>191.224488840004</v>
      </c>
      <c r="Q252">
        <v>167.54180954881801</v>
      </c>
      <c r="R252">
        <v>35.992926898878899</v>
      </c>
      <c r="S252" s="2">
        <f>(Table2[[#This Row],[Close Price]]-Table2[[#This Row],[20D EMA]])/Table2[[#This Row],[20D EMA]]</f>
        <v>-1.0054293183189223E-2</v>
      </c>
      <c r="T252" s="2">
        <f>(Table2[[#This Row],[Close Price]]-Table2[[#This Row],[50D EMA]])/Table2[[#This Row],[50D EMA]]</f>
        <v>2.9784423504258268E-2</v>
      </c>
      <c r="U252" s="2">
        <f>(Table2[[#This Row],[Close Price]]-Table2[[#This Row],[200D EMA]])/Table2[[#This Row],[200D EMA]]</f>
        <v>0.17534841321277372</v>
      </c>
      <c r="V252">
        <v>0.57808609594955696</v>
      </c>
      <c r="W252">
        <v>196.5</v>
      </c>
      <c r="X252">
        <v>199.61</v>
      </c>
      <c r="Y252">
        <v>196.5</v>
      </c>
      <c r="Z252">
        <v>200.79</v>
      </c>
      <c r="AA252">
        <v>190.26</v>
      </c>
      <c r="AB252">
        <v>206.59</v>
      </c>
      <c r="AC252" s="2">
        <f>(Table2[[#This Row],[Close Price]]/Table2[[#This Row],[Day Low]])-1</f>
        <v>2.1374045801525465E-3</v>
      </c>
      <c r="AD252" s="2">
        <f>(Table2[[#This Row],[Day High]]/Table2[[#This Row],[Close Price]])-1</f>
        <v>1.3660369693276664E-2</v>
      </c>
      <c r="AE252" s="2">
        <f>(Table2[[#This Row],[Close Price]]/Table2[[#This Row],[Current Week Low]])-1</f>
        <v>2.1374045801525465E-3</v>
      </c>
      <c r="AF252" s="2">
        <f>(Table2[[#This Row],[Current Week High]]/Table2[[#This Row],[Close Price]])-1</f>
        <v>1.9652650822669093E-2</v>
      </c>
      <c r="AG252" s="2">
        <f>(Table2[[#This Row],[Close Price]]/Table2[[#This Row],[Current Month Low]])-1</f>
        <v>3.5004730368968673E-2</v>
      </c>
      <c r="AH252" s="2">
        <f>(Table2[[#This Row],[Current Month High]]/Table2[[#This Row],[Close Price]])-1</f>
        <v>4.9106236034938133E-2</v>
      </c>
      <c r="AI252">
        <v>4.9106236034938098</v>
      </c>
      <c r="AJ252">
        <v>43.475409836065502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0.15</v>
      </c>
      <c r="AM252" t="s">
        <v>10349</v>
      </c>
      <c r="AN252">
        <v>1.62</v>
      </c>
      <c r="AO252" t="s">
        <v>10349</v>
      </c>
      <c r="AP252">
        <v>0.11752808882365</v>
      </c>
      <c r="AQ252">
        <f>(Table2[[#This Row],[Sharpe Ratio]]-AVERAGE(Table2[Sharpe Ratio]))/_xlfn.STDEV.P(Table2[Sharpe Ratio])</f>
        <v>0.59707501651821626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-0.47081788729216745</v>
      </c>
      <c r="AS252">
        <f>_xlfn.RANK.AVG(Table2[[#This Row],[1Y Return vs Nifty Z-Score]],Table2[1Y Return vs Nifty Z-Score])</f>
        <v>404</v>
      </c>
      <c r="AT252">
        <f>_xlfn.RANK.AVG(Table2[[#This Row],[6M Return vs Nifty Z-Score]],Table2[6M Return vs Nifty Z-Score])</f>
        <v>243</v>
      </c>
      <c r="AU252">
        <f>_xlfn.RANK.AVG(Table2[[#This Row],[Sharpe Ratio Z-Score]],Table2[Sharpe Ratio Z-Score])</f>
        <v>196</v>
      </c>
      <c r="AV252">
        <f>(Table2[[#This Row],[Rank 1Y]]+Table2[[#This Row],[Rank 6M]]+Table2[[#This Row],[Rank Sharpe]])/3</f>
        <v>281</v>
      </c>
    </row>
    <row r="253" spans="1:48" x14ac:dyDescent="0.3">
      <c r="A253" t="s">
        <v>1262</v>
      </c>
      <c r="B253" t="s">
        <v>1263</v>
      </c>
      <c r="C253" t="s">
        <v>10309</v>
      </c>
      <c r="D253" t="s">
        <v>283</v>
      </c>
      <c r="E253">
        <v>9318.6152273499993</v>
      </c>
      <c r="F253">
        <v>908.05</v>
      </c>
      <c r="G253">
        <v>53.071320182430398</v>
      </c>
      <c r="H253">
        <f>(Table2[[#This Row],[1Y Return vs Nifty]]-AVERAGE(Table2[1Y Return vs Nifty]))/_xlfn.STDEV.P(Table2[1Y Return vs Nifty])</f>
        <v>0.3699002477466144</v>
      </c>
      <c r="I253">
        <v>15.653946743833201</v>
      </c>
      <c r="J253">
        <f>(Table2[[#This Row],[1M Return vs Nifty]]-AVERAGE(Table2[1M Return vs Nifty]))/_xlfn.STDEV.P(Table2[1M Return vs Nifty])</f>
        <v>1.4949684952627111</v>
      </c>
      <c r="K253">
        <v>23.827397613686198</v>
      </c>
      <c r="L253">
        <f>(Table2[[#This Row],[6M Return vs Nifty]]-AVERAGE(Table2[6M Return vs Nifty]))/_xlfn.STDEV.P(Table2[6M Return vs Nifty])</f>
        <v>0.54788651710891889</v>
      </c>
      <c r="M253">
        <v>7.3814658157884097</v>
      </c>
      <c r="N253">
        <f>(Table2[[#This Row],[1W Return vs Nifty]]-AVERAGE(Table2[1W Return vs Nifty]))/_xlfn.STDEV.P(Table2[1W Return vs Nifty])</f>
        <v>1.5764372858421802</v>
      </c>
      <c r="O253">
        <v>852.76</v>
      </c>
      <c r="P253">
        <v>813.64882947677495</v>
      </c>
      <c r="Q253">
        <v>705.42622933103303</v>
      </c>
      <c r="R253">
        <v>74.984266938370496</v>
      </c>
      <c r="S253" s="2">
        <f>(Table2[[#This Row],[Close Price]]-Table2[[#This Row],[20D EMA]])/Table2[[#This Row],[20D EMA]]</f>
        <v>6.4836530794127267E-2</v>
      </c>
      <c r="T253" s="2">
        <f>(Table2[[#This Row],[Close Price]]-Table2[[#This Row],[50D EMA]])/Table2[[#This Row],[50D EMA]]</f>
        <v>0.11602200741065483</v>
      </c>
      <c r="U253" s="2">
        <f>(Table2[[#This Row],[Close Price]]-Table2[[#This Row],[200D EMA]])/Table2[[#This Row],[200D EMA]]</f>
        <v>0.28723594650161832</v>
      </c>
      <c r="V253">
        <v>2.1206168997609498</v>
      </c>
      <c r="W253">
        <v>901.75</v>
      </c>
      <c r="X253">
        <v>927</v>
      </c>
      <c r="Y253">
        <v>901.75</v>
      </c>
      <c r="Z253">
        <v>932</v>
      </c>
      <c r="AA253">
        <v>763.7</v>
      </c>
      <c r="AB253">
        <v>939</v>
      </c>
      <c r="AC253" s="2">
        <f>(Table2[[#This Row],[Close Price]]/Table2[[#This Row],[Day Low]])-1</f>
        <v>6.9864153035763543E-3</v>
      </c>
      <c r="AD253" s="2">
        <f>(Table2[[#This Row],[Day High]]/Table2[[#This Row],[Close Price]])-1</f>
        <v>2.0868894884642941E-2</v>
      </c>
      <c r="AE253" s="2">
        <f>(Table2[[#This Row],[Close Price]]/Table2[[#This Row],[Current Week Low]])-1</f>
        <v>6.9864153035763543E-3</v>
      </c>
      <c r="AF253" s="2">
        <f>(Table2[[#This Row],[Current Week High]]/Table2[[#This Row],[Close Price]])-1</f>
        <v>2.6375199603546173E-2</v>
      </c>
      <c r="AG253" s="2">
        <f>(Table2[[#This Row],[Close Price]]/Table2[[#This Row],[Current Month Low]])-1</f>
        <v>0.18901401073720026</v>
      </c>
      <c r="AH253" s="2">
        <f>(Table2[[#This Row],[Current Month High]]/Table2[[#This Row],[Close Price]])-1</f>
        <v>3.408402621001061E-2</v>
      </c>
      <c r="AI253">
        <v>3.4084026210010601</v>
      </c>
      <c r="AJ253">
        <v>100.452538631346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-0.06</v>
      </c>
      <c r="AM253" t="s">
        <v>10348</v>
      </c>
      <c r="AN253">
        <v>14.38</v>
      </c>
      <c r="AO253" t="s">
        <v>10349</v>
      </c>
      <c r="AP253">
        <v>2.6681315488333E-2</v>
      </c>
      <c r="AQ253">
        <f>(Table2[[#This Row],[Sharpe Ratio]]-AVERAGE(Table2[Sharpe Ratio]))/_xlfn.STDEV.P(Table2[Sharpe Ratio])</f>
        <v>-0.4466542111294638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3.5425383348309607</v>
      </c>
      <c r="AS253">
        <f>_xlfn.RANK.AVG(Table2[[#This Row],[1Y Return vs Nifty Z-Score]],Table2[1Y Return vs Nifty Z-Score])</f>
        <v>197</v>
      </c>
      <c r="AT253">
        <f>_xlfn.RANK.AVG(Table2[[#This Row],[6M Return vs Nifty Z-Score]],Table2[6M Return vs Nifty Z-Score])</f>
        <v>184</v>
      </c>
      <c r="AU253">
        <f>_xlfn.RANK.AVG(Table2[[#This Row],[Sharpe Ratio Z-Score]],Table2[Sharpe Ratio Z-Score])</f>
        <v>462</v>
      </c>
      <c r="AV253">
        <f>(Table2[[#This Row],[Rank 1Y]]+Table2[[#This Row],[Rank 6M]]+Table2[[#This Row],[Rank Sharpe]])/3</f>
        <v>281</v>
      </c>
    </row>
    <row r="254" spans="1:48" x14ac:dyDescent="0.3">
      <c r="A254" t="s">
        <v>279</v>
      </c>
      <c r="B254" t="s">
        <v>280</v>
      </c>
      <c r="C254" t="s">
        <v>10312</v>
      </c>
      <c r="D254" t="s">
        <v>127</v>
      </c>
      <c r="E254">
        <v>98021.190015839995</v>
      </c>
      <c r="F254">
        <v>968.8</v>
      </c>
      <c r="G254">
        <v>17.860948757388702</v>
      </c>
      <c r="H254">
        <f>(Table2[[#This Row],[1Y Return vs Nifty]]-AVERAGE(Table2[1Y Return vs Nifty]))/_xlfn.STDEV.P(Table2[1Y Return vs Nifty])</f>
        <v>-0.18528101593261204</v>
      </c>
      <c r="I254">
        <v>-0.13937399370679401</v>
      </c>
      <c r="J254">
        <f>(Table2[[#This Row],[1M Return vs Nifty]]-AVERAGE(Table2[1M Return vs Nifty]))/_xlfn.STDEV.P(Table2[1M Return vs Nifty])</f>
        <v>-2.4388753950481037E-2</v>
      </c>
      <c r="K254">
        <v>12.128330588938001</v>
      </c>
      <c r="L254">
        <f>(Table2[[#This Row],[6M Return vs Nifty]]-AVERAGE(Table2[6M Return vs Nifty]))/_xlfn.STDEV.P(Table2[6M Return vs Nifty])</f>
        <v>0.14634304297888678</v>
      </c>
      <c r="M254">
        <v>1.5200917480890399</v>
      </c>
      <c r="N254">
        <f>(Table2[[#This Row],[1W Return vs Nifty]]-AVERAGE(Table2[1W Return vs Nifty]))/_xlfn.STDEV.P(Table2[1W Return vs Nifty])</f>
        <v>0.24698912694960631</v>
      </c>
      <c r="O254">
        <v>957.11</v>
      </c>
      <c r="P254">
        <v>969.92754390932805</v>
      </c>
      <c r="Q254">
        <v>878.90622455561697</v>
      </c>
      <c r="R254">
        <v>57.422520501383303</v>
      </c>
      <c r="S254" s="2">
        <f>(Table2[[#This Row],[Close Price]]-Table2[[#This Row],[20D EMA]])/Table2[[#This Row],[20D EMA]]</f>
        <v>1.2213852117311429E-2</v>
      </c>
      <c r="T254" s="2">
        <f>(Table2[[#This Row],[Close Price]]-Table2[[#This Row],[50D EMA]])/Table2[[#This Row],[50D EMA]]</f>
        <v>-1.1625032368742618E-3</v>
      </c>
      <c r="U254" s="2">
        <f>(Table2[[#This Row],[Close Price]]-Table2[[#This Row],[200D EMA]])/Table2[[#This Row],[200D EMA]]</f>
        <v>0.10227914302215131</v>
      </c>
      <c r="V254">
        <v>0.65785159807443805</v>
      </c>
      <c r="W254">
        <v>966.95</v>
      </c>
      <c r="X254">
        <v>986.1</v>
      </c>
      <c r="Y254">
        <v>960.15</v>
      </c>
      <c r="Z254">
        <v>987.85</v>
      </c>
      <c r="AA254">
        <v>896</v>
      </c>
      <c r="AB254">
        <v>1006.65</v>
      </c>
      <c r="AC254" s="2">
        <f>(Table2[[#This Row],[Close Price]]/Table2[[#This Row],[Day Low]])-1</f>
        <v>1.9132323284554165E-3</v>
      </c>
      <c r="AD254" s="2">
        <f>(Table2[[#This Row],[Day High]]/Table2[[#This Row],[Close Price]])-1</f>
        <v>1.7857142857143016E-2</v>
      </c>
      <c r="AE254" s="2">
        <f>(Table2[[#This Row],[Close Price]]/Table2[[#This Row],[Current Week Low]])-1</f>
        <v>9.009009009008917E-3</v>
      </c>
      <c r="AF254" s="2">
        <f>(Table2[[#This Row],[Current Week High]]/Table2[[#This Row],[Close Price]])-1</f>
        <v>1.9663501238645908E-2</v>
      </c>
      <c r="AG254" s="2">
        <f>(Table2[[#This Row],[Close Price]]/Table2[[#This Row],[Current Month Low]])-1</f>
        <v>8.1250000000000044E-2</v>
      </c>
      <c r="AH254" s="2">
        <f>(Table2[[#This Row],[Current Month High]]/Table2[[#This Row],[Close Price]])-1</f>
        <v>3.9068951279934039E-2</v>
      </c>
      <c r="AI254">
        <v>13.232865400495401</v>
      </c>
      <c r="AJ254">
        <v>66.574965612104506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-0.04</v>
      </c>
      <c r="AM254" t="s">
        <v>10348</v>
      </c>
      <c r="AN254">
        <v>5.4</v>
      </c>
      <c r="AO254" t="s">
        <v>10349</v>
      </c>
      <c r="AP254">
        <v>0.104399946104846</v>
      </c>
      <c r="AQ254">
        <f>(Table2[[#This Row],[Sharpe Ratio]]-AVERAGE(Table2[Sharpe Ratio]))/_xlfn.STDEV.P(Table2[Sharpe Ratio])</f>
        <v>0.44624713615123107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349</v>
      </c>
      <c r="AT254">
        <f>_xlfn.RANK.AVG(Table2[[#This Row],[6M Return vs Nifty Z-Score]],Table2[6M Return vs Nifty Z-Score])</f>
        <v>273</v>
      </c>
      <c r="AU254">
        <f>_xlfn.RANK.AVG(Table2[[#This Row],[Sharpe Ratio Z-Score]],Table2[Sharpe Ratio Z-Score])</f>
        <v>232</v>
      </c>
      <c r="AV254">
        <f>(Table2[[#This Row],[Rank 1Y]]+Table2[[#This Row],[Rank 6M]]+Table2[[#This Row],[Rank Sharpe]])/3</f>
        <v>284.66666666666669</v>
      </c>
    </row>
    <row r="255" spans="1:48" x14ac:dyDescent="0.3">
      <c r="A255" t="s">
        <v>217</v>
      </c>
      <c r="B255" t="s">
        <v>218</v>
      </c>
      <c r="C255" t="s">
        <v>10305</v>
      </c>
      <c r="D255" t="s">
        <v>54</v>
      </c>
      <c r="E255">
        <v>121326.82547556001</v>
      </c>
      <c r="F255">
        <v>1443.8</v>
      </c>
      <c r="G255">
        <v>2.2454392590602801</v>
      </c>
      <c r="H255">
        <f>(Table2[[#This Row],[1Y Return vs Nifty]]-AVERAGE(Table2[1Y Return vs Nifty]))/_xlfn.STDEV.P(Table2[1Y Return vs Nifty])</f>
        <v>-0.43149933017939707</v>
      </c>
      <c r="I255">
        <v>-1.8248088206483399</v>
      </c>
      <c r="J255">
        <f>(Table2[[#This Row],[1M Return vs Nifty]]-AVERAGE(Table2[1M Return vs Nifty]))/_xlfn.STDEV.P(Table2[1M Return vs Nifty])</f>
        <v>-0.18653183107441798</v>
      </c>
      <c r="K255">
        <v>18.714884527735801</v>
      </c>
      <c r="L255">
        <f>(Table2[[#This Row],[6M Return vs Nifty]]-AVERAGE(Table2[6M Return vs Nifty]))/_xlfn.STDEV.P(Table2[6M Return vs Nifty])</f>
        <v>0.37241130513474363</v>
      </c>
      <c r="M255">
        <v>1.91210180793262</v>
      </c>
      <c r="N255">
        <f>(Table2[[#This Row],[1W Return vs Nifty]]-AVERAGE(Table2[1W Return vs Nifty]))/_xlfn.STDEV.P(Table2[1W Return vs Nifty])</f>
        <v>0.33590292878293188</v>
      </c>
      <c r="O255">
        <v>1379.66</v>
      </c>
      <c r="P255">
        <v>1369.77655022606</v>
      </c>
      <c r="Q255">
        <v>1254.7746441803499</v>
      </c>
      <c r="R255">
        <v>66.835185791475595</v>
      </c>
      <c r="S255" s="2">
        <f>(Table2[[#This Row],[Close Price]]-Table2[[#This Row],[20D EMA]])/Table2[[#This Row],[20D EMA]]</f>
        <v>4.6489714857283586E-2</v>
      </c>
      <c r="T255" s="2">
        <f>(Table2[[#This Row],[Close Price]]-Table2[[#This Row],[50D EMA]])/Table2[[#This Row],[50D EMA]]</f>
        <v>5.4040529283205789E-2</v>
      </c>
      <c r="U255" s="2">
        <f>(Table2[[#This Row],[Close Price]]-Table2[[#This Row],[200D EMA]])/Table2[[#This Row],[200D EMA]]</f>
        <v>0.15064486415656422</v>
      </c>
      <c r="V255">
        <v>1.1529191735914199</v>
      </c>
      <c r="W255">
        <v>1381</v>
      </c>
      <c r="X255">
        <v>1449.9</v>
      </c>
      <c r="Y255">
        <v>1350</v>
      </c>
      <c r="Z255">
        <v>1449.9</v>
      </c>
      <c r="AA255">
        <v>1302.5</v>
      </c>
      <c r="AB255">
        <v>1449.9</v>
      </c>
      <c r="AC255" s="2">
        <f>(Table2[[#This Row],[Close Price]]/Table2[[#This Row],[Day Low]])-1</f>
        <v>4.5474293989862469E-2</v>
      </c>
      <c r="AD255" s="2">
        <f>(Table2[[#This Row],[Day High]]/Table2[[#This Row],[Close Price]])-1</f>
        <v>4.2249619060812371E-3</v>
      </c>
      <c r="AE255" s="2">
        <f>(Table2[[#This Row],[Close Price]]/Table2[[#This Row],[Current Week Low]])-1</f>
        <v>6.9481481481481477E-2</v>
      </c>
      <c r="AF255" s="2">
        <f>(Table2[[#This Row],[Current Week High]]/Table2[[#This Row],[Close Price]])-1</f>
        <v>4.2249619060812371E-3</v>
      </c>
      <c r="AG255" s="2">
        <f>(Table2[[#This Row],[Close Price]]/Table2[[#This Row],[Current Month Low]])-1</f>
        <v>0.10848368522072938</v>
      </c>
      <c r="AH255" s="2">
        <f>(Table2[[#This Row],[Current Month High]]/Table2[[#This Row],[Close Price]])-1</f>
        <v>4.2249619060812371E-3</v>
      </c>
      <c r="AI255">
        <v>2.2994874636376101</v>
      </c>
      <c r="AJ255">
        <v>42.780854430379698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</v>
      </c>
      <c r="AM255" t="s">
        <v>10350</v>
      </c>
      <c r="AN255">
        <v>6.93</v>
      </c>
      <c r="AO255" t="s">
        <v>10349</v>
      </c>
      <c r="AP255">
        <v>0.116938628586006</v>
      </c>
      <c r="AQ255">
        <f>(Table2[[#This Row],[Sharpe Ratio]]-AVERAGE(Table2[Sharpe Ratio]))/_xlfn.STDEV.P(Table2[Sharpe Ratio])</f>
        <v>0.59030276852329466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0.68058584118715504</v>
      </c>
      <c r="AS255">
        <f>_xlfn.RANK.AVG(Table2[[#This Row],[1Y Return vs Nifty Z-Score]],Table2[1Y Return vs Nifty Z-Score])</f>
        <v>442</v>
      </c>
      <c r="AT255">
        <f>_xlfn.RANK.AVG(Table2[[#This Row],[6M Return vs Nifty Z-Score]],Table2[6M Return vs Nifty Z-Score])</f>
        <v>216</v>
      </c>
      <c r="AU255">
        <f>_xlfn.RANK.AVG(Table2[[#This Row],[Sharpe Ratio Z-Score]],Table2[Sharpe Ratio Z-Score])</f>
        <v>198</v>
      </c>
      <c r="AV255">
        <f>(Table2[[#This Row],[Rank 1Y]]+Table2[[#This Row],[Rank 6M]]+Table2[[#This Row],[Rank Sharpe]])/3</f>
        <v>285.33333333333331</v>
      </c>
    </row>
    <row r="256" spans="1:48" x14ac:dyDescent="0.3">
      <c r="A256" t="s">
        <v>1123</v>
      </c>
      <c r="B256" t="s">
        <v>1124</v>
      </c>
      <c r="C256" t="s">
        <v>10314</v>
      </c>
      <c r="D256" t="s">
        <v>86</v>
      </c>
      <c r="E256">
        <v>11203.719914249999</v>
      </c>
      <c r="F256">
        <v>231.75</v>
      </c>
      <c r="G256">
        <v>64.077299636171006</v>
      </c>
      <c r="H256">
        <f>(Table2[[#This Row],[1Y Return vs Nifty]]-AVERAGE(Table2[1Y Return vs Nifty]))/_xlfn.STDEV.P(Table2[1Y Return vs Nifty])</f>
        <v>0.54343757024158934</v>
      </c>
      <c r="I256">
        <v>3.8896610377523202</v>
      </c>
      <c r="J256">
        <f>(Table2[[#This Row],[1M Return vs Nifty]]-AVERAGE(Table2[1M Return vs Nifty]))/_xlfn.STDEV.P(Table2[1M Return vs Nifty])</f>
        <v>0.36321456799248952</v>
      </c>
      <c r="K256">
        <v>-2.2385988985178402</v>
      </c>
      <c r="L256">
        <f>(Table2[[#This Row],[6M Return vs Nifty]]-AVERAGE(Table2[6M Return vs Nifty]))/_xlfn.STDEV.P(Table2[6M Return vs Nifty])</f>
        <v>-0.34676865274613078</v>
      </c>
      <c r="M256">
        <v>-2.3475962563247701</v>
      </c>
      <c r="N256">
        <f>(Table2[[#This Row],[1W Return vs Nifty]]-AVERAGE(Table2[1W Return vs Nifty]))/_xlfn.STDEV.P(Table2[1W Return vs Nifty])</f>
        <v>-0.63026092350777074</v>
      </c>
      <c r="O256">
        <v>228.76</v>
      </c>
      <c r="P256">
        <v>222.069872675336</v>
      </c>
      <c r="Q256">
        <v>193.17830517927101</v>
      </c>
      <c r="R256">
        <v>54.196879983057201</v>
      </c>
      <c r="S256" s="2">
        <f>(Table2[[#This Row],[Close Price]]-Table2[[#This Row],[20D EMA]])/Table2[[#This Row],[20D EMA]]</f>
        <v>1.3070466864836551E-2</v>
      </c>
      <c r="T256" s="2">
        <f>(Table2[[#This Row],[Close Price]]-Table2[[#This Row],[50D EMA]])/Table2[[#This Row],[50D EMA]]</f>
        <v>4.3590457399938491E-2</v>
      </c>
      <c r="U256" s="2">
        <f>(Table2[[#This Row],[Close Price]]-Table2[[#This Row],[200D EMA]])/Table2[[#This Row],[200D EMA]]</f>
        <v>0.19966887474726602</v>
      </c>
      <c r="V256">
        <v>1.00800914197847</v>
      </c>
      <c r="W256">
        <v>229.03</v>
      </c>
      <c r="X256">
        <v>232.99</v>
      </c>
      <c r="Y256">
        <v>229.03</v>
      </c>
      <c r="Z256">
        <v>238.9</v>
      </c>
      <c r="AA256">
        <v>211.2</v>
      </c>
      <c r="AB256">
        <v>250.69</v>
      </c>
      <c r="AC256" s="2">
        <f>(Table2[[#This Row],[Close Price]]/Table2[[#This Row],[Day Low]])-1</f>
        <v>1.1876173427062042E-2</v>
      </c>
      <c r="AD256" s="2">
        <f>(Table2[[#This Row],[Day High]]/Table2[[#This Row],[Close Price]])-1</f>
        <v>5.350593311758356E-3</v>
      </c>
      <c r="AE256" s="2">
        <f>(Table2[[#This Row],[Close Price]]/Table2[[#This Row],[Current Week Low]])-1</f>
        <v>1.1876173427062042E-2</v>
      </c>
      <c r="AF256" s="2">
        <f>(Table2[[#This Row],[Current Week High]]/Table2[[#This Row],[Close Price]])-1</f>
        <v>3.0852211434735821E-2</v>
      </c>
      <c r="AG256" s="2">
        <f>(Table2[[#This Row],[Close Price]]/Table2[[#This Row],[Current Month Low]])-1</f>
        <v>9.7301136363636465E-2</v>
      </c>
      <c r="AH256" s="2">
        <f>(Table2[[#This Row],[Current Month High]]/Table2[[#This Row],[Close Price]])-1</f>
        <v>8.1725997842502673E-2</v>
      </c>
      <c r="AI256">
        <v>8.1725997842502593</v>
      </c>
      <c r="AJ256">
        <v>99.354838709677395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0.12</v>
      </c>
      <c r="AM256" t="s">
        <v>10349</v>
      </c>
      <c r="AN256">
        <v>1.25</v>
      </c>
      <c r="AO256" t="s">
        <v>10349</v>
      </c>
      <c r="AP256">
        <v>9.2083220816020994E-2</v>
      </c>
      <c r="AQ256">
        <f>(Table2[[#This Row],[Sharpe Ratio]]-AVERAGE(Table2[Sharpe Ratio]))/_xlfn.STDEV.P(Table2[Sharpe Ratio])</f>
        <v>0.30474154711501134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0.23436410909518857</v>
      </c>
      <c r="AS256">
        <f>_xlfn.RANK.AVG(Table2[[#This Row],[1Y Return vs Nifty Z-Score]],Table2[1Y Return vs Nifty Z-Score])</f>
        <v>163</v>
      </c>
      <c r="AT256">
        <f>_xlfn.RANK.AVG(Table2[[#This Row],[6M Return vs Nifty Z-Score]],Table2[6M Return vs Nifty Z-Score])</f>
        <v>440</v>
      </c>
      <c r="AU256">
        <f>_xlfn.RANK.AVG(Table2[[#This Row],[Sharpe Ratio Z-Score]],Table2[Sharpe Ratio Z-Score])</f>
        <v>254</v>
      </c>
      <c r="AV256">
        <f>(Table2[[#This Row],[Rank 1Y]]+Table2[[#This Row],[Rank 6M]]+Table2[[#This Row],[Rank Sharpe]])/3</f>
        <v>285.66666666666669</v>
      </c>
    </row>
    <row r="257" spans="1:48" x14ac:dyDescent="0.3">
      <c r="A257" t="s">
        <v>1333</v>
      </c>
      <c r="B257" t="s">
        <v>1334</v>
      </c>
      <c r="C257" t="s">
        <v>10308</v>
      </c>
      <c r="D257" t="s">
        <v>46</v>
      </c>
      <c r="E257">
        <v>8550.2921583999996</v>
      </c>
      <c r="F257">
        <v>1276.4000000000001</v>
      </c>
      <c r="G257">
        <v>44.921733946138197</v>
      </c>
      <c r="H257">
        <f>(Table2[[#This Row],[1Y Return vs Nifty]]-AVERAGE(Table2[1Y Return vs Nifty]))/_xlfn.STDEV.P(Table2[1Y Return vs Nifty])</f>
        <v>0.2414012458329424</v>
      </c>
      <c r="I257">
        <v>-8.8558594018928094</v>
      </c>
      <c r="J257">
        <f>(Table2[[#This Row],[1M Return vs Nifty]]-AVERAGE(Table2[1M Return vs Nifty]))/_xlfn.STDEV.P(Table2[1M Return vs Nifty])</f>
        <v>-0.86293661305330749</v>
      </c>
      <c r="K257">
        <v>-6.1077668209312801</v>
      </c>
      <c r="L257">
        <f>(Table2[[#This Row],[6M Return vs Nifty]]-AVERAGE(Table2[6M Return vs Nifty]))/_xlfn.STDEV.P(Table2[6M Return vs Nifty])</f>
        <v>-0.47956891162761284</v>
      </c>
      <c r="M257">
        <v>-8.3986094526904296</v>
      </c>
      <c r="N257">
        <f>(Table2[[#This Row],[1W Return vs Nifty]]-AVERAGE(Table2[1W Return vs Nifty]))/_xlfn.STDEV.P(Table2[1W Return vs Nifty])</f>
        <v>-2.0027221007723912</v>
      </c>
      <c r="O257">
        <v>1321.29</v>
      </c>
      <c r="P257">
        <v>1309.35393710423</v>
      </c>
      <c r="Q257">
        <v>1103.01432212093</v>
      </c>
      <c r="R257">
        <v>37.656753558748399</v>
      </c>
      <c r="S257" s="2">
        <f>(Table2[[#This Row],[Close Price]]-Table2[[#This Row],[20D EMA]])/Table2[[#This Row],[20D EMA]]</f>
        <v>-3.397437352889969E-2</v>
      </c>
      <c r="T257" s="2">
        <f>(Table2[[#This Row],[Close Price]]-Table2[[#This Row],[50D EMA]])/Table2[[#This Row],[50D EMA]]</f>
        <v>-2.5168089521394731E-2</v>
      </c>
      <c r="U257" s="2">
        <f>(Table2[[#This Row],[Close Price]]-Table2[[#This Row],[200D EMA]])/Table2[[#This Row],[200D EMA]]</f>
        <v>0.15719258979854003</v>
      </c>
      <c r="V257">
        <v>0.46904236176883701</v>
      </c>
      <c r="W257">
        <v>1259.3</v>
      </c>
      <c r="X257">
        <v>1290</v>
      </c>
      <c r="Y257">
        <v>1259.3</v>
      </c>
      <c r="Z257">
        <v>1311.25</v>
      </c>
      <c r="AA257">
        <v>1196</v>
      </c>
      <c r="AB257">
        <v>1429</v>
      </c>
      <c r="AC257" s="2">
        <f>(Table2[[#This Row],[Close Price]]/Table2[[#This Row],[Day Low]])-1</f>
        <v>1.3578972445009274E-2</v>
      </c>
      <c r="AD257" s="2">
        <f>(Table2[[#This Row],[Day High]]/Table2[[#This Row],[Close Price]])-1</f>
        <v>1.0654967094954504E-2</v>
      </c>
      <c r="AE257" s="2">
        <f>(Table2[[#This Row],[Close Price]]/Table2[[#This Row],[Current Week Low]])-1</f>
        <v>1.3578972445009274E-2</v>
      </c>
      <c r="AF257" s="2">
        <f>(Table2[[#This Row],[Current Week High]]/Table2[[#This Row],[Close Price]])-1</f>
        <v>2.7303353180820888E-2</v>
      </c>
      <c r="AG257" s="2">
        <f>(Table2[[#This Row],[Close Price]]/Table2[[#This Row],[Current Month Low]])-1</f>
        <v>6.722408026755855E-2</v>
      </c>
      <c r="AH257" s="2">
        <f>(Table2[[#This Row],[Current Month High]]/Table2[[#This Row],[Close Price]])-1</f>
        <v>0.11955499843309303</v>
      </c>
      <c r="AI257">
        <v>20.843779379504799</v>
      </c>
      <c r="AJ257">
        <v>96.369230769230697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0.11</v>
      </c>
      <c r="AM257" t="s">
        <v>10349</v>
      </c>
      <c r="AN257">
        <v>-3.26</v>
      </c>
      <c r="AO257" t="s">
        <v>10348</v>
      </c>
      <c r="AP257">
        <v>0.13676291638861299</v>
      </c>
      <c r="AQ257">
        <f>(Table2[[#This Row],[Sharpe Ratio]]-AVERAGE(Table2[Sharpe Ratio]))/_xlfn.STDEV.P(Table2[Sharpe Ratio])</f>
        <v>0.81806197049856777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-2.2857644091218017</v>
      </c>
      <c r="AS257">
        <f>_xlfn.RANK.AVG(Table2[[#This Row],[1Y Return vs Nifty Z-Score]],Table2[1Y Return vs Nifty Z-Score])</f>
        <v>228</v>
      </c>
      <c r="AT257">
        <f>_xlfn.RANK.AVG(Table2[[#This Row],[6M Return vs Nifty Z-Score]],Table2[6M Return vs Nifty Z-Score])</f>
        <v>484</v>
      </c>
      <c r="AU257">
        <f>_xlfn.RANK.AVG(Table2[[#This Row],[Sharpe Ratio Z-Score]],Table2[Sharpe Ratio Z-Score])</f>
        <v>150</v>
      </c>
      <c r="AV257">
        <f>(Table2[[#This Row],[Rank 1Y]]+Table2[[#This Row],[Rank 6M]]+Table2[[#This Row],[Rank Sharpe]])/3</f>
        <v>287.33333333333331</v>
      </c>
    </row>
    <row r="258" spans="1:48" x14ac:dyDescent="0.3">
      <c r="A258" t="s">
        <v>273</v>
      </c>
      <c r="B258" t="s">
        <v>274</v>
      </c>
      <c r="C258" t="s">
        <v>10314</v>
      </c>
      <c r="D258" t="s">
        <v>46</v>
      </c>
      <c r="E258">
        <v>100838.2203416</v>
      </c>
      <c r="F258">
        <v>95.5</v>
      </c>
      <c r="G258">
        <v>27.345891333400498</v>
      </c>
      <c r="H258">
        <f>(Table2[[#This Row],[1Y Return vs Nifty]]-AVERAGE(Table2[1Y Return vs Nifty]))/_xlfn.STDEV.P(Table2[1Y Return vs Nifty])</f>
        <v>-3.5726717237255678E-2</v>
      </c>
      <c r="I258">
        <v>-2.6282740667969602</v>
      </c>
      <c r="J258">
        <f>(Table2[[#This Row],[1M Return vs Nifty]]-AVERAGE(Table2[1M Return vs Nifty]))/_xlfn.STDEV.P(Table2[1M Return vs Nifty])</f>
        <v>-0.26382721223672795</v>
      </c>
      <c r="K258">
        <v>-1.33068159840972</v>
      </c>
      <c r="L258">
        <f>(Table2[[#This Row],[6M Return vs Nifty]]-AVERAGE(Table2[6M Return vs Nifty]))/_xlfn.STDEV.P(Table2[6M Return vs Nifty])</f>
        <v>-0.31560648689675436</v>
      </c>
      <c r="M258">
        <v>-1.96410074192485</v>
      </c>
      <c r="N258">
        <f>(Table2[[#This Row],[1W Return vs Nifty]]-AVERAGE(Table2[1W Return vs Nifty]))/_xlfn.STDEV.P(Table2[1W Return vs Nifty])</f>
        <v>-0.54327834917044493</v>
      </c>
      <c r="O258">
        <v>95.95</v>
      </c>
      <c r="P258">
        <v>94.788165314364207</v>
      </c>
      <c r="Q258">
        <v>83.242657801687997</v>
      </c>
      <c r="R258">
        <v>47.637881134241503</v>
      </c>
      <c r="S258" s="2">
        <f>(Table2[[#This Row],[Close Price]]-Table2[[#This Row],[20D EMA]])/Table2[[#This Row],[20D EMA]]</f>
        <v>-4.6899426784784036E-3</v>
      </c>
      <c r="T258" s="2">
        <f>(Table2[[#This Row],[Close Price]]-Table2[[#This Row],[50D EMA]])/Table2[[#This Row],[50D EMA]]</f>
        <v>7.5097422054219423E-3</v>
      </c>
      <c r="U258" s="2">
        <f>(Table2[[#This Row],[Close Price]]-Table2[[#This Row],[200D EMA]])/Table2[[#This Row],[200D EMA]]</f>
        <v>0.1472483282250924</v>
      </c>
      <c r="V258">
        <v>0.66514997822335498</v>
      </c>
      <c r="W258">
        <v>95.02</v>
      </c>
      <c r="X258">
        <v>96.88</v>
      </c>
      <c r="Y258">
        <v>94.9</v>
      </c>
      <c r="Z258">
        <v>96.88</v>
      </c>
      <c r="AA258">
        <v>90.1</v>
      </c>
      <c r="AB258">
        <v>102.53</v>
      </c>
      <c r="AC258" s="2">
        <f>(Table2[[#This Row],[Close Price]]/Table2[[#This Row],[Day Low]])-1</f>
        <v>5.0515680909282157E-3</v>
      </c>
      <c r="AD258" s="2">
        <f>(Table2[[#This Row],[Day High]]/Table2[[#This Row],[Close Price]])-1</f>
        <v>1.4450261780104556E-2</v>
      </c>
      <c r="AE258" s="2">
        <f>(Table2[[#This Row],[Close Price]]/Table2[[#This Row],[Current Week Low]])-1</f>
        <v>6.322444678608985E-3</v>
      </c>
      <c r="AF258" s="2">
        <f>(Table2[[#This Row],[Current Week High]]/Table2[[#This Row],[Close Price]])-1</f>
        <v>1.4450261780104556E-2</v>
      </c>
      <c r="AG258" s="2">
        <f>(Table2[[#This Row],[Close Price]]/Table2[[#This Row],[Current Month Low]])-1</f>
        <v>5.9933407325194255E-2</v>
      </c>
      <c r="AH258" s="2">
        <f>(Table2[[#This Row],[Current Month High]]/Table2[[#This Row],[Close Price]])-1</f>
        <v>7.3612565445026146E-2</v>
      </c>
      <c r="AI258">
        <v>8.6387434554973694</v>
      </c>
      <c r="AJ258">
        <v>83.653846153846104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0.04</v>
      </c>
      <c r="AM258" t="s">
        <v>10349</v>
      </c>
      <c r="AN258">
        <v>-3.23</v>
      </c>
      <c r="AO258" t="s">
        <v>10348</v>
      </c>
      <c r="AP258">
        <v>0.149212019646487</v>
      </c>
      <c r="AQ258">
        <f>(Table2[[#This Row],[Sharpe Ratio]]-AVERAGE(Table2[Sharpe Ratio]))/_xlfn.STDEV.P(Table2[Sharpe Ratio])</f>
        <v>0.96108843639502683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-0.19735032914615608</v>
      </c>
      <c r="AS258">
        <f>_xlfn.RANK.AVG(Table2[[#This Row],[1Y Return vs Nifty Z-Score]],Table2[1Y Return vs Nifty Z-Score])</f>
        <v>307</v>
      </c>
      <c r="AT258">
        <f>_xlfn.RANK.AVG(Table2[[#This Row],[6M Return vs Nifty Z-Score]],Table2[6M Return vs Nifty Z-Score])</f>
        <v>429</v>
      </c>
      <c r="AU258">
        <f>_xlfn.RANK.AVG(Table2[[#This Row],[Sharpe Ratio Z-Score]],Table2[Sharpe Ratio Z-Score])</f>
        <v>127</v>
      </c>
      <c r="AV258">
        <f>(Table2[[#This Row],[Rank 1Y]]+Table2[[#This Row],[Rank 6M]]+Table2[[#This Row],[Rank Sharpe]])/3</f>
        <v>287.66666666666669</v>
      </c>
    </row>
    <row r="259" spans="1:48" x14ac:dyDescent="0.3">
      <c r="A259" t="s">
        <v>890</v>
      </c>
      <c r="B259" t="s">
        <v>891</v>
      </c>
      <c r="C259" t="s">
        <v>10304</v>
      </c>
      <c r="D259" t="s">
        <v>21</v>
      </c>
      <c r="E259">
        <v>17588.78096598</v>
      </c>
      <c r="F259">
        <v>775.8</v>
      </c>
      <c r="G259">
        <v>21.845457601097799</v>
      </c>
      <c r="H259">
        <f>(Table2[[#This Row],[1Y Return vs Nifty]]-AVERAGE(Table2[1Y Return vs Nifty]))/_xlfn.STDEV.P(Table2[1Y Return vs Nifty])</f>
        <v>-0.12245507671465192</v>
      </c>
      <c r="I259">
        <v>-5.8901554988284301</v>
      </c>
      <c r="J259">
        <f>(Table2[[#This Row],[1M Return vs Nifty]]-AVERAGE(Table2[1M Return vs Nifty]))/_xlfn.STDEV.P(Table2[1M Return vs Nifty])</f>
        <v>-0.5776284249260154</v>
      </c>
      <c r="K259">
        <v>29.621565642179998</v>
      </c>
      <c r="L259">
        <f>(Table2[[#This Row],[6M Return vs Nifty]]-AVERAGE(Table2[6M Return vs Nifty]))/_xlfn.STDEV.P(Table2[6M Return vs Nifty])</f>
        <v>0.7467579617235065</v>
      </c>
      <c r="M259">
        <v>-3.1138383582119298</v>
      </c>
      <c r="N259">
        <f>(Table2[[#This Row],[1W Return vs Nifty]]-AVERAGE(Table2[1W Return vs Nifty]))/_xlfn.STDEV.P(Table2[1W Return vs Nifty])</f>
        <v>-0.80405620424809365</v>
      </c>
      <c r="O259">
        <v>772.22</v>
      </c>
      <c r="P259">
        <v>745.84838938211794</v>
      </c>
      <c r="Q259">
        <v>631.76247589313402</v>
      </c>
      <c r="R259">
        <v>50.413029013431</v>
      </c>
      <c r="S259" s="2">
        <f>(Table2[[#This Row],[Close Price]]-Table2[[#This Row],[20D EMA]])/Table2[[#This Row],[20D EMA]]</f>
        <v>4.6359845639842622E-3</v>
      </c>
      <c r="T259" s="2">
        <f>(Table2[[#This Row],[Close Price]]-Table2[[#This Row],[50D EMA]])/Table2[[#This Row],[50D EMA]]</f>
        <v>4.0157773408473506E-2</v>
      </c>
      <c r="U259" s="2">
        <f>(Table2[[#This Row],[Close Price]]-Table2[[#This Row],[200D EMA]])/Table2[[#This Row],[200D EMA]]</f>
        <v>0.22799316135900202</v>
      </c>
      <c r="V259">
        <v>0.87046332639512203</v>
      </c>
      <c r="W259">
        <v>766.25</v>
      </c>
      <c r="X259">
        <v>782.25</v>
      </c>
      <c r="Y259">
        <v>766.25</v>
      </c>
      <c r="Z259">
        <v>796</v>
      </c>
      <c r="AA259">
        <v>722.75</v>
      </c>
      <c r="AB259">
        <v>824.8</v>
      </c>
      <c r="AC259" s="2">
        <f>(Table2[[#This Row],[Close Price]]/Table2[[#This Row],[Day Low]])-1</f>
        <v>1.2463295269167896E-2</v>
      </c>
      <c r="AD259" s="2">
        <f>(Table2[[#This Row],[Day High]]/Table2[[#This Row],[Close Price]])-1</f>
        <v>8.3139984532096811E-3</v>
      </c>
      <c r="AE259" s="2">
        <f>(Table2[[#This Row],[Close Price]]/Table2[[#This Row],[Current Week Low]])-1</f>
        <v>1.2463295269167896E-2</v>
      </c>
      <c r="AF259" s="2">
        <f>(Table2[[#This Row],[Current Week High]]/Table2[[#This Row],[Close Price]])-1</f>
        <v>2.6037638566640986E-2</v>
      </c>
      <c r="AG259" s="2">
        <f>(Table2[[#This Row],[Close Price]]/Table2[[#This Row],[Current Month Low]])-1</f>
        <v>7.3400207540643247E-2</v>
      </c>
      <c r="AH259" s="2">
        <f>(Table2[[#This Row],[Current Month High]]/Table2[[#This Row],[Close Price]])-1</f>
        <v>6.3160608404227991E-2</v>
      </c>
      <c r="AI259">
        <v>8.2108790925496198</v>
      </c>
      <c r="AJ259">
        <v>70.019723865877694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-0.05</v>
      </c>
      <c r="AM259" t="s">
        <v>10348</v>
      </c>
      <c r="AN259">
        <v>3.02</v>
      </c>
      <c r="AO259" t="s">
        <v>10349</v>
      </c>
      <c r="AP259">
        <v>5.4028048142088003E-2</v>
      </c>
      <c r="AQ259">
        <f>(Table2[[#This Row],[Sharpe Ratio]]-AVERAGE(Table2[Sharpe Ratio]))/_xlfn.STDEV.P(Table2[Sharpe Ratio])</f>
        <v>-0.13247041457303424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-0.88985215873828871</v>
      </c>
      <c r="AS259">
        <f>_xlfn.RANK.AVG(Table2[[#This Row],[1Y Return vs Nifty Z-Score]],Table2[1Y Return vs Nifty Z-Score])</f>
        <v>339</v>
      </c>
      <c r="AT259">
        <f>_xlfn.RANK.AVG(Table2[[#This Row],[6M Return vs Nifty Z-Score]],Table2[6M Return vs Nifty Z-Score])</f>
        <v>143</v>
      </c>
      <c r="AU259">
        <f>_xlfn.RANK.AVG(Table2[[#This Row],[Sharpe Ratio Z-Score]],Table2[Sharpe Ratio Z-Score])</f>
        <v>385</v>
      </c>
      <c r="AV259">
        <f>(Table2[[#This Row],[Rank 1Y]]+Table2[[#This Row],[Rank 6M]]+Table2[[#This Row],[Rank Sharpe]])/3</f>
        <v>289</v>
      </c>
    </row>
    <row r="260" spans="1:48" x14ac:dyDescent="0.3">
      <c r="A260" t="s">
        <v>429</v>
      </c>
      <c r="B260" t="s">
        <v>430</v>
      </c>
      <c r="C260" t="s">
        <v>10303</v>
      </c>
      <c r="D260" t="s">
        <v>431</v>
      </c>
      <c r="E260">
        <v>55402.503250280002</v>
      </c>
      <c r="F260">
        <v>369.35</v>
      </c>
      <c r="G260">
        <v>39.493167755474502</v>
      </c>
      <c r="H260">
        <f>(Table2[[#This Row],[1Y Return vs Nifty]]-AVERAGE(Table2[1Y Return vs Nifty]))/_xlfn.STDEV.P(Table2[1Y Return vs Nifty])</f>
        <v>0.15580606135398667</v>
      </c>
      <c r="I260">
        <v>-0.979052689451964</v>
      </c>
      <c r="J260">
        <f>(Table2[[#This Row],[1M Return vs Nifty]]-AVERAGE(Table2[1M Return vs Nifty]))/_xlfn.STDEV.P(Table2[1M Return vs Nifty])</f>
        <v>-0.10516796021062186</v>
      </c>
      <c r="K260">
        <v>18.576823915664701</v>
      </c>
      <c r="L260">
        <f>(Table2[[#This Row],[6M Return vs Nifty]]-AVERAGE(Table2[6M Return vs Nifty]))/_xlfn.STDEV.P(Table2[6M Return vs Nifty])</f>
        <v>0.36767269326985935</v>
      </c>
      <c r="M260">
        <v>-3.5749816146689102</v>
      </c>
      <c r="N260">
        <f>(Table2[[#This Row],[1W Return vs Nifty]]-AVERAGE(Table2[1W Return vs Nifty]))/_xlfn.STDEV.P(Table2[1W Return vs Nifty])</f>
        <v>-0.90865045914489662</v>
      </c>
      <c r="O260">
        <v>367.19</v>
      </c>
      <c r="P260">
        <v>350.77791973206001</v>
      </c>
      <c r="Q260">
        <v>298.75217917682102</v>
      </c>
      <c r="R260">
        <v>48.527544469344697</v>
      </c>
      <c r="S260" s="2">
        <f>(Table2[[#This Row],[Close Price]]-Table2[[#This Row],[20D EMA]])/Table2[[#This Row],[20D EMA]]</f>
        <v>5.882513140336134E-3</v>
      </c>
      <c r="T260" s="2">
        <f>(Table2[[#This Row],[Close Price]]-Table2[[#This Row],[50D EMA]])/Table2[[#This Row],[50D EMA]]</f>
        <v>5.2945408542607819E-2</v>
      </c>
      <c r="U260" s="2">
        <f>(Table2[[#This Row],[Close Price]]-Table2[[#This Row],[200D EMA]])/Table2[[#This Row],[200D EMA]]</f>
        <v>0.23630897360381969</v>
      </c>
      <c r="V260">
        <v>0.54520091745147803</v>
      </c>
      <c r="W260">
        <v>365.65</v>
      </c>
      <c r="X260">
        <v>371.4</v>
      </c>
      <c r="Y260">
        <v>365.65</v>
      </c>
      <c r="Z260">
        <v>372.8</v>
      </c>
      <c r="AA260">
        <v>350.5</v>
      </c>
      <c r="AB260">
        <v>384.2</v>
      </c>
      <c r="AC260" s="2">
        <f>(Table2[[#This Row],[Close Price]]/Table2[[#This Row],[Day Low]])-1</f>
        <v>1.0118966224531789E-2</v>
      </c>
      <c r="AD260" s="2">
        <f>(Table2[[#This Row],[Day High]]/Table2[[#This Row],[Close Price]])-1</f>
        <v>5.5502910518476778E-3</v>
      </c>
      <c r="AE260" s="2">
        <f>(Table2[[#This Row],[Close Price]]/Table2[[#This Row],[Current Week Low]])-1</f>
        <v>1.0118966224531789E-2</v>
      </c>
      <c r="AF260" s="2">
        <f>(Table2[[#This Row],[Current Week High]]/Table2[[#This Row],[Close Price]])-1</f>
        <v>9.3407337214024277E-3</v>
      </c>
      <c r="AG260" s="2">
        <f>(Table2[[#This Row],[Close Price]]/Table2[[#This Row],[Current Month Low]])-1</f>
        <v>5.3780313837375138E-2</v>
      </c>
      <c r="AH260" s="2">
        <f>(Table2[[#This Row],[Current Month High]]/Table2[[#This Row],[Close Price]])-1</f>
        <v>4.0205766887775773E-2</v>
      </c>
      <c r="AI260">
        <v>4.0205766887775702</v>
      </c>
      <c r="AJ260">
        <v>92.670839853938404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</v>
      </c>
      <c r="AM260" t="s">
        <v>10349</v>
      </c>
      <c r="AN260">
        <v>1.47</v>
      </c>
      <c r="AO260" t="s">
        <v>10349</v>
      </c>
      <c r="AP260">
        <v>4.9413778068942003E-2</v>
      </c>
      <c r="AQ260">
        <f>(Table2[[#This Row],[Sharpe Ratio]]-AVERAGE(Table2[Sharpe Ratio]))/_xlfn.STDEV.P(Table2[Sharpe Ratio])</f>
        <v>-0.18548328847914822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-0.67582295321082064</v>
      </c>
      <c r="AS260">
        <f>_xlfn.RANK.AVG(Table2[[#This Row],[1Y Return vs Nifty Z-Score]],Table2[1Y Return vs Nifty Z-Score])</f>
        <v>256</v>
      </c>
      <c r="AT260">
        <f>_xlfn.RANK.AVG(Table2[[#This Row],[6M Return vs Nifty Z-Score]],Table2[6M Return vs Nifty Z-Score])</f>
        <v>218</v>
      </c>
      <c r="AU260">
        <f>_xlfn.RANK.AVG(Table2[[#This Row],[Sharpe Ratio Z-Score]],Table2[Sharpe Ratio Z-Score])</f>
        <v>396</v>
      </c>
      <c r="AV260">
        <f>(Table2[[#This Row],[Rank 1Y]]+Table2[[#This Row],[Rank 6M]]+Table2[[#This Row],[Rank Sharpe]])/3</f>
        <v>290</v>
      </c>
    </row>
    <row r="261" spans="1:48" x14ac:dyDescent="0.3">
      <c r="A261" t="s">
        <v>240</v>
      </c>
      <c r="B261" t="s">
        <v>241</v>
      </c>
      <c r="C261" t="s">
        <v>10309</v>
      </c>
      <c r="D261" t="s">
        <v>51</v>
      </c>
      <c r="E261">
        <v>112119.62233575</v>
      </c>
      <c r="F261">
        <v>1114.25</v>
      </c>
      <c r="G261">
        <v>45.810333844473597</v>
      </c>
      <c r="H261">
        <f>(Table2[[#This Row],[1Y Return vs Nifty]]-AVERAGE(Table2[1Y Return vs Nifty]))/_xlfn.STDEV.P(Table2[1Y Return vs Nifty])</f>
        <v>0.25541228844614866</v>
      </c>
      <c r="I261">
        <v>-10.121300567629801</v>
      </c>
      <c r="J261">
        <f>(Table2[[#This Row],[1M Return vs Nifty]]-AVERAGE(Table2[1M Return vs Nifty]))/_xlfn.STDEV.P(Table2[1M Return vs Nifty])</f>
        <v>-0.98467524171581688</v>
      </c>
      <c r="K261">
        <v>5.4779816088409099</v>
      </c>
      <c r="L261">
        <f>(Table2[[#This Row],[6M Return vs Nifty]]-AVERAGE(Table2[6M Return vs Nifty]))/_xlfn.STDEV.P(Table2[6M Return vs Nifty])</f>
        <v>-8.1914836730352422E-2</v>
      </c>
      <c r="M261">
        <v>-8.0226101715420199</v>
      </c>
      <c r="N261">
        <f>(Table2[[#This Row],[1W Return vs Nifty]]-AVERAGE(Table2[1W Return vs Nifty]))/_xlfn.STDEV.P(Table2[1W Return vs Nifty])</f>
        <v>-1.9174397853470107</v>
      </c>
      <c r="O261">
        <v>1187.29</v>
      </c>
      <c r="P261">
        <v>1159.7405789392999</v>
      </c>
      <c r="Q261">
        <v>962.73622553206496</v>
      </c>
      <c r="R261">
        <v>27.3187854363177</v>
      </c>
      <c r="S261" s="2">
        <f>(Table2[[#This Row],[Close Price]]-Table2[[#This Row],[20D EMA]])/Table2[[#This Row],[20D EMA]]</f>
        <v>-6.1518247437441539E-2</v>
      </c>
      <c r="T261" s="2">
        <f>(Table2[[#This Row],[Close Price]]-Table2[[#This Row],[50D EMA]])/Table2[[#This Row],[50D EMA]]</f>
        <v>-3.9224788513398084E-2</v>
      </c>
      <c r="U261" s="2">
        <f>(Table2[[#This Row],[Close Price]]-Table2[[#This Row],[200D EMA]])/Table2[[#This Row],[200D EMA]]</f>
        <v>0.15737828332386639</v>
      </c>
      <c r="V261">
        <v>1.66609497003141</v>
      </c>
      <c r="W261">
        <v>1109.2</v>
      </c>
      <c r="X261">
        <v>1136.45</v>
      </c>
      <c r="Y261">
        <v>1105.0999999999999</v>
      </c>
      <c r="Z261">
        <v>1138.6500000000001</v>
      </c>
      <c r="AA261">
        <v>1105.0999999999999</v>
      </c>
      <c r="AB261">
        <v>1324.3</v>
      </c>
      <c r="AC261" s="2">
        <f>(Table2[[#This Row],[Close Price]]/Table2[[#This Row],[Day Low]])-1</f>
        <v>4.5528308690947483E-3</v>
      </c>
      <c r="AD261" s="2">
        <f>(Table2[[#This Row],[Day High]]/Table2[[#This Row],[Close Price]])-1</f>
        <v>1.9923715503701978E-2</v>
      </c>
      <c r="AE261" s="2">
        <f>(Table2[[#This Row],[Close Price]]/Table2[[#This Row],[Current Week Low]])-1</f>
        <v>8.2797936838296948E-3</v>
      </c>
      <c r="AF261" s="2">
        <f>(Table2[[#This Row],[Current Week High]]/Table2[[#This Row],[Close Price]])-1</f>
        <v>2.1898137760825831E-2</v>
      </c>
      <c r="AG261" s="2">
        <f>(Table2[[#This Row],[Close Price]]/Table2[[#This Row],[Current Month Low]])-1</f>
        <v>8.2797936838296948E-3</v>
      </c>
      <c r="AH261" s="2">
        <f>(Table2[[#This Row],[Current Month High]]/Table2[[#This Row],[Close Price]])-1</f>
        <v>0.18851245232218972</v>
      </c>
      <c r="AI261">
        <v>18.851245232218901</v>
      </c>
      <c r="AJ261">
        <v>96.257155438132898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</v>
      </c>
      <c r="AM261" t="s">
        <v>10348</v>
      </c>
      <c r="AN261">
        <v>-12.91</v>
      </c>
      <c r="AO261" t="s">
        <v>10348</v>
      </c>
      <c r="AP261">
        <v>7.7303347269617004E-2</v>
      </c>
      <c r="AQ261">
        <f>(Table2[[#This Row],[Sharpe Ratio]]-AVERAGE(Table2[Sharpe Ratio]))/_xlfn.STDEV.P(Table2[Sharpe Ratio])</f>
        <v>0.13493710128862743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-2.5936804740584041</v>
      </c>
      <c r="AS261">
        <f>_xlfn.RANK.AVG(Table2[[#This Row],[1Y Return vs Nifty Z-Score]],Table2[1Y Return vs Nifty Z-Score])</f>
        <v>222</v>
      </c>
      <c r="AT261">
        <f>_xlfn.RANK.AVG(Table2[[#This Row],[6M Return vs Nifty Z-Score]],Table2[6M Return vs Nifty Z-Score])</f>
        <v>339</v>
      </c>
      <c r="AU261">
        <f>_xlfn.RANK.AVG(Table2[[#This Row],[Sharpe Ratio Z-Score]],Table2[Sharpe Ratio Z-Score])</f>
        <v>312</v>
      </c>
      <c r="AV261">
        <f>(Table2[[#This Row],[Rank 1Y]]+Table2[[#This Row],[Rank 6M]]+Table2[[#This Row],[Rank Sharpe]])/3</f>
        <v>291</v>
      </c>
    </row>
    <row r="262" spans="1:48" x14ac:dyDescent="0.3">
      <c r="A262" t="s">
        <v>1678</v>
      </c>
      <c r="B262" t="s">
        <v>1679</v>
      </c>
      <c r="C262" t="s">
        <v>10307</v>
      </c>
      <c r="D262" t="s">
        <v>993</v>
      </c>
      <c r="E262">
        <v>5173.7522447519996</v>
      </c>
      <c r="F262">
        <v>40.56</v>
      </c>
      <c r="G262">
        <v>40.564413310092398</v>
      </c>
      <c r="H262">
        <f>(Table2[[#This Row],[1Y Return vs Nifty]]-AVERAGE(Table2[1Y Return vs Nifty]))/_xlfn.STDEV.P(Table2[1Y Return vs Nifty])</f>
        <v>0.17269697833819492</v>
      </c>
      <c r="I262">
        <v>-8.4217765936034397</v>
      </c>
      <c r="J262">
        <f>(Table2[[#This Row],[1M Return vs Nifty]]-AVERAGE(Table2[1M Return vs Nifty]))/_xlfn.STDEV.P(Table2[1M Return vs Nifty])</f>
        <v>-0.82117675314204708</v>
      </c>
      <c r="K262">
        <v>2.3628857981537701</v>
      </c>
      <c r="L262">
        <f>(Table2[[#This Row],[6M Return vs Nifty]]-AVERAGE(Table2[6M Return vs Nifty]))/_xlfn.STDEV.P(Table2[6M Return vs Nifty])</f>
        <v>-0.18883331077834131</v>
      </c>
      <c r="M262">
        <v>-3.0336508116951002</v>
      </c>
      <c r="N262">
        <f>(Table2[[#This Row],[1W Return vs Nifty]]-AVERAGE(Table2[1W Return vs Nifty]))/_xlfn.STDEV.P(Table2[1W Return vs Nifty])</f>
        <v>-0.78586845768020486</v>
      </c>
      <c r="O262">
        <v>40.93</v>
      </c>
      <c r="P262">
        <v>40.056751944245299</v>
      </c>
      <c r="Q262">
        <v>34.120068158723903</v>
      </c>
      <c r="R262">
        <v>45.746225345304197</v>
      </c>
      <c r="S262" s="2">
        <f>(Table2[[#This Row],[Close Price]]-Table2[[#This Row],[20D EMA]])/Table2[[#This Row],[20D EMA]]</f>
        <v>-9.03982408990954E-3</v>
      </c>
      <c r="T262" s="2">
        <f>(Table2[[#This Row],[Close Price]]-Table2[[#This Row],[50D EMA]])/Table2[[#This Row],[50D EMA]]</f>
        <v>1.2563376492811262E-2</v>
      </c>
      <c r="U262" s="2">
        <f>(Table2[[#This Row],[Close Price]]-Table2[[#This Row],[200D EMA]])/Table2[[#This Row],[200D EMA]]</f>
        <v>0.18874322909667229</v>
      </c>
      <c r="V262">
        <v>0.64905791046516104</v>
      </c>
      <c r="W262">
        <v>40</v>
      </c>
      <c r="X262">
        <v>40.9</v>
      </c>
      <c r="Y262">
        <v>40</v>
      </c>
      <c r="Z262">
        <v>41.7</v>
      </c>
      <c r="AA262">
        <v>38.6</v>
      </c>
      <c r="AB262">
        <v>44.6</v>
      </c>
      <c r="AC262" s="2">
        <f>(Table2[[#This Row],[Close Price]]/Table2[[#This Row],[Day Low]])-1</f>
        <v>1.4000000000000012E-2</v>
      </c>
      <c r="AD262" s="2">
        <f>(Table2[[#This Row],[Day High]]/Table2[[#This Row],[Close Price]])-1</f>
        <v>8.3826429980276007E-3</v>
      </c>
      <c r="AE262" s="2">
        <f>(Table2[[#This Row],[Close Price]]/Table2[[#This Row],[Current Week Low]])-1</f>
        <v>1.4000000000000012E-2</v>
      </c>
      <c r="AF262" s="2">
        <f>(Table2[[#This Row],[Current Week High]]/Table2[[#This Row],[Close Price]])-1</f>
        <v>2.8106508875739733E-2</v>
      </c>
      <c r="AG262" s="2">
        <f>(Table2[[#This Row],[Close Price]]/Table2[[#This Row],[Current Month Low]])-1</f>
        <v>5.0777202072538774E-2</v>
      </c>
      <c r="AH262" s="2">
        <f>(Table2[[#This Row],[Current Month High]]/Table2[[#This Row],[Close Price]])-1</f>
        <v>9.9605522682445713E-2</v>
      </c>
      <c r="AI262">
        <v>13.6587771203155</v>
      </c>
      <c r="AJ262">
        <v>80.266666666666595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0.14000000000000001</v>
      </c>
      <c r="AM262" t="s">
        <v>10349</v>
      </c>
      <c r="AN262">
        <v>2.09</v>
      </c>
      <c r="AO262" t="s">
        <v>10349</v>
      </c>
      <c r="AP262">
        <v>9.3704181507978004E-2</v>
      </c>
      <c r="AQ262">
        <f>(Table2[[#This Row],[Sharpe Ratio]]-AVERAGE(Table2[Sharpe Ratio]))/_xlfn.STDEV.P(Table2[Sharpe Ratio])</f>
        <v>0.32336459765329423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-1.2998169456091042</v>
      </c>
      <c r="AS262">
        <f>_xlfn.RANK.AVG(Table2[[#This Row],[1Y Return vs Nifty Z-Score]],Table2[1Y Return vs Nifty Z-Score])</f>
        <v>249</v>
      </c>
      <c r="AT262">
        <f>_xlfn.RANK.AVG(Table2[[#This Row],[6M Return vs Nifty Z-Score]],Table2[6M Return vs Nifty Z-Score])</f>
        <v>374</v>
      </c>
      <c r="AU262">
        <f>_xlfn.RANK.AVG(Table2[[#This Row],[Sharpe Ratio Z-Score]],Table2[Sharpe Ratio Z-Score])</f>
        <v>250</v>
      </c>
      <c r="AV262">
        <f>(Table2[[#This Row],[Rank 1Y]]+Table2[[#This Row],[Rank 6M]]+Table2[[#This Row],[Rank Sharpe]])/3</f>
        <v>291</v>
      </c>
    </row>
    <row r="263" spans="1:48" x14ac:dyDescent="0.3">
      <c r="A263" t="s">
        <v>328</v>
      </c>
      <c r="B263" t="s">
        <v>329</v>
      </c>
      <c r="C263" t="s">
        <v>10311</v>
      </c>
      <c r="D263" t="s">
        <v>330</v>
      </c>
      <c r="E263">
        <v>80436.307213740001</v>
      </c>
      <c r="F263">
        <v>4158.6499999999996</v>
      </c>
      <c r="G263">
        <v>14.6974101078243</v>
      </c>
      <c r="H263">
        <f>(Table2[[#This Row],[1Y Return vs Nifty]]-AVERAGE(Table2[1Y Return vs Nifty]))/_xlfn.STDEV.P(Table2[1Y Return vs Nifty])</f>
        <v>-0.23516226722535263</v>
      </c>
      <c r="I263">
        <v>-1.02566778437215</v>
      </c>
      <c r="J263">
        <f>(Table2[[#This Row],[1M Return vs Nifty]]-AVERAGE(Table2[1M Return vs Nifty]))/_xlfn.STDEV.P(Table2[1M Return vs Nifty])</f>
        <v>-0.10965244979750133</v>
      </c>
      <c r="K263">
        <v>4.2662045736693299</v>
      </c>
      <c r="L263">
        <f>(Table2[[#This Row],[6M Return vs Nifty]]-AVERAGE(Table2[6M Return vs Nifty]))/_xlfn.STDEV.P(Table2[6M Return vs Nifty])</f>
        <v>-0.12350628667627314</v>
      </c>
      <c r="M263">
        <v>1.38918720006429</v>
      </c>
      <c r="N263">
        <f>(Table2[[#This Row],[1W Return vs Nifty]]-AVERAGE(Table2[1W Return vs Nifty]))/_xlfn.STDEV.P(Table2[1W Return vs Nifty])</f>
        <v>0.21729799849540807</v>
      </c>
      <c r="O263">
        <v>4071.14</v>
      </c>
      <c r="P263">
        <v>4057.0113024628699</v>
      </c>
      <c r="Q263">
        <v>3756.4690856580301</v>
      </c>
      <c r="R263">
        <v>60.4320655785721</v>
      </c>
      <c r="S263" s="2">
        <f>(Table2[[#This Row],[Close Price]]-Table2[[#This Row],[20D EMA]])/Table2[[#This Row],[20D EMA]]</f>
        <v>2.1495207730512771E-2</v>
      </c>
      <c r="T263" s="2">
        <f>(Table2[[#This Row],[Close Price]]-Table2[[#This Row],[50D EMA]])/Table2[[#This Row],[50D EMA]]</f>
        <v>2.5052603988415904E-2</v>
      </c>
      <c r="U263" s="2">
        <f>(Table2[[#This Row],[Close Price]]-Table2[[#This Row],[200D EMA]])/Table2[[#This Row],[200D EMA]]</f>
        <v>0.10706354961830294</v>
      </c>
      <c r="V263">
        <v>0.469190209038435</v>
      </c>
      <c r="W263">
        <v>4106.1000000000004</v>
      </c>
      <c r="X263">
        <v>4185</v>
      </c>
      <c r="Y263">
        <v>4027.55</v>
      </c>
      <c r="Z263">
        <v>4185</v>
      </c>
      <c r="AA263">
        <v>3859.5</v>
      </c>
      <c r="AB263">
        <v>4185</v>
      </c>
      <c r="AC263" s="2">
        <f>(Table2[[#This Row],[Close Price]]/Table2[[#This Row],[Day Low]])-1</f>
        <v>1.2798032196000841E-2</v>
      </c>
      <c r="AD263" s="2">
        <f>(Table2[[#This Row],[Day High]]/Table2[[#This Row],[Close Price]])-1</f>
        <v>6.3361908311592163E-3</v>
      </c>
      <c r="AE263" s="2">
        <f>(Table2[[#This Row],[Close Price]]/Table2[[#This Row],[Current Week Low]])-1</f>
        <v>3.255080632146079E-2</v>
      </c>
      <c r="AF263" s="2">
        <f>(Table2[[#This Row],[Current Week High]]/Table2[[#This Row],[Close Price]])-1</f>
        <v>6.3361908311592163E-3</v>
      </c>
      <c r="AG263" s="2">
        <f>(Table2[[#This Row],[Close Price]]/Table2[[#This Row],[Current Month Low]])-1</f>
        <v>7.7510040160642557E-2</v>
      </c>
      <c r="AH263" s="2">
        <f>(Table2[[#This Row],[Current Month High]]/Table2[[#This Row],[Close Price]])-1</f>
        <v>6.3361908311592163E-3</v>
      </c>
      <c r="AI263">
        <v>12.577398915513401</v>
      </c>
      <c r="AJ263">
        <v>46.8346161994209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0.01</v>
      </c>
      <c r="AM263" t="s">
        <v>10349</v>
      </c>
      <c r="AN263">
        <v>3.76</v>
      </c>
      <c r="AO263" t="s">
        <v>10349</v>
      </c>
      <c r="AP263">
        <v>0.12849796727173701</v>
      </c>
      <c r="AQ263">
        <f>(Table2[[#This Row],[Sharpe Ratio]]-AVERAGE(Table2[Sharpe Ratio]))/_xlfn.STDEV.P(Table2[Sharpe Ratio])</f>
        <v>0.72310682083723354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0.47208381563351454</v>
      </c>
      <c r="AS263">
        <f>_xlfn.RANK.AVG(Table2[[#This Row],[1Y Return vs Nifty Z-Score]],Table2[1Y Return vs Nifty Z-Score])</f>
        <v>360</v>
      </c>
      <c r="AT263">
        <f>_xlfn.RANK.AVG(Table2[[#This Row],[6M Return vs Nifty Z-Score]],Table2[6M Return vs Nifty Z-Score])</f>
        <v>347</v>
      </c>
      <c r="AU263">
        <f>_xlfn.RANK.AVG(Table2[[#This Row],[Sharpe Ratio Z-Score]],Table2[Sharpe Ratio Z-Score])</f>
        <v>170</v>
      </c>
      <c r="AV263">
        <f>(Table2[[#This Row],[Rank 1Y]]+Table2[[#This Row],[Rank 6M]]+Table2[[#This Row],[Rank Sharpe]])/3</f>
        <v>292.33333333333331</v>
      </c>
    </row>
    <row r="264" spans="1:48" x14ac:dyDescent="0.3">
      <c r="A264" t="s">
        <v>905</v>
      </c>
      <c r="B264" t="s">
        <v>906</v>
      </c>
      <c r="C264" t="s">
        <v>10309</v>
      </c>
      <c r="D264" t="s">
        <v>51</v>
      </c>
      <c r="E264">
        <v>16886.625</v>
      </c>
      <c r="F264">
        <v>6754.65</v>
      </c>
      <c r="G264">
        <v>33.124857869390198</v>
      </c>
      <c r="H264">
        <f>(Table2[[#This Row],[1Y Return vs Nifty]]-AVERAGE(Table2[1Y Return vs Nifty]))/_xlfn.STDEV.P(Table2[1Y Return vs Nifty])</f>
        <v>5.5393421925176455E-2</v>
      </c>
      <c r="I264">
        <v>-5.0255613145261497</v>
      </c>
      <c r="J264">
        <f>(Table2[[#This Row],[1M Return vs Nifty]]-AVERAGE(Table2[1M Return vs Nifty]))/_xlfn.STDEV.P(Table2[1M Return vs Nifty])</f>
        <v>-0.49445228588738976</v>
      </c>
      <c r="K264">
        <v>8.5369854361988295</v>
      </c>
      <c r="L264">
        <f>(Table2[[#This Row],[6M Return vs Nifty]]-AVERAGE(Table2[6M Return vs Nifty]))/_xlfn.STDEV.P(Table2[6M Return vs Nifty])</f>
        <v>2.3078409450387482E-2</v>
      </c>
      <c r="M264">
        <v>2.2178829127476698</v>
      </c>
      <c r="N264">
        <f>(Table2[[#This Row],[1W Return vs Nifty]]-AVERAGE(Table2[1W Return vs Nifty]))/_xlfn.STDEV.P(Table2[1W Return vs Nifty])</f>
        <v>0.40525870135863906</v>
      </c>
      <c r="O264">
        <v>6744.69</v>
      </c>
      <c r="P264">
        <v>6605.6930613803797</v>
      </c>
      <c r="Q264">
        <v>5790.7995966942299</v>
      </c>
      <c r="R264">
        <v>50.706545638670796</v>
      </c>
      <c r="S264" s="2">
        <f>(Table2[[#This Row],[Close Price]]-Table2[[#This Row],[20D EMA]])/Table2[[#This Row],[20D EMA]]</f>
        <v>1.4767172397841912E-3</v>
      </c>
      <c r="T264" s="2">
        <f>(Table2[[#This Row],[Close Price]]-Table2[[#This Row],[50D EMA]])/Table2[[#This Row],[50D EMA]]</f>
        <v>2.2549782019162218E-2</v>
      </c>
      <c r="U264" s="2">
        <f>(Table2[[#This Row],[Close Price]]-Table2[[#This Row],[200D EMA]])/Table2[[#This Row],[200D EMA]]</f>
        <v>0.16644513200836705</v>
      </c>
      <c r="V264">
        <v>0.35242018235794798</v>
      </c>
      <c r="W264">
        <v>6727.65</v>
      </c>
      <c r="X264">
        <v>6899.75</v>
      </c>
      <c r="Y264">
        <v>6727.65</v>
      </c>
      <c r="Z264">
        <v>6983.95</v>
      </c>
      <c r="AA264">
        <v>6464.65</v>
      </c>
      <c r="AB264">
        <v>7250.05</v>
      </c>
      <c r="AC264" s="2">
        <f>(Table2[[#This Row],[Close Price]]/Table2[[#This Row],[Day Low]])-1</f>
        <v>4.0132884439589844E-3</v>
      </c>
      <c r="AD264" s="2">
        <f>(Table2[[#This Row],[Day High]]/Table2[[#This Row],[Close Price]])-1</f>
        <v>2.1481497931054916E-2</v>
      </c>
      <c r="AE264" s="2">
        <f>(Table2[[#This Row],[Close Price]]/Table2[[#This Row],[Current Week Low]])-1</f>
        <v>4.0132884439589844E-3</v>
      </c>
      <c r="AF264" s="2">
        <f>(Table2[[#This Row],[Current Week High]]/Table2[[#This Row],[Close Price]])-1</f>
        <v>3.3946984669820157E-2</v>
      </c>
      <c r="AG264" s="2">
        <f>(Table2[[#This Row],[Close Price]]/Table2[[#This Row],[Current Month Low]])-1</f>
        <v>4.4859350467542747E-2</v>
      </c>
      <c r="AH264" s="2">
        <f>(Table2[[#This Row],[Current Month High]]/Table2[[#This Row],[Close Price]])-1</f>
        <v>7.3342068056820198E-2</v>
      </c>
      <c r="AI264">
        <v>12.103513875626399</v>
      </c>
      <c r="AJ264">
        <v>63.8682678311499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-0.08</v>
      </c>
      <c r="AM264" t="s">
        <v>10348</v>
      </c>
      <c r="AN264">
        <v>1.99</v>
      </c>
      <c r="AO264" t="s">
        <v>10349</v>
      </c>
      <c r="AP264">
        <v>8.3581014008672003E-2</v>
      </c>
      <c r="AQ264">
        <f>(Table2[[#This Row],[Sharpe Ratio]]-AVERAGE(Table2[Sharpe Ratio]))/_xlfn.STDEV.P(Table2[Sharpe Ratio])</f>
        <v>0.20706056826966351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0.19633881511647672</v>
      </c>
      <c r="AS264">
        <f>_xlfn.RANK.AVG(Table2[[#This Row],[1Y Return vs Nifty Z-Score]],Table2[1Y Return vs Nifty Z-Score])</f>
        <v>280</v>
      </c>
      <c r="AT264">
        <f>_xlfn.RANK.AVG(Table2[[#This Row],[6M Return vs Nifty Z-Score]],Table2[6M Return vs Nifty Z-Score])</f>
        <v>310</v>
      </c>
      <c r="AU264">
        <f>_xlfn.RANK.AVG(Table2[[#This Row],[Sharpe Ratio Z-Score]],Table2[Sharpe Ratio Z-Score])</f>
        <v>289</v>
      </c>
      <c r="AV264">
        <f>(Table2[[#This Row],[Rank 1Y]]+Table2[[#This Row],[Rank 6M]]+Table2[[#This Row],[Rank Sharpe]])/3</f>
        <v>293</v>
      </c>
    </row>
    <row r="265" spans="1:48" x14ac:dyDescent="0.3">
      <c r="A265" t="s">
        <v>49</v>
      </c>
      <c r="B265" t="s">
        <v>50</v>
      </c>
      <c r="C265" t="s">
        <v>10309</v>
      </c>
      <c r="D265" t="s">
        <v>51</v>
      </c>
      <c r="E265">
        <v>429336.99953179999</v>
      </c>
      <c r="F265">
        <v>1789.4</v>
      </c>
      <c r="G265">
        <v>30.341201375363301</v>
      </c>
      <c r="H265">
        <f>(Table2[[#This Row],[1Y Return vs Nifty]]-AVERAGE(Table2[1Y Return vs Nifty]))/_xlfn.STDEV.P(Table2[1Y Return vs Nifty])</f>
        <v>1.1501981208830553E-2</v>
      </c>
      <c r="I265">
        <v>2.53510748052441</v>
      </c>
      <c r="J265">
        <f>(Table2[[#This Row],[1M Return vs Nifty]]-AVERAGE(Table2[1M Return vs Nifty]))/_xlfn.STDEV.P(Table2[1M Return vs Nifty])</f>
        <v>0.23290310273301115</v>
      </c>
      <c r="K265">
        <v>0.35544520693931497</v>
      </c>
      <c r="L265">
        <f>(Table2[[#This Row],[6M Return vs Nifty]]-AVERAGE(Table2[6M Return vs Nifty]))/_xlfn.STDEV.P(Table2[6M Return vs Nifty])</f>
        <v>-0.25773407589069841</v>
      </c>
      <c r="M265">
        <v>9.8887668549761706E-2</v>
      </c>
      <c r="N265">
        <f>(Table2[[#This Row],[1W Return vs Nifty]]-AVERAGE(Table2[1W Return vs Nifty]))/_xlfn.STDEV.P(Table2[1W Return vs Nifty])</f>
        <v>-7.5361421766646883E-2</v>
      </c>
      <c r="O265">
        <v>1733.01</v>
      </c>
      <c r="P265">
        <v>1662.23994697374</v>
      </c>
      <c r="Q265">
        <v>1484.4791429469401</v>
      </c>
      <c r="R265">
        <v>76.783685008662303</v>
      </c>
      <c r="S265" s="2">
        <f>(Table2[[#This Row],[Close Price]]-Table2[[#This Row],[20D EMA]])/Table2[[#This Row],[20D EMA]]</f>
        <v>3.2538762038303359E-2</v>
      </c>
      <c r="T265" s="2">
        <f>(Table2[[#This Row],[Close Price]]-Table2[[#This Row],[50D EMA]])/Table2[[#This Row],[50D EMA]]</f>
        <v>7.6499216167778092E-2</v>
      </c>
      <c r="U265" s="2">
        <f>(Table2[[#This Row],[Close Price]]-Table2[[#This Row],[200D EMA]])/Table2[[#This Row],[200D EMA]]</f>
        <v>0.20540595568607381</v>
      </c>
      <c r="V265">
        <v>0.76904440329280899</v>
      </c>
      <c r="W265">
        <v>1767.15</v>
      </c>
      <c r="X265">
        <v>1792.6</v>
      </c>
      <c r="Y265">
        <v>1764.5</v>
      </c>
      <c r="Z265">
        <v>1792.6</v>
      </c>
      <c r="AA265">
        <v>1681.3</v>
      </c>
      <c r="AB265">
        <v>1792.6</v>
      </c>
      <c r="AC265" s="2">
        <f>(Table2[[#This Row],[Close Price]]/Table2[[#This Row],[Day Low]])-1</f>
        <v>1.2590894943836028E-2</v>
      </c>
      <c r="AD265" s="2">
        <f>(Table2[[#This Row],[Day High]]/Table2[[#This Row],[Close Price]])-1</f>
        <v>1.7883089303676325E-3</v>
      </c>
      <c r="AE265" s="2">
        <f>(Table2[[#This Row],[Close Price]]/Table2[[#This Row],[Current Week Low]])-1</f>
        <v>1.4111646358741847E-2</v>
      </c>
      <c r="AF265" s="2">
        <f>(Table2[[#This Row],[Current Week High]]/Table2[[#This Row],[Close Price]])-1</f>
        <v>1.7883089303676325E-3</v>
      </c>
      <c r="AG265" s="2">
        <f>(Table2[[#This Row],[Close Price]]/Table2[[#This Row],[Current Month Low]])-1</f>
        <v>6.4295485636115091E-2</v>
      </c>
      <c r="AH265" s="2">
        <f>(Table2[[#This Row],[Current Month High]]/Table2[[#This Row],[Close Price]])-1</f>
        <v>1.7883089303676325E-3</v>
      </c>
      <c r="AI265">
        <v>0.178830893036763</v>
      </c>
      <c r="AJ265">
        <v>67.491926803013996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0.03</v>
      </c>
      <c r="AM265" t="s">
        <v>10349</v>
      </c>
      <c r="AN265">
        <v>3.01</v>
      </c>
      <c r="AO265" t="s">
        <v>10349</v>
      </c>
      <c r="AP265">
        <v>0.122149279177813</v>
      </c>
      <c r="AQ265">
        <f>(Table2[[#This Row],[Sharpe Ratio]]-AVERAGE(Table2[Sharpe Ratio]))/_xlfn.STDEV.P(Table2[Sharpe Ratio])</f>
        <v>0.65016739682060387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0.5614769831051003</v>
      </c>
      <c r="AS265">
        <f>_xlfn.RANK.AVG(Table2[[#This Row],[1Y Return vs Nifty Z-Score]],Table2[1Y Return vs Nifty Z-Score])</f>
        <v>291</v>
      </c>
      <c r="AT265">
        <f>_xlfn.RANK.AVG(Table2[[#This Row],[6M Return vs Nifty Z-Score]],Table2[6M Return vs Nifty Z-Score])</f>
        <v>407</v>
      </c>
      <c r="AU265">
        <f>_xlfn.RANK.AVG(Table2[[#This Row],[Sharpe Ratio Z-Score]],Table2[Sharpe Ratio Z-Score])</f>
        <v>183</v>
      </c>
      <c r="AV265">
        <f>(Table2[[#This Row],[Rank 1Y]]+Table2[[#This Row],[Rank 6M]]+Table2[[#This Row],[Rank Sharpe]])/3</f>
        <v>293.66666666666669</v>
      </c>
    </row>
    <row r="266" spans="1:48" x14ac:dyDescent="0.3">
      <c r="A266" t="s">
        <v>360</v>
      </c>
      <c r="B266" t="s">
        <v>361</v>
      </c>
      <c r="C266" t="s">
        <v>10314</v>
      </c>
      <c r="D266" t="s">
        <v>86</v>
      </c>
      <c r="E266">
        <v>68641.052919249996</v>
      </c>
      <c r="F266">
        <v>332.5</v>
      </c>
      <c r="G266">
        <v>81.523774804213303</v>
      </c>
      <c r="H266">
        <f>(Table2[[#This Row],[1Y Return vs Nifty]]-AVERAGE(Table2[1Y Return vs Nifty]))/_xlfn.STDEV.P(Table2[1Y Return vs Nifty])</f>
        <v>0.81852572576309846</v>
      </c>
      <c r="I266">
        <v>-11.8619502112716</v>
      </c>
      <c r="J266">
        <f>(Table2[[#This Row],[1M Return vs Nifty]]-AVERAGE(Table2[1M Return vs Nifty]))/_xlfn.STDEV.P(Table2[1M Return vs Nifty])</f>
        <v>-1.152130123330503</v>
      </c>
      <c r="K266">
        <v>20.4055411990702</v>
      </c>
      <c r="L266">
        <f>(Table2[[#This Row],[6M Return vs Nifty]]-AVERAGE(Table2[6M Return vs Nifty]))/_xlfn.STDEV.P(Table2[6M Return vs Nifty])</f>
        <v>0.430439193335798</v>
      </c>
      <c r="M266">
        <v>-3.1794426637570199</v>
      </c>
      <c r="N266">
        <f>(Table2[[#This Row],[1W Return vs Nifty]]-AVERAGE(Table2[1W Return vs Nifty]))/_xlfn.STDEV.P(Table2[1W Return vs Nifty])</f>
        <v>-0.81893625152284122</v>
      </c>
      <c r="O266">
        <v>319.22000000000003</v>
      </c>
      <c r="P266">
        <v>316.112670165792</v>
      </c>
      <c r="Q266">
        <v>258.65442751118201</v>
      </c>
      <c r="R266">
        <v>70.616771895911995</v>
      </c>
      <c r="S266" s="2">
        <f>(Table2[[#This Row],[Close Price]]-Table2[[#This Row],[20D EMA]])/Table2[[#This Row],[20D EMA]]</f>
        <v>4.1601403420838207E-2</v>
      </c>
      <c r="T266" s="2">
        <f>(Table2[[#This Row],[Close Price]]-Table2[[#This Row],[50D EMA]])/Table2[[#This Row],[50D EMA]]</f>
        <v>5.1840155048556963E-2</v>
      </c>
      <c r="U266" s="2">
        <f>(Table2[[#This Row],[Close Price]]-Table2[[#This Row],[200D EMA]])/Table2[[#This Row],[200D EMA]]</f>
        <v>0.28549896941402847</v>
      </c>
      <c r="V266">
        <v>0.44890872206061599</v>
      </c>
      <c r="W266">
        <v>310.5</v>
      </c>
      <c r="X266">
        <v>334.95</v>
      </c>
      <c r="Y266">
        <v>308.64999999999998</v>
      </c>
      <c r="Z266">
        <v>334.95</v>
      </c>
      <c r="AA266">
        <v>308.64999999999998</v>
      </c>
      <c r="AB266">
        <v>342</v>
      </c>
      <c r="AC266" s="2">
        <f>(Table2[[#This Row],[Close Price]]/Table2[[#This Row],[Day Low]])-1</f>
        <v>7.0853462157810077E-2</v>
      </c>
      <c r="AD266" s="2">
        <f>(Table2[[#This Row],[Day High]]/Table2[[#This Row],[Close Price]])-1</f>
        <v>7.3684210526314686E-3</v>
      </c>
      <c r="AE266" s="2">
        <f>(Table2[[#This Row],[Close Price]]/Table2[[#This Row],[Current Week Low]])-1</f>
        <v>7.7271990928236001E-2</v>
      </c>
      <c r="AF266" s="2">
        <f>(Table2[[#This Row],[Current Week High]]/Table2[[#This Row],[Close Price]])-1</f>
        <v>7.3684210526314686E-3</v>
      </c>
      <c r="AG266" s="2">
        <f>(Table2[[#This Row],[Close Price]]/Table2[[#This Row],[Current Month Low]])-1</f>
        <v>7.7271990928236001E-2</v>
      </c>
      <c r="AH266" s="2">
        <f>(Table2[[#This Row],[Current Month High]]/Table2[[#This Row],[Close Price]])-1</f>
        <v>2.857142857142847E-2</v>
      </c>
      <c r="AI266">
        <v>8.5563909774436002</v>
      </c>
      <c r="AJ266">
        <v>133.82559774964801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7.0000000000000007E-2</v>
      </c>
      <c r="AM266" t="s">
        <v>10349</v>
      </c>
      <c r="AN266">
        <v>5.04</v>
      </c>
      <c r="AO266" t="s">
        <v>10349</v>
      </c>
      <c r="AQ266">
        <f>(Table2[[#This Row],[Sharpe Ratio]]-AVERAGE(Table2[Sharpe Ratio]))/_xlfn.STDEV.P(Table2[Sharpe Ratio])</f>
        <v>-0.75319309836626391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-1.4752945541207119</v>
      </c>
      <c r="AS266">
        <f>_xlfn.RANK.AVG(Table2[[#This Row],[1Y Return vs Nifty Z-Score]],Table2[1Y Return vs Nifty Z-Score])</f>
        <v>125</v>
      </c>
      <c r="AT266">
        <f>_xlfn.RANK.AVG(Table2[[#This Row],[6M Return vs Nifty Z-Score]],Table2[6M Return vs Nifty Z-Score])</f>
        <v>205</v>
      </c>
      <c r="AU266">
        <f>_xlfn.RANK.AVG(Table2[[#This Row],[Sharpe Ratio Z-Score]],Table2[Sharpe Ratio Z-Score])</f>
        <v>551.5</v>
      </c>
      <c r="AV266">
        <f>(Table2[[#This Row],[Rank 1Y]]+Table2[[#This Row],[Rank 6M]]+Table2[[#This Row],[Rank Sharpe]])/3</f>
        <v>293.83333333333331</v>
      </c>
    </row>
    <row r="267" spans="1:48" x14ac:dyDescent="0.3">
      <c r="A267" t="s">
        <v>1459</v>
      </c>
      <c r="B267" t="s">
        <v>1460</v>
      </c>
      <c r="C267" t="s">
        <v>10313</v>
      </c>
      <c r="D267" t="s">
        <v>83</v>
      </c>
      <c r="E267">
        <v>7268.8911543300001</v>
      </c>
      <c r="F267">
        <v>3675.45</v>
      </c>
      <c r="G267">
        <v>42.276314087263103</v>
      </c>
      <c r="H267">
        <f>(Table2[[#This Row],[1Y Return vs Nifty]]-AVERAGE(Table2[1Y Return vs Nifty]))/_xlfn.STDEV.P(Table2[1Y Return vs Nifty])</f>
        <v>0.19968945806214194</v>
      </c>
      <c r="I267">
        <v>4.9743737319578898</v>
      </c>
      <c r="J267">
        <f>(Table2[[#This Row],[1M Return vs Nifty]]-AVERAGE(Table2[1M Return vs Nifty]))/_xlfn.STDEV.P(Table2[1M Return vs Nifty])</f>
        <v>0.46756666231407373</v>
      </c>
      <c r="K267">
        <v>73.803851261338295</v>
      </c>
      <c r="L267">
        <f>(Table2[[#This Row],[6M Return vs Nifty]]-AVERAGE(Table2[6M Return vs Nifty]))/_xlfn.STDEV.P(Table2[6M Return vs Nifty])</f>
        <v>2.2632129427055498</v>
      </c>
      <c r="M267">
        <v>-3.3805447234838302</v>
      </c>
      <c r="N267">
        <f>(Table2[[#This Row],[1W Return vs Nifty]]-AVERAGE(Table2[1W Return vs Nifty]))/_xlfn.STDEV.P(Table2[1W Return vs Nifty])</f>
        <v>-0.86454923577625042</v>
      </c>
      <c r="O267">
        <v>3558.66</v>
      </c>
      <c r="P267">
        <v>3276.3741680446201</v>
      </c>
      <c r="Q267">
        <v>2601.8231926134899</v>
      </c>
      <c r="R267">
        <v>62.093011702344199</v>
      </c>
      <c r="S267" s="2">
        <f>(Table2[[#This Row],[Close Price]]-Table2[[#This Row],[20D EMA]])/Table2[[#This Row],[20D EMA]]</f>
        <v>3.2818532818532808E-2</v>
      </c>
      <c r="T267" s="2">
        <f>(Table2[[#This Row],[Close Price]]-Table2[[#This Row],[50D EMA]])/Table2[[#This Row],[50D EMA]]</f>
        <v>0.12180410767722327</v>
      </c>
      <c r="U267" s="2">
        <f>(Table2[[#This Row],[Close Price]]-Table2[[#This Row],[200D EMA]])/Table2[[#This Row],[200D EMA]]</f>
        <v>0.41264402993812538</v>
      </c>
      <c r="V267">
        <v>0.43482067958958498</v>
      </c>
      <c r="W267">
        <v>3577</v>
      </c>
      <c r="X267">
        <v>3700</v>
      </c>
      <c r="Y267">
        <v>3577</v>
      </c>
      <c r="Z267">
        <v>3700</v>
      </c>
      <c r="AA267">
        <v>3125.05</v>
      </c>
      <c r="AB267">
        <v>3820.05</v>
      </c>
      <c r="AC267" s="2">
        <f>(Table2[[#This Row],[Close Price]]/Table2[[#This Row],[Day Low]])-1</f>
        <v>2.7523064020128496E-2</v>
      </c>
      <c r="AD267" s="2">
        <f>(Table2[[#This Row],[Day High]]/Table2[[#This Row],[Close Price]])-1</f>
        <v>6.6794542164905213E-3</v>
      </c>
      <c r="AE267" s="2">
        <f>(Table2[[#This Row],[Close Price]]/Table2[[#This Row],[Current Week Low]])-1</f>
        <v>2.7523064020128496E-2</v>
      </c>
      <c r="AF267" s="2">
        <f>(Table2[[#This Row],[Current Week High]]/Table2[[#This Row],[Close Price]])-1</f>
        <v>6.6794542164905213E-3</v>
      </c>
      <c r="AG267" s="2">
        <f>(Table2[[#This Row],[Close Price]]/Table2[[#This Row],[Current Month Low]])-1</f>
        <v>0.17612518199708793</v>
      </c>
      <c r="AH267" s="2">
        <f>(Table2[[#This Row],[Current Month High]]/Table2[[#This Row],[Close Price]])-1</f>
        <v>3.9342121372893279E-2</v>
      </c>
      <c r="AI267">
        <v>3.93421213728932</v>
      </c>
      <c r="AJ267">
        <v>130.43573667711499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0.35</v>
      </c>
      <c r="AM267" t="s">
        <v>10349</v>
      </c>
      <c r="AN267">
        <v>1.9</v>
      </c>
      <c r="AO267" t="s">
        <v>10349</v>
      </c>
      <c r="AP267">
        <v>-2.4970561167256999E-2</v>
      </c>
      <c r="AQ267">
        <f>(Table2[[#This Row],[Sharpe Ratio]]-AVERAGE(Table2[Sharpe Ratio]))/_xlfn.STDEV.P(Table2[Sharpe Ratio])</f>
        <v>-1.0400773053026309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1.0258425220028844</v>
      </c>
      <c r="AS267">
        <f>_xlfn.RANK.AVG(Table2[[#This Row],[1Y Return vs Nifty Z-Score]],Table2[1Y Return vs Nifty Z-Score])</f>
        <v>241</v>
      </c>
      <c r="AT267">
        <f>_xlfn.RANK.AVG(Table2[[#This Row],[6M Return vs Nifty Z-Score]],Table2[6M Return vs Nifty Z-Score])</f>
        <v>23</v>
      </c>
      <c r="AU267">
        <f>_xlfn.RANK.AVG(Table2[[#This Row],[Sharpe Ratio Z-Score]],Table2[Sharpe Ratio Z-Score])</f>
        <v>619</v>
      </c>
      <c r="AV267">
        <f>(Table2[[#This Row],[Rank 1Y]]+Table2[[#This Row],[Rank 6M]]+Table2[[#This Row],[Rank Sharpe]])/3</f>
        <v>294.33333333333331</v>
      </c>
    </row>
    <row r="268" spans="1:48" x14ac:dyDescent="0.3">
      <c r="A268" t="s">
        <v>1963</v>
      </c>
      <c r="B268" t="s">
        <v>1964</v>
      </c>
      <c r="C268" t="s">
        <v>10318</v>
      </c>
      <c r="D268" t="s">
        <v>306</v>
      </c>
      <c r="E268">
        <v>3529.3184964000002</v>
      </c>
      <c r="F268">
        <v>344.7</v>
      </c>
      <c r="G268">
        <v>26.897314819946001</v>
      </c>
      <c r="H268">
        <f>(Table2[[#This Row],[1Y Return vs Nifty]]-AVERAGE(Table2[1Y Return vs Nifty]))/_xlfn.STDEV.P(Table2[1Y Return vs Nifty])</f>
        <v>-4.2799669481643841E-2</v>
      </c>
      <c r="I268">
        <v>-1.9629215053689799</v>
      </c>
      <c r="J268">
        <f>(Table2[[#This Row],[1M Return vs Nifty]]-AVERAGE(Table2[1M Return vs Nifty]))/_xlfn.STDEV.P(Table2[1M Return vs Nifty])</f>
        <v>-0.19981861934560241</v>
      </c>
      <c r="K268">
        <v>23.8409454939856</v>
      </c>
      <c r="L268">
        <f>(Table2[[#This Row],[6M Return vs Nifty]]-AVERAGE(Table2[6M Return vs Nifty]))/_xlfn.STDEV.P(Table2[6M Return vs Nifty])</f>
        <v>0.54835151683163286</v>
      </c>
      <c r="M268">
        <v>1.64554792459053</v>
      </c>
      <c r="N268">
        <f>(Table2[[#This Row],[1W Return vs Nifty]]-AVERAGE(Table2[1W Return vs Nifty]))/_xlfn.STDEV.P(Table2[1W Return vs Nifty])</f>
        <v>0.27544448245928682</v>
      </c>
      <c r="O268">
        <v>329.75</v>
      </c>
      <c r="P268">
        <v>316.01911861151899</v>
      </c>
      <c r="Q268">
        <v>270.14272670694402</v>
      </c>
      <c r="R268">
        <v>65.366522758274201</v>
      </c>
      <c r="S268" s="2">
        <f>(Table2[[#This Row],[Close Price]]-Table2[[#This Row],[20D EMA]])/Table2[[#This Row],[20D EMA]]</f>
        <v>4.5337376800606483E-2</v>
      </c>
      <c r="T268" s="2">
        <f>(Table2[[#This Row],[Close Price]]-Table2[[#This Row],[50D EMA]])/Table2[[#This Row],[50D EMA]]</f>
        <v>9.0756791913397777E-2</v>
      </c>
      <c r="U268" s="2">
        <f>(Table2[[#This Row],[Close Price]]-Table2[[#This Row],[200D EMA]])/Table2[[#This Row],[200D EMA]]</f>
        <v>0.27599215496901802</v>
      </c>
      <c r="V268">
        <v>0.85638350858653101</v>
      </c>
      <c r="W268">
        <v>338.55</v>
      </c>
      <c r="X268">
        <v>362.85</v>
      </c>
      <c r="Y268">
        <v>336.35</v>
      </c>
      <c r="Z268">
        <v>362.85</v>
      </c>
      <c r="AA268">
        <v>307</v>
      </c>
      <c r="AB268">
        <v>362.85</v>
      </c>
      <c r="AC268" s="2">
        <f>(Table2[[#This Row],[Close Price]]/Table2[[#This Row],[Day Low]])-1</f>
        <v>1.8165706690296712E-2</v>
      </c>
      <c r="AD268" s="2">
        <f>(Table2[[#This Row],[Day High]]/Table2[[#This Row],[Close Price]])-1</f>
        <v>5.2654482158398741E-2</v>
      </c>
      <c r="AE268" s="2">
        <f>(Table2[[#This Row],[Close Price]]/Table2[[#This Row],[Current Week Low]])-1</f>
        <v>2.4825330756652164E-2</v>
      </c>
      <c r="AF268" s="2">
        <f>(Table2[[#This Row],[Current Week High]]/Table2[[#This Row],[Close Price]])-1</f>
        <v>5.2654482158398741E-2</v>
      </c>
      <c r="AG268" s="2">
        <f>(Table2[[#This Row],[Close Price]]/Table2[[#This Row],[Current Month Low]])-1</f>
        <v>0.12280130293159597</v>
      </c>
      <c r="AH268" s="2">
        <f>(Table2[[#This Row],[Current Month High]]/Table2[[#This Row],[Close Price]])-1</f>
        <v>5.2654482158398741E-2</v>
      </c>
      <c r="AI268">
        <v>5.2654482158398697</v>
      </c>
      <c r="AJ268">
        <v>82.719321494831604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0.24</v>
      </c>
      <c r="AM268" t="s">
        <v>10349</v>
      </c>
      <c r="AN268">
        <v>8.3800000000000008</v>
      </c>
      <c r="AO268" t="s">
        <v>10349</v>
      </c>
      <c r="AP268">
        <v>5.1695175443055998E-2</v>
      </c>
      <c r="AQ268">
        <f>(Table2[[#This Row],[Sharpe Ratio]]-AVERAGE(Table2[Sharpe Ratio]))/_xlfn.STDEV.P(Table2[Sharpe Ratio])</f>
        <v>-0.15927254888080786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0.42190516158286556</v>
      </c>
      <c r="AS268">
        <f>_xlfn.RANK.AVG(Table2[[#This Row],[1Y Return vs Nifty Z-Score]],Table2[1Y Return vs Nifty Z-Score])</f>
        <v>310</v>
      </c>
      <c r="AT268">
        <f>_xlfn.RANK.AVG(Table2[[#This Row],[6M Return vs Nifty Z-Score]],Table2[6M Return vs Nifty Z-Score])</f>
        <v>182</v>
      </c>
      <c r="AU268">
        <f>_xlfn.RANK.AVG(Table2[[#This Row],[Sharpe Ratio Z-Score]],Table2[Sharpe Ratio Z-Score])</f>
        <v>392</v>
      </c>
      <c r="AV268">
        <f>(Table2[[#This Row],[Rank 1Y]]+Table2[[#This Row],[Rank 6M]]+Table2[[#This Row],[Rank Sharpe]])/3</f>
        <v>294.66666666666669</v>
      </c>
    </row>
    <row r="269" spans="1:48" x14ac:dyDescent="0.3">
      <c r="A269" t="s">
        <v>773</v>
      </c>
      <c r="B269" t="s">
        <v>774</v>
      </c>
      <c r="C269" t="s">
        <v>10319</v>
      </c>
      <c r="D269" t="s">
        <v>632</v>
      </c>
      <c r="E269">
        <v>21457.691131129999</v>
      </c>
      <c r="F269">
        <v>684.55</v>
      </c>
      <c r="G269">
        <v>92.834551033366495</v>
      </c>
      <c r="H269">
        <f>(Table2[[#This Row],[1Y Return vs Nifty]]-AVERAGE(Table2[1Y Return vs Nifty]))/_xlfn.STDEV.P(Table2[1Y Return vs Nifty])</f>
        <v>0.99686894640939372</v>
      </c>
      <c r="I269">
        <v>-7.0675461694548796</v>
      </c>
      <c r="J269">
        <f>(Table2[[#This Row],[1M Return vs Nifty]]-AVERAGE(Table2[1M Return vs Nifty]))/_xlfn.STDEV.P(Table2[1M Return vs Nifty])</f>
        <v>-0.69089637409899707</v>
      </c>
      <c r="K269">
        <v>-21.7972855334664</v>
      </c>
      <c r="L269">
        <f>(Table2[[#This Row],[6M Return vs Nifty]]-AVERAGE(Table2[6M Return vs Nifty]))/_xlfn.STDEV.P(Table2[6M Return vs Nifty])</f>
        <v>-1.0180754299621462</v>
      </c>
      <c r="M269">
        <v>-0.248879179352506</v>
      </c>
      <c r="N269">
        <f>(Table2[[#This Row],[1W Return vs Nifty]]-AVERAGE(Table2[1W Return vs Nifty]))/_xlfn.STDEV.P(Table2[1W Return vs Nifty])</f>
        <v>-0.15424019495660207</v>
      </c>
      <c r="O269">
        <v>689.78</v>
      </c>
      <c r="P269">
        <v>676.59285615123201</v>
      </c>
      <c r="Q269">
        <v>588.24673403138604</v>
      </c>
      <c r="R269">
        <v>46.140397055364502</v>
      </c>
      <c r="S269" s="2">
        <f>(Table2[[#This Row],[Close Price]]-Table2[[#This Row],[20D EMA]])/Table2[[#This Row],[20D EMA]]</f>
        <v>-7.5821276348981099E-3</v>
      </c>
      <c r="T269" s="2">
        <f>(Table2[[#This Row],[Close Price]]-Table2[[#This Row],[50D EMA]])/Table2[[#This Row],[50D EMA]]</f>
        <v>1.1760608727132882E-2</v>
      </c>
      <c r="U269" s="2">
        <f>(Table2[[#This Row],[Close Price]]-Table2[[#This Row],[200D EMA]])/Table2[[#This Row],[200D EMA]]</f>
        <v>0.16371236829251248</v>
      </c>
      <c r="V269">
        <v>1.0245465782478</v>
      </c>
      <c r="W269">
        <v>682</v>
      </c>
      <c r="X269">
        <v>702</v>
      </c>
      <c r="Y269">
        <v>682</v>
      </c>
      <c r="Z269">
        <v>714</v>
      </c>
      <c r="AA269">
        <v>651.65</v>
      </c>
      <c r="AB269">
        <v>764.4</v>
      </c>
      <c r="AC269" s="2">
        <f>(Table2[[#This Row],[Close Price]]/Table2[[#This Row],[Day Low]])-1</f>
        <v>3.7390029325512497E-3</v>
      </c>
      <c r="AD269" s="2">
        <f>(Table2[[#This Row],[Day High]]/Table2[[#This Row],[Close Price]])-1</f>
        <v>2.5491198597618947E-2</v>
      </c>
      <c r="AE269" s="2">
        <f>(Table2[[#This Row],[Close Price]]/Table2[[#This Row],[Current Week Low]])-1</f>
        <v>3.7390029325512497E-3</v>
      </c>
      <c r="AF269" s="2">
        <f>(Table2[[#This Row],[Current Week High]]/Table2[[#This Row],[Close Price]])-1</f>
        <v>4.3020962676210805E-2</v>
      </c>
      <c r="AG269" s="2">
        <f>(Table2[[#This Row],[Close Price]]/Table2[[#This Row],[Current Month Low]])-1</f>
        <v>5.0487224737205461E-2</v>
      </c>
      <c r="AH269" s="2">
        <f>(Table2[[#This Row],[Current Month High]]/Table2[[#This Row],[Close Price]])-1</f>
        <v>0.11664597180629621</v>
      </c>
      <c r="AI269">
        <v>14.272149587320101</v>
      </c>
      <c r="AJ269">
        <v>150.70499908441599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0.09</v>
      </c>
      <c r="AM269" t="s">
        <v>10349</v>
      </c>
      <c r="AN269">
        <v>0.62</v>
      </c>
      <c r="AO269" t="s">
        <v>10349</v>
      </c>
      <c r="AP269">
        <v>0.147765329239267</v>
      </c>
      <c r="AQ269">
        <f>(Table2[[#This Row],[Sharpe Ratio]]-AVERAGE(Table2[Sharpe Ratio]))/_xlfn.STDEV.P(Table2[Sharpe Ratio])</f>
        <v>0.9444675592197882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7.8124506611436495E-2</v>
      </c>
      <c r="AS269">
        <f>_xlfn.RANK.AVG(Table2[[#This Row],[1Y Return vs Nifty Z-Score]],Table2[1Y Return vs Nifty Z-Score])</f>
        <v>104</v>
      </c>
      <c r="AT269">
        <f>_xlfn.RANK.AVG(Table2[[#This Row],[6M Return vs Nifty Z-Score]],Table2[6M Return vs Nifty Z-Score])</f>
        <v>654</v>
      </c>
      <c r="AU269">
        <f>_xlfn.RANK.AVG(Table2[[#This Row],[Sharpe Ratio Z-Score]],Table2[Sharpe Ratio Z-Score])</f>
        <v>131</v>
      </c>
      <c r="AV269">
        <f>(Table2[[#This Row],[Rank 1Y]]+Table2[[#This Row],[Rank 6M]]+Table2[[#This Row],[Rank Sharpe]])/3</f>
        <v>296.33333333333331</v>
      </c>
    </row>
    <row r="270" spans="1:48" x14ac:dyDescent="0.3">
      <c r="A270" t="s">
        <v>1351</v>
      </c>
      <c r="B270" t="s">
        <v>1352</v>
      </c>
      <c r="C270" t="s">
        <v>10316</v>
      </c>
      <c r="D270" t="s">
        <v>92</v>
      </c>
      <c r="E270">
        <v>8378.8685066399994</v>
      </c>
      <c r="F270">
        <v>1078.05</v>
      </c>
      <c r="G270">
        <v>130.79463209005999</v>
      </c>
      <c r="H270">
        <f>(Table2[[#This Row],[1Y Return vs Nifty]]-AVERAGE(Table2[1Y Return vs Nifty]))/_xlfn.STDEV.P(Table2[1Y Return vs Nifty])</f>
        <v>1.5954063919823922</v>
      </c>
      <c r="I270">
        <v>13.587142338681801</v>
      </c>
      <c r="J270">
        <f>(Table2[[#This Row],[1M Return vs Nifty]]-AVERAGE(Table2[1M Return vs Nifty]))/_xlfn.STDEV.P(Table2[1M Return vs Nifty])</f>
        <v>1.296136703782127</v>
      </c>
      <c r="K270">
        <v>11.0350674886815</v>
      </c>
      <c r="L270">
        <f>(Table2[[#This Row],[6M Return vs Nifty]]-AVERAGE(Table2[6M Return vs Nifty]))/_xlfn.STDEV.P(Table2[6M Return vs Nifty])</f>
        <v>0.10881931031828061</v>
      </c>
      <c r="M270">
        <v>-3.11786158377347</v>
      </c>
      <c r="N270">
        <f>(Table2[[#This Row],[1W Return vs Nifty]]-AVERAGE(Table2[1W Return vs Nifty]))/_xlfn.STDEV.P(Table2[1W Return vs Nifty])</f>
        <v>-0.80496873256548507</v>
      </c>
      <c r="O270">
        <v>1060.0999999999999</v>
      </c>
      <c r="P270">
        <v>1019.12815345794</v>
      </c>
      <c r="Q270">
        <v>846.90243213123495</v>
      </c>
      <c r="R270">
        <v>53.118387983379698</v>
      </c>
      <c r="S270" s="2">
        <f>(Table2[[#This Row],[Close Price]]-Table2[[#This Row],[20D EMA]])/Table2[[#This Row],[20D EMA]]</f>
        <v>1.6932364871238607E-2</v>
      </c>
      <c r="T270" s="2">
        <f>(Table2[[#This Row],[Close Price]]-Table2[[#This Row],[50D EMA]])/Table2[[#This Row],[50D EMA]]</f>
        <v>5.7815934475105905E-2</v>
      </c>
      <c r="U270" s="2">
        <f>(Table2[[#This Row],[Close Price]]-Table2[[#This Row],[200D EMA]])/Table2[[#This Row],[200D EMA]]</f>
        <v>0.27293293666317714</v>
      </c>
      <c r="V270">
        <v>1.0422764981621699</v>
      </c>
      <c r="W270">
        <v>1072</v>
      </c>
      <c r="X270">
        <v>1103</v>
      </c>
      <c r="Y270">
        <v>1072</v>
      </c>
      <c r="Z270">
        <v>1103.3499999999999</v>
      </c>
      <c r="AA270">
        <v>955</v>
      </c>
      <c r="AB270">
        <v>1176</v>
      </c>
      <c r="AC270" s="2">
        <f>(Table2[[#This Row],[Close Price]]/Table2[[#This Row],[Day Low]])-1</f>
        <v>5.6436567164179774E-3</v>
      </c>
      <c r="AD270" s="2">
        <f>(Table2[[#This Row],[Day High]]/Table2[[#This Row],[Close Price]])-1</f>
        <v>2.3143638977783931E-2</v>
      </c>
      <c r="AE270" s="2">
        <f>(Table2[[#This Row],[Close Price]]/Table2[[#This Row],[Current Week Low]])-1</f>
        <v>5.6436567164179774E-3</v>
      </c>
      <c r="AF270" s="2">
        <f>(Table2[[#This Row],[Current Week High]]/Table2[[#This Row],[Close Price]])-1</f>
        <v>2.3468299244005397E-2</v>
      </c>
      <c r="AG270" s="2">
        <f>(Table2[[#This Row],[Close Price]]/Table2[[#This Row],[Current Month Low]])-1</f>
        <v>0.12884816753926698</v>
      </c>
      <c r="AH270" s="2">
        <f>(Table2[[#This Row],[Current Month High]]/Table2[[#This Row],[Close Price]])-1</f>
        <v>9.0858494503965437E-2</v>
      </c>
      <c r="AI270">
        <v>9.1786095264598107</v>
      </c>
      <c r="AJ270">
        <v>183.697368421052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7.0000000000000007E-2</v>
      </c>
      <c r="AM270" t="s">
        <v>10349</v>
      </c>
      <c r="AN270">
        <v>4.26</v>
      </c>
      <c r="AO270" t="s">
        <v>10349</v>
      </c>
      <c r="AQ270">
        <f>(Table2[[#This Row],[Sharpe Ratio]]-AVERAGE(Table2[Sharpe Ratio]))/_xlfn.STDEV.P(Table2[Sharpe Ratio])</f>
        <v>-0.75319309836626391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1.4422005751510507</v>
      </c>
      <c r="AS270">
        <f>_xlfn.RANK.AVG(Table2[[#This Row],[1Y Return vs Nifty Z-Score]],Table2[1Y Return vs Nifty Z-Score])</f>
        <v>53</v>
      </c>
      <c r="AT270">
        <f>_xlfn.RANK.AVG(Table2[[#This Row],[6M Return vs Nifty Z-Score]],Table2[6M Return vs Nifty Z-Score])</f>
        <v>285</v>
      </c>
      <c r="AU270">
        <f>_xlfn.RANK.AVG(Table2[[#This Row],[Sharpe Ratio Z-Score]],Table2[Sharpe Ratio Z-Score])</f>
        <v>551.5</v>
      </c>
      <c r="AV270">
        <f>(Table2[[#This Row],[Rank 1Y]]+Table2[[#This Row],[Rank 6M]]+Table2[[#This Row],[Rank Sharpe]])/3</f>
        <v>296.5</v>
      </c>
    </row>
    <row r="271" spans="1:48" x14ac:dyDescent="0.3">
      <c r="A271" t="s">
        <v>396</v>
      </c>
      <c r="B271" t="s">
        <v>397</v>
      </c>
      <c r="C271" t="s">
        <v>10311</v>
      </c>
      <c r="D271" t="s">
        <v>193</v>
      </c>
      <c r="E271">
        <v>61521.124512000002</v>
      </c>
      <c r="F271">
        <v>3936</v>
      </c>
      <c r="G271">
        <v>6.8819010381151402E-2</v>
      </c>
      <c r="H271">
        <f>(Table2[[#This Row],[1Y Return vs Nifty]]-AVERAGE(Table2[1Y Return vs Nifty]))/_xlfn.STDEV.P(Table2[1Y Return vs Nifty])</f>
        <v>-0.46581929703302816</v>
      </c>
      <c r="I271">
        <v>-6.1863084973137301</v>
      </c>
      <c r="J271">
        <f>(Table2[[#This Row],[1M Return vs Nifty]]-AVERAGE(Table2[1M Return vs Nifty]))/_xlfn.STDEV.P(Table2[1M Return vs Nifty])</f>
        <v>-0.60611908959385341</v>
      </c>
      <c r="K271">
        <v>21.700039432749598</v>
      </c>
      <c r="L271">
        <f>(Table2[[#This Row],[6M Return vs Nifty]]-AVERAGE(Table2[6M Return vs Nifty]))/_xlfn.STDEV.P(Table2[6M Return vs Nifty])</f>
        <v>0.47486985749963573</v>
      </c>
      <c r="M271">
        <v>-0.97649784241312698</v>
      </c>
      <c r="N271">
        <f>(Table2[[#This Row],[1W Return vs Nifty]]-AVERAGE(Table2[1W Return vs Nifty]))/_xlfn.STDEV.P(Table2[1W Return vs Nifty])</f>
        <v>-0.31927509646758906</v>
      </c>
      <c r="O271">
        <v>4032.87</v>
      </c>
      <c r="P271">
        <v>4089.24540761976</v>
      </c>
      <c r="Q271">
        <v>3687.1765808262899</v>
      </c>
      <c r="R271">
        <v>41.3251775916697</v>
      </c>
      <c r="S271" s="2">
        <f>(Table2[[#This Row],[Close Price]]-Table2[[#This Row],[20D EMA]])/Table2[[#This Row],[20D EMA]]</f>
        <v>-2.402011470739198E-2</v>
      </c>
      <c r="T271" s="2">
        <f>(Table2[[#This Row],[Close Price]]-Table2[[#This Row],[50D EMA]])/Table2[[#This Row],[50D EMA]]</f>
        <v>-3.7475228885556197E-2</v>
      </c>
      <c r="U271" s="2">
        <f>(Table2[[#This Row],[Close Price]]-Table2[[#This Row],[200D EMA]])/Table2[[#This Row],[200D EMA]]</f>
        <v>6.7483456167415024E-2</v>
      </c>
      <c r="V271">
        <v>0.475866986655125</v>
      </c>
      <c r="W271">
        <v>3927</v>
      </c>
      <c r="X271">
        <v>4027.45</v>
      </c>
      <c r="Y271">
        <v>3927</v>
      </c>
      <c r="Z271">
        <v>4126.8500000000004</v>
      </c>
      <c r="AA271">
        <v>3784.9</v>
      </c>
      <c r="AB271">
        <v>4286.3999999999996</v>
      </c>
      <c r="AC271" s="2">
        <f>(Table2[[#This Row],[Close Price]]/Table2[[#This Row],[Day Low]])-1</f>
        <v>2.2918258212376585E-3</v>
      </c>
      <c r="AD271" s="2">
        <f>(Table2[[#This Row],[Day High]]/Table2[[#This Row],[Close Price]])-1</f>
        <v>2.3234247967479638E-2</v>
      </c>
      <c r="AE271" s="2">
        <f>(Table2[[#This Row],[Close Price]]/Table2[[#This Row],[Current Week Low]])-1</f>
        <v>2.2918258212376585E-3</v>
      </c>
      <c r="AF271" s="2">
        <f>(Table2[[#This Row],[Current Week High]]/Table2[[#This Row],[Close Price]])-1</f>
        <v>4.8488313008130168E-2</v>
      </c>
      <c r="AG271" s="2">
        <f>(Table2[[#This Row],[Close Price]]/Table2[[#This Row],[Current Month Low]])-1</f>
        <v>3.9921794499194085E-2</v>
      </c>
      <c r="AH271" s="2">
        <f>(Table2[[#This Row],[Current Month High]]/Table2[[#This Row],[Close Price]])-1</f>
        <v>8.9024390243902296E-2</v>
      </c>
      <c r="AI271">
        <v>25.787601626016201</v>
      </c>
      <c r="AJ271">
        <v>50.677589771074103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-0.13</v>
      </c>
      <c r="AM271" t="s">
        <v>10348</v>
      </c>
      <c r="AN271">
        <v>1</v>
      </c>
      <c r="AO271" t="s">
        <v>10349</v>
      </c>
      <c r="AP271">
        <v>0.10633604143837901</v>
      </c>
      <c r="AQ271">
        <f>(Table2[[#This Row],[Sharpe Ratio]]-AVERAGE(Table2[Sharpe Ratio]))/_xlfn.STDEV.P(Table2[Sharpe Ratio])</f>
        <v>0.46849073614858072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464</v>
      </c>
      <c r="AT271">
        <f>_xlfn.RANK.AVG(Table2[[#This Row],[6M Return vs Nifty Z-Score]],Table2[6M Return vs Nifty Z-Score])</f>
        <v>197</v>
      </c>
      <c r="AU271">
        <f>_xlfn.RANK.AVG(Table2[[#This Row],[Sharpe Ratio Z-Score]],Table2[Sharpe Ratio Z-Score])</f>
        <v>229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637</v>
      </c>
      <c r="B272" t="s">
        <v>638</v>
      </c>
      <c r="C272" t="s">
        <v>10315</v>
      </c>
      <c r="D272" t="s">
        <v>262</v>
      </c>
      <c r="E272">
        <v>29329.07957568</v>
      </c>
      <c r="F272">
        <v>1541.3</v>
      </c>
      <c r="G272">
        <v>5.4053246636641701</v>
      </c>
      <c r="H272">
        <f>(Table2[[#This Row],[1Y Return vs Nifty]]-AVERAGE(Table2[1Y Return vs Nifty]))/_xlfn.STDEV.P(Table2[1Y Return vs Nifty])</f>
        <v>-0.381675681606299</v>
      </c>
      <c r="I272">
        <v>-12.0120619893847</v>
      </c>
      <c r="J272">
        <f>(Table2[[#This Row],[1M Return vs Nifty]]-AVERAGE(Table2[1M Return vs Nifty]))/_xlfn.STDEV.P(Table2[1M Return vs Nifty])</f>
        <v>-1.1665712546200298</v>
      </c>
      <c r="K272">
        <v>35.929721391826099</v>
      </c>
      <c r="L272">
        <f>(Table2[[#This Row],[6M Return vs Nifty]]-AVERAGE(Table2[6M Return vs Nifty]))/_xlfn.STDEV.P(Table2[6M Return vs Nifty])</f>
        <v>0.96327084858088818</v>
      </c>
      <c r="M272">
        <v>-2.6930223907091402</v>
      </c>
      <c r="N272">
        <f>(Table2[[#This Row],[1W Return vs Nifty]]-AVERAGE(Table2[1W Return vs Nifty]))/_xlfn.STDEV.P(Table2[1W Return vs Nifty])</f>
        <v>-0.70860878752166556</v>
      </c>
      <c r="O272">
        <v>1589.8</v>
      </c>
      <c r="P272">
        <v>1612.4703456274401</v>
      </c>
      <c r="Q272">
        <v>1421.7762123134801</v>
      </c>
      <c r="R272">
        <v>36.810424092132401</v>
      </c>
      <c r="S272" s="2">
        <f>(Table2[[#This Row],[Close Price]]-Table2[[#This Row],[20D EMA]])/Table2[[#This Row],[20D EMA]]</f>
        <v>-3.0506982010315764E-2</v>
      </c>
      <c r="T272" s="2">
        <f>(Table2[[#This Row],[Close Price]]-Table2[[#This Row],[50D EMA]])/Table2[[#This Row],[50D EMA]]</f>
        <v>-4.4137460152637129E-2</v>
      </c>
      <c r="U272" s="2">
        <f>(Table2[[#This Row],[Close Price]]-Table2[[#This Row],[200D EMA]])/Table2[[#This Row],[200D EMA]]</f>
        <v>8.4066526540090059E-2</v>
      </c>
      <c r="V272">
        <v>0.80356408252832501</v>
      </c>
      <c r="W272">
        <v>1531.15</v>
      </c>
      <c r="X272">
        <v>1565</v>
      </c>
      <c r="Y272">
        <v>1531.15</v>
      </c>
      <c r="Z272">
        <v>1566.05</v>
      </c>
      <c r="AA272">
        <v>1506.8</v>
      </c>
      <c r="AB272">
        <v>1735.15</v>
      </c>
      <c r="AC272" s="2">
        <f>(Table2[[#This Row],[Close Price]]/Table2[[#This Row],[Day Low]])-1</f>
        <v>6.6290043431407319E-3</v>
      </c>
      <c r="AD272" s="2">
        <f>(Table2[[#This Row],[Day High]]/Table2[[#This Row],[Close Price]])-1</f>
        <v>1.5376630117433399E-2</v>
      </c>
      <c r="AE272" s="2">
        <f>(Table2[[#This Row],[Close Price]]/Table2[[#This Row],[Current Week Low]])-1</f>
        <v>6.6290043431407319E-3</v>
      </c>
      <c r="AF272" s="2">
        <f>(Table2[[#This Row],[Current Week High]]/Table2[[#This Row],[Close Price]])-1</f>
        <v>1.6057873223901842E-2</v>
      </c>
      <c r="AG272" s="2">
        <f>(Table2[[#This Row],[Close Price]]/Table2[[#This Row],[Current Month Low]])-1</f>
        <v>2.2896203875763188E-2</v>
      </c>
      <c r="AH272" s="2">
        <f>(Table2[[#This Row],[Current Month High]]/Table2[[#This Row],[Close Price]])-1</f>
        <v>0.12577045351326821</v>
      </c>
      <c r="AI272">
        <v>19.454356711866598</v>
      </c>
      <c r="AJ272">
        <v>50.2827613104524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-0.11</v>
      </c>
      <c r="AM272" t="s">
        <v>10348</v>
      </c>
      <c r="AN272">
        <v>-0.4</v>
      </c>
      <c r="AO272" t="s">
        <v>10348</v>
      </c>
      <c r="AP272">
        <v>6.2822534191984997E-2</v>
      </c>
      <c r="AQ272">
        <f>(Table2[[#This Row],[Sharpe Ratio]]-AVERAGE(Table2[Sharpe Ratio]))/_xlfn.STDEV.P(Table2[Sharpe Ratio])</f>
        <v>-3.143146959545965E-2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420</v>
      </c>
      <c r="AT272">
        <f>_xlfn.RANK.AVG(Table2[[#This Row],[6M Return vs Nifty Z-Score]],Table2[6M Return vs Nifty Z-Score])</f>
        <v>111</v>
      </c>
      <c r="AU272">
        <f>_xlfn.RANK.AVG(Table2[[#This Row],[Sharpe Ratio Z-Score]],Table2[Sharpe Ratio Z-Score])</f>
        <v>360</v>
      </c>
      <c r="AV272">
        <f>(Table2[[#This Row],[Rank 1Y]]+Table2[[#This Row],[Rank 6M]]+Table2[[#This Row],[Rank Sharpe]])/3</f>
        <v>297</v>
      </c>
    </row>
    <row r="273" spans="1:48" x14ac:dyDescent="0.3">
      <c r="A273" t="s">
        <v>1693</v>
      </c>
      <c r="B273" t="s">
        <v>1694</v>
      </c>
      <c r="C273" t="s">
        <v>10307</v>
      </c>
      <c r="D273" t="s">
        <v>265</v>
      </c>
      <c r="E273">
        <v>5050.6330894499997</v>
      </c>
      <c r="F273">
        <v>261.75</v>
      </c>
      <c r="G273">
        <v>-5.8917481267768501</v>
      </c>
      <c r="H273">
        <f>(Table2[[#This Row],[1Y Return vs Nifty]]-AVERAGE(Table2[1Y Return vs Nifty]))/_xlfn.STDEV.P(Table2[1Y Return vs Nifty])</f>
        <v>-0.55980283260853603</v>
      </c>
      <c r="I273">
        <v>1.2571553262992401</v>
      </c>
      <c r="J273">
        <f>(Table2[[#This Row],[1M Return vs Nifty]]-AVERAGE(Table2[1M Return vs Nifty]))/_xlfn.STDEV.P(Table2[1M Return vs Nifty])</f>
        <v>0.10996088545413468</v>
      </c>
      <c r="K273">
        <v>7.0931063541691497</v>
      </c>
      <c r="L273">
        <f>(Table2[[#This Row],[6M Return vs Nifty]]-AVERAGE(Table2[6M Return vs Nifty]))/_xlfn.STDEV.P(Table2[6M Return vs Nifty])</f>
        <v>-2.6479407561465905E-2</v>
      </c>
      <c r="M273">
        <v>9.1578968545251502</v>
      </c>
      <c r="N273">
        <f>(Table2[[#This Row],[1W Return vs Nifty]]-AVERAGE(Table2[1W Return vs Nifty]))/_xlfn.STDEV.P(Table2[1W Return vs Nifty])</f>
        <v>1.9793586736551163</v>
      </c>
      <c r="O273">
        <v>244.24</v>
      </c>
      <c r="P273">
        <v>243.32284985422501</v>
      </c>
      <c r="Q273">
        <v>229.15131376119299</v>
      </c>
      <c r="R273">
        <v>73.665451495338502</v>
      </c>
      <c r="S273" s="2">
        <f>(Table2[[#This Row],[Close Price]]-Table2[[#This Row],[20D EMA]])/Table2[[#This Row],[20D EMA]]</f>
        <v>7.1691778578447385E-2</v>
      </c>
      <c r="T273" s="2">
        <f>(Table2[[#This Row],[Close Price]]-Table2[[#This Row],[50D EMA]])/Table2[[#This Row],[50D EMA]]</f>
        <v>7.573127701247423E-2</v>
      </c>
      <c r="U273" s="2">
        <f>(Table2[[#This Row],[Close Price]]-Table2[[#This Row],[200D EMA]])/Table2[[#This Row],[200D EMA]]</f>
        <v>0.14225834320452246</v>
      </c>
      <c r="V273">
        <v>1.31485138914493</v>
      </c>
      <c r="W273">
        <v>255.85</v>
      </c>
      <c r="X273">
        <v>264.3</v>
      </c>
      <c r="Y273">
        <v>247.6</v>
      </c>
      <c r="Z273">
        <v>264.3</v>
      </c>
      <c r="AA273">
        <v>224.25</v>
      </c>
      <c r="AB273">
        <v>264.3</v>
      </c>
      <c r="AC273" s="2">
        <f>(Table2[[#This Row],[Close Price]]/Table2[[#This Row],[Day Low]])-1</f>
        <v>2.3060386945475964E-2</v>
      </c>
      <c r="AD273" s="2">
        <f>(Table2[[#This Row],[Day High]]/Table2[[#This Row],[Close Price]])-1</f>
        <v>9.7421203438394777E-3</v>
      </c>
      <c r="AE273" s="2">
        <f>(Table2[[#This Row],[Close Price]]/Table2[[#This Row],[Current Week Low]])-1</f>
        <v>5.7148626817447479E-2</v>
      </c>
      <c r="AF273" s="2">
        <f>(Table2[[#This Row],[Current Week High]]/Table2[[#This Row],[Close Price]])-1</f>
        <v>9.7421203438394777E-3</v>
      </c>
      <c r="AG273" s="2">
        <f>(Table2[[#This Row],[Close Price]]/Table2[[#This Row],[Current Month Low]])-1</f>
        <v>0.16722408026755864</v>
      </c>
      <c r="AH273" s="2">
        <f>(Table2[[#This Row],[Current Month High]]/Table2[[#This Row],[Close Price]])-1</f>
        <v>9.7421203438394777E-3</v>
      </c>
      <c r="AI273">
        <v>11.327602674307499</v>
      </c>
      <c r="AJ273">
        <v>47.881355932203398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-0.11</v>
      </c>
      <c r="AM273" t="s">
        <v>10348</v>
      </c>
      <c r="AN273">
        <v>9.66</v>
      </c>
      <c r="AO273" t="s">
        <v>10349</v>
      </c>
      <c r="AP273">
        <v>0.18294634756236</v>
      </c>
      <c r="AQ273">
        <f>(Table2[[#This Row],[Sharpe Ratio]]-AVERAGE(Table2[Sharpe Ratio]))/_xlfn.STDEV.P(Table2[Sharpe Ratio])</f>
        <v>1.3486586574186048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2.851695976357854</v>
      </c>
      <c r="AS273">
        <f>_xlfn.RANK.AVG(Table2[[#This Row],[1Y Return vs Nifty Z-Score]],Table2[1Y Return vs Nifty Z-Score])</f>
        <v>502</v>
      </c>
      <c r="AT273">
        <f>_xlfn.RANK.AVG(Table2[[#This Row],[6M Return vs Nifty Z-Score]],Table2[6M Return vs Nifty Z-Score])</f>
        <v>327</v>
      </c>
      <c r="AU273">
        <f>_xlfn.RANK.AVG(Table2[[#This Row],[Sharpe Ratio Z-Score]],Table2[Sharpe Ratio Z-Score])</f>
        <v>65</v>
      </c>
      <c r="AV273">
        <f>(Table2[[#This Row],[Rank 1Y]]+Table2[[#This Row],[Rank 6M]]+Table2[[#This Row],[Rank Sharpe]])/3</f>
        <v>298</v>
      </c>
    </row>
    <row r="274" spans="1:48" x14ac:dyDescent="0.3">
      <c r="A274" t="s">
        <v>748</v>
      </c>
      <c r="B274" t="s">
        <v>749</v>
      </c>
      <c r="C274" t="s">
        <v>10315</v>
      </c>
      <c r="D274" t="s">
        <v>262</v>
      </c>
      <c r="E274">
        <v>22815.679842559999</v>
      </c>
      <c r="F274">
        <v>721.6</v>
      </c>
      <c r="G274">
        <v>25.6782467516488</v>
      </c>
      <c r="H274">
        <f>(Table2[[#This Row],[1Y Return vs Nifty]]-AVERAGE(Table2[1Y Return vs Nifty]))/_xlfn.STDEV.P(Table2[1Y Return vs Nifty])</f>
        <v>-6.2021385222673746E-2</v>
      </c>
      <c r="I274">
        <v>0.75775537962732697</v>
      </c>
      <c r="J274">
        <f>(Table2[[#This Row],[1M Return vs Nifty]]-AVERAGE(Table2[1M Return vs Nifty]))/_xlfn.STDEV.P(Table2[1M Return vs Nifty])</f>
        <v>6.1917352251576546E-2</v>
      </c>
      <c r="K274">
        <v>1.48530492301719</v>
      </c>
      <c r="L274">
        <f>(Table2[[#This Row],[6M Return vs Nifty]]-AVERAGE(Table2[6M Return vs Nifty]))/_xlfn.STDEV.P(Table2[6M Return vs Nifty])</f>
        <v>-0.21895424885716225</v>
      </c>
      <c r="M274">
        <v>10.9108103025312</v>
      </c>
      <c r="N274">
        <f>(Table2[[#This Row],[1W Return vs Nifty]]-AVERAGE(Table2[1W Return vs Nifty]))/_xlfn.STDEV.P(Table2[1W Return vs Nifty])</f>
        <v>2.3769459167201843</v>
      </c>
      <c r="O274">
        <v>664.04</v>
      </c>
      <c r="P274">
        <v>667.56674530140901</v>
      </c>
      <c r="Q274">
        <v>622.81627456174397</v>
      </c>
      <c r="R274">
        <v>78.969356712429104</v>
      </c>
      <c r="S274" s="2">
        <f>(Table2[[#This Row],[Close Price]]-Table2[[#This Row],[20D EMA]])/Table2[[#This Row],[20D EMA]]</f>
        <v>8.6681525209324831E-2</v>
      </c>
      <c r="T274" s="2">
        <f>(Table2[[#This Row],[Close Price]]-Table2[[#This Row],[50D EMA]])/Table2[[#This Row],[50D EMA]]</f>
        <v>8.0940602687143717E-2</v>
      </c>
      <c r="U274" s="2">
        <f>(Table2[[#This Row],[Close Price]]-Table2[[#This Row],[200D EMA]])/Table2[[#This Row],[200D EMA]]</f>
        <v>0.15860813127879009</v>
      </c>
      <c r="V274">
        <v>1.8102002999567599</v>
      </c>
      <c r="W274">
        <v>712.4</v>
      </c>
      <c r="X274">
        <v>726.45</v>
      </c>
      <c r="Y274">
        <v>697.05</v>
      </c>
      <c r="Z274">
        <v>728.9</v>
      </c>
      <c r="AA274">
        <v>591.54999999999995</v>
      </c>
      <c r="AB274">
        <v>738</v>
      </c>
      <c r="AC274" s="2">
        <f>(Table2[[#This Row],[Close Price]]/Table2[[#This Row],[Day Low]])-1</f>
        <v>1.291409320606407E-2</v>
      </c>
      <c r="AD274" s="2">
        <f>(Table2[[#This Row],[Day High]]/Table2[[#This Row],[Close Price]])-1</f>
        <v>6.7211751662972219E-3</v>
      </c>
      <c r="AE274" s="2">
        <f>(Table2[[#This Row],[Close Price]]/Table2[[#This Row],[Current Week Low]])-1</f>
        <v>3.521985510365111E-2</v>
      </c>
      <c r="AF274" s="2">
        <f>(Table2[[#This Row],[Current Week High]]/Table2[[#This Row],[Close Price]])-1</f>
        <v>1.0116407982261544E-2</v>
      </c>
      <c r="AG274" s="2">
        <f>(Table2[[#This Row],[Close Price]]/Table2[[#This Row],[Current Month Low]])-1</f>
        <v>0.21984616684980152</v>
      </c>
      <c r="AH274" s="2">
        <f>(Table2[[#This Row],[Current Month High]]/Table2[[#This Row],[Close Price]])-1</f>
        <v>2.2727272727272707E-2</v>
      </c>
      <c r="AI274">
        <v>10.7192350332594</v>
      </c>
      <c r="AJ274">
        <v>55.853131749459997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0.08</v>
      </c>
      <c r="AM274" t="s">
        <v>10349</v>
      </c>
      <c r="AN274">
        <v>14.21</v>
      </c>
      <c r="AO274" t="s">
        <v>10349</v>
      </c>
      <c r="AP274">
        <v>0.11970607130767399</v>
      </c>
      <c r="AQ274">
        <f>(Table2[[#This Row],[Sharpe Ratio]]-AVERAGE(Table2[Sharpe Ratio]))/_xlfn.STDEV.P(Table2[Sharpe Ratio])</f>
        <v>0.62209763308919819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319</v>
      </c>
      <c r="AT274">
        <f>_xlfn.RANK.AVG(Table2[[#This Row],[6M Return vs Nifty Z-Score]],Table2[6M Return vs Nifty Z-Score])</f>
        <v>387</v>
      </c>
      <c r="AU274">
        <f>_xlfn.RANK.AVG(Table2[[#This Row],[Sharpe Ratio Z-Score]],Table2[Sharpe Ratio Z-Score])</f>
        <v>191</v>
      </c>
      <c r="AV274">
        <f>(Table2[[#This Row],[Rank 1Y]]+Table2[[#This Row],[Rank 6M]]+Table2[[#This Row],[Rank Sharpe]])/3</f>
        <v>299</v>
      </c>
    </row>
    <row r="275" spans="1:48" x14ac:dyDescent="0.3">
      <c r="A275" t="s">
        <v>1107</v>
      </c>
      <c r="B275" t="s">
        <v>1108</v>
      </c>
      <c r="C275" t="s">
        <v>10307</v>
      </c>
      <c r="D275" t="s">
        <v>993</v>
      </c>
      <c r="E275">
        <v>11490.628248974999</v>
      </c>
      <c r="F275">
        <v>569.54999999999995</v>
      </c>
      <c r="G275">
        <v>16.332643600154999</v>
      </c>
      <c r="H275">
        <f>(Table2[[#This Row],[1Y Return vs Nifty]]-AVERAGE(Table2[1Y Return vs Nifty]))/_xlfn.STDEV.P(Table2[1Y Return vs Nifty])</f>
        <v>-0.20937864268689957</v>
      </c>
      <c r="I275">
        <v>20.354014679791899</v>
      </c>
      <c r="J275">
        <f>(Table2[[#This Row],[1M Return vs Nifty]]-AVERAGE(Table2[1M Return vs Nifty]))/_xlfn.STDEV.P(Table2[1M Return vs Nifty])</f>
        <v>1.9471268734129956</v>
      </c>
      <c r="K275">
        <v>36.045464994988599</v>
      </c>
      <c r="L275">
        <f>(Table2[[#This Row],[6M Return vs Nifty]]-AVERAGE(Table2[6M Return vs Nifty]))/_xlfn.STDEV.P(Table2[6M Return vs Nifty])</f>
        <v>0.96724348062273235</v>
      </c>
      <c r="M275">
        <v>3.8925126268305701</v>
      </c>
      <c r="N275">
        <f>(Table2[[#This Row],[1W Return vs Nifty]]-AVERAGE(Table2[1W Return vs Nifty]))/_xlfn.STDEV.P(Table2[1W Return vs Nifty])</f>
        <v>0.78509001130404932</v>
      </c>
      <c r="O275">
        <v>522.88</v>
      </c>
      <c r="P275">
        <v>479.58592219624097</v>
      </c>
      <c r="Q275">
        <v>424.30675983949197</v>
      </c>
      <c r="R275">
        <v>72.251274272290104</v>
      </c>
      <c r="S275" s="2">
        <f>(Table2[[#This Row],[Close Price]]-Table2[[#This Row],[20D EMA]])/Table2[[#This Row],[20D EMA]]</f>
        <v>8.9255660954712282E-2</v>
      </c>
      <c r="T275" s="2">
        <f>(Table2[[#This Row],[Close Price]]-Table2[[#This Row],[50D EMA]])/Table2[[#This Row],[50D EMA]]</f>
        <v>0.18758698627301809</v>
      </c>
      <c r="U275" s="2">
        <f>(Table2[[#This Row],[Close Price]]-Table2[[#This Row],[200D EMA]])/Table2[[#This Row],[200D EMA]]</f>
        <v>0.34230715583096299</v>
      </c>
      <c r="V275">
        <v>1.4100394179034501</v>
      </c>
      <c r="W275">
        <v>555.15</v>
      </c>
      <c r="X275">
        <v>574.5</v>
      </c>
      <c r="Y275">
        <v>555.15</v>
      </c>
      <c r="Z275">
        <v>577</v>
      </c>
      <c r="AA275">
        <v>467</v>
      </c>
      <c r="AB275">
        <v>585.4</v>
      </c>
      <c r="AC275" s="2">
        <f>(Table2[[#This Row],[Close Price]]/Table2[[#This Row],[Day Low]])-1</f>
        <v>2.5938935422858744E-2</v>
      </c>
      <c r="AD275" s="2">
        <f>(Table2[[#This Row],[Day High]]/Table2[[#This Row],[Close Price]])-1</f>
        <v>8.6910718988675306E-3</v>
      </c>
      <c r="AE275" s="2">
        <f>(Table2[[#This Row],[Close Price]]/Table2[[#This Row],[Current Week Low]])-1</f>
        <v>2.5938935422858744E-2</v>
      </c>
      <c r="AF275" s="2">
        <f>(Table2[[#This Row],[Current Week High]]/Table2[[#This Row],[Close Price]])-1</f>
        <v>1.3080502150820905E-2</v>
      </c>
      <c r="AG275" s="2">
        <f>(Table2[[#This Row],[Close Price]]/Table2[[#This Row],[Current Month Low]])-1</f>
        <v>0.21959314775160599</v>
      </c>
      <c r="AH275" s="2">
        <f>(Table2[[#This Row],[Current Month High]]/Table2[[#This Row],[Close Price]])-1</f>
        <v>2.7828987797383853E-2</v>
      </c>
      <c r="AI275">
        <v>2.78289877973838</v>
      </c>
      <c r="AJ275">
        <v>65.807860262008703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0.34</v>
      </c>
      <c r="AM275" t="s">
        <v>10349</v>
      </c>
      <c r="AN275">
        <v>16.510000000000002</v>
      </c>
      <c r="AO275" t="s">
        <v>10349</v>
      </c>
      <c r="AP275">
        <v>3.4877168973634E-2</v>
      </c>
      <c r="AQ275">
        <f>(Table2[[#This Row],[Sharpe Ratio]]-AVERAGE(Table2[Sharpe Ratio]))/_xlfn.STDEV.P(Table2[Sharpe Ratio])</f>
        <v>-0.35249289406701984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3.1375888285858577</v>
      </c>
      <c r="AS275">
        <f>_xlfn.RANK.AVG(Table2[[#This Row],[1Y Return vs Nifty Z-Score]],Table2[1Y Return vs Nifty Z-Score])</f>
        <v>353</v>
      </c>
      <c r="AT275">
        <f>_xlfn.RANK.AVG(Table2[[#This Row],[6M Return vs Nifty Z-Score]],Table2[6M Return vs Nifty Z-Score])</f>
        <v>110</v>
      </c>
      <c r="AU275">
        <f>_xlfn.RANK.AVG(Table2[[#This Row],[Sharpe Ratio Z-Score]],Table2[Sharpe Ratio Z-Score])</f>
        <v>434</v>
      </c>
      <c r="AV275">
        <f>(Table2[[#This Row],[Rank 1Y]]+Table2[[#This Row],[Rank 6M]]+Table2[[#This Row],[Rank Sharpe]])/3</f>
        <v>299</v>
      </c>
    </row>
    <row r="276" spans="1:48" x14ac:dyDescent="0.3">
      <c r="A276" t="s">
        <v>515</v>
      </c>
      <c r="B276" t="s">
        <v>516</v>
      </c>
      <c r="C276" t="s">
        <v>10309</v>
      </c>
      <c r="D276" t="s">
        <v>283</v>
      </c>
      <c r="E276">
        <v>40745.091247559998</v>
      </c>
      <c r="F276">
        <v>539.70000000000005</v>
      </c>
      <c r="G276">
        <v>32.655537022449998</v>
      </c>
      <c r="H276">
        <f>(Table2[[#This Row],[1Y Return vs Nifty]]-AVERAGE(Table2[1Y Return vs Nifty]))/_xlfn.STDEV.P(Table2[1Y Return vs Nifty])</f>
        <v>4.7993382381999267E-2</v>
      </c>
      <c r="I276">
        <v>5.1699676601641897</v>
      </c>
      <c r="J276">
        <f>(Table2[[#This Row],[1M Return vs Nifty]]-AVERAGE(Table2[1M Return vs Nifty]))/_xlfn.STDEV.P(Table2[1M Return vs Nifty])</f>
        <v>0.4863832910434549</v>
      </c>
      <c r="K276">
        <v>13.0885910301482</v>
      </c>
      <c r="L276">
        <f>(Table2[[#This Row],[6M Return vs Nifty]]-AVERAGE(Table2[6M Return vs Nifty]))/_xlfn.STDEV.P(Table2[6M Return vs Nifty])</f>
        <v>0.17930176633840869</v>
      </c>
      <c r="M276">
        <v>1.9193330903578001</v>
      </c>
      <c r="N276">
        <f>(Table2[[#This Row],[1W Return vs Nifty]]-AVERAGE(Table2[1W Return vs Nifty]))/_xlfn.STDEV.P(Table2[1W Return vs Nifty])</f>
        <v>0.33754309284609352</v>
      </c>
      <c r="O276">
        <v>518.59</v>
      </c>
      <c r="P276">
        <v>497.87719253534499</v>
      </c>
      <c r="Q276">
        <v>440.44123754391802</v>
      </c>
      <c r="R276">
        <v>64.713012153915102</v>
      </c>
      <c r="S276" s="2">
        <f>(Table2[[#This Row],[Close Price]]-Table2[[#This Row],[20D EMA]])/Table2[[#This Row],[20D EMA]]</f>
        <v>4.0706531171060011E-2</v>
      </c>
      <c r="T276" s="2">
        <f>(Table2[[#This Row],[Close Price]]-Table2[[#This Row],[50D EMA]])/Table2[[#This Row],[50D EMA]]</f>
        <v>8.4002256162167943E-2</v>
      </c>
      <c r="U276" s="2">
        <f>(Table2[[#This Row],[Close Price]]-Table2[[#This Row],[200D EMA]])/Table2[[#This Row],[200D EMA]]</f>
        <v>0.22536210053715638</v>
      </c>
      <c r="V276">
        <v>1.0449259357521199</v>
      </c>
      <c r="W276">
        <v>537.70000000000005</v>
      </c>
      <c r="X276">
        <v>552.70000000000005</v>
      </c>
      <c r="Y276">
        <v>537.70000000000005</v>
      </c>
      <c r="Z276">
        <v>562.95000000000005</v>
      </c>
      <c r="AA276">
        <v>480.55</v>
      </c>
      <c r="AB276">
        <v>562.95000000000005</v>
      </c>
      <c r="AC276" s="2">
        <f>(Table2[[#This Row],[Close Price]]/Table2[[#This Row],[Day Low]])-1</f>
        <v>3.7195462153616354E-3</v>
      </c>
      <c r="AD276" s="2">
        <f>(Table2[[#This Row],[Day High]]/Table2[[#This Row],[Close Price]])-1</f>
        <v>2.4087455994070694E-2</v>
      </c>
      <c r="AE276" s="2">
        <f>(Table2[[#This Row],[Close Price]]/Table2[[#This Row],[Current Week Low]])-1</f>
        <v>3.7195462153616354E-3</v>
      </c>
      <c r="AF276" s="2">
        <f>(Table2[[#This Row],[Current Week High]]/Table2[[#This Row],[Close Price]])-1</f>
        <v>4.3079488604780503E-2</v>
      </c>
      <c r="AG276" s="2">
        <f>(Table2[[#This Row],[Close Price]]/Table2[[#This Row],[Current Month Low]])-1</f>
        <v>0.12308812818645309</v>
      </c>
      <c r="AH276" s="2">
        <f>(Table2[[#This Row],[Current Month High]]/Table2[[#This Row],[Close Price]])-1</f>
        <v>4.3079488604780503E-2</v>
      </c>
      <c r="AI276">
        <v>4.3079488604780503</v>
      </c>
      <c r="AJ276">
        <v>71.988527724665403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0.02</v>
      </c>
      <c r="AM276" t="s">
        <v>10349</v>
      </c>
      <c r="AN276">
        <v>10.33</v>
      </c>
      <c r="AO276" t="s">
        <v>10349</v>
      </c>
      <c r="AP276">
        <v>6.6224682496133003E-2</v>
      </c>
      <c r="AQ276">
        <f>(Table2[[#This Row],[Sharpe Ratio]]-AVERAGE(Table2[Sharpe Ratio]))/_xlfn.STDEV.P(Table2[Sharpe Ratio])</f>
        <v>7.6554620749118467E-3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1.0588769946848682</v>
      </c>
      <c r="AS276">
        <f>_xlfn.RANK.AVG(Table2[[#This Row],[1Y Return vs Nifty Z-Score]],Table2[1Y Return vs Nifty Z-Score])</f>
        <v>282</v>
      </c>
      <c r="AT276">
        <f>_xlfn.RANK.AVG(Table2[[#This Row],[6M Return vs Nifty Z-Score]],Table2[6M Return vs Nifty Z-Score])</f>
        <v>263</v>
      </c>
      <c r="AU276">
        <f>_xlfn.RANK.AVG(Table2[[#This Row],[Sharpe Ratio Z-Score]],Table2[Sharpe Ratio Z-Score])</f>
        <v>356</v>
      </c>
      <c r="AV276">
        <f>(Table2[[#This Row],[Rank 1Y]]+Table2[[#This Row],[Rank 6M]]+Table2[[#This Row],[Rank Sharpe]])/3</f>
        <v>300.33333333333331</v>
      </c>
    </row>
    <row r="277" spans="1:48" x14ac:dyDescent="0.3">
      <c r="A277" t="s">
        <v>350</v>
      </c>
      <c r="B277" t="s">
        <v>351</v>
      </c>
      <c r="C277" t="s">
        <v>10305</v>
      </c>
      <c r="D277" t="s">
        <v>37</v>
      </c>
      <c r="E277">
        <v>72684.792000000001</v>
      </c>
      <c r="F277">
        <v>414.3</v>
      </c>
      <c r="G277">
        <v>60.015922603085599</v>
      </c>
      <c r="H277">
        <f>(Table2[[#This Row],[1Y Return vs Nifty]]-AVERAGE(Table2[1Y Return vs Nifty]))/_xlfn.STDEV.P(Table2[1Y Return vs Nifty])</f>
        <v>0.47939960806597531</v>
      </c>
      <c r="I277">
        <v>-1.6724077163062201</v>
      </c>
      <c r="J277">
        <f>(Table2[[#This Row],[1M Return vs Nifty]]-AVERAGE(Table2[1M Return vs Nifty]))/_xlfn.STDEV.P(Table2[1M Return vs Nifty])</f>
        <v>-0.17187046083326862</v>
      </c>
      <c r="K277">
        <v>-11.0322323326385</v>
      </c>
      <c r="L277">
        <f>(Table2[[#This Row],[6M Return vs Nifty]]-AVERAGE(Table2[6M Return vs Nifty]))/_xlfn.STDEV.P(Table2[6M Return vs Nifty])</f>
        <v>-0.64858982463046011</v>
      </c>
      <c r="M277">
        <v>-0.274792299753289</v>
      </c>
      <c r="N277">
        <f>(Table2[[#This Row],[1W Return vs Nifty]]-AVERAGE(Table2[1W Return vs Nifty]))/_xlfn.STDEV.P(Table2[1W Return vs Nifty])</f>
        <v>-0.16011768201169876</v>
      </c>
      <c r="O277">
        <v>400.6</v>
      </c>
      <c r="P277">
        <v>392.501212259422</v>
      </c>
      <c r="Q277">
        <v>344.76888480920002</v>
      </c>
      <c r="R277">
        <v>64.291652897666097</v>
      </c>
      <c r="S277" s="2">
        <f>(Table2[[#This Row],[Close Price]]-Table2[[#This Row],[20D EMA]])/Table2[[#This Row],[20D EMA]]</f>
        <v>3.419870194707935E-2</v>
      </c>
      <c r="T277" s="2">
        <f>(Table2[[#This Row],[Close Price]]-Table2[[#This Row],[50D EMA]])/Table2[[#This Row],[50D EMA]]</f>
        <v>5.5538141182020578E-2</v>
      </c>
      <c r="U277" s="2">
        <f>(Table2[[#This Row],[Close Price]]-Table2[[#This Row],[200D EMA]])/Table2[[#This Row],[200D EMA]]</f>
        <v>0.20167456593213015</v>
      </c>
      <c r="V277">
        <v>0.50542837474467295</v>
      </c>
      <c r="W277">
        <v>406.95</v>
      </c>
      <c r="X277">
        <v>423.9</v>
      </c>
      <c r="Y277">
        <v>406.45</v>
      </c>
      <c r="Z277">
        <v>423.9</v>
      </c>
      <c r="AA277">
        <v>374</v>
      </c>
      <c r="AB277">
        <v>442.5</v>
      </c>
      <c r="AC277" s="2">
        <f>(Table2[[#This Row],[Close Price]]/Table2[[#This Row],[Day Low]])-1</f>
        <v>1.8061186877994961E-2</v>
      </c>
      <c r="AD277" s="2">
        <f>(Table2[[#This Row],[Day High]]/Table2[[#This Row],[Close Price]])-1</f>
        <v>2.3171614771904325E-2</v>
      </c>
      <c r="AE277" s="2">
        <f>(Table2[[#This Row],[Close Price]]/Table2[[#This Row],[Current Week Low]])-1</f>
        <v>1.931356870463774E-2</v>
      </c>
      <c r="AF277" s="2">
        <f>(Table2[[#This Row],[Current Week High]]/Table2[[#This Row],[Close Price]])-1</f>
        <v>2.3171614771904325E-2</v>
      </c>
      <c r="AG277" s="2">
        <f>(Table2[[#This Row],[Close Price]]/Table2[[#This Row],[Current Month Low]])-1</f>
        <v>0.10775401069518709</v>
      </c>
      <c r="AH277" s="2">
        <f>(Table2[[#This Row],[Current Month High]]/Table2[[#This Row],[Close Price]])-1</f>
        <v>6.8066618392469191E-2</v>
      </c>
      <c r="AI277">
        <v>12.9133478155925</v>
      </c>
      <c r="AJ277">
        <v>104.592592592592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7.0000000000000007E-2</v>
      </c>
      <c r="AM277" t="s">
        <v>10349</v>
      </c>
      <c r="AN277">
        <v>5.95</v>
      </c>
      <c r="AO277" t="s">
        <v>10349</v>
      </c>
      <c r="AP277">
        <v>0.112987465874361</v>
      </c>
      <c r="AQ277">
        <f>(Table2[[#This Row],[Sharpe Ratio]]-AVERAGE(Table2[Sharpe Ratio]))/_xlfn.STDEV.P(Table2[Sharpe Ratio])</f>
        <v>0.54490826683731841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4.3729907427866171E-2</v>
      </c>
      <c r="AS277">
        <f>_xlfn.RANK.AVG(Table2[[#This Row],[1Y Return vs Nifty Z-Score]],Table2[1Y Return vs Nifty Z-Score])</f>
        <v>174</v>
      </c>
      <c r="AT277">
        <f>_xlfn.RANK.AVG(Table2[[#This Row],[6M Return vs Nifty Z-Score]],Table2[6M Return vs Nifty Z-Score])</f>
        <v>534</v>
      </c>
      <c r="AU277">
        <f>_xlfn.RANK.AVG(Table2[[#This Row],[Sharpe Ratio Z-Score]],Table2[Sharpe Ratio Z-Score])</f>
        <v>203</v>
      </c>
      <c r="AV277">
        <f>(Table2[[#This Row],[Rank 1Y]]+Table2[[#This Row],[Rank 6M]]+Table2[[#This Row],[Rank Sharpe]])/3</f>
        <v>303.66666666666669</v>
      </c>
    </row>
    <row r="278" spans="1:48" x14ac:dyDescent="0.3">
      <c r="A278" t="s">
        <v>1461</v>
      </c>
      <c r="B278" t="s">
        <v>1462</v>
      </c>
      <c r="C278" t="s">
        <v>10307</v>
      </c>
      <c r="D278" t="s">
        <v>121</v>
      </c>
      <c r="E278">
        <v>7258.6419788800004</v>
      </c>
      <c r="F278">
        <v>1203.2</v>
      </c>
      <c r="G278">
        <v>24.055342140850801</v>
      </c>
      <c r="H278">
        <f>(Table2[[#This Row],[1Y Return vs Nifty]]-AVERAGE(Table2[1Y Return vs Nifty]))/_xlfn.STDEV.P(Table2[1Y Return vs Nifty])</f>
        <v>-8.7610613515019406E-2</v>
      </c>
      <c r="I278">
        <v>-7.2221448819970502E-2</v>
      </c>
      <c r="J278">
        <f>(Table2[[#This Row],[1M Return vs Nifty]]-AVERAGE(Table2[1M Return vs Nifty]))/_xlfn.STDEV.P(Table2[1M Return vs Nifty])</f>
        <v>-1.7928509928817369E-2</v>
      </c>
      <c r="K278">
        <v>7.8541384216205996</v>
      </c>
      <c r="L278">
        <f>(Table2[[#This Row],[6M Return vs Nifty]]-AVERAGE(Table2[6M Return vs Nifty]))/_xlfn.STDEV.P(Table2[6M Return vs Nifty])</f>
        <v>-3.5873831131316973E-4</v>
      </c>
      <c r="M278">
        <v>-4.3019405446627097</v>
      </c>
      <c r="N278">
        <f>(Table2[[#This Row],[1W Return vs Nifty]]-AVERAGE(Table2[1W Return vs Nifty]))/_xlfn.STDEV.P(Table2[1W Return vs Nifty])</f>
        <v>-1.0735357232328298</v>
      </c>
      <c r="O278">
        <v>1198.79</v>
      </c>
      <c r="P278">
        <v>1144.90892779877</v>
      </c>
      <c r="Q278">
        <v>968.70507308219999</v>
      </c>
      <c r="R278">
        <v>48.704320331299897</v>
      </c>
      <c r="S278" s="2">
        <f>(Table2[[#This Row],[Close Price]]-Table2[[#This Row],[20D EMA]])/Table2[[#This Row],[20D EMA]]</f>
        <v>3.6787093652767226E-3</v>
      </c>
      <c r="T278" s="2">
        <f>(Table2[[#This Row],[Close Price]]-Table2[[#This Row],[50D EMA]])/Table2[[#This Row],[50D EMA]]</f>
        <v>5.0913282957188437E-2</v>
      </c>
      <c r="U278" s="2">
        <f>(Table2[[#This Row],[Close Price]]-Table2[[#This Row],[200D EMA]])/Table2[[#This Row],[200D EMA]]</f>
        <v>0.24207050570272162</v>
      </c>
      <c r="V278">
        <v>0.57357947124937303</v>
      </c>
      <c r="W278">
        <v>1195</v>
      </c>
      <c r="X278">
        <v>1214</v>
      </c>
      <c r="Y278">
        <v>1195</v>
      </c>
      <c r="Z278">
        <v>1235.6500000000001</v>
      </c>
      <c r="AA278">
        <v>1145.95</v>
      </c>
      <c r="AB278">
        <v>1259</v>
      </c>
      <c r="AC278" s="2">
        <f>(Table2[[#This Row],[Close Price]]/Table2[[#This Row],[Day Low]])-1</f>
        <v>6.8619246861925109E-3</v>
      </c>
      <c r="AD278" s="2">
        <f>(Table2[[#This Row],[Day High]]/Table2[[#This Row],[Close Price]])-1</f>
        <v>8.9760638297871065E-3</v>
      </c>
      <c r="AE278" s="2">
        <f>(Table2[[#This Row],[Close Price]]/Table2[[#This Row],[Current Week Low]])-1</f>
        <v>6.8619246861925109E-3</v>
      </c>
      <c r="AF278" s="2">
        <f>(Table2[[#This Row],[Current Week High]]/Table2[[#This Row],[Close Price]])-1</f>
        <v>2.6969747340425565E-2</v>
      </c>
      <c r="AG278" s="2">
        <f>(Table2[[#This Row],[Close Price]]/Table2[[#This Row],[Current Month Low]])-1</f>
        <v>4.9958549674942176E-2</v>
      </c>
      <c r="AH278" s="2">
        <f>(Table2[[#This Row],[Current Month High]]/Table2[[#This Row],[Close Price]])-1</f>
        <v>4.6376329787233939E-2</v>
      </c>
      <c r="AI278">
        <v>11.876662234042501</v>
      </c>
      <c r="AJ278">
        <v>84.752399232245693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0.18</v>
      </c>
      <c r="AM278" t="s">
        <v>10349</v>
      </c>
      <c r="AN278">
        <v>2.61</v>
      </c>
      <c r="AO278" t="s">
        <v>10349</v>
      </c>
      <c r="AP278">
        <v>8.9161463334388999E-2</v>
      </c>
      <c r="AQ278">
        <f>(Table2[[#This Row],[Sharpe Ratio]]-AVERAGE(Table2[Sharpe Ratio]))/_xlfn.STDEV.P(Table2[Sharpe Ratio])</f>
        <v>0.27117377615608307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-0.90825980883189661</v>
      </c>
      <c r="AS278">
        <f>_xlfn.RANK.AVG(Table2[[#This Row],[1Y Return vs Nifty Z-Score]],Table2[1Y Return vs Nifty Z-Score])</f>
        <v>328</v>
      </c>
      <c r="AT278">
        <f>_xlfn.RANK.AVG(Table2[[#This Row],[6M Return vs Nifty Z-Score]],Table2[6M Return vs Nifty Z-Score])</f>
        <v>316</v>
      </c>
      <c r="AU278">
        <f>_xlfn.RANK.AVG(Table2[[#This Row],[Sharpe Ratio Z-Score]],Table2[Sharpe Ratio Z-Score])</f>
        <v>267</v>
      </c>
      <c r="AV278">
        <f>(Table2[[#This Row],[Rank 1Y]]+Table2[[#This Row],[Rank 6M]]+Table2[[#This Row],[Rank Sharpe]])/3</f>
        <v>303.66666666666669</v>
      </c>
    </row>
    <row r="279" spans="1:48" x14ac:dyDescent="0.3">
      <c r="A279" t="s">
        <v>173</v>
      </c>
      <c r="B279" t="s">
        <v>174</v>
      </c>
      <c r="C279" t="s">
        <v>10312</v>
      </c>
      <c r="D279" t="s">
        <v>175</v>
      </c>
      <c r="E279">
        <v>157398.65610105</v>
      </c>
      <c r="F279">
        <v>703.5</v>
      </c>
      <c r="G279">
        <v>27.7736425092783</v>
      </c>
      <c r="H279">
        <f>(Table2[[#This Row],[1Y Return vs Nifty]]-AVERAGE(Table2[1Y Return vs Nifty]))/_xlfn.STDEV.P(Table2[1Y Return vs Nifty])</f>
        <v>-2.8982129527646422E-2</v>
      </c>
      <c r="I279">
        <v>4.98906587850575</v>
      </c>
      <c r="J279">
        <f>(Table2[[#This Row],[1M Return vs Nifty]]-AVERAGE(Table2[1M Return vs Nifty]))/_xlfn.STDEV.P(Table2[1M Return vs Nifty])</f>
        <v>0.46898008383162287</v>
      </c>
      <c r="K279">
        <v>25.334963005916201</v>
      </c>
      <c r="L279">
        <f>(Table2[[#This Row],[6M Return vs Nifty]]-AVERAGE(Table2[6M Return vs Nifty]))/_xlfn.STDEV.P(Table2[6M Return vs Nifty])</f>
        <v>0.59963021973013431</v>
      </c>
      <c r="M279">
        <v>6.0444921240197802</v>
      </c>
      <c r="N279">
        <f>(Table2[[#This Row],[1W Return vs Nifty]]-AVERAGE(Table2[1W Return vs Nifty]))/_xlfn.STDEV.P(Table2[1W Return vs Nifty])</f>
        <v>1.2731914611464585</v>
      </c>
      <c r="O279">
        <v>665.9</v>
      </c>
      <c r="P279">
        <v>662.29874618904398</v>
      </c>
      <c r="Q279">
        <v>605.04883932338498</v>
      </c>
      <c r="R279">
        <v>73.166831084704896</v>
      </c>
      <c r="S279" s="2">
        <f>(Table2[[#This Row],[Close Price]]-Table2[[#This Row],[20D EMA]])/Table2[[#This Row],[20D EMA]]</f>
        <v>5.6464934674876142E-2</v>
      </c>
      <c r="T279" s="2">
        <f>(Table2[[#This Row],[Close Price]]-Table2[[#This Row],[50D EMA]])/Table2[[#This Row],[50D EMA]]</f>
        <v>6.220946974161369E-2</v>
      </c>
      <c r="U279" s="2">
        <f>(Table2[[#This Row],[Close Price]]-Table2[[#This Row],[200D EMA]])/Table2[[#This Row],[200D EMA]]</f>
        <v>0.16271605575958323</v>
      </c>
      <c r="V279">
        <v>1.04654115718032</v>
      </c>
      <c r="W279">
        <v>702.75</v>
      </c>
      <c r="X279">
        <v>712.95</v>
      </c>
      <c r="Y279">
        <v>689.5</v>
      </c>
      <c r="Z279">
        <v>712.95</v>
      </c>
      <c r="AA279">
        <v>608</v>
      </c>
      <c r="AB279">
        <v>712.95</v>
      </c>
      <c r="AC279" s="2">
        <f>(Table2[[#This Row],[Close Price]]/Table2[[#This Row],[Day Low]])-1</f>
        <v>1.0672358591248265E-3</v>
      </c>
      <c r="AD279" s="2">
        <f>(Table2[[#This Row],[Day High]]/Table2[[#This Row],[Close Price]])-1</f>
        <v>1.3432835820895495E-2</v>
      </c>
      <c r="AE279" s="2">
        <f>(Table2[[#This Row],[Close Price]]/Table2[[#This Row],[Current Week Low]])-1</f>
        <v>2.0304568527918843E-2</v>
      </c>
      <c r="AF279" s="2">
        <f>(Table2[[#This Row],[Current Week High]]/Table2[[#This Row],[Close Price]])-1</f>
        <v>1.3432835820895495E-2</v>
      </c>
      <c r="AG279" s="2">
        <f>(Table2[[#This Row],[Close Price]]/Table2[[#This Row],[Current Month Low]])-1</f>
        <v>0.15707236842105265</v>
      </c>
      <c r="AH279" s="2">
        <f>(Table2[[#This Row],[Current Month High]]/Table2[[#This Row],[Close Price]])-1</f>
        <v>1.3432835820895495E-2</v>
      </c>
      <c r="AI279">
        <v>1.6702203269367499</v>
      </c>
      <c r="AJ279">
        <v>57.912457912457903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0.06</v>
      </c>
      <c r="AM279" t="s">
        <v>10349</v>
      </c>
      <c r="AN279">
        <v>14.57</v>
      </c>
      <c r="AO279" t="s">
        <v>10349</v>
      </c>
      <c r="AP279">
        <v>3.4381159307358002E-2</v>
      </c>
      <c r="AQ279">
        <f>(Table2[[#This Row],[Sharpe Ratio]]-AVERAGE(Table2[Sharpe Ratio]))/_xlfn.STDEV.P(Table2[Sharpe Ratio])</f>
        <v>-0.35819149806671491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1.9546281371138543</v>
      </c>
      <c r="AS279">
        <f>_xlfn.RANK.AVG(Table2[[#This Row],[1Y Return vs Nifty Z-Score]],Table2[1Y Return vs Nifty Z-Score])</f>
        <v>305</v>
      </c>
      <c r="AT279">
        <f>_xlfn.RANK.AVG(Table2[[#This Row],[6M Return vs Nifty Z-Score]],Table2[6M Return vs Nifty Z-Score])</f>
        <v>174</v>
      </c>
      <c r="AU279">
        <f>_xlfn.RANK.AVG(Table2[[#This Row],[Sharpe Ratio Z-Score]],Table2[Sharpe Ratio Z-Score])</f>
        <v>437</v>
      </c>
      <c r="AV279">
        <f>(Table2[[#This Row],[Rank 1Y]]+Table2[[#This Row],[Rank 6M]]+Table2[[#This Row],[Rank Sharpe]])/3</f>
        <v>305.33333333333331</v>
      </c>
    </row>
    <row r="280" spans="1:48" x14ac:dyDescent="0.3">
      <c r="A280" t="s">
        <v>1971</v>
      </c>
      <c r="B280" t="s">
        <v>1972</v>
      </c>
      <c r="C280" t="s">
        <v>10303</v>
      </c>
      <c r="D280" t="s">
        <v>57</v>
      </c>
      <c r="E280">
        <v>3510.3981065050002</v>
      </c>
      <c r="F280">
        <v>265.45</v>
      </c>
      <c r="G280">
        <v>34.7133710953144</v>
      </c>
      <c r="H280">
        <f>(Table2[[#This Row],[1Y Return vs Nifty]]-AVERAGE(Table2[1Y Return vs Nifty]))/_xlfn.STDEV.P(Table2[1Y Return vs Nifty])</f>
        <v>8.0440382364581106E-2</v>
      </c>
      <c r="I280">
        <v>-1.93695417652082</v>
      </c>
      <c r="J280">
        <f>(Table2[[#This Row],[1M Return vs Nifty]]-AVERAGE(Table2[1M Return vs Nifty]))/_xlfn.STDEV.P(Table2[1M Return vs Nifty])</f>
        <v>-0.19732049688080786</v>
      </c>
      <c r="K280">
        <v>18.840185842436</v>
      </c>
      <c r="L280">
        <f>(Table2[[#This Row],[6M Return vs Nifty]]-AVERAGE(Table2[6M Return vs Nifty]))/_xlfn.STDEV.P(Table2[6M Return vs Nifty])</f>
        <v>0.37671198356588215</v>
      </c>
      <c r="M280">
        <v>3.7305088398511099</v>
      </c>
      <c r="N280">
        <f>(Table2[[#This Row],[1W Return vs Nifty]]-AVERAGE(Table2[1W Return vs Nifty]))/_xlfn.STDEV.P(Table2[1W Return vs Nifty])</f>
        <v>0.74834510578430924</v>
      </c>
      <c r="O280">
        <v>260.14</v>
      </c>
      <c r="P280">
        <v>242.93519895214101</v>
      </c>
      <c r="Q280">
        <v>206.08978067213201</v>
      </c>
      <c r="R280">
        <v>53.976731224154001</v>
      </c>
      <c r="S280" s="2">
        <f>(Table2[[#This Row],[Close Price]]-Table2[[#This Row],[20D EMA]])/Table2[[#This Row],[20D EMA]]</f>
        <v>2.0412085799953881E-2</v>
      </c>
      <c r="T280" s="2">
        <f>(Table2[[#This Row],[Close Price]]-Table2[[#This Row],[50D EMA]])/Table2[[#This Row],[50D EMA]]</f>
        <v>9.2678216845367339E-2</v>
      </c>
      <c r="U280" s="2">
        <f>(Table2[[#This Row],[Close Price]]-Table2[[#This Row],[200D EMA]])/Table2[[#This Row],[200D EMA]]</f>
        <v>0.28803087243954167</v>
      </c>
      <c r="V280">
        <v>0.73853753362700203</v>
      </c>
      <c r="W280">
        <v>264.60000000000002</v>
      </c>
      <c r="X280">
        <v>269.39999999999998</v>
      </c>
      <c r="Y280">
        <v>264.60000000000002</v>
      </c>
      <c r="Z280">
        <v>274</v>
      </c>
      <c r="AA280">
        <v>240.55</v>
      </c>
      <c r="AB280">
        <v>293.55</v>
      </c>
      <c r="AC280" s="2">
        <f>(Table2[[#This Row],[Close Price]]/Table2[[#This Row],[Day Low]])-1</f>
        <v>3.2123960695387144E-3</v>
      </c>
      <c r="AD280" s="2">
        <f>(Table2[[#This Row],[Day High]]/Table2[[#This Row],[Close Price]])-1</f>
        <v>1.4880391787530645E-2</v>
      </c>
      <c r="AE280" s="2">
        <f>(Table2[[#This Row],[Close Price]]/Table2[[#This Row],[Current Week Low]])-1</f>
        <v>3.2123960695387144E-3</v>
      </c>
      <c r="AF280" s="2">
        <f>(Table2[[#This Row],[Current Week High]]/Table2[[#This Row],[Close Price]])-1</f>
        <v>3.2209455641363682E-2</v>
      </c>
      <c r="AG280" s="2">
        <f>(Table2[[#This Row],[Close Price]]/Table2[[#This Row],[Current Month Low]])-1</f>
        <v>0.10351278320515478</v>
      </c>
      <c r="AH280" s="2">
        <f>(Table2[[#This Row],[Current Month High]]/Table2[[#This Row],[Close Price]])-1</f>
        <v>0.10585797702015465</v>
      </c>
      <c r="AI280">
        <v>10.5857977020154</v>
      </c>
      <c r="AJ280">
        <v>71.590174531350996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0.32</v>
      </c>
      <c r="AM280" t="s">
        <v>10349</v>
      </c>
      <c r="AN280">
        <v>-0.56000000000000005</v>
      </c>
      <c r="AO280" t="s">
        <v>10348</v>
      </c>
      <c r="AP280">
        <v>3.9419159996895999E-2</v>
      </c>
      <c r="AQ280">
        <f>(Table2[[#This Row],[Sharpe Ratio]]-AVERAGE(Table2[Sharpe Ratio]))/_xlfn.STDEV.P(Table2[Sharpe Ratio])</f>
        <v>-0.3003104267250673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0.70786654810889726</v>
      </c>
      <c r="AS280">
        <f>_xlfn.RANK.AVG(Table2[[#This Row],[1Y Return vs Nifty Z-Score]],Table2[1Y Return vs Nifty Z-Score])</f>
        <v>276</v>
      </c>
      <c r="AT280">
        <f>_xlfn.RANK.AVG(Table2[[#This Row],[6M Return vs Nifty Z-Score]],Table2[6M Return vs Nifty Z-Score])</f>
        <v>213</v>
      </c>
      <c r="AU280">
        <f>_xlfn.RANK.AVG(Table2[[#This Row],[Sharpe Ratio Z-Score]],Table2[Sharpe Ratio Z-Score])</f>
        <v>429</v>
      </c>
      <c r="AV280">
        <f>(Table2[[#This Row],[Rank 1Y]]+Table2[[#This Row],[Rank 6M]]+Table2[[#This Row],[Rank Sharpe]])/3</f>
        <v>306</v>
      </c>
    </row>
    <row r="281" spans="1:48" x14ac:dyDescent="0.3">
      <c r="A281" t="s">
        <v>478</v>
      </c>
      <c r="B281" t="s">
        <v>479</v>
      </c>
      <c r="C281" t="s">
        <v>10305</v>
      </c>
      <c r="D281" t="s">
        <v>34</v>
      </c>
      <c r="E281">
        <v>44662.223541173</v>
      </c>
      <c r="F281">
        <v>63.07</v>
      </c>
      <c r="G281">
        <v>30.220387374845199</v>
      </c>
      <c r="H281">
        <f>(Table2[[#This Row],[1Y Return vs Nifty]]-AVERAGE(Table2[1Y Return vs Nifty]))/_xlfn.STDEV.P(Table2[1Y Return vs Nifty])</f>
        <v>9.5970405120084871E-3</v>
      </c>
      <c r="I281">
        <v>-10.955973737886801</v>
      </c>
      <c r="J281">
        <f>(Table2[[#This Row],[1M Return vs Nifty]]-AVERAGE(Table2[1M Return vs Nifty]))/_xlfn.STDEV.P(Table2[1M Return vs Nifty])</f>
        <v>-1.0649729038116267</v>
      </c>
      <c r="K281">
        <v>-7.4087903997647402</v>
      </c>
      <c r="L281">
        <f>(Table2[[#This Row],[6M Return vs Nifty]]-AVERAGE(Table2[6M Return vs Nifty]))/_xlfn.STDEV.P(Table2[6M Return vs Nifty])</f>
        <v>-0.52422354320334053</v>
      </c>
      <c r="M281">
        <v>-3.02544121910192</v>
      </c>
      <c r="N281">
        <f>(Table2[[#This Row],[1W Return vs Nifty]]-AVERAGE(Table2[1W Return vs Nifty]))/_xlfn.STDEV.P(Table2[1W Return vs Nifty])</f>
        <v>-0.78400639809618899</v>
      </c>
      <c r="O281">
        <v>62.99</v>
      </c>
      <c r="P281">
        <v>63.994856683611701</v>
      </c>
      <c r="Q281">
        <v>58.422237972185599</v>
      </c>
      <c r="R281">
        <v>54.223371611860003</v>
      </c>
      <c r="S281" s="2">
        <f>(Table2[[#This Row],[Close Price]]-Table2[[#This Row],[20D EMA]])/Table2[[#This Row],[20D EMA]]</f>
        <v>1.2700428639466311E-3</v>
      </c>
      <c r="T281" s="2">
        <f>(Table2[[#This Row],[Close Price]]-Table2[[#This Row],[50D EMA]])/Table2[[#This Row],[50D EMA]]</f>
        <v>-1.4452047110350747E-2</v>
      </c>
      <c r="U281" s="2">
        <f>(Table2[[#This Row],[Close Price]]-Table2[[#This Row],[200D EMA]])/Table2[[#This Row],[200D EMA]]</f>
        <v>7.9554672828986234E-2</v>
      </c>
      <c r="V281">
        <v>0.40045181549752601</v>
      </c>
      <c r="W281">
        <v>61.76</v>
      </c>
      <c r="X281">
        <v>63.3</v>
      </c>
      <c r="Y281">
        <v>61.61</v>
      </c>
      <c r="Z281">
        <v>63.3</v>
      </c>
      <c r="AA281">
        <v>59.71</v>
      </c>
      <c r="AB281">
        <v>67.5</v>
      </c>
      <c r="AC281" s="2">
        <f>(Table2[[#This Row],[Close Price]]/Table2[[#This Row],[Day Low]])-1</f>
        <v>2.1211139896373021E-2</v>
      </c>
      <c r="AD281" s="2">
        <f>(Table2[[#This Row],[Day High]]/Table2[[#This Row],[Close Price]])-1</f>
        <v>3.6467417155541249E-3</v>
      </c>
      <c r="AE281" s="2">
        <f>(Table2[[#This Row],[Close Price]]/Table2[[#This Row],[Current Week Low]])-1</f>
        <v>2.3697451712384465E-2</v>
      </c>
      <c r="AF281" s="2">
        <f>(Table2[[#This Row],[Current Week High]]/Table2[[#This Row],[Close Price]])-1</f>
        <v>3.6467417155541249E-3</v>
      </c>
      <c r="AG281" s="2">
        <f>(Table2[[#This Row],[Close Price]]/Table2[[#This Row],[Current Month Low]])-1</f>
        <v>5.6271981242672853E-2</v>
      </c>
      <c r="AH281" s="2">
        <f>(Table2[[#This Row],[Current Month High]]/Table2[[#This Row],[Close Price]])-1</f>
        <v>7.0239416521325593E-2</v>
      </c>
      <c r="AI281">
        <v>16.537180910099799</v>
      </c>
      <c r="AJ281">
        <v>67.072847682119203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-0.08</v>
      </c>
      <c r="AM281" t="s">
        <v>10348</v>
      </c>
      <c r="AN281">
        <v>1.58</v>
      </c>
      <c r="AO281" t="s">
        <v>10349</v>
      </c>
      <c r="AP281">
        <v>0.148843540551201</v>
      </c>
      <c r="AQ281">
        <f>(Table2[[#This Row],[Sharpe Ratio]]-AVERAGE(Table2[Sharpe Ratio]))/_xlfn.STDEV.P(Table2[Sharpe Ratio])</f>
        <v>0.95685501799823203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292</v>
      </c>
      <c r="AT281">
        <f>_xlfn.RANK.AVG(Table2[[#This Row],[6M Return vs Nifty Z-Score]],Table2[6M Return vs Nifty Z-Score])</f>
        <v>500</v>
      </c>
      <c r="AU281">
        <f>_xlfn.RANK.AVG(Table2[[#This Row],[Sharpe Ratio Z-Score]],Table2[Sharpe Ratio Z-Score])</f>
        <v>129</v>
      </c>
      <c r="AV281">
        <f>(Table2[[#This Row],[Rank 1Y]]+Table2[[#This Row],[Rank 6M]]+Table2[[#This Row],[Rank Sharpe]])/3</f>
        <v>307</v>
      </c>
    </row>
    <row r="282" spans="1:48" x14ac:dyDescent="0.3">
      <c r="A282" t="s">
        <v>392</v>
      </c>
      <c r="B282" t="s">
        <v>393</v>
      </c>
      <c r="C282" t="s">
        <v>10318</v>
      </c>
      <c r="D282" t="s">
        <v>306</v>
      </c>
      <c r="E282">
        <v>62137.658456685</v>
      </c>
      <c r="F282">
        <v>7285.95</v>
      </c>
      <c r="G282">
        <v>-8.1463658974787005</v>
      </c>
      <c r="H282">
        <f>(Table2[[#This Row],[1Y Return vs Nifty]]-AVERAGE(Table2[1Y Return vs Nifty]))/_xlfn.STDEV.P(Table2[1Y Return vs Nifty])</f>
        <v>-0.59535262922788279</v>
      </c>
      <c r="I282">
        <v>-9.8398368691052305</v>
      </c>
      <c r="J282">
        <f>(Table2[[#This Row],[1M Return vs Nifty]]-AVERAGE(Table2[1M Return vs Nifty]))/_xlfn.STDEV.P(Table2[1M Return vs Nifty])</f>
        <v>-0.95759772471667359</v>
      </c>
      <c r="K282">
        <v>20.158582447156299</v>
      </c>
      <c r="L282">
        <f>(Table2[[#This Row],[6M Return vs Nifty]]-AVERAGE(Table2[6M Return vs Nifty]))/_xlfn.STDEV.P(Table2[6M Return vs Nifty])</f>
        <v>0.42196290415816085</v>
      </c>
      <c r="M282">
        <v>-4.0444865651639699</v>
      </c>
      <c r="N282">
        <f>(Table2[[#This Row],[1W Return vs Nifty]]-AVERAGE(Table2[1W Return vs Nifty]))/_xlfn.STDEV.P(Table2[1W Return vs Nifty])</f>
        <v>-1.0151412725305031</v>
      </c>
      <c r="O282">
        <v>7572.62</v>
      </c>
      <c r="P282">
        <v>7901.1771176231596</v>
      </c>
      <c r="Q282">
        <v>7162.67453416432</v>
      </c>
      <c r="R282">
        <v>31.388955320550799</v>
      </c>
      <c r="S282" s="2">
        <f>(Table2[[#This Row],[Close Price]]-Table2[[#This Row],[20D EMA]])/Table2[[#This Row],[20D EMA]]</f>
        <v>-3.7856118490033841E-2</v>
      </c>
      <c r="T282" s="2">
        <f>(Table2[[#This Row],[Close Price]]-Table2[[#This Row],[50D EMA]])/Table2[[#This Row],[50D EMA]]</f>
        <v>-7.7865248236358112E-2</v>
      </c>
      <c r="U282" s="2">
        <f>(Table2[[#This Row],[Close Price]]-Table2[[#This Row],[200D EMA]])/Table2[[#This Row],[200D EMA]]</f>
        <v>1.7210814933400091E-2</v>
      </c>
      <c r="V282">
        <v>0.548879933381623</v>
      </c>
      <c r="W282">
        <v>7163</v>
      </c>
      <c r="X282">
        <v>7360</v>
      </c>
      <c r="Y282">
        <v>7163</v>
      </c>
      <c r="Z282">
        <v>7417</v>
      </c>
      <c r="AA282">
        <v>7030</v>
      </c>
      <c r="AB282">
        <v>8294.75</v>
      </c>
      <c r="AC282" s="2">
        <f>(Table2[[#This Row],[Close Price]]/Table2[[#This Row],[Day Low]])-1</f>
        <v>1.7164595839731955E-2</v>
      </c>
      <c r="AD282" s="2">
        <f>(Table2[[#This Row],[Day High]]/Table2[[#This Row],[Close Price]])-1</f>
        <v>1.0163396674421232E-2</v>
      </c>
      <c r="AE282" s="2">
        <f>(Table2[[#This Row],[Close Price]]/Table2[[#This Row],[Current Week Low]])-1</f>
        <v>1.7164595839731955E-2</v>
      </c>
      <c r="AF282" s="2">
        <f>(Table2[[#This Row],[Current Week High]]/Table2[[#This Row],[Close Price]])-1</f>
        <v>1.7986672980187857E-2</v>
      </c>
      <c r="AG282" s="2">
        <f>(Table2[[#This Row],[Close Price]]/Table2[[#This Row],[Current Month Low]])-1</f>
        <v>3.6408250355618677E-2</v>
      </c>
      <c r="AH282" s="2">
        <f>(Table2[[#This Row],[Current Month High]]/Table2[[#This Row],[Close Price]])-1</f>
        <v>0.13845826556591789</v>
      </c>
      <c r="AI282">
        <v>36.359019757203903</v>
      </c>
      <c r="AJ282">
        <v>36.825352112676001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-0.24</v>
      </c>
      <c r="AM282" t="s">
        <v>10348</v>
      </c>
      <c r="AN282">
        <v>-4.9000000000000004</v>
      </c>
      <c r="AO282" t="s">
        <v>10348</v>
      </c>
      <c r="AP282">
        <v>0.116356751938998</v>
      </c>
      <c r="AQ282">
        <f>(Table2[[#This Row],[Sharpe Ratio]]-AVERAGE(Table2[Sharpe Ratio]))/_xlfn.STDEV.P(Table2[Sharpe Ratio])</f>
        <v>0.58361764762058255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517</v>
      </c>
      <c r="AT282">
        <f>_xlfn.RANK.AVG(Table2[[#This Row],[6M Return vs Nifty Z-Score]],Table2[6M Return vs Nifty Z-Score])</f>
        <v>206</v>
      </c>
      <c r="AU282">
        <f>_xlfn.RANK.AVG(Table2[[#This Row],[Sharpe Ratio Z-Score]],Table2[Sharpe Ratio Z-Score])</f>
        <v>199</v>
      </c>
      <c r="AV282">
        <f>(Table2[[#This Row],[Rank 1Y]]+Table2[[#This Row],[Rank 6M]]+Table2[[#This Row],[Rank Sharpe]])/3</f>
        <v>307.33333333333331</v>
      </c>
    </row>
    <row r="283" spans="1:48" x14ac:dyDescent="0.3">
      <c r="A283" t="s">
        <v>1349</v>
      </c>
      <c r="B283" t="s">
        <v>1350</v>
      </c>
      <c r="C283" t="s">
        <v>10308</v>
      </c>
      <c r="D283" t="s">
        <v>46</v>
      </c>
      <c r="E283">
        <v>8432.9484524250001</v>
      </c>
      <c r="F283">
        <v>576.75</v>
      </c>
      <c r="G283">
        <v>58.902222660636802</v>
      </c>
      <c r="H283">
        <f>(Table2[[#This Row],[1Y Return vs Nifty]]-AVERAGE(Table2[1Y Return vs Nifty]))/_xlfn.STDEV.P(Table2[1Y Return vs Nifty])</f>
        <v>0.46183928943302655</v>
      </c>
      <c r="I283">
        <v>1.91171846803155</v>
      </c>
      <c r="J283">
        <f>(Table2[[#This Row],[1M Return vs Nifty]]-AVERAGE(Table2[1M Return vs Nifty]))/_xlfn.STDEV.P(Table2[1M Return vs Nifty])</f>
        <v>0.17293150898455095</v>
      </c>
      <c r="K283">
        <v>16.441465325742801</v>
      </c>
      <c r="L283">
        <f>(Table2[[#This Row],[6M Return vs Nifty]]-AVERAGE(Table2[6M Return vs Nifty]))/_xlfn.STDEV.P(Table2[6M Return vs Nifty])</f>
        <v>0.29438143808713241</v>
      </c>
      <c r="M283">
        <v>2.74954444258797</v>
      </c>
      <c r="N283">
        <f>(Table2[[#This Row],[1W Return vs Nifty]]-AVERAGE(Table2[1W Return vs Nifty]))/_xlfn.STDEV.P(Table2[1W Return vs Nifty])</f>
        <v>0.52584756564820778</v>
      </c>
      <c r="O283">
        <v>530.29</v>
      </c>
      <c r="P283">
        <v>515.88973475442003</v>
      </c>
      <c r="Q283">
        <v>445.787800830771</v>
      </c>
      <c r="R283">
        <v>74.052034607597506</v>
      </c>
      <c r="S283" s="2">
        <f>(Table2[[#This Row],[Close Price]]-Table2[[#This Row],[20D EMA]])/Table2[[#This Row],[20D EMA]]</f>
        <v>8.7612438477059795E-2</v>
      </c>
      <c r="T283" s="2">
        <f>(Table2[[#This Row],[Close Price]]-Table2[[#This Row],[50D EMA]])/Table2[[#This Row],[50D EMA]]</f>
        <v>0.11797146007286111</v>
      </c>
      <c r="U283" s="2">
        <f>(Table2[[#This Row],[Close Price]]-Table2[[#This Row],[200D EMA]])/Table2[[#This Row],[200D EMA]]</f>
        <v>0.29377699193465501</v>
      </c>
      <c r="V283">
        <v>1.04319517604776</v>
      </c>
      <c r="W283">
        <v>538.15</v>
      </c>
      <c r="X283">
        <v>585</v>
      </c>
      <c r="Y283">
        <v>534</v>
      </c>
      <c r="Z283">
        <v>585</v>
      </c>
      <c r="AA283">
        <v>493.25</v>
      </c>
      <c r="AB283">
        <v>585</v>
      </c>
      <c r="AC283" s="2">
        <f>(Table2[[#This Row],[Close Price]]/Table2[[#This Row],[Day Low]])-1</f>
        <v>7.1727213602155615E-2</v>
      </c>
      <c r="AD283" s="2">
        <f>(Table2[[#This Row],[Day High]]/Table2[[#This Row],[Close Price]])-1</f>
        <v>1.4304291287386306E-2</v>
      </c>
      <c r="AE283" s="2">
        <f>(Table2[[#This Row],[Close Price]]/Table2[[#This Row],[Current Week Low]])-1</f>
        <v>8.0056179775280789E-2</v>
      </c>
      <c r="AF283" s="2">
        <f>(Table2[[#This Row],[Current Week High]]/Table2[[#This Row],[Close Price]])-1</f>
        <v>1.4304291287386306E-2</v>
      </c>
      <c r="AG283" s="2">
        <f>(Table2[[#This Row],[Close Price]]/Table2[[#This Row],[Current Month Low]])-1</f>
        <v>0.1692853522554485</v>
      </c>
      <c r="AH283" s="2">
        <f>(Table2[[#This Row],[Current Month High]]/Table2[[#This Row],[Close Price]])-1</f>
        <v>1.4304291287386306E-2</v>
      </c>
      <c r="AI283">
        <v>1.4304291287386299</v>
      </c>
      <c r="AJ283">
        <v>101.484716157205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0.23</v>
      </c>
      <c r="AM283" t="s">
        <v>10349</v>
      </c>
      <c r="AN283">
        <v>7.53</v>
      </c>
      <c r="AO283" t="s">
        <v>10349</v>
      </c>
      <c r="AP283">
        <v>3.07440484341E-3</v>
      </c>
      <c r="AQ283">
        <f>(Table2[[#This Row],[Sharpe Ratio]]-AVERAGE(Table2[Sharpe Ratio]))/_xlfn.STDEV.P(Table2[Sharpe Ratio])</f>
        <v>-0.71787157758043818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0.73712822457247951</v>
      </c>
      <c r="AS283">
        <f>_xlfn.RANK.AVG(Table2[[#This Row],[1Y Return vs Nifty Z-Score]],Table2[1Y Return vs Nifty Z-Score])</f>
        <v>176</v>
      </c>
      <c r="AT283">
        <f>_xlfn.RANK.AVG(Table2[[#This Row],[6M Return vs Nifty Z-Score]],Table2[6M Return vs Nifty Z-Score])</f>
        <v>228</v>
      </c>
      <c r="AU283">
        <f>_xlfn.RANK.AVG(Table2[[#This Row],[Sharpe Ratio Z-Score]],Table2[Sharpe Ratio Z-Score])</f>
        <v>518</v>
      </c>
      <c r="AV283">
        <f>(Table2[[#This Row],[Rank 1Y]]+Table2[[#This Row],[Rank 6M]]+Table2[[#This Row],[Rank Sharpe]])/3</f>
        <v>307.33333333333331</v>
      </c>
    </row>
    <row r="284" spans="1:48" x14ac:dyDescent="0.3">
      <c r="A284" t="s">
        <v>1579</v>
      </c>
      <c r="B284" t="s">
        <v>1580</v>
      </c>
      <c r="C284" t="s">
        <v>6698</v>
      </c>
      <c r="D284" t="s">
        <v>80</v>
      </c>
      <c r="E284">
        <v>6134.7950182000004</v>
      </c>
      <c r="F284">
        <v>299.45</v>
      </c>
      <c r="G284">
        <v>32.140458388659397</v>
      </c>
      <c r="H284">
        <f>(Table2[[#This Row],[1Y Return vs Nifty]]-AVERAGE(Table2[1Y Return vs Nifty]))/_xlfn.STDEV.P(Table2[1Y Return vs Nifty])</f>
        <v>3.9871854683525207E-2</v>
      </c>
      <c r="I284">
        <v>-9.9101037204008104</v>
      </c>
      <c r="J284">
        <f>(Table2[[#This Row],[1M Return vs Nifty]]-AVERAGE(Table2[1M Return vs Nifty]))/_xlfn.STDEV.P(Table2[1M Return vs Nifty])</f>
        <v>-0.96435757286194423</v>
      </c>
      <c r="K284">
        <v>11.888196847200099</v>
      </c>
      <c r="L284">
        <f>(Table2[[#This Row],[6M Return vs Nifty]]-AVERAGE(Table2[6M Return vs Nifty]))/_xlfn.STDEV.P(Table2[6M Return vs Nifty])</f>
        <v>0.1381010065233895</v>
      </c>
      <c r="M284">
        <v>-9.2762833433548</v>
      </c>
      <c r="N284">
        <f>(Table2[[#This Row],[1W Return vs Nifty]]-AVERAGE(Table2[1W Return vs Nifty]))/_xlfn.STDEV.P(Table2[1W Return vs Nifty])</f>
        <v>-2.2017917940857572</v>
      </c>
      <c r="O284">
        <v>327.20999999999998</v>
      </c>
      <c r="P284">
        <v>308.507861148823</v>
      </c>
      <c r="Q284">
        <v>252.657601982443</v>
      </c>
      <c r="R284">
        <v>27.4793361545191</v>
      </c>
      <c r="S284" s="2">
        <f>(Table2[[#This Row],[Close Price]]-Table2[[#This Row],[20D EMA]])/Table2[[#This Row],[20D EMA]]</f>
        <v>-8.4838482931450729E-2</v>
      </c>
      <c r="T284" s="2">
        <f>(Table2[[#This Row],[Close Price]]-Table2[[#This Row],[50D EMA]])/Table2[[#This Row],[50D EMA]]</f>
        <v>-2.9360228018479994E-2</v>
      </c>
      <c r="U284" s="2">
        <f>(Table2[[#This Row],[Close Price]]-Table2[[#This Row],[200D EMA]])/Table2[[#This Row],[200D EMA]]</f>
        <v>0.18520083168053089</v>
      </c>
      <c r="V284">
        <v>0.56526619837969805</v>
      </c>
      <c r="W284">
        <v>297.25</v>
      </c>
      <c r="X284">
        <v>313.2</v>
      </c>
      <c r="Y284">
        <v>297.25</v>
      </c>
      <c r="Z284">
        <v>332.15</v>
      </c>
      <c r="AA284">
        <v>297.25</v>
      </c>
      <c r="AB284">
        <v>369.6</v>
      </c>
      <c r="AC284" s="2">
        <f>(Table2[[#This Row],[Close Price]]/Table2[[#This Row],[Day Low]])-1</f>
        <v>7.4011774600504232E-3</v>
      </c>
      <c r="AD284" s="2">
        <f>(Table2[[#This Row],[Day High]]/Table2[[#This Row],[Close Price]])-1</f>
        <v>4.591751544498246E-2</v>
      </c>
      <c r="AE284" s="2">
        <f>(Table2[[#This Row],[Close Price]]/Table2[[#This Row],[Current Week Low]])-1</f>
        <v>7.4011774600504232E-3</v>
      </c>
      <c r="AF284" s="2">
        <f>(Table2[[#This Row],[Current Week High]]/Table2[[#This Row],[Close Price]])-1</f>
        <v>0.10920020036734002</v>
      </c>
      <c r="AG284" s="2">
        <f>(Table2[[#This Row],[Close Price]]/Table2[[#This Row],[Current Month Low]])-1</f>
        <v>7.4011774600504232E-3</v>
      </c>
      <c r="AH284" s="2">
        <f>(Table2[[#This Row],[Current Month High]]/Table2[[#This Row],[Close Price]])-1</f>
        <v>0.23426281516112879</v>
      </c>
      <c r="AI284">
        <v>23.426281516112802</v>
      </c>
      <c r="AJ284">
        <v>86.051568810189494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0.32</v>
      </c>
      <c r="AM284" t="s">
        <v>10349</v>
      </c>
      <c r="AN284">
        <v>-14.43</v>
      </c>
      <c r="AO284" t="s">
        <v>10348</v>
      </c>
      <c r="AP284">
        <v>6.0967581373101001E-2</v>
      </c>
      <c r="AQ284">
        <f>(Table2[[#This Row],[Sharpe Ratio]]-AVERAGE(Table2[Sharpe Ratio]))/_xlfn.STDEV.P(Table2[Sharpe Ratio])</f>
        <v>-5.2742831594312568E-2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-3.0409193373350991</v>
      </c>
      <c r="AS284">
        <f>_xlfn.RANK.AVG(Table2[[#This Row],[1Y Return vs Nifty Z-Score]],Table2[1Y Return vs Nifty Z-Score])</f>
        <v>285</v>
      </c>
      <c r="AT284">
        <f>_xlfn.RANK.AVG(Table2[[#This Row],[6M Return vs Nifty Z-Score]],Table2[6M Return vs Nifty Z-Score])</f>
        <v>277</v>
      </c>
      <c r="AU284">
        <f>_xlfn.RANK.AVG(Table2[[#This Row],[Sharpe Ratio Z-Score]],Table2[Sharpe Ratio Z-Score])</f>
        <v>363</v>
      </c>
      <c r="AV284">
        <f>(Table2[[#This Row],[Rank 1Y]]+Table2[[#This Row],[Rank 6M]]+Table2[[#This Row],[Rank Sharpe]])/3</f>
        <v>308.33333333333331</v>
      </c>
    </row>
    <row r="285" spans="1:48" x14ac:dyDescent="0.3">
      <c r="A285" t="s">
        <v>1360</v>
      </c>
      <c r="B285" t="s">
        <v>1361</v>
      </c>
      <c r="C285" t="s">
        <v>632</v>
      </c>
      <c r="D285" t="s">
        <v>632</v>
      </c>
      <c r="E285">
        <v>8368.7861367000005</v>
      </c>
      <c r="F285">
        <v>422.55</v>
      </c>
      <c r="G285">
        <v>39.333434432054702</v>
      </c>
      <c r="H285">
        <f>(Table2[[#This Row],[1Y Return vs Nifty]]-AVERAGE(Table2[1Y Return vs Nifty]))/_xlfn.STDEV.P(Table2[1Y Return vs Nifty])</f>
        <v>0.15328745831860896</v>
      </c>
      <c r="I285">
        <v>-1.7801544087621499</v>
      </c>
      <c r="J285">
        <f>(Table2[[#This Row],[1M Return vs Nifty]]-AVERAGE(Table2[1M Return vs Nifty]))/_xlfn.STDEV.P(Table2[1M Return vs Nifty])</f>
        <v>-0.18223596413572107</v>
      </c>
      <c r="K285">
        <v>10.9963628024888</v>
      </c>
      <c r="L285">
        <f>(Table2[[#This Row],[6M Return vs Nifty]]-AVERAGE(Table2[6M Return vs Nifty]))/_xlfn.STDEV.P(Table2[6M Return vs Nifty])</f>
        <v>0.10749086129528992</v>
      </c>
      <c r="M285">
        <v>3.69146553989588</v>
      </c>
      <c r="N285">
        <f>(Table2[[#This Row],[1W Return vs Nifty]]-AVERAGE(Table2[1W Return vs Nifty]))/_xlfn.STDEV.P(Table2[1W Return vs Nifty])</f>
        <v>0.73948949571010958</v>
      </c>
      <c r="O285">
        <v>394.87</v>
      </c>
      <c r="P285">
        <v>388.92527715438803</v>
      </c>
      <c r="Q285">
        <v>340.79987519235198</v>
      </c>
      <c r="R285">
        <v>70.468623708938694</v>
      </c>
      <c r="S285" s="2">
        <f>(Table2[[#This Row],[Close Price]]-Table2[[#This Row],[20D EMA]])/Table2[[#This Row],[20D EMA]]</f>
        <v>7.0099019930610088E-2</v>
      </c>
      <c r="T285" s="2">
        <f>(Table2[[#This Row],[Close Price]]-Table2[[#This Row],[50D EMA]])/Table2[[#This Row],[50D EMA]]</f>
        <v>8.6455483407071779E-2</v>
      </c>
      <c r="U285" s="2">
        <f>(Table2[[#This Row],[Close Price]]-Table2[[#This Row],[200D EMA]])/Table2[[#This Row],[200D EMA]]</f>
        <v>0.23987721463074826</v>
      </c>
      <c r="V285">
        <v>0.93310981069649201</v>
      </c>
      <c r="W285">
        <v>400.55</v>
      </c>
      <c r="X285">
        <v>424.6</v>
      </c>
      <c r="Y285">
        <v>400.55</v>
      </c>
      <c r="Z285">
        <v>424.6</v>
      </c>
      <c r="AA285">
        <v>358</v>
      </c>
      <c r="AB285">
        <v>424.6</v>
      </c>
      <c r="AC285" s="2">
        <f>(Table2[[#This Row],[Close Price]]/Table2[[#This Row],[Day Low]])-1</f>
        <v>5.4924478841592794E-2</v>
      </c>
      <c r="AD285" s="2">
        <f>(Table2[[#This Row],[Day High]]/Table2[[#This Row],[Close Price]])-1</f>
        <v>4.8514968642765499E-3</v>
      </c>
      <c r="AE285" s="2">
        <f>(Table2[[#This Row],[Close Price]]/Table2[[#This Row],[Current Week Low]])-1</f>
        <v>5.4924478841592794E-2</v>
      </c>
      <c r="AF285" s="2">
        <f>(Table2[[#This Row],[Current Week High]]/Table2[[#This Row],[Close Price]])-1</f>
        <v>4.8514968642765499E-3</v>
      </c>
      <c r="AG285" s="2">
        <f>(Table2[[#This Row],[Close Price]]/Table2[[#This Row],[Current Month Low]])-1</f>
        <v>0.18030726256983254</v>
      </c>
      <c r="AH285" s="2">
        <f>(Table2[[#This Row],[Current Month High]]/Table2[[#This Row],[Close Price]])-1</f>
        <v>4.8514968642765499E-3</v>
      </c>
      <c r="AI285">
        <v>6.6501005798130297</v>
      </c>
      <c r="AJ285">
        <v>96.352230483271398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0.11</v>
      </c>
      <c r="AM285" t="s">
        <v>10349</v>
      </c>
      <c r="AN285">
        <v>8.86</v>
      </c>
      <c r="AO285" t="s">
        <v>10349</v>
      </c>
      <c r="AP285">
        <v>5.3549805975703003E-2</v>
      </c>
      <c r="AQ285">
        <f>(Table2[[#This Row],[Sharpe Ratio]]-AVERAGE(Table2[Sharpe Ratio]))/_xlfn.STDEV.P(Table2[Sharpe Ratio])</f>
        <v>-0.13796488959535758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0.68006696159292979</v>
      </c>
      <c r="AS285">
        <f>_xlfn.RANK.AVG(Table2[[#This Row],[1Y Return vs Nifty Z-Score]],Table2[1Y Return vs Nifty Z-Score])</f>
        <v>257</v>
      </c>
      <c r="AT285">
        <f>_xlfn.RANK.AVG(Table2[[#This Row],[6M Return vs Nifty Z-Score]],Table2[6M Return vs Nifty Z-Score])</f>
        <v>286</v>
      </c>
      <c r="AU285">
        <f>_xlfn.RANK.AVG(Table2[[#This Row],[Sharpe Ratio Z-Score]],Table2[Sharpe Ratio Z-Score])</f>
        <v>386</v>
      </c>
      <c r="AV285">
        <f>(Table2[[#This Row],[Rank 1Y]]+Table2[[#This Row],[Rank 6M]]+Table2[[#This Row],[Rank Sharpe]])/3</f>
        <v>309.66666666666669</v>
      </c>
    </row>
    <row r="286" spans="1:48" x14ac:dyDescent="0.3">
      <c r="A286" t="s">
        <v>1090</v>
      </c>
      <c r="B286" t="s">
        <v>1091</v>
      </c>
      <c r="C286" t="s">
        <v>10314</v>
      </c>
      <c r="D286" t="s">
        <v>1092</v>
      </c>
      <c r="E286">
        <v>11917.54999043</v>
      </c>
      <c r="F286">
        <v>801.85</v>
      </c>
      <c r="G286">
        <v>58.041140380534003</v>
      </c>
      <c r="H286">
        <f>(Table2[[#This Row],[1Y Return vs Nifty]]-AVERAGE(Table2[1Y Return vs Nifty]))/_xlfn.STDEV.P(Table2[1Y Return vs Nifty])</f>
        <v>0.44826213221907946</v>
      </c>
      <c r="I286">
        <v>7.9213930479266104</v>
      </c>
      <c r="J286">
        <f>(Table2[[#This Row],[1M Return vs Nifty]]-AVERAGE(Table2[1M Return vs Nifty]))/_xlfn.STDEV.P(Table2[1M Return vs Nifty])</f>
        <v>0.75107734608340848</v>
      </c>
      <c r="K286">
        <v>36.9398136856421</v>
      </c>
      <c r="L286">
        <f>(Table2[[#This Row],[6M Return vs Nifty]]-AVERAGE(Table2[6M Return vs Nifty]))/_xlfn.STDEV.P(Table2[6M Return vs Nifty])</f>
        <v>0.99793993526898495</v>
      </c>
      <c r="M286">
        <v>8.4349703636749798</v>
      </c>
      <c r="N286">
        <f>(Table2[[#This Row],[1W Return vs Nifty]]-AVERAGE(Table2[1W Return vs Nifty]))/_xlfn.STDEV.P(Table2[1W Return vs Nifty])</f>
        <v>1.8153880276641388</v>
      </c>
      <c r="O286">
        <v>714</v>
      </c>
      <c r="P286">
        <v>674.106318502401</v>
      </c>
      <c r="Q286">
        <v>583.43301140240897</v>
      </c>
      <c r="R286">
        <v>86.681866124043594</v>
      </c>
      <c r="S286" s="2">
        <f>(Table2[[#This Row],[Close Price]]-Table2[[#This Row],[20D EMA]])/Table2[[#This Row],[20D EMA]]</f>
        <v>0.12303921568627454</v>
      </c>
      <c r="T286" s="2">
        <f>(Table2[[#This Row],[Close Price]]-Table2[[#This Row],[50D EMA]])/Table2[[#This Row],[50D EMA]]</f>
        <v>0.18950079236965947</v>
      </c>
      <c r="U286" s="2">
        <f>(Table2[[#This Row],[Close Price]]-Table2[[#This Row],[200D EMA]])/Table2[[#This Row],[200D EMA]]</f>
        <v>0.37436515303201306</v>
      </c>
      <c r="V286">
        <v>1.6033484008329499</v>
      </c>
      <c r="W286">
        <v>771.6</v>
      </c>
      <c r="X286">
        <v>808.95</v>
      </c>
      <c r="Y286">
        <v>732.05</v>
      </c>
      <c r="Z286">
        <v>808.95</v>
      </c>
      <c r="AA286">
        <v>650.79999999999995</v>
      </c>
      <c r="AB286">
        <v>808.95</v>
      </c>
      <c r="AC286" s="2">
        <f>(Table2[[#This Row],[Close Price]]/Table2[[#This Row],[Day Low]])-1</f>
        <v>3.9204250907205695E-2</v>
      </c>
      <c r="AD286" s="2">
        <f>(Table2[[#This Row],[Day High]]/Table2[[#This Row],[Close Price]])-1</f>
        <v>8.8545239134500964E-3</v>
      </c>
      <c r="AE286" s="2">
        <f>(Table2[[#This Row],[Close Price]]/Table2[[#This Row],[Current Week Low]])-1</f>
        <v>9.5348678368963879E-2</v>
      </c>
      <c r="AF286" s="2">
        <f>(Table2[[#This Row],[Current Week High]]/Table2[[#This Row],[Close Price]])-1</f>
        <v>8.8545239134500964E-3</v>
      </c>
      <c r="AG286" s="2">
        <f>(Table2[[#This Row],[Close Price]]/Table2[[#This Row],[Current Month Low]])-1</f>
        <v>0.23209895513214507</v>
      </c>
      <c r="AH286" s="2">
        <f>(Table2[[#This Row],[Current Month High]]/Table2[[#This Row],[Close Price]])-1</f>
        <v>8.8545239134500964E-3</v>
      </c>
      <c r="AI286">
        <v>0.88545239134500897</v>
      </c>
      <c r="AJ286">
        <v>100.287248657424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0.12</v>
      </c>
      <c r="AM286" t="s">
        <v>10349</v>
      </c>
      <c r="AN286">
        <v>18.559999999999999</v>
      </c>
      <c r="AO286" t="s">
        <v>10349</v>
      </c>
      <c r="AP286">
        <v>-3.4985239474833001E-2</v>
      </c>
      <c r="AQ286">
        <f>(Table2[[#This Row],[Sharpe Ratio]]-AVERAGE(Table2[Sharpe Ratio]))/_xlfn.STDEV.P(Table2[Sharpe Ratio])</f>
        <v>-1.1551349135296782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2.8575325277059331</v>
      </c>
      <c r="AS286">
        <f>_xlfn.RANK.AVG(Table2[[#This Row],[1Y Return vs Nifty Z-Score]],Table2[1Y Return vs Nifty Z-Score])</f>
        <v>180</v>
      </c>
      <c r="AT286">
        <f>_xlfn.RANK.AVG(Table2[[#This Row],[6M Return vs Nifty Z-Score]],Table2[6M Return vs Nifty Z-Score])</f>
        <v>104</v>
      </c>
      <c r="AU286">
        <f>_xlfn.RANK.AVG(Table2[[#This Row],[Sharpe Ratio Z-Score]],Table2[Sharpe Ratio Z-Score])</f>
        <v>647</v>
      </c>
      <c r="AV286">
        <f>(Table2[[#This Row],[Rank 1Y]]+Table2[[#This Row],[Rank 6M]]+Table2[[#This Row],[Rank Sharpe]])/3</f>
        <v>310.33333333333331</v>
      </c>
    </row>
    <row r="287" spans="1:48" x14ac:dyDescent="0.3">
      <c r="A287" t="s">
        <v>1294</v>
      </c>
      <c r="B287" t="s">
        <v>1295</v>
      </c>
      <c r="C287" t="s">
        <v>10317</v>
      </c>
      <c r="D287" t="s">
        <v>139</v>
      </c>
      <c r="E287">
        <v>8856.5688927399897</v>
      </c>
      <c r="F287">
        <v>604.6</v>
      </c>
      <c r="G287">
        <v>39.880348555611199</v>
      </c>
      <c r="H287">
        <f>(Table2[[#This Row],[1Y Return vs Nifty]]-AVERAGE(Table2[1Y Return vs Nifty]))/_xlfn.STDEV.P(Table2[1Y Return vs Nifty])</f>
        <v>0.16191095366816854</v>
      </c>
      <c r="I287">
        <v>1.1922560856303801</v>
      </c>
      <c r="J287">
        <f>(Table2[[#This Row],[1M Return vs Nifty]]-AVERAGE(Table2[1M Return vs Nifty]))/_xlfn.STDEV.P(Table2[1M Return vs Nifty])</f>
        <v>0.10371741497586572</v>
      </c>
      <c r="K287">
        <v>13.612646316988799</v>
      </c>
      <c r="L287">
        <f>(Table2[[#This Row],[6M Return vs Nifty]]-AVERAGE(Table2[6M Return vs Nifty]))/_xlfn.STDEV.P(Table2[6M Return vs Nifty])</f>
        <v>0.19728875453747102</v>
      </c>
      <c r="M287">
        <v>1.6039623188338801</v>
      </c>
      <c r="N287">
        <f>(Table2[[#This Row],[1W Return vs Nifty]]-AVERAGE(Table2[1W Return vs Nifty]))/_xlfn.STDEV.P(Table2[1W Return vs Nifty])</f>
        <v>0.26601223903461307</v>
      </c>
      <c r="O287">
        <v>595.15</v>
      </c>
      <c r="P287">
        <v>572.29484629407796</v>
      </c>
      <c r="Q287">
        <v>495.49101917428197</v>
      </c>
      <c r="R287">
        <v>53.212989633465398</v>
      </c>
      <c r="S287" s="2">
        <f>(Table2[[#This Row],[Close Price]]-Table2[[#This Row],[20D EMA]])/Table2[[#This Row],[20D EMA]]</f>
        <v>1.5878349995799457E-2</v>
      </c>
      <c r="T287" s="2">
        <f>(Table2[[#This Row],[Close Price]]-Table2[[#This Row],[50D EMA]])/Table2[[#This Row],[50D EMA]]</f>
        <v>5.6448444215626961E-2</v>
      </c>
      <c r="U287" s="2">
        <f>(Table2[[#This Row],[Close Price]]-Table2[[#This Row],[200D EMA]])/Table2[[#This Row],[200D EMA]]</f>
        <v>0.2202037506301209</v>
      </c>
      <c r="V287">
        <v>0.58487067394418002</v>
      </c>
      <c r="W287">
        <v>598</v>
      </c>
      <c r="X287">
        <v>618.85</v>
      </c>
      <c r="Y287">
        <v>598</v>
      </c>
      <c r="Z287">
        <v>632.9</v>
      </c>
      <c r="AA287">
        <v>543.15</v>
      </c>
      <c r="AB287">
        <v>635</v>
      </c>
      <c r="AC287" s="2">
        <f>(Table2[[#This Row],[Close Price]]/Table2[[#This Row],[Day Low]])-1</f>
        <v>1.1036789297658833E-2</v>
      </c>
      <c r="AD287" s="2">
        <f>(Table2[[#This Row],[Day High]]/Table2[[#This Row],[Close Price]])-1</f>
        <v>2.3569302017863114E-2</v>
      </c>
      <c r="AE287" s="2">
        <f>(Table2[[#This Row],[Close Price]]/Table2[[#This Row],[Current Week Low]])-1</f>
        <v>1.1036789297658833E-2</v>
      </c>
      <c r="AF287" s="2">
        <f>(Table2[[#This Row],[Current Week High]]/Table2[[#This Row],[Close Price]])-1</f>
        <v>4.6807806814422648E-2</v>
      </c>
      <c r="AG287" s="2">
        <f>(Table2[[#This Row],[Close Price]]/Table2[[#This Row],[Current Month Low]])-1</f>
        <v>0.11313633434594506</v>
      </c>
      <c r="AH287" s="2">
        <f>(Table2[[#This Row],[Current Month High]]/Table2[[#This Row],[Close Price]])-1</f>
        <v>5.0281177638107799E-2</v>
      </c>
      <c r="AI287">
        <v>15.613628845517599</v>
      </c>
      <c r="AJ287">
        <v>71.274787535410695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0.31</v>
      </c>
      <c r="AM287" t="s">
        <v>10349</v>
      </c>
      <c r="AN287">
        <v>5.95</v>
      </c>
      <c r="AO287" t="s">
        <v>10349</v>
      </c>
      <c r="AP287">
        <v>4.3239705258000999E-2</v>
      </c>
      <c r="AQ287">
        <f>(Table2[[#This Row],[Sharpe Ratio]]-AVERAGE(Table2[Sharpe Ratio]))/_xlfn.STDEV.P(Table2[Sharpe Ratio])</f>
        <v>-0.25641657548339725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0.47251278673272112</v>
      </c>
      <c r="AS287">
        <f>_xlfn.RANK.AVG(Table2[[#This Row],[1Y Return vs Nifty Z-Score]],Table2[1Y Return vs Nifty Z-Score])</f>
        <v>254</v>
      </c>
      <c r="AT287">
        <f>_xlfn.RANK.AVG(Table2[[#This Row],[6M Return vs Nifty Z-Score]],Table2[6M Return vs Nifty Z-Score])</f>
        <v>260</v>
      </c>
      <c r="AU287">
        <f>_xlfn.RANK.AVG(Table2[[#This Row],[Sharpe Ratio Z-Score]],Table2[Sharpe Ratio Z-Score])</f>
        <v>417</v>
      </c>
      <c r="AV287">
        <f>(Table2[[#This Row],[Rank 1Y]]+Table2[[#This Row],[Rank 6M]]+Table2[[#This Row],[Rank Sharpe]])/3</f>
        <v>310.33333333333331</v>
      </c>
    </row>
    <row r="288" spans="1:48" x14ac:dyDescent="0.3">
      <c r="A288" t="s">
        <v>326</v>
      </c>
      <c r="B288" t="s">
        <v>327</v>
      </c>
      <c r="C288" t="s">
        <v>10317</v>
      </c>
      <c r="D288" t="s">
        <v>139</v>
      </c>
      <c r="E288">
        <v>80478.027379949999</v>
      </c>
      <c r="F288">
        <v>2894.3</v>
      </c>
      <c r="G288">
        <v>47.545409815344897</v>
      </c>
      <c r="H288">
        <f>(Table2[[#This Row],[1Y Return vs Nifty]]-AVERAGE(Table2[1Y Return vs Nifty]))/_xlfn.STDEV.P(Table2[1Y Return vs Nifty])</f>
        <v>0.28277018417691341</v>
      </c>
      <c r="I288">
        <v>-8.98626253702108</v>
      </c>
      <c r="J288">
        <f>(Table2[[#This Row],[1M Return vs Nifty]]-AVERAGE(Table2[1M Return vs Nifty]))/_xlfn.STDEV.P(Table2[1M Return vs Nifty])</f>
        <v>-0.87548172322803608</v>
      </c>
      <c r="K288">
        <v>3.3937993975345102</v>
      </c>
      <c r="L288">
        <f>(Table2[[#This Row],[6M Return vs Nifty]]-AVERAGE(Table2[6M Return vs Nifty]))/_xlfn.STDEV.P(Table2[6M Return vs Nifty])</f>
        <v>-0.1534495808323931</v>
      </c>
      <c r="M288">
        <v>-2.8406818955539399</v>
      </c>
      <c r="N288">
        <f>(Table2[[#This Row],[1W Return vs Nifty]]-AVERAGE(Table2[1W Return vs Nifty]))/_xlfn.STDEV.P(Table2[1W Return vs Nifty])</f>
        <v>-0.74210019322134635</v>
      </c>
      <c r="O288">
        <v>2964.01</v>
      </c>
      <c r="P288">
        <v>2992.44218089693</v>
      </c>
      <c r="Q288">
        <v>2578.65673167779</v>
      </c>
      <c r="R288">
        <v>40.969638251805598</v>
      </c>
      <c r="S288" s="2">
        <f>(Table2[[#This Row],[Close Price]]-Table2[[#This Row],[20D EMA]])/Table2[[#This Row],[20D EMA]]</f>
        <v>-2.3518814039088946E-2</v>
      </c>
      <c r="T288" s="2">
        <f>(Table2[[#This Row],[Close Price]]-Table2[[#This Row],[50D EMA]])/Table2[[#This Row],[50D EMA]]</f>
        <v>-3.2796684100848197E-2</v>
      </c>
      <c r="U288" s="2">
        <f>(Table2[[#This Row],[Close Price]]-Table2[[#This Row],[200D EMA]])/Table2[[#This Row],[200D EMA]]</f>
        <v>0.12240608237795127</v>
      </c>
      <c r="V288">
        <v>0.61566562998765395</v>
      </c>
      <c r="W288">
        <v>2868</v>
      </c>
      <c r="X288">
        <v>2927.55</v>
      </c>
      <c r="Y288">
        <v>2865.2</v>
      </c>
      <c r="Z288">
        <v>2927.55</v>
      </c>
      <c r="AA288">
        <v>2792.55</v>
      </c>
      <c r="AB288">
        <v>3286</v>
      </c>
      <c r="AC288" s="2">
        <f>(Table2[[#This Row],[Close Price]]/Table2[[#This Row],[Day Low]])-1</f>
        <v>9.1701534170154364E-3</v>
      </c>
      <c r="AD288" s="2">
        <f>(Table2[[#This Row],[Day High]]/Table2[[#This Row],[Close Price]])-1</f>
        <v>1.1488097294682698E-2</v>
      </c>
      <c r="AE288" s="2">
        <f>(Table2[[#This Row],[Close Price]]/Table2[[#This Row],[Current Week Low]])-1</f>
        <v>1.0156359067430065E-2</v>
      </c>
      <c r="AF288" s="2">
        <f>(Table2[[#This Row],[Current Week High]]/Table2[[#This Row],[Close Price]])-1</f>
        <v>1.1488097294682698E-2</v>
      </c>
      <c r="AG288" s="2">
        <f>(Table2[[#This Row],[Close Price]]/Table2[[#This Row],[Current Month Low]])-1</f>
        <v>3.643623211759861E-2</v>
      </c>
      <c r="AH288" s="2">
        <f>(Table2[[#This Row],[Current Month High]]/Table2[[#This Row],[Close Price]])-1</f>
        <v>0.13533496873164497</v>
      </c>
      <c r="AI288">
        <v>17.565559893583899</v>
      </c>
      <c r="AJ288">
        <v>88.922976501305499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0.04</v>
      </c>
      <c r="AM288" t="s">
        <v>10349</v>
      </c>
      <c r="AN288">
        <v>0.62</v>
      </c>
      <c r="AO288" t="s">
        <v>10349</v>
      </c>
      <c r="AP288">
        <v>6.2054069356120997E-2</v>
      </c>
      <c r="AQ288">
        <f>(Table2[[#This Row],[Sharpe Ratio]]-AVERAGE(Table2[Sharpe Ratio]))/_xlfn.STDEV.P(Table2[Sharpe Ratio])</f>
        <v>-4.0260282993710816E-2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216</v>
      </c>
      <c r="AT288">
        <f>_xlfn.RANK.AVG(Table2[[#This Row],[6M Return vs Nifty Z-Score]],Table2[6M Return vs Nifty Z-Score])</f>
        <v>356</v>
      </c>
      <c r="AU288">
        <f>_xlfn.RANK.AVG(Table2[[#This Row],[Sharpe Ratio Z-Score]],Table2[Sharpe Ratio Z-Score])</f>
        <v>361</v>
      </c>
      <c r="AV288">
        <f>(Table2[[#This Row],[Rank 1Y]]+Table2[[#This Row],[Rank 6M]]+Table2[[#This Row],[Rank Sharpe]])/3</f>
        <v>311</v>
      </c>
    </row>
    <row r="289" spans="1:48" x14ac:dyDescent="0.3">
      <c r="A289" t="s">
        <v>653</v>
      </c>
      <c r="B289" t="s">
        <v>654</v>
      </c>
      <c r="C289" t="s">
        <v>10307</v>
      </c>
      <c r="D289" t="s">
        <v>186</v>
      </c>
      <c r="E289">
        <v>28819.017619139999</v>
      </c>
      <c r="F289">
        <v>8844.2000000000007</v>
      </c>
      <c r="G289">
        <v>30.137732765139098</v>
      </c>
      <c r="H289">
        <f>(Table2[[#This Row],[1Y Return vs Nifty]]-AVERAGE(Table2[1Y Return vs Nifty]))/_xlfn.STDEV.P(Table2[1Y Return vs Nifty])</f>
        <v>8.293779887131628E-3</v>
      </c>
      <c r="I289">
        <v>12.9818160219695</v>
      </c>
      <c r="J289">
        <f>(Table2[[#This Row],[1M Return vs Nifty]]-AVERAGE(Table2[1M Return vs Nifty]))/_xlfn.STDEV.P(Table2[1M Return vs Nifty])</f>
        <v>1.2379027868801387</v>
      </c>
      <c r="K289">
        <v>25.1096253003013</v>
      </c>
      <c r="L289">
        <f>(Table2[[#This Row],[6M Return vs Nifty]]-AVERAGE(Table2[6M Return vs Nifty]))/_xlfn.STDEV.P(Table2[6M Return vs Nifty])</f>
        <v>0.59189602306524736</v>
      </c>
      <c r="M289">
        <v>11.297339010977</v>
      </c>
      <c r="N289">
        <f>(Table2[[#This Row],[1W Return vs Nifty]]-AVERAGE(Table2[1W Return vs Nifty]))/_xlfn.STDEV.P(Table2[1W Return vs Nifty])</f>
        <v>2.4646164652753786</v>
      </c>
      <c r="O289">
        <v>8128.85</v>
      </c>
      <c r="P289">
        <v>7785.1007800417501</v>
      </c>
      <c r="Q289">
        <v>6957.1717942247597</v>
      </c>
      <c r="R289">
        <v>77.759553398448702</v>
      </c>
      <c r="S289" s="2">
        <f>(Table2[[#This Row],[Close Price]]-Table2[[#This Row],[20D EMA]])/Table2[[#This Row],[20D EMA]]</f>
        <v>8.8001377808669165E-2</v>
      </c>
      <c r="T289" s="2">
        <f>(Table2[[#This Row],[Close Price]]-Table2[[#This Row],[50D EMA]])/Table2[[#This Row],[50D EMA]]</f>
        <v>0.13604181241601998</v>
      </c>
      <c r="U289" s="2">
        <f>(Table2[[#This Row],[Close Price]]-Table2[[#This Row],[200D EMA]])/Table2[[#This Row],[200D EMA]]</f>
        <v>0.27123495891558813</v>
      </c>
      <c r="V289">
        <v>1.4666312129229799</v>
      </c>
      <c r="W289">
        <v>8765.25</v>
      </c>
      <c r="X289">
        <v>9238.7999999999993</v>
      </c>
      <c r="Y289">
        <v>8571.4</v>
      </c>
      <c r="Z289">
        <v>9238.7999999999993</v>
      </c>
      <c r="AA289">
        <v>7551.2</v>
      </c>
      <c r="AB289">
        <v>9238.7999999999993</v>
      </c>
      <c r="AC289" s="2">
        <f>(Table2[[#This Row],[Close Price]]/Table2[[#This Row],[Day Low]])-1</f>
        <v>9.0071589515416939E-3</v>
      </c>
      <c r="AD289" s="2">
        <f>(Table2[[#This Row],[Day High]]/Table2[[#This Row],[Close Price]])-1</f>
        <v>4.4616811017389679E-2</v>
      </c>
      <c r="AE289" s="2">
        <f>(Table2[[#This Row],[Close Price]]/Table2[[#This Row],[Current Week Low]])-1</f>
        <v>3.1826772755909394E-2</v>
      </c>
      <c r="AF289" s="2">
        <f>(Table2[[#This Row],[Current Week High]]/Table2[[#This Row],[Close Price]])-1</f>
        <v>4.4616811017389679E-2</v>
      </c>
      <c r="AG289" s="2">
        <f>(Table2[[#This Row],[Close Price]]/Table2[[#This Row],[Current Month Low]])-1</f>
        <v>0.17123106261256504</v>
      </c>
      <c r="AH289" s="2">
        <f>(Table2[[#This Row],[Current Month High]]/Table2[[#This Row],[Close Price]])-1</f>
        <v>4.4616811017389679E-2</v>
      </c>
      <c r="AI289">
        <v>4.4616811017389599</v>
      </c>
      <c r="AJ289">
        <v>61.582168630675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0.08</v>
      </c>
      <c r="AM289" t="s">
        <v>10349</v>
      </c>
      <c r="AN289">
        <v>10.29</v>
      </c>
      <c r="AO289" t="s">
        <v>10349</v>
      </c>
      <c r="AP289">
        <v>2.5959794650537001E-2</v>
      </c>
      <c r="AQ289">
        <f>(Table2[[#This Row],[Sharpe Ratio]]-AVERAGE(Table2[Sharpe Ratio]))/_xlfn.STDEV.P(Table2[Sharpe Ratio])</f>
        <v>-0.45494368976603483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3.8477653653418615</v>
      </c>
      <c r="AS289">
        <f>_xlfn.RANK.AVG(Table2[[#This Row],[1Y Return vs Nifty Z-Score]],Table2[1Y Return vs Nifty Z-Score])</f>
        <v>293</v>
      </c>
      <c r="AT289">
        <f>_xlfn.RANK.AVG(Table2[[#This Row],[6M Return vs Nifty Z-Score]],Table2[6M Return vs Nifty Z-Score])</f>
        <v>176</v>
      </c>
      <c r="AU289">
        <f>_xlfn.RANK.AVG(Table2[[#This Row],[Sharpe Ratio Z-Score]],Table2[Sharpe Ratio Z-Score])</f>
        <v>465</v>
      </c>
      <c r="AV289">
        <f>(Table2[[#This Row],[Rank 1Y]]+Table2[[#This Row],[Rank 6M]]+Table2[[#This Row],[Rank Sharpe]])/3</f>
        <v>311.33333333333331</v>
      </c>
    </row>
    <row r="290" spans="1:48" x14ac:dyDescent="0.3">
      <c r="A290" t="s">
        <v>1726</v>
      </c>
      <c r="B290" t="s">
        <v>1727</v>
      </c>
      <c r="C290" t="s">
        <v>10319</v>
      </c>
      <c r="D290" t="s">
        <v>113</v>
      </c>
      <c r="E290">
        <v>4795.8028610699903</v>
      </c>
      <c r="F290">
        <v>280.45</v>
      </c>
      <c r="G290">
        <v>54.226949542176399</v>
      </c>
      <c r="H290">
        <f>(Table2[[#This Row],[1Y Return vs Nifty]]-AVERAGE(Table2[1Y Return vs Nifty]))/_xlfn.STDEV.P(Table2[1Y Return vs Nifty])</f>
        <v>0.38812169052958673</v>
      </c>
      <c r="I290">
        <v>-6.3186568691957197</v>
      </c>
      <c r="J290">
        <f>(Table2[[#This Row],[1M Return vs Nifty]]-AVERAGE(Table2[1M Return vs Nifty]))/_xlfn.STDEV.P(Table2[1M Return vs Nifty])</f>
        <v>-0.61885133644568213</v>
      </c>
      <c r="K290">
        <v>-2.5477625279648</v>
      </c>
      <c r="L290">
        <f>(Table2[[#This Row],[6M Return vs Nifty]]-AVERAGE(Table2[6M Return vs Nifty]))/_xlfn.STDEV.P(Table2[6M Return vs Nifty])</f>
        <v>-0.35737998077597882</v>
      </c>
      <c r="M290">
        <v>0.80105191536431697</v>
      </c>
      <c r="N290">
        <f>(Table2[[#This Row],[1W Return vs Nifty]]-AVERAGE(Table2[1W Return vs Nifty]))/_xlfn.STDEV.P(Table2[1W Return vs Nifty])</f>
        <v>8.3900033719029557E-2</v>
      </c>
      <c r="O290">
        <v>274.5</v>
      </c>
      <c r="P290">
        <v>275.12795489524302</v>
      </c>
      <c r="Q290">
        <v>245.38433665824999</v>
      </c>
      <c r="R290">
        <v>64.126593591553799</v>
      </c>
      <c r="S290" s="2">
        <f>(Table2[[#This Row],[Close Price]]-Table2[[#This Row],[20D EMA]])/Table2[[#This Row],[20D EMA]]</f>
        <v>2.1675774134790486E-2</v>
      </c>
      <c r="T290" s="2">
        <f>(Table2[[#This Row],[Close Price]]-Table2[[#This Row],[50D EMA]])/Table2[[#This Row],[50D EMA]]</f>
        <v>1.9343890760876604E-2</v>
      </c>
      <c r="U290" s="2">
        <f>(Table2[[#This Row],[Close Price]]-Table2[[#This Row],[200D EMA]])/Table2[[#This Row],[200D EMA]]</f>
        <v>0.1429009847135696</v>
      </c>
      <c r="V290">
        <v>0.37348643440186102</v>
      </c>
      <c r="W290">
        <v>276.25</v>
      </c>
      <c r="X290">
        <v>282.5</v>
      </c>
      <c r="Y290">
        <v>275.3</v>
      </c>
      <c r="Z290">
        <v>282.5</v>
      </c>
      <c r="AA290">
        <v>260</v>
      </c>
      <c r="AB290">
        <v>297.5</v>
      </c>
      <c r="AC290" s="2">
        <f>(Table2[[#This Row],[Close Price]]/Table2[[#This Row],[Day Low]])-1</f>
        <v>1.5203619909502253E-2</v>
      </c>
      <c r="AD290" s="2">
        <f>(Table2[[#This Row],[Day High]]/Table2[[#This Row],[Close Price]])-1</f>
        <v>7.3096808700303662E-3</v>
      </c>
      <c r="AE290" s="2">
        <f>(Table2[[#This Row],[Close Price]]/Table2[[#This Row],[Current Week Low]])-1</f>
        <v>1.8706865237922088E-2</v>
      </c>
      <c r="AF290" s="2">
        <f>(Table2[[#This Row],[Current Week High]]/Table2[[#This Row],[Close Price]])-1</f>
        <v>7.3096808700303662E-3</v>
      </c>
      <c r="AG290" s="2">
        <f>(Table2[[#This Row],[Close Price]]/Table2[[#This Row],[Current Month Low]])-1</f>
        <v>7.8653846153846185E-2</v>
      </c>
      <c r="AH290" s="2">
        <f>(Table2[[#This Row],[Current Month High]]/Table2[[#This Row],[Close Price]])-1</f>
        <v>6.0795150650739815E-2</v>
      </c>
      <c r="AI290">
        <v>14.262791941522501</v>
      </c>
      <c r="AJ290">
        <v>116.731066460587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0</v>
      </c>
      <c r="AM290">
        <v>0</v>
      </c>
      <c r="AN290">
        <v>3.13</v>
      </c>
      <c r="AO290" t="s">
        <v>10349</v>
      </c>
      <c r="AP290">
        <v>8.0993868570513994E-2</v>
      </c>
      <c r="AQ290">
        <f>(Table2[[#This Row],[Sharpe Ratio]]-AVERAGE(Table2[Sharpe Ratio]))/_xlfn.STDEV.P(Table2[Sharpe Ratio])</f>
        <v>0.17733712063532542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193</v>
      </c>
      <c r="AT290">
        <f>_xlfn.RANK.AVG(Table2[[#This Row],[6M Return vs Nifty Z-Score]],Table2[6M Return vs Nifty Z-Score])</f>
        <v>442</v>
      </c>
      <c r="AU290">
        <f>_xlfn.RANK.AVG(Table2[[#This Row],[Sharpe Ratio Z-Score]],Table2[Sharpe Ratio Z-Score])</f>
        <v>299</v>
      </c>
      <c r="AV290">
        <f>(Table2[[#This Row],[Rank 1Y]]+Table2[[#This Row],[Rank 6M]]+Table2[[#This Row],[Rank Sharpe]])/3</f>
        <v>311.33333333333331</v>
      </c>
    </row>
    <row r="291" spans="1:48" x14ac:dyDescent="0.3">
      <c r="A291" t="s">
        <v>712</v>
      </c>
      <c r="B291" t="s">
        <v>713</v>
      </c>
      <c r="C291" t="s">
        <v>10309</v>
      </c>
      <c r="D291" t="s">
        <v>51</v>
      </c>
      <c r="E291">
        <v>24393.301299584</v>
      </c>
      <c r="F291">
        <v>184.87</v>
      </c>
      <c r="G291">
        <v>53.547023020643302</v>
      </c>
      <c r="H291">
        <f>(Table2[[#This Row],[1Y Return vs Nifty]]-AVERAGE(Table2[1Y Return vs Nifty]))/_xlfn.STDEV.P(Table2[1Y Return vs Nifty])</f>
        <v>0.37740091565115702</v>
      </c>
      <c r="I291">
        <v>11.149515549847701</v>
      </c>
      <c r="J291">
        <f>(Table2[[#This Row],[1M Return vs Nifty]]-AVERAGE(Table2[1M Return vs Nifty]))/_xlfn.STDEV.P(Table2[1M Return vs Nifty])</f>
        <v>1.0616308646340613</v>
      </c>
      <c r="K291">
        <v>23.033270401521701</v>
      </c>
      <c r="L291">
        <f>(Table2[[#This Row],[6M Return vs Nifty]]-AVERAGE(Table2[6M Return vs Nifty]))/_xlfn.STDEV.P(Table2[6M Return vs Nifty])</f>
        <v>0.5206299334002199</v>
      </c>
      <c r="M291">
        <v>0.205025008533644</v>
      </c>
      <c r="N291">
        <f>(Table2[[#This Row],[1W Return vs Nifty]]-AVERAGE(Table2[1W Return vs Nifty]))/_xlfn.STDEV.P(Table2[1W Return vs Nifty])</f>
        <v>-5.1287870138383068E-2</v>
      </c>
      <c r="O291">
        <v>180.15</v>
      </c>
      <c r="P291">
        <v>169.42601065631399</v>
      </c>
      <c r="Q291">
        <v>145.21271623985899</v>
      </c>
      <c r="R291">
        <v>56.456109428253498</v>
      </c>
      <c r="S291" s="2">
        <f>(Table2[[#This Row],[Close Price]]-Table2[[#This Row],[20D EMA]])/Table2[[#This Row],[20D EMA]]</f>
        <v>2.6200388565084644E-2</v>
      </c>
      <c r="T291" s="2">
        <f>(Table2[[#This Row],[Close Price]]-Table2[[#This Row],[50D EMA]])/Table2[[#This Row],[50D EMA]]</f>
        <v>9.1154771831431669E-2</v>
      </c>
      <c r="U291" s="2">
        <f>(Table2[[#This Row],[Close Price]]-Table2[[#This Row],[200D EMA]])/Table2[[#This Row],[200D EMA]]</f>
        <v>0.27309787177753797</v>
      </c>
      <c r="V291">
        <v>0.78416763193203498</v>
      </c>
      <c r="W291">
        <v>184.25</v>
      </c>
      <c r="X291">
        <v>188.6</v>
      </c>
      <c r="Y291">
        <v>183.41</v>
      </c>
      <c r="Z291">
        <v>189.79</v>
      </c>
      <c r="AA291">
        <v>166</v>
      </c>
      <c r="AB291">
        <v>193.5</v>
      </c>
      <c r="AC291" s="2">
        <f>(Table2[[#This Row],[Close Price]]/Table2[[#This Row],[Day Low]])-1</f>
        <v>3.3649932157395757E-3</v>
      </c>
      <c r="AD291" s="2">
        <f>(Table2[[#This Row],[Day High]]/Table2[[#This Row],[Close Price]])-1</f>
        <v>2.0176340130902748E-2</v>
      </c>
      <c r="AE291" s="2">
        <f>(Table2[[#This Row],[Close Price]]/Table2[[#This Row],[Current Week Low]])-1</f>
        <v>7.9603075077694374E-3</v>
      </c>
      <c r="AF291" s="2">
        <f>(Table2[[#This Row],[Current Week High]]/Table2[[#This Row],[Close Price]])-1</f>
        <v>2.6613295829501782E-2</v>
      </c>
      <c r="AG291" s="2">
        <f>(Table2[[#This Row],[Close Price]]/Table2[[#This Row],[Current Month Low]])-1</f>
        <v>0.11367469879518066</v>
      </c>
      <c r="AH291" s="2">
        <f>(Table2[[#This Row],[Current Month High]]/Table2[[#This Row],[Close Price]])-1</f>
        <v>4.6681451831016352E-2</v>
      </c>
      <c r="AI291">
        <v>4.6681451831016298</v>
      </c>
      <c r="AJ291">
        <v>111.28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0.06</v>
      </c>
      <c r="AM291" t="s">
        <v>10349</v>
      </c>
      <c r="AN291">
        <v>-0.1</v>
      </c>
      <c r="AO291" t="s">
        <v>10348</v>
      </c>
      <c r="AQ291">
        <f>(Table2[[#This Row],[Sharpe Ratio]]-AVERAGE(Table2[Sharpe Ratio]))/_xlfn.STDEV.P(Table2[Sharpe Ratio])</f>
        <v>-0.75319309836626391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1.1551807451807914</v>
      </c>
      <c r="AS291">
        <f>_xlfn.RANK.AVG(Table2[[#This Row],[1Y Return vs Nifty Z-Score]],Table2[1Y Return vs Nifty Z-Score])</f>
        <v>194</v>
      </c>
      <c r="AT291">
        <f>_xlfn.RANK.AVG(Table2[[#This Row],[6M Return vs Nifty Z-Score]],Table2[6M Return vs Nifty Z-Score])</f>
        <v>189</v>
      </c>
      <c r="AU291">
        <f>_xlfn.RANK.AVG(Table2[[#This Row],[Sharpe Ratio Z-Score]],Table2[Sharpe Ratio Z-Score])</f>
        <v>551.5</v>
      </c>
      <c r="AV291">
        <f>(Table2[[#This Row],[Rank 1Y]]+Table2[[#This Row],[Rank 6M]]+Table2[[#This Row],[Rank Sharpe]])/3</f>
        <v>311.5</v>
      </c>
    </row>
    <row r="292" spans="1:48" x14ac:dyDescent="0.3">
      <c r="A292" t="s">
        <v>213</v>
      </c>
      <c r="B292" t="s">
        <v>214</v>
      </c>
      <c r="C292" t="s">
        <v>10317</v>
      </c>
      <c r="D292" t="s">
        <v>139</v>
      </c>
      <c r="E292">
        <v>123137.74878533999</v>
      </c>
      <c r="F292">
        <v>1237.3</v>
      </c>
      <c r="G292">
        <v>61.988574260618797</v>
      </c>
      <c r="H292">
        <f>(Table2[[#This Row],[1Y Return vs Nifty]]-AVERAGE(Table2[1Y Return vs Nifty]))/_xlfn.STDEV.P(Table2[1Y Return vs Nifty])</f>
        <v>0.51050349012412666</v>
      </c>
      <c r="I292">
        <v>-14.562706223125501</v>
      </c>
      <c r="J292">
        <f>(Table2[[#This Row],[1M Return vs Nifty]]-AVERAGE(Table2[1M Return vs Nifty]))/_xlfn.STDEV.P(Table2[1M Return vs Nifty])</f>
        <v>-1.4119496567369709</v>
      </c>
      <c r="K292">
        <v>-4.8517393693374098</v>
      </c>
      <c r="L292">
        <f>(Table2[[#This Row],[6M Return vs Nifty]]-AVERAGE(Table2[6M Return vs Nifty]))/_xlfn.STDEV.P(Table2[6M Return vs Nifty])</f>
        <v>-0.43645866826813873</v>
      </c>
      <c r="M292">
        <v>-6.80826054131742</v>
      </c>
      <c r="N292">
        <f>(Table2[[#This Row],[1W Return vs Nifty]]-AVERAGE(Table2[1W Return vs Nifty]))/_xlfn.STDEV.P(Table2[1W Return vs Nifty])</f>
        <v>-1.6420069497171152</v>
      </c>
      <c r="O292">
        <v>1268.3800000000001</v>
      </c>
      <c r="P292">
        <v>1320.0593245085199</v>
      </c>
      <c r="Q292">
        <v>1178.0107061532001</v>
      </c>
      <c r="R292">
        <v>47.045100401289801</v>
      </c>
      <c r="S292" s="2">
        <f>(Table2[[#This Row],[Close Price]]-Table2[[#This Row],[20D EMA]])/Table2[[#This Row],[20D EMA]]</f>
        <v>-2.4503697630047897E-2</v>
      </c>
      <c r="T292" s="2">
        <f>(Table2[[#This Row],[Close Price]]-Table2[[#This Row],[50D EMA]])/Table2[[#This Row],[50D EMA]]</f>
        <v>-6.2693640332666598E-2</v>
      </c>
      <c r="U292" s="2">
        <f>(Table2[[#This Row],[Close Price]]-Table2[[#This Row],[200D EMA]])/Table2[[#This Row],[200D EMA]]</f>
        <v>5.0330012738516915E-2</v>
      </c>
      <c r="V292">
        <v>0.77995171403184904</v>
      </c>
      <c r="W292">
        <v>1211.75</v>
      </c>
      <c r="X292">
        <v>1288.55</v>
      </c>
      <c r="Y292">
        <v>1144</v>
      </c>
      <c r="Z292">
        <v>1288.55</v>
      </c>
      <c r="AA292">
        <v>1144</v>
      </c>
      <c r="AB292">
        <v>1336</v>
      </c>
      <c r="AC292" s="2">
        <f>(Table2[[#This Row],[Close Price]]/Table2[[#This Row],[Day Low]])-1</f>
        <v>2.108520734474939E-2</v>
      </c>
      <c r="AD292" s="2">
        <f>(Table2[[#This Row],[Day High]]/Table2[[#This Row],[Close Price]])-1</f>
        <v>4.142083569061672E-2</v>
      </c>
      <c r="AE292" s="2">
        <f>(Table2[[#This Row],[Close Price]]/Table2[[#This Row],[Current Week Low]])-1</f>
        <v>8.1555944055943908E-2</v>
      </c>
      <c r="AF292" s="2">
        <f>(Table2[[#This Row],[Current Week High]]/Table2[[#This Row],[Close Price]])-1</f>
        <v>4.142083569061672E-2</v>
      </c>
      <c r="AG292" s="2">
        <f>(Table2[[#This Row],[Close Price]]/Table2[[#This Row],[Current Month Low]])-1</f>
        <v>8.1555944055943908E-2</v>
      </c>
      <c r="AH292" s="2">
        <f>(Table2[[#This Row],[Current Month High]]/Table2[[#This Row],[Close Price]])-1</f>
        <v>7.977046795441689E-2</v>
      </c>
      <c r="AI292">
        <v>33.350844580942301</v>
      </c>
      <c r="AJ292">
        <v>93.011465564308494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</v>
      </c>
      <c r="AM292" t="s">
        <v>10348</v>
      </c>
      <c r="AN292">
        <v>4.1399999999999997</v>
      </c>
      <c r="AO292" t="s">
        <v>10349</v>
      </c>
      <c r="AP292">
        <v>8.0695638657337004E-2</v>
      </c>
      <c r="AQ292">
        <f>(Table2[[#This Row],[Sharpe Ratio]]-AVERAGE(Table2[Sharpe Ratio]))/_xlfn.STDEV.P(Table2[Sharpe Ratio])</f>
        <v>0.17391078786076725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168</v>
      </c>
      <c r="AT292">
        <f>_xlfn.RANK.AVG(Table2[[#This Row],[6M Return vs Nifty Z-Score]],Table2[6M Return vs Nifty Z-Score])</f>
        <v>467</v>
      </c>
      <c r="AU292">
        <f>_xlfn.RANK.AVG(Table2[[#This Row],[Sharpe Ratio Z-Score]],Table2[Sharpe Ratio Z-Score])</f>
        <v>300</v>
      </c>
      <c r="AV292">
        <f>(Table2[[#This Row],[Rank 1Y]]+Table2[[#This Row],[Rank 6M]]+Table2[[#This Row],[Rank Sharpe]])/3</f>
        <v>311.66666666666669</v>
      </c>
    </row>
    <row r="293" spans="1:48" x14ac:dyDescent="0.3">
      <c r="A293" t="s">
        <v>286</v>
      </c>
      <c r="B293" t="s">
        <v>287</v>
      </c>
      <c r="C293" t="s">
        <v>10313</v>
      </c>
      <c r="D293" t="s">
        <v>133</v>
      </c>
      <c r="E293">
        <v>96801.799674069902</v>
      </c>
      <c r="F293">
        <v>7493.95</v>
      </c>
      <c r="G293">
        <v>49.472537377159298</v>
      </c>
      <c r="H293">
        <f>(Table2[[#This Row],[1Y Return vs Nifty]]-AVERAGE(Table2[1Y Return vs Nifty]))/_xlfn.STDEV.P(Table2[1Y Return vs Nifty])</f>
        <v>0.31315626281618236</v>
      </c>
      <c r="I293">
        <v>2.9526431927616699</v>
      </c>
      <c r="J293">
        <f>(Table2[[#This Row],[1M Return vs Nifty]]-AVERAGE(Table2[1M Return vs Nifty]))/_xlfn.STDEV.P(Table2[1M Return vs Nifty])</f>
        <v>0.27307109031051713</v>
      </c>
      <c r="K293">
        <v>27.4921173995773</v>
      </c>
      <c r="L293">
        <f>(Table2[[#This Row],[6M Return vs Nifty]]-AVERAGE(Table2[6M Return vs Nifty]))/_xlfn.STDEV.P(Table2[6M Return vs Nifty])</f>
        <v>0.67366956557140545</v>
      </c>
      <c r="M293">
        <v>0.29449264284846299</v>
      </c>
      <c r="N293">
        <f>(Table2[[#This Row],[1W Return vs Nifty]]-AVERAGE(Table2[1W Return vs Nifty]))/_xlfn.STDEV.P(Table2[1W Return vs Nifty])</f>
        <v>-3.0995259507068079E-2</v>
      </c>
      <c r="O293">
        <v>7246.13</v>
      </c>
      <c r="P293">
        <v>6933.8917246317797</v>
      </c>
      <c r="Q293">
        <v>5933.8374352838</v>
      </c>
      <c r="R293">
        <v>67.155354715559596</v>
      </c>
      <c r="S293" s="2">
        <f>(Table2[[#This Row],[Close Price]]-Table2[[#This Row],[20D EMA]])/Table2[[#This Row],[20D EMA]]</f>
        <v>3.4200324863064797E-2</v>
      </c>
      <c r="T293" s="2">
        <f>(Table2[[#This Row],[Close Price]]-Table2[[#This Row],[50D EMA]])/Table2[[#This Row],[50D EMA]]</f>
        <v>8.0771130789176221E-2</v>
      </c>
      <c r="U293" s="2">
        <f>(Table2[[#This Row],[Close Price]]-Table2[[#This Row],[200D EMA]])/Table2[[#This Row],[200D EMA]]</f>
        <v>0.26291798212055056</v>
      </c>
      <c r="V293">
        <v>0.68176820850751096</v>
      </c>
      <c r="W293">
        <v>7456.05</v>
      </c>
      <c r="X293">
        <v>7533.65</v>
      </c>
      <c r="Y293">
        <v>7387.65</v>
      </c>
      <c r="Z293">
        <v>7539.05</v>
      </c>
      <c r="AA293">
        <v>6782</v>
      </c>
      <c r="AB293">
        <v>7570.05</v>
      </c>
      <c r="AC293" s="2">
        <f>(Table2[[#This Row],[Close Price]]/Table2[[#This Row],[Day Low]])-1</f>
        <v>5.0831204189885071E-3</v>
      </c>
      <c r="AD293" s="2">
        <f>(Table2[[#This Row],[Day High]]/Table2[[#This Row],[Close Price]])-1</f>
        <v>5.2976067361003576E-3</v>
      </c>
      <c r="AE293" s="2">
        <f>(Table2[[#This Row],[Close Price]]/Table2[[#This Row],[Current Week Low]])-1</f>
        <v>1.4388878736810717E-2</v>
      </c>
      <c r="AF293" s="2">
        <f>(Table2[[#This Row],[Current Week High]]/Table2[[#This Row],[Close Price]])-1</f>
        <v>6.0181880049907654E-3</v>
      </c>
      <c r="AG293" s="2">
        <f>(Table2[[#This Row],[Close Price]]/Table2[[#This Row],[Current Month Low]])-1</f>
        <v>0.10497640813919196</v>
      </c>
      <c r="AH293" s="2">
        <f>(Table2[[#This Row],[Current Month High]]/Table2[[#This Row],[Close Price]])-1</f>
        <v>1.0154858252323651E-2</v>
      </c>
      <c r="AI293">
        <v>1.01548582523236</v>
      </c>
      <c r="AJ293">
        <v>88.667061089361894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</v>
      </c>
      <c r="AM293" t="s">
        <v>10350</v>
      </c>
      <c r="AN293">
        <v>8.41</v>
      </c>
      <c r="AO293" t="s">
        <v>10349</v>
      </c>
      <c r="AP293">
        <v>-5.9385553390199999E-4</v>
      </c>
      <c r="AQ293">
        <f>(Table2[[#This Row],[Sharpe Ratio]]-AVERAGE(Table2[Sharpe Ratio]))/_xlfn.STDEV.P(Table2[Sharpe Ratio])</f>
        <v>-0.76001584346746909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0.4688858157235678</v>
      </c>
      <c r="AS293">
        <f>_xlfn.RANK.AVG(Table2[[#This Row],[1Y Return vs Nifty Z-Score]],Table2[1Y Return vs Nifty Z-Score])</f>
        <v>206</v>
      </c>
      <c r="AT293">
        <f>_xlfn.RANK.AVG(Table2[[#This Row],[6M Return vs Nifty Z-Score]],Table2[6M Return vs Nifty Z-Score])</f>
        <v>155</v>
      </c>
      <c r="AU293">
        <f>_xlfn.RANK.AVG(Table2[[#This Row],[Sharpe Ratio Z-Score]],Table2[Sharpe Ratio Z-Score])</f>
        <v>576</v>
      </c>
      <c r="AV293">
        <f>(Table2[[#This Row],[Rank 1Y]]+Table2[[#This Row],[Rank 6M]]+Table2[[#This Row],[Rank Sharpe]])/3</f>
        <v>312.33333333333331</v>
      </c>
    </row>
    <row r="294" spans="1:48" x14ac:dyDescent="0.3">
      <c r="A294" t="s">
        <v>834</v>
      </c>
      <c r="B294" t="s">
        <v>835</v>
      </c>
      <c r="C294" t="s">
        <v>632</v>
      </c>
      <c r="D294" t="s">
        <v>632</v>
      </c>
      <c r="E294">
        <v>19497.663018105999</v>
      </c>
      <c r="F294">
        <v>202.67</v>
      </c>
      <c r="G294">
        <v>35.319469366744897</v>
      </c>
      <c r="H294">
        <f>(Table2[[#This Row],[1Y Return vs Nifty]]-AVERAGE(Table2[1Y Return vs Nifty]))/_xlfn.STDEV.P(Table2[1Y Return vs Nifty])</f>
        <v>8.9997066677410101E-2</v>
      </c>
      <c r="I294">
        <v>6.5255354479630201</v>
      </c>
      <c r="J294">
        <f>(Table2[[#This Row],[1M Return vs Nifty]]-AVERAGE(Table2[1M Return vs Nifty]))/_xlfn.STDEV.P(Table2[1M Return vs Nifty])</f>
        <v>0.61679232783940174</v>
      </c>
      <c r="K294">
        <v>14.6443277671245</v>
      </c>
      <c r="L294">
        <f>(Table2[[#This Row],[6M Return vs Nifty]]-AVERAGE(Table2[6M Return vs Nifty]))/_xlfn.STDEV.P(Table2[6M Return vs Nifty])</f>
        <v>0.23269883918838058</v>
      </c>
      <c r="M294">
        <v>7.2574789870143404</v>
      </c>
      <c r="N294">
        <f>(Table2[[#This Row],[1W Return vs Nifty]]-AVERAGE(Table2[1W Return vs Nifty]))/_xlfn.STDEV.P(Table2[1W Return vs Nifty])</f>
        <v>1.5483152005876362</v>
      </c>
      <c r="O294">
        <v>185.84</v>
      </c>
      <c r="P294">
        <v>173.81632243273299</v>
      </c>
      <c r="Q294">
        <v>151.71899331011701</v>
      </c>
      <c r="R294">
        <v>81.435836886639805</v>
      </c>
      <c r="S294" s="2">
        <f>(Table2[[#This Row],[Close Price]]-Table2[[#This Row],[20D EMA]])/Table2[[#This Row],[20D EMA]]</f>
        <v>9.056177356866113E-2</v>
      </c>
      <c r="T294" s="2">
        <f>(Table2[[#This Row],[Close Price]]-Table2[[#This Row],[50D EMA]])/Table2[[#This Row],[50D EMA]]</f>
        <v>0.16600096678741658</v>
      </c>
      <c r="U294" s="2">
        <f>(Table2[[#This Row],[Close Price]]-Table2[[#This Row],[200D EMA]])/Table2[[#This Row],[200D EMA]]</f>
        <v>0.33582484024091813</v>
      </c>
      <c r="V294">
        <v>1.0249010495430599</v>
      </c>
      <c r="W294">
        <v>199.25</v>
      </c>
      <c r="X294">
        <v>206.4</v>
      </c>
      <c r="Y294">
        <v>195</v>
      </c>
      <c r="Z294">
        <v>206.4</v>
      </c>
      <c r="AA294">
        <v>172.05</v>
      </c>
      <c r="AB294">
        <v>206.4</v>
      </c>
      <c r="AC294" s="2">
        <f>(Table2[[#This Row],[Close Price]]/Table2[[#This Row],[Day Low]])-1</f>
        <v>1.7164366373902062E-2</v>
      </c>
      <c r="AD294" s="2">
        <f>(Table2[[#This Row],[Day High]]/Table2[[#This Row],[Close Price]])-1</f>
        <v>1.8404302560813157E-2</v>
      </c>
      <c r="AE294" s="2">
        <f>(Table2[[#This Row],[Close Price]]/Table2[[#This Row],[Current Week Low]])-1</f>
        <v>3.933333333333322E-2</v>
      </c>
      <c r="AF294" s="2">
        <f>(Table2[[#This Row],[Current Week High]]/Table2[[#This Row],[Close Price]])-1</f>
        <v>1.8404302560813157E-2</v>
      </c>
      <c r="AG294" s="2">
        <f>(Table2[[#This Row],[Close Price]]/Table2[[#This Row],[Current Month Low]])-1</f>
        <v>0.17797151990700355</v>
      </c>
      <c r="AH294" s="2">
        <f>(Table2[[#This Row],[Current Month High]]/Table2[[#This Row],[Close Price]])-1</f>
        <v>1.8404302560813157E-2</v>
      </c>
      <c r="AI294">
        <v>1.8404302560813099</v>
      </c>
      <c r="AJ294">
        <v>79.991119005328599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0.37</v>
      </c>
      <c r="AM294" t="s">
        <v>10349</v>
      </c>
      <c r="AN294">
        <v>13.15</v>
      </c>
      <c r="AO294" t="s">
        <v>10349</v>
      </c>
      <c r="AP294">
        <v>4.2611537965837998E-2</v>
      </c>
      <c r="AQ294">
        <f>(Table2[[#This Row],[Sharpe Ratio]]-AVERAGE(Table2[Sharpe Ratio]))/_xlfn.STDEV.P(Table2[Sharpe Ratio])</f>
        <v>-0.26363352484342412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2.2241699094494045</v>
      </c>
      <c r="AS294">
        <f>_xlfn.RANK.AVG(Table2[[#This Row],[1Y Return vs Nifty Z-Score]],Table2[1Y Return vs Nifty Z-Score])</f>
        <v>273</v>
      </c>
      <c r="AT294">
        <f>_xlfn.RANK.AVG(Table2[[#This Row],[6M Return vs Nifty Z-Score]],Table2[6M Return vs Nifty Z-Score])</f>
        <v>248</v>
      </c>
      <c r="AU294">
        <f>_xlfn.RANK.AVG(Table2[[#This Row],[Sharpe Ratio Z-Score]],Table2[Sharpe Ratio Z-Score])</f>
        <v>419</v>
      </c>
      <c r="AV294">
        <f>(Table2[[#This Row],[Rank 1Y]]+Table2[[#This Row],[Rank 6M]]+Table2[[#This Row],[Rank Sharpe]])/3</f>
        <v>313.33333333333331</v>
      </c>
    </row>
    <row r="295" spans="1:48" x14ac:dyDescent="0.3">
      <c r="A295" t="s">
        <v>152</v>
      </c>
      <c r="B295" t="s">
        <v>153</v>
      </c>
      <c r="C295" t="s">
        <v>6698</v>
      </c>
      <c r="D295" t="s">
        <v>80</v>
      </c>
      <c r="E295">
        <v>181156.86691372</v>
      </c>
      <c r="F295">
        <v>2699.9</v>
      </c>
      <c r="G295">
        <v>22.030350212038702</v>
      </c>
      <c r="H295">
        <f>(Table2[[#This Row],[1Y Return vs Nifty]]-AVERAGE(Table2[1Y Return vs Nifty]))/_xlfn.STDEV.P(Table2[1Y Return vs Nifty])</f>
        <v>-0.11953977337553071</v>
      </c>
      <c r="I295">
        <v>-5.0160082773068</v>
      </c>
      <c r="J295">
        <f>(Table2[[#This Row],[1M Return vs Nifty]]-AVERAGE(Table2[1M Return vs Nifty]))/_xlfn.STDEV.P(Table2[1M Return vs Nifty])</f>
        <v>-0.49353325963620226</v>
      </c>
      <c r="K295">
        <v>9.7546075348674606</v>
      </c>
      <c r="L295">
        <f>(Table2[[#This Row],[6M Return vs Nifty]]-AVERAGE(Table2[6M Return vs Nifty]))/_xlfn.STDEV.P(Table2[6M Return vs Nifty])</f>
        <v>6.4870477710414071E-2</v>
      </c>
      <c r="M295">
        <v>4.2509039242494202</v>
      </c>
      <c r="N295">
        <f>(Table2[[#This Row],[1W Return vs Nifty]]-AVERAGE(Table2[1W Return vs Nifty]))/_xlfn.STDEV.P(Table2[1W Return vs Nifty])</f>
        <v>0.86637857009818653</v>
      </c>
      <c r="O295">
        <v>2674.53</v>
      </c>
      <c r="P295">
        <v>2639.99289206614</v>
      </c>
      <c r="Q295">
        <v>2356.5087828687801</v>
      </c>
      <c r="R295">
        <v>55.566227032774101</v>
      </c>
      <c r="S295" s="2">
        <f>(Table2[[#This Row],[Close Price]]-Table2[[#This Row],[20D EMA]])/Table2[[#This Row],[20D EMA]]</f>
        <v>9.4857788097347535E-3</v>
      </c>
      <c r="T295" s="2">
        <f>(Table2[[#This Row],[Close Price]]-Table2[[#This Row],[50D EMA]])/Table2[[#This Row],[50D EMA]]</f>
        <v>2.2692147434902714E-2</v>
      </c>
      <c r="U295" s="2">
        <f>(Table2[[#This Row],[Close Price]]-Table2[[#This Row],[200D EMA]])/Table2[[#This Row],[200D EMA]]</f>
        <v>0.14572032136166299</v>
      </c>
      <c r="V295">
        <v>0.87120320838082099</v>
      </c>
      <c r="W295">
        <v>2697.05</v>
      </c>
      <c r="X295">
        <v>2747.95</v>
      </c>
      <c r="Y295">
        <v>2697.05</v>
      </c>
      <c r="Z295">
        <v>2763.2</v>
      </c>
      <c r="AA295">
        <v>2505.0500000000002</v>
      </c>
      <c r="AB295">
        <v>2788.65</v>
      </c>
      <c r="AC295" s="2">
        <f>(Table2[[#This Row],[Close Price]]/Table2[[#This Row],[Day Low]])-1</f>
        <v>1.0567101091933928E-3</v>
      </c>
      <c r="AD295" s="2">
        <f>(Table2[[#This Row],[Day High]]/Table2[[#This Row],[Close Price]])-1</f>
        <v>1.7796955442794138E-2</v>
      </c>
      <c r="AE295" s="2">
        <f>(Table2[[#This Row],[Close Price]]/Table2[[#This Row],[Current Week Low]])-1</f>
        <v>1.0567101091933928E-3</v>
      </c>
      <c r="AF295" s="2">
        <f>(Table2[[#This Row],[Current Week High]]/Table2[[#This Row],[Close Price]])-1</f>
        <v>2.3445312789362571E-2</v>
      </c>
      <c r="AG295" s="2">
        <f>(Table2[[#This Row],[Close Price]]/Table2[[#This Row],[Current Month Low]])-1</f>
        <v>7.7782878585257675E-2</v>
      </c>
      <c r="AH295" s="2">
        <f>(Table2[[#This Row],[Current Month High]]/Table2[[#This Row],[Close Price]])-1</f>
        <v>3.2871587836586613E-2</v>
      </c>
      <c r="AI295">
        <v>6.5872810104077901</v>
      </c>
      <c r="AJ295">
        <v>53.290469509265897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0.06</v>
      </c>
      <c r="AM295" t="s">
        <v>10349</v>
      </c>
      <c r="AN295">
        <v>6.1</v>
      </c>
      <c r="AO295" t="s">
        <v>10349</v>
      </c>
      <c r="AP295">
        <v>7.7121117586852E-2</v>
      </c>
      <c r="AQ295">
        <f>(Table2[[#This Row],[Sharpe Ratio]]-AVERAGE(Table2[Sharpe Ratio]))/_xlfn.STDEV.P(Table2[Sharpe Ratio])</f>
        <v>0.13284348322093037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0.45101949801779806</v>
      </c>
      <c r="AS295">
        <f>_xlfn.RANK.AVG(Table2[[#This Row],[1Y Return vs Nifty Z-Score]],Table2[1Y Return vs Nifty Z-Score])</f>
        <v>336</v>
      </c>
      <c r="AT295">
        <f>_xlfn.RANK.AVG(Table2[[#This Row],[6M Return vs Nifty Z-Score]],Table2[6M Return vs Nifty Z-Score])</f>
        <v>292</v>
      </c>
      <c r="AU295">
        <f>_xlfn.RANK.AVG(Table2[[#This Row],[Sharpe Ratio Z-Score]],Table2[Sharpe Ratio Z-Score])</f>
        <v>313</v>
      </c>
      <c r="AV295">
        <f>(Table2[[#This Row],[Rank 1Y]]+Table2[[#This Row],[Rank 6M]]+Table2[[#This Row],[Rank Sharpe]])/3</f>
        <v>313.66666666666669</v>
      </c>
    </row>
    <row r="296" spans="1:48" x14ac:dyDescent="0.3">
      <c r="A296" t="s">
        <v>331</v>
      </c>
      <c r="B296" t="s">
        <v>332</v>
      </c>
      <c r="C296" t="s">
        <v>10305</v>
      </c>
      <c r="D296" t="s">
        <v>54</v>
      </c>
      <c r="E296">
        <v>79740.765349875001</v>
      </c>
      <c r="F296">
        <v>1986.25</v>
      </c>
      <c r="G296">
        <v>24.356201764604702</v>
      </c>
      <c r="H296">
        <f>(Table2[[#This Row],[1Y Return vs Nifty]]-AVERAGE(Table2[1Y Return vs Nifty]))/_xlfn.STDEV.P(Table2[1Y Return vs Nifty])</f>
        <v>-8.2866794596172272E-2</v>
      </c>
      <c r="I296">
        <v>7.1506469637797503</v>
      </c>
      <c r="J296">
        <f>(Table2[[#This Row],[1M Return vs Nifty]]-AVERAGE(Table2[1M Return vs Nifty]))/_xlfn.STDEV.P(Table2[1M Return vs Nifty])</f>
        <v>0.67692963074779144</v>
      </c>
      <c r="K296">
        <v>40.760386459811002</v>
      </c>
      <c r="L296">
        <f>(Table2[[#This Row],[6M Return vs Nifty]]-AVERAGE(Table2[6M Return vs Nifty]))/_xlfn.STDEV.P(Table2[6M Return vs Nifty])</f>
        <v>1.1290722778447737</v>
      </c>
      <c r="M296">
        <v>3.4786103091032898</v>
      </c>
      <c r="N296">
        <f>(Table2[[#This Row],[1W Return vs Nifty]]-AVERAGE(Table2[1W Return vs Nifty]))/_xlfn.STDEV.P(Table2[1W Return vs Nifty])</f>
        <v>0.69121071475884799</v>
      </c>
      <c r="O296">
        <v>1875.1</v>
      </c>
      <c r="P296">
        <v>1820.9719447331299</v>
      </c>
      <c r="Q296">
        <v>1609.27898064433</v>
      </c>
      <c r="R296">
        <v>74.040589327861795</v>
      </c>
      <c r="S296" s="2">
        <f>(Table2[[#This Row],[Close Price]]-Table2[[#This Row],[20D EMA]])/Table2[[#This Row],[20D EMA]]</f>
        <v>5.9276838568609727E-2</v>
      </c>
      <c r="T296" s="2">
        <f>(Table2[[#This Row],[Close Price]]-Table2[[#This Row],[50D EMA]])/Table2[[#This Row],[50D EMA]]</f>
        <v>9.0763647262611824E-2</v>
      </c>
      <c r="U296" s="2">
        <f>(Table2[[#This Row],[Close Price]]-Table2[[#This Row],[200D EMA]])/Table2[[#This Row],[200D EMA]]</f>
        <v>0.23424839564159147</v>
      </c>
      <c r="V296">
        <v>1.0633691585671301</v>
      </c>
      <c r="W296">
        <v>1921.5</v>
      </c>
      <c r="X296">
        <v>2001.6</v>
      </c>
      <c r="Y296">
        <v>1903.75</v>
      </c>
      <c r="Z296">
        <v>2001.6</v>
      </c>
      <c r="AA296">
        <v>1670</v>
      </c>
      <c r="AB296">
        <v>2001.6</v>
      </c>
      <c r="AC296" s="2">
        <f>(Table2[[#This Row],[Close Price]]/Table2[[#This Row],[Day Low]])-1</f>
        <v>3.3697632058287796E-2</v>
      </c>
      <c r="AD296" s="2">
        <f>(Table2[[#This Row],[Day High]]/Table2[[#This Row],[Close Price]])-1</f>
        <v>7.728130899937069E-3</v>
      </c>
      <c r="AE296" s="2">
        <f>(Table2[[#This Row],[Close Price]]/Table2[[#This Row],[Current Week Low]])-1</f>
        <v>4.33355219960605E-2</v>
      </c>
      <c r="AF296" s="2">
        <f>(Table2[[#This Row],[Current Week High]]/Table2[[#This Row],[Close Price]])-1</f>
        <v>7.728130899937069E-3</v>
      </c>
      <c r="AG296" s="2">
        <f>(Table2[[#This Row],[Close Price]]/Table2[[#This Row],[Current Month Low]])-1</f>
        <v>0.18937125748502992</v>
      </c>
      <c r="AH296" s="2">
        <f>(Table2[[#This Row],[Current Month High]]/Table2[[#This Row],[Close Price]])-1</f>
        <v>7.728130899937069E-3</v>
      </c>
      <c r="AI296">
        <v>0.77281308999370601</v>
      </c>
      <c r="AJ296">
        <v>67.991711422167697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0.05</v>
      </c>
      <c r="AM296" t="s">
        <v>10349</v>
      </c>
      <c r="AN296">
        <v>7.48</v>
      </c>
      <c r="AO296" t="s">
        <v>10349</v>
      </c>
      <c r="AP296">
        <v>1.5720628989590001E-3</v>
      </c>
      <c r="AQ296">
        <f>(Table2[[#This Row],[Sharpe Ratio]]-AVERAGE(Table2[Sharpe Ratio]))/_xlfn.STDEV.P(Table2[Sharpe Ratio])</f>
        <v>-0.73513182953850043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1.6792139992167403</v>
      </c>
      <c r="AS296">
        <f>_xlfn.RANK.AVG(Table2[[#This Row],[1Y Return vs Nifty Z-Score]],Table2[1Y Return vs Nifty Z-Score])</f>
        <v>325</v>
      </c>
      <c r="AT296">
        <f>_xlfn.RANK.AVG(Table2[[#This Row],[6M Return vs Nifty Z-Score]],Table2[6M Return vs Nifty Z-Score])</f>
        <v>92</v>
      </c>
      <c r="AU296">
        <f>_xlfn.RANK.AVG(Table2[[#This Row],[Sharpe Ratio Z-Score]],Table2[Sharpe Ratio Z-Score])</f>
        <v>524</v>
      </c>
      <c r="AV296">
        <f>(Table2[[#This Row],[Rank 1Y]]+Table2[[#This Row],[Rank 6M]]+Table2[[#This Row],[Rank Sharpe]])/3</f>
        <v>313.66666666666669</v>
      </c>
    </row>
    <row r="297" spans="1:48" x14ac:dyDescent="0.3">
      <c r="A297" t="s">
        <v>1601</v>
      </c>
      <c r="B297" t="s">
        <v>1602</v>
      </c>
      <c r="C297" t="s">
        <v>10320</v>
      </c>
      <c r="D297" t="s">
        <v>1603</v>
      </c>
      <c r="E297">
        <v>5847.1288874399997</v>
      </c>
      <c r="F297">
        <v>328.2</v>
      </c>
      <c r="G297">
        <v>15.5585119686077</v>
      </c>
      <c r="H297">
        <f>(Table2[[#This Row],[1Y Return vs Nifty]]-AVERAGE(Table2[1Y Return vs Nifty]))/_xlfn.STDEV.P(Table2[1Y Return vs Nifty])</f>
        <v>-0.22158480127206087</v>
      </c>
      <c r="I297">
        <v>-7.9240956775923603</v>
      </c>
      <c r="J297">
        <f>(Table2[[#This Row],[1M Return vs Nifty]]-AVERAGE(Table2[1M Return vs Nifty]))/_xlfn.STDEV.P(Table2[1M Return vs Nifty])</f>
        <v>-0.77329859502048437</v>
      </c>
      <c r="K297">
        <v>-0.53416340124706996</v>
      </c>
      <c r="L297">
        <f>(Table2[[#This Row],[6M Return vs Nifty]]-AVERAGE(Table2[6M Return vs Nifty]))/_xlfn.STDEV.P(Table2[6M Return vs Nifty])</f>
        <v>-0.28826783814639695</v>
      </c>
      <c r="M297">
        <v>-5.4206496347083402</v>
      </c>
      <c r="N297">
        <f>(Table2[[#This Row],[1W Return vs Nifty]]-AVERAGE(Table2[1W Return vs Nifty]))/_xlfn.STDEV.P(Table2[1W Return vs Nifty])</f>
        <v>-1.3272758399562301</v>
      </c>
      <c r="O297">
        <v>338.72</v>
      </c>
      <c r="P297">
        <v>334.54139958596699</v>
      </c>
      <c r="Q297">
        <v>294.77133658894599</v>
      </c>
      <c r="R297">
        <v>35.892827054120403</v>
      </c>
      <c r="S297" s="2">
        <f>(Table2[[#This Row],[Close Price]]-Table2[[#This Row],[20D EMA]])/Table2[[#This Row],[20D EMA]]</f>
        <v>-3.1058101086443191E-2</v>
      </c>
      <c r="T297" s="2">
        <f>(Table2[[#This Row],[Close Price]]-Table2[[#This Row],[50D EMA]])/Table2[[#This Row],[50D EMA]]</f>
        <v>-1.8955500257412685E-2</v>
      </c>
      <c r="U297" s="2">
        <f>(Table2[[#This Row],[Close Price]]-Table2[[#This Row],[200D EMA]])/Table2[[#This Row],[200D EMA]]</f>
        <v>0.11340540704495211</v>
      </c>
      <c r="V297">
        <v>0.46169592836290602</v>
      </c>
      <c r="W297">
        <v>325</v>
      </c>
      <c r="X297">
        <v>336.9</v>
      </c>
      <c r="Y297">
        <v>325</v>
      </c>
      <c r="Z297">
        <v>343.8</v>
      </c>
      <c r="AA297">
        <v>306.25</v>
      </c>
      <c r="AB297">
        <v>355.45</v>
      </c>
      <c r="AC297" s="2">
        <f>(Table2[[#This Row],[Close Price]]/Table2[[#This Row],[Day Low]])-1</f>
        <v>9.8461538461538378E-3</v>
      </c>
      <c r="AD297" s="2">
        <f>(Table2[[#This Row],[Day High]]/Table2[[#This Row],[Close Price]])-1</f>
        <v>2.6508226691041914E-2</v>
      </c>
      <c r="AE297" s="2">
        <f>(Table2[[#This Row],[Close Price]]/Table2[[#This Row],[Current Week Low]])-1</f>
        <v>9.8461538461538378E-3</v>
      </c>
      <c r="AF297" s="2">
        <f>(Table2[[#This Row],[Current Week High]]/Table2[[#This Row],[Close Price]])-1</f>
        <v>4.7531992687385838E-2</v>
      </c>
      <c r="AG297" s="2">
        <f>(Table2[[#This Row],[Close Price]]/Table2[[#This Row],[Current Month Low]])-1</f>
        <v>7.1673469387754984E-2</v>
      </c>
      <c r="AH297" s="2">
        <f>(Table2[[#This Row],[Current Month High]]/Table2[[#This Row],[Close Price]])-1</f>
        <v>8.3028641072516729E-2</v>
      </c>
      <c r="AI297">
        <v>23.0652041438147</v>
      </c>
      <c r="AJ297">
        <v>61.277641277641202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0.04</v>
      </c>
      <c r="AM297" t="s">
        <v>10349</v>
      </c>
      <c r="AN297">
        <v>-2.44</v>
      </c>
      <c r="AO297" t="s">
        <v>10348</v>
      </c>
      <c r="AP297">
        <v>0.12932004815300499</v>
      </c>
      <c r="AQ297">
        <f>(Table2[[#This Row],[Sharpe Ratio]]-AVERAGE(Table2[Sharpe Ratio]))/_xlfn.STDEV.P(Table2[Sharpe Ratio])</f>
        <v>0.7325516234622288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-1.8778754509329434</v>
      </c>
      <c r="AS297">
        <f>_xlfn.RANK.AVG(Table2[[#This Row],[1Y Return vs Nifty Z-Score]],Table2[1Y Return vs Nifty Z-Score])</f>
        <v>356</v>
      </c>
      <c r="AT297">
        <f>_xlfn.RANK.AVG(Table2[[#This Row],[6M Return vs Nifty Z-Score]],Table2[6M Return vs Nifty Z-Score])</f>
        <v>420</v>
      </c>
      <c r="AU297">
        <f>_xlfn.RANK.AVG(Table2[[#This Row],[Sharpe Ratio Z-Score]],Table2[Sharpe Ratio Z-Score])</f>
        <v>166</v>
      </c>
      <c r="AV297">
        <f>(Table2[[#This Row],[Rank 1Y]]+Table2[[#This Row],[Rank 6M]]+Table2[[#This Row],[Rank Sharpe]])/3</f>
        <v>314</v>
      </c>
    </row>
    <row r="298" spans="1:48" x14ac:dyDescent="0.3">
      <c r="A298" t="s">
        <v>555</v>
      </c>
      <c r="B298" t="s">
        <v>556</v>
      </c>
      <c r="C298" t="s">
        <v>10303</v>
      </c>
      <c r="D298" t="s">
        <v>18</v>
      </c>
      <c r="E298">
        <v>36312.094060663003</v>
      </c>
      <c r="F298">
        <v>207.19</v>
      </c>
      <c r="G298">
        <v>90.559138859886801</v>
      </c>
      <c r="H298">
        <f>(Table2[[#This Row],[1Y Return vs Nifty]]-AVERAGE(Table2[1Y Return vs Nifty]))/_xlfn.STDEV.P(Table2[1Y Return vs Nifty])</f>
        <v>0.96099127302123077</v>
      </c>
      <c r="I298">
        <v>-3.12819100951149</v>
      </c>
      <c r="J298">
        <f>(Table2[[#This Row],[1M Return vs Nifty]]-AVERAGE(Table2[1M Return vs Nifty]))/_xlfn.STDEV.P(Table2[1M Return vs Nifty])</f>
        <v>-0.31192048176125525</v>
      </c>
      <c r="K298">
        <v>-24.75951784307</v>
      </c>
      <c r="L298">
        <f>(Table2[[#This Row],[6M Return vs Nifty]]-AVERAGE(Table2[6M Return vs Nifty]))/_xlfn.STDEV.P(Table2[6M Return vs Nifty])</f>
        <v>-1.1197472171450271</v>
      </c>
      <c r="M298">
        <v>-2.3442775004943401</v>
      </c>
      <c r="N298">
        <f>(Table2[[#This Row],[1W Return vs Nifty]]-AVERAGE(Table2[1W Return vs Nifty]))/_xlfn.STDEV.P(Table2[1W Return vs Nifty])</f>
        <v>-0.62950817956452143</v>
      </c>
      <c r="O298">
        <v>211.1</v>
      </c>
      <c r="P298">
        <v>213.982999735313</v>
      </c>
      <c r="Q298">
        <v>190.93091561641199</v>
      </c>
      <c r="R298">
        <v>41.025520383952603</v>
      </c>
      <c r="S298" s="2">
        <f>(Table2[[#This Row],[Close Price]]-Table2[[#This Row],[20D EMA]])/Table2[[#This Row],[20D EMA]]</f>
        <v>-1.8522027475130255E-2</v>
      </c>
      <c r="T298" s="2">
        <f>(Table2[[#This Row],[Close Price]]-Table2[[#This Row],[50D EMA]])/Table2[[#This Row],[50D EMA]]</f>
        <v>-3.1745511296297498E-2</v>
      </c>
      <c r="U298" s="2">
        <f>(Table2[[#This Row],[Close Price]]-Table2[[#This Row],[200D EMA]])/Table2[[#This Row],[200D EMA]]</f>
        <v>8.5156897357854644E-2</v>
      </c>
      <c r="V298">
        <v>0.44632048019132298</v>
      </c>
      <c r="W298">
        <v>206.05</v>
      </c>
      <c r="X298">
        <v>212.79</v>
      </c>
      <c r="Y298">
        <v>206.05</v>
      </c>
      <c r="Z298">
        <v>215.5</v>
      </c>
      <c r="AA298">
        <v>197.88</v>
      </c>
      <c r="AB298">
        <v>223.38</v>
      </c>
      <c r="AC298" s="2">
        <f>(Table2[[#This Row],[Close Price]]/Table2[[#This Row],[Day Low]])-1</f>
        <v>5.5326377092936863E-3</v>
      </c>
      <c r="AD298" s="2">
        <f>(Table2[[#This Row],[Day High]]/Table2[[#This Row],[Close Price]])-1</f>
        <v>2.7028331483179624E-2</v>
      </c>
      <c r="AE298" s="2">
        <f>(Table2[[#This Row],[Close Price]]/Table2[[#This Row],[Current Week Low]])-1</f>
        <v>5.5326377092936863E-3</v>
      </c>
      <c r="AF298" s="2">
        <f>(Table2[[#This Row],[Current Week High]]/Table2[[#This Row],[Close Price]])-1</f>
        <v>4.0108113325932671E-2</v>
      </c>
      <c r="AG298" s="2">
        <f>(Table2[[#This Row],[Close Price]]/Table2[[#This Row],[Current Month Low]])-1</f>
        <v>4.7048716393774059E-2</v>
      </c>
      <c r="AH298" s="2">
        <f>(Table2[[#This Row],[Current Month High]]/Table2[[#This Row],[Close Price]])-1</f>
        <v>7.8140836912978351E-2</v>
      </c>
      <c r="AI298">
        <v>39.6061585983879</v>
      </c>
      <c r="AJ298">
        <v>142.61124121779801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-7.0000000000000007E-2</v>
      </c>
      <c r="AM298" t="s">
        <v>10348</v>
      </c>
      <c r="AN298">
        <v>2.52</v>
      </c>
      <c r="AO298" t="s">
        <v>10349</v>
      </c>
      <c r="AP298">
        <v>0.133421435801376</v>
      </c>
      <c r="AQ298">
        <f>(Table2[[#This Row],[Sharpe Ratio]]-AVERAGE(Table2[Sharpe Ratio]))/_xlfn.STDEV.P(Table2[Sharpe Ratio])</f>
        <v>0.77967204398302958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108</v>
      </c>
      <c r="AT298">
        <f>_xlfn.RANK.AVG(Table2[[#This Row],[6M Return vs Nifty Z-Score]],Table2[6M Return vs Nifty Z-Score])</f>
        <v>678</v>
      </c>
      <c r="AU298">
        <f>_xlfn.RANK.AVG(Table2[[#This Row],[Sharpe Ratio Z-Score]],Table2[Sharpe Ratio Z-Score])</f>
        <v>157</v>
      </c>
      <c r="AV298">
        <f>(Table2[[#This Row],[Rank 1Y]]+Table2[[#This Row],[Rank 6M]]+Table2[[#This Row],[Rank Sharpe]])/3</f>
        <v>314.33333333333331</v>
      </c>
    </row>
    <row r="299" spans="1:48" x14ac:dyDescent="0.3">
      <c r="A299" t="s">
        <v>648</v>
      </c>
      <c r="B299" t="s">
        <v>649</v>
      </c>
      <c r="C299" t="s">
        <v>10306</v>
      </c>
      <c r="D299" t="s">
        <v>650</v>
      </c>
      <c r="E299">
        <v>29018.785527600001</v>
      </c>
      <c r="F299">
        <v>302</v>
      </c>
      <c r="G299">
        <v>126.51096850262699</v>
      </c>
      <c r="H299">
        <f>(Table2[[#This Row],[1Y Return vs Nifty]]-AVERAGE(Table2[1Y Return vs Nifty]))/_xlfn.STDEV.P(Table2[1Y Return vs Nifty])</f>
        <v>1.5278635156253328</v>
      </c>
      <c r="I299">
        <v>-4.7274167768533504</v>
      </c>
      <c r="J299">
        <f>(Table2[[#This Row],[1M Return vs Nifty]]-AVERAGE(Table2[1M Return vs Nifty]))/_xlfn.STDEV.P(Table2[1M Return vs Nifty])</f>
        <v>-0.46577003013165424</v>
      </c>
      <c r="K299">
        <v>-16.8583543350022</v>
      </c>
      <c r="L299">
        <f>(Table2[[#This Row],[6M Return vs Nifty]]-AVERAGE(Table2[6M Return vs Nifty]))/_xlfn.STDEV.P(Table2[6M Return vs Nifty])</f>
        <v>-0.84855801564822975</v>
      </c>
      <c r="M299">
        <v>1.9402574700456601</v>
      </c>
      <c r="N299">
        <f>(Table2[[#This Row],[1W Return vs Nifty]]-AVERAGE(Table2[1W Return vs Nifty]))/_xlfn.STDEV.P(Table2[1W Return vs Nifty])</f>
        <v>0.34228905816594785</v>
      </c>
      <c r="O299">
        <v>295.83</v>
      </c>
      <c r="P299">
        <v>297.98889764835002</v>
      </c>
      <c r="Q299">
        <v>277.248808478108</v>
      </c>
      <c r="R299">
        <v>61.380608868311</v>
      </c>
      <c r="S299" s="2">
        <f>(Table2[[#This Row],[Close Price]]-Table2[[#This Row],[20D EMA]])/Table2[[#This Row],[20D EMA]]</f>
        <v>2.0856573031808864E-2</v>
      </c>
      <c r="T299" s="2">
        <f>(Table2[[#This Row],[Close Price]]-Table2[[#This Row],[50D EMA]])/Table2[[#This Row],[50D EMA]]</f>
        <v>1.3460576495649823E-2</v>
      </c>
      <c r="U299" s="2">
        <f>(Table2[[#This Row],[Close Price]]-Table2[[#This Row],[200D EMA]])/Table2[[#This Row],[200D EMA]]</f>
        <v>8.9274293576797781E-2</v>
      </c>
      <c r="V299">
        <v>0.38906923550317501</v>
      </c>
      <c r="W299">
        <v>294.3</v>
      </c>
      <c r="X299">
        <v>306.7</v>
      </c>
      <c r="Y299">
        <v>294.3</v>
      </c>
      <c r="Z299">
        <v>306.7</v>
      </c>
      <c r="AA299">
        <v>279</v>
      </c>
      <c r="AB299">
        <v>314.95</v>
      </c>
      <c r="AC299" s="2">
        <f>(Table2[[#This Row],[Close Price]]/Table2[[#This Row],[Day Low]])-1</f>
        <v>2.616377845735629E-2</v>
      </c>
      <c r="AD299" s="2">
        <f>(Table2[[#This Row],[Day High]]/Table2[[#This Row],[Close Price]])-1</f>
        <v>1.5562913907284814E-2</v>
      </c>
      <c r="AE299" s="2">
        <f>(Table2[[#This Row],[Close Price]]/Table2[[#This Row],[Current Week Low]])-1</f>
        <v>2.616377845735629E-2</v>
      </c>
      <c r="AF299" s="2">
        <f>(Table2[[#This Row],[Current Week High]]/Table2[[#This Row],[Close Price]])-1</f>
        <v>1.5562913907284814E-2</v>
      </c>
      <c r="AG299" s="2">
        <f>(Table2[[#This Row],[Close Price]]/Table2[[#This Row],[Current Month Low]])-1</f>
        <v>8.2437275985663083E-2</v>
      </c>
      <c r="AH299" s="2">
        <f>(Table2[[#This Row],[Current Month High]]/Table2[[#This Row],[Close Price]])-1</f>
        <v>4.2880794701986691E-2</v>
      </c>
      <c r="AI299">
        <v>27.251655629139002</v>
      </c>
      <c r="AJ299">
        <v>160.794473229706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-7.0000000000000007E-2</v>
      </c>
      <c r="AM299" t="s">
        <v>10348</v>
      </c>
      <c r="AN299">
        <v>4.08</v>
      </c>
      <c r="AO299" t="s">
        <v>10349</v>
      </c>
      <c r="AP299">
        <v>8.4521101429455001E-2</v>
      </c>
      <c r="AQ299">
        <f>(Table2[[#This Row],[Sharpe Ratio]]-AVERAGE(Table2[Sharpe Ratio]))/_xlfn.STDEV.P(Table2[Sharpe Ratio])</f>
        <v>0.21786113588028766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55</v>
      </c>
      <c r="AT299">
        <f>_xlfn.RANK.AVG(Table2[[#This Row],[6M Return vs Nifty Z-Score]],Table2[6M Return vs Nifty Z-Score])</f>
        <v>604</v>
      </c>
      <c r="AU299">
        <f>_xlfn.RANK.AVG(Table2[[#This Row],[Sharpe Ratio Z-Score]],Table2[Sharpe Ratio Z-Score])</f>
        <v>284</v>
      </c>
      <c r="AV299">
        <f>(Table2[[#This Row],[Rank 1Y]]+Table2[[#This Row],[Rank 6M]]+Table2[[#This Row],[Rank Sharpe]])/3</f>
        <v>314.33333333333331</v>
      </c>
    </row>
    <row r="300" spans="1:48" x14ac:dyDescent="0.3">
      <c r="A300" t="s">
        <v>1252</v>
      </c>
      <c r="B300" t="s">
        <v>1253</v>
      </c>
      <c r="C300" t="s">
        <v>10317</v>
      </c>
      <c r="D300" t="s">
        <v>139</v>
      </c>
      <c r="E300">
        <v>9468.11825193</v>
      </c>
      <c r="F300">
        <v>148.9</v>
      </c>
      <c r="G300">
        <v>70.278653845016095</v>
      </c>
      <c r="H300">
        <f>(Table2[[#This Row],[1Y Return vs Nifty]]-AVERAGE(Table2[1Y Return vs Nifty]))/_xlfn.STDEV.P(Table2[1Y Return vs Nifty])</f>
        <v>0.64121772781585806</v>
      </c>
      <c r="I300">
        <v>-1.9293222312309299</v>
      </c>
      <c r="J300">
        <f>(Table2[[#This Row],[1M Return vs Nifty]]-AVERAGE(Table2[1M Return vs Nifty]))/_xlfn.STDEV.P(Table2[1M Return vs Nifty])</f>
        <v>-0.19658628451378929</v>
      </c>
      <c r="K300">
        <v>11.124419836283501</v>
      </c>
      <c r="L300">
        <f>(Table2[[#This Row],[6M Return vs Nifty]]-AVERAGE(Table2[6M Return vs Nifty]))/_xlfn.STDEV.P(Table2[6M Return vs Nifty])</f>
        <v>0.11188612342413627</v>
      </c>
      <c r="M300">
        <v>4.35265309167632</v>
      </c>
      <c r="N300">
        <f>(Table2[[#This Row],[1W Return vs Nifty]]-AVERAGE(Table2[1W Return vs Nifty]))/_xlfn.STDEV.P(Table2[1W Return vs Nifty])</f>
        <v>0.88945681791894682</v>
      </c>
      <c r="O300">
        <v>135.18</v>
      </c>
      <c r="P300">
        <v>135.14916216939699</v>
      </c>
      <c r="Q300">
        <v>119.490671158227</v>
      </c>
      <c r="R300">
        <v>75.555440361848397</v>
      </c>
      <c r="S300" s="2">
        <f>(Table2[[#This Row],[Close Price]]-Table2[[#This Row],[20D EMA]])/Table2[[#This Row],[20D EMA]]</f>
        <v>0.10149430389110814</v>
      </c>
      <c r="T300" s="2">
        <f>(Table2[[#This Row],[Close Price]]-Table2[[#This Row],[50D EMA]])/Table2[[#This Row],[50D EMA]]</f>
        <v>0.10174563874371351</v>
      </c>
      <c r="U300" s="2">
        <f>(Table2[[#This Row],[Close Price]]-Table2[[#This Row],[200D EMA]])/Table2[[#This Row],[200D EMA]]</f>
        <v>0.24612238392091543</v>
      </c>
      <c r="V300">
        <v>0.72014311945337695</v>
      </c>
      <c r="W300">
        <v>137</v>
      </c>
      <c r="X300">
        <v>150.99</v>
      </c>
      <c r="Y300">
        <v>137</v>
      </c>
      <c r="Z300">
        <v>150.99</v>
      </c>
      <c r="AA300">
        <v>120.5</v>
      </c>
      <c r="AB300">
        <v>150.99</v>
      </c>
      <c r="AC300" s="2">
        <f>(Table2[[#This Row],[Close Price]]/Table2[[#This Row],[Day Low]])-1</f>
        <v>8.6861313868613177E-2</v>
      </c>
      <c r="AD300" s="2">
        <f>(Table2[[#This Row],[Day High]]/Table2[[#This Row],[Close Price]])-1</f>
        <v>1.4036265950302163E-2</v>
      </c>
      <c r="AE300" s="2">
        <f>(Table2[[#This Row],[Close Price]]/Table2[[#This Row],[Current Week Low]])-1</f>
        <v>8.6861313868613177E-2</v>
      </c>
      <c r="AF300" s="2">
        <f>(Table2[[#This Row],[Current Week High]]/Table2[[#This Row],[Close Price]])-1</f>
        <v>1.4036265950302163E-2</v>
      </c>
      <c r="AG300" s="2">
        <f>(Table2[[#This Row],[Close Price]]/Table2[[#This Row],[Current Month Low]])-1</f>
        <v>0.23568464730290462</v>
      </c>
      <c r="AH300" s="2">
        <f>(Table2[[#This Row],[Current Month High]]/Table2[[#This Row],[Close Price]])-1</f>
        <v>1.4036265950302163E-2</v>
      </c>
      <c r="AI300">
        <v>10.38280725319</v>
      </c>
      <c r="AJ300">
        <v>115.797101449275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0.15</v>
      </c>
      <c r="AM300" t="s">
        <v>10349</v>
      </c>
      <c r="AN300">
        <v>20.059999999999999</v>
      </c>
      <c r="AO300" t="s">
        <v>10349</v>
      </c>
      <c r="AP300">
        <v>6.9959578048220004E-3</v>
      </c>
      <c r="AQ300">
        <f>(Table2[[#This Row],[Sharpe Ratio]]-AVERAGE(Table2[Sharpe Ratio]))/_xlfn.STDEV.P(Table2[Sharpe Ratio])</f>
        <v>-0.67281725926704528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0.77315712537810655</v>
      </c>
      <c r="AS300">
        <f>_xlfn.RANK.AVG(Table2[[#This Row],[1Y Return vs Nifty Z-Score]],Table2[1Y Return vs Nifty Z-Score])</f>
        <v>151</v>
      </c>
      <c r="AT300">
        <f>_xlfn.RANK.AVG(Table2[[#This Row],[6M Return vs Nifty Z-Score]],Table2[6M Return vs Nifty Z-Score])</f>
        <v>283</v>
      </c>
      <c r="AU300">
        <f>_xlfn.RANK.AVG(Table2[[#This Row],[Sharpe Ratio Z-Score]],Table2[Sharpe Ratio Z-Score])</f>
        <v>511</v>
      </c>
      <c r="AV300">
        <f>(Table2[[#This Row],[Rank 1Y]]+Table2[[#This Row],[Rank 6M]]+Table2[[#This Row],[Rank Sharpe]])/3</f>
        <v>315</v>
      </c>
    </row>
    <row r="301" spans="1:48" x14ac:dyDescent="0.3">
      <c r="A301" t="s">
        <v>704</v>
      </c>
      <c r="B301" t="s">
        <v>705</v>
      </c>
      <c r="C301" t="s">
        <v>10315</v>
      </c>
      <c r="D301" t="s">
        <v>446</v>
      </c>
      <c r="E301">
        <v>25280.78256</v>
      </c>
      <c r="F301">
        <v>3606.8</v>
      </c>
      <c r="G301">
        <v>9.9643723943619609</v>
      </c>
      <c r="H301">
        <f>(Table2[[#This Row],[1Y Return vs Nifty]]-AVERAGE(Table2[1Y Return vs Nifty]))/_xlfn.STDEV.P(Table2[1Y Return vs Nifty])</f>
        <v>-0.30979067222231432</v>
      </c>
      <c r="I301">
        <v>-3.5516763326668199</v>
      </c>
      <c r="J301">
        <f>(Table2[[#This Row],[1M Return vs Nifty]]-AVERAGE(Table2[1M Return vs Nifty]))/_xlfn.STDEV.P(Table2[1M Return vs Nifty])</f>
        <v>-0.35266083690025074</v>
      </c>
      <c r="K301">
        <v>4.1885282452949699</v>
      </c>
      <c r="L301">
        <f>(Table2[[#This Row],[6M Return vs Nifty]]-AVERAGE(Table2[6M Return vs Nifty]))/_xlfn.STDEV.P(Table2[6M Return vs Nifty])</f>
        <v>-0.12617234737044009</v>
      </c>
      <c r="M301">
        <v>-0.92363186430926703</v>
      </c>
      <c r="N301">
        <f>(Table2[[#This Row],[1W Return vs Nifty]]-AVERAGE(Table2[1W Return vs Nifty]))/_xlfn.STDEV.P(Table2[1W Return vs Nifty])</f>
        <v>-0.30728429423479142</v>
      </c>
      <c r="O301">
        <v>3550.18</v>
      </c>
      <c r="P301">
        <v>3518.2326424601101</v>
      </c>
      <c r="Q301">
        <v>3229.26873496383</v>
      </c>
      <c r="R301">
        <v>63.3225614938845</v>
      </c>
      <c r="S301" s="2">
        <f>(Table2[[#This Row],[Close Price]]-Table2[[#This Row],[20D EMA]])/Table2[[#This Row],[20D EMA]]</f>
        <v>1.594848711896308E-2</v>
      </c>
      <c r="T301" s="2">
        <f>(Table2[[#This Row],[Close Price]]-Table2[[#This Row],[50D EMA]])/Table2[[#This Row],[50D EMA]]</f>
        <v>2.5173820648187632E-2</v>
      </c>
      <c r="U301" s="2">
        <f>(Table2[[#This Row],[Close Price]]-Table2[[#This Row],[200D EMA]])/Table2[[#This Row],[200D EMA]]</f>
        <v>0.11690921258691678</v>
      </c>
      <c r="V301">
        <v>0.77861191354353199</v>
      </c>
      <c r="W301">
        <v>3504.85</v>
      </c>
      <c r="X301">
        <v>3639</v>
      </c>
      <c r="Y301">
        <v>3500.1</v>
      </c>
      <c r="Z301">
        <v>3639</v>
      </c>
      <c r="AA301">
        <v>3405</v>
      </c>
      <c r="AB301">
        <v>3738.55</v>
      </c>
      <c r="AC301" s="2">
        <f>(Table2[[#This Row],[Close Price]]/Table2[[#This Row],[Day Low]])-1</f>
        <v>2.9088263406422676E-2</v>
      </c>
      <c r="AD301" s="2">
        <f>(Table2[[#This Row],[Day High]]/Table2[[#This Row],[Close Price]])-1</f>
        <v>8.9275812354441264E-3</v>
      </c>
      <c r="AE301" s="2">
        <f>(Table2[[#This Row],[Close Price]]/Table2[[#This Row],[Current Week Low]])-1</f>
        <v>3.0484843290191854E-2</v>
      </c>
      <c r="AF301" s="2">
        <f>(Table2[[#This Row],[Current Week High]]/Table2[[#This Row],[Close Price]])-1</f>
        <v>8.9275812354441264E-3</v>
      </c>
      <c r="AG301" s="2">
        <f>(Table2[[#This Row],[Close Price]]/Table2[[#This Row],[Current Month Low]])-1</f>
        <v>5.9265785609398103E-2</v>
      </c>
      <c r="AH301" s="2">
        <f>(Table2[[#This Row],[Current Month High]]/Table2[[#This Row],[Close Price]])-1</f>
        <v>3.6528224464899672E-2</v>
      </c>
      <c r="AI301">
        <v>9.2048353110790693</v>
      </c>
      <c r="AJ301">
        <v>43.688624185805601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0.08</v>
      </c>
      <c r="AM301" t="s">
        <v>10349</v>
      </c>
      <c r="AN301">
        <v>0.74</v>
      </c>
      <c r="AO301" t="s">
        <v>10349</v>
      </c>
      <c r="AP301">
        <v>0.10970680003142699</v>
      </c>
      <c r="AQ301">
        <f>(Table2[[#This Row],[Sharpe Ratio]]-AVERAGE(Table2[Sharpe Ratio]))/_xlfn.STDEV.P(Table2[Sharpe Ratio])</f>
        <v>0.50721703465918577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-0.5886911160686108</v>
      </c>
      <c r="AS301">
        <f>_xlfn.RANK.AVG(Table2[[#This Row],[1Y Return vs Nifty Z-Score]],Table2[1Y Return vs Nifty Z-Score])</f>
        <v>385</v>
      </c>
      <c r="AT301">
        <f>_xlfn.RANK.AVG(Table2[[#This Row],[6M Return vs Nifty Z-Score]],Table2[6M Return vs Nifty Z-Score])</f>
        <v>349</v>
      </c>
      <c r="AU301">
        <f>_xlfn.RANK.AVG(Table2[[#This Row],[Sharpe Ratio Z-Score]],Table2[Sharpe Ratio Z-Score])</f>
        <v>213</v>
      </c>
      <c r="AV301">
        <f>(Table2[[#This Row],[Rank 1Y]]+Table2[[#This Row],[Rank 6M]]+Table2[[#This Row],[Rank Sharpe]])/3</f>
        <v>315.66666666666669</v>
      </c>
    </row>
    <row r="302" spans="1:48" x14ac:dyDescent="0.3">
      <c r="A302" t="s">
        <v>771</v>
      </c>
      <c r="B302" t="s">
        <v>772</v>
      </c>
      <c r="C302" t="s">
        <v>10305</v>
      </c>
      <c r="D302" t="s">
        <v>412</v>
      </c>
      <c r="E302">
        <v>21549.019529339999</v>
      </c>
      <c r="F302">
        <v>4378.05</v>
      </c>
      <c r="G302">
        <v>54.401731406877197</v>
      </c>
      <c r="H302">
        <f>(Table2[[#This Row],[1Y Return vs Nifty]]-AVERAGE(Table2[1Y Return vs Nifty]))/_xlfn.STDEV.P(Table2[1Y Return vs Nifty])</f>
        <v>0.39087757217995145</v>
      </c>
      <c r="I302">
        <v>8.7540098674887492</v>
      </c>
      <c r="J302">
        <f>(Table2[[#This Row],[1M Return vs Nifty]]-AVERAGE(Table2[1M Return vs Nifty]))/_xlfn.STDEV.P(Table2[1M Return vs Nifty])</f>
        <v>0.83117718206100755</v>
      </c>
      <c r="K302">
        <v>26.8051501716781</v>
      </c>
      <c r="L302">
        <f>(Table2[[#This Row],[6M Return vs Nifty]]-AVERAGE(Table2[6M Return vs Nifty]))/_xlfn.STDEV.P(Table2[6M Return vs Nifty])</f>
        <v>0.65009100099693151</v>
      </c>
      <c r="M302">
        <v>-5.2452334830896401</v>
      </c>
      <c r="N302">
        <f>(Table2[[#This Row],[1W Return vs Nifty]]-AVERAGE(Table2[1W Return vs Nifty]))/_xlfn.STDEV.P(Table2[1W Return vs Nifty])</f>
        <v>-1.2874888075785069</v>
      </c>
      <c r="O302">
        <v>4303.84</v>
      </c>
      <c r="P302">
        <v>4069.84069502692</v>
      </c>
      <c r="Q302">
        <v>3380.0588115873202</v>
      </c>
      <c r="R302">
        <v>52.290285632384702</v>
      </c>
      <c r="S302" s="2">
        <f>(Table2[[#This Row],[Close Price]]-Table2[[#This Row],[20D EMA]])/Table2[[#This Row],[20D EMA]]</f>
        <v>1.724274136585004E-2</v>
      </c>
      <c r="T302" s="2">
        <f>(Table2[[#This Row],[Close Price]]-Table2[[#This Row],[50D EMA]])/Table2[[#This Row],[50D EMA]]</f>
        <v>7.5730066130031054E-2</v>
      </c>
      <c r="U302" s="2">
        <f>(Table2[[#This Row],[Close Price]]-Table2[[#This Row],[200D EMA]])/Table2[[#This Row],[200D EMA]]</f>
        <v>0.29525852774851874</v>
      </c>
      <c r="V302">
        <v>0.98084679969510402</v>
      </c>
      <c r="W302">
        <v>4365</v>
      </c>
      <c r="X302">
        <v>4430</v>
      </c>
      <c r="Y302">
        <v>4365</v>
      </c>
      <c r="Z302">
        <v>4575.2</v>
      </c>
      <c r="AA302">
        <v>3850</v>
      </c>
      <c r="AB302">
        <v>4638.8999999999996</v>
      </c>
      <c r="AC302" s="2">
        <f>(Table2[[#This Row],[Close Price]]/Table2[[#This Row],[Day Low]])-1</f>
        <v>2.9896907216495627E-3</v>
      </c>
      <c r="AD302" s="2">
        <f>(Table2[[#This Row],[Day High]]/Table2[[#This Row],[Close Price]])-1</f>
        <v>1.1866013407795695E-2</v>
      </c>
      <c r="AE302" s="2">
        <f>(Table2[[#This Row],[Close Price]]/Table2[[#This Row],[Current Week Low]])-1</f>
        <v>2.9896907216495627E-3</v>
      </c>
      <c r="AF302" s="2">
        <f>(Table2[[#This Row],[Current Week High]]/Table2[[#This Row],[Close Price]])-1</f>
        <v>4.5031463779536374E-2</v>
      </c>
      <c r="AG302" s="2">
        <f>(Table2[[#This Row],[Close Price]]/Table2[[#This Row],[Current Month Low]])-1</f>
        <v>0.13715584415584425</v>
      </c>
      <c r="AH302" s="2">
        <f>(Table2[[#This Row],[Current Month High]]/Table2[[#This Row],[Close Price]])-1</f>
        <v>5.9581320450885489E-2</v>
      </c>
      <c r="AI302">
        <v>12.150386587636</v>
      </c>
      <c r="AJ302">
        <v>96.325112107623298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0.2</v>
      </c>
      <c r="AM302" t="s">
        <v>10349</v>
      </c>
      <c r="AN302">
        <v>2.9</v>
      </c>
      <c r="AO302" t="s">
        <v>10349</v>
      </c>
      <c r="AP302">
        <v>-1.0874271496626E-2</v>
      </c>
      <c r="AQ302">
        <f>(Table2[[#This Row],[Sharpe Ratio]]-AVERAGE(Table2[Sharpe Ratio]))/_xlfn.STDEV.P(Table2[Sharpe Ratio])</f>
        <v>-0.87812648426113049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-0.29346953660174691</v>
      </c>
      <c r="AS302">
        <f>_xlfn.RANK.AVG(Table2[[#This Row],[1Y Return vs Nifty Z-Score]],Table2[1Y Return vs Nifty Z-Score])</f>
        <v>192</v>
      </c>
      <c r="AT302">
        <f>_xlfn.RANK.AVG(Table2[[#This Row],[6M Return vs Nifty Z-Score]],Table2[6M Return vs Nifty Z-Score])</f>
        <v>160</v>
      </c>
      <c r="AU302">
        <f>_xlfn.RANK.AVG(Table2[[#This Row],[Sharpe Ratio Z-Score]],Table2[Sharpe Ratio Z-Score])</f>
        <v>597</v>
      </c>
      <c r="AV302">
        <f>(Table2[[#This Row],[Rank 1Y]]+Table2[[#This Row],[Rank 6M]]+Table2[[#This Row],[Rank Sharpe]])/3</f>
        <v>316.33333333333331</v>
      </c>
    </row>
    <row r="303" spans="1:48" x14ac:dyDescent="0.3">
      <c r="A303" t="s">
        <v>571</v>
      </c>
      <c r="B303" t="s">
        <v>572</v>
      </c>
      <c r="C303" t="s">
        <v>10311</v>
      </c>
      <c r="D303" t="s">
        <v>193</v>
      </c>
      <c r="E303">
        <v>35293.011877440003</v>
      </c>
      <c r="F303">
        <v>2509.0500000000002</v>
      </c>
      <c r="G303">
        <v>25.052561597746099</v>
      </c>
      <c r="H303">
        <f>(Table2[[#This Row],[1Y Return vs Nifty]]-AVERAGE(Table2[1Y Return vs Nifty]))/_xlfn.STDEV.P(Table2[1Y Return vs Nifty])</f>
        <v>-7.1886906668493636E-2</v>
      </c>
      <c r="I303">
        <v>-2.4635105032717499</v>
      </c>
      <c r="J303">
        <f>(Table2[[#This Row],[1M Return vs Nifty]]-AVERAGE(Table2[1M Return vs Nifty]))/_xlfn.STDEV.P(Table2[1M Return vs Nifty])</f>
        <v>-0.24797654227260871</v>
      </c>
      <c r="K303">
        <v>22.5031513901464</v>
      </c>
      <c r="L303">
        <f>(Table2[[#This Row],[6M Return vs Nifty]]-AVERAGE(Table2[6M Return vs Nifty]))/_xlfn.STDEV.P(Table2[6M Return vs Nifty])</f>
        <v>0.50243482185160493</v>
      </c>
      <c r="M303">
        <v>-0.303184145702035</v>
      </c>
      <c r="N303">
        <f>(Table2[[#This Row],[1W Return vs Nifty]]-AVERAGE(Table2[1W Return vs Nifty]))/_xlfn.STDEV.P(Table2[1W Return vs Nifty])</f>
        <v>-0.16655738145557633</v>
      </c>
      <c r="O303">
        <v>2542.42</v>
      </c>
      <c r="P303">
        <v>2510.4305970978899</v>
      </c>
      <c r="Q303">
        <v>2156.7085625465002</v>
      </c>
      <c r="R303">
        <v>43.187258392954703</v>
      </c>
      <c r="S303" s="2">
        <f>(Table2[[#This Row],[Close Price]]-Table2[[#This Row],[20D EMA]])/Table2[[#This Row],[20D EMA]]</f>
        <v>-1.3125290077957178E-2</v>
      </c>
      <c r="T303" s="2">
        <f>(Table2[[#This Row],[Close Price]]-Table2[[#This Row],[50D EMA]])/Table2[[#This Row],[50D EMA]]</f>
        <v>-5.4994434002106081E-4</v>
      </c>
      <c r="U303" s="2">
        <f>(Table2[[#This Row],[Close Price]]-Table2[[#This Row],[200D EMA]])/Table2[[#This Row],[200D EMA]]</f>
        <v>0.16336998126324417</v>
      </c>
      <c r="V303">
        <v>0.81612714515368401</v>
      </c>
      <c r="W303">
        <v>2494.5500000000002</v>
      </c>
      <c r="X303">
        <v>2555</v>
      </c>
      <c r="Y303">
        <v>2494.5500000000002</v>
      </c>
      <c r="Z303">
        <v>2614.6</v>
      </c>
      <c r="AA303">
        <v>2416.5500000000002</v>
      </c>
      <c r="AB303">
        <v>2636.15</v>
      </c>
      <c r="AC303" s="2">
        <f>(Table2[[#This Row],[Close Price]]/Table2[[#This Row],[Day Low]])-1</f>
        <v>5.8126716241406751E-3</v>
      </c>
      <c r="AD303" s="2">
        <f>(Table2[[#This Row],[Day High]]/Table2[[#This Row],[Close Price]])-1</f>
        <v>1.8313704390107821E-2</v>
      </c>
      <c r="AE303" s="2">
        <f>(Table2[[#This Row],[Close Price]]/Table2[[#This Row],[Current Week Low]])-1</f>
        <v>5.8126716241406751E-3</v>
      </c>
      <c r="AF303" s="2">
        <f>(Table2[[#This Row],[Current Week High]]/Table2[[#This Row],[Close Price]])-1</f>
        <v>4.2067714872162654E-2</v>
      </c>
      <c r="AG303" s="2">
        <f>(Table2[[#This Row],[Close Price]]/Table2[[#This Row],[Current Month Low]])-1</f>
        <v>3.8277709958411732E-2</v>
      </c>
      <c r="AH303" s="2">
        <f>(Table2[[#This Row],[Current Month High]]/Table2[[#This Row],[Close Price]])-1</f>
        <v>5.0656623024650793E-2</v>
      </c>
      <c r="AI303">
        <v>22.010322632071802</v>
      </c>
      <c r="AJ303">
        <v>62.920035063796597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-0.02</v>
      </c>
      <c r="AM303" t="s">
        <v>10348</v>
      </c>
      <c r="AN303">
        <v>-3.02</v>
      </c>
      <c r="AO303" t="s">
        <v>10348</v>
      </c>
      <c r="AP303">
        <v>3.4664773440403002E-2</v>
      </c>
      <c r="AQ303">
        <f>(Table2[[#This Row],[Sharpe Ratio]]-AVERAGE(Table2[Sharpe Ratio]))/_xlfn.STDEV.P(Table2[Sharpe Ratio])</f>
        <v>-0.35493308448563571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-0.33891909303070944</v>
      </c>
      <c r="AS303">
        <f>_xlfn.RANK.AVG(Table2[[#This Row],[1Y Return vs Nifty Z-Score]],Table2[1Y Return vs Nifty Z-Score])</f>
        <v>322</v>
      </c>
      <c r="AT303">
        <f>_xlfn.RANK.AVG(Table2[[#This Row],[6M Return vs Nifty Z-Score]],Table2[6M Return vs Nifty Z-Score])</f>
        <v>194</v>
      </c>
      <c r="AU303">
        <f>_xlfn.RANK.AVG(Table2[[#This Row],[Sharpe Ratio Z-Score]],Table2[Sharpe Ratio Z-Score])</f>
        <v>436</v>
      </c>
      <c r="AV303">
        <f>(Table2[[#This Row],[Rank 1Y]]+Table2[[#This Row],[Rank 6M]]+Table2[[#This Row],[Rank Sharpe]])/3</f>
        <v>317.33333333333331</v>
      </c>
    </row>
    <row r="304" spans="1:48" x14ac:dyDescent="0.3">
      <c r="A304" t="s">
        <v>659</v>
      </c>
      <c r="B304" t="s">
        <v>660</v>
      </c>
      <c r="C304" t="s">
        <v>10315</v>
      </c>
      <c r="D304" t="s">
        <v>262</v>
      </c>
      <c r="E304">
        <v>28689.553428609899</v>
      </c>
      <c r="F304">
        <v>3814.15</v>
      </c>
      <c r="G304">
        <v>-10.3386300744032</v>
      </c>
      <c r="H304">
        <f>(Table2[[#This Row],[1Y Return vs Nifty]]-AVERAGE(Table2[1Y Return vs Nifty]))/_xlfn.STDEV.P(Table2[1Y Return vs Nifty])</f>
        <v>-0.62991926248975272</v>
      </c>
      <c r="I304">
        <v>-7.5850208560648698</v>
      </c>
      <c r="J304">
        <f>(Table2[[#This Row],[1M Return vs Nifty]]-AVERAGE(Table2[1M Return vs Nifty]))/_xlfn.STDEV.P(Table2[1M Return vs Nifty])</f>
        <v>-0.74067874282632773</v>
      </c>
      <c r="K304">
        <v>28.684310116268701</v>
      </c>
      <c r="L304">
        <f>(Table2[[#This Row],[6M Return vs Nifty]]-AVERAGE(Table2[6M Return vs Nifty]))/_xlfn.STDEV.P(Table2[6M Return vs Nifty])</f>
        <v>0.71458882898618103</v>
      </c>
      <c r="M304">
        <v>2.6464498467839799</v>
      </c>
      <c r="N304">
        <f>(Table2[[#This Row],[1W Return vs Nifty]]-AVERAGE(Table2[1W Return vs Nifty]))/_xlfn.STDEV.P(Table2[1W Return vs Nifty])</f>
        <v>0.50246415435243541</v>
      </c>
      <c r="O304">
        <v>3866.04</v>
      </c>
      <c r="P304">
        <v>3947.2719547587199</v>
      </c>
      <c r="Q304">
        <v>3584.4106053082</v>
      </c>
      <c r="R304">
        <v>49.511323199074702</v>
      </c>
      <c r="S304" s="2">
        <f>(Table2[[#This Row],[Close Price]]-Table2[[#This Row],[20D EMA]])/Table2[[#This Row],[20D EMA]]</f>
        <v>-1.34220028763282E-2</v>
      </c>
      <c r="T304" s="2">
        <f>(Table2[[#This Row],[Close Price]]-Table2[[#This Row],[50D EMA]])/Table2[[#This Row],[50D EMA]]</f>
        <v>-3.3725052716023704E-2</v>
      </c>
      <c r="U304" s="2">
        <f>(Table2[[#This Row],[Close Price]]-Table2[[#This Row],[200D EMA]])/Table2[[#This Row],[200D EMA]]</f>
        <v>6.409405059553612E-2</v>
      </c>
      <c r="V304">
        <v>0.79033504741812299</v>
      </c>
      <c r="W304">
        <v>3703.05</v>
      </c>
      <c r="X304">
        <v>3848</v>
      </c>
      <c r="Y304">
        <v>3687.05</v>
      </c>
      <c r="Z304">
        <v>3848</v>
      </c>
      <c r="AA304">
        <v>3551.7</v>
      </c>
      <c r="AB304">
        <v>4438</v>
      </c>
      <c r="AC304" s="2">
        <f>(Table2[[#This Row],[Close Price]]/Table2[[#This Row],[Day Low]])-1</f>
        <v>3.0002295405138879E-2</v>
      </c>
      <c r="AD304" s="2">
        <f>(Table2[[#This Row],[Day High]]/Table2[[#This Row],[Close Price]])-1</f>
        <v>8.8748476069373528E-3</v>
      </c>
      <c r="AE304" s="2">
        <f>(Table2[[#This Row],[Close Price]]/Table2[[#This Row],[Current Week Low]])-1</f>
        <v>3.4472003363122283E-2</v>
      </c>
      <c r="AF304" s="2">
        <f>(Table2[[#This Row],[Current Week High]]/Table2[[#This Row],[Close Price]])-1</f>
        <v>8.8748476069373528E-3</v>
      </c>
      <c r="AG304" s="2">
        <f>(Table2[[#This Row],[Close Price]]/Table2[[#This Row],[Current Month Low]])-1</f>
        <v>7.3894191513923069E-2</v>
      </c>
      <c r="AH304" s="2">
        <f>(Table2[[#This Row],[Current Month High]]/Table2[[#This Row],[Close Price]])-1</f>
        <v>0.16356199939698235</v>
      </c>
      <c r="AI304">
        <v>26.3164794252978</v>
      </c>
      <c r="AJ304">
        <v>51.085363438304597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-0.13</v>
      </c>
      <c r="AM304" t="s">
        <v>10348</v>
      </c>
      <c r="AN304">
        <v>-8.81</v>
      </c>
      <c r="AO304" t="s">
        <v>10348</v>
      </c>
      <c r="AP304">
        <v>8.7462862310351996E-2</v>
      </c>
      <c r="AQ304">
        <f>(Table2[[#This Row],[Sharpe Ratio]]-AVERAGE(Table2[Sharpe Ratio]))/_xlfn.STDEV.P(Table2[Sharpe Ratio])</f>
        <v>0.25165872383434601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535</v>
      </c>
      <c r="AT304">
        <f>_xlfn.RANK.AVG(Table2[[#This Row],[6M Return vs Nifty Z-Score]],Table2[6M Return vs Nifty Z-Score])</f>
        <v>147</v>
      </c>
      <c r="AU304">
        <f>_xlfn.RANK.AVG(Table2[[#This Row],[Sharpe Ratio Z-Score]],Table2[Sharpe Ratio Z-Score])</f>
        <v>272</v>
      </c>
      <c r="AV304">
        <f>(Table2[[#This Row],[Rank 1Y]]+Table2[[#This Row],[Rank 6M]]+Table2[[#This Row],[Rank Sharpe]])/3</f>
        <v>318</v>
      </c>
    </row>
    <row r="305" spans="1:48" x14ac:dyDescent="0.3">
      <c r="A305" t="s">
        <v>592</v>
      </c>
      <c r="B305" t="s">
        <v>593</v>
      </c>
      <c r="C305" t="s">
        <v>10313</v>
      </c>
      <c r="D305" t="s">
        <v>118</v>
      </c>
      <c r="E305">
        <v>32527.618151670002</v>
      </c>
      <c r="F305">
        <v>321.89999999999998</v>
      </c>
      <c r="G305">
        <v>18.212322519774499</v>
      </c>
      <c r="H305">
        <f>(Table2[[#This Row],[1Y Return vs Nifty]]-AVERAGE(Table2[1Y Return vs Nifty]))/_xlfn.STDEV.P(Table2[1Y Return vs Nifty])</f>
        <v>-0.17974071284775639</v>
      </c>
      <c r="I305">
        <v>-3.9777616069812498</v>
      </c>
      <c r="J305">
        <f>(Table2[[#This Row],[1M Return vs Nifty]]-AVERAGE(Table2[1M Return vs Nifty]))/_xlfn.STDEV.P(Table2[1M Return vs Nifty])</f>
        <v>-0.3936513138918209</v>
      </c>
      <c r="K305">
        <v>27.928151685886899</v>
      </c>
      <c r="L305">
        <f>(Table2[[#This Row],[6M Return vs Nifty]]-AVERAGE(Table2[6M Return vs Nifty]))/_xlfn.STDEV.P(Table2[6M Return vs Nifty])</f>
        <v>0.68863543608006972</v>
      </c>
      <c r="M305">
        <v>-0.823717893719076</v>
      </c>
      <c r="N305">
        <f>(Table2[[#This Row],[1W Return vs Nifty]]-AVERAGE(Table2[1W Return vs Nifty]))/_xlfn.STDEV.P(Table2[1W Return vs Nifty])</f>
        <v>-0.28462229677232387</v>
      </c>
      <c r="O305">
        <v>321.18</v>
      </c>
      <c r="P305">
        <v>316.21228595969399</v>
      </c>
      <c r="Q305">
        <v>275.64580434938898</v>
      </c>
      <c r="R305">
        <v>52.6509460191076</v>
      </c>
      <c r="S305" s="2">
        <f>(Table2[[#This Row],[Close Price]]-Table2[[#This Row],[20D EMA]])/Table2[[#This Row],[20D EMA]]</f>
        <v>2.2417336073229043E-3</v>
      </c>
      <c r="T305" s="2">
        <f>(Table2[[#This Row],[Close Price]]-Table2[[#This Row],[50D EMA]])/Table2[[#This Row],[50D EMA]]</f>
        <v>1.7987011551571959E-2</v>
      </c>
      <c r="U305" s="2">
        <f>(Table2[[#This Row],[Close Price]]-Table2[[#This Row],[200D EMA]])/Table2[[#This Row],[200D EMA]]</f>
        <v>0.16780300995252034</v>
      </c>
      <c r="V305">
        <v>0.45858944721725198</v>
      </c>
      <c r="W305">
        <v>319.60000000000002</v>
      </c>
      <c r="X305">
        <v>326.05</v>
      </c>
      <c r="Y305">
        <v>317.14999999999998</v>
      </c>
      <c r="Z305">
        <v>326.05</v>
      </c>
      <c r="AA305">
        <v>309</v>
      </c>
      <c r="AB305">
        <v>345.65</v>
      </c>
      <c r="AC305" s="2">
        <f>(Table2[[#This Row],[Close Price]]/Table2[[#This Row],[Day Low]])-1</f>
        <v>7.1964956195242902E-3</v>
      </c>
      <c r="AD305" s="2">
        <f>(Table2[[#This Row],[Day High]]/Table2[[#This Row],[Close Price]])-1</f>
        <v>1.2892202547374998E-2</v>
      </c>
      <c r="AE305" s="2">
        <f>(Table2[[#This Row],[Close Price]]/Table2[[#This Row],[Current Week Low]])-1</f>
        <v>1.4977140154501134E-2</v>
      </c>
      <c r="AF305" s="2">
        <f>(Table2[[#This Row],[Current Week High]]/Table2[[#This Row],[Close Price]])-1</f>
        <v>1.2892202547374998E-2</v>
      </c>
      <c r="AG305" s="2">
        <f>(Table2[[#This Row],[Close Price]]/Table2[[#This Row],[Current Month Low]])-1</f>
        <v>4.1747572815533873E-2</v>
      </c>
      <c r="AH305" s="2">
        <f>(Table2[[#This Row],[Current Month High]]/Table2[[#This Row],[Close Price]])-1</f>
        <v>7.3780677228953095E-2</v>
      </c>
      <c r="AI305">
        <v>8.3876980428704506</v>
      </c>
      <c r="AJ305">
        <v>61.962264150943298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-0.09</v>
      </c>
      <c r="AM305" t="s">
        <v>10348</v>
      </c>
      <c r="AN305">
        <v>1.87</v>
      </c>
      <c r="AO305" t="s">
        <v>10349</v>
      </c>
      <c r="AP305">
        <v>2.8029955315911001E-2</v>
      </c>
      <c r="AQ305">
        <f>(Table2[[#This Row],[Sharpe Ratio]]-AVERAGE(Table2[Sharpe Ratio]))/_xlfn.STDEV.P(Table2[Sharpe Ratio])</f>
        <v>-0.43115982697101535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-0.60053871440284678</v>
      </c>
      <c r="AS305">
        <f>_xlfn.RANK.AVG(Table2[[#This Row],[1Y Return vs Nifty Z-Score]],Table2[1Y Return vs Nifty Z-Score])</f>
        <v>347</v>
      </c>
      <c r="AT305">
        <f>_xlfn.RANK.AVG(Table2[[#This Row],[6M Return vs Nifty Z-Score]],Table2[6M Return vs Nifty Z-Score])</f>
        <v>152</v>
      </c>
      <c r="AU305">
        <f>_xlfn.RANK.AVG(Table2[[#This Row],[Sharpe Ratio Z-Score]],Table2[Sharpe Ratio Z-Score])</f>
        <v>457</v>
      </c>
      <c r="AV305">
        <f>(Table2[[#This Row],[Rank 1Y]]+Table2[[#This Row],[Rank 6M]]+Table2[[#This Row],[Rank Sharpe]])/3</f>
        <v>318.66666666666669</v>
      </c>
    </row>
    <row r="306" spans="1:48" x14ac:dyDescent="0.3">
      <c r="A306" t="s">
        <v>114</v>
      </c>
      <c r="B306" t="s">
        <v>115</v>
      </c>
      <c r="C306" t="s">
        <v>10303</v>
      </c>
      <c r="D306" t="s">
        <v>18</v>
      </c>
      <c r="E306">
        <v>244650.45498547499</v>
      </c>
      <c r="F306">
        <v>173.25</v>
      </c>
      <c r="G306">
        <v>58.664375819579398</v>
      </c>
      <c r="H306">
        <f>(Table2[[#This Row],[1Y Return vs Nifty]]-AVERAGE(Table2[1Y Return vs Nifty]))/_xlfn.STDEV.P(Table2[1Y Return vs Nifty])</f>
        <v>0.45808902766536885</v>
      </c>
      <c r="I306">
        <v>-3.7555861886757098</v>
      </c>
      <c r="J306">
        <f>(Table2[[#This Row],[1M Return vs Nifty]]-AVERAGE(Table2[1M Return vs Nifty]))/_xlfn.STDEV.P(Table2[1M Return vs Nifty])</f>
        <v>-0.37227747883779566</v>
      </c>
      <c r="K306">
        <v>-12.7009439890802</v>
      </c>
      <c r="L306">
        <f>(Table2[[#This Row],[6M Return vs Nifty]]-AVERAGE(Table2[6M Return vs Nifty]))/_xlfn.STDEV.P(Table2[6M Return vs Nifty])</f>
        <v>-0.70586450084450647</v>
      </c>
      <c r="M306">
        <v>-0.52433552531267402</v>
      </c>
      <c r="N306">
        <f>(Table2[[#This Row],[1W Return vs Nifty]]-AVERAGE(Table2[1W Return vs Nifty]))/_xlfn.STDEV.P(Table2[1W Return vs Nifty])</f>
        <v>-0.21671785424985363</v>
      </c>
      <c r="O306">
        <v>171.62</v>
      </c>
      <c r="P306">
        <v>170.44961140704501</v>
      </c>
      <c r="Q306">
        <v>153.79061532976399</v>
      </c>
      <c r="R306">
        <v>57.139460752071997</v>
      </c>
      <c r="S306" s="2">
        <f>(Table2[[#This Row],[Close Price]]-Table2[[#This Row],[20D EMA]])/Table2[[#This Row],[20D EMA]]</f>
        <v>9.4977275375830051E-3</v>
      </c>
      <c r="T306" s="2">
        <f>(Table2[[#This Row],[Close Price]]-Table2[[#This Row],[50D EMA]])/Table2[[#This Row],[50D EMA]]</f>
        <v>1.6429421984820333E-2</v>
      </c>
      <c r="U306" s="2">
        <f>(Table2[[#This Row],[Close Price]]-Table2[[#This Row],[200D EMA]])/Table2[[#This Row],[200D EMA]]</f>
        <v>0.12653167833752674</v>
      </c>
      <c r="V306">
        <v>0.50775892561577596</v>
      </c>
      <c r="W306">
        <v>171.75</v>
      </c>
      <c r="X306">
        <v>174.63</v>
      </c>
      <c r="Y306">
        <v>171.75</v>
      </c>
      <c r="Z306">
        <v>174.63</v>
      </c>
      <c r="AA306">
        <v>163.01</v>
      </c>
      <c r="AB306">
        <v>182.49</v>
      </c>
      <c r="AC306" s="2">
        <f>(Table2[[#This Row],[Close Price]]/Table2[[#This Row],[Day Low]])-1</f>
        <v>8.733624454148492E-3</v>
      </c>
      <c r="AD306" s="2">
        <f>(Table2[[#This Row],[Day High]]/Table2[[#This Row],[Close Price]])-1</f>
        <v>7.9653679653679532E-3</v>
      </c>
      <c r="AE306" s="2">
        <f>(Table2[[#This Row],[Close Price]]/Table2[[#This Row],[Current Week Low]])-1</f>
        <v>8.733624454148492E-3</v>
      </c>
      <c r="AF306" s="2">
        <f>(Table2[[#This Row],[Current Week High]]/Table2[[#This Row],[Close Price]])-1</f>
        <v>7.9653679653679532E-3</v>
      </c>
      <c r="AG306" s="2">
        <f>(Table2[[#This Row],[Close Price]]/Table2[[#This Row],[Current Month Low]])-1</f>
        <v>6.2818232010306119E-2</v>
      </c>
      <c r="AH306" s="2">
        <f>(Table2[[#This Row],[Current Month High]]/Table2[[#This Row],[Close Price]])-1</f>
        <v>5.3333333333333455E-2</v>
      </c>
      <c r="AI306">
        <v>13.5930735930736</v>
      </c>
      <c r="AJ306">
        <v>102.631578947368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-0.04</v>
      </c>
      <c r="AM306" t="s">
        <v>10348</v>
      </c>
      <c r="AN306">
        <v>1.77</v>
      </c>
      <c r="AO306" t="s">
        <v>10349</v>
      </c>
      <c r="AP306">
        <v>0.107955087556563</v>
      </c>
      <c r="AQ306">
        <f>(Table2[[#This Row],[Sharpe Ratio]]-AVERAGE(Table2[Sharpe Ratio]))/_xlfn.STDEV.P(Table2[Sharpe Ratio])</f>
        <v>0.4870917903458597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-0.34967901592092726</v>
      </c>
      <c r="AS306">
        <f>_xlfn.RANK.AVG(Table2[[#This Row],[1Y Return vs Nifty Z-Score]],Table2[1Y Return vs Nifty Z-Score])</f>
        <v>177</v>
      </c>
      <c r="AT306">
        <f>_xlfn.RANK.AVG(Table2[[#This Row],[6M Return vs Nifty Z-Score]],Table2[6M Return vs Nifty Z-Score])</f>
        <v>563</v>
      </c>
      <c r="AU306">
        <f>_xlfn.RANK.AVG(Table2[[#This Row],[Sharpe Ratio Z-Score]],Table2[Sharpe Ratio Z-Score])</f>
        <v>220</v>
      </c>
      <c r="AV306">
        <f>(Table2[[#This Row],[Rank 1Y]]+Table2[[#This Row],[Rank 6M]]+Table2[[#This Row],[Rank Sharpe]])/3</f>
        <v>320</v>
      </c>
    </row>
    <row r="307" spans="1:48" x14ac:dyDescent="0.3">
      <c r="A307" t="s">
        <v>969</v>
      </c>
      <c r="B307" t="s">
        <v>970</v>
      </c>
      <c r="C307" t="s">
        <v>10307</v>
      </c>
      <c r="D307" t="s">
        <v>971</v>
      </c>
      <c r="E307">
        <v>15185.710441679999</v>
      </c>
      <c r="F307">
        <v>789.85</v>
      </c>
      <c r="G307">
        <v>36.867200387984298</v>
      </c>
      <c r="H307">
        <f>(Table2[[#This Row],[1Y Return vs Nifty]]-AVERAGE(Table2[1Y Return vs Nifty]))/_xlfn.STDEV.P(Table2[1Y Return vs Nifty])</f>
        <v>0.11440099169809631</v>
      </c>
      <c r="I307">
        <v>-7.0353510803150199</v>
      </c>
      <c r="J307">
        <f>(Table2[[#This Row],[1M Return vs Nifty]]-AVERAGE(Table2[1M Return vs Nifty]))/_xlfn.STDEV.P(Table2[1M Return vs Nifty])</f>
        <v>-0.68779912540211985</v>
      </c>
      <c r="K307">
        <v>39.853377594695601</v>
      </c>
      <c r="L307">
        <f>(Table2[[#This Row],[6M Return vs Nifty]]-AVERAGE(Table2[6M Return vs Nifty]))/_xlfn.STDEV.P(Table2[6M Return vs Nifty])</f>
        <v>1.0979412919298508</v>
      </c>
      <c r="M307">
        <v>-7.3897280536833696</v>
      </c>
      <c r="N307">
        <f>(Table2[[#This Row],[1W Return vs Nifty]]-AVERAGE(Table2[1W Return vs Nifty]))/_xlfn.STDEV.P(Table2[1W Return vs Nifty])</f>
        <v>-1.7738925630293154</v>
      </c>
      <c r="O307">
        <v>805.94</v>
      </c>
      <c r="P307">
        <v>766.96722091352797</v>
      </c>
      <c r="Q307">
        <v>625.99863690538496</v>
      </c>
      <c r="R307">
        <v>38.7164612024985</v>
      </c>
      <c r="S307" s="2">
        <f>(Table2[[#This Row],[Close Price]]-Table2[[#This Row],[20D EMA]])/Table2[[#This Row],[20D EMA]]</f>
        <v>-1.9964265329925342E-2</v>
      </c>
      <c r="T307" s="2">
        <f>(Table2[[#This Row],[Close Price]]-Table2[[#This Row],[50D EMA]])/Table2[[#This Row],[50D EMA]]</f>
        <v>2.9835406862912053E-2</v>
      </c>
      <c r="U307" s="2">
        <f>(Table2[[#This Row],[Close Price]]-Table2[[#This Row],[200D EMA]])/Table2[[#This Row],[200D EMA]]</f>
        <v>0.26174396146389689</v>
      </c>
      <c r="V307">
        <v>0.40471767410120302</v>
      </c>
      <c r="W307">
        <v>783.45</v>
      </c>
      <c r="X307">
        <v>803.25</v>
      </c>
      <c r="Y307">
        <v>780.55</v>
      </c>
      <c r="Z307">
        <v>803.25</v>
      </c>
      <c r="AA307">
        <v>777.25</v>
      </c>
      <c r="AB307">
        <v>854.5</v>
      </c>
      <c r="AC307" s="2">
        <f>(Table2[[#This Row],[Close Price]]/Table2[[#This Row],[Day Low]])-1</f>
        <v>8.1689961069628669E-3</v>
      </c>
      <c r="AD307" s="2">
        <f>(Table2[[#This Row],[Day High]]/Table2[[#This Row],[Close Price]])-1</f>
        <v>1.6965246565803671E-2</v>
      </c>
      <c r="AE307" s="2">
        <f>(Table2[[#This Row],[Close Price]]/Table2[[#This Row],[Current Week Low]])-1</f>
        <v>1.1914675549292264E-2</v>
      </c>
      <c r="AF307" s="2">
        <f>(Table2[[#This Row],[Current Week High]]/Table2[[#This Row],[Close Price]])-1</f>
        <v>1.6965246565803671E-2</v>
      </c>
      <c r="AG307" s="2">
        <f>(Table2[[#This Row],[Close Price]]/Table2[[#This Row],[Current Month Low]])-1</f>
        <v>1.6211000321646907E-2</v>
      </c>
      <c r="AH307" s="2">
        <f>(Table2[[#This Row],[Current Month High]]/Table2[[#This Row],[Close Price]])-1</f>
        <v>8.185098436411975E-2</v>
      </c>
      <c r="AI307">
        <v>10.995758688358499</v>
      </c>
      <c r="AJ307">
        <v>76.957544527836902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0.28999999999999998</v>
      </c>
      <c r="AM307" t="s">
        <v>10349</v>
      </c>
      <c r="AN307">
        <v>-0.98</v>
      </c>
      <c r="AO307" t="s">
        <v>10348</v>
      </c>
      <c r="AP307">
        <v>-1.1352449709211E-2</v>
      </c>
      <c r="AQ307">
        <f>(Table2[[#This Row],[Sharpe Ratio]]-AVERAGE(Table2[Sharpe Ratio]))/_xlfn.STDEV.P(Table2[Sharpe Ratio])</f>
        <v>-0.88362022452482858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-2.1329696293283167</v>
      </c>
      <c r="AS307">
        <f>_xlfn.RANK.AVG(Table2[[#This Row],[1Y Return vs Nifty Z-Score]],Table2[1Y Return vs Nifty Z-Score])</f>
        <v>266</v>
      </c>
      <c r="AT307">
        <f>_xlfn.RANK.AVG(Table2[[#This Row],[6M Return vs Nifty Z-Score]],Table2[6M Return vs Nifty Z-Score])</f>
        <v>98</v>
      </c>
      <c r="AU307">
        <f>_xlfn.RANK.AVG(Table2[[#This Row],[Sharpe Ratio Z-Score]],Table2[Sharpe Ratio Z-Score])</f>
        <v>598</v>
      </c>
      <c r="AV307">
        <f>(Table2[[#This Row],[Rank 1Y]]+Table2[[#This Row],[Rank 6M]]+Table2[[#This Row],[Rank Sharpe]])/3</f>
        <v>320.66666666666669</v>
      </c>
    </row>
    <row r="308" spans="1:48" x14ac:dyDescent="0.3">
      <c r="A308" t="s">
        <v>1697</v>
      </c>
      <c r="B308" t="s">
        <v>1698</v>
      </c>
      <c r="C308" t="s">
        <v>10308</v>
      </c>
      <c r="D308" t="s">
        <v>46</v>
      </c>
      <c r="E308">
        <v>4987.0847973699902</v>
      </c>
      <c r="F308">
        <v>720.7</v>
      </c>
      <c r="G308">
        <v>-7.0053334479972307E-2</v>
      </c>
      <c r="H308">
        <f>(Table2[[#This Row],[1Y Return vs Nifty]]-AVERAGE(Table2[1Y Return vs Nifty]))/_xlfn.STDEV.P(Table2[1Y Return vs Nifty])</f>
        <v>-0.46800897356269017</v>
      </c>
      <c r="I308">
        <v>-7.0778321369711898</v>
      </c>
      <c r="J308">
        <f>(Table2[[#This Row],[1M Return vs Nifty]]-AVERAGE(Table2[1M Return vs Nifty]))/_xlfn.STDEV.P(Table2[1M Return vs Nifty])</f>
        <v>-0.69188591009150879</v>
      </c>
      <c r="K308">
        <v>3.8511705091812298</v>
      </c>
      <c r="L308">
        <f>(Table2[[#This Row],[6M Return vs Nifty]]-AVERAGE(Table2[6M Return vs Nifty]))/_xlfn.STDEV.P(Table2[6M Return vs Nifty])</f>
        <v>-0.13775137303951213</v>
      </c>
      <c r="M308">
        <v>-0.90295447406666196</v>
      </c>
      <c r="N308">
        <f>(Table2[[#This Row],[1W Return vs Nifty]]-AVERAGE(Table2[1W Return vs Nifty]))/_xlfn.STDEV.P(Table2[1W Return vs Nifty])</f>
        <v>-0.30259434985123423</v>
      </c>
      <c r="O308">
        <v>704.56</v>
      </c>
      <c r="P308">
        <v>666.77759895773704</v>
      </c>
      <c r="Q308">
        <v>607.90076410907295</v>
      </c>
      <c r="R308">
        <v>56.199807863795897</v>
      </c>
      <c r="S308" s="2">
        <f>(Table2[[#This Row],[Close Price]]-Table2[[#This Row],[20D EMA]])/Table2[[#This Row],[20D EMA]]</f>
        <v>2.2907914159191696E-2</v>
      </c>
      <c r="T308" s="2">
        <f>(Table2[[#This Row],[Close Price]]-Table2[[#This Row],[50D EMA]])/Table2[[#This Row],[50D EMA]]</f>
        <v>8.0870144897715462E-2</v>
      </c>
      <c r="U308" s="2">
        <f>(Table2[[#This Row],[Close Price]]-Table2[[#This Row],[200D EMA]])/Table2[[#This Row],[200D EMA]]</f>
        <v>0.18555534480408717</v>
      </c>
      <c r="V308">
        <v>0.60017675491085098</v>
      </c>
      <c r="W308">
        <v>705.5</v>
      </c>
      <c r="X308">
        <v>727.4</v>
      </c>
      <c r="Y308">
        <v>705</v>
      </c>
      <c r="Z308">
        <v>744.9</v>
      </c>
      <c r="AA308">
        <v>640.1</v>
      </c>
      <c r="AB308">
        <v>771.7</v>
      </c>
      <c r="AC308" s="2">
        <f>(Table2[[#This Row],[Close Price]]/Table2[[#This Row],[Day Low]])-1</f>
        <v>2.1545003543586239E-2</v>
      </c>
      <c r="AD308" s="2">
        <f>(Table2[[#This Row],[Day High]]/Table2[[#This Row],[Close Price]])-1</f>
        <v>9.2965172748715741E-3</v>
      </c>
      <c r="AE308" s="2">
        <f>(Table2[[#This Row],[Close Price]]/Table2[[#This Row],[Current Week Low]])-1</f>
        <v>2.2269503546099356E-2</v>
      </c>
      <c r="AF308" s="2">
        <f>(Table2[[#This Row],[Current Week High]]/Table2[[#This Row],[Close Price]])-1</f>
        <v>3.3578465380879496E-2</v>
      </c>
      <c r="AG308" s="2">
        <f>(Table2[[#This Row],[Close Price]]/Table2[[#This Row],[Current Month Low]])-1</f>
        <v>0.12591782533979079</v>
      </c>
      <c r="AH308" s="2">
        <f>(Table2[[#This Row],[Current Month High]]/Table2[[#This Row],[Close Price]])-1</f>
        <v>7.0764534480366237E-2</v>
      </c>
      <c r="AI308">
        <v>40.0097127792423</v>
      </c>
      <c r="AJ308">
        <v>68.881077914469799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0.28999999999999998</v>
      </c>
      <c r="AM308" t="s">
        <v>10349</v>
      </c>
      <c r="AN308">
        <v>1.87</v>
      </c>
      <c r="AO308" t="s">
        <v>10349</v>
      </c>
      <c r="AP308">
        <v>0.138664524741449</v>
      </c>
      <c r="AQ308">
        <f>(Table2[[#This Row],[Sharpe Ratio]]-AVERAGE(Table2[Sharpe Ratio]))/_xlfn.STDEV.P(Table2[Sharpe Ratio])</f>
        <v>0.83990935312456494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-0.76033125342038033</v>
      </c>
      <c r="AS308">
        <f>_xlfn.RANK.AVG(Table2[[#This Row],[1Y Return vs Nifty Z-Score]],Table2[1Y Return vs Nifty Z-Score])</f>
        <v>466</v>
      </c>
      <c r="AT308">
        <f>_xlfn.RANK.AVG(Table2[[#This Row],[6M Return vs Nifty Z-Score]],Table2[6M Return vs Nifty Z-Score])</f>
        <v>352</v>
      </c>
      <c r="AU308">
        <f>_xlfn.RANK.AVG(Table2[[#This Row],[Sharpe Ratio Z-Score]],Table2[Sharpe Ratio Z-Score])</f>
        <v>145</v>
      </c>
      <c r="AV308">
        <f>(Table2[[#This Row],[Rank 1Y]]+Table2[[#This Row],[Rank 6M]]+Table2[[#This Row],[Rank Sharpe]])/3</f>
        <v>321</v>
      </c>
    </row>
    <row r="309" spans="1:48" x14ac:dyDescent="0.3">
      <c r="A309" t="s">
        <v>208</v>
      </c>
      <c r="B309" t="s">
        <v>209</v>
      </c>
      <c r="C309" t="s">
        <v>10305</v>
      </c>
      <c r="D309" t="s">
        <v>34</v>
      </c>
      <c r="E309">
        <v>127683.736410567</v>
      </c>
      <c r="F309">
        <v>115.96</v>
      </c>
      <c r="G309">
        <v>55.680245242865503</v>
      </c>
      <c r="H309">
        <f>(Table2[[#This Row],[1Y Return vs Nifty]]-AVERAGE(Table2[1Y Return vs Nifty]))/_xlfn.STDEV.P(Table2[1Y Return vs Nifty])</f>
        <v>0.41103660198758785</v>
      </c>
      <c r="I309">
        <v>-7.2851376547454798</v>
      </c>
      <c r="J309">
        <f>(Table2[[#This Row],[1M Return vs Nifty]]-AVERAGE(Table2[1M Return vs Nifty]))/_xlfn.STDEV.P(Table2[1M Return vs Nifty])</f>
        <v>-0.71182922324689801</v>
      </c>
      <c r="K309">
        <v>-18.7301174088533</v>
      </c>
      <c r="L309">
        <f>(Table2[[#This Row],[6M Return vs Nifty]]-AVERAGE(Table2[6M Return vs Nifty]))/_xlfn.STDEV.P(Table2[6M Return vs Nifty])</f>
        <v>-0.91280196312135353</v>
      </c>
      <c r="M309">
        <v>-0.90224993911608997</v>
      </c>
      <c r="N309">
        <f>(Table2[[#This Row],[1W Return vs Nifty]]-AVERAGE(Table2[1W Return vs Nifty]))/_xlfn.STDEV.P(Table2[1W Return vs Nifty])</f>
        <v>-0.30243455068433323</v>
      </c>
      <c r="O309">
        <v>116.75</v>
      </c>
      <c r="P309">
        <v>119.245153726377</v>
      </c>
      <c r="Q309">
        <v>111.099515868353</v>
      </c>
      <c r="R309">
        <v>47.712993733367</v>
      </c>
      <c r="S309" s="2">
        <f>(Table2[[#This Row],[Close Price]]-Table2[[#This Row],[20D EMA]])/Table2[[#This Row],[20D EMA]]</f>
        <v>-6.7665952890792825E-3</v>
      </c>
      <c r="T309" s="2">
        <f>(Table2[[#This Row],[Close Price]]-Table2[[#This Row],[50D EMA]])/Table2[[#This Row],[50D EMA]]</f>
        <v>-2.7549578525557547E-2</v>
      </c>
      <c r="U309" s="2">
        <f>(Table2[[#This Row],[Close Price]]-Table2[[#This Row],[200D EMA]])/Table2[[#This Row],[200D EMA]]</f>
        <v>4.3748922699234923E-2</v>
      </c>
      <c r="V309">
        <v>0.47025212521067</v>
      </c>
      <c r="W309">
        <v>115.7</v>
      </c>
      <c r="X309">
        <v>116.65</v>
      </c>
      <c r="Y309">
        <v>115.7</v>
      </c>
      <c r="Z309">
        <v>116.84</v>
      </c>
      <c r="AA309">
        <v>111.9</v>
      </c>
      <c r="AB309">
        <v>125.7</v>
      </c>
      <c r="AC309" s="2">
        <f>(Table2[[#This Row],[Close Price]]/Table2[[#This Row],[Day Low]])-1</f>
        <v>2.2471910112358273E-3</v>
      </c>
      <c r="AD309" s="2">
        <f>(Table2[[#This Row],[Day High]]/Table2[[#This Row],[Close Price]])-1</f>
        <v>5.9503276992067811E-3</v>
      </c>
      <c r="AE309" s="2">
        <f>(Table2[[#This Row],[Close Price]]/Table2[[#This Row],[Current Week Low]])-1</f>
        <v>2.2471910112358273E-3</v>
      </c>
      <c r="AF309" s="2">
        <f>(Table2[[#This Row],[Current Week High]]/Table2[[#This Row],[Close Price]])-1</f>
        <v>7.5888237323216146E-3</v>
      </c>
      <c r="AG309" s="2">
        <f>(Table2[[#This Row],[Close Price]]/Table2[[#This Row],[Current Month Low]])-1</f>
        <v>3.6282394995531542E-2</v>
      </c>
      <c r="AH309" s="2">
        <f>(Table2[[#This Row],[Current Month High]]/Table2[[#This Row],[Close Price]])-1</f>
        <v>8.3994480855467568E-2</v>
      </c>
      <c r="AI309">
        <v>23.232149016902301</v>
      </c>
      <c r="AJ309">
        <v>89.013854930725302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-0.1</v>
      </c>
      <c r="AM309" t="s">
        <v>10348</v>
      </c>
      <c r="AN309">
        <v>1.7</v>
      </c>
      <c r="AO309" t="s">
        <v>10349</v>
      </c>
      <c r="AP309">
        <v>0.13392981449157201</v>
      </c>
      <c r="AQ309">
        <f>(Table2[[#This Row],[Sharpe Ratio]]-AVERAGE(Table2[Sharpe Ratio]))/_xlfn.STDEV.P(Table2[Sharpe Ratio])</f>
        <v>0.78551275442535129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189</v>
      </c>
      <c r="AT309">
        <f>_xlfn.RANK.AVG(Table2[[#This Row],[6M Return vs Nifty Z-Score]],Table2[6M Return vs Nifty Z-Score])</f>
        <v>621</v>
      </c>
      <c r="AU309">
        <f>_xlfn.RANK.AVG(Table2[[#This Row],[Sharpe Ratio Z-Score]],Table2[Sharpe Ratio Z-Score])</f>
        <v>155</v>
      </c>
      <c r="AV309">
        <f>(Table2[[#This Row],[Rank 1Y]]+Table2[[#This Row],[Rank 6M]]+Table2[[#This Row],[Rank Sharpe]])/3</f>
        <v>321.66666666666669</v>
      </c>
    </row>
    <row r="310" spans="1:48" x14ac:dyDescent="0.3">
      <c r="A310" t="s">
        <v>275</v>
      </c>
      <c r="B310" t="s">
        <v>276</v>
      </c>
      <c r="C310" t="s">
        <v>10305</v>
      </c>
      <c r="D310" t="s">
        <v>34</v>
      </c>
      <c r="E310">
        <v>100548.1692171</v>
      </c>
      <c r="F310">
        <v>110.85</v>
      </c>
      <c r="G310">
        <v>39.821269580841999</v>
      </c>
      <c r="H310">
        <f>(Table2[[#This Row],[1Y Return vs Nifty]]-AVERAGE(Table2[1Y Return vs Nifty]))/_xlfn.STDEV.P(Table2[1Y Return vs Nifty])</f>
        <v>0.16097942302700324</v>
      </c>
      <c r="I310">
        <v>-4.3109847352493498</v>
      </c>
      <c r="J310">
        <f>(Table2[[#This Row],[1M Return vs Nifty]]-AVERAGE(Table2[1M Return vs Nifty]))/_xlfn.STDEV.P(Table2[1M Return vs Nifty])</f>
        <v>-0.42570821844997492</v>
      </c>
      <c r="K310">
        <v>-15.7871478708777</v>
      </c>
      <c r="L310">
        <f>(Table2[[#This Row],[6M Return vs Nifty]]-AVERAGE(Table2[6M Return vs Nifty]))/_xlfn.STDEV.P(Table2[6M Return vs Nifty])</f>
        <v>-0.81179132611604821</v>
      </c>
      <c r="M310">
        <v>-0.18397472198400999</v>
      </c>
      <c r="N310">
        <f>(Table2[[#This Row],[1W Return vs Nifty]]-AVERAGE(Table2[1W Return vs Nifty]))/_xlfn.STDEV.P(Table2[1W Return vs Nifty])</f>
        <v>-0.13951888381763616</v>
      </c>
      <c r="O310">
        <v>110.85</v>
      </c>
      <c r="P310">
        <v>112.76096936153</v>
      </c>
      <c r="Q310">
        <v>105.228044329271</v>
      </c>
      <c r="R310">
        <v>51.564275607780502</v>
      </c>
      <c r="S310" s="2">
        <f>(Table2[[#This Row],[Close Price]]-Table2[[#This Row],[20D EMA]])/Table2[[#This Row],[20D EMA]]</f>
        <v>0</v>
      </c>
      <c r="T310" s="2">
        <f>(Table2[[#This Row],[Close Price]]-Table2[[#This Row],[50D EMA]])/Table2[[#This Row],[50D EMA]]</f>
        <v>-1.6947081710544088E-2</v>
      </c>
      <c r="U310" s="2">
        <f>(Table2[[#This Row],[Close Price]]-Table2[[#This Row],[200D EMA]])/Table2[[#This Row],[200D EMA]]</f>
        <v>5.3426400790432156E-2</v>
      </c>
      <c r="V310">
        <v>0.47438444210064501</v>
      </c>
      <c r="W310">
        <v>110.5</v>
      </c>
      <c r="X310">
        <v>112.02</v>
      </c>
      <c r="Y310">
        <v>110.5</v>
      </c>
      <c r="Z310">
        <v>113.19</v>
      </c>
      <c r="AA310">
        <v>104.04</v>
      </c>
      <c r="AB310">
        <v>115.6</v>
      </c>
      <c r="AC310" s="2">
        <f>(Table2[[#This Row],[Close Price]]/Table2[[#This Row],[Day Low]])-1</f>
        <v>3.1674208144796268E-3</v>
      </c>
      <c r="AD310" s="2">
        <f>(Table2[[#This Row],[Day High]]/Table2[[#This Row],[Close Price]])-1</f>
        <v>1.0554803788903833E-2</v>
      </c>
      <c r="AE310" s="2">
        <f>(Table2[[#This Row],[Close Price]]/Table2[[#This Row],[Current Week Low]])-1</f>
        <v>3.1674208144796268E-3</v>
      </c>
      <c r="AF310" s="2">
        <f>(Table2[[#This Row],[Current Week High]]/Table2[[#This Row],[Close Price]])-1</f>
        <v>2.1109607577807887E-2</v>
      </c>
      <c r="AG310" s="2">
        <f>(Table2[[#This Row],[Close Price]]/Table2[[#This Row],[Current Month Low]])-1</f>
        <v>6.5455594002306716E-2</v>
      </c>
      <c r="AH310" s="2">
        <f>(Table2[[#This Row],[Current Month High]]/Table2[[#This Row],[Close Price]])-1</f>
        <v>4.2850699142986004E-2</v>
      </c>
      <c r="AI310">
        <v>16.283265674334601</v>
      </c>
      <c r="AJ310">
        <v>73.6100234925606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-0.1</v>
      </c>
      <c r="AM310" t="s">
        <v>10348</v>
      </c>
      <c r="AN310">
        <v>3.45</v>
      </c>
      <c r="AO310" t="s">
        <v>10349</v>
      </c>
      <c r="AP310">
        <v>0.15546072417107101</v>
      </c>
      <c r="AQ310">
        <f>(Table2[[#This Row],[Sharpe Ratio]]-AVERAGE(Table2[Sharpe Ratio]))/_xlfn.STDEV.P(Table2[Sharpe Ratio])</f>
        <v>1.032879159475196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255</v>
      </c>
      <c r="AT310">
        <f>_xlfn.RANK.AVG(Table2[[#This Row],[6M Return vs Nifty Z-Score]],Table2[6M Return vs Nifty Z-Score])</f>
        <v>597</v>
      </c>
      <c r="AU310">
        <f>_xlfn.RANK.AVG(Table2[[#This Row],[Sharpe Ratio Z-Score]],Table2[Sharpe Ratio Z-Score])</f>
        <v>113</v>
      </c>
      <c r="AV310">
        <f>(Table2[[#This Row],[Rank 1Y]]+Table2[[#This Row],[Rank 6M]]+Table2[[#This Row],[Rank Sharpe]])/3</f>
        <v>321.66666666666669</v>
      </c>
    </row>
    <row r="311" spans="1:48" x14ac:dyDescent="0.3">
      <c r="A311" t="s">
        <v>84</v>
      </c>
      <c r="B311" t="s">
        <v>85</v>
      </c>
      <c r="C311" t="s">
        <v>10314</v>
      </c>
      <c r="D311" t="s">
        <v>86</v>
      </c>
      <c r="E311">
        <v>319344.140934075</v>
      </c>
      <c r="F311">
        <v>1478.35</v>
      </c>
      <c r="G311">
        <v>53.2329813875184</v>
      </c>
      <c r="H311">
        <f>(Table2[[#This Row],[1Y Return vs Nifty]]-AVERAGE(Table2[1Y Return vs Nifty]))/_xlfn.STDEV.P(Table2[1Y Return vs Nifty])</f>
        <v>0.37244924875104096</v>
      </c>
      <c r="I311">
        <v>-4.9025930780311997</v>
      </c>
      <c r="J311">
        <f>(Table2[[#This Row],[1M Return vs Nifty]]-AVERAGE(Table2[1M Return vs Nifty]))/_xlfn.STDEV.P(Table2[1M Return vs Nifty])</f>
        <v>-0.48262243169482139</v>
      </c>
      <c r="K311">
        <v>-1.50082363855939</v>
      </c>
      <c r="L311">
        <f>(Table2[[#This Row],[6M Return vs Nifty]]-AVERAGE(Table2[6M Return vs Nifty]))/_xlfn.STDEV.P(Table2[6M Return vs Nifty])</f>
        <v>-0.32144621973636861</v>
      </c>
      <c r="M311">
        <v>-2.30931319978363</v>
      </c>
      <c r="N311">
        <f>(Table2[[#This Row],[1W Return vs Nifty]]-AVERAGE(Table2[1W Return vs Nifty]))/_xlfn.STDEV.P(Table2[1W Return vs Nifty])</f>
        <v>-0.62157774812132494</v>
      </c>
      <c r="O311">
        <v>1498.57</v>
      </c>
      <c r="P311">
        <v>1480.2769508783799</v>
      </c>
      <c r="Q311">
        <v>1289.1207378618999</v>
      </c>
      <c r="R311">
        <v>39.566651800635299</v>
      </c>
      <c r="S311" s="2">
        <f>(Table2[[#This Row],[Close Price]]-Table2[[#This Row],[20D EMA]])/Table2[[#This Row],[20D EMA]]</f>
        <v>-1.3492863196247108E-2</v>
      </c>
      <c r="T311" s="2">
        <f>(Table2[[#This Row],[Close Price]]-Table2[[#This Row],[50D EMA]])/Table2[[#This Row],[50D EMA]]</f>
        <v>-1.3017502415589061E-3</v>
      </c>
      <c r="U311" s="2">
        <f>(Table2[[#This Row],[Close Price]]-Table2[[#This Row],[200D EMA]])/Table2[[#This Row],[200D EMA]]</f>
        <v>0.14678940193914686</v>
      </c>
      <c r="V311">
        <v>0.29000755407621898</v>
      </c>
      <c r="W311">
        <v>1475.6</v>
      </c>
      <c r="X311">
        <v>1496.9</v>
      </c>
      <c r="Y311">
        <v>1475.6</v>
      </c>
      <c r="Z311">
        <v>1497</v>
      </c>
      <c r="AA311">
        <v>1452</v>
      </c>
      <c r="AB311">
        <v>1604.95</v>
      </c>
      <c r="AC311" s="2">
        <f>(Table2[[#This Row],[Close Price]]/Table2[[#This Row],[Day Low]])-1</f>
        <v>1.8636486852805501E-3</v>
      </c>
      <c r="AD311" s="2">
        <f>(Table2[[#This Row],[Day High]]/Table2[[#This Row],[Close Price]])-1</f>
        <v>1.2547772854872186E-2</v>
      </c>
      <c r="AE311" s="2">
        <f>(Table2[[#This Row],[Close Price]]/Table2[[#This Row],[Current Week Low]])-1</f>
        <v>1.8636486852805501E-3</v>
      </c>
      <c r="AF311" s="2">
        <f>(Table2[[#This Row],[Current Week High]]/Table2[[#This Row],[Close Price]])-1</f>
        <v>1.2615415835221855E-2</v>
      </c>
      <c r="AG311" s="2">
        <f>(Table2[[#This Row],[Close Price]]/Table2[[#This Row],[Current Month Low]])-1</f>
        <v>1.81473829201102E-2</v>
      </c>
      <c r="AH311" s="2">
        <f>(Table2[[#This Row],[Current Month High]]/Table2[[#This Row],[Close Price]])-1</f>
        <v>8.5636013122738275E-2</v>
      </c>
      <c r="AI311">
        <v>9.6763283390266199</v>
      </c>
      <c r="AJ311">
        <v>95.937707090788507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</v>
      </c>
      <c r="AM311" t="s">
        <v>10350</v>
      </c>
      <c r="AN311">
        <v>-2.68</v>
      </c>
      <c r="AO311" t="s">
        <v>10348</v>
      </c>
      <c r="AP311">
        <v>7.0606330494369998E-2</v>
      </c>
      <c r="AQ311">
        <f>(Table2[[#This Row],[Sharpe Ratio]]-AVERAGE(Table2[Sharpe Ratio]))/_xlfn.STDEV.P(Table2[Sharpe Ratio])</f>
        <v>5.7995764907065754E-2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-0.99520138589440821</v>
      </c>
      <c r="AS311">
        <f>_xlfn.RANK.AVG(Table2[[#This Row],[1Y Return vs Nifty Z-Score]],Table2[1Y Return vs Nifty Z-Score])</f>
        <v>195</v>
      </c>
      <c r="AT311">
        <f>_xlfn.RANK.AVG(Table2[[#This Row],[6M Return vs Nifty Z-Score]],Table2[6M Return vs Nifty Z-Score])</f>
        <v>432</v>
      </c>
      <c r="AU311">
        <f>_xlfn.RANK.AVG(Table2[[#This Row],[Sharpe Ratio Z-Score]],Table2[Sharpe Ratio Z-Score])</f>
        <v>343</v>
      </c>
      <c r="AV311">
        <f>(Table2[[#This Row],[Rank 1Y]]+Table2[[#This Row],[Rank 6M]]+Table2[[#This Row],[Rank Sharpe]])/3</f>
        <v>323.33333333333331</v>
      </c>
    </row>
    <row r="312" spans="1:48" x14ac:dyDescent="0.3">
      <c r="A312" t="s">
        <v>1504</v>
      </c>
      <c r="B312" t="s">
        <v>1505</v>
      </c>
      <c r="C312" t="s">
        <v>10318</v>
      </c>
      <c r="D312" t="s">
        <v>385</v>
      </c>
      <c r="E312">
        <v>6906.5626283499996</v>
      </c>
      <c r="F312">
        <v>355.15</v>
      </c>
      <c r="G312">
        <v>22.112580715693898</v>
      </c>
      <c r="H312">
        <f>(Table2[[#This Row],[1Y Return vs Nifty]]-AVERAGE(Table2[1Y Return vs Nifty]))/_xlfn.STDEV.P(Table2[1Y Return vs Nifty])</f>
        <v>-0.1182431998636761</v>
      </c>
      <c r="I312">
        <v>-2.7335496364787599</v>
      </c>
      <c r="J312">
        <f>(Table2[[#This Row],[1M Return vs Nifty]]-AVERAGE(Table2[1M Return vs Nifty]))/_xlfn.STDEV.P(Table2[1M Return vs Nifty])</f>
        <v>-0.27395498730184736</v>
      </c>
      <c r="K312">
        <v>32.317430857795898</v>
      </c>
      <c r="L312">
        <f>(Table2[[#This Row],[6M Return vs Nifty]]-AVERAGE(Table2[6M Return vs Nifty]))/_xlfn.STDEV.P(Table2[6M Return vs Nifty])</f>
        <v>0.83928731318159977</v>
      </c>
      <c r="M312">
        <v>-1.95604684885191</v>
      </c>
      <c r="N312">
        <f>(Table2[[#This Row],[1W Return vs Nifty]]-AVERAGE(Table2[1W Return vs Nifty]))/_xlfn.STDEV.P(Table2[1W Return vs Nifty])</f>
        <v>-0.5414516045890434</v>
      </c>
      <c r="O312">
        <v>341.8</v>
      </c>
      <c r="P312">
        <v>330.43083039865701</v>
      </c>
      <c r="Q312">
        <v>285.42703967101602</v>
      </c>
      <c r="R312">
        <v>62.1474885419888</v>
      </c>
      <c r="S312" s="2">
        <f>(Table2[[#This Row],[Close Price]]-Table2[[#This Row],[20D EMA]])/Table2[[#This Row],[20D EMA]]</f>
        <v>3.9057928613224005E-2</v>
      </c>
      <c r="T312" s="2">
        <f>(Table2[[#This Row],[Close Price]]-Table2[[#This Row],[50D EMA]])/Table2[[#This Row],[50D EMA]]</f>
        <v>7.4808908029313947E-2</v>
      </c>
      <c r="U312" s="2">
        <f>(Table2[[#This Row],[Close Price]]-Table2[[#This Row],[200D EMA]])/Table2[[#This Row],[200D EMA]]</f>
        <v>0.24427594669848671</v>
      </c>
      <c r="V312">
        <v>0.45100142625052198</v>
      </c>
      <c r="W312">
        <v>335.5</v>
      </c>
      <c r="X312">
        <v>357.7</v>
      </c>
      <c r="Y312">
        <v>335.25</v>
      </c>
      <c r="Z312">
        <v>357.7</v>
      </c>
      <c r="AA312">
        <v>322.3</v>
      </c>
      <c r="AB312">
        <v>373.2</v>
      </c>
      <c r="AC312" s="2">
        <f>(Table2[[#This Row],[Close Price]]/Table2[[#This Row],[Day Low]])-1</f>
        <v>5.8569299552906129E-2</v>
      </c>
      <c r="AD312" s="2">
        <f>(Table2[[#This Row],[Day High]]/Table2[[#This Row],[Close Price]])-1</f>
        <v>7.1800647613684543E-3</v>
      </c>
      <c r="AE312" s="2">
        <f>(Table2[[#This Row],[Close Price]]/Table2[[#This Row],[Current Week Low]])-1</f>
        <v>5.9358687546607003E-2</v>
      </c>
      <c r="AF312" s="2">
        <f>(Table2[[#This Row],[Current Week High]]/Table2[[#This Row],[Close Price]])-1</f>
        <v>7.1800647613684543E-3</v>
      </c>
      <c r="AG312" s="2">
        <f>(Table2[[#This Row],[Close Price]]/Table2[[#This Row],[Current Month Low]])-1</f>
        <v>0.1019236735960285</v>
      </c>
      <c r="AH312" s="2">
        <f>(Table2[[#This Row],[Current Month High]]/Table2[[#This Row],[Close Price]])-1</f>
        <v>5.0823595663804122E-2</v>
      </c>
      <c r="AI312">
        <v>5.0823595663804104</v>
      </c>
      <c r="AJ312">
        <v>73.159434422233005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0.24</v>
      </c>
      <c r="AM312" t="s">
        <v>10349</v>
      </c>
      <c r="AN312">
        <v>0.17</v>
      </c>
      <c r="AO312" t="s">
        <v>10349</v>
      </c>
      <c r="AP312">
        <v>5.6561544640280001E-3</v>
      </c>
      <c r="AQ312">
        <f>(Table2[[#This Row],[Sharpe Ratio]]-AVERAGE(Table2[Sharpe Ratio]))/_xlfn.STDEV.P(Table2[Sharpe Ratio])</f>
        <v>-0.68821012193840525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-0.78257260051137234</v>
      </c>
      <c r="AS312">
        <f>_xlfn.RANK.AVG(Table2[[#This Row],[1Y Return vs Nifty Z-Score]],Table2[1Y Return vs Nifty Z-Score])</f>
        <v>335</v>
      </c>
      <c r="AT312">
        <f>_xlfn.RANK.AVG(Table2[[#This Row],[6M Return vs Nifty Z-Score]],Table2[6M Return vs Nifty Z-Score])</f>
        <v>127</v>
      </c>
      <c r="AU312">
        <f>_xlfn.RANK.AVG(Table2[[#This Row],[Sharpe Ratio Z-Score]],Table2[Sharpe Ratio Z-Score])</f>
        <v>513</v>
      </c>
      <c r="AV312">
        <f>(Table2[[#This Row],[Rank 1Y]]+Table2[[#This Row],[Rank 6M]]+Table2[[#This Row],[Rank Sharpe]])/3</f>
        <v>325</v>
      </c>
    </row>
    <row r="313" spans="1:48" x14ac:dyDescent="0.3">
      <c r="A313" t="s">
        <v>232</v>
      </c>
      <c r="B313" t="s">
        <v>233</v>
      </c>
      <c r="C313" t="s">
        <v>10305</v>
      </c>
      <c r="D313" t="s">
        <v>34</v>
      </c>
      <c r="E313">
        <v>116004.10401507199</v>
      </c>
      <c r="F313">
        <v>61.37</v>
      </c>
      <c r="G313">
        <v>68.111987178349395</v>
      </c>
      <c r="H313">
        <f>(Table2[[#This Row],[1Y Return vs Nifty]]-AVERAGE(Table2[1Y Return vs Nifty]))/_xlfn.STDEV.P(Table2[1Y Return vs Nifty])</f>
        <v>0.60705470455629162</v>
      </c>
      <c r="I313">
        <v>-12.027721602560201</v>
      </c>
      <c r="J313">
        <f>(Table2[[#This Row],[1M Return vs Nifty]]-AVERAGE(Table2[1M Return vs Nifty]))/_xlfn.STDEV.P(Table2[1M Return vs Nifty])</f>
        <v>-1.1680777488648733</v>
      </c>
      <c r="K313">
        <v>-17.553657167374801</v>
      </c>
      <c r="L313">
        <f>(Table2[[#This Row],[6M Return vs Nifty]]-AVERAGE(Table2[6M Return vs Nifty]))/_xlfn.STDEV.P(Table2[6M Return vs Nifty])</f>
        <v>-0.87242268060764394</v>
      </c>
      <c r="M313">
        <v>-2.8493861635575399</v>
      </c>
      <c r="N313">
        <f>(Table2[[#This Row],[1W Return vs Nifty]]-AVERAGE(Table2[1W Return vs Nifty]))/_xlfn.STDEV.P(Table2[1W Return vs Nifty])</f>
        <v>-0.74407445265919103</v>
      </c>
      <c r="O313">
        <v>62.37</v>
      </c>
      <c r="P313">
        <v>63.521743512184003</v>
      </c>
      <c r="Q313">
        <v>57.569849867320798</v>
      </c>
      <c r="R313">
        <v>41.744217786041297</v>
      </c>
      <c r="S313" s="2">
        <f>(Table2[[#This Row],[Close Price]]-Table2[[#This Row],[20D EMA]])/Table2[[#This Row],[20D EMA]]</f>
        <v>-1.60333493666827E-2</v>
      </c>
      <c r="T313" s="2">
        <f>(Table2[[#This Row],[Close Price]]-Table2[[#This Row],[50D EMA]])/Table2[[#This Row],[50D EMA]]</f>
        <v>-3.3874125507453723E-2</v>
      </c>
      <c r="U313" s="2">
        <f>(Table2[[#This Row],[Close Price]]-Table2[[#This Row],[200D EMA]])/Table2[[#This Row],[200D EMA]]</f>
        <v>6.6009380629570361E-2</v>
      </c>
      <c r="V313">
        <v>0.29898805599052802</v>
      </c>
      <c r="W313">
        <v>61.11</v>
      </c>
      <c r="X313">
        <v>61.86</v>
      </c>
      <c r="Y313">
        <v>61.05</v>
      </c>
      <c r="Z313">
        <v>62.39</v>
      </c>
      <c r="AA313">
        <v>59.21</v>
      </c>
      <c r="AB313">
        <v>68.459999999999994</v>
      </c>
      <c r="AC313" s="2">
        <f>(Table2[[#This Row],[Close Price]]/Table2[[#This Row],[Day Low]])-1</f>
        <v>4.2546228113238271E-3</v>
      </c>
      <c r="AD313" s="2">
        <f>(Table2[[#This Row],[Day High]]/Table2[[#This Row],[Close Price]])-1</f>
        <v>7.9843571777742373E-3</v>
      </c>
      <c r="AE313" s="2">
        <f>(Table2[[#This Row],[Close Price]]/Table2[[#This Row],[Current Week Low]])-1</f>
        <v>5.2416052416053294E-3</v>
      </c>
      <c r="AF313" s="2">
        <f>(Table2[[#This Row],[Current Week High]]/Table2[[#This Row],[Close Price]])-1</f>
        <v>1.6620498614958512E-2</v>
      </c>
      <c r="AG313" s="2">
        <f>(Table2[[#This Row],[Close Price]]/Table2[[#This Row],[Current Month Low]])-1</f>
        <v>3.6480324269549058E-2</v>
      </c>
      <c r="AH313" s="2">
        <f>(Table2[[#This Row],[Current Month High]]/Table2[[#This Row],[Close Price]])-1</f>
        <v>0.11552875998044643</v>
      </c>
      <c r="AI313">
        <v>36.467329313996999</v>
      </c>
      <c r="AJ313">
        <v>104.56666666666599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-0.11</v>
      </c>
      <c r="AM313" t="s">
        <v>10348</v>
      </c>
      <c r="AN313">
        <v>-0.45</v>
      </c>
      <c r="AO313" t="s">
        <v>10348</v>
      </c>
      <c r="AP313">
        <v>0.110273376948321</v>
      </c>
      <c r="AQ313">
        <f>(Table2[[#This Row],[Sharpe Ratio]]-AVERAGE(Table2[Sharpe Ratio]))/_xlfn.STDEV.P(Table2[Sharpe Ratio])</f>
        <v>0.51372637853747727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153</v>
      </c>
      <c r="AT313">
        <f>_xlfn.RANK.AVG(Table2[[#This Row],[6M Return vs Nifty Z-Score]],Table2[6M Return vs Nifty Z-Score])</f>
        <v>611</v>
      </c>
      <c r="AU313">
        <f>_xlfn.RANK.AVG(Table2[[#This Row],[Sharpe Ratio Z-Score]],Table2[Sharpe Ratio Z-Score])</f>
        <v>212</v>
      </c>
      <c r="AV313">
        <f>(Table2[[#This Row],[Rank 1Y]]+Table2[[#This Row],[Rank 6M]]+Table2[[#This Row],[Rank Sharpe]])/3</f>
        <v>325.33333333333331</v>
      </c>
    </row>
    <row r="314" spans="1:48" x14ac:dyDescent="0.3">
      <c r="A314" t="s">
        <v>882</v>
      </c>
      <c r="B314" t="s">
        <v>883</v>
      </c>
      <c r="C314" t="s">
        <v>10313</v>
      </c>
      <c r="D314" t="s">
        <v>303</v>
      </c>
      <c r="E314">
        <v>17755.139388545002</v>
      </c>
      <c r="F314">
        <v>813.65</v>
      </c>
      <c r="G314">
        <v>25.435780694721601</v>
      </c>
      <c r="H314">
        <f>(Table2[[#This Row],[1Y Return vs Nifty]]-AVERAGE(Table2[1Y Return vs Nifty]))/_xlfn.STDEV.P(Table2[1Y Return vs Nifty])</f>
        <v>-6.5844480703808744E-2</v>
      </c>
      <c r="I314">
        <v>-3.3416163171072499</v>
      </c>
      <c r="J314">
        <f>(Table2[[#This Row],[1M Return vs Nifty]]-AVERAGE(Table2[1M Return vs Nifty]))/_xlfn.STDEV.P(Table2[1M Return vs Nifty])</f>
        <v>-0.33245253411743897</v>
      </c>
      <c r="K314">
        <v>-15.855142644082299</v>
      </c>
      <c r="L314">
        <f>(Table2[[#This Row],[6M Return vs Nifty]]-AVERAGE(Table2[6M Return vs Nifty]))/_xlfn.STDEV.P(Table2[6M Return vs Nifty])</f>
        <v>-0.81412508977408204</v>
      </c>
      <c r="M314">
        <v>5.0697267113988396</v>
      </c>
      <c r="N314">
        <f>(Table2[[#This Row],[1W Return vs Nifty]]-AVERAGE(Table2[1W Return vs Nifty]))/_xlfn.STDEV.P(Table2[1W Return vs Nifty])</f>
        <v>1.0520999443462487</v>
      </c>
      <c r="O314">
        <v>798.19</v>
      </c>
      <c r="P314">
        <v>806.31405193932801</v>
      </c>
      <c r="Q314">
        <v>752.25061174505799</v>
      </c>
      <c r="R314">
        <v>60.347324814452797</v>
      </c>
      <c r="S314" s="2">
        <f>(Table2[[#This Row],[Close Price]]-Table2[[#This Row],[20D EMA]])/Table2[[#This Row],[20D EMA]]</f>
        <v>1.9368821959683688E-2</v>
      </c>
      <c r="T314" s="2">
        <f>(Table2[[#This Row],[Close Price]]-Table2[[#This Row],[50D EMA]])/Table2[[#This Row],[50D EMA]]</f>
        <v>9.0981275137494051E-3</v>
      </c>
      <c r="U314" s="2">
        <f>(Table2[[#This Row],[Close Price]]-Table2[[#This Row],[200D EMA]])/Table2[[#This Row],[200D EMA]]</f>
        <v>8.1620921666662044E-2</v>
      </c>
      <c r="V314">
        <v>0.52341548155441797</v>
      </c>
      <c r="W314">
        <v>804.05</v>
      </c>
      <c r="X314">
        <v>832</v>
      </c>
      <c r="Y314">
        <v>794.05</v>
      </c>
      <c r="Z314">
        <v>832</v>
      </c>
      <c r="AA314">
        <v>761</v>
      </c>
      <c r="AB314">
        <v>849.35</v>
      </c>
      <c r="AC314" s="2">
        <f>(Table2[[#This Row],[Close Price]]/Table2[[#This Row],[Day Low]])-1</f>
        <v>1.1939555997761309E-2</v>
      </c>
      <c r="AD314" s="2">
        <f>(Table2[[#This Row],[Day High]]/Table2[[#This Row],[Close Price]])-1</f>
        <v>2.2552694647575811E-2</v>
      </c>
      <c r="AE314" s="2">
        <f>(Table2[[#This Row],[Close Price]]/Table2[[#This Row],[Current Week Low]])-1</f>
        <v>2.468358415716887E-2</v>
      </c>
      <c r="AF314" s="2">
        <f>(Table2[[#This Row],[Current Week High]]/Table2[[#This Row],[Close Price]])-1</f>
        <v>2.2552694647575811E-2</v>
      </c>
      <c r="AG314" s="2">
        <f>(Table2[[#This Row],[Close Price]]/Table2[[#This Row],[Current Month Low]])-1</f>
        <v>6.9185282522995939E-2</v>
      </c>
      <c r="AH314" s="2">
        <f>(Table2[[#This Row],[Current Month High]]/Table2[[#This Row],[Close Price]])-1</f>
        <v>4.3876359614084759E-2</v>
      </c>
      <c r="AI314">
        <v>17.7410434461992</v>
      </c>
      <c r="AJ314">
        <v>60.514894456500201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-0.06</v>
      </c>
      <c r="AM314" t="s">
        <v>10348</v>
      </c>
      <c r="AN314">
        <v>3.09</v>
      </c>
      <c r="AO314" t="s">
        <v>10349</v>
      </c>
      <c r="AP314">
        <v>0.18891729040205099</v>
      </c>
      <c r="AQ314">
        <f>(Table2[[#This Row],[Sharpe Ratio]]-AVERAGE(Table2[Sharpe Ratio]))/_xlfn.STDEV.P(Table2[Sharpe Ratio])</f>
        <v>1.4172582050920981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320</v>
      </c>
      <c r="AT314">
        <f>_xlfn.RANK.AVG(Table2[[#This Row],[6M Return vs Nifty Z-Score]],Table2[6M Return vs Nifty Z-Score])</f>
        <v>598</v>
      </c>
      <c r="AU314">
        <f>_xlfn.RANK.AVG(Table2[[#This Row],[Sharpe Ratio Z-Score]],Table2[Sharpe Ratio Z-Score])</f>
        <v>58</v>
      </c>
      <c r="AV314">
        <f>(Table2[[#This Row],[Rank 1Y]]+Table2[[#This Row],[Rank 6M]]+Table2[[#This Row],[Rank Sharpe]])/3</f>
        <v>325.33333333333331</v>
      </c>
    </row>
    <row r="315" spans="1:48" x14ac:dyDescent="0.3">
      <c r="A315" t="s">
        <v>716</v>
      </c>
      <c r="B315" t="s">
        <v>717</v>
      </c>
      <c r="C315" t="s">
        <v>10313</v>
      </c>
      <c r="D315" t="s">
        <v>303</v>
      </c>
      <c r="E315">
        <v>24254.749798870002</v>
      </c>
      <c r="F315">
        <v>387.85</v>
      </c>
      <c r="G315">
        <v>36.997331928174198</v>
      </c>
      <c r="H315">
        <f>(Table2[[#This Row],[1Y Return vs Nifty]]-AVERAGE(Table2[1Y Return vs Nifty]))/_xlfn.STDEV.P(Table2[1Y Return vs Nifty])</f>
        <v>0.11645284716008587</v>
      </c>
      <c r="I315">
        <v>-9.8177371731794594</v>
      </c>
      <c r="J315">
        <f>(Table2[[#This Row],[1M Return vs Nifty]]-AVERAGE(Table2[1M Return vs Nifty]))/_xlfn.STDEV.P(Table2[1M Return vs Nifty])</f>
        <v>-0.95547167828424628</v>
      </c>
      <c r="K315">
        <v>-15.3368169651063</v>
      </c>
      <c r="L315">
        <f>(Table2[[#This Row],[6M Return vs Nifty]]-AVERAGE(Table2[6M Return vs Nifty]))/_xlfn.STDEV.P(Table2[6M Return vs Nifty])</f>
        <v>-0.79633475714101376</v>
      </c>
      <c r="M315">
        <v>2.5984833765138999</v>
      </c>
      <c r="N315">
        <f>(Table2[[#This Row],[1W Return vs Nifty]]-AVERAGE(Table2[1W Return vs Nifty]))/_xlfn.STDEV.P(Table2[1W Return vs Nifty])</f>
        <v>0.49158463449026712</v>
      </c>
      <c r="O315">
        <v>389.62</v>
      </c>
      <c r="P315">
        <v>407.143769330738</v>
      </c>
      <c r="Q315">
        <v>377.97598602340702</v>
      </c>
      <c r="R315">
        <v>53.581680870181302</v>
      </c>
      <c r="S315" s="2">
        <f>(Table2[[#This Row],[Close Price]]-Table2[[#This Row],[20D EMA]])/Table2[[#This Row],[20D EMA]]</f>
        <v>-4.5428879420973817E-3</v>
      </c>
      <c r="T315" s="2">
        <f>(Table2[[#This Row],[Close Price]]-Table2[[#This Row],[50D EMA]])/Table2[[#This Row],[50D EMA]]</f>
        <v>-4.7388099202532383E-2</v>
      </c>
      <c r="U315" s="2">
        <f>(Table2[[#This Row],[Close Price]]-Table2[[#This Row],[200D EMA]])/Table2[[#This Row],[200D EMA]]</f>
        <v>2.6123389690639064E-2</v>
      </c>
      <c r="V315">
        <v>1.0251703755130099</v>
      </c>
      <c r="W315">
        <v>382.6</v>
      </c>
      <c r="X315">
        <v>390</v>
      </c>
      <c r="Y315">
        <v>378.25</v>
      </c>
      <c r="Z315">
        <v>393.3</v>
      </c>
      <c r="AA315">
        <v>356.65</v>
      </c>
      <c r="AB315">
        <v>444.9</v>
      </c>
      <c r="AC315" s="2">
        <f>(Table2[[#This Row],[Close Price]]/Table2[[#This Row],[Day Low]])-1</f>
        <v>1.3721902770517547E-2</v>
      </c>
      <c r="AD315" s="2">
        <f>(Table2[[#This Row],[Day High]]/Table2[[#This Row],[Close Price]])-1</f>
        <v>5.5433801727471366E-3</v>
      </c>
      <c r="AE315" s="2">
        <f>(Table2[[#This Row],[Close Price]]/Table2[[#This Row],[Current Week Low]])-1</f>
        <v>2.538003965631197E-2</v>
      </c>
      <c r="AF315" s="2">
        <f>(Table2[[#This Row],[Current Week High]]/Table2[[#This Row],[Close Price]])-1</f>
        <v>1.4051824158824333E-2</v>
      </c>
      <c r="AG315" s="2">
        <f>(Table2[[#This Row],[Close Price]]/Table2[[#This Row],[Current Month Low]])-1</f>
        <v>8.7480723398289717E-2</v>
      </c>
      <c r="AH315" s="2">
        <f>(Table2[[#This Row],[Current Month High]]/Table2[[#This Row],[Close Price]])-1</f>
        <v>0.14709294830475694</v>
      </c>
      <c r="AI315">
        <v>29.483047569936801</v>
      </c>
      <c r="AJ315">
        <v>88.688883483337307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-0.16</v>
      </c>
      <c r="AM315" t="s">
        <v>10348</v>
      </c>
      <c r="AN315">
        <v>3.86</v>
      </c>
      <c r="AO315" t="s">
        <v>10349</v>
      </c>
      <c r="AP315">
        <v>0.14962030162727</v>
      </c>
      <c r="AQ315">
        <f>(Table2[[#This Row],[Sharpe Ratio]]-AVERAGE(Table2[Sharpe Ratio]))/_xlfn.STDEV.P(Table2[Sharpe Ratio])</f>
        <v>0.96577914604623505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265</v>
      </c>
      <c r="AT315">
        <f>_xlfn.RANK.AVG(Table2[[#This Row],[6M Return vs Nifty Z-Score]],Table2[6M Return vs Nifty Z-Score])</f>
        <v>590</v>
      </c>
      <c r="AU315">
        <f>_xlfn.RANK.AVG(Table2[[#This Row],[Sharpe Ratio Z-Score]],Table2[Sharpe Ratio Z-Score])</f>
        <v>125</v>
      </c>
      <c r="AV315">
        <f>(Table2[[#This Row],[Rank 1Y]]+Table2[[#This Row],[Rank 6M]]+Table2[[#This Row],[Rank Sharpe]])/3</f>
        <v>326.66666666666669</v>
      </c>
    </row>
    <row r="316" spans="1:48" x14ac:dyDescent="0.3">
      <c r="A316" t="s">
        <v>263</v>
      </c>
      <c r="B316" t="s">
        <v>264</v>
      </c>
      <c r="C316" t="s">
        <v>10307</v>
      </c>
      <c r="D316" t="s">
        <v>265</v>
      </c>
      <c r="E316">
        <v>103934.800139435</v>
      </c>
      <c r="F316">
        <v>1428.95</v>
      </c>
      <c r="G316">
        <v>12.989249491378599</v>
      </c>
      <c r="H316">
        <f>(Table2[[#This Row],[1Y Return vs Nifty]]-AVERAGE(Table2[1Y Return vs Nifty]))/_xlfn.STDEV.P(Table2[1Y Return vs Nifty])</f>
        <v>-0.26209577378106452</v>
      </c>
      <c r="I316">
        <v>0.83153379660476701</v>
      </c>
      <c r="J316">
        <f>(Table2[[#This Row],[1M Return vs Nifty]]-AVERAGE(Table2[1M Return vs Nifty]))/_xlfn.STDEV.P(Table2[1M Return vs Nifty])</f>
        <v>6.901502186349677E-2</v>
      </c>
      <c r="K316">
        <v>11.2000358080236</v>
      </c>
      <c r="L316">
        <f>(Table2[[#This Row],[6M Return vs Nifty]]-AVERAGE(Table2[6M Return vs Nifty]))/_xlfn.STDEV.P(Table2[6M Return vs Nifty])</f>
        <v>0.11448146713214373</v>
      </c>
      <c r="M316">
        <v>2.3644777912481998</v>
      </c>
      <c r="N316">
        <f>(Table2[[#This Row],[1W Return vs Nifty]]-AVERAGE(Table2[1W Return vs Nifty]))/_xlfn.STDEV.P(Table2[1W Return vs Nifty])</f>
        <v>0.43850863372511334</v>
      </c>
      <c r="O316">
        <v>1414.46</v>
      </c>
      <c r="P316">
        <v>1359.3054242790499</v>
      </c>
      <c r="Q316">
        <v>1203.0697899592001</v>
      </c>
      <c r="R316">
        <v>51.934443202069801</v>
      </c>
      <c r="S316" s="2">
        <f>(Table2[[#This Row],[Close Price]]-Table2[[#This Row],[20D EMA]])/Table2[[#This Row],[20D EMA]]</f>
        <v>1.0244192129858751E-2</v>
      </c>
      <c r="T316" s="2">
        <f>(Table2[[#This Row],[Close Price]]-Table2[[#This Row],[50D EMA]])/Table2[[#This Row],[50D EMA]]</f>
        <v>5.1235413673044294E-2</v>
      </c>
      <c r="U316" s="2">
        <f>(Table2[[#This Row],[Close Price]]-Table2[[#This Row],[200D EMA]])/Table2[[#This Row],[200D EMA]]</f>
        <v>0.18775320594531783</v>
      </c>
      <c r="V316">
        <v>0.56513967387105102</v>
      </c>
      <c r="W316">
        <v>1425</v>
      </c>
      <c r="X316">
        <v>1466.5</v>
      </c>
      <c r="Y316">
        <v>1424.5</v>
      </c>
      <c r="Z316">
        <v>1466.5</v>
      </c>
      <c r="AA316">
        <v>1382.65</v>
      </c>
      <c r="AB316">
        <v>1480.4</v>
      </c>
      <c r="AC316" s="2">
        <f>(Table2[[#This Row],[Close Price]]/Table2[[#This Row],[Day Low]])-1</f>
        <v>2.7719298245614254E-3</v>
      </c>
      <c r="AD316" s="2">
        <f>(Table2[[#This Row],[Day High]]/Table2[[#This Row],[Close Price]])-1</f>
        <v>2.6278036320375175E-2</v>
      </c>
      <c r="AE316" s="2">
        <f>(Table2[[#This Row],[Close Price]]/Table2[[#This Row],[Current Week Low]])-1</f>
        <v>3.1239031239032045E-3</v>
      </c>
      <c r="AF316" s="2">
        <f>(Table2[[#This Row],[Current Week High]]/Table2[[#This Row],[Close Price]])-1</f>
        <v>2.6278036320375175E-2</v>
      </c>
      <c r="AG316" s="2">
        <f>(Table2[[#This Row],[Close Price]]/Table2[[#This Row],[Current Month Low]])-1</f>
        <v>3.3486421003146027E-2</v>
      </c>
      <c r="AH316" s="2">
        <f>(Table2[[#This Row],[Current Month High]]/Table2[[#This Row],[Close Price]])-1</f>
        <v>3.6005458553483249E-2</v>
      </c>
      <c r="AI316">
        <v>3.6005458553483201</v>
      </c>
      <c r="AJ316">
        <v>45.610638406276998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</v>
      </c>
      <c r="AM316" t="s">
        <v>10350</v>
      </c>
      <c r="AN316">
        <v>-2.11</v>
      </c>
      <c r="AO316" t="s">
        <v>10348</v>
      </c>
      <c r="AP316">
        <v>7.2436662680542996E-2</v>
      </c>
      <c r="AQ316">
        <f>(Table2[[#This Row],[Sharpe Ratio]]-AVERAGE(Table2[Sharpe Ratio]))/_xlfn.STDEV.P(Table2[Sharpe Ratio])</f>
        <v>7.902426299099681E-2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0.43893361193068614</v>
      </c>
      <c r="AS316">
        <f>_xlfn.RANK.AVG(Table2[[#This Row],[1Y Return vs Nifty Z-Score]],Table2[1Y Return vs Nifty Z-Score])</f>
        <v>367</v>
      </c>
      <c r="AT316">
        <f>_xlfn.RANK.AVG(Table2[[#This Row],[6M Return vs Nifty Z-Score]],Table2[6M Return vs Nifty Z-Score])</f>
        <v>281</v>
      </c>
      <c r="AU316">
        <f>_xlfn.RANK.AVG(Table2[[#This Row],[Sharpe Ratio Z-Score]],Table2[Sharpe Ratio Z-Score])</f>
        <v>333</v>
      </c>
      <c r="AV316">
        <f>(Table2[[#This Row],[Rank 1Y]]+Table2[[#This Row],[Rank 6M]]+Table2[[#This Row],[Rank Sharpe]])/3</f>
        <v>327</v>
      </c>
    </row>
    <row r="317" spans="1:48" x14ac:dyDescent="0.3">
      <c r="A317" t="s">
        <v>1865</v>
      </c>
      <c r="B317" t="s">
        <v>1866</v>
      </c>
      <c r="C317" t="s">
        <v>10309</v>
      </c>
      <c r="D317" t="s">
        <v>51</v>
      </c>
      <c r="E317">
        <v>4002.0752644599902</v>
      </c>
      <c r="F317">
        <v>399.1</v>
      </c>
      <c r="G317">
        <v>7.2448979395333897</v>
      </c>
      <c r="H317">
        <f>(Table2[[#This Row],[1Y Return vs Nifty]]-AVERAGE(Table2[1Y Return vs Nifty]))/_xlfn.STDEV.P(Table2[1Y Return vs Nifty])</f>
        <v>-0.35267011947805466</v>
      </c>
      <c r="I317">
        <v>9.3036955541964694</v>
      </c>
      <c r="J317">
        <f>(Table2[[#This Row],[1M Return vs Nifty]]-AVERAGE(Table2[1M Return vs Nifty]))/_xlfn.STDEV.P(Table2[1M Return vs Nifty])</f>
        <v>0.88405833015945323</v>
      </c>
      <c r="K317">
        <v>13.8167291762391</v>
      </c>
      <c r="L317">
        <f>(Table2[[#This Row],[6M Return vs Nifty]]-AVERAGE(Table2[6M Return vs Nifty]))/_xlfn.STDEV.P(Table2[6M Return vs Nifty])</f>
        <v>0.20429342765716535</v>
      </c>
      <c r="M317">
        <v>9.3680130742417802</v>
      </c>
      <c r="N317">
        <f>(Table2[[#This Row],[1W Return vs Nifty]]-AVERAGE(Table2[1W Return vs Nifty]))/_xlfn.STDEV.P(Table2[1W Return vs Nifty])</f>
        <v>2.0270162055289322</v>
      </c>
      <c r="O317">
        <v>365.7</v>
      </c>
      <c r="P317">
        <v>355.38139832938703</v>
      </c>
      <c r="Q317">
        <v>325.08904433141402</v>
      </c>
      <c r="R317">
        <v>75.642295694228395</v>
      </c>
      <c r="S317" s="2">
        <f>(Table2[[#This Row],[Close Price]]-Table2[[#This Row],[20D EMA]])/Table2[[#This Row],[20D EMA]]</f>
        <v>9.1331692644244011E-2</v>
      </c>
      <c r="T317" s="2">
        <f>(Table2[[#This Row],[Close Price]]-Table2[[#This Row],[50D EMA]])/Table2[[#This Row],[50D EMA]]</f>
        <v>0.1230188239343135</v>
      </c>
      <c r="U317" s="2">
        <f>(Table2[[#This Row],[Close Price]]-Table2[[#This Row],[200D EMA]])/Table2[[#This Row],[200D EMA]]</f>
        <v>0.22766364157487598</v>
      </c>
      <c r="V317">
        <v>1.9976366242764301</v>
      </c>
      <c r="W317">
        <v>380.4</v>
      </c>
      <c r="X317">
        <v>413.7</v>
      </c>
      <c r="Y317">
        <v>380.4</v>
      </c>
      <c r="Z317">
        <v>413.7</v>
      </c>
      <c r="AA317">
        <v>330.55</v>
      </c>
      <c r="AB317">
        <v>413.7</v>
      </c>
      <c r="AC317" s="2">
        <f>(Table2[[#This Row],[Close Price]]/Table2[[#This Row],[Day Low]])-1</f>
        <v>4.9158780231335575E-2</v>
      </c>
      <c r="AD317" s="2">
        <f>(Table2[[#This Row],[Day High]]/Table2[[#This Row],[Close Price]])-1</f>
        <v>3.6582310197945223E-2</v>
      </c>
      <c r="AE317" s="2">
        <f>(Table2[[#This Row],[Close Price]]/Table2[[#This Row],[Current Week Low]])-1</f>
        <v>4.9158780231335575E-2</v>
      </c>
      <c r="AF317" s="2">
        <f>(Table2[[#This Row],[Current Week High]]/Table2[[#This Row],[Close Price]])-1</f>
        <v>3.6582310197945223E-2</v>
      </c>
      <c r="AG317" s="2">
        <f>(Table2[[#This Row],[Close Price]]/Table2[[#This Row],[Current Month Low]])-1</f>
        <v>0.20738163666616249</v>
      </c>
      <c r="AH317" s="2">
        <f>(Table2[[#This Row],[Current Month High]]/Table2[[#This Row],[Close Price]])-1</f>
        <v>3.6582310197945223E-2</v>
      </c>
      <c r="AI317">
        <v>3.65823101979452</v>
      </c>
      <c r="AJ317">
        <v>68.148304192121302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0.08</v>
      </c>
      <c r="AM317" t="s">
        <v>10349</v>
      </c>
      <c r="AN317">
        <v>10.78</v>
      </c>
      <c r="AO317" t="s">
        <v>10349</v>
      </c>
      <c r="AP317">
        <v>7.4713193872669004E-2</v>
      </c>
      <c r="AQ317">
        <f>(Table2[[#This Row],[Sharpe Ratio]]-AVERAGE(Table2[Sharpe Ratio]))/_xlfn.STDEV.P(Table2[Sharpe Ratio])</f>
        <v>0.1051790955253717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2.8678769393928678</v>
      </c>
      <c r="AS317">
        <f>_xlfn.RANK.AVG(Table2[[#This Row],[1Y Return vs Nifty Z-Score]],Table2[1Y Return vs Nifty Z-Score])</f>
        <v>401</v>
      </c>
      <c r="AT317">
        <f>_xlfn.RANK.AVG(Table2[[#This Row],[6M Return vs Nifty Z-Score]],Table2[6M Return vs Nifty Z-Score])</f>
        <v>258</v>
      </c>
      <c r="AU317">
        <f>_xlfn.RANK.AVG(Table2[[#This Row],[Sharpe Ratio Z-Score]],Table2[Sharpe Ratio Z-Score])</f>
        <v>323</v>
      </c>
      <c r="AV317">
        <f>(Table2[[#This Row],[Rank 1Y]]+Table2[[#This Row],[Rank 6M]]+Table2[[#This Row],[Rank Sharpe]])/3</f>
        <v>327.33333333333331</v>
      </c>
    </row>
    <row r="318" spans="1:48" x14ac:dyDescent="0.3">
      <c r="A318" t="s">
        <v>790</v>
      </c>
      <c r="B318" t="s">
        <v>791</v>
      </c>
      <c r="C318" t="s">
        <v>10317</v>
      </c>
      <c r="D318" t="s">
        <v>139</v>
      </c>
      <c r="E318">
        <v>20923.446996809998</v>
      </c>
      <c r="F318">
        <v>1489.1</v>
      </c>
      <c r="G318">
        <v>194.88527675524099</v>
      </c>
      <c r="H318">
        <f>(Table2[[#This Row],[1Y Return vs Nifty]]-AVERAGE(Table2[1Y Return vs Nifty]))/_xlfn.STDEV.P(Table2[1Y Return vs Nifty])</f>
        <v>2.6059587847903112</v>
      </c>
      <c r="I318">
        <v>-3.6782190150753702</v>
      </c>
      <c r="J318">
        <f>(Table2[[#This Row],[1M Return vs Nifty]]-AVERAGE(Table2[1M Return vs Nifty]))/_xlfn.STDEV.P(Table2[1M Return vs Nifty])</f>
        <v>-0.36483456179620072</v>
      </c>
      <c r="K318">
        <v>-0.40926161218562201</v>
      </c>
      <c r="L318">
        <f>(Table2[[#This Row],[6M Return vs Nifty]]-AVERAGE(Table2[6M Return vs Nifty]))/_xlfn.STDEV.P(Table2[6M Return vs Nifty])</f>
        <v>-0.28398087251070175</v>
      </c>
      <c r="M318">
        <v>-6.0100738871470503</v>
      </c>
      <c r="N318">
        <f>(Table2[[#This Row],[1W Return vs Nifty]]-AVERAGE(Table2[1W Return vs Nifty]))/_xlfn.STDEV.P(Table2[1W Return vs Nifty])</f>
        <v>-1.4609661620821555</v>
      </c>
      <c r="O318">
        <v>1482.67</v>
      </c>
      <c r="P318">
        <v>1446.1478456682701</v>
      </c>
      <c r="Q318">
        <v>1179.61835766336</v>
      </c>
      <c r="R318">
        <v>50.342232142450598</v>
      </c>
      <c r="S318" s="2">
        <f>(Table2[[#This Row],[Close Price]]-Table2[[#This Row],[20D EMA]])/Table2[[#This Row],[20D EMA]]</f>
        <v>4.3367708256050472E-3</v>
      </c>
      <c r="T318" s="2">
        <f>(Table2[[#This Row],[Close Price]]-Table2[[#This Row],[50D EMA]])/Table2[[#This Row],[50D EMA]]</f>
        <v>2.970108102044124E-2</v>
      </c>
      <c r="U318" s="2">
        <f>(Table2[[#This Row],[Close Price]]-Table2[[#This Row],[200D EMA]])/Table2[[#This Row],[200D EMA]]</f>
        <v>0.26235743138965278</v>
      </c>
      <c r="V318">
        <v>0.86502154398984499</v>
      </c>
      <c r="W318">
        <v>1465</v>
      </c>
      <c r="X318">
        <v>1496.55</v>
      </c>
      <c r="Y318">
        <v>1430</v>
      </c>
      <c r="Z318">
        <v>1497</v>
      </c>
      <c r="AA318">
        <v>1371.25</v>
      </c>
      <c r="AB318">
        <v>1558</v>
      </c>
      <c r="AC318" s="2">
        <f>(Table2[[#This Row],[Close Price]]/Table2[[#This Row],[Day Low]])-1</f>
        <v>1.6450511945392376E-2</v>
      </c>
      <c r="AD318" s="2">
        <f>(Table2[[#This Row],[Day High]]/Table2[[#This Row],[Close Price]])-1</f>
        <v>5.0030219595729175E-3</v>
      </c>
      <c r="AE318" s="2">
        <f>(Table2[[#This Row],[Close Price]]/Table2[[#This Row],[Current Week Low]])-1</f>
        <v>4.1328671328671351E-2</v>
      </c>
      <c r="AF318" s="2">
        <f>(Table2[[#This Row],[Current Week High]]/Table2[[#This Row],[Close Price]])-1</f>
        <v>5.3052179168626701E-3</v>
      </c>
      <c r="AG318" s="2">
        <f>(Table2[[#This Row],[Close Price]]/Table2[[#This Row],[Current Month Low]])-1</f>
        <v>8.5943482224247969E-2</v>
      </c>
      <c r="AH318" s="2">
        <f>(Table2[[#This Row],[Current Month High]]/Table2[[#This Row],[Close Price]])-1</f>
        <v>4.6269558793902377E-2</v>
      </c>
      <c r="AI318">
        <v>5.7685850513733197</v>
      </c>
      <c r="AJ318">
        <v>235.382882882882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0.22</v>
      </c>
      <c r="AM318" t="s">
        <v>10349</v>
      </c>
      <c r="AN318">
        <v>6.21</v>
      </c>
      <c r="AO318" t="s">
        <v>10349</v>
      </c>
      <c r="AQ318">
        <f>(Table2[[#This Row],[Sharpe Ratio]]-AVERAGE(Table2[Sharpe Ratio]))/_xlfn.STDEV.P(Table2[Sharpe Ratio])</f>
        <v>-0.75319309836626391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-0.25701590996501089</v>
      </c>
      <c r="AS318">
        <f>_xlfn.RANK.AVG(Table2[[#This Row],[1Y Return vs Nifty Z-Score]],Table2[1Y Return vs Nifty Z-Score])</f>
        <v>18</v>
      </c>
      <c r="AT318">
        <f>_xlfn.RANK.AVG(Table2[[#This Row],[6M Return vs Nifty Z-Score]],Table2[6M Return vs Nifty Z-Score])</f>
        <v>419</v>
      </c>
      <c r="AU318">
        <f>_xlfn.RANK.AVG(Table2[[#This Row],[Sharpe Ratio Z-Score]],Table2[Sharpe Ratio Z-Score])</f>
        <v>551.5</v>
      </c>
      <c r="AV318">
        <f>(Table2[[#This Row],[Rank 1Y]]+Table2[[#This Row],[Rank 6M]]+Table2[[#This Row],[Rank Sharpe]])/3</f>
        <v>329.5</v>
      </c>
    </row>
    <row r="319" spans="1:48" x14ac:dyDescent="0.3">
      <c r="A319" t="s">
        <v>366</v>
      </c>
      <c r="B319" t="s">
        <v>367</v>
      </c>
      <c r="C319" t="s">
        <v>10315</v>
      </c>
      <c r="D319" t="s">
        <v>368</v>
      </c>
      <c r="E319">
        <v>68242.01023575</v>
      </c>
      <c r="F319">
        <v>5372.25</v>
      </c>
      <c r="G319">
        <v>-9.2529935044685594</v>
      </c>
      <c r="H319">
        <f>(Table2[[#This Row],[1Y Return vs Nifty]]-AVERAGE(Table2[1Y Return vs Nifty]))/_xlfn.STDEV.P(Table2[1Y Return vs Nifty])</f>
        <v>-0.61280143446354696</v>
      </c>
      <c r="I319">
        <v>-1.81376771995274</v>
      </c>
      <c r="J319">
        <f>(Table2[[#This Row],[1M Return vs Nifty]]-AVERAGE(Table2[1M Return vs Nifty]))/_xlfn.STDEV.P(Table2[1M Return vs Nifty])</f>
        <v>-0.1854696493673576</v>
      </c>
      <c r="K319">
        <v>15.983408367348201</v>
      </c>
      <c r="L319">
        <f>(Table2[[#This Row],[6M Return vs Nifty]]-AVERAGE(Table2[6M Return vs Nifty]))/_xlfn.STDEV.P(Table2[6M Return vs Nifty])</f>
        <v>0.27865969018756753</v>
      </c>
      <c r="M319">
        <v>1.42326802054128</v>
      </c>
      <c r="N319">
        <f>(Table2[[#This Row],[1W Return vs Nifty]]-AVERAGE(Table2[1W Return vs Nifty]))/_xlfn.STDEV.P(Table2[1W Return vs Nifty])</f>
        <v>0.22502804327899698</v>
      </c>
      <c r="O319">
        <v>5372.07</v>
      </c>
      <c r="P319">
        <v>5424.8999402814698</v>
      </c>
      <c r="Q319">
        <v>4848.9029523162699</v>
      </c>
      <c r="R319">
        <v>50.607920566030998</v>
      </c>
      <c r="S319" s="2">
        <f>(Table2[[#This Row],[Close Price]]-Table2[[#This Row],[20D EMA]])/Table2[[#This Row],[20D EMA]]</f>
        <v>3.3506637106420999E-5</v>
      </c>
      <c r="T319" s="2">
        <f>(Table2[[#This Row],[Close Price]]-Table2[[#This Row],[50D EMA]])/Table2[[#This Row],[50D EMA]]</f>
        <v>-9.7052371216155599E-3</v>
      </c>
      <c r="U319" s="2">
        <f>(Table2[[#This Row],[Close Price]]-Table2[[#This Row],[200D EMA]])/Table2[[#This Row],[200D EMA]]</f>
        <v>0.10793102127023037</v>
      </c>
      <c r="V319">
        <v>0.49173088269217902</v>
      </c>
      <c r="W319">
        <v>5325</v>
      </c>
      <c r="X319">
        <v>5457.1</v>
      </c>
      <c r="Y319">
        <v>5325</v>
      </c>
      <c r="Z319">
        <v>5494</v>
      </c>
      <c r="AA319">
        <v>4920.05</v>
      </c>
      <c r="AB319">
        <v>5720</v>
      </c>
      <c r="AC319" s="2">
        <f>(Table2[[#This Row],[Close Price]]/Table2[[#This Row],[Day Low]])-1</f>
        <v>8.8732394366197731E-3</v>
      </c>
      <c r="AD319" s="2">
        <f>(Table2[[#This Row],[Day High]]/Table2[[#This Row],[Close Price]])-1</f>
        <v>1.5794127227884092E-2</v>
      </c>
      <c r="AE319" s="2">
        <f>(Table2[[#This Row],[Close Price]]/Table2[[#This Row],[Current Week Low]])-1</f>
        <v>8.8732394366197731E-3</v>
      </c>
      <c r="AF319" s="2">
        <f>(Table2[[#This Row],[Current Week High]]/Table2[[#This Row],[Close Price]])-1</f>
        <v>2.2662757689980939E-2</v>
      </c>
      <c r="AG319" s="2">
        <f>(Table2[[#This Row],[Close Price]]/Table2[[#This Row],[Current Month Low]])-1</f>
        <v>9.1909635064684192E-2</v>
      </c>
      <c r="AH319" s="2">
        <f>(Table2[[#This Row],[Current Month High]]/Table2[[#This Row],[Close Price]])-1</f>
        <v>6.4730792498487677E-2</v>
      </c>
      <c r="AI319">
        <v>20.247568523430498</v>
      </c>
      <c r="AJ319">
        <v>49.187725631768899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-0.15</v>
      </c>
      <c r="AM319" t="s">
        <v>10348</v>
      </c>
      <c r="AN319">
        <v>5.63</v>
      </c>
      <c r="AO319" t="s">
        <v>10349</v>
      </c>
      <c r="AP319">
        <v>0.103761631338067</v>
      </c>
      <c r="AQ319">
        <f>(Table2[[#This Row],[Sharpe Ratio]]-AVERAGE(Table2[Sharpe Ratio]))/_xlfn.STDEV.P(Table2[Sharpe Ratio])</f>
        <v>0.43891360349985886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524</v>
      </c>
      <c r="AT319">
        <f>_xlfn.RANK.AVG(Table2[[#This Row],[6M Return vs Nifty Z-Score]],Table2[6M Return vs Nifty Z-Score])</f>
        <v>233</v>
      </c>
      <c r="AU319">
        <f>_xlfn.RANK.AVG(Table2[[#This Row],[Sharpe Ratio Z-Score]],Table2[Sharpe Ratio Z-Score])</f>
        <v>233</v>
      </c>
      <c r="AV319">
        <f>(Table2[[#This Row],[Rank 1Y]]+Table2[[#This Row],[Rank 6M]]+Table2[[#This Row],[Rank Sharpe]])/3</f>
        <v>330</v>
      </c>
    </row>
    <row r="320" spans="1:48" x14ac:dyDescent="0.3">
      <c r="A320" t="s">
        <v>1828</v>
      </c>
      <c r="B320" t="s">
        <v>1829</v>
      </c>
      <c r="C320" t="s">
        <v>10311</v>
      </c>
      <c r="D320" t="s">
        <v>262</v>
      </c>
      <c r="E320">
        <v>4137.3634667199904</v>
      </c>
      <c r="F320">
        <v>1317.95</v>
      </c>
      <c r="G320">
        <v>2.0909839924275802</v>
      </c>
      <c r="H320">
        <f>(Table2[[#This Row],[1Y Return vs Nifty]]-AVERAGE(Table2[1Y Return vs Nifty]))/_xlfn.STDEV.P(Table2[1Y Return vs Nifty])</f>
        <v>-0.4339347111947211</v>
      </c>
      <c r="I320">
        <v>-9.7421132300654403</v>
      </c>
      <c r="J320">
        <f>(Table2[[#This Row],[1M Return vs Nifty]]-AVERAGE(Table2[1M Return vs Nifty]))/_xlfn.STDEV.P(Table2[1M Return vs Nifty])</f>
        <v>-0.94819646440783456</v>
      </c>
      <c r="K320">
        <v>0.98403832783511103</v>
      </c>
      <c r="L320">
        <f>(Table2[[#This Row],[6M Return vs Nifty]]-AVERAGE(Table2[6M Return vs Nifty]))/_xlfn.STDEV.P(Table2[6M Return vs Nifty])</f>
        <v>-0.23615906781143922</v>
      </c>
      <c r="M320">
        <v>-1.95721093145764</v>
      </c>
      <c r="N320">
        <f>(Table2[[#This Row],[1W Return vs Nifty]]-AVERAGE(Table2[1W Return vs Nifty]))/_xlfn.STDEV.P(Table2[1W Return vs Nifty])</f>
        <v>-0.54171563610436924</v>
      </c>
      <c r="O320">
        <v>1328.89</v>
      </c>
      <c r="P320">
        <v>1339.3052221896701</v>
      </c>
      <c r="Q320">
        <v>1248.2744833946799</v>
      </c>
      <c r="R320">
        <v>49.501556927377003</v>
      </c>
      <c r="S320" s="2">
        <f>(Table2[[#This Row],[Close Price]]-Table2[[#This Row],[20D EMA]])/Table2[[#This Row],[20D EMA]]</f>
        <v>-8.2324345882654349E-3</v>
      </c>
      <c r="T320" s="2">
        <f>(Table2[[#This Row],[Close Price]]-Table2[[#This Row],[50D EMA]])/Table2[[#This Row],[50D EMA]]</f>
        <v>-1.5945000314981032E-2</v>
      </c>
      <c r="U320" s="2">
        <f>(Table2[[#This Row],[Close Price]]-Table2[[#This Row],[200D EMA]])/Table2[[#This Row],[200D EMA]]</f>
        <v>5.5817464453681451E-2</v>
      </c>
      <c r="V320">
        <v>0.88604314175055998</v>
      </c>
      <c r="W320">
        <v>1306.25</v>
      </c>
      <c r="X320">
        <v>1325</v>
      </c>
      <c r="Y320">
        <v>1290</v>
      </c>
      <c r="Z320">
        <v>1325</v>
      </c>
      <c r="AA320">
        <v>1271.3499999999999</v>
      </c>
      <c r="AB320">
        <v>1440.55</v>
      </c>
      <c r="AC320" s="2">
        <f>(Table2[[#This Row],[Close Price]]/Table2[[#This Row],[Day Low]])-1</f>
        <v>8.9569377990430521E-3</v>
      </c>
      <c r="AD320" s="2">
        <f>(Table2[[#This Row],[Day High]]/Table2[[#This Row],[Close Price]])-1</f>
        <v>5.3492165863651131E-3</v>
      </c>
      <c r="AE320" s="2">
        <f>(Table2[[#This Row],[Close Price]]/Table2[[#This Row],[Current Week Low]])-1</f>
        <v>2.1666666666666723E-2</v>
      </c>
      <c r="AF320" s="2">
        <f>(Table2[[#This Row],[Current Week High]]/Table2[[#This Row],[Close Price]])-1</f>
        <v>5.3492165863651131E-3</v>
      </c>
      <c r="AG320" s="2">
        <f>(Table2[[#This Row],[Close Price]]/Table2[[#This Row],[Current Month Low]])-1</f>
        <v>3.6653950525032508E-2</v>
      </c>
      <c r="AH320" s="2">
        <f>(Table2[[#This Row],[Current Month High]]/Table2[[#This Row],[Close Price]])-1</f>
        <v>9.3023255813953432E-2</v>
      </c>
      <c r="AI320">
        <v>15.831404833263701</v>
      </c>
      <c r="AJ320">
        <v>36.730988691773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0.03</v>
      </c>
      <c r="AM320" t="s">
        <v>10349</v>
      </c>
      <c r="AN320">
        <v>0.26</v>
      </c>
      <c r="AO320" t="s">
        <v>10349</v>
      </c>
      <c r="AP320">
        <v>0.13549982405291799</v>
      </c>
      <c r="AQ320">
        <f>(Table2[[#This Row],[Sharpe Ratio]]-AVERAGE(Table2[Sharpe Ratio]))/_xlfn.STDEV.P(Table2[Sharpe Ratio])</f>
        <v>0.80355043266863657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444</v>
      </c>
      <c r="AT320">
        <f>_xlfn.RANK.AVG(Table2[[#This Row],[6M Return vs Nifty Z-Score]],Table2[6M Return vs Nifty Z-Score])</f>
        <v>397</v>
      </c>
      <c r="AU320">
        <f>_xlfn.RANK.AVG(Table2[[#This Row],[Sharpe Ratio Z-Score]],Table2[Sharpe Ratio Z-Score])</f>
        <v>151</v>
      </c>
      <c r="AV320">
        <f>(Table2[[#This Row],[Rank 1Y]]+Table2[[#This Row],[Rank 6M]]+Table2[[#This Row],[Rank Sharpe]])/3</f>
        <v>330.66666666666669</v>
      </c>
    </row>
    <row r="321" spans="1:48" x14ac:dyDescent="0.3">
      <c r="A321" t="s">
        <v>1921</v>
      </c>
      <c r="B321" t="s">
        <v>1922</v>
      </c>
      <c r="C321" t="s">
        <v>10312</v>
      </c>
      <c r="D321" t="s">
        <v>127</v>
      </c>
      <c r="E321">
        <v>3707.18662326</v>
      </c>
      <c r="F321">
        <v>687.1</v>
      </c>
      <c r="G321">
        <v>55.746622336328599</v>
      </c>
      <c r="H321">
        <f>(Table2[[#This Row],[1Y Return vs Nifty]]-AVERAGE(Table2[1Y Return vs Nifty]))/_xlfn.STDEV.P(Table2[1Y Return vs Nifty])</f>
        <v>0.41208320607430265</v>
      </c>
      <c r="I321">
        <v>-7.5890547298080602</v>
      </c>
      <c r="J321">
        <f>(Table2[[#This Row],[1M Return vs Nifty]]-AVERAGE(Table2[1M Return vs Nifty]))/_xlfn.STDEV.P(Table2[1M Return vs Nifty])</f>
        <v>-0.74106681164453125</v>
      </c>
      <c r="K321">
        <v>-4.5302890772414797</v>
      </c>
      <c r="L321">
        <f>(Table2[[#This Row],[6M Return vs Nifty]]-AVERAGE(Table2[6M Return vs Nifty]))/_xlfn.STDEV.P(Table2[6M Return vs Nifty])</f>
        <v>-0.42542562890053226</v>
      </c>
      <c r="M321">
        <v>2.1525456104376302</v>
      </c>
      <c r="N321">
        <f>(Table2[[#This Row],[1W Return vs Nifty]]-AVERAGE(Table2[1W Return vs Nifty]))/_xlfn.STDEV.P(Table2[1W Return vs Nifty])</f>
        <v>0.39043921444996887</v>
      </c>
      <c r="O321">
        <v>694.63</v>
      </c>
      <c r="P321">
        <v>706.76441205060803</v>
      </c>
      <c r="Q321">
        <v>632.60695425877702</v>
      </c>
      <c r="R321">
        <v>45.899405751784002</v>
      </c>
      <c r="S321" s="2">
        <f>(Table2[[#This Row],[Close Price]]-Table2[[#This Row],[20D EMA]])/Table2[[#This Row],[20D EMA]]</f>
        <v>-1.0840303470912534E-2</v>
      </c>
      <c r="T321" s="2">
        <f>(Table2[[#This Row],[Close Price]]-Table2[[#This Row],[50D EMA]])/Table2[[#This Row],[50D EMA]]</f>
        <v>-2.7823149716259245E-2</v>
      </c>
      <c r="U321" s="2">
        <f>(Table2[[#This Row],[Close Price]]-Table2[[#This Row],[200D EMA]])/Table2[[#This Row],[200D EMA]]</f>
        <v>8.6140446883123944E-2</v>
      </c>
      <c r="V321">
        <v>0.25475872828656498</v>
      </c>
      <c r="W321">
        <v>669.55</v>
      </c>
      <c r="X321">
        <v>705.6</v>
      </c>
      <c r="Y321">
        <v>669.55</v>
      </c>
      <c r="Z321">
        <v>709.1</v>
      </c>
      <c r="AA321">
        <v>659</v>
      </c>
      <c r="AB321">
        <v>748.9</v>
      </c>
      <c r="AC321" s="2">
        <f>(Table2[[#This Row],[Close Price]]/Table2[[#This Row],[Day Low]])-1</f>
        <v>2.6211634680008977E-2</v>
      </c>
      <c r="AD321" s="2">
        <f>(Table2[[#This Row],[Day High]]/Table2[[#This Row],[Close Price]])-1</f>
        <v>2.6924756221801793E-2</v>
      </c>
      <c r="AE321" s="2">
        <f>(Table2[[#This Row],[Close Price]]/Table2[[#This Row],[Current Week Low]])-1</f>
        <v>2.6211634680008977E-2</v>
      </c>
      <c r="AF321" s="2">
        <f>(Table2[[#This Row],[Current Week High]]/Table2[[#This Row],[Close Price]])-1</f>
        <v>3.2018629020521105E-2</v>
      </c>
      <c r="AG321" s="2">
        <f>(Table2[[#This Row],[Close Price]]/Table2[[#This Row],[Current Month Low]])-1</f>
        <v>4.264036418816386E-2</v>
      </c>
      <c r="AH321" s="2">
        <f>(Table2[[#This Row],[Current Month High]]/Table2[[#This Row],[Close Price]])-1</f>
        <v>8.994323970309992E-2</v>
      </c>
      <c r="AI321">
        <v>28.074516082084099</v>
      </c>
      <c r="AJ321">
        <v>89.806629834254096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-0.04</v>
      </c>
      <c r="AM321" t="s">
        <v>10348</v>
      </c>
      <c r="AN321">
        <v>-1.0900000000000001</v>
      </c>
      <c r="AO321" t="s">
        <v>10348</v>
      </c>
      <c r="AP321">
        <v>6.8086054011984004E-2</v>
      </c>
      <c r="AQ321">
        <f>(Table2[[#This Row],[Sharpe Ratio]]-AVERAGE(Table2[Sharpe Ratio]))/_xlfn.STDEV.P(Table2[Sharpe Ratio])</f>
        <v>2.9040567822517956E-2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188</v>
      </c>
      <c r="AT321">
        <f>_xlfn.RANK.AVG(Table2[[#This Row],[6M Return vs Nifty Z-Score]],Table2[6M Return vs Nifty Z-Score])</f>
        <v>463</v>
      </c>
      <c r="AU321">
        <f>_xlfn.RANK.AVG(Table2[[#This Row],[Sharpe Ratio Z-Score]],Table2[Sharpe Ratio Z-Score])</f>
        <v>349</v>
      </c>
      <c r="AV321">
        <f>(Table2[[#This Row],[Rank 1Y]]+Table2[[#This Row],[Rank 6M]]+Table2[[#This Row],[Rank Sharpe]])/3</f>
        <v>333.33333333333331</v>
      </c>
    </row>
    <row r="322" spans="1:48" x14ac:dyDescent="0.3">
      <c r="A322" t="s">
        <v>1045</v>
      </c>
      <c r="B322" t="s">
        <v>1046</v>
      </c>
      <c r="C322" t="s">
        <v>10314</v>
      </c>
      <c r="D322" t="s">
        <v>785</v>
      </c>
      <c r="E322">
        <v>13189.454314175</v>
      </c>
      <c r="F322">
        <v>2809.25</v>
      </c>
      <c r="G322">
        <v>43.747631721669102</v>
      </c>
      <c r="H322">
        <f>(Table2[[#This Row],[1Y Return vs Nifty]]-AVERAGE(Table2[1Y Return vs Nifty]))/_xlfn.STDEV.P(Table2[1Y Return vs Nifty])</f>
        <v>0.22288853124664429</v>
      </c>
      <c r="I322">
        <v>14.1349878888335</v>
      </c>
      <c r="J322">
        <f>(Table2[[#This Row],[1M Return vs Nifty]]-AVERAGE(Table2[1M Return vs Nifty]))/_xlfn.STDEV.P(Table2[1M Return vs Nifty])</f>
        <v>1.348840826107311</v>
      </c>
      <c r="K322">
        <v>0.26324765898857</v>
      </c>
      <c r="L322">
        <f>(Table2[[#This Row],[6M Return vs Nifty]]-AVERAGE(Table2[6M Return vs Nifty]))/_xlfn.STDEV.P(Table2[6M Return vs Nifty])</f>
        <v>-0.26089854393179068</v>
      </c>
      <c r="M322">
        <v>6.1787944639957099E-2</v>
      </c>
      <c r="N322">
        <f>(Table2[[#This Row],[1W Return vs Nifty]]-AVERAGE(Table2[1W Return vs Nifty]))/_xlfn.STDEV.P(Table2[1W Return vs Nifty])</f>
        <v>-8.3776199441239457E-2</v>
      </c>
      <c r="O322">
        <v>2599.21</v>
      </c>
      <c r="P322">
        <v>2506.7228070310498</v>
      </c>
      <c r="Q322">
        <v>2350.5318303814502</v>
      </c>
      <c r="R322">
        <v>72.692636374432396</v>
      </c>
      <c r="S322" s="2">
        <f>(Table2[[#This Row],[Close Price]]-Table2[[#This Row],[20D EMA]])/Table2[[#This Row],[20D EMA]]</f>
        <v>8.080916893979323E-2</v>
      </c>
      <c r="T322" s="2">
        <f>(Table2[[#This Row],[Close Price]]-Table2[[#This Row],[50D EMA]])/Table2[[#This Row],[50D EMA]]</f>
        <v>0.12068633680612734</v>
      </c>
      <c r="U322" s="2">
        <f>(Table2[[#This Row],[Close Price]]-Table2[[#This Row],[200D EMA]])/Table2[[#This Row],[200D EMA]]</f>
        <v>0.19515505541744052</v>
      </c>
      <c r="V322">
        <v>1.62009675186784</v>
      </c>
      <c r="W322">
        <v>2732.65</v>
      </c>
      <c r="X322">
        <v>2960.95</v>
      </c>
      <c r="Y322">
        <v>2706.5</v>
      </c>
      <c r="Z322">
        <v>2960.95</v>
      </c>
      <c r="AA322">
        <v>2325.85</v>
      </c>
      <c r="AB322">
        <v>2960.95</v>
      </c>
      <c r="AC322" s="2">
        <f>(Table2[[#This Row],[Close Price]]/Table2[[#This Row],[Day Low]])-1</f>
        <v>2.8031398093425697E-2</v>
      </c>
      <c r="AD322" s="2">
        <f>(Table2[[#This Row],[Day High]]/Table2[[#This Row],[Close Price]])-1</f>
        <v>5.4000177983447584E-2</v>
      </c>
      <c r="AE322" s="2">
        <f>(Table2[[#This Row],[Close Price]]/Table2[[#This Row],[Current Week Low]])-1</f>
        <v>3.7964160354701626E-2</v>
      </c>
      <c r="AF322" s="2">
        <f>(Table2[[#This Row],[Current Week High]]/Table2[[#This Row],[Close Price]])-1</f>
        <v>5.4000177983447584E-2</v>
      </c>
      <c r="AG322" s="2">
        <f>(Table2[[#This Row],[Close Price]]/Table2[[#This Row],[Current Month Low]])-1</f>
        <v>0.20783799471161091</v>
      </c>
      <c r="AH322" s="2">
        <f>(Table2[[#This Row],[Current Month High]]/Table2[[#This Row],[Close Price]])-1</f>
        <v>5.4000177983447584E-2</v>
      </c>
      <c r="AI322">
        <v>5.4000177983447504</v>
      </c>
      <c r="AJ322">
        <v>75.320622835210798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0.03</v>
      </c>
      <c r="AM322" t="s">
        <v>10349</v>
      </c>
      <c r="AN322">
        <v>11.16</v>
      </c>
      <c r="AO322" t="s">
        <v>10349</v>
      </c>
      <c r="AP322">
        <v>6.3747823521191002E-2</v>
      </c>
      <c r="AQ322">
        <f>(Table2[[#This Row],[Sharpe Ratio]]-AVERAGE(Table2[Sharpe Ratio]))/_xlfn.STDEV.P(Table2[Sharpe Ratio])</f>
        <v>-2.0800915735740069E-2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1.206253698245185</v>
      </c>
      <c r="AS322">
        <f>_xlfn.RANK.AVG(Table2[[#This Row],[1Y Return vs Nifty Z-Score]],Table2[1Y Return vs Nifty Z-Score])</f>
        <v>234</v>
      </c>
      <c r="AT322">
        <f>_xlfn.RANK.AVG(Table2[[#This Row],[6M Return vs Nifty Z-Score]],Table2[6M Return vs Nifty Z-Score])</f>
        <v>410</v>
      </c>
      <c r="AU322">
        <f>_xlfn.RANK.AVG(Table2[[#This Row],[Sharpe Ratio Z-Score]],Table2[Sharpe Ratio Z-Score])</f>
        <v>358</v>
      </c>
      <c r="AV322">
        <f>(Table2[[#This Row],[Rank 1Y]]+Table2[[#This Row],[Rank 6M]]+Table2[[#This Row],[Rank Sharpe]])/3</f>
        <v>334</v>
      </c>
    </row>
    <row r="323" spans="1:48" x14ac:dyDescent="0.3">
      <c r="A323" t="s">
        <v>348</v>
      </c>
      <c r="B323" t="s">
        <v>349</v>
      </c>
      <c r="C323" t="s">
        <v>10305</v>
      </c>
      <c r="D323" t="s">
        <v>34</v>
      </c>
      <c r="E323">
        <v>73928.118097184997</v>
      </c>
      <c r="F323">
        <v>548.85</v>
      </c>
      <c r="G323">
        <v>8.3066115109587297</v>
      </c>
      <c r="H323">
        <f>(Table2[[#This Row],[1Y Return vs Nifty]]-AVERAGE(Table2[1Y Return vs Nifty]))/_xlfn.STDEV.P(Table2[1Y Return vs Nifty])</f>
        <v>-0.33592949850777731</v>
      </c>
      <c r="I323">
        <v>-7.8423314607313896</v>
      </c>
      <c r="J323">
        <f>(Table2[[#This Row],[1M Return vs Nifty]]-AVERAGE(Table2[1M Return vs Nifty]))/_xlfn.STDEV.P(Table2[1M Return vs Nifty])</f>
        <v>-0.76543267133803361</v>
      </c>
      <c r="K323">
        <v>-10.446635651865501</v>
      </c>
      <c r="L323">
        <f>(Table2[[#This Row],[6M Return vs Nifty]]-AVERAGE(Table2[6M Return vs Nifty]))/_xlfn.STDEV.P(Table2[6M Return vs Nifty])</f>
        <v>-0.62849057012245646</v>
      </c>
      <c r="M323">
        <v>-2.3043611203777701</v>
      </c>
      <c r="N323">
        <f>(Table2[[#This Row],[1W Return vs Nifty]]-AVERAGE(Table2[1W Return vs Nifty]))/_xlfn.STDEV.P(Table2[1W Return vs Nifty])</f>
        <v>-0.62045454172419512</v>
      </c>
      <c r="O323">
        <v>558.17999999999995</v>
      </c>
      <c r="P323">
        <v>557.16470715619698</v>
      </c>
      <c r="Q323">
        <v>506.14625391175099</v>
      </c>
      <c r="R323">
        <v>39.954404182643401</v>
      </c>
      <c r="S323" s="2">
        <f>(Table2[[#This Row],[Close Price]]-Table2[[#This Row],[20D EMA]])/Table2[[#This Row],[20D EMA]]</f>
        <v>-1.6715038159733291E-2</v>
      </c>
      <c r="T323" s="2">
        <f>(Table2[[#This Row],[Close Price]]-Table2[[#This Row],[50D EMA]])/Table2[[#This Row],[50D EMA]]</f>
        <v>-1.492324809774068E-2</v>
      </c>
      <c r="U323" s="2">
        <f>(Table2[[#This Row],[Close Price]]-Table2[[#This Row],[200D EMA]])/Table2[[#This Row],[200D EMA]]</f>
        <v>8.4370368758462919E-2</v>
      </c>
      <c r="V323">
        <v>0.55327350292242194</v>
      </c>
      <c r="W323">
        <v>546.79999999999995</v>
      </c>
      <c r="X323">
        <v>555.5</v>
      </c>
      <c r="Y323">
        <v>544</v>
      </c>
      <c r="Z323">
        <v>560</v>
      </c>
      <c r="AA323">
        <v>531.04999999999995</v>
      </c>
      <c r="AB323">
        <v>613.20000000000005</v>
      </c>
      <c r="AC323" s="2">
        <f>(Table2[[#This Row],[Close Price]]/Table2[[#This Row],[Day Low]])-1</f>
        <v>3.7490855888808738E-3</v>
      </c>
      <c r="AD323" s="2">
        <f>(Table2[[#This Row],[Day High]]/Table2[[#This Row],[Close Price]])-1</f>
        <v>1.211624305365766E-2</v>
      </c>
      <c r="AE323" s="2">
        <f>(Table2[[#This Row],[Close Price]]/Table2[[#This Row],[Current Week Low]])-1</f>
        <v>8.9154411764706953E-3</v>
      </c>
      <c r="AF323" s="2">
        <f>(Table2[[#This Row],[Current Week High]]/Table2[[#This Row],[Close Price]])-1</f>
        <v>2.0315204518538632E-2</v>
      </c>
      <c r="AG323" s="2">
        <f>(Table2[[#This Row],[Close Price]]/Table2[[#This Row],[Current Month Low]])-1</f>
        <v>3.3518501082760777E-2</v>
      </c>
      <c r="AH323" s="2">
        <f>(Table2[[#This Row],[Current Month High]]/Table2[[#This Row],[Close Price]])-1</f>
        <v>0.11724514894779992</v>
      </c>
      <c r="AI323">
        <v>15.2773981962284</v>
      </c>
      <c r="AJ323">
        <v>46.555407209612802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-0.03</v>
      </c>
      <c r="AM323" t="s">
        <v>10348</v>
      </c>
      <c r="AN323">
        <v>-1.23</v>
      </c>
      <c r="AO323" t="s">
        <v>10348</v>
      </c>
      <c r="AP323">
        <v>0.176135134828446</v>
      </c>
      <c r="AQ323">
        <f>(Table2[[#This Row],[Sharpe Ratio]]-AVERAGE(Table2[Sharpe Ratio]))/_xlfn.STDEV.P(Table2[Sharpe Ratio])</f>
        <v>1.2704053354225397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-1.0799019462699229</v>
      </c>
      <c r="AS323">
        <f>_xlfn.RANK.AVG(Table2[[#This Row],[1Y Return vs Nifty Z-Score]],Table2[1Y Return vs Nifty Z-Score])</f>
        <v>394</v>
      </c>
      <c r="AT323">
        <f>_xlfn.RANK.AVG(Table2[[#This Row],[6M Return vs Nifty Z-Score]],Table2[6M Return vs Nifty Z-Score])</f>
        <v>526</v>
      </c>
      <c r="AU323">
        <f>_xlfn.RANK.AVG(Table2[[#This Row],[Sharpe Ratio Z-Score]],Table2[Sharpe Ratio Z-Score])</f>
        <v>83</v>
      </c>
      <c r="AV323">
        <f>(Table2[[#This Row],[Rank 1Y]]+Table2[[#This Row],[Rank 6M]]+Table2[[#This Row],[Rank Sharpe]])/3</f>
        <v>334.33333333333331</v>
      </c>
    </row>
    <row r="324" spans="1:48" x14ac:dyDescent="0.3">
      <c r="A324" t="s">
        <v>949</v>
      </c>
      <c r="B324" t="s">
        <v>950</v>
      </c>
      <c r="C324" t="s">
        <v>10308</v>
      </c>
      <c r="D324" t="s">
        <v>259</v>
      </c>
      <c r="E324">
        <v>15572.492960809999</v>
      </c>
      <c r="F324">
        <v>667.3</v>
      </c>
      <c r="G324">
        <v>43.694310262371403</v>
      </c>
      <c r="H324">
        <f>(Table2[[#This Row],[1Y Return vs Nifty]]-AVERAGE(Table2[1Y Return vs Nifty]))/_xlfn.STDEV.P(Table2[1Y Return vs Nifty])</f>
        <v>0.22204778251392676</v>
      </c>
      <c r="I324">
        <v>-3.2440310200642402</v>
      </c>
      <c r="J324">
        <f>(Table2[[#This Row],[1M Return vs Nifty]]-AVERAGE(Table2[1M Return vs Nifty]))/_xlfn.STDEV.P(Table2[1M Return vs Nifty])</f>
        <v>-0.32306458265726912</v>
      </c>
      <c r="K324">
        <v>-0.72846307625203499</v>
      </c>
      <c r="L324">
        <f>(Table2[[#This Row],[6M Return vs Nifty]]-AVERAGE(Table2[6M Return vs Nifty]))/_xlfn.STDEV.P(Table2[6M Return vs Nifty])</f>
        <v>-0.29493672604649929</v>
      </c>
      <c r="M324">
        <v>-2.11214722098179</v>
      </c>
      <c r="N324">
        <f>(Table2[[#This Row],[1W Return vs Nifty]]-AVERAGE(Table2[1W Return vs Nifty]))/_xlfn.STDEV.P(Table2[1W Return vs Nifty])</f>
        <v>-0.57685752646564692</v>
      </c>
      <c r="O324">
        <v>673.99</v>
      </c>
      <c r="P324">
        <v>679.40022565526897</v>
      </c>
      <c r="Q324">
        <v>591.65475257158698</v>
      </c>
      <c r="R324">
        <v>45.348501107127802</v>
      </c>
      <c r="S324" s="2">
        <f>(Table2[[#This Row],[Close Price]]-Table2[[#This Row],[20D EMA]])/Table2[[#This Row],[20D EMA]]</f>
        <v>-9.9259632932240157E-3</v>
      </c>
      <c r="T324" s="2">
        <f>(Table2[[#This Row],[Close Price]]-Table2[[#This Row],[50D EMA]])/Table2[[#This Row],[50D EMA]]</f>
        <v>-1.7810158428485316E-2</v>
      </c>
      <c r="U324" s="2">
        <f>(Table2[[#This Row],[Close Price]]-Table2[[#This Row],[200D EMA]])/Table2[[#This Row],[200D EMA]]</f>
        <v>0.12785369694002469</v>
      </c>
      <c r="V324">
        <v>0.58060840580073503</v>
      </c>
      <c r="W324">
        <v>660.6</v>
      </c>
      <c r="X324">
        <v>683</v>
      </c>
      <c r="Y324">
        <v>660.6</v>
      </c>
      <c r="Z324">
        <v>683</v>
      </c>
      <c r="AA324">
        <v>607.85</v>
      </c>
      <c r="AB324">
        <v>711</v>
      </c>
      <c r="AC324" s="2">
        <f>(Table2[[#This Row],[Close Price]]/Table2[[#This Row],[Day Low]])-1</f>
        <v>1.0142294883439096E-2</v>
      </c>
      <c r="AD324" s="2">
        <f>(Table2[[#This Row],[Day High]]/Table2[[#This Row],[Close Price]])-1</f>
        <v>2.3527648733703055E-2</v>
      </c>
      <c r="AE324" s="2">
        <f>(Table2[[#This Row],[Close Price]]/Table2[[#This Row],[Current Week Low]])-1</f>
        <v>1.0142294883439096E-2</v>
      </c>
      <c r="AF324" s="2">
        <f>(Table2[[#This Row],[Current Week High]]/Table2[[#This Row],[Close Price]])-1</f>
        <v>2.3527648733703055E-2</v>
      </c>
      <c r="AG324" s="2">
        <f>(Table2[[#This Row],[Close Price]]/Table2[[#This Row],[Current Month Low]])-1</f>
        <v>9.7803734473965509E-2</v>
      </c>
      <c r="AH324" s="2">
        <f>(Table2[[#This Row],[Current Month High]]/Table2[[#This Row],[Close Price]])-1</f>
        <v>6.5487786602727471E-2</v>
      </c>
      <c r="AI324">
        <v>24.082121984115101</v>
      </c>
      <c r="AJ324">
        <v>163.75494071146201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-0.12</v>
      </c>
      <c r="AM324" t="s">
        <v>10348</v>
      </c>
      <c r="AN324">
        <v>0.2</v>
      </c>
      <c r="AO324" t="s">
        <v>10349</v>
      </c>
      <c r="AP324">
        <v>6.8441489855578005E-2</v>
      </c>
      <c r="AQ324">
        <f>(Table2[[#This Row],[Sharpe Ratio]]-AVERAGE(Table2[Sharpe Ratio]))/_xlfn.STDEV.P(Table2[Sharpe Ratio])</f>
        <v>3.3124133643214523E-2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235</v>
      </c>
      <c r="AT324">
        <f>_xlfn.RANK.AVG(Table2[[#This Row],[6M Return vs Nifty Z-Score]],Table2[6M Return vs Nifty Z-Score])</f>
        <v>421</v>
      </c>
      <c r="AU324">
        <f>_xlfn.RANK.AVG(Table2[[#This Row],[Sharpe Ratio Z-Score]],Table2[Sharpe Ratio Z-Score])</f>
        <v>348</v>
      </c>
      <c r="AV324">
        <f>(Table2[[#This Row],[Rank 1Y]]+Table2[[#This Row],[Rank 6M]]+Table2[[#This Row],[Rank Sharpe]])/3</f>
        <v>334.66666666666669</v>
      </c>
    </row>
    <row r="325" spans="1:48" x14ac:dyDescent="0.3">
      <c r="A325" t="s">
        <v>624</v>
      </c>
      <c r="B325" t="s">
        <v>625</v>
      </c>
      <c r="C325" t="s">
        <v>10309</v>
      </c>
      <c r="D325" t="s">
        <v>51</v>
      </c>
      <c r="E325">
        <v>30408.1980304799</v>
      </c>
      <c r="F325">
        <v>1958.1</v>
      </c>
      <c r="G325">
        <v>4.2147690360870804</v>
      </c>
      <c r="H325">
        <f>(Table2[[#This Row],[1Y Return vs Nifty]]-AVERAGE(Table2[1Y Return vs Nifty]))/_xlfn.STDEV.P(Table2[1Y Return vs Nifty])</f>
        <v>-0.4004478260355559</v>
      </c>
      <c r="I325">
        <v>-0.425390298612916</v>
      </c>
      <c r="J325">
        <f>(Table2[[#This Row],[1M Return vs Nifty]]-AVERAGE(Table2[1M Return vs Nifty]))/_xlfn.STDEV.P(Table2[1M Return vs Nifty])</f>
        <v>-5.1904243154683408E-2</v>
      </c>
      <c r="K325">
        <v>6.4193869514234301</v>
      </c>
      <c r="L325">
        <f>(Table2[[#This Row],[6M Return vs Nifty]]-AVERAGE(Table2[6M Return vs Nifty]))/_xlfn.STDEV.P(Table2[6M Return vs Nifty])</f>
        <v>-4.960327111358101E-2</v>
      </c>
      <c r="M325">
        <v>-3.57415271821995</v>
      </c>
      <c r="N325">
        <f>(Table2[[#This Row],[1W Return vs Nifty]]-AVERAGE(Table2[1W Return vs Nifty]))/_xlfn.STDEV.P(Table2[1W Return vs Nifty])</f>
        <v>-0.90846245291201433</v>
      </c>
      <c r="O325">
        <v>1915.8</v>
      </c>
      <c r="P325">
        <v>1867.8576389224199</v>
      </c>
      <c r="Q325">
        <v>1694.9224700837401</v>
      </c>
      <c r="R325">
        <v>60.368559731720403</v>
      </c>
      <c r="S325" s="2">
        <f>(Table2[[#This Row],[Close Price]]-Table2[[#This Row],[20D EMA]])/Table2[[#This Row],[20D EMA]]</f>
        <v>2.2079549013466936E-2</v>
      </c>
      <c r="T325" s="2">
        <f>(Table2[[#This Row],[Close Price]]-Table2[[#This Row],[50D EMA]])/Table2[[#This Row],[50D EMA]]</f>
        <v>4.8313297114892233E-2</v>
      </c>
      <c r="U325" s="2">
        <f>(Table2[[#This Row],[Close Price]]-Table2[[#This Row],[200D EMA]])/Table2[[#This Row],[200D EMA]]</f>
        <v>0.15527408159457415</v>
      </c>
      <c r="V325">
        <v>0.87729097299382897</v>
      </c>
      <c r="W325">
        <v>1898.55</v>
      </c>
      <c r="X325">
        <v>1982.6</v>
      </c>
      <c r="Y325">
        <v>1870.05</v>
      </c>
      <c r="Z325">
        <v>1982.6</v>
      </c>
      <c r="AA325">
        <v>1825</v>
      </c>
      <c r="AB325">
        <v>2030</v>
      </c>
      <c r="AC325" s="2">
        <f>(Table2[[#This Row],[Close Price]]/Table2[[#This Row],[Day Low]])-1</f>
        <v>3.1366042506123071E-2</v>
      </c>
      <c r="AD325" s="2">
        <f>(Table2[[#This Row],[Day High]]/Table2[[#This Row],[Close Price]])-1</f>
        <v>1.2512129104744307E-2</v>
      </c>
      <c r="AE325" s="2">
        <f>(Table2[[#This Row],[Close Price]]/Table2[[#This Row],[Current Week Low]])-1</f>
        <v>4.7084302558755065E-2</v>
      </c>
      <c r="AF325" s="2">
        <f>(Table2[[#This Row],[Current Week High]]/Table2[[#This Row],[Close Price]])-1</f>
        <v>1.2512129104744307E-2</v>
      </c>
      <c r="AG325" s="2">
        <f>(Table2[[#This Row],[Close Price]]/Table2[[#This Row],[Current Month Low]])-1</f>
        <v>7.2931506849315042E-2</v>
      </c>
      <c r="AH325" s="2">
        <f>(Table2[[#This Row],[Current Month High]]/Table2[[#This Row],[Close Price]])-1</f>
        <v>3.671926867882136E-2</v>
      </c>
      <c r="AI325">
        <v>3.6719268678821302</v>
      </c>
      <c r="AJ325">
        <v>57.346618988308002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-0.06</v>
      </c>
      <c r="AM325" t="s">
        <v>10348</v>
      </c>
      <c r="AN325">
        <v>0.54</v>
      </c>
      <c r="AO325" t="s">
        <v>10349</v>
      </c>
      <c r="AP325">
        <v>9.5901743817728993E-2</v>
      </c>
      <c r="AQ325">
        <f>(Table2[[#This Row],[Sharpe Ratio]]-AVERAGE(Table2[Sharpe Ratio]))/_xlfn.STDEV.P(Table2[Sharpe Ratio])</f>
        <v>0.3486121648266281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-1.0618056283892066</v>
      </c>
      <c r="AS325">
        <f>_xlfn.RANK.AVG(Table2[[#This Row],[1Y Return vs Nifty Z-Score]],Table2[1Y Return vs Nifty Z-Score])</f>
        <v>428</v>
      </c>
      <c r="AT325">
        <f>_xlfn.RANK.AVG(Table2[[#This Row],[6M Return vs Nifty Z-Score]],Table2[6M Return vs Nifty Z-Score])</f>
        <v>332</v>
      </c>
      <c r="AU325">
        <f>_xlfn.RANK.AVG(Table2[[#This Row],[Sharpe Ratio Z-Score]],Table2[Sharpe Ratio Z-Score])</f>
        <v>245</v>
      </c>
      <c r="AV325">
        <f>(Table2[[#This Row],[Rank 1Y]]+Table2[[#This Row],[Rank 6M]]+Table2[[#This Row],[Rank Sharpe]])/3</f>
        <v>335</v>
      </c>
    </row>
    <row r="326" spans="1:48" x14ac:dyDescent="0.3">
      <c r="A326" t="s">
        <v>1449</v>
      </c>
      <c r="B326" t="s">
        <v>1450</v>
      </c>
      <c r="C326" t="s">
        <v>10315</v>
      </c>
      <c r="D326" t="s">
        <v>127</v>
      </c>
      <c r="E326">
        <v>7409.3540970399899</v>
      </c>
      <c r="F326">
        <v>682.9</v>
      </c>
      <c r="G326">
        <v>27.703223151384901</v>
      </c>
      <c r="H326">
        <f>(Table2[[#This Row],[1Y Return vs Nifty]]-AVERAGE(Table2[1Y Return vs Nifty]))/_xlfn.STDEV.P(Table2[1Y Return vs Nifty])</f>
        <v>-3.0092470217632228E-2</v>
      </c>
      <c r="I326">
        <v>10.7283466955869</v>
      </c>
      <c r="J326">
        <f>(Table2[[#This Row],[1M Return vs Nifty]]-AVERAGE(Table2[1M Return vs Nifty]))/_xlfn.STDEV.P(Table2[1M Return vs Nifty])</f>
        <v>1.0211133596395015</v>
      </c>
      <c r="K326">
        <v>-2.1188048910315298</v>
      </c>
      <c r="L326">
        <f>(Table2[[#This Row],[6M Return vs Nifty]]-AVERAGE(Table2[6M Return vs Nifty]))/_xlfn.STDEV.P(Table2[6M Return vs Nifty])</f>
        <v>-0.34265699992422144</v>
      </c>
      <c r="M326">
        <v>-1.5036074442848499</v>
      </c>
      <c r="N326">
        <f>(Table2[[#This Row],[1W Return vs Nifty]]-AVERAGE(Table2[1W Return vs Nifty]))/_xlfn.STDEV.P(Table2[1W Return vs Nifty])</f>
        <v>-0.43883151474921817</v>
      </c>
      <c r="O326">
        <v>650.54</v>
      </c>
      <c r="P326">
        <v>628.98327966237298</v>
      </c>
      <c r="Q326">
        <v>587.73009019394203</v>
      </c>
      <c r="R326">
        <v>64.427815522485403</v>
      </c>
      <c r="S326" s="2">
        <f>(Table2[[#This Row],[Close Price]]-Table2[[#This Row],[20D EMA]])/Table2[[#This Row],[20D EMA]]</f>
        <v>4.9743290189688587E-2</v>
      </c>
      <c r="T326" s="2">
        <f>(Table2[[#This Row],[Close Price]]-Table2[[#This Row],[50D EMA]])/Table2[[#This Row],[50D EMA]]</f>
        <v>8.5720434995614728E-2</v>
      </c>
      <c r="U326" s="2">
        <f>(Table2[[#This Row],[Close Price]]-Table2[[#This Row],[200D EMA]])/Table2[[#This Row],[200D EMA]]</f>
        <v>0.16192791792343542</v>
      </c>
      <c r="V326">
        <v>1.4887293743766401</v>
      </c>
      <c r="W326">
        <v>679.6</v>
      </c>
      <c r="X326">
        <v>691.55</v>
      </c>
      <c r="Y326">
        <v>670</v>
      </c>
      <c r="Z326">
        <v>691.55</v>
      </c>
      <c r="AA326">
        <v>549.29999999999995</v>
      </c>
      <c r="AB326">
        <v>725.15</v>
      </c>
      <c r="AC326" s="2">
        <f>(Table2[[#This Row],[Close Price]]/Table2[[#This Row],[Day Low]])-1</f>
        <v>4.8557975279575061E-3</v>
      </c>
      <c r="AD326" s="2">
        <f>(Table2[[#This Row],[Day High]]/Table2[[#This Row],[Close Price]])-1</f>
        <v>1.2666569043783937E-2</v>
      </c>
      <c r="AE326" s="2">
        <f>(Table2[[#This Row],[Close Price]]/Table2[[#This Row],[Current Week Low]])-1</f>
        <v>1.9253731343283453E-2</v>
      </c>
      <c r="AF326" s="2">
        <f>(Table2[[#This Row],[Current Week High]]/Table2[[#This Row],[Close Price]])-1</f>
        <v>1.2666569043783937E-2</v>
      </c>
      <c r="AG326" s="2">
        <f>(Table2[[#This Row],[Close Price]]/Table2[[#This Row],[Current Month Low]])-1</f>
        <v>0.24321864190788278</v>
      </c>
      <c r="AH326" s="2">
        <f>(Table2[[#This Row],[Current Month High]]/Table2[[#This Row],[Close Price]])-1</f>
        <v>6.1868501976863444E-2</v>
      </c>
      <c r="AI326">
        <v>23.246448967637999</v>
      </c>
      <c r="AJ326">
        <v>62.276480722390502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</v>
      </c>
      <c r="AM326">
        <v>0</v>
      </c>
      <c r="AN326">
        <v>23.09</v>
      </c>
      <c r="AO326" t="s">
        <v>10349</v>
      </c>
      <c r="AP326">
        <v>8.9811206606000005E-2</v>
      </c>
      <c r="AQ326">
        <f>(Table2[[#This Row],[Sharpe Ratio]]-AVERAGE(Table2[Sharpe Ratio]))/_xlfn.STDEV.P(Table2[Sharpe Ratio])</f>
        <v>0.27863860972309096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0.48817098447152046</v>
      </c>
      <c r="AS326">
        <f>_xlfn.RANK.AVG(Table2[[#This Row],[1Y Return vs Nifty Z-Score]],Table2[1Y Return vs Nifty Z-Score])</f>
        <v>306</v>
      </c>
      <c r="AT326">
        <f>_xlfn.RANK.AVG(Table2[[#This Row],[6M Return vs Nifty Z-Score]],Table2[6M Return vs Nifty Z-Score])</f>
        <v>439</v>
      </c>
      <c r="AU326">
        <f>_xlfn.RANK.AVG(Table2[[#This Row],[Sharpe Ratio Z-Score]],Table2[Sharpe Ratio Z-Score])</f>
        <v>261</v>
      </c>
      <c r="AV326">
        <f>(Table2[[#This Row],[Rank 1Y]]+Table2[[#This Row],[Rank 6M]]+Table2[[#This Row],[Rank Sharpe]])/3</f>
        <v>335.33333333333331</v>
      </c>
    </row>
    <row r="327" spans="1:48" x14ac:dyDescent="0.3">
      <c r="A327" t="s">
        <v>373</v>
      </c>
      <c r="B327" t="s">
        <v>374</v>
      </c>
      <c r="C327" t="s">
        <v>10312</v>
      </c>
      <c r="D327" t="s">
        <v>375</v>
      </c>
      <c r="E327">
        <v>67301.363345250007</v>
      </c>
      <c r="F327">
        <v>229.65</v>
      </c>
      <c r="G327">
        <v>57.843468781892902</v>
      </c>
      <c r="H327">
        <f>(Table2[[#This Row],[1Y Return vs Nifty]]-AVERAGE(Table2[1Y Return vs Nifty]))/_xlfn.STDEV.P(Table2[1Y Return vs Nifty])</f>
        <v>0.44514533556271108</v>
      </c>
      <c r="I327">
        <v>-5.2798374283563101</v>
      </c>
      <c r="J327">
        <f>(Table2[[#This Row],[1M Return vs Nifty]]-AVERAGE(Table2[1M Return vs Nifty]))/_xlfn.STDEV.P(Table2[1M Return vs Nifty])</f>
        <v>-0.51891428873466361</v>
      </c>
      <c r="K327">
        <v>-10.656953764685699</v>
      </c>
      <c r="L327">
        <f>(Table2[[#This Row],[6M Return vs Nifty]]-AVERAGE(Table2[6M Return vs Nifty]))/_xlfn.STDEV.P(Table2[6M Return vs Nifty])</f>
        <v>-0.63570925392994682</v>
      </c>
      <c r="M327">
        <v>2.4987494170260498</v>
      </c>
      <c r="N327">
        <f>(Table2[[#This Row],[1W Return vs Nifty]]-AVERAGE(Table2[1W Return vs Nifty]))/_xlfn.STDEV.P(Table2[1W Return vs Nifty])</f>
        <v>0.4689634662643955</v>
      </c>
      <c r="O327">
        <v>227.67</v>
      </c>
      <c r="P327">
        <v>235.68348842766699</v>
      </c>
      <c r="Q327">
        <v>221.07723113845799</v>
      </c>
      <c r="R327">
        <v>56.228650705977799</v>
      </c>
      <c r="S327" s="2">
        <f>(Table2[[#This Row],[Close Price]]-Table2[[#This Row],[20D EMA]])/Table2[[#This Row],[20D EMA]]</f>
        <v>8.6967979971011473E-3</v>
      </c>
      <c r="T327" s="2">
        <f>(Table2[[#This Row],[Close Price]]-Table2[[#This Row],[50D EMA]])/Table2[[#This Row],[50D EMA]]</f>
        <v>-2.5599962338976934E-2</v>
      </c>
      <c r="U327" s="2">
        <f>(Table2[[#This Row],[Close Price]]-Table2[[#This Row],[200D EMA]])/Table2[[#This Row],[200D EMA]]</f>
        <v>3.8777258143662001E-2</v>
      </c>
      <c r="V327">
        <v>0.98212355892523295</v>
      </c>
      <c r="W327">
        <v>228.83</v>
      </c>
      <c r="X327">
        <v>233.1</v>
      </c>
      <c r="Y327">
        <v>221.76</v>
      </c>
      <c r="Z327">
        <v>233.1</v>
      </c>
      <c r="AA327">
        <v>210.06</v>
      </c>
      <c r="AB327">
        <v>249.14</v>
      </c>
      <c r="AC327" s="2">
        <f>(Table2[[#This Row],[Close Price]]/Table2[[#This Row],[Day Low]])-1</f>
        <v>3.5834462264563438E-3</v>
      </c>
      <c r="AD327" s="2">
        <f>(Table2[[#This Row],[Day High]]/Table2[[#This Row],[Close Price]])-1</f>
        <v>1.5022860875244959E-2</v>
      </c>
      <c r="AE327" s="2">
        <f>(Table2[[#This Row],[Close Price]]/Table2[[#This Row],[Current Week Low]])-1</f>
        <v>3.5579004329004293E-2</v>
      </c>
      <c r="AF327" s="2">
        <f>(Table2[[#This Row],[Current Week High]]/Table2[[#This Row],[Close Price]])-1</f>
        <v>1.5022860875244959E-2</v>
      </c>
      <c r="AG327" s="2">
        <f>(Table2[[#This Row],[Close Price]]/Table2[[#This Row],[Current Month Low]])-1</f>
        <v>9.3259068837475034E-2</v>
      </c>
      <c r="AH327" s="2">
        <f>(Table2[[#This Row],[Current Month High]]/Table2[[#This Row],[Close Price]])-1</f>
        <v>8.4868277814064808E-2</v>
      </c>
      <c r="AI327">
        <v>24.689745264532998</v>
      </c>
      <c r="AJ327">
        <v>92.015050167224004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-7.0000000000000007E-2</v>
      </c>
      <c r="AM327" t="s">
        <v>10348</v>
      </c>
      <c r="AN327">
        <v>3.22</v>
      </c>
      <c r="AO327" t="s">
        <v>10349</v>
      </c>
      <c r="AP327">
        <v>8.1774731015157004E-2</v>
      </c>
      <c r="AQ327">
        <f>(Table2[[#This Row],[Sharpe Ratio]]-AVERAGE(Table2[Sharpe Ratio]))/_xlfn.STDEV.P(Table2[Sharpe Ratio])</f>
        <v>0.18630836888470589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183</v>
      </c>
      <c r="AT327">
        <f>_xlfn.RANK.AVG(Table2[[#This Row],[6M Return vs Nifty Z-Score]],Table2[6M Return vs Nifty Z-Score])</f>
        <v>529</v>
      </c>
      <c r="AU327">
        <f>_xlfn.RANK.AVG(Table2[[#This Row],[Sharpe Ratio Z-Score]],Table2[Sharpe Ratio Z-Score])</f>
        <v>295</v>
      </c>
      <c r="AV327">
        <f>(Table2[[#This Row],[Rank 1Y]]+Table2[[#This Row],[Rank 6M]]+Table2[[#This Row],[Rank Sharpe]])/3</f>
        <v>335.66666666666669</v>
      </c>
    </row>
    <row r="328" spans="1:48" x14ac:dyDescent="0.3">
      <c r="A328" t="s">
        <v>892</v>
      </c>
      <c r="B328" t="s">
        <v>893</v>
      </c>
      <c r="C328" t="s">
        <v>10303</v>
      </c>
      <c r="D328" t="s">
        <v>178</v>
      </c>
      <c r="E328">
        <v>17577.01170621</v>
      </c>
      <c r="F328">
        <v>1779.45</v>
      </c>
      <c r="G328">
        <v>45.278342974276399</v>
      </c>
      <c r="H328">
        <f>(Table2[[#This Row],[1Y Return vs Nifty]]-AVERAGE(Table2[1Y Return vs Nifty]))/_xlfn.STDEV.P(Table2[1Y Return vs Nifty])</f>
        <v>0.24702409622810698</v>
      </c>
      <c r="I328">
        <v>-5.0144244153514004</v>
      </c>
      <c r="J328">
        <f>(Table2[[#This Row],[1M Return vs Nifty]]-AVERAGE(Table2[1M Return vs Nifty]))/_xlfn.STDEV.P(Table2[1M Return vs Nifty])</f>
        <v>-0.49338088812525277</v>
      </c>
      <c r="K328">
        <v>4.9447536738068996</v>
      </c>
      <c r="L328">
        <f>(Table2[[#This Row],[6M Return vs Nifty]]-AVERAGE(Table2[6M Return vs Nifty]))/_xlfn.STDEV.P(Table2[6M Return vs Nifty])</f>
        <v>-0.10021665490814409</v>
      </c>
      <c r="M328">
        <v>-5.4966722999135502</v>
      </c>
      <c r="N328">
        <f>(Table2[[#This Row],[1W Return vs Nifty]]-AVERAGE(Table2[1W Return vs Nifty]))/_xlfn.STDEV.P(Table2[1W Return vs Nifty])</f>
        <v>-1.3445189285432793</v>
      </c>
      <c r="O328">
        <v>1791.31</v>
      </c>
      <c r="P328">
        <v>1709.09638273677</v>
      </c>
      <c r="Q328">
        <v>1449.10547133215</v>
      </c>
      <c r="R328">
        <v>44.795544829276999</v>
      </c>
      <c r="S328" s="2">
        <f>(Table2[[#This Row],[Close Price]]-Table2[[#This Row],[20D EMA]])/Table2[[#This Row],[20D EMA]]</f>
        <v>-6.6208528953670218E-3</v>
      </c>
      <c r="T328" s="2">
        <f>(Table2[[#This Row],[Close Price]]-Table2[[#This Row],[50D EMA]])/Table2[[#This Row],[50D EMA]]</f>
        <v>4.116421869115014E-2</v>
      </c>
      <c r="U328" s="2">
        <f>(Table2[[#This Row],[Close Price]]-Table2[[#This Row],[200D EMA]])/Table2[[#This Row],[200D EMA]]</f>
        <v>0.22796444786325121</v>
      </c>
      <c r="V328">
        <v>0.39735072739662702</v>
      </c>
      <c r="W328">
        <v>1764.45</v>
      </c>
      <c r="X328">
        <v>1790.95</v>
      </c>
      <c r="Y328">
        <v>1757.25</v>
      </c>
      <c r="Z328">
        <v>1790.95</v>
      </c>
      <c r="AA328">
        <v>1719.15</v>
      </c>
      <c r="AB328">
        <v>1883.55</v>
      </c>
      <c r="AC328" s="2">
        <f>(Table2[[#This Row],[Close Price]]/Table2[[#This Row],[Day Low]])-1</f>
        <v>8.5012326787383685E-3</v>
      </c>
      <c r="AD328" s="2">
        <f>(Table2[[#This Row],[Day High]]/Table2[[#This Row],[Close Price]])-1</f>
        <v>6.4626710500435003E-3</v>
      </c>
      <c r="AE328" s="2">
        <f>(Table2[[#This Row],[Close Price]]/Table2[[#This Row],[Current Week Low]])-1</f>
        <v>1.263337601365766E-2</v>
      </c>
      <c r="AF328" s="2">
        <f>(Table2[[#This Row],[Current Week High]]/Table2[[#This Row],[Close Price]])-1</f>
        <v>6.4626710500435003E-3</v>
      </c>
      <c r="AG328" s="2">
        <f>(Table2[[#This Row],[Close Price]]/Table2[[#This Row],[Current Month Low]])-1</f>
        <v>3.5075473344385211E-2</v>
      </c>
      <c r="AH328" s="2">
        <f>(Table2[[#This Row],[Current Month High]]/Table2[[#This Row],[Close Price]])-1</f>
        <v>5.8501222287785426E-2</v>
      </c>
      <c r="AI328">
        <v>7.4573604203545996</v>
      </c>
      <c r="AJ328">
        <v>81.808429118773901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0.18</v>
      </c>
      <c r="AM328" t="s">
        <v>10349</v>
      </c>
      <c r="AN328">
        <v>-1.32</v>
      </c>
      <c r="AO328" t="s">
        <v>10348</v>
      </c>
      <c r="AP328">
        <v>3.1459713145828003E-2</v>
      </c>
      <c r="AQ328">
        <f>(Table2[[#This Row],[Sharpe Ratio]]-AVERAGE(Table2[Sharpe Ratio]))/_xlfn.STDEV.P(Table2[Sharpe Ratio])</f>
        <v>-0.39175569230103668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-2.0828480676496057</v>
      </c>
      <c r="AS328">
        <f>_xlfn.RANK.AVG(Table2[[#This Row],[1Y Return vs Nifty Z-Score]],Table2[1Y Return vs Nifty Z-Score])</f>
        <v>224</v>
      </c>
      <c r="AT328">
        <f>_xlfn.RANK.AVG(Table2[[#This Row],[6M Return vs Nifty Z-Score]],Table2[6M Return vs Nifty Z-Score])</f>
        <v>342</v>
      </c>
      <c r="AU328">
        <f>_xlfn.RANK.AVG(Table2[[#This Row],[Sharpe Ratio Z-Score]],Table2[Sharpe Ratio Z-Score])</f>
        <v>442</v>
      </c>
      <c r="AV328">
        <f>(Table2[[#This Row],[Rank 1Y]]+Table2[[#This Row],[Rank 6M]]+Table2[[#This Row],[Rank Sharpe]])/3</f>
        <v>336</v>
      </c>
    </row>
    <row r="329" spans="1:48" x14ac:dyDescent="0.3">
      <c r="A329" t="s">
        <v>1527</v>
      </c>
      <c r="B329" t="s">
        <v>1528</v>
      </c>
      <c r="C329" t="s">
        <v>10318</v>
      </c>
      <c r="D329" t="s">
        <v>306</v>
      </c>
      <c r="E329">
        <v>6653.5213052099998</v>
      </c>
      <c r="F329">
        <v>694.85</v>
      </c>
      <c r="G329">
        <v>-1.1083024688260901</v>
      </c>
      <c r="H329">
        <f>(Table2[[#This Row],[1Y Return vs Nifty]]-AVERAGE(Table2[1Y Return vs Nifty]))/_xlfn.STDEV.P(Table2[1Y Return vs Nifty])</f>
        <v>-0.48437961786694744</v>
      </c>
      <c r="I329">
        <v>22.699339613253599</v>
      </c>
      <c r="J329">
        <f>(Table2[[#This Row],[1M Return vs Nifty]]-AVERAGE(Table2[1M Return vs Nifty]))/_xlfn.STDEV.P(Table2[1M Return vs Nifty])</f>
        <v>2.172753041502236</v>
      </c>
      <c r="K329">
        <v>22.906003708031299</v>
      </c>
      <c r="L329">
        <f>(Table2[[#This Row],[6M Return vs Nifty]]-AVERAGE(Table2[6M Return vs Nifty]))/_xlfn.STDEV.P(Table2[6M Return vs Nifty])</f>
        <v>0.51626179787820992</v>
      </c>
      <c r="M329">
        <v>4.3744814430919599</v>
      </c>
      <c r="N329">
        <f>(Table2[[#This Row],[1W Return vs Nifty]]-AVERAGE(Table2[1W Return vs Nifty]))/_xlfn.STDEV.P(Table2[1W Return vs Nifty])</f>
        <v>0.89440781767873068</v>
      </c>
      <c r="O329">
        <v>639.71</v>
      </c>
      <c r="P329">
        <v>593.81274520110105</v>
      </c>
      <c r="Q329">
        <v>549.51637945464995</v>
      </c>
      <c r="R329">
        <v>68.974750258593104</v>
      </c>
      <c r="S329" s="2">
        <f>(Table2[[#This Row],[Close Price]]-Table2[[#This Row],[20D EMA]])/Table2[[#This Row],[20D EMA]]</f>
        <v>8.6195307248596989E-2</v>
      </c>
      <c r="T329" s="2">
        <f>(Table2[[#This Row],[Close Price]]-Table2[[#This Row],[50D EMA]])/Table2[[#This Row],[50D EMA]]</f>
        <v>0.17015002728626449</v>
      </c>
      <c r="U329" s="2">
        <f>(Table2[[#This Row],[Close Price]]-Table2[[#This Row],[200D EMA]])/Table2[[#This Row],[200D EMA]]</f>
        <v>0.26447550242193291</v>
      </c>
      <c r="V329">
        <v>1.3579346829928101</v>
      </c>
      <c r="W329">
        <v>688.4</v>
      </c>
      <c r="X329">
        <v>726.8</v>
      </c>
      <c r="Y329">
        <v>675.9</v>
      </c>
      <c r="Z329">
        <v>726.8</v>
      </c>
      <c r="AA329">
        <v>538</v>
      </c>
      <c r="AB329">
        <v>726.8</v>
      </c>
      <c r="AC329" s="2">
        <f>(Table2[[#This Row],[Close Price]]/Table2[[#This Row],[Day Low]])-1</f>
        <v>9.3695525857060424E-3</v>
      </c>
      <c r="AD329" s="2">
        <f>(Table2[[#This Row],[Day High]]/Table2[[#This Row],[Close Price]])-1</f>
        <v>4.5981147010145884E-2</v>
      </c>
      <c r="AE329" s="2">
        <f>(Table2[[#This Row],[Close Price]]/Table2[[#This Row],[Current Week Low]])-1</f>
        <v>2.8036691818316362E-2</v>
      </c>
      <c r="AF329" s="2">
        <f>(Table2[[#This Row],[Current Week High]]/Table2[[#This Row],[Close Price]])-1</f>
        <v>4.5981147010145884E-2</v>
      </c>
      <c r="AG329" s="2">
        <f>(Table2[[#This Row],[Close Price]]/Table2[[#This Row],[Current Month Low]])-1</f>
        <v>0.29154275092936799</v>
      </c>
      <c r="AH329" s="2">
        <f>(Table2[[#This Row],[Current Month High]]/Table2[[#This Row],[Close Price]])-1</f>
        <v>4.5981147010145884E-2</v>
      </c>
      <c r="AI329">
        <v>4.5981147010145804</v>
      </c>
      <c r="AJ329">
        <v>59.753994712035798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0.35</v>
      </c>
      <c r="AM329" t="s">
        <v>10349</v>
      </c>
      <c r="AN329">
        <v>14.04</v>
      </c>
      <c r="AO329" t="s">
        <v>10349</v>
      </c>
      <c r="AP329">
        <v>7.0570342532052993E-2</v>
      </c>
      <c r="AQ329">
        <f>(Table2[[#This Row],[Sharpe Ratio]]-AVERAGE(Table2[Sharpe Ratio]))/_xlfn.STDEV.P(Table2[Sharpe Ratio])</f>
        <v>5.7582302912382678E-2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3.1566253421046118</v>
      </c>
      <c r="AS329">
        <f>_xlfn.RANK.AVG(Table2[[#This Row],[1Y Return vs Nifty Z-Score]],Table2[1Y Return vs Nifty Z-Score])</f>
        <v>474</v>
      </c>
      <c r="AT329">
        <f>_xlfn.RANK.AVG(Table2[[#This Row],[6M Return vs Nifty Z-Score]],Table2[6M Return vs Nifty Z-Score])</f>
        <v>190</v>
      </c>
      <c r="AU329">
        <f>_xlfn.RANK.AVG(Table2[[#This Row],[Sharpe Ratio Z-Score]],Table2[Sharpe Ratio Z-Score])</f>
        <v>344</v>
      </c>
      <c r="AV329">
        <f>(Table2[[#This Row],[Rank 1Y]]+Table2[[#This Row],[Rank 6M]]+Table2[[#This Row],[Rank Sharpe]])/3</f>
        <v>336</v>
      </c>
    </row>
    <row r="330" spans="1:48" x14ac:dyDescent="0.3">
      <c r="A330" t="s">
        <v>1599</v>
      </c>
      <c r="B330" t="s">
        <v>1600</v>
      </c>
      <c r="C330" t="s">
        <v>10314</v>
      </c>
      <c r="D330" t="s">
        <v>72</v>
      </c>
      <c r="E330">
        <v>5861.5039999999999</v>
      </c>
      <c r="F330">
        <v>832.6</v>
      </c>
      <c r="G330">
        <v>86.347828727674695</v>
      </c>
      <c r="H330">
        <f>(Table2[[#This Row],[1Y Return vs Nifty]]-AVERAGE(Table2[1Y Return vs Nifty]))/_xlfn.STDEV.P(Table2[1Y Return vs Nifty])</f>
        <v>0.89458923332891938</v>
      </c>
      <c r="I330">
        <v>-15.293657778538799</v>
      </c>
      <c r="J330">
        <f>(Table2[[#This Row],[1M Return vs Nifty]]-AVERAGE(Table2[1M Return vs Nifty]))/_xlfn.STDEV.P(Table2[1M Return vs Nifty])</f>
        <v>-1.4822690381385697</v>
      </c>
      <c r="K330">
        <v>-23.980181028879901</v>
      </c>
      <c r="L330">
        <f>(Table2[[#This Row],[6M Return vs Nifty]]-AVERAGE(Table2[6M Return vs Nifty]))/_xlfn.STDEV.P(Table2[6M Return vs Nifty])</f>
        <v>-1.0929982797105005</v>
      </c>
      <c r="M330">
        <v>-0.48648492716233799</v>
      </c>
      <c r="N330">
        <f>(Table2[[#This Row],[1W Return vs Nifty]]-AVERAGE(Table2[1W Return vs Nifty]))/_xlfn.STDEV.P(Table2[1W Return vs Nifty])</f>
        <v>-0.20813276695756655</v>
      </c>
      <c r="O330">
        <v>846.62</v>
      </c>
      <c r="P330">
        <v>865.89198806422303</v>
      </c>
      <c r="Q330">
        <v>788.14896265363996</v>
      </c>
      <c r="R330">
        <v>46.207684553019298</v>
      </c>
      <c r="S330" s="2">
        <f>(Table2[[#This Row],[Close Price]]-Table2[[#This Row],[20D EMA]])/Table2[[#This Row],[20D EMA]]</f>
        <v>-1.6559967872244907E-2</v>
      </c>
      <c r="T330" s="2">
        <f>(Table2[[#This Row],[Close Price]]-Table2[[#This Row],[50D EMA]])/Table2[[#This Row],[50D EMA]]</f>
        <v>-3.8448199686718601E-2</v>
      </c>
      <c r="U330" s="2">
        <f>(Table2[[#This Row],[Close Price]]-Table2[[#This Row],[200D EMA]])/Table2[[#This Row],[200D EMA]]</f>
        <v>5.6399284212335539E-2</v>
      </c>
      <c r="V330">
        <v>0.65167164604391403</v>
      </c>
      <c r="W330">
        <v>803.5</v>
      </c>
      <c r="X330">
        <v>847.45</v>
      </c>
      <c r="Y330">
        <v>803.5</v>
      </c>
      <c r="Z330">
        <v>847.45</v>
      </c>
      <c r="AA330">
        <v>803.5</v>
      </c>
      <c r="AB330">
        <v>944.85</v>
      </c>
      <c r="AC330" s="2">
        <f>(Table2[[#This Row],[Close Price]]/Table2[[#This Row],[Day Low]])-1</f>
        <v>3.6216552582451822E-2</v>
      </c>
      <c r="AD330" s="2">
        <f>(Table2[[#This Row],[Day High]]/Table2[[#This Row],[Close Price]])-1</f>
        <v>1.7835695411962504E-2</v>
      </c>
      <c r="AE330" s="2">
        <f>(Table2[[#This Row],[Close Price]]/Table2[[#This Row],[Current Week Low]])-1</f>
        <v>3.6216552582451822E-2</v>
      </c>
      <c r="AF330" s="2">
        <f>(Table2[[#This Row],[Current Week High]]/Table2[[#This Row],[Close Price]])-1</f>
        <v>1.7835695411962504E-2</v>
      </c>
      <c r="AG330" s="2">
        <f>(Table2[[#This Row],[Close Price]]/Table2[[#This Row],[Current Month Low]])-1</f>
        <v>3.6216552582451822E-2</v>
      </c>
      <c r="AH330" s="2">
        <f>(Table2[[#This Row],[Current Month High]]/Table2[[#This Row],[Close Price]])-1</f>
        <v>0.13481864040355518</v>
      </c>
      <c r="AI330">
        <v>39.923132356473602</v>
      </c>
      <c r="AJ330">
        <v>118.874868559411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-0.2</v>
      </c>
      <c r="AM330" t="s">
        <v>10348</v>
      </c>
      <c r="AN330">
        <v>-8.23</v>
      </c>
      <c r="AO330" t="s">
        <v>10348</v>
      </c>
      <c r="AP330">
        <v>0.107632737278635</v>
      </c>
      <c r="AQ330">
        <f>(Table2[[#This Row],[Sharpe Ratio]]-AVERAGE(Table2[Sharpe Ratio]))/_xlfn.STDEV.P(Table2[Sharpe Ratio])</f>
        <v>0.48338834118347751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116</v>
      </c>
      <c r="AT330">
        <f>_xlfn.RANK.AVG(Table2[[#This Row],[6M Return vs Nifty Z-Score]],Table2[6M Return vs Nifty Z-Score])</f>
        <v>670</v>
      </c>
      <c r="AU330">
        <f>_xlfn.RANK.AVG(Table2[[#This Row],[Sharpe Ratio Z-Score]],Table2[Sharpe Ratio Z-Score])</f>
        <v>222</v>
      </c>
      <c r="AV330">
        <f>(Table2[[#This Row],[Rank 1Y]]+Table2[[#This Row],[Rank 6M]]+Table2[[#This Row],[Rank Sharpe]])/3</f>
        <v>336</v>
      </c>
    </row>
    <row r="331" spans="1:48" x14ac:dyDescent="0.3">
      <c r="A331" t="s">
        <v>1398</v>
      </c>
      <c r="B331" t="s">
        <v>1399</v>
      </c>
      <c r="C331" t="s">
        <v>10303</v>
      </c>
      <c r="D331" t="s">
        <v>130</v>
      </c>
      <c r="E331">
        <v>8110.6588215899901</v>
      </c>
      <c r="F331">
        <v>500.55</v>
      </c>
      <c r="G331">
        <v>99.307573616449204</v>
      </c>
      <c r="H331">
        <f>(Table2[[#This Row],[1Y Return vs Nifty]]-AVERAGE(Table2[1Y Return vs Nifty]))/_xlfn.STDEV.P(Table2[1Y Return vs Nifty])</f>
        <v>1.098932648439648</v>
      </c>
      <c r="I331">
        <v>-12.9712476970694</v>
      </c>
      <c r="J331">
        <f>(Table2[[#This Row],[1M Return vs Nifty]]-AVERAGE(Table2[1M Return vs Nifty]))/_xlfn.STDEV.P(Table2[1M Return vs Nifty])</f>
        <v>-1.2588473365492969</v>
      </c>
      <c r="K331">
        <v>2.7129365735205999</v>
      </c>
      <c r="L331">
        <f>(Table2[[#This Row],[6M Return vs Nifty]]-AVERAGE(Table2[6M Return vs Nifty]))/_xlfn.STDEV.P(Table2[6M Return vs Nifty])</f>
        <v>-0.17681862583249339</v>
      </c>
      <c r="M331">
        <v>-3.4907656349314098</v>
      </c>
      <c r="N331">
        <f>(Table2[[#This Row],[1W Return vs Nifty]]-AVERAGE(Table2[1W Return vs Nifty]))/_xlfn.STDEV.P(Table2[1W Return vs Nifty])</f>
        <v>-0.88954900308387785</v>
      </c>
      <c r="O331">
        <v>524.02</v>
      </c>
      <c r="P331">
        <v>533.75713229583198</v>
      </c>
      <c r="Q331">
        <v>459.84393015824998</v>
      </c>
      <c r="R331">
        <v>35.569457110573197</v>
      </c>
      <c r="S331" s="2">
        <f>(Table2[[#This Row],[Close Price]]-Table2[[#This Row],[20D EMA]])/Table2[[#This Row],[20D EMA]]</f>
        <v>-4.4788366856226808E-2</v>
      </c>
      <c r="T331" s="2">
        <f>(Table2[[#This Row],[Close Price]]-Table2[[#This Row],[50D EMA]])/Table2[[#This Row],[50D EMA]]</f>
        <v>-6.221393642647776E-2</v>
      </c>
      <c r="U331" s="2">
        <f>(Table2[[#This Row],[Close Price]]-Table2[[#This Row],[200D EMA]])/Table2[[#This Row],[200D EMA]]</f>
        <v>8.8521489949299786E-2</v>
      </c>
      <c r="V331">
        <v>0.74798637955286096</v>
      </c>
      <c r="W331">
        <v>496.85</v>
      </c>
      <c r="X331">
        <v>509.95</v>
      </c>
      <c r="Y331">
        <v>496.85</v>
      </c>
      <c r="Z331">
        <v>515.4</v>
      </c>
      <c r="AA331">
        <v>486</v>
      </c>
      <c r="AB331">
        <v>614.65</v>
      </c>
      <c r="AC331" s="2">
        <f>(Table2[[#This Row],[Close Price]]/Table2[[#This Row],[Day Low]])-1</f>
        <v>7.4469155680789711E-3</v>
      </c>
      <c r="AD331" s="2">
        <f>(Table2[[#This Row],[Day High]]/Table2[[#This Row],[Close Price]])-1</f>
        <v>1.8779342723004744E-2</v>
      </c>
      <c r="AE331" s="2">
        <f>(Table2[[#This Row],[Close Price]]/Table2[[#This Row],[Current Week Low]])-1</f>
        <v>7.4469155680789711E-3</v>
      </c>
      <c r="AF331" s="2">
        <f>(Table2[[#This Row],[Current Week High]]/Table2[[#This Row],[Close Price]])-1</f>
        <v>2.9667365897512621E-2</v>
      </c>
      <c r="AG331" s="2">
        <f>(Table2[[#This Row],[Close Price]]/Table2[[#This Row],[Current Month Low]])-1</f>
        <v>2.9938271604938338E-2</v>
      </c>
      <c r="AH331" s="2">
        <f>(Table2[[#This Row],[Current Month High]]/Table2[[#This Row],[Close Price]])-1</f>
        <v>0.22794925581859937</v>
      </c>
      <c r="AI331">
        <v>26.820497452801899</v>
      </c>
      <c r="AJ331">
        <v>130.82776112520099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-0.03</v>
      </c>
      <c r="AM331" t="s">
        <v>10348</v>
      </c>
      <c r="AN331">
        <v>-9.7799999999999994</v>
      </c>
      <c r="AO331" t="s">
        <v>10348</v>
      </c>
      <c r="AQ331">
        <f>(Table2[[#This Row],[Sharpe Ratio]]-AVERAGE(Table2[Sharpe Ratio]))/_xlfn.STDEV.P(Table2[Sharpe Ratio])</f>
        <v>-0.75319309836626391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91</v>
      </c>
      <c r="AT331">
        <f>_xlfn.RANK.AVG(Table2[[#This Row],[6M Return vs Nifty Z-Score]],Table2[6M Return vs Nifty Z-Score])</f>
        <v>367</v>
      </c>
      <c r="AU331">
        <f>_xlfn.RANK.AVG(Table2[[#This Row],[Sharpe Ratio Z-Score]],Table2[Sharpe Ratio Z-Score])</f>
        <v>551.5</v>
      </c>
      <c r="AV331">
        <f>(Table2[[#This Row],[Rank 1Y]]+Table2[[#This Row],[Rank 6M]]+Table2[[#This Row],[Rank Sharpe]])/3</f>
        <v>336.5</v>
      </c>
    </row>
    <row r="332" spans="1:48" x14ac:dyDescent="0.3">
      <c r="A332" t="s">
        <v>1670</v>
      </c>
      <c r="B332" t="s">
        <v>1671</v>
      </c>
      <c r="C332" t="s">
        <v>10316</v>
      </c>
      <c r="D332" t="s">
        <v>335</v>
      </c>
      <c r="E332">
        <v>5219.4261382199902</v>
      </c>
      <c r="F332">
        <v>1919.55</v>
      </c>
      <c r="G332">
        <v>25.1216390746111</v>
      </c>
      <c r="H332">
        <f>(Table2[[#This Row],[1Y Return vs Nifty]]-AVERAGE(Table2[1Y Return vs Nifty]))/_xlfn.STDEV.P(Table2[1Y Return vs Nifty])</f>
        <v>-7.079772415363926E-2</v>
      </c>
      <c r="I332">
        <v>-15.5272282408907</v>
      </c>
      <c r="J332">
        <f>(Table2[[#This Row],[1M Return vs Nifty]]-AVERAGE(Table2[1M Return vs Nifty]))/_xlfn.STDEV.P(Table2[1M Return vs Nifty])</f>
        <v>-1.5047391051418257</v>
      </c>
      <c r="K332">
        <v>56.191757607857802</v>
      </c>
      <c r="L332">
        <f>(Table2[[#This Row],[6M Return vs Nifty]]-AVERAGE(Table2[6M Return vs Nifty]))/_xlfn.STDEV.P(Table2[6M Return vs Nifty])</f>
        <v>1.6587184768338783</v>
      </c>
      <c r="M332">
        <v>-2.2700967116976498</v>
      </c>
      <c r="N332">
        <f>(Table2[[#This Row],[1W Return vs Nifty]]-AVERAGE(Table2[1W Return vs Nifty]))/_xlfn.STDEV.P(Table2[1W Return vs Nifty])</f>
        <v>-0.61268285636352882</v>
      </c>
      <c r="O332">
        <v>1925.32</v>
      </c>
      <c r="P332">
        <v>1884.0842352183199</v>
      </c>
      <c r="Q332">
        <v>1526.1532688611001</v>
      </c>
      <c r="R332">
        <v>51.448745890566002</v>
      </c>
      <c r="S332" s="2">
        <f>(Table2[[#This Row],[Close Price]]-Table2[[#This Row],[20D EMA]])/Table2[[#This Row],[20D EMA]]</f>
        <v>-2.9969044106953556E-3</v>
      </c>
      <c r="T332" s="2">
        <f>(Table2[[#This Row],[Close Price]]-Table2[[#This Row],[50D EMA]])/Table2[[#This Row],[50D EMA]]</f>
        <v>1.882387428265404E-2</v>
      </c>
      <c r="U332" s="2">
        <f>(Table2[[#This Row],[Close Price]]-Table2[[#This Row],[200D EMA]])/Table2[[#This Row],[200D EMA]]</f>
        <v>0.25777013303026525</v>
      </c>
      <c r="V332">
        <v>0.21606081584636599</v>
      </c>
      <c r="W332">
        <v>1876.35</v>
      </c>
      <c r="X332">
        <v>1939.9</v>
      </c>
      <c r="Y332">
        <v>1850.05</v>
      </c>
      <c r="Z332">
        <v>1940.9</v>
      </c>
      <c r="AA332">
        <v>1802.4</v>
      </c>
      <c r="AB332">
        <v>2065</v>
      </c>
      <c r="AC332" s="2">
        <f>(Table2[[#This Row],[Close Price]]/Table2[[#This Row],[Day Low]])-1</f>
        <v>2.3023423135342558E-2</v>
      </c>
      <c r="AD332" s="2">
        <f>(Table2[[#This Row],[Day High]]/Table2[[#This Row],[Close Price]])-1</f>
        <v>1.0601443046547532E-2</v>
      </c>
      <c r="AE332" s="2">
        <f>(Table2[[#This Row],[Close Price]]/Table2[[#This Row],[Current Week Low]])-1</f>
        <v>3.7566552255344554E-2</v>
      </c>
      <c r="AF332" s="2">
        <f>(Table2[[#This Row],[Current Week High]]/Table2[[#This Row],[Close Price]])-1</f>
        <v>1.1122398478810247E-2</v>
      </c>
      <c r="AG332" s="2">
        <f>(Table2[[#This Row],[Close Price]]/Table2[[#This Row],[Current Month Low]])-1</f>
        <v>6.4996671105193027E-2</v>
      </c>
      <c r="AH332" s="2">
        <f>(Table2[[#This Row],[Current Month High]]/Table2[[#This Row],[Close Price]])-1</f>
        <v>7.577296762261998E-2</v>
      </c>
      <c r="AI332">
        <v>18.207392357583799</v>
      </c>
      <c r="AJ332">
        <v>101.771167288589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-0.08</v>
      </c>
      <c r="AM332" t="s">
        <v>10348</v>
      </c>
      <c r="AN332">
        <v>-4.1500000000000004</v>
      </c>
      <c r="AO332" t="s">
        <v>10348</v>
      </c>
      <c r="AP332">
        <v>-3.0515878911674999E-2</v>
      </c>
      <c r="AQ332">
        <f>(Table2[[#This Row],[Sharpe Ratio]]-AVERAGE(Table2[Sharpe Ratio]))/_xlfn.STDEV.P(Table2[Sharpe Ratio])</f>
        <v>-1.1037868900677326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-1.633288098892848</v>
      </c>
      <c r="AS332">
        <f>_xlfn.RANK.AVG(Table2[[#This Row],[1Y Return vs Nifty Z-Score]],Table2[1Y Return vs Nifty Z-Score])</f>
        <v>321</v>
      </c>
      <c r="AT332">
        <f>_xlfn.RANK.AVG(Table2[[#This Row],[6M Return vs Nifty Z-Score]],Table2[6M Return vs Nifty Z-Score])</f>
        <v>52</v>
      </c>
      <c r="AU332">
        <f>_xlfn.RANK.AVG(Table2[[#This Row],[Sharpe Ratio Z-Score]],Table2[Sharpe Ratio Z-Score])</f>
        <v>638</v>
      </c>
      <c r="AV332">
        <f>(Table2[[#This Row],[Rank 1Y]]+Table2[[#This Row],[Rank 6M]]+Table2[[#This Row],[Rank Sharpe]])/3</f>
        <v>337</v>
      </c>
    </row>
    <row r="333" spans="1:48" x14ac:dyDescent="0.3">
      <c r="A333" t="s">
        <v>1488</v>
      </c>
      <c r="B333" t="s">
        <v>1489</v>
      </c>
      <c r="C333" t="s">
        <v>10313</v>
      </c>
      <c r="D333" t="s">
        <v>632</v>
      </c>
      <c r="E333">
        <v>6988.0927816599997</v>
      </c>
      <c r="F333">
        <v>524.6</v>
      </c>
      <c r="G333">
        <v>42.9373941229709</v>
      </c>
      <c r="H333">
        <f>(Table2[[#This Row],[1Y Return vs Nifty]]-AVERAGE(Table2[1Y Return vs Nifty]))/_xlfn.STDEV.P(Table2[1Y Return vs Nifty])</f>
        <v>0.2101130700481359</v>
      </c>
      <c r="I333">
        <v>4.0047837767527898</v>
      </c>
      <c r="J333">
        <f>(Table2[[#This Row],[1M Return vs Nifty]]-AVERAGE(Table2[1M Return vs Nifty]))/_xlfn.STDEV.P(Table2[1M Return vs Nifty])</f>
        <v>0.37428966555787246</v>
      </c>
      <c r="K333">
        <v>-4.8916550453893599</v>
      </c>
      <c r="L333">
        <f>(Table2[[#This Row],[6M Return vs Nifty]]-AVERAGE(Table2[6M Return vs Nifty]))/_xlfn.STDEV.P(Table2[6M Return vs Nifty])</f>
        <v>-0.43782868172307865</v>
      </c>
      <c r="M333">
        <v>6.1377138142117698</v>
      </c>
      <c r="N333">
        <f>(Table2[[#This Row],[1W Return vs Nifty]]-AVERAGE(Table2[1W Return vs Nifty]))/_xlfn.STDEV.P(Table2[1W Return vs Nifty])</f>
        <v>1.2943355483456636</v>
      </c>
      <c r="O333">
        <v>496.3</v>
      </c>
      <c r="P333">
        <v>492.07670614443799</v>
      </c>
      <c r="Q333">
        <v>454.00302926899701</v>
      </c>
      <c r="R333">
        <v>77.105702326566302</v>
      </c>
      <c r="S333" s="2">
        <f>(Table2[[#This Row],[Close Price]]-Table2[[#This Row],[20D EMA]])/Table2[[#This Row],[20D EMA]]</f>
        <v>5.7021962522667766E-2</v>
      </c>
      <c r="T333" s="2">
        <f>(Table2[[#This Row],[Close Price]]-Table2[[#This Row],[50D EMA]])/Table2[[#This Row],[50D EMA]]</f>
        <v>6.6093951307696228E-2</v>
      </c>
      <c r="U333" s="2">
        <f>(Table2[[#This Row],[Close Price]]-Table2[[#This Row],[200D EMA]])/Table2[[#This Row],[200D EMA]]</f>
        <v>0.15549889798020328</v>
      </c>
      <c r="V333">
        <v>1.1214803469530601</v>
      </c>
      <c r="W333">
        <v>521.70000000000005</v>
      </c>
      <c r="X333">
        <v>536.70000000000005</v>
      </c>
      <c r="Y333">
        <v>500.15</v>
      </c>
      <c r="Z333">
        <v>536.70000000000005</v>
      </c>
      <c r="AA333">
        <v>457.05</v>
      </c>
      <c r="AB333">
        <v>536.70000000000005</v>
      </c>
      <c r="AC333" s="2">
        <f>(Table2[[#This Row],[Close Price]]/Table2[[#This Row],[Day Low]])-1</f>
        <v>5.5587502396012844E-3</v>
      </c>
      <c r="AD333" s="2">
        <f>(Table2[[#This Row],[Day High]]/Table2[[#This Row],[Close Price]])-1</f>
        <v>2.3065192527640166E-2</v>
      </c>
      <c r="AE333" s="2">
        <f>(Table2[[#This Row],[Close Price]]/Table2[[#This Row],[Current Week Low]])-1</f>
        <v>4.8885334399680236E-2</v>
      </c>
      <c r="AF333" s="2">
        <f>(Table2[[#This Row],[Current Week High]]/Table2[[#This Row],[Close Price]])-1</f>
        <v>2.3065192527640166E-2</v>
      </c>
      <c r="AG333" s="2">
        <f>(Table2[[#This Row],[Close Price]]/Table2[[#This Row],[Current Month Low]])-1</f>
        <v>0.14779564599059181</v>
      </c>
      <c r="AH333" s="2">
        <f>(Table2[[#This Row],[Current Month High]]/Table2[[#This Row],[Close Price]])-1</f>
        <v>2.3065192527640166E-2</v>
      </c>
      <c r="AI333">
        <v>6.7098741898589296</v>
      </c>
      <c r="AJ333">
        <v>75.539568345323701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0.04</v>
      </c>
      <c r="AM333" t="s">
        <v>10349</v>
      </c>
      <c r="AN333">
        <v>8.64</v>
      </c>
      <c r="AO333" t="s">
        <v>10349</v>
      </c>
      <c r="AP333">
        <v>7.8439595535348003E-2</v>
      </c>
      <c r="AQ333">
        <f>(Table2[[#This Row],[Sharpe Ratio]]-AVERAGE(Table2[Sharpe Ratio]))/_xlfn.STDEV.P(Table2[Sharpe Ratio])</f>
        <v>0.14799134065528191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1.5889009428838752</v>
      </c>
      <c r="AS333">
        <f>_xlfn.RANK.AVG(Table2[[#This Row],[1Y Return vs Nifty Z-Score]],Table2[1Y Return vs Nifty Z-Score])</f>
        <v>237</v>
      </c>
      <c r="AT333">
        <f>_xlfn.RANK.AVG(Table2[[#This Row],[6M Return vs Nifty Z-Score]],Table2[6M Return vs Nifty Z-Score])</f>
        <v>468</v>
      </c>
      <c r="AU333">
        <f>_xlfn.RANK.AVG(Table2[[#This Row],[Sharpe Ratio Z-Score]],Table2[Sharpe Ratio Z-Score])</f>
        <v>307</v>
      </c>
      <c r="AV333">
        <f>(Table2[[#This Row],[Rank 1Y]]+Table2[[#This Row],[Rank 6M]]+Table2[[#This Row],[Rank Sharpe]])/3</f>
        <v>337.33333333333331</v>
      </c>
    </row>
    <row r="334" spans="1:48" x14ac:dyDescent="0.3">
      <c r="A334" t="s">
        <v>1258</v>
      </c>
      <c r="B334" t="s">
        <v>1259</v>
      </c>
      <c r="C334" t="s">
        <v>10307</v>
      </c>
      <c r="D334" t="s">
        <v>359</v>
      </c>
      <c r="E334">
        <v>9357.3498684000006</v>
      </c>
      <c r="F334">
        <v>686.8</v>
      </c>
      <c r="G334">
        <v>34.627540656588401</v>
      </c>
      <c r="H334">
        <f>(Table2[[#This Row],[1Y Return vs Nifty]]-AVERAGE(Table2[1Y Return vs Nifty]))/_xlfn.STDEV.P(Table2[1Y Return vs Nifty])</f>
        <v>7.9087046699392621E-2</v>
      </c>
      <c r="I334">
        <v>-2.4076743840272199</v>
      </c>
      <c r="J334">
        <f>(Table2[[#This Row],[1M Return vs Nifty]]-AVERAGE(Table2[1M Return vs Nifty]))/_xlfn.STDEV.P(Table2[1M Return vs Nifty])</f>
        <v>-0.24260496691161071</v>
      </c>
      <c r="K334">
        <v>18.7943652201864</v>
      </c>
      <c r="L334">
        <f>(Table2[[#This Row],[6M Return vs Nifty]]-AVERAGE(Table2[6M Return vs Nifty]))/_xlfn.STDEV.P(Table2[6M Return vs Nifty])</f>
        <v>0.3751392964613478</v>
      </c>
      <c r="M334">
        <v>-4.3323866995440499</v>
      </c>
      <c r="N334">
        <f>(Table2[[#This Row],[1W Return vs Nifty]]-AVERAGE(Table2[1W Return vs Nifty]))/_xlfn.STDEV.P(Table2[1W Return vs Nifty])</f>
        <v>-1.0804413709674474</v>
      </c>
      <c r="O334">
        <v>687.61</v>
      </c>
      <c r="P334">
        <v>653.89183681250302</v>
      </c>
      <c r="Q334">
        <v>553.61547762834596</v>
      </c>
      <c r="R334">
        <v>46.969137391249198</v>
      </c>
      <c r="S334" s="2">
        <f>(Table2[[#This Row],[Close Price]]-Table2[[#This Row],[20D EMA]])/Table2[[#This Row],[20D EMA]]</f>
        <v>-1.1779933392476246E-3</v>
      </c>
      <c r="T334" s="2">
        <f>(Table2[[#This Row],[Close Price]]-Table2[[#This Row],[50D EMA]])/Table2[[#This Row],[50D EMA]]</f>
        <v>5.0326615710501718E-2</v>
      </c>
      <c r="U334" s="2">
        <f>(Table2[[#This Row],[Close Price]]-Table2[[#This Row],[200D EMA]])/Table2[[#This Row],[200D EMA]]</f>
        <v>0.24057225231889859</v>
      </c>
      <c r="V334">
        <v>0.46639800115295299</v>
      </c>
      <c r="W334">
        <v>685</v>
      </c>
      <c r="X334">
        <v>702.2</v>
      </c>
      <c r="Y334">
        <v>683</v>
      </c>
      <c r="Z334">
        <v>702.2</v>
      </c>
      <c r="AA334">
        <v>635.5</v>
      </c>
      <c r="AB334">
        <v>793</v>
      </c>
      <c r="AC334" s="2">
        <f>(Table2[[#This Row],[Close Price]]/Table2[[#This Row],[Day Low]])-1</f>
        <v>2.6277372262772936E-3</v>
      </c>
      <c r="AD334" s="2">
        <f>(Table2[[#This Row],[Day High]]/Table2[[#This Row],[Close Price]])-1</f>
        <v>2.2422830518346037E-2</v>
      </c>
      <c r="AE334" s="2">
        <f>(Table2[[#This Row],[Close Price]]/Table2[[#This Row],[Current Week Low]])-1</f>
        <v>5.5636896046851181E-3</v>
      </c>
      <c r="AF334" s="2">
        <f>(Table2[[#This Row],[Current Week High]]/Table2[[#This Row],[Close Price]])-1</f>
        <v>2.2422830518346037E-2</v>
      </c>
      <c r="AG334" s="2">
        <f>(Table2[[#This Row],[Close Price]]/Table2[[#This Row],[Current Month Low]])-1</f>
        <v>8.0723839496459338E-2</v>
      </c>
      <c r="AH334" s="2">
        <f>(Table2[[#This Row],[Current Month High]]/Table2[[#This Row],[Close Price]])-1</f>
        <v>0.15463016889924286</v>
      </c>
      <c r="AI334">
        <v>15.4630168899242</v>
      </c>
      <c r="AJ334">
        <v>77.973568281938299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0.11</v>
      </c>
      <c r="AM334" t="s">
        <v>10349</v>
      </c>
      <c r="AN334">
        <v>2.78</v>
      </c>
      <c r="AO334" t="s">
        <v>10349</v>
      </c>
      <c r="AP334">
        <v>1.6791783114890001E-3</v>
      </c>
      <c r="AQ334">
        <f>(Table2[[#This Row],[Sharpe Ratio]]-AVERAGE(Table2[Sharpe Ratio]))/_xlfn.STDEV.P(Table2[Sharpe Ratio])</f>
        <v>-0.73390119158973754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-1.6027211863080553</v>
      </c>
      <c r="AS334">
        <f>_xlfn.RANK.AVG(Table2[[#This Row],[1Y Return vs Nifty Z-Score]],Table2[1Y Return vs Nifty Z-Score])</f>
        <v>278</v>
      </c>
      <c r="AT334">
        <f>_xlfn.RANK.AVG(Table2[[#This Row],[6M Return vs Nifty Z-Score]],Table2[6M Return vs Nifty Z-Score])</f>
        <v>214</v>
      </c>
      <c r="AU334">
        <f>_xlfn.RANK.AVG(Table2[[#This Row],[Sharpe Ratio Z-Score]],Table2[Sharpe Ratio Z-Score])</f>
        <v>523</v>
      </c>
      <c r="AV334">
        <f>(Table2[[#This Row],[Rank 1Y]]+Table2[[#This Row],[Rank 6M]]+Table2[[#This Row],[Rank Sharpe]])/3</f>
        <v>338.33333333333331</v>
      </c>
    </row>
    <row r="335" spans="1:48" x14ac:dyDescent="0.3">
      <c r="A335" t="s">
        <v>1581</v>
      </c>
      <c r="B335" t="s">
        <v>1582</v>
      </c>
      <c r="C335" t="s">
        <v>10315</v>
      </c>
      <c r="D335" t="s">
        <v>1374</v>
      </c>
      <c r="E335">
        <v>6123.2836247449904</v>
      </c>
      <c r="F335">
        <v>946.45</v>
      </c>
      <c r="G335">
        <v>3.8708436179980499</v>
      </c>
      <c r="H335">
        <f>(Table2[[#This Row],[1Y Return vs Nifty]]-AVERAGE(Table2[1Y Return vs Nifty]))/_xlfn.STDEV.P(Table2[1Y Return vs Nifty])</f>
        <v>-0.40587068698527817</v>
      </c>
      <c r="I335">
        <v>16.908777857850801</v>
      </c>
      <c r="J335">
        <f>(Table2[[#This Row],[1M Return vs Nifty]]-AVERAGE(Table2[1M Return vs Nifty]))/_xlfn.STDEV.P(Table2[1M Return vs Nifty])</f>
        <v>1.6156864102157813</v>
      </c>
      <c r="K335">
        <v>0.200165398966973</v>
      </c>
      <c r="L335">
        <f>(Table2[[#This Row],[6M Return vs Nifty]]-AVERAGE(Table2[6M Return vs Nifty]))/_xlfn.STDEV.P(Table2[6M Return vs Nifty])</f>
        <v>-0.26306369691291837</v>
      </c>
      <c r="M335">
        <v>6.7303887182827404</v>
      </c>
      <c r="N335">
        <f>(Table2[[#This Row],[1W Return vs Nifty]]-AVERAGE(Table2[1W Return vs Nifty]))/_xlfn.STDEV.P(Table2[1W Return vs Nifty])</f>
        <v>1.4287631673541623</v>
      </c>
      <c r="O335">
        <v>857.24</v>
      </c>
      <c r="P335">
        <v>813.80478603084805</v>
      </c>
      <c r="Q335">
        <v>773.25589918069295</v>
      </c>
      <c r="R335">
        <v>81.230123575426305</v>
      </c>
      <c r="S335" s="2">
        <f>(Table2[[#This Row],[Close Price]]-Table2[[#This Row],[20D EMA]])/Table2[[#This Row],[20D EMA]]</f>
        <v>0.10406653912556581</v>
      </c>
      <c r="T335" s="2">
        <f>(Table2[[#This Row],[Close Price]]-Table2[[#This Row],[50D EMA]])/Table2[[#This Row],[50D EMA]]</f>
        <v>0.16299389761038338</v>
      </c>
      <c r="U335" s="2">
        <f>(Table2[[#This Row],[Close Price]]-Table2[[#This Row],[200D EMA]])/Table2[[#This Row],[200D EMA]]</f>
        <v>0.22398031622237316</v>
      </c>
      <c r="V335">
        <v>1.23519831433</v>
      </c>
      <c r="W335">
        <v>939.65</v>
      </c>
      <c r="X335">
        <v>964.6</v>
      </c>
      <c r="Y335">
        <v>903.65</v>
      </c>
      <c r="Z335">
        <v>964.6</v>
      </c>
      <c r="AA335">
        <v>741.75</v>
      </c>
      <c r="AB335">
        <v>964.6</v>
      </c>
      <c r="AC335" s="2">
        <f>(Table2[[#This Row],[Close Price]]/Table2[[#This Row],[Day Low]])-1</f>
        <v>7.2367370829564681E-3</v>
      </c>
      <c r="AD335" s="2">
        <f>(Table2[[#This Row],[Day High]]/Table2[[#This Row],[Close Price]])-1</f>
        <v>1.9176924296053555E-2</v>
      </c>
      <c r="AE335" s="2">
        <f>(Table2[[#This Row],[Close Price]]/Table2[[#This Row],[Current Week Low]])-1</f>
        <v>4.7363470370165528E-2</v>
      </c>
      <c r="AF335" s="2">
        <f>(Table2[[#This Row],[Current Week High]]/Table2[[#This Row],[Close Price]])-1</f>
        <v>1.9176924296053555E-2</v>
      </c>
      <c r="AG335" s="2">
        <f>(Table2[[#This Row],[Close Price]]/Table2[[#This Row],[Current Month Low]])-1</f>
        <v>0.27596899224806215</v>
      </c>
      <c r="AH335" s="2">
        <f>(Table2[[#This Row],[Current Month High]]/Table2[[#This Row],[Close Price]])-1</f>
        <v>1.9176924296053555E-2</v>
      </c>
      <c r="AI335">
        <v>15.061545776321999</v>
      </c>
      <c r="AJ335">
        <v>55.054062909567499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0.3</v>
      </c>
      <c r="AM335" t="s">
        <v>10349</v>
      </c>
      <c r="AN335">
        <v>21.97</v>
      </c>
      <c r="AO335" t="s">
        <v>10349</v>
      </c>
      <c r="AP335">
        <v>0.127863101264726</v>
      </c>
      <c r="AQ335">
        <f>(Table2[[#This Row],[Sharpe Ratio]]-AVERAGE(Table2[Sharpe Ratio]))/_xlfn.STDEV.P(Table2[Sharpe Ratio])</f>
        <v>0.71581291063184183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3.0913281043035887</v>
      </c>
      <c r="AS335">
        <f>_xlfn.RANK.AVG(Table2[[#This Row],[1Y Return vs Nifty Z-Score]],Table2[1Y Return vs Nifty Z-Score])</f>
        <v>431</v>
      </c>
      <c r="AT335">
        <f>_xlfn.RANK.AVG(Table2[[#This Row],[6M Return vs Nifty Z-Score]],Table2[6M Return vs Nifty Z-Score])</f>
        <v>412</v>
      </c>
      <c r="AU335">
        <f>_xlfn.RANK.AVG(Table2[[#This Row],[Sharpe Ratio Z-Score]],Table2[Sharpe Ratio Z-Score])</f>
        <v>172</v>
      </c>
      <c r="AV335">
        <f>(Table2[[#This Row],[Rank 1Y]]+Table2[[#This Row],[Rank 6M]]+Table2[[#This Row],[Rank Sharpe]])/3</f>
        <v>338.33333333333331</v>
      </c>
    </row>
    <row r="336" spans="1:48" x14ac:dyDescent="0.3">
      <c r="A336" t="s">
        <v>1496</v>
      </c>
      <c r="B336" t="s">
        <v>1497</v>
      </c>
      <c r="C336" t="s">
        <v>632</v>
      </c>
      <c r="D336" t="s">
        <v>473</v>
      </c>
      <c r="E336">
        <v>6928.6656608049998</v>
      </c>
      <c r="F336">
        <v>2304.0500000000002</v>
      </c>
      <c r="G336">
        <v>30.386968753662899</v>
      </c>
      <c r="H336">
        <f>(Table2[[#This Row],[1Y Return vs Nifty]]-AVERAGE(Table2[1Y Return vs Nifty]))/_xlfn.STDEV.P(Table2[1Y Return vs Nifty])</f>
        <v>1.2223620597774478E-2</v>
      </c>
      <c r="I336">
        <v>14.6860718851754</v>
      </c>
      <c r="J336">
        <f>(Table2[[#This Row],[1M Return vs Nifty]]-AVERAGE(Table2[1M Return vs Nifty]))/_xlfn.STDEV.P(Table2[1M Return vs Nifty])</f>
        <v>1.4018564951158707</v>
      </c>
      <c r="K336">
        <v>79.191285543692203</v>
      </c>
      <c r="L336">
        <f>(Table2[[#This Row],[6M Return vs Nifty]]-AVERAGE(Table2[6M Return vs Nifty]))/_xlfn.STDEV.P(Table2[6M Return vs Nifty])</f>
        <v>2.4481241902270319</v>
      </c>
      <c r="M336">
        <v>2.4445371174485202</v>
      </c>
      <c r="N336">
        <f>(Table2[[#This Row],[1W Return vs Nifty]]-AVERAGE(Table2[1W Return vs Nifty]))/_xlfn.STDEV.P(Table2[1W Return vs Nifty])</f>
        <v>0.4566672979887938</v>
      </c>
      <c r="O336">
        <v>2214.91</v>
      </c>
      <c r="P336">
        <v>1981.57545328675</v>
      </c>
      <c r="Q336">
        <v>1594.2104501968199</v>
      </c>
      <c r="R336">
        <v>57.167892110152998</v>
      </c>
      <c r="S336" s="2">
        <f>(Table2[[#This Row],[Close Price]]-Table2[[#This Row],[20D EMA]])/Table2[[#This Row],[20D EMA]]</f>
        <v>4.0245427579450328E-2</v>
      </c>
      <c r="T336" s="2">
        <f>(Table2[[#This Row],[Close Price]]-Table2[[#This Row],[50D EMA]])/Table2[[#This Row],[50D EMA]]</f>
        <v>0.16273644598209783</v>
      </c>
      <c r="U336" s="2">
        <f>(Table2[[#This Row],[Close Price]]-Table2[[#This Row],[200D EMA]])/Table2[[#This Row],[200D EMA]]</f>
        <v>0.44526088115627649</v>
      </c>
      <c r="V336">
        <v>0.825557264324143</v>
      </c>
      <c r="W336">
        <v>2300</v>
      </c>
      <c r="X336">
        <v>2337.35</v>
      </c>
      <c r="Y336">
        <v>2300</v>
      </c>
      <c r="Z336">
        <v>2370.1999999999998</v>
      </c>
      <c r="AA336">
        <v>1937.15</v>
      </c>
      <c r="AB336">
        <v>2493</v>
      </c>
      <c r="AC336" s="2">
        <f>(Table2[[#This Row],[Close Price]]/Table2[[#This Row],[Day Low]])-1</f>
        <v>1.7608695652173711E-3</v>
      </c>
      <c r="AD336" s="2">
        <f>(Table2[[#This Row],[Day High]]/Table2[[#This Row],[Close Price]])-1</f>
        <v>1.4452811353920181E-2</v>
      </c>
      <c r="AE336" s="2">
        <f>(Table2[[#This Row],[Close Price]]/Table2[[#This Row],[Current Week Low]])-1</f>
        <v>1.7608695652173711E-3</v>
      </c>
      <c r="AF336" s="2">
        <f>(Table2[[#This Row],[Current Week High]]/Table2[[#This Row],[Close Price]])-1</f>
        <v>2.8710314446301011E-2</v>
      </c>
      <c r="AG336" s="2">
        <f>(Table2[[#This Row],[Close Price]]/Table2[[#This Row],[Current Month Low]])-1</f>
        <v>0.18940195648246139</v>
      </c>
      <c r="AH336" s="2">
        <f>(Table2[[#This Row],[Current Month High]]/Table2[[#This Row],[Close Price]])-1</f>
        <v>8.2007768928625602E-2</v>
      </c>
      <c r="AI336">
        <v>8.2007768928625602</v>
      </c>
      <c r="AJ336">
        <v>114.98017261488199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0.48</v>
      </c>
      <c r="AM336" t="s">
        <v>10349</v>
      </c>
      <c r="AN336">
        <v>0.5</v>
      </c>
      <c r="AO336" t="s">
        <v>10349</v>
      </c>
      <c r="AP336">
        <v>-8.4836613379179998E-2</v>
      </c>
      <c r="AQ336">
        <f>(Table2[[#This Row],[Sharpe Ratio]]-AVERAGE(Table2[Sharpe Ratio]))/_xlfn.STDEV.P(Table2[Sharpe Ratio])</f>
        <v>-1.7278722169263683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2.5909993870031025</v>
      </c>
      <c r="AS336">
        <f>_xlfn.RANK.AVG(Table2[[#This Row],[1Y Return vs Nifty Z-Score]],Table2[1Y Return vs Nifty Z-Score])</f>
        <v>290</v>
      </c>
      <c r="AT336">
        <f>_xlfn.RANK.AVG(Table2[[#This Row],[6M Return vs Nifty Z-Score]],Table2[6M Return vs Nifty Z-Score])</f>
        <v>18</v>
      </c>
      <c r="AU336">
        <f>_xlfn.RANK.AVG(Table2[[#This Row],[Sharpe Ratio Z-Score]],Table2[Sharpe Ratio Z-Score])</f>
        <v>709</v>
      </c>
      <c r="AV336">
        <f>(Table2[[#This Row],[Rank 1Y]]+Table2[[#This Row],[Rank 6M]]+Table2[[#This Row],[Rank Sharpe]])/3</f>
        <v>339</v>
      </c>
    </row>
    <row r="337" spans="1:48" x14ac:dyDescent="0.3">
      <c r="A337" t="s">
        <v>182</v>
      </c>
      <c r="B337" t="s">
        <v>183</v>
      </c>
      <c r="C337" t="s">
        <v>10303</v>
      </c>
      <c r="D337" t="s">
        <v>18</v>
      </c>
      <c r="E337">
        <v>151435.53405863899</v>
      </c>
      <c r="F337">
        <v>349.05</v>
      </c>
      <c r="G337">
        <v>66.6260915699131</v>
      </c>
      <c r="H337">
        <f>(Table2[[#This Row],[1Y Return vs Nifty]]-AVERAGE(Table2[1Y Return vs Nifty]))/_xlfn.STDEV.P(Table2[1Y Return vs Nifty])</f>
        <v>0.58362577244907798</v>
      </c>
      <c r="I337">
        <v>5.2231003914089298</v>
      </c>
      <c r="J337">
        <f>(Table2[[#This Row],[1M Return vs Nifty]]-AVERAGE(Table2[1M Return vs Nifty]))/_xlfn.STDEV.P(Table2[1M Return vs Nifty])</f>
        <v>0.49149479366717519</v>
      </c>
      <c r="K337">
        <v>-1.01387895428304</v>
      </c>
      <c r="L337">
        <f>(Table2[[#This Row],[6M Return vs Nifty]]-AVERAGE(Table2[6M Return vs Nifty]))/_xlfn.STDEV.P(Table2[6M Return vs Nifty])</f>
        <v>-0.30473296731890193</v>
      </c>
      <c r="M337">
        <v>-0.94824710238357701</v>
      </c>
      <c r="N337">
        <f>(Table2[[#This Row],[1W Return vs Nifty]]-AVERAGE(Table2[1W Return vs Nifty]))/_xlfn.STDEV.P(Table2[1W Return vs Nifty])</f>
        <v>-0.31286740197721169</v>
      </c>
      <c r="O337">
        <v>339.78</v>
      </c>
      <c r="P337">
        <v>327.63666020072498</v>
      </c>
      <c r="Q337">
        <v>286.95495507981298</v>
      </c>
      <c r="R337">
        <v>61.464056773497099</v>
      </c>
      <c r="S337" s="2">
        <f>(Table2[[#This Row],[Close Price]]-Table2[[#This Row],[20D EMA]])/Table2[[#This Row],[20D EMA]]</f>
        <v>2.7282359173583022E-2</v>
      </c>
      <c r="T337" s="2">
        <f>(Table2[[#This Row],[Close Price]]-Table2[[#This Row],[50D EMA]])/Table2[[#This Row],[50D EMA]]</f>
        <v>6.5356971305214312E-2</v>
      </c>
      <c r="U337" s="2">
        <f>(Table2[[#This Row],[Close Price]]-Table2[[#This Row],[200D EMA]])/Table2[[#This Row],[200D EMA]]</f>
        <v>0.21639300461954408</v>
      </c>
      <c r="V337">
        <v>0.72810535436129398</v>
      </c>
      <c r="W337">
        <v>343.5</v>
      </c>
      <c r="X337">
        <v>350.75</v>
      </c>
      <c r="Y337">
        <v>343.5</v>
      </c>
      <c r="Z337">
        <v>355.9</v>
      </c>
      <c r="AA337">
        <v>320.64999999999998</v>
      </c>
      <c r="AB337">
        <v>358</v>
      </c>
      <c r="AC337" s="2">
        <f>(Table2[[#This Row],[Close Price]]/Table2[[#This Row],[Day Low]])-1</f>
        <v>1.615720524017461E-2</v>
      </c>
      <c r="AD337" s="2">
        <f>(Table2[[#This Row],[Day High]]/Table2[[#This Row],[Close Price]])-1</f>
        <v>4.8703624122619082E-3</v>
      </c>
      <c r="AE337" s="2">
        <f>(Table2[[#This Row],[Close Price]]/Table2[[#This Row],[Current Week Low]])-1</f>
        <v>1.615720524017461E-2</v>
      </c>
      <c r="AF337" s="2">
        <f>(Table2[[#This Row],[Current Week High]]/Table2[[#This Row],[Close Price]])-1</f>
        <v>1.962469560234914E-2</v>
      </c>
      <c r="AG337" s="2">
        <f>(Table2[[#This Row],[Close Price]]/Table2[[#This Row],[Current Month Low]])-1</f>
        <v>8.8570092000623823E-2</v>
      </c>
      <c r="AH337" s="2">
        <f>(Table2[[#This Row],[Current Month High]]/Table2[[#This Row],[Close Price]])-1</f>
        <v>2.564102564102555E-2</v>
      </c>
      <c r="AI337">
        <v>2.8649190660363799</v>
      </c>
      <c r="AJ337">
        <v>110.620003017046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0.08</v>
      </c>
      <c r="AM337" t="s">
        <v>10349</v>
      </c>
      <c r="AN337">
        <v>3.18</v>
      </c>
      <c r="AO337" t="s">
        <v>10349</v>
      </c>
      <c r="AP337">
        <v>3.1627120652956003E-2</v>
      </c>
      <c r="AQ337">
        <f>(Table2[[#This Row],[Sharpe Ratio]]-AVERAGE(Table2[Sharpe Ratio]))/_xlfn.STDEV.P(Table2[Sharpe Ratio])</f>
        <v>-0.38983236468353061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6.7687832136609005E-2</v>
      </c>
      <c r="AS337">
        <f>_xlfn.RANK.AVG(Table2[[#This Row],[1Y Return vs Nifty Z-Score]],Table2[1Y Return vs Nifty Z-Score])</f>
        <v>155</v>
      </c>
      <c r="AT337">
        <f>_xlfn.RANK.AVG(Table2[[#This Row],[6M Return vs Nifty Z-Score]],Table2[6M Return vs Nifty Z-Score])</f>
        <v>427</v>
      </c>
      <c r="AU337">
        <f>_xlfn.RANK.AVG(Table2[[#This Row],[Sharpe Ratio Z-Score]],Table2[Sharpe Ratio Z-Score])</f>
        <v>441</v>
      </c>
      <c r="AV337">
        <f>(Table2[[#This Row],[Rank 1Y]]+Table2[[#This Row],[Rank 6M]]+Table2[[#This Row],[Rank Sharpe]])/3</f>
        <v>341</v>
      </c>
    </row>
    <row r="338" spans="1:48" x14ac:dyDescent="0.3">
      <c r="A338" t="s">
        <v>268</v>
      </c>
      <c r="B338" t="s">
        <v>269</v>
      </c>
      <c r="C338" t="s">
        <v>10305</v>
      </c>
      <c r="D338" t="s">
        <v>270</v>
      </c>
      <c r="E338">
        <v>102868.231608225</v>
      </c>
      <c r="F338">
        <v>95.67</v>
      </c>
      <c r="G338">
        <v>28.015532371578399</v>
      </c>
      <c r="H338">
        <f>(Table2[[#This Row],[1Y Return vs Nifty]]-AVERAGE(Table2[1Y Return vs Nifty]))/_xlfn.STDEV.P(Table2[1Y Return vs Nifty])</f>
        <v>-2.5168119223641122E-2</v>
      </c>
      <c r="I338">
        <v>-8.8948846913750401</v>
      </c>
      <c r="J338">
        <f>(Table2[[#This Row],[1M Return vs Nifty]]-AVERAGE(Table2[1M Return vs Nifty]))/_xlfn.STDEV.P(Table2[1M Return vs Nifty])</f>
        <v>-0.86669094423310389</v>
      </c>
      <c r="K338">
        <v>-4.5992490738260301</v>
      </c>
      <c r="L338">
        <f>(Table2[[#This Row],[6M Return vs Nifty]]-AVERAGE(Table2[6M Return vs Nifty]))/_xlfn.STDEV.P(Table2[6M Return vs Nifty])</f>
        <v>-0.42779252162334336</v>
      </c>
      <c r="M338">
        <v>-0.96954310629894103</v>
      </c>
      <c r="N338">
        <f>(Table2[[#This Row],[1W Return vs Nifty]]-AVERAGE(Table2[1W Return vs Nifty]))/_xlfn.STDEV.P(Table2[1W Return vs Nifty])</f>
        <v>-0.31769765728425142</v>
      </c>
      <c r="O338">
        <v>96.05</v>
      </c>
      <c r="P338">
        <v>93.070228723439797</v>
      </c>
      <c r="Q338">
        <v>82.964662468715105</v>
      </c>
      <c r="R338">
        <v>46.203393144032901</v>
      </c>
      <c r="S338" s="2">
        <f>(Table2[[#This Row],[Close Price]]-Table2[[#This Row],[20D EMA]])/Table2[[#This Row],[20D EMA]]</f>
        <v>-3.9562727745965174E-3</v>
      </c>
      <c r="T338" s="2">
        <f>(Table2[[#This Row],[Close Price]]-Table2[[#This Row],[50D EMA]])/Table2[[#This Row],[50D EMA]]</f>
        <v>2.7933435989348231E-2</v>
      </c>
      <c r="U338" s="2">
        <f>(Table2[[#This Row],[Close Price]]-Table2[[#This Row],[200D EMA]])/Table2[[#This Row],[200D EMA]]</f>
        <v>0.15314155633521578</v>
      </c>
      <c r="V338">
        <v>0.52821709853740195</v>
      </c>
      <c r="W338">
        <v>95.21</v>
      </c>
      <c r="X338">
        <v>97.19</v>
      </c>
      <c r="Y338">
        <v>95.21</v>
      </c>
      <c r="Z338">
        <v>99.2</v>
      </c>
      <c r="AA338">
        <v>91.1</v>
      </c>
      <c r="AB338">
        <v>104.29</v>
      </c>
      <c r="AC338" s="2">
        <f>(Table2[[#This Row],[Close Price]]/Table2[[#This Row],[Day Low]])-1</f>
        <v>4.831425270454881E-3</v>
      </c>
      <c r="AD338" s="2">
        <f>(Table2[[#This Row],[Day High]]/Table2[[#This Row],[Close Price]])-1</f>
        <v>1.5887948155116405E-2</v>
      </c>
      <c r="AE338" s="2">
        <f>(Table2[[#This Row],[Close Price]]/Table2[[#This Row],[Current Week Low]])-1</f>
        <v>4.831425270454881E-3</v>
      </c>
      <c r="AF338" s="2">
        <f>(Table2[[#This Row],[Current Week High]]/Table2[[#This Row],[Close Price]])-1</f>
        <v>3.6897669070764083E-2</v>
      </c>
      <c r="AG338" s="2">
        <f>(Table2[[#This Row],[Close Price]]/Table2[[#This Row],[Current Month Low]])-1</f>
        <v>5.0164654226125149E-2</v>
      </c>
      <c r="AH338" s="2">
        <f>(Table2[[#This Row],[Current Month High]]/Table2[[#This Row],[Close Price]])-1</f>
        <v>9.0101390195463704E-2</v>
      </c>
      <c r="AI338">
        <v>12.7835267063865</v>
      </c>
      <c r="AJ338">
        <v>61.468354430379698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</v>
      </c>
      <c r="AM338" t="s">
        <v>10349</v>
      </c>
      <c r="AN338">
        <v>1.46</v>
      </c>
      <c r="AO338" t="s">
        <v>10349</v>
      </c>
      <c r="AP338">
        <v>9.0413580483723999E-2</v>
      </c>
      <c r="AQ338">
        <f>(Table2[[#This Row],[Sharpe Ratio]]-AVERAGE(Table2[Sharpe Ratio]))/_xlfn.STDEV.P(Table2[Sharpe Ratio])</f>
        <v>0.28555922119964178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-1.3517900211646978</v>
      </c>
      <c r="AS338">
        <f>_xlfn.RANK.AVG(Table2[[#This Row],[1Y Return vs Nifty Z-Score]],Table2[1Y Return vs Nifty Z-Score])</f>
        <v>303</v>
      </c>
      <c r="AT338">
        <f>_xlfn.RANK.AVG(Table2[[#This Row],[6M Return vs Nifty Z-Score]],Table2[6M Return vs Nifty Z-Score])</f>
        <v>465</v>
      </c>
      <c r="AU338">
        <f>_xlfn.RANK.AVG(Table2[[#This Row],[Sharpe Ratio Z-Score]],Table2[Sharpe Ratio Z-Score])</f>
        <v>258</v>
      </c>
      <c r="AV338">
        <f>(Table2[[#This Row],[Rank 1Y]]+Table2[[#This Row],[Rank 6M]]+Table2[[#This Row],[Rank Sharpe]])/3</f>
        <v>342</v>
      </c>
    </row>
    <row r="339" spans="1:48" x14ac:dyDescent="0.3">
      <c r="A339" t="s">
        <v>41</v>
      </c>
      <c r="B339" t="s">
        <v>42</v>
      </c>
      <c r="C339" t="s">
        <v>10307</v>
      </c>
      <c r="D339" t="s">
        <v>43</v>
      </c>
      <c r="E339">
        <v>626024.577648259</v>
      </c>
      <c r="F339">
        <v>500.6</v>
      </c>
      <c r="G339">
        <v>-16.443883438602398</v>
      </c>
      <c r="H339">
        <f>(Table2[[#This Row],[1Y Return vs Nifty]]-AVERAGE(Table2[1Y Return vs Nifty]))/_xlfn.STDEV.P(Table2[1Y Return vs Nifty])</f>
        <v>-0.72618414526822084</v>
      </c>
      <c r="I339">
        <v>-0.70679443265231601</v>
      </c>
      <c r="J339">
        <f>(Table2[[#This Row],[1M Return vs Nifty]]-AVERAGE(Table2[1M Return vs Nifty]))/_xlfn.STDEV.P(Table2[1M Return vs Nifty])</f>
        <v>-7.8976029900269376E-2</v>
      </c>
      <c r="K339">
        <v>9.0551061142883302</v>
      </c>
      <c r="L339">
        <f>(Table2[[#This Row],[6M Return vs Nifty]]-AVERAGE(Table2[6M Return vs Nifty]))/_xlfn.STDEV.P(Table2[6M Return vs Nifty])</f>
        <v>4.0861705901169547E-2</v>
      </c>
      <c r="M339">
        <v>-0.413435298457412</v>
      </c>
      <c r="N339">
        <f>(Table2[[#This Row],[1W Return vs Nifty]]-AVERAGE(Table2[1W Return vs Nifty]))/_xlfn.STDEV.P(Table2[1W Return vs Nifty])</f>
        <v>-0.19156400794852613</v>
      </c>
      <c r="O339">
        <v>494.92</v>
      </c>
      <c r="P339">
        <v>476.005575602139</v>
      </c>
      <c r="Q339">
        <v>446.58060242054501</v>
      </c>
      <c r="R339">
        <v>54.244327071193197</v>
      </c>
      <c r="S339" s="2">
        <f>(Table2[[#This Row],[Close Price]]-Table2[[#This Row],[20D EMA]])/Table2[[#This Row],[20D EMA]]</f>
        <v>1.147660227915624E-2</v>
      </c>
      <c r="T339" s="2">
        <f>(Table2[[#This Row],[Close Price]]-Table2[[#This Row],[50D EMA]])/Table2[[#This Row],[50D EMA]]</f>
        <v>5.1668353604365849E-2</v>
      </c>
      <c r="U339" s="2">
        <f>(Table2[[#This Row],[Close Price]]-Table2[[#This Row],[200D EMA]])/Table2[[#This Row],[200D EMA]]</f>
        <v>0.12096225695128815</v>
      </c>
      <c r="V339">
        <v>0.53101979354931494</v>
      </c>
      <c r="W339">
        <v>500</v>
      </c>
      <c r="X339">
        <v>507.6</v>
      </c>
      <c r="Y339">
        <v>500</v>
      </c>
      <c r="Z339">
        <v>508</v>
      </c>
      <c r="AA339">
        <v>479.55</v>
      </c>
      <c r="AB339">
        <v>509.3</v>
      </c>
      <c r="AC339" s="2">
        <f>(Table2[[#This Row],[Close Price]]/Table2[[#This Row],[Day Low]])-1</f>
        <v>1.2000000000000899E-3</v>
      </c>
      <c r="AD339" s="2">
        <f>(Table2[[#This Row],[Day High]]/Table2[[#This Row],[Close Price]])-1</f>
        <v>1.3983220135836971E-2</v>
      </c>
      <c r="AE339" s="2">
        <f>(Table2[[#This Row],[Close Price]]/Table2[[#This Row],[Current Week Low]])-1</f>
        <v>1.2000000000000899E-3</v>
      </c>
      <c r="AF339" s="2">
        <f>(Table2[[#This Row],[Current Week High]]/Table2[[#This Row],[Close Price]])-1</f>
        <v>1.47822612864561E-2</v>
      </c>
      <c r="AG339" s="2">
        <f>(Table2[[#This Row],[Close Price]]/Table2[[#This Row],[Current Month Low]])-1</f>
        <v>4.3895318527786387E-2</v>
      </c>
      <c r="AH339" s="2">
        <f>(Table2[[#This Row],[Current Month High]]/Table2[[#This Row],[Close Price]])-1</f>
        <v>1.7379145025968823E-2</v>
      </c>
      <c r="AI339">
        <v>2.00759089093087</v>
      </c>
      <c r="AJ339">
        <v>25.353699762113401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0.05</v>
      </c>
      <c r="AM339" t="s">
        <v>10349</v>
      </c>
      <c r="AN339">
        <v>1.18</v>
      </c>
      <c r="AO339" t="s">
        <v>10349</v>
      </c>
      <c r="AP339">
        <v>0.13405903727820401</v>
      </c>
      <c r="AQ339">
        <f>(Table2[[#This Row],[Sharpe Ratio]]-AVERAGE(Table2[Sharpe Ratio]))/_xlfn.STDEV.P(Table2[Sharpe Ratio])</f>
        <v>0.78699738171957645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-0.16886509549627035</v>
      </c>
      <c r="AS339">
        <f>_xlfn.RANK.AVG(Table2[[#This Row],[1Y Return vs Nifty Z-Score]],Table2[1Y Return vs Nifty Z-Score])</f>
        <v>578</v>
      </c>
      <c r="AT339">
        <f>_xlfn.RANK.AVG(Table2[[#This Row],[6M Return vs Nifty Z-Score]],Table2[6M Return vs Nifty Z-Score])</f>
        <v>300</v>
      </c>
      <c r="AU339">
        <f>_xlfn.RANK.AVG(Table2[[#This Row],[Sharpe Ratio Z-Score]],Table2[Sharpe Ratio Z-Score])</f>
        <v>154</v>
      </c>
      <c r="AV339">
        <f>(Table2[[#This Row],[Rank 1Y]]+Table2[[#This Row],[Rank 6M]]+Table2[[#This Row],[Rank Sharpe]])/3</f>
        <v>344</v>
      </c>
    </row>
    <row r="340" spans="1:48" x14ac:dyDescent="0.3">
      <c r="A340" t="s">
        <v>194</v>
      </c>
      <c r="B340" t="s">
        <v>195</v>
      </c>
      <c r="C340" t="s">
        <v>10311</v>
      </c>
      <c r="D340" t="s">
        <v>196</v>
      </c>
      <c r="E340">
        <v>133436.04878834999</v>
      </c>
      <c r="F340">
        <v>4868.8500000000004</v>
      </c>
      <c r="G340">
        <v>15.5546712735971</v>
      </c>
      <c r="H340">
        <f>(Table2[[#This Row],[1Y Return vs Nifty]]-AVERAGE(Table2[1Y Return vs Nifty]))/_xlfn.STDEV.P(Table2[1Y Return vs Nifty])</f>
        <v>-0.22164535961959012</v>
      </c>
      <c r="I340">
        <v>-4.1012159778771604</v>
      </c>
      <c r="J340">
        <f>(Table2[[#This Row],[1M Return vs Nifty]]-AVERAGE(Table2[1M Return vs Nifty]))/_xlfn.STDEV.P(Table2[1M Return vs Nifty])</f>
        <v>-0.40552793543866927</v>
      </c>
      <c r="K340">
        <v>8.9366801443280099</v>
      </c>
      <c r="L340">
        <f>(Table2[[#This Row],[6M Return vs Nifty]]-AVERAGE(Table2[6M Return vs Nifty]))/_xlfn.STDEV.P(Table2[6M Return vs Nifty])</f>
        <v>3.6797007809903644E-2</v>
      </c>
      <c r="M340">
        <v>-0.51078340888673102</v>
      </c>
      <c r="N340">
        <f>(Table2[[#This Row],[1W Return vs Nifty]]-AVERAGE(Table2[1W Return vs Nifty]))/_xlfn.STDEV.P(Table2[1W Return vs Nifty])</f>
        <v>-0.2136440295760704</v>
      </c>
      <c r="O340">
        <v>4839.88</v>
      </c>
      <c r="P340">
        <v>4791.8603487295204</v>
      </c>
      <c r="Q340">
        <v>4344.838770159</v>
      </c>
      <c r="R340">
        <v>53.955091715594101</v>
      </c>
      <c r="S340" s="2">
        <f>(Table2[[#This Row],[Close Price]]-Table2[[#This Row],[20D EMA]])/Table2[[#This Row],[20D EMA]]</f>
        <v>5.9856855955106852E-3</v>
      </c>
      <c r="T340" s="2">
        <f>(Table2[[#This Row],[Close Price]]-Table2[[#This Row],[50D EMA]])/Table2[[#This Row],[50D EMA]]</f>
        <v>1.6066756054544128E-2</v>
      </c>
      <c r="U340" s="2">
        <f>(Table2[[#This Row],[Close Price]]-Table2[[#This Row],[200D EMA]])/Table2[[#This Row],[200D EMA]]</f>
        <v>0.12060544880053722</v>
      </c>
      <c r="V340">
        <v>0.51631578969580105</v>
      </c>
      <c r="W340">
        <v>4836.7</v>
      </c>
      <c r="X340">
        <v>4887.25</v>
      </c>
      <c r="Y340">
        <v>4836.7</v>
      </c>
      <c r="Z340">
        <v>4915.95</v>
      </c>
      <c r="AA340">
        <v>4548</v>
      </c>
      <c r="AB340">
        <v>5023</v>
      </c>
      <c r="AC340" s="2">
        <f>(Table2[[#This Row],[Close Price]]/Table2[[#This Row],[Day Low]])-1</f>
        <v>6.6470940930800637E-3</v>
      </c>
      <c r="AD340" s="2">
        <f>(Table2[[#This Row],[Day High]]/Table2[[#This Row],[Close Price]])-1</f>
        <v>3.7791264877742314E-3</v>
      </c>
      <c r="AE340" s="2">
        <f>(Table2[[#This Row],[Close Price]]/Table2[[#This Row],[Current Week Low]])-1</f>
        <v>6.6470940930800637E-3</v>
      </c>
      <c r="AF340" s="2">
        <f>(Table2[[#This Row],[Current Week High]]/Table2[[#This Row],[Close Price]])-1</f>
        <v>9.6737422594657119E-3</v>
      </c>
      <c r="AG340" s="2">
        <f>(Table2[[#This Row],[Close Price]]/Table2[[#This Row],[Current Month Low]])-1</f>
        <v>7.0547493403694039E-2</v>
      </c>
      <c r="AH340" s="2">
        <f>(Table2[[#This Row],[Current Month High]]/Table2[[#This Row],[Close Price]])-1</f>
        <v>3.1660453700565805E-2</v>
      </c>
      <c r="AI340">
        <v>3.9033858097907901</v>
      </c>
      <c r="AJ340">
        <v>48.667175572519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-0.03</v>
      </c>
      <c r="AM340" t="s">
        <v>10348</v>
      </c>
      <c r="AN340">
        <v>6.38</v>
      </c>
      <c r="AO340" t="s">
        <v>10349</v>
      </c>
      <c r="AP340">
        <v>5.8436457625009999E-2</v>
      </c>
      <c r="AQ340">
        <f>(Table2[[#This Row],[Sharpe Ratio]]-AVERAGE(Table2[Sharpe Ratio]))/_xlfn.STDEV.P(Table2[Sharpe Ratio])</f>
        <v>-8.1822651797995138E-2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-0.88584296862242129</v>
      </c>
      <c r="AS340">
        <f>_xlfn.RANK.AVG(Table2[[#This Row],[1Y Return vs Nifty Z-Score]],Table2[1Y Return vs Nifty Z-Score])</f>
        <v>357</v>
      </c>
      <c r="AT340">
        <f>_xlfn.RANK.AVG(Table2[[#This Row],[6M Return vs Nifty Z-Score]],Table2[6M Return vs Nifty Z-Score])</f>
        <v>303</v>
      </c>
      <c r="AU340">
        <f>_xlfn.RANK.AVG(Table2[[#This Row],[Sharpe Ratio Z-Score]],Table2[Sharpe Ratio Z-Score])</f>
        <v>372</v>
      </c>
      <c r="AV340">
        <f>(Table2[[#This Row],[Rank 1Y]]+Table2[[#This Row],[Rank 6M]]+Table2[[#This Row],[Rank Sharpe]])/3</f>
        <v>344</v>
      </c>
    </row>
    <row r="341" spans="1:48" x14ac:dyDescent="0.3">
      <c r="A341" t="s">
        <v>564</v>
      </c>
      <c r="B341" t="s">
        <v>565</v>
      </c>
      <c r="C341" t="s">
        <v>10316</v>
      </c>
      <c r="D341" t="s">
        <v>566</v>
      </c>
      <c r="E341">
        <v>35586.461503439998</v>
      </c>
      <c r="F341">
        <v>1308.5999999999999</v>
      </c>
      <c r="G341">
        <v>-3.08413935388907</v>
      </c>
      <c r="H341">
        <f>(Table2[[#This Row],[1Y Return vs Nifty]]-AVERAGE(Table2[1Y Return vs Nifty]))/_xlfn.STDEV.P(Table2[1Y Return vs Nifty])</f>
        <v>-0.5155337231568774</v>
      </c>
      <c r="I341">
        <v>0.322881078615606</v>
      </c>
      <c r="J341">
        <f>(Table2[[#This Row],[1M Return vs Nifty]]-AVERAGE(Table2[1M Return vs Nifty]))/_xlfn.STDEV.P(Table2[1M Return vs Nifty])</f>
        <v>2.0081348746110159E-2</v>
      </c>
      <c r="K341">
        <v>3.6190560109197101</v>
      </c>
      <c r="L341">
        <f>(Table2[[#This Row],[6M Return vs Nifty]]-AVERAGE(Table2[6M Return vs Nifty]))/_xlfn.STDEV.P(Table2[6M Return vs Nifty])</f>
        <v>-0.14571816747112931</v>
      </c>
      <c r="M341">
        <v>-8.9632319283112702E-2</v>
      </c>
      <c r="N341">
        <f>(Table2[[#This Row],[1W Return vs Nifty]]-AVERAGE(Table2[1W Return vs Nifty]))/_xlfn.STDEV.P(Table2[1W Return vs Nifty])</f>
        <v>-0.11812060209605357</v>
      </c>
      <c r="O341">
        <v>1327.38</v>
      </c>
      <c r="P341">
        <v>1289.72762635653</v>
      </c>
      <c r="Q341">
        <v>1187.50231147984</v>
      </c>
      <c r="R341">
        <v>41.644239441983601</v>
      </c>
      <c r="S341" s="2">
        <f>(Table2[[#This Row],[Close Price]]-Table2[[#This Row],[20D EMA]])/Table2[[#This Row],[20D EMA]]</f>
        <v>-1.4148171586132229E-2</v>
      </c>
      <c r="T341" s="2">
        <f>(Table2[[#This Row],[Close Price]]-Table2[[#This Row],[50D EMA]])/Table2[[#This Row],[50D EMA]]</f>
        <v>1.4632836622089137E-2</v>
      </c>
      <c r="U341" s="2">
        <f>(Table2[[#This Row],[Close Price]]-Table2[[#This Row],[200D EMA]])/Table2[[#This Row],[200D EMA]]</f>
        <v>0.10197680236028384</v>
      </c>
      <c r="V341">
        <v>0.77076808992062795</v>
      </c>
      <c r="W341">
        <v>1298.3499999999999</v>
      </c>
      <c r="X341">
        <v>1352</v>
      </c>
      <c r="Y341">
        <v>1298.3499999999999</v>
      </c>
      <c r="Z341">
        <v>1364.15</v>
      </c>
      <c r="AA341">
        <v>1226.25</v>
      </c>
      <c r="AB341">
        <v>1430</v>
      </c>
      <c r="AC341" s="2">
        <f>(Table2[[#This Row],[Close Price]]/Table2[[#This Row],[Day Low]])-1</f>
        <v>7.8946354989024581E-3</v>
      </c>
      <c r="AD341" s="2">
        <f>(Table2[[#This Row],[Day High]]/Table2[[#This Row],[Close Price]])-1</f>
        <v>3.3165214733302806E-2</v>
      </c>
      <c r="AE341" s="2">
        <f>(Table2[[#This Row],[Close Price]]/Table2[[#This Row],[Current Week Low]])-1</f>
        <v>7.8946354989024581E-3</v>
      </c>
      <c r="AF341" s="2">
        <f>(Table2[[#This Row],[Current Week High]]/Table2[[#This Row],[Close Price]])-1</f>
        <v>4.2449946507718384E-2</v>
      </c>
      <c r="AG341" s="2">
        <f>(Table2[[#This Row],[Close Price]]/Table2[[#This Row],[Current Month Low]])-1</f>
        <v>6.7155963302752308E-2</v>
      </c>
      <c r="AH341" s="2">
        <f>(Table2[[#This Row],[Current Month High]]/Table2[[#This Row],[Close Price]])-1</f>
        <v>9.2770900198685613E-2</v>
      </c>
      <c r="AI341">
        <v>10.1329665291151</v>
      </c>
      <c r="AJ341">
        <v>32.778651514382801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0.03</v>
      </c>
      <c r="AM341" t="s">
        <v>10349</v>
      </c>
      <c r="AN341">
        <v>-2.27</v>
      </c>
      <c r="AO341" t="s">
        <v>10348</v>
      </c>
      <c r="AP341">
        <v>0.119493593007807</v>
      </c>
      <c r="AQ341">
        <f>(Table2[[#This Row],[Sharpe Ratio]]-AVERAGE(Table2[Sharpe Ratio]))/_xlfn.STDEV.P(Table2[Sharpe Ratio])</f>
        <v>0.6196564917732208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-0.13963465220472931</v>
      </c>
      <c r="AS341">
        <f>_xlfn.RANK.AVG(Table2[[#This Row],[1Y Return vs Nifty Z-Score]],Table2[1Y Return vs Nifty Z-Score])</f>
        <v>488</v>
      </c>
      <c r="AT341">
        <f>_xlfn.RANK.AVG(Table2[[#This Row],[6M Return vs Nifty Z-Score]],Table2[6M Return vs Nifty Z-Score])</f>
        <v>354</v>
      </c>
      <c r="AU341">
        <f>_xlfn.RANK.AVG(Table2[[#This Row],[Sharpe Ratio Z-Score]],Table2[Sharpe Ratio Z-Score])</f>
        <v>192</v>
      </c>
      <c r="AV341">
        <f>(Table2[[#This Row],[Rank 1Y]]+Table2[[#This Row],[Rank 6M]]+Table2[[#This Row],[Rank Sharpe]])/3</f>
        <v>344.66666666666669</v>
      </c>
    </row>
    <row r="342" spans="1:48" x14ac:dyDescent="0.3">
      <c r="A342" t="s">
        <v>1437</v>
      </c>
      <c r="B342" t="s">
        <v>1438</v>
      </c>
      <c r="C342" t="s">
        <v>10311</v>
      </c>
      <c r="D342" t="s">
        <v>193</v>
      </c>
      <c r="E342">
        <v>7580.4382064250003</v>
      </c>
      <c r="F342">
        <v>547.04999999999995</v>
      </c>
      <c r="G342">
        <v>10.5394717281729</v>
      </c>
      <c r="H342">
        <f>(Table2[[#This Row],[1Y Return vs Nifty]]-AVERAGE(Table2[1Y Return vs Nifty]))/_xlfn.STDEV.P(Table2[1Y Return vs Nifty])</f>
        <v>-0.30072276518344787</v>
      </c>
      <c r="I342">
        <v>3.3345731629923199</v>
      </c>
      <c r="J342">
        <f>(Table2[[#This Row],[1M Return vs Nifty]]-AVERAGE(Table2[1M Return vs Nifty]))/_xlfn.STDEV.P(Table2[1M Return vs Nifty])</f>
        <v>0.30981371579157879</v>
      </c>
      <c r="K342">
        <v>13.8870462920721</v>
      </c>
      <c r="L342">
        <f>(Table2[[#This Row],[6M Return vs Nifty]]-AVERAGE(Table2[6M Return vs Nifty]))/_xlfn.STDEV.P(Table2[6M Return vs Nifty])</f>
        <v>0.20670690036594266</v>
      </c>
      <c r="M342">
        <v>-3.9406676295133698</v>
      </c>
      <c r="N342">
        <f>(Table2[[#This Row],[1W Return vs Nifty]]-AVERAGE(Table2[1W Return vs Nifty]))/_xlfn.STDEV.P(Table2[1W Return vs Nifty])</f>
        <v>-0.9915935700183085</v>
      </c>
      <c r="O342">
        <v>546.48</v>
      </c>
      <c r="P342">
        <v>522.04404585139196</v>
      </c>
      <c r="Q342">
        <v>455.43628417962299</v>
      </c>
      <c r="R342">
        <v>47.0352550622911</v>
      </c>
      <c r="S342" s="2">
        <f>(Table2[[#This Row],[Close Price]]-Table2[[#This Row],[20D EMA]])/Table2[[#This Row],[20D EMA]]</f>
        <v>1.0430390865172308E-3</v>
      </c>
      <c r="T342" s="2">
        <f>(Table2[[#This Row],[Close Price]]-Table2[[#This Row],[50D EMA]])/Table2[[#This Row],[50D EMA]]</f>
        <v>4.7900084958973625E-2</v>
      </c>
      <c r="U342" s="2">
        <f>(Table2[[#This Row],[Close Price]]-Table2[[#This Row],[200D EMA]])/Table2[[#This Row],[200D EMA]]</f>
        <v>0.20115594431699854</v>
      </c>
      <c r="V342">
        <v>2.26626660999495</v>
      </c>
      <c r="W342">
        <v>544.15</v>
      </c>
      <c r="X342">
        <v>562.70000000000005</v>
      </c>
      <c r="Y342">
        <v>544.15</v>
      </c>
      <c r="Z342">
        <v>574.5</v>
      </c>
      <c r="AA342">
        <v>480</v>
      </c>
      <c r="AB342">
        <v>639.6</v>
      </c>
      <c r="AC342" s="2">
        <f>(Table2[[#This Row],[Close Price]]/Table2[[#This Row],[Day Low]])-1</f>
        <v>5.3294128457226364E-3</v>
      </c>
      <c r="AD342" s="2">
        <f>(Table2[[#This Row],[Day High]]/Table2[[#This Row],[Close Price]])-1</f>
        <v>2.8607988300886733E-2</v>
      </c>
      <c r="AE342" s="2">
        <f>(Table2[[#This Row],[Close Price]]/Table2[[#This Row],[Current Week Low]])-1</f>
        <v>5.3294128457226364E-3</v>
      </c>
      <c r="AF342" s="2">
        <f>(Table2[[#This Row],[Current Week High]]/Table2[[#This Row],[Close Price]])-1</f>
        <v>5.0178228681107884E-2</v>
      </c>
      <c r="AG342" s="2">
        <f>(Table2[[#This Row],[Close Price]]/Table2[[#This Row],[Current Month Low]])-1</f>
        <v>0.13968749999999996</v>
      </c>
      <c r="AH342" s="2">
        <f>(Table2[[#This Row],[Current Month High]]/Table2[[#This Row],[Close Price]])-1</f>
        <v>0.1691801480669044</v>
      </c>
      <c r="AI342">
        <v>16.918014806690401</v>
      </c>
      <c r="AJ342">
        <v>54.643109540635997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0.11</v>
      </c>
      <c r="AM342" t="s">
        <v>10349</v>
      </c>
      <c r="AN342">
        <v>11.57</v>
      </c>
      <c r="AO342" t="s">
        <v>10349</v>
      </c>
      <c r="AP342">
        <v>4.9256775588994002E-2</v>
      </c>
      <c r="AQ342">
        <f>(Table2[[#This Row],[Sharpe Ratio]]-AVERAGE(Table2[Sharpe Ratio]))/_xlfn.STDEV.P(Table2[Sharpe Ratio])</f>
        <v>-0.1872870738104121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-0.96308279285464704</v>
      </c>
      <c r="AS342">
        <f>_xlfn.RANK.AVG(Table2[[#This Row],[1Y Return vs Nifty Z-Score]],Table2[1Y Return vs Nifty Z-Score])</f>
        <v>384</v>
      </c>
      <c r="AT342">
        <f>_xlfn.RANK.AVG(Table2[[#This Row],[6M Return vs Nifty Z-Score]],Table2[6M Return vs Nifty Z-Score])</f>
        <v>254</v>
      </c>
      <c r="AU342">
        <f>_xlfn.RANK.AVG(Table2[[#This Row],[Sharpe Ratio Z-Score]],Table2[Sharpe Ratio Z-Score])</f>
        <v>397</v>
      </c>
      <c r="AV342">
        <f>(Table2[[#This Row],[Rank 1Y]]+Table2[[#This Row],[Rank 6M]]+Table2[[#This Row],[Rank Sharpe]])/3</f>
        <v>345</v>
      </c>
    </row>
    <row r="343" spans="1:48" x14ac:dyDescent="0.3">
      <c r="A343" t="s">
        <v>869</v>
      </c>
      <c r="B343" t="s">
        <v>870</v>
      </c>
      <c r="C343" t="s">
        <v>10315</v>
      </c>
      <c r="D343" t="s">
        <v>446</v>
      </c>
      <c r="E343">
        <v>17949.652662150002</v>
      </c>
      <c r="F343">
        <v>290.3</v>
      </c>
      <c r="G343">
        <v>2.03883860951712</v>
      </c>
      <c r="H343">
        <f>(Table2[[#This Row],[1Y Return vs Nifty]]-AVERAGE(Table2[1Y Return vs Nifty]))/_xlfn.STDEV.P(Table2[1Y Return vs Nifty])</f>
        <v>-0.43475691608514372</v>
      </c>
      <c r="I343">
        <v>-12.872461429279401</v>
      </c>
      <c r="J343">
        <f>(Table2[[#This Row],[1M Return vs Nifty]]-AVERAGE(Table2[1M Return vs Nifty]))/_xlfn.STDEV.P(Table2[1M Return vs Nifty])</f>
        <v>-1.2493438486771935</v>
      </c>
      <c r="K343">
        <v>19.4939558287703</v>
      </c>
      <c r="L343">
        <f>(Table2[[#This Row],[6M Return vs Nifty]]-AVERAGE(Table2[6M Return vs Nifty]))/_xlfn.STDEV.P(Table2[6M Return vs Nifty])</f>
        <v>0.39915112944300979</v>
      </c>
      <c r="M343">
        <v>-3.72893890983979</v>
      </c>
      <c r="N343">
        <f>(Table2[[#This Row],[1W Return vs Nifty]]-AVERAGE(Table2[1W Return vs Nifty]))/_xlfn.STDEV.P(Table2[1W Return vs Nifty])</f>
        <v>-0.94357029880176813</v>
      </c>
      <c r="O343">
        <v>295.36</v>
      </c>
      <c r="P343">
        <v>302.78230127789698</v>
      </c>
      <c r="Q343">
        <v>269.45120269371398</v>
      </c>
      <c r="R343">
        <v>45.925446219637998</v>
      </c>
      <c r="S343" s="2">
        <f>(Table2[[#This Row],[Close Price]]-Table2[[#This Row],[20D EMA]])/Table2[[#This Row],[20D EMA]]</f>
        <v>-1.7131635969664147E-2</v>
      </c>
      <c r="T343" s="2">
        <f>(Table2[[#This Row],[Close Price]]-Table2[[#This Row],[50D EMA]])/Table2[[#This Row],[50D EMA]]</f>
        <v>-4.1225333268210318E-2</v>
      </c>
      <c r="U343" s="2">
        <f>(Table2[[#This Row],[Close Price]]-Table2[[#This Row],[200D EMA]])/Table2[[#This Row],[200D EMA]]</f>
        <v>7.7375038960152367E-2</v>
      </c>
      <c r="V343">
        <v>0.59285636258840801</v>
      </c>
      <c r="W343">
        <v>287.8</v>
      </c>
      <c r="X343">
        <v>294.5</v>
      </c>
      <c r="Y343">
        <v>286</v>
      </c>
      <c r="Z343">
        <v>294.5</v>
      </c>
      <c r="AA343">
        <v>275.25</v>
      </c>
      <c r="AB343">
        <v>320</v>
      </c>
      <c r="AC343" s="2">
        <f>(Table2[[#This Row],[Close Price]]/Table2[[#This Row],[Day Low]])-1</f>
        <v>8.686587908269594E-3</v>
      </c>
      <c r="AD343" s="2">
        <f>(Table2[[#This Row],[Day High]]/Table2[[#This Row],[Close Price]])-1</f>
        <v>1.4467791939372976E-2</v>
      </c>
      <c r="AE343" s="2">
        <f>(Table2[[#This Row],[Close Price]]/Table2[[#This Row],[Current Week Low]])-1</f>
        <v>1.5034965034965042E-2</v>
      </c>
      <c r="AF343" s="2">
        <f>(Table2[[#This Row],[Current Week High]]/Table2[[#This Row],[Close Price]])-1</f>
        <v>1.4467791939372976E-2</v>
      </c>
      <c r="AG343" s="2">
        <f>(Table2[[#This Row],[Close Price]]/Table2[[#This Row],[Current Month Low]])-1</f>
        <v>5.4677565849228005E-2</v>
      </c>
      <c r="AH343" s="2">
        <f>(Table2[[#This Row],[Current Month High]]/Table2[[#This Row],[Close Price]])-1</f>
        <v>0.10230795728556652</v>
      </c>
      <c r="AI343">
        <v>22.597313124354098</v>
      </c>
      <c r="AJ343">
        <v>56.2432723358449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-0.23</v>
      </c>
      <c r="AM343" t="s">
        <v>10348</v>
      </c>
      <c r="AN343">
        <v>0</v>
      </c>
      <c r="AO343" t="s">
        <v>10350</v>
      </c>
      <c r="AP343">
        <v>5.5039448850817997E-2</v>
      </c>
      <c r="AQ343">
        <f>(Table2[[#This Row],[Sharpe Ratio]]-AVERAGE(Table2[Sharpe Ratio]))/_xlfn.STDEV.P(Table2[Sharpe Ratio])</f>
        <v>-0.12085053593773334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445</v>
      </c>
      <c r="AT343">
        <f>_xlfn.RANK.AVG(Table2[[#This Row],[6M Return vs Nifty Z-Score]],Table2[6M Return vs Nifty Z-Score])</f>
        <v>210</v>
      </c>
      <c r="AU343">
        <f>_xlfn.RANK.AVG(Table2[[#This Row],[Sharpe Ratio Z-Score]],Table2[Sharpe Ratio Z-Score])</f>
        <v>381</v>
      </c>
      <c r="AV343">
        <f>(Table2[[#This Row],[Rank 1Y]]+Table2[[#This Row],[Rank 6M]]+Table2[[#This Row],[Rank Sharpe]])/3</f>
        <v>345.33333333333331</v>
      </c>
    </row>
    <row r="344" spans="1:48" x14ac:dyDescent="0.3">
      <c r="A344" t="s">
        <v>453</v>
      </c>
      <c r="B344" t="s">
        <v>454</v>
      </c>
      <c r="C344" t="s">
        <v>10305</v>
      </c>
      <c r="D344" t="s">
        <v>54</v>
      </c>
      <c r="E344">
        <v>50457.045661249998</v>
      </c>
      <c r="F344">
        <v>4579.1000000000004</v>
      </c>
      <c r="G344">
        <v>46.922996738831301</v>
      </c>
      <c r="H344">
        <f>(Table2[[#This Row],[1Y Return vs Nifty]]-AVERAGE(Table2[1Y Return vs Nifty]))/_xlfn.STDEV.P(Table2[1Y Return vs Nifty])</f>
        <v>0.27295625537230173</v>
      </c>
      <c r="I344">
        <v>-1.8024906276239501</v>
      </c>
      <c r="J344">
        <f>(Table2[[#This Row],[1M Return vs Nifty]]-AVERAGE(Table2[1M Return vs Nifty]))/_xlfn.STDEV.P(Table2[1M Return vs Nifty])</f>
        <v>-0.18438476467055873</v>
      </c>
      <c r="K344">
        <v>-3.6435942701129398</v>
      </c>
      <c r="L344">
        <f>(Table2[[#This Row],[6M Return vs Nifty]]-AVERAGE(Table2[6M Return vs Nifty]))/_xlfn.STDEV.P(Table2[6M Return vs Nifty])</f>
        <v>-0.39499187614107956</v>
      </c>
      <c r="M344">
        <v>4.8365094486720102</v>
      </c>
      <c r="N344">
        <f>(Table2[[#This Row],[1W Return vs Nifty]]-AVERAGE(Table2[1W Return vs Nifty]))/_xlfn.STDEV.P(Table2[1W Return vs Nifty])</f>
        <v>0.99920274703840883</v>
      </c>
      <c r="O344">
        <v>4219.6899999999996</v>
      </c>
      <c r="P344">
        <v>4295.6479846423799</v>
      </c>
      <c r="Q344">
        <v>4026.6204954998402</v>
      </c>
      <c r="R344">
        <v>72.339420457653702</v>
      </c>
      <c r="S344" s="2">
        <f>(Table2[[#This Row],[Close Price]]-Table2[[#This Row],[20D EMA]])/Table2[[#This Row],[20D EMA]]</f>
        <v>8.5174503340292959E-2</v>
      </c>
      <c r="T344" s="2">
        <f>(Table2[[#This Row],[Close Price]]-Table2[[#This Row],[50D EMA]])/Table2[[#This Row],[50D EMA]]</f>
        <v>6.598585740056126E-2</v>
      </c>
      <c r="U344" s="2">
        <f>(Table2[[#This Row],[Close Price]]-Table2[[#This Row],[200D EMA]])/Table2[[#This Row],[200D EMA]]</f>
        <v>0.13720674821916107</v>
      </c>
      <c r="V344">
        <v>0.41736826396585902</v>
      </c>
      <c r="W344">
        <v>4360.8500000000004</v>
      </c>
      <c r="X344">
        <v>4615</v>
      </c>
      <c r="Y344">
        <v>4268.8500000000004</v>
      </c>
      <c r="Z344">
        <v>4615</v>
      </c>
      <c r="AA344">
        <v>3732.9</v>
      </c>
      <c r="AB344">
        <v>4615</v>
      </c>
      <c r="AC344" s="2">
        <f>(Table2[[#This Row],[Close Price]]/Table2[[#This Row],[Day Low]])-1</f>
        <v>5.004758246672103E-2</v>
      </c>
      <c r="AD344" s="2">
        <f>(Table2[[#This Row],[Day High]]/Table2[[#This Row],[Close Price]])-1</f>
        <v>7.8399685527723584E-3</v>
      </c>
      <c r="AE344" s="2">
        <f>(Table2[[#This Row],[Close Price]]/Table2[[#This Row],[Current Week Low]])-1</f>
        <v>7.2677653232135153E-2</v>
      </c>
      <c r="AF344" s="2">
        <f>(Table2[[#This Row],[Current Week High]]/Table2[[#This Row],[Close Price]])-1</f>
        <v>7.8399685527723584E-3</v>
      </c>
      <c r="AG344" s="2">
        <f>(Table2[[#This Row],[Close Price]]/Table2[[#This Row],[Current Month Low]])-1</f>
        <v>0.22668702617268077</v>
      </c>
      <c r="AH344" s="2">
        <f>(Table2[[#This Row],[Current Month High]]/Table2[[#This Row],[Close Price]])-1</f>
        <v>7.8399685527723584E-3</v>
      </c>
      <c r="AI344">
        <v>9.1480858684020703</v>
      </c>
      <c r="AJ344">
        <v>78.150835489330206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-0.05</v>
      </c>
      <c r="AM344" t="s">
        <v>10348</v>
      </c>
      <c r="AN344">
        <v>21.46</v>
      </c>
      <c r="AO344" t="s">
        <v>10349</v>
      </c>
      <c r="AP344">
        <v>5.9872034951177003E-2</v>
      </c>
      <c r="AQ344">
        <f>(Table2[[#This Row],[Sharpe Ratio]]-AVERAGE(Table2[Sharpe Ratio]))/_xlfn.STDEV.P(Table2[Sharpe Ratio])</f>
        <v>-6.5329451667063054E-2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218</v>
      </c>
      <c r="AT344">
        <f>_xlfn.RANK.AVG(Table2[[#This Row],[6M Return vs Nifty Z-Score]],Table2[6M Return vs Nifty Z-Score])</f>
        <v>452</v>
      </c>
      <c r="AU344">
        <f>_xlfn.RANK.AVG(Table2[[#This Row],[Sharpe Ratio Z-Score]],Table2[Sharpe Ratio Z-Score])</f>
        <v>367</v>
      </c>
      <c r="AV344">
        <f>(Table2[[#This Row],[Rank 1Y]]+Table2[[#This Row],[Rank 6M]]+Table2[[#This Row],[Rank Sharpe]])/3</f>
        <v>345.66666666666669</v>
      </c>
    </row>
    <row r="345" spans="1:48" x14ac:dyDescent="0.3">
      <c r="A345" t="s">
        <v>628</v>
      </c>
      <c r="B345" t="s">
        <v>629</v>
      </c>
      <c r="C345" t="s">
        <v>10316</v>
      </c>
      <c r="D345" t="s">
        <v>335</v>
      </c>
      <c r="E345">
        <v>30207.562117545</v>
      </c>
      <c r="F345">
        <v>469.45</v>
      </c>
      <c r="G345">
        <v>25.797428266738201</v>
      </c>
      <c r="H345">
        <f>(Table2[[#This Row],[1Y Return vs Nifty]]-AVERAGE(Table2[1Y Return vs Nifty]))/_xlfn.STDEV.P(Table2[1Y Return vs Nifty])</f>
        <v>-6.0142184820161648E-2</v>
      </c>
      <c r="I345">
        <v>4.7195150716983401</v>
      </c>
      <c r="J345">
        <f>(Table2[[#This Row],[1M Return vs Nifty]]-AVERAGE(Table2[1M Return vs Nifty]))/_xlfn.STDEV.P(Table2[1M Return vs Nifty])</f>
        <v>0.44304861703245657</v>
      </c>
      <c r="K345">
        <v>48.733031251634898</v>
      </c>
      <c r="L345">
        <f>(Table2[[#This Row],[6M Return vs Nifty]]-AVERAGE(Table2[6M Return vs Nifty]))/_xlfn.STDEV.P(Table2[6M Return vs Nifty])</f>
        <v>1.4027149094274045</v>
      </c>
      <c r="M345">
        <v>1.4884556453391999</v>
      </c>
      <c r="N345">
        <f>(Table2[[#This Row],[1W Return vs Nifty]]-AVERAGE(Table2[1W Return vs Nifty]))/_xlfn.STDEV.P(Table2[1W Return vs Nifty])</f>
        <v>0.23981358106744094</v>
      </c>
      <c r="O345">
        <v>448.32</v>
      </c>
      <c r="P345">
        <v>429.27822153742</v>
      </c>
      <c r="Q345">
        <v>364.247495284217</v>
      </c>
      <c r="R345">
        <v>69.900410004054095</v>
      </c>
      <c r="S345" s="2">
        <f>(Table2[[#This Row],[Close Price]]-Table2[[#This Row],[20D EMA]])/Table2[[#This Row],[20D EMA]]</f>
        <v>4.7131513204853669E-2</v>
      </c>
      <c r="T345" s="2">
        <f>(Table2[[#This Row],[Close Price]]-Table2[[#This Row],[50D EMA]])/Table2[[#This Row],[50D EMA]]</f>
        <v>9.3579819443689705E-2</v>
      </c>
      <c r="U345" s="2">
        <f>(Table2[[#This Row],[Close Price]]-Table2[[#This Row],[200D EMA]])/Table2[[#This Row],[200D EMA]]</f>
        <v>0.28882149109548444</v>
      </c>
      <c r="V345">
        <v>0.93441213211324103</v>
      </c>
      <c r="W345">
        <v>464.55</v>
      </c>
      <c r="X345">
        <v>471</v>
      </c>
      <c r="Y345">
        <v>460.15</v>
      </c>
      <c r="Z345">
        <v>471</v>
      </c>
      <c r="AA345">
        <v>415.05</v>
      </c>
      <c r="AB345">
        <v>479.35</v>
      </c>
      <c r="AC345" s="2">
        <f>(Table2[[#This Row],[Close Price]]/Table2[[#This Row],[Day Low]])-1</f>
        <v>1.0547841997632146E-2</v>
      </c>
      <c r="AD345" s="2">
        <f>(Table2[[#This Row],[Day High]]/Table2[[#This Row],[Close Price]])-1</f>
        <v>3.3017360741294244E-3</v>
      </c>
      <c r="AE345" s="2">
        <f>(Table2[[#This Row],[Close Price]]/Table2[[#This Row],[Current Week Low]])-1</f>
        <v>2.0210800825817721E-2</v>
      </c>
      <c r="AF345" s="2">
        <f>(Table2[[#This Row],[Current Week High]]/Table2[[#This Row],[Close Price]])-1</f>
        <v>3.3017360741294244E-3</v>
      </c>
      <c r="AG345" s="2">
        <f>(Table2[[#This Row],[Close Price]]/Table2[[#This Row],[Current Month Low]])-1</f>
        <v>0.13106854595831829</v>
      </c>
      <c r="AH345" s="2">
        <f>(Table2[[#This Row],[Current Month High]]/Table2[[#This Row],[Close Price]])-1</f>
        <v>2.1088507828309844E-2</v>
      </c>
      <c r="AI345">
        <v>2.1088507828309799</v>
      </c>
      <c r="AJ345">
        <v>79.693779904306197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7.0000000000000007E-2</v>
      </c>
      <c r="AM345" t="s">
        <v>10349</v>
      </c>
      <c r="AN345">
        <v>8.2799999999999994</v>
      </c>
      <c r="AO345" t="s">
        <v>10349</v>
      </c>
      <c r="AP345">
        <v>-4.0549767076345E-2</v>
      </c>
      <c r="AQ345">
        <f>(Table2[[#This Row],[Sharpe Ratio]]-AVERAGE(Table2[Sharpe Ratio]))/_xlfn.STDEV.P(Table2[Sharpe Ratio])</f>
        <v>-1.2190651983655898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0.80636972434155041</v>
      </c>
      <c r="AS345">
        <f>_xlfn.RANK.AVG(Table2[[#This Row],[1Y Return vs Nifty Z-Score]],Table2[1Y Return vs Nifty Z-Score])</f>
        <v>318</v>
      </c>
      <c r="AT345">
        <f>_xlfn.RANK.AVG(Table2[[#This Row],[6M Return vs Nifty Z-Score]],Table2[6M Return vs Nifty Z-Score])</f>
        <v>65</v>
      </c>
      <c r="AU345">
        <f>_xlfn.RANK.AVG(Table2[[#This Row],[Sharpe Ratio Z-Score]],Table2[Sharpe Ratio Z-Score])</f>
        <v>655</v>
      </c>
      <c r="AV345">
        <f>(Table2[[#This Row],[Rank 1Y]]+Table2[[#This Row],[Rank 6M]]+Table2[[#This Row],[Rank Sharpe]])/3</f>
        <v>346</v>
      </c>
    </row>
    <row r="346" spans="1:48" x14ac:dyDescent="0.3">
      <c r="A346" t="s">
        <v>246</v>
      </c>
      <c r="B346" t="s">
        <v>247</v>
      </c>
      <c r="C346" t="s">
        <v>10305</v>
      </c>
      <c r="D346" t="s">
        <v>248</v>
      </c>
      <c r="E346">
        <v>110565.6504446</v>
      </c>
      <c r="F346">
        <v>9934.6</v>
      </c>
      <c r="G346">
        <v>5.7970365803999799</v>
      </c>
      <c r="H346">
        <f>(Table2[[#This Row],[1Y Return vs Nifty]]-AVERAGE(Table2[1Y Return vs Nifty]))/_xlfn.STDEV.P(Table2[1Y Return vs Nifty])</f>
        <v>-0.3754993446882246</v>
      </c>
      <c r="I346">
        <v>2.8902991562681102</v>
      </c>
      <c r="J346">
        <f>(Table2[[#This Row],[1M Return vs Nifty]]-AVERAGE(Table2[1M Return vs Nifty]))/_xlfn.STDEV.P(Table2[1M Return vs Nifty])</f>
        <v>0.26707343691223279</v>
      </c>
      <c r="K346">
        <v>1.45049804240312</v>
      </c>
      <c r="L346">
        <f>(Table2[[#This Row],[6M Return vs Nifty]]-AVERAGE(Table2[6M Return vs Nifty]))/_xlfn.STDEV.P(Table2[6M Return vs Nifty])</f>
        <v>-0.22014891469981768</v>
      </c>
      <c r="M346">
        <v>1.9260873036298001</v>
      </c>
      <c r="N346">
        <f>(Table2[[#This Row],[1W Return vs Nifty]]-AVERAGE(Table2[1W Return vs Nifty]))/_xlfn.STDEV.P(Table2[1W Return vs Nifty])</f>
        <v>0.33907505042046354</v>
      </c>
      <c r="O346">
        <v>9627.19</v>
      </c>
      <c r="P346">
        <v>9336.5996052882601</v>
      </c>
      <c r="Q346">
        <v>8477.6303568080293</v>
      </c>
      <c r="R346">
        <v>71.335869742217696</v>
      </c>
      <c r="S346" s="2">
        <f>(Table2[[#This Row],[Close Price]]-Table2[[#This Row],[20D EMA]])/Table2[[#This Row],[20D EMA]]</f>
        <v>3.1931435860308131E-2</v>
      </c>
      <c r="T346" s="2">
        <f>(Table2[[#This Row],[Close Price]]-Table2[[#This Row],[50D EMA]])/Table2[[#This Row],[50D EMA]]</f>
        <v>6.4049056400901264E-2</v>
      </c>
      <c r="U346" s="2">
        <f>(Table2[[#This Row],[Close Price]]-Table2[[#This Row],[200D EMA]])/Table2[[#This Row],[200D EMA]]</f>
        <v>0.17186048245450333</v>
      </c>
      <c r="V346">
        <v>0.57288610928135197</v>
      </c>
      <c r="W346">
        <v>9801.7999999999993</v>
      </c>
      <c r="X346">
        <v>9997</v>
      </c>
      <c r="Y346">
        <v>9760.1</v>
      </c>
      <c r="Z346">
        <v>9997</v>
      </c>
      <c r="AA346">
        <v>9078.85</v>
      </c>
      <c r="AB346">
        <v>9997</v>
      </c>
      <c r="AC346" s="2">
        <f>(Table2[[#This Row],[Close Price]]/Table2[[#This Row],[Day Low]])-1</f>
        <v>1.3548531902303873E-2</v>
      </c>
      <c r="AD346" s="2">
        <f>(Table2[[#This Row],[Day High]]/Table2[[#This Row],[Close Price]])-1</f>
        <v>6.2810782517666031E-3</v>
      </c>
      <c r="AE346" s="2">
        <f>(Table2[[#This Row],[Close Price]]/Table2[[#This Row],[Current Week Low]])-1</f>
        <v>1.7878915175049359E-2</v>
      </c>
      <c r="AF346" s="2">
        <f>(Table2[[#This Row],[Current Week High]]/Table2[[#This Row],[Close Price]])-1</f>
        <v>6.2810782517666031E-3</v>
      </c>
      <c r="AG346" s="2">
        <f>(Table2[[#This Row],[Close Price]]/Table2[[#This Row],[Current Month Low]])-1</f>
        <v>9.4257532617016526E-2</v>
      </c>
      <c r="AH346" s="2">
        <f>(Table2[[#This Row],[Current Month High]]/Table2[[#This Row],[Close Price]])-1</f>
        <v>6.2810782517666031E-3</v>
      </c>
      <c r="AI346">
        <v>1.4132426066474799</v>
      </c>
      <c r="AJ346">
        <v>49.8906139199444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0.13</v>
      </c>
      <c r="AM346" t="s">
        <v>10349</v>
      </c>
      <c r="AN346">
        <v>5.67</v>
      </c>
      <c r="AO346" t="s">
        <v>10349</v>
      </c>
      <c r="AP346">
        <v>9.8866653631026993E-2</v>
      </c>
      <c r="AQ346">
        <f>(Table2[[#This Row],[Sharpe Ratio]]-AVERAGE(Table2[Sharpe Ratio]))/_xlfn.STDEV.P(Table2[Sharpe Ratio])</f>
        <v>0.38267570848223448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0.39317593642688853</v>
      </c>
      <c r="AS346">
        <f>_xlfn.RANK.AVG(Table2[[#This Row],[1Y Return vs Nifty Z-Score]],Table2[1Y Return vs Nifty Z-Score])</f>
        <v>415</v>
      </c>
      <c r="AT346">
        <f>_xlfn.RANK.AVG(Table2[[#This Row],[6M Return vs Nifty Z-Score]],Table2[6M Return vs Nifty Z-Score])</f>
        <v>388</v>
      </c>
      <c r="AU346">
        <f>_xlfn.RANK.AVG(Table2[[#This Row],[Sharpe Ratio Z-Score]],Table2[Sharpe Ratio Z-Score])</f>
        <v>242</v>
      </c>
      <c r="AV346">
        <f>(Table2[[#This Row],[Rank 1Y]]+Table2[[#This Row],[Rank 6M]]+Table2[[#This Row],[Rank Sharpe]])/3</f>
        <v>348.33333333333331</v>
      </c>
    </row>
    <row r="347" spans="1:48" x14ac:dyDescent="0.3">
      <c r="A347" t="s">
        <v>137</v>
      </c>
      <c r="B347" t="s">
        <v>138</v>
      </c>
      <c r="C347" t="s">
        <v>10317</v>
      </c>
      <c r="D347" t="s">
        <v>139</v>
      </c>
      <c r="E347">
        <v>209498.00623731001</v>
      </c>
      <c r="F347">
        <v>846.35</v>
      </c>
      <c r="G347">
        <v>45.589933468404503</v>
      </c>
      <c r="H347">
        <f>(Table2[[#This Row],[1Y Return vs Nifty]]-AVERAGE(Table2[1Y Return vs Nifty]))/_xlfn.STDEV.P(Table2[1Y Return vs Nifty])</f>
        <v>0.25193711467350299</v>
      </c>
      <c r="I347">
        <v>1.02591352330344</v>
      </c>
      <c r="J347">
        <f>(Table2[[#This Row],[1M Return vs Nifty]]-AVERAGE(Table2[1M Return vs Nifty]))/_xlfn.STDEV.P(Table2[1M Return vs Nifty])</f>
        <v>8.7714841348433645E-2</v>
      </c>
      <c r="K347">
        <v>-20.344985892179299</v>
      </c>
      <c r="L347">
        <f>(Table2[[#This Row],[6M Return vs Nifty]]-AVERAGE(Table2[6M Return vs Nifty]))/_xlfn.STDEV.P(Table2[6M Return vs Nifty])</f>
        <v>-0.96822859668846684</v>
      </c>
      <c r="M347">
        <v>-3.0333538453630799</v>
      </c>
      <c r="N347">
        <f>(Table2[[#This Row],[1W Return vs Nifty]]-AVERAGE(Table2[1W Return vs Nifty]))/_xlfn.STDEV.P(Table2[1W Return vs Nifty])</f>
        <v>-0.78580110123122249</v>
      </c>
      <c r="O347">
        <v>846.25</v>
      </c>
      <c r="P347">
        <v>843.69824007953605</v>
      </c>
      <c r="Q347">
        <v>784.86830576056605</v>
      </c>
      <c r="R347">
        <v>48.7341175203563</v>
      </c>
      <c r="S347" s="2">
        <f>(Table2[[#This Row],[Close Price]]-Table2[[#This Row],[20D EMA]])/Table2[[#This Row],[20D EMA]]</f>
        <v>1.1816838995571373E-4</v>
      </c>
      <c r="T347" s="2">
        <f>(Table2[[#This Row],[Close Price]]-Table2[[#This Row],[50D EMA]])/Table2[[#This Row],[50D EMA]]</f>
        <v>3.1430193812114512E-3</v>
      </c>
      <c r="U347" s="2">
        <f>(Table2[[#This Row],[Close Price]]-Table2[[#This Row],[200D EMA]])/Table2[[#This Row],[200D EMA]]</f>
        <v>7.8333771141205627E-2</v>
      </c>
      <c r="V347">
        <v>0.64587286548878498</v>
      </c>
      <c r="W347">
        <v>843.4</v>
      </c>
      <c r="X347">
        <v>860.45</v>
      </c>
      <c r="Y347">
        <v>841</v>
      </c>
      <c r="Z347">
        <v>860.45</v>
      </c>
      <c r="AA347">
        <v>800.4</v>
      </c>
      <c r="AB347">
        <v>901</v>
      </c>
      <c r="AC347" s="2">
        <f>(Table2[[#This Row],[Close Price]]/Table2[[#This Row],[Day Low]])-1</f>
        <v>3.4977472136590304E-3</v>
      </c>
      <c r="AD347" s="2">
        <f>(Table2[[#This Row],[Day High]]/Table2[[#This Row],[Close Price]])-1</f>
        <v>1.6659774325042953E-2</v>
      </c>
      <c r="AE347" s="2">
        <f>(Table2[[#This Row],[Close Price]]/Table2[[#This Row],[Current Week Low]])-1</f>
        <v>6.3614744351963015E-3</v>
      </c>
      <c r="AF347" s="2">
        <f>(Table2[[#This Row],[Current Week High]]/Table2[[#This Row],[Close Price]])-1</f>
        <v>1.6659774325042953E-2</v>
      </c>
      <c r="AG347" s="2">
        <f>(Table2[[#This Row],[Close Price]]/Table2[[#This Row],[Current Month Low]])-1</f>
        <v>5.7408795602198914E-2</v>
      </c>
      <c r="AH347" s="2">
        <f>(Table2[[#This Row],[Current Month High]]/Table2[[#This Row],[Close Price]])-1</f>
        <v>6.4571394813020655E-2</v>
      </c>
      <c r="AI347">
        <v>14.3262243752584</v>
      </c>
      <c r="AJ347">
        <v>77.618048268625401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0.03</v>
      </c>
      <c r="AM347" t="s">
        <v>10349</v>
      </c>
      <c r="AN347">
        <v>1.65</v>
      </c>
      <c r="AO347" t="s">
        <v>10349</v>
      </c>
      <c r="AP347">
        <v>0.121142195911146</v>
      </c>
      <c r="AQ347">
        <f>(Table2[[#This Row],[Sharpe Ratio]]-AVERAGE(Table2[Sharpe Ratio]))/_xlfn.STDEV.P(Table2[Sharpe Ratio])</f>
        <v>0.63859712083275411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-0.77578062106499857</v>
      </c>
      <c r="AS347">
        <f>_xlfn.RANK.AVG(Table2[[#This Row],[1Y Return vs Nifty Z-Score]],Table2[1Y Return vs Nifty Z-Score])</f>
        <v>223</v>
      </c>
      <c r="AT347">
        <f>_xlfn.RANK.AVG(Table2[[#This Row],[6M Return vs Nifty Z-Score]],Table2[6M Return vs Nifty Z-Score])</f>
        <v>637</v>
      </c>
      <c r="AU347">
        <f>_xlfn.RANK.AVG(Table2[[#This Row],[Sharpe Ratio Z-Score]],Table2[Sharpe Ratio Z-Score])</f>
        <v>187</v>
      </c>
      <c r="AV347">
        <f>(Table2[[#This Row],[Rank 1Y]]+Table2[[#This Row],[Rank 6M]]+Table2[[#This Row],[Rank Sharpe]])/3</f>
        <v>349</v>
      </c>
    </row>
    <row r="348" spans="1:48" x14ac:dyDescent="0.3">
      <c r="A348" t="s">
        <v>600</v>
      </c>
      <c r="B348" t="s">
        <v>601</v>
      </c>
      <c r="C348" t="s">
        <v>10320</v>
      </c>
      <c r="D348" t="s">
        <v>602</v>
      </c>
      <c r="E348">
        <v>32041.050029099999</v>
      </c>
      <c r="F348">
        <v>813.05</v>
      </c>
      <c r="G348">
        <v>5.1127047382175101</v>
      </c>
      <c r="H348">
        <f>(Table2[[#This Row],[1Y Return vs Nifty]]-AVERAGE(Table2[1Y Return vs Nifty]))/_xlfn.STDEV.P(Table2[1Y Return vs Nifty])</f>
        <v>-0.38628958067672059</v>
      </c>
      <c r="I348">
        <v>-5.04884051870539</v>
      </c>
      <c r="J348">
        <f>(Table2[[#This Row],[1M Return vs Nifty]]-AVERAGE(Table2[1M Return vs Nifty]))/_xlfn.STDEV.P(Table2[1M Return vs Nifty])</f>
        <v>-0.49669180398579516</v>
      </c>
      <c r="K348">
        <v>18.4678871797508</v>
      </c>
      <c r="L348">
        <f>(Table2[[#This Row],[6M Return vs Nifty]]-AVERAGE(Table2[6M Return vs Nifty]))/_xlfn.STDEV.P(Table2[6M Return vs Nifty])</f>
        <v>0.36393369123604585</v>
      </c>
      <c r="M348">
        <v>-3.97542841610582</v>
      </c>
      <c r="N348">
        <f>(Table2[[#This Row],[1W Return vs Nifty]]-AVERAGE(Table2[1W Return vs Nifty]))/_xlfn.STDEV.P(Table2[1W Return vs Nifty])</f>
        <v>-0.99947784138594864</v>
      </c>
      <c r="O348">
        <v>818.11</v>
      </c>
      <c r="P348">
        <v>799.14651682709302</v>
      </c>
      <c r="Q348">
        <v>700.52218495248701</v>
      </c>
      <c r="R348">
        <v>49.671414853936703</v>
      </c>
      <c r="S348" s="2">
        <f>(Table2[[#This Row],[Close Price]]-Table2[[#This Row],[20D EMA]])/Table2[[#This Row],[20D EMA]]</f>
        <v>-6.1849873488895859E-3</v>
      </c>
      <c r="T348" s="2">
        <f>(Table2[[#This Row],[Close Price]]-Table2[[#This Row],[50D EMA]])/Table2[[#This Row],[50D EMA]]</f>
        <v>1.7397915000754677E-2</v>
      </c>
      <c r="U348" s="2">
        <f>(Table2[[#This Row],[Close Price]]-Table2[[#This Row],[200D EMA]])/Table2[[#This Row],[200D EMA]]</f>
        <v>0.16063419184239705</v>
      </c>
      <c r="V348">
        <v>0.80783112313058203</v>
      </c>
      <c r="W348">
        <v>787.6</v>
      </c>
      <c r="X348">
        <v>818.7</v>
      </c>
      <c r="Y348">
        <v>771.5</v>
      </c>
      <c r="Z348">
        <v>818.7</v>
      </c>
      <c r="AA348">
        <v>766.5</v>
      </c>
      <c r="AB348">
        <v>921</v>
      </c>
      <c r="AC348" s="2">
        <f>(Table2[[#This Row],[Close Price]]/Table2[[#This Row],[Day Low]])-1</f>
        <v>3.2313357034027268E-2</v>
      </c>
      <c r="AD348" s="2">
        <f>(Table2[[#This Row],[Day High]]/Table2[[#This Row],[Close Price]])-1</f>
        <v>6.9491421191809621E-3</v>
      </c>
      <c r="AE348" s="2">
        <f>(Table2[[#This Row],[Close Price]]/Table2[[#This Row],[Current Week Low]])-1</f>
        <v>5.3856124432922758E-2</v>
      </c>
      <c r="AF348" s="2">
        <f>(Table2[[#This Row],[Current Week High]]/Table2[[#This Row],[Close Price]])-1</f>
        <v>6.9491421191809621E-3</v>
      </c>
      <c r="AG348" s="2">
        <f>(Table2[[#This Row],[Close Price]]/Table2[[#This Row],[Current Month Low]])-1</f>
        <v>6.0730593607305927E-2</v>
      </c>
      <c r="AH348" s="2">
        <f>(Table2[[#This Row],[Current Month High]]/Table2[[#This Row],[Close Price]])-1</f>
        <v>0.13277166225939374</v>
      </c>
      <c r="AI348">
        <v>13.2771662259393</v>
      </c>
      <c r="AJ348">
        <v>43.243481324876598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0.02</v>
      </c>
      <c r="AM348" t="s">
        <v>10349</v>
      </c>
      <c r="AN348">
        <v>-8.06</v>
      </c>
      <c r="AO348" t="s">
        <v>10348</v>
      </c>
      <c r="AP348">
        <v>4.709434774494E-2</v>
      </c>
      <c r="AQ348">
        <f>(Table2[[#This Row],[Sharpe Ratio]]-AVERAGE(Table2[Sharpe Ratio]))/_xlfn.STDEV.P(Table2[Sharpe Ratio])</f>
        <v>-0.21213098472387662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-1.7306565195362953</v>
      </c>
      <c r="AS348">
        <f>_xlfn.RANK.AVG(Table2[[#This Row],[1Y Return vs Nifty Z-Score]],Table2[1Y Return vs Nifty Z-Score])</f>
        <v>424</v>
      </c>
      <c r="AT348">
        <f>_xlfn.RANK.AVG(Table2[[#This Row],[6M Return vs Nifty Z-Score]],Table2[6M Return vs Nifty Z-Score])</f>
        <v>219</v>
      </c>
      <c r="AU348">
        <f>_xlfn.RANK.AVG(Table2[[#This Row],[Sharpe Ratio Z-Score]],Table2[Sharpe Ratio Z-Score])</f>
        <v>404</v>
      </c>
      <c r="AV348">
        <f>(Table2[[#This Row],[Rank 1Y]]+Table2[[#This Row],[Rank 6M]]+Table2[[#This Row],[Rank Sharpe]])/3</f>
        <v>349</v>
      </c>
    </row>
    <row r="349" spans="1:48" x14ac:dyDescent="0.3">
      <c r="A349" t="s">
        <v>1404</v>
      </c>
      <c r="B349" t="s">
        <v>1405</v>
      </c>
      <c r="C349" t="s">
        <v>10321</v>
      </c>
      <c r="D349" t="s">
        <v>669</v>
      </c>
      <c r="E349">
        <v>8015.2719063599998</v>
      </c>
      <c r="F349">
        <v>473.15</v>
      </c>
      <c r="G349">
        <v>-0.77377412693390102</v>
      </c>
      <c r="H349">
        <f>(Table2[[#This Row],[1Y Return vs Nifty]]-AVERAGE(Table2[1Y Return vs Nifty]))/_xlfn.STDEV.P(Table2[1Y Return vs Nifty])</f>
        <v>-0.47910492577846425</v>
      </c>
      <c r="I349">
        <v>-9.8360454012315</v>
      </c>
      <c r="J349">
        <f>(Table2[[#This Row],[1M Return vs Nifty]]-AVERAGE(Table2[1M Return vs Nifty]))/_xlfn.STDEV.P(Table2[1M Return vs Nifty])</f>
        <v>-0.95723297595389956</v>
      </c>
      <c r="K349">
        <v>16.433881338430599</v>
      </c>
      <c r="L349">
        <f>(Table2[[#This Row],[6M Return vs Nifty]]-AVERAGE(Table2[6M Return vs Nifty]))/_xlfn.STDEV.P(Table2[6M Return vs Nifty])</f>
        <v>0.29412113522651473</v>
      </c>
      <c r="M349">
        <v>-3.40701190068848</v>
      </c>
      <c r="N349">
        <f>(Table2[[#This Row],[1W Return vs Nifty]]-AVERAGE(Table2[1W Return vs Nifty]))/_xlfn.STDEV.P(Table2[1W Return vs Nifty])</f>
        <v>-0.87055239128200645</v>
      </c>
      <c r="O349">
        <v>488.66</v>
      </c>
      <c r="P349">
        <v>490.34984913825798</v>
      </c>
      <c r="Q349">
        <v>432.07759937838</v>
      </c>
      <c r="R349">
        <v>39.1652074120381</v>
      </c>
      <c r="S349" s="2">
        <f>(Table2[[#This Row],[Close Price]]-Table2[[#This Row],[20D EMA]])/Table2[[#This Row],[20D EMA]]</f>
        <v>-3.1739860025375613E-2</v>
      </c>
      <c r="T349" s="2">
        <f>(Table2[[#This Row],[Close Price]]-Table2[[#This Row],[50D EMA]])/Table2[[#This Row],[50D EMA]]</f>
        <v>-3.5076688956843891E-2</v>
      </c>
      <c r="U349" s="2">
        <f>(Table2[[#This Row],[Close Price]]-Table2[[#This Row],[200D EMA]])/Table2[[#This Row],[200D EMA]]</f>
        <v>9.5057926355612707E-2</v>
      </c>
      <c r="V349">
        <v>0.249345739802382</v>
      </c>
      <c r="W349">
        <v>471.8</v>
      </c>
      <c r="X349">
        <v>477.45</v>
      </c>
      <c r="Y349">
        <v>471.8</v>
      </c>
      <c r="Z349">
        <v>478.9</v>
      </c>
      <c r="AA349">
        <v>454.05</v>
      </c>
      <c r="AB349">
        <v>509.45</v>
      </c>
      <c r="AC349" s="2">
        <f>(Table2[[#This Row],[Close Price]]/Table2[[#This Row],[Day Low]])-1</f>
        <v>2.8613819415006514E-3</v>
      </c>
      <c r="AD349" s="2">
        <f>(Table2[[#This Row],[Day High]]/Table2[[#This Row],[Close Price]])-1</f>
        <v>9.0880270527318174E-3</v>
      </c>
      <c r="AE349" s="2">
        <f>(Table2[[#This Row],[Close Price]]/Table2[[#This Row],[Current Week Low]])-1</f>
        <v>2.8613819415006514E-3</v>
      </c>
      <c r="AF349" s="2">
        <f>(Table2[[#This Row],[Current Week High]]/Table2[[#This Row],[Close Price]])-1</f>
        <v>1.2152594314699394E-2</v>
      </c>
      <c r="AG349" s="2">
        <f>(Table2[[#This Row],[Close Price]]/Table2[[#This Row],[Current Month Low]])-1</f>
        <v>4.2065851778438468E-2</v>
      </c>
      <c r="AH349" s="2">
        <f>(Table2[[#This Row],[Current Month High]]/Table2[[#This Row],[Close Price]])-1</f>
        <v>7.6719856282362997E-2</v>
      </c>
      <c r="AI349">
        <v>34.999471626334099</v>
      </c>
      <c r="AJ349">
        <v>48.276402381698503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0.09</v>
      </c>
      <c r="AM349" t="s">
        <v>10349</v>
      </c>
      <c r="AN349">
        <v>-0.86</v>
      </c>
      <c r="AO349" t="s">
        <v>10348</v>
      </c>
      <c r="AP349">
        <v>6.9067336224353001E-2</v>
      </c>
      <c r="AQ349">
        <f>(Table2[[#This Row],[Sharpe Ratio]]-AVERAGE(Table2[Sharpe Ratio]))/_xlfn.STDEV.P(Table2[Sharpe Ratio])</f>
        <v>4.0314418153338034E-2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471</v>
      </c>
      <c r="AT349">
        <f>_xlfn.RANK.AVG(Table2[[#This Row],[6M Return vs Nifty Z-Score]],Table2[6M Return vs Nifty Z-Score])</f>
        <v>229</v>
      </c>
      <c r="AU349">
        <f>_xlfn.RANK.AVG(Table2[[#This Row],[Sharpe Ratio Z-Score]],Table2[Sharpe Ratio Z-Score])</f>
        <v>347</v>
      </c>
      <c r="AV349">
        <f>(Table2[[#This Row],[Rank 1Y]]+Table2[[#This Row],[Rank 6M]]+Table2[[#This Row],[Rank Sharpe]])/3</f>
        <v>349</v>
      </c>
    </row>
    <row r="350" spans="1:48" x14ac:dyDescent="0.3">
      <c r="A350" t="s">
        <v>357</v>
      </c>
      <c r="B350" t="s">
        <v>358</v>
      </c>
      <c r="C350" t="s">
        <v>10307</v>
      </c>
      <c r="D350" t="s">
        <v>359</v>
      </c>
      <c r="E350">
        <v>69215.225867864996</v>
      </c>
      <c r="F350">
        <v>1912.05</v>
      </c>
      <c r="G350">
        <v>22.863893805165901</v>
      </c>
      <c r="H350">
        <f>(Table2[[#This Row],[1Y Return vs Nifty]]-AVERAGE(Table2[1Y Return vs Nifty]))/_xlfn.STDEV.P(Table2[1Y Return vs Nifty])</f>
        <v>-0.10639683376328452</v>
      </c>
      <c r="I350">
        <v>12.038063438720901</v>
      </c>
      <c r="J350">
        <f>(Table2[[#This Row],[1M Return vs Nifty]]-AVERAGE(Table2[1M Return vs Nifty]))/_xlfn.STDEV.P(Table2[1M Return vs Nifty])</f>
        <v>1.1471114104083033</v>
      </c>
      <c r="K350">
        <v>5.1304481351571001</v>
      </c>
      <c r="L350">
        <f>(Table2[[#This Row],[6M Return vs Nifty]]-AVERAGE(Table2[6M Return vs Nifty]))/_xlfn.STDEV.P(Table2[6M Return vs Nifty])</f>
        <v>-9.384312110587327E-2</v>
      </c>
      <c r="M350">
        <v>3.2798326291029301</v>
      </c>
      <c r="N350">
        <f>(Table2[[#This Row],[1W Return vs Nifty]]-AVERAGE(Table2[1W Return vs Nifty]))/_xlfn.STDEV.P(Table2[1W Return vs Nifty])</f>
        <v>0.64612493493092094</v>
      </c>
      <c r="O350">
        <v>1805.66</v>
      </c>
      <c r="P350">
        <v>1696.5317308389201</v>
      </c>
      <c r="Q350">
        <v>1519.97274637591</v>
      </c>
      <c r="R350">
        <v>73.157091200750202</v>
      </c>
      <c r="S350" s="2">
        <f>(Table2[[#This Row],[Close Price]]-Table2[[#This Row],[20D EMA]])/Table2[[#This Row],[20D EMA]]</f>
        <v>5.8920283995879549E-2</v>
      </c>
      <c r="T350" s="2">
        <f>(Table2[[#This Row],[Close Price]]-Table2[[#This Row],[50D EMA]])/Table2[[#This Row],[50D EMA]]</f>
        <v>0.12703462319240438</v>
      </c>
      <c r="U350" s="2">
        <f>(Table2[[#This Row],[Close Price]]-Table2[[#This Row],[200D EMA]])/Table2[[#This Row],[200D EMA]]</f>
        <v>0.25795018664573077</v>
      </c>
      <c r="V350">
        <v>0.82367100848764396</v>
      </c>
      <c r="W350">
        <v>1878.25</v>
      </c>
      <c r="X350">
        <v>1922.7</v>
      </c>
      <c r="Y350">
        <v>1878.25</v>
      </c>
      <c r="Z350">
        <v>1922.7</v>
      </c>
      <c r="AA350">
        <v>1633.9</v>
      </c>
      <c r="AB350">
        <v>1945</v>
      </c>
      <c r="AC350" s="2">
        <f>(Table2[[#This Row],[Close Price]]/Table2[[#This Row],[Day Low]])-1</f>
        <v>1.7995474510847931E-2</v>
      </c>
      <c r="AD350" s="2">
        <f>(Table2[[#This Row],[Day High]]/Table2[[#This Row],[Close Price]])-1</f>
        <v>5.5699380246332364E-3</v>
      </c>
      <c r="AE350" s="2">
        <f>(Table2[[#This Row],[Close Price]]/Table2[[#This Row],[Current Week Low]])-1</f>
        <v>1.7995474510847931E-2</v>
      </c>
      <c r="AF350" s="2">
        <f>(Table2[[#This Row],[Current Week High]]/Table2[[#This Row],[Close Price]])-1</f>
        <v>5.5699380246332364E-3</v>
      </c>
      <c r="AG350" s="2">
        <f>(Table2[[#This Row],[Close Price]]/Table2[[#This Row],[Current Month Low]])-1</f>
        <v>0.17023685660077104</v>
      </c>
      <c r="AH350" s="2">
        <f>(Table2[[#This Row],[Current Month High]]/Table2[[#This Row],[Close Price]])-1</f>
        <v>1.7232812949452114E-2</v>
      </c>
      <c r="AI350">
        <v>1.7232812949452101</v>
      </c>
      <c r="AJ350">
        <v>63.4300611137228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0.28000000000000003</v>
      </c>
      <c r="AM350" t="s">
        <v>10349</v>
      </c>
      <c r="AN350">
        <v>6.68</v>
      </c>
      <c r="AO350" t="s">
        <v>10349</v>
      </c>
      <c r="AP350">
        <v>5.8253532708760998E-2</v>
      </c>
      <c r="AQ350">
        <f>(Table2[[#This Row],[Sharpe Ratio]]-AVERAGE(Table2[Sharpe Ratio]))/_xlfn.STDEV.P(Table2[Sharpe Ratio])</f>
        <v>-8.3924257331626839E-2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1.5090721331384396</v>
      </c>
      <c r="AS350">
        <f>_xlfn.RANK.AVG(Table2[[#This Row],[1Y Return vs Nifty Z-Score]],Table2[1Y Return vs Nifty Z-Score])</f>
        <v>334</v>
      </c>
      <c r="AT350">
        <f>_xlfn.RANK.AVG(Table2[[#This Row],[6M Return vs Nifty Z-Score]],Table2[6M Return vs Nifty Z-Score])</f>
        <v>341</v>
      </c>
      <c r="AU350">
        <f>_xlfn.RANK.AVG(Table2[[#This Row],[Sharpe Ratio Z-Score]],Table2[Sharpe Ratio Z-Score])</f>
        <v>373</v>
      </c>
      <c r="AV350">
        <f>(Table2[[#This Row],[Rank 1Y]]+Table2[[#This Row],[Rank 6M]]+Table2[[#This Row],[Rank Sharpe]])/3</f>
        <v>349.33333333333331</v>
      </c>
    </row>
    <row r="351" spans="1:48" x14ac:dyDescent="0.3">
      <c r="A351" t="s">
        <v>378</v>
      </c>
      <c r="B351" t="s">
        <v>379</v>
      </c>
      <c r="C351" t="s">
        <v>10313</v>
      </c>
      <c r="D351" t="s">
        <v>380</v>
      </c>
      <c r="E351">
        <v>64443.531308584999</v>
      </c>
      <c r="F351">
        <v>225.55</v>
      </c>
      <c r="G351">
        <v>39.922190293674703</v>
      </c>
      <c r="H351">
        <f>(Table2[[#This Row],[1Y Return vs Nifty]]-AVERAGE(Table2[1Y Return vs Nifty]))/_xlfn.STDEV.P(Table2[1Y Return vs Nifty])</f>
        <v>0.16257069533156121</v>
      </c>
      <c r="I351">
        <v>18.6327573151063</v>
      </c>
      <c r="J351">
        <f>(Table2[[#This Row],[1M Return vs Nifty]]-AVERAGE(Table2[1M Return vs Nifty]))/_xlfn.STDEV.P(Table2[1M Return vs Nifty])</f>
        <v>1.7815375778964144</v>
      </c>
      <c r="K351">
        <v>34.621067767941298</v>
      </c>
      <c r="L351">
        <f>(Table2[[#This Row],[6M Return vs Nifty]]-AVERAGE(Table2[6M Return vs Nifty]))/_xlfn.STDEV.P(Table2[6M Return vs Nifty])</f>
        <v>0.91835433331894833</v>
      </c>
      <c r="M351">
        <v>13.0421801015027</v>
      </c>
      <c r="N351">
        <f>(Table2[[#This Row],[1W Return vs Nifty]]-AVERAGE(Table2[1W Return vs Nifty]))/_xlfn.STDEV.P(Table2[1W Return vs Nifty])</f>
        <v>2.8603727757525892</v>
      </c>
      <c r="O351">
        <v>201.01</v>
      </c>
      <c r="P351">
        <v>189.36912399083801</v>
      </c>
      <c r="Q351">
        <v>172.81234819479801</v>
      </c>
      <c r="R351">
        <v>74.543551700477906</v>
      </c>
      <c r="S351" s="2">
        <f>(Table2[[#This Row],[Close Price]]-Table2[[#This Row],[20D EMA]])/Table2[[#This Row],[20D EMA]]</f>
        <v>0.12208347843390886</v>
      </c>
      <c r="T351" s="2">
        <f>(Table2[[#This Row],[Close Price]]-Table2[[#This Row],[50D EMA]])/Table2[[#This Row],[50D EMA]]</f>
        <v>0.19106005903534989</v>
      </c>
      <c r="U351" s="2">
        <f>(Table2[[#This Row],[Close Price]]-Table2[[#This Row],[200D EMA]])/Table2[[#This Row],[200D EMA]]</f>
        <v>0.30517293674960616</v>
      </c>
      <c r="V351">
        <v>2.9747702071244801</v>
      </c>
      <c r="W351">
        <v>219.26</v>
      </c>
      <c r="X351">
        <v>227.8</v>
      </c>
      <c r="Y351">
        <v>217.8</v>
      </c>
      <c r="Z351">
        <v>227.8</v>
      </c>
      <c r="AA351">
        <v>182.77</v>
      </c>
      <c r="AB351">
        <v>229.8</v>
      </c>
      <c r="AC351" s="2">
        <f>(Table2[[#This Row],[Close Price]]/Table2[[#This Row],[Day Low]])-1</f>
        <v>2.8687403083097696E-2</v>
      </c>
      <c r="AD351" s="2">
        <f>(Table2[[#This Row],[Day High]]/Table2[[#This Row],[Close Price]])-1</f>
        <v>9.9756151629351031E-3</v>
      </c>
      <c r="AE351" s="2">
        <f>(Table2[[#This Row],[Close Price]]/Table2[[#This Row],[Current Week Low]])-1</f>
        <v>3.5583103764921908E-2</v>
      </c>
      <c r="AF351" s="2">
        <f>(Table2[[#This Row],[Current Week High]]/Table2[[#This Row],[Close Price]])-1</f>
        <v>9.9756151629351031E-3</v>
      </c>
      <c r="AG351" s="2">
        <f>(Table2[[#This Row],[Close Price]]/Table2[[#This Row],[Current Month Low]])-1</f>
        <v>0.23406467144498544</v>
      </c>
      <c r="AH351" s="2">
        <f>(Table2[[#This Row],[Current Month High]]/Table2[[#This Row],[Close Price]])-1</f>
        <v>1.884282864109954E-2</v>
      </c>
      <c r="AI351">
        <v>1.8842828641099501</v>
      </c>
      <c r="AJ351">
        <v>71.782178217821695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0.09</v>
      </c>
      <c r="AM351" t="s">
        <v>10349</v>
      </c>
      <c r="AN351">
        <v>18.850000000000001</v>
      </c>
      <c r="AO351" t="s">
        <v>10349</v>
      </c>
      <c r="AP351">
        <v>-6.2357632770735999E-2</v>
      </c>
      <c r="AQ351">
        <f>(Table2[[#This Row],[Sharpe Ratio]]-AVERAGE(Table2[Sharpe Ratio]))/_xlfn.STDEV.P(Table2[Sharpe Ratio])</f>
        <v>-1.469613522562399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4.2532218597371143</v>
      </c>
      <c r="AS351">
        <f>_xlfn.RANK.AVG(Table2[[#This Row],[1Y Return vs Nifty Z-Score]],Table2[1Y Return vs Nifty Z-Score])</f>
        <v>253</v>
      </c>
      <c r="AT351">
        <f>_xlfn.RANK.AVG(Table2[[#This Row],[6M Return vs Nifty Z-Score]],Table2[6M Return vs Nifty Z-Score])</f>
        <v>116</v>
      </c>
      <c r="AU351">
        <f>_xlfn.RANK.AVG(Table2[[#This Row],[Sharpe Ratio Z-Score]],Table2[Sharpe Ratio Z-Score])</f>
        <v>679</v>
      </c>
      <c r="AV351">
        <f>(Table2[[#This Row],[Rank 1Y]]+Table2[[#This Row],[Rank 6M]]+Table2[[#This Row],[Rank Sharpe]])/3</f>
        <v>349.33333333333331</v>
      </c>
    </row>
    <row r="352" spans="1:48" x14ac:dyDescent="0.3">
      <c r="A352" t="s">
        <v>442</v>
      </c>
      <c r="B352" t="s">
        <v>443</v>
      </c>
      <c r="C352" t="s">
        <v>10305</v>
      </c>
      <c r="D352" t="s">
        <v>34</v>
      </c>
      <c r="E352">
        <v>53057.901808383998</v>
      </c>
      <c r="F352">
        <v>61.12</v>
      </c>
      <c r="G352">
        <v>41.588845523370502</v>
      </c>
      <c r="H352">
        <f>(Table2[[#This Row],[1Y Return vs Nifty]]-AVERAGE(Table2[1Y Return vs Nifty]))/_xlfn.STDEV.P(Table2[1Y Return vs Nifty])</f>
        <v>0.188849763659765</v>
      </c>
      <c r="I352">
        <v>-6.2396340480275301</v>
      </c>
      <c r="J352">
        <f>(Table2[[#This Row],[1M Return vs Nifty]]-AVERAGE(Table2[1M Return vs Nifty]))/_xlfn.STDEV.P(Table2[1M Return vs Nifty])</f>
        <v>-0.6112491419363425</v>
      </c>
      <c r="K352">
        <v>-16.0685329218866</v>
      </c>
      <c r="L352">
        <f>(Table2[[#This Row],[6M Return vs Nifty]]-AVERAGE(Table2[6M Return vs Nifty]))/_xlfn.STDEV.P(Table2[6M Return vs Nifty])</f>
        <v>-0.82144921855408248</v>
      </c>
      <c r="M352">
        <v>0.118933032270227</v>
      </c>
      <c r="N352">
        <f>(Table2[[#This Row],[1W Return vs Nifty]]-AVERAGE(Table2[1W Return vs Nifty]))/_xlfn.STDEV.P(Table2[1W Return vs Nifty])</f>
        <v>-7.0814830543376839E-2</v>
      </c>
      <c r="O352">
        <v>60.65</v>
      </c>
      <c r="P352">
        <v>61.714573968700101</v>
      </c>
      <c r="Q352">
        <v>57.523544389285398</v>
      </c>
      <c r="R352">
        <v>58.568154382014001</v>
      </c>
      <c r="S352" s="2">
        <f>(Table2[[#This Row],[Close Price]]-Table2[[#This Row],[20D EMA]])/Table2[[#This Row],[20D EMA]]</f>
        <v>7.7493816982687367E-3</v>
      </c>
      <c r="T352" s="2">
        <f>(Table2[[#This Row],[Close Price]]-Table2[[#This Row],[50D EMA]])/Table2[[#This Row],[50D EMA]]</f>
        <v>-9.6342554191762696E-3</v>
      </c>
      <c r="U352" s="2">
        <f>(Table2[[#This Row],[Close Price]]-Table2[[#This Row],[200D EMA]])/Table2[[#This Row],[200D EMA]]</f>
        <v>6.2521453587350437E-2</v>
      </c>
      <c r="V352">
        <v>0.33377314893910098</v>
      </c>
      <c r="W352">
        <v>60.98</v>
      </c>
      <c r="X352">
        <v>61.51</v>
      </c>
      <c r="Y352">
        <v>60.48</v>
      </c>
      <c r="Z352">
        <v>61.68</v>
      </c>
      <c r="AA352">
        <v>57.01</v>
      </c>
      <c r="AB352">
        <v>64.38</v>
      </c>
      <c r="AC352" s="2">
        <f>(Table2[[#This Row],[Close Price]]/Table2[[#This Row],[Day Low]])-1</f>
        <v>2.2958346999015777E-3</v>
      </c>
      <c r="AD352" s="2">
        <f>(Table2[[#This Row],[Day High]]/Table2[[#This Row],[Close Price]])-1</f>
        <v>6.3808900523560919E-3</v>
      </c>
      <c r="AE352" s="2">
        <f>(Table2[[#This Row],[Close Price]]/Table2[[#This Row],[Current Week Low]])-1</f>
        <v>1.0582010582010692E-2</v>
      </c>
      <c r="AF352" s="2">
        <f>(Table2[[#This Row],[Current Week High]]/Table2[[#This Row],[Close Price]])-1</f>
        <v>9.162303664921545E-3</v>
      </c>
      <c r="AG352" s="2">
        <f>(Table2[[#This Row],[Close Price]]/Table2[[#This Row],[Current Month Low]])-1</f>
        <v>7.2092615330643817E-2</v>
      </c>
      <c r="AH352" s="2">
        <f>(Table2[[#This Row],[Current Month High]]/Table2[[#This Row],[Close Price]])-1</f>
        <v>5.3337696335078455E-2</v>
      </c>
      <c r="AI352">
        <v>25.818062827225098</v>
      </c>
      <c r="AJ352">
        <v>79.237536656891393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-0.08</v>
      </c>
      <c r="AM352" t="s">
        <v>10348</v>
      </c>
      <c r="AN352">
        <v>2.09</v>
      </c>
      <c r="AO352" t="s">
        <v>10349</v>
      </c>
      <c r="AP352">
        <v>0.112391371890917</v>
      </c>
      <c r="AQ352">
        <f>(Table2[[#This Row],[Sharpe Ratio]]-AVERAGE(Table2[Sharpe Ratio]))/_xlfn.STDEV.P(Table2[Sharpe Ratio])</f>
        <v>0.53805980441973733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246</v>
      </c>
      <c r="AT352">
        <f>_xlfn.RANK.AVG(Table2[[#This Row],[6M Return vs Nifty Z-Score]],Table2[6M Return vs Nifty Z-Score])</f>
        <v>599</v>
      </c>
      <c r="AU352">
        <f>_xlfn.RANK.AVG(Table2[[#This Row],[Sharpe Ratio Z-Score]],Table2[Sharpe Ratio Z-Score])</f>
        <v>206</v>
      </c>
      <c r="AV352">
        <f>(Table2[[#This Row],[Rank 1Y]]+Table2[[#This Row],[Rank 6M]]+Table2[[#This Row],[Rank Sharpe]])/3</f>
        <v>350.33333333333331</v>
      </c>
    </row>
    <row r="353" spans="1:48" x14ac:dyDescent="0.3">
      <c r="A353" t="s">
        <v>290</v>
      </c>
      <c r="B353" t="s">
        <v>291</v>
      </c>
      <c r="C353" t="s">
        <v>10305</v>
      </c>
      <c r="D353" t="s">
        <v>248</v>
      </c>
      <c r="E353">
        <v>96281.824724054997</v>
      </c>
      <c r="F353">
        <v>4507.3500000000004</v>
      </c>
      <c r="G353">
        <v>48.490701935778901</v>
      </c>
      <c r="H353">
        <f>(Table2[[#This Row],[1Y Return vs Nifty]]-AVERAGE(Table2[1Y Return vs Nifty]))/_xlfn.STDEV.P(Table2[1Y Return vs Nifty])</f>
        <v>0.29767512419113096</v>
      </c>
      <c r="I353">
        <v>5.4277616722744302</v>
      </c>
      <c r="J353">
        <f>(Table2[[#This Row],[1M Return vs Nifty]]-AVERAGE(Table2[1M Return vs Nifty]))/_xlfn.STDEV.P(Table2[1M Return vs Nifty])</f>
        <v>0.51118372456928329</v>
      </c>
      <c r="K353">
        <v>2.75815408077385</v>
      </c>
      <c r="L353">
        <f>(Table2[[#This Row],[6M Return vs Nifty]]-AVERAGE(Table2[6M Return vs Nifty]))/_xlfn.STDEV.P(Table2[6M Return vs Nifty])</f>
        <v>-0.17526663925821689</v>
      </c>
      <c r="M353">
        <v>3.2370456909871201</v>
      </c>
      <c r="N353">
        <f>(Table2[[#This Row],[1W Return vs Nifty]]-AVERAGE(Table2[1W Return vs Nifty]))/_xlfn.STDEV.P(Table2[1W Return vs Nifty])</f>
        <v>0.63642021118428571</v>
      </c>
      <c r="O353">
        <v>4254.62</v>
      </c>
      <c r="P353">
        <v>4129.9123494450996</v>
      </c>
      <c r="Q353">
        <v>3657.9795065410299</v>
      </c>
      <c r="R353">
        <v>78.401126224791298</v>
      </c>
      <c r="S353" s="2">
        <f>(Table2[[#This Row],[Close Price]]-Table2[[#This Row],[20D EMA]])/Table2[[#This Row],[20D EMA]]</f>
        <v>5.940130963517317E-2</v>
      </c>
      <c r="T353" s="2">
        <f>(Table2[[#This Row],[Close Price]]-Table2[[#This Row],[50D EMA]])/Table2[[#This Row],[50D EMA]]</f>
        <v>9.1391201221404553E-2</v>
      </c>
      <c r="U353" s="2">
        <f>(Table2[[#This Row],[Close Price]]-Table2[[#This Row],[200D EMA]])/Table2[[#This Row],[200D EMA]]</f>
        <v>0.23219662437697244</v>
      </c>
      <c r="V353">
        <v>1.0607927237456201</v>
      </c>
      <c r="W353">
        <v>4385.3</v>
      </c>
      <c r="X353">
        <v>4527.95</v>
      </c>
      <c r="Y353">
        <v>4365.6000000000004</v>
      </c>
      <c r="Z353">
        <v>4527.95</v>
      </c>
      <c r="AA353">
        <v>3955.55</v>
      </c>
      <c r="AB353">
        <v>4527.95</v>
      </c>
      <c r="AC353" s="2">
        <f>(Table2[[#This Row],[Close Price]]/Table2[[#This Row],[Day Low]])-1</f>
        <v>2.7831619273481989E-2</v>
      </c>
      <c r="AD353" s="2">
        <f>(Table2[[#This Row],[Day High]]/Table2[[#This Row],[Close Price]])-1</f>
        <v>4.5703129333198866E-3</v>
      </c>
      <c r="AE353" s="2">
        <f>(Table2[[#This Row],[Close Price]]/Table2[[#This Row],[Current Week Low]])-1</f>
        <v>3.24697636063771E-2</v>
      </c>
      <c r="AF353" s="2">
        <f>(Table2[[#This Row],[Current Week High]]/Table2[[#This Row],[Close Price]])-1</f>
        <v>4.5703129333198866E-3</v>
      </c>
      <c r="AG353" s="2">
        <f>(Table2[[#This Row],[Close Price]]/Table2[[#This Row],[Current Month Low]])-1</f>
        <v>0.1395001959272415</v>
      </c>
      <c r="AH353" s="2">
        <f>(Table2[[#This Row],[Current Month High]]/Table2[[#This Row],[Close Price]])-1</f>
        <v>4.5703129333198866E-3</v>
      </c>
      <c r="AI353">
        <v>0.457031293331988</v>
      </c>
      <c r="AJ353">
        <v>86.558639101011906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0.11</v>
      </c>
      <c r="AM353" t="s">
        <v>10349</v>
      </c>
      <c r="AN353">
        <v>9.6999999999999993</v>
      </c>
      <c r="AO353" t="s">
        <v>10349</v>
      </c>
      <c r="AP353">
        <v>2.0181713512354999E-2</v>
      </c>
      <c r="AQ353">
        <f>(Table2[[#This Row],[Sharpe Ratio]]-AVERAGE(Table2[Sharpe Ratio]))/_xlfn.STDEV.P(Table2[Sharpe Ratio])</f>
        <v>-0.52132746920287543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0.74868495148360759</v>
      </c>
      <c r="AS353">
        <f>_xlfn.RANK.AVG(Table2[[#This Row],[1Y Return vs Nifty Z-Score]],Table2[1Y Return vs Nifty Z-Score])</f>
        <v>209</v>
      </c>
      <c r="AT353">
        <f>_xlfn.RANK.AVG(Table2[[#This Row],[6M Return vs Nifty Z-Score]],Table2[6M Return vs Nifty Z-Score])</f>
        <v>365</v>
      </c>
      <c r="AU353">
        <f>_xlfn.RANK.AVG(Table2[[#This Row],[Sharpe Ratio Z-Score]],Table2[Sharpe Ratio Z-Score])</f>
        <v>479</v>
      </c>
      <c r="AV353">
        <f>(Table2[[#This Row],[Rank 1Y]]+Table2[[#This Row],[Rank 6M]]+Table2[[#This Row],[Rank Sharpe]])/3</f>
        <v>351</v>
      </c>
    </row>
    <row r="354" spans="1:48" x14ac:dyDescent="0.3">
      <c r="A354" t="s">
        <v>44</v>
      </c>
      <c r="B354" t="s">
        <v>45</v>
      </c>
      <c r="C354" t="s">
        <v>10308</v>
      </c>
      <c r="D354" t="s">
        <v>46</v>
      </c>
      <c r="E354">
        <v>509119.361623</v>
      </c>
      <c r="F354">
        <v>3702.7</v>
      </c>
      <c r="G354">
        <v>7.5178701895329896</v>
      </c>
      <c r="H354">
        <f>(Table2[[#This Row],[1Y Return vs Nifty]]-AVERAGE(Table2[1Y Return vs Nifty]))/_xlfn.STDEV.P(Table2[1Y Return vs Nifty])</f>
        <v>-0.34836601609684587</v>
      </c>
      <c r="I354">
        <v>-2.3240240307217599</v>
      </c>
      <c r="J354">
        <f>(Table2[[#This Row],[1M Return vs Nifty]]-AVERAGE(Table2[1M Return vs Nifty]))/_xlfn.STDEV.P(Table2[1M Return vs Nifty])</f>
        <v>-0.23455759215072225</v>
      </c>
      <c r="K354">
        <v>-7.1041152876871196</v>
      </c>
      <c r="L354">
        <f>(Table2[[#This Row],[6M Return vs Nifty]]-AVERAGE(Table2[6M Return vs Nifty]))/_xlfn.STDEV.P(Table2[6M Return vs Nifty])</f>
        <v>-0.51376627317267853</v>
      </c>
      <c r="M354">
        <v>0.848739072409888</v>
      </c>
      <c r="N354">
        <f>(Table2[[#This Row],[1W Return vs Nifty]]-AVERAGE(Table2[1W Return vs Nifty]))/_xlfn.STDEV.P(Table2[1W Return vs Nifty])</f>
        <v>9.4716201123601879E-2</v>
      </c>
      <c r="O354">
        <v>3614.47</v>
      </c>
      <c r="P354">
        <v>3609.7947519896802</v>
      </c>
      <c r="Q354">
        <v>3423.1791662679202</v>
      </c>
      <c r="R354">
        <v>69.876288996001506</v>
      </c>
      <c r="S354" s="2">
        <f>(Table2[[#This Row],[Close Price]]-Table2[[#This Row],[20D EMA]])/Table2[[#This Row],[20D EMA]]</f>
        <v>2.441021781893335E-2</v>
      </c>
      <c r="T354" s="2">
        <f>(Table2[[#This Row],[Close Price]]-Table2[[#This Row],[50D EMA]])/Table2[[#This Row],[50D EMA]]</f>
        <v>2.5736989051555144E-2</v>
      </c>
      <c r="U354" s="2">
        <f>(Table2[[#This Row],[Close Price]]-Table2[[#This Row],[200D EMA]])/Table2[[#This Row],[200D EMA]]</f>
        <v>8.1655332705481448E-2</v>
      </c>
      <c r="V354">
        <v>0.63036811952528105</v>
      </c>
      <c r="W354">
        <v>3636</v>
      </c>
      <c r="X354">
        <v>3737</v>
      </c>
      <c r="Y354">
        <v>3594.7</v>
      </c>
      <c r="Z354">
        <v>3737</v>
      </c>
      <c r="AA354">
        <v>3511.5</v>
      </c>
      <c r="AB354">
        <v>3838.95</v>
      </c>
      <c r="AC354" s="2">
        <f>(Table2[[#This Row],[Close Price]]/Table2[[#This Row],[Day Low]])-1</f>
        <v>1.8344334433443299E-2</v>
      </c>
      <c r="AD354" s="2">
        <f>(Table2[[#This Row],[Day High]]/Table2[[#This Row],[Close Price]])-1</f>
        <v>9.2635104113214517E-3</v>
      </c>
      <c r="AE354" s="2">
        <f>(Table2[[#This Row],[Close Price]]/Table2[[#This Row],[Current Week Low]])-1</f>
        <v>3.0044231785684383E-2</v>
      </c>
      <c r="AF354" s="2">
        <f>(Table2[[#This Row],[Current Week High]]/Table2[[#This Row],[Close Price]])-1</f>
        <v>9.2635104113214517E-3</v>
      </c>
      <c r="AG354" s="2">
        <f>(Table2[[#This Row],[Close Price]]/Table2[[#This Row],[Current Month Low]])-1</f>
        <v>5.4449665385162938E-2</v>
      </c>
      <c r="AH354" s="2">
        <f>(Table2[[#This Row],[Current Month High]]/Table2[[#This Row],[Close Price]])-1</f>
        <v>3.6797472114943108E-2</v>
      </c>
      <c r="AI354">
        <v>5.86598968320415</v>
      </c>
      <c r="AJ354">
        <v>39.721892039772797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-0.03</v>
      </c>
      <c r="AM354" t="s">
        <v>10348</v>
      </c>
      <c r="AN354">
        <v>4.2</v>
      </c>
      <c r="AO354" t="s">
        <v>10349</v>
      </c>
      <c r="AP354">
        <v>0.12911801302541301</v>
      </c>
      <c r="AQ354">
        <f>(Table2[[#This Row],[Sharpe Ratio]]-AVERAGE(Table2[Sharpe Ratio]))/_xlfn.STDEV.P(Table2[Sharpe Ratio])</f>
        <v>0.73023046267756386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-0.27174321761908093</v>
      </c>
      <c r="AS354">
        <f>_xlfn.RANK.AVG(Table2[[#This Row],[1Y Return vs Nifty Z-Score]],Table2[1Y Return vs Nifty Z-Score])</f>
        <v>397</v>
      </c>
      <c r="AT354">
        <f>_xlfn.RANK.AVG(Table2[[#This Row],[6M Return vs Nifty Z-Score]],Table2[6M Return vs Nifty Z-Score])</f>
        <v>493</v>
      </c>
      <c r="AU354">
        <f>_xlfn.RANK.AVG(Table2[[#This Row],[Sharpe Ratio Z-Score]],Table2[Sharpe Ratio Z-Score])</f>
        <v>168</v>
      </c>
      <c r="AV354">
        <f>(Table2[[#This Row],[Rank 1Y]]+Table2[[#This Row],[Rank 6M]]+Table2[[#This Row],[Rank Sharpe]])/3</f>
        <v>352.66666666666669</v>
      </c>
    </row>
    <row r="355" spans="1:48" x14ac:dyDescent="0.3">
      <c r="A355" t="s">
        <v>756</v>
      </c>
      <c r="B355" t="s">
        <v>757</v>
      </c>
      <c r="C355" t="s">
        <v>10308</v>
      </c>
      <c r="D355" t="s">
        <v>46</v>
      </c>
      <c r="E355">
        <v>22215.006051699998</v>
      </c>
      <c r="F355">
        <v>864.1</v>
      </c>
      <c r="G355">
        <v>2.31004518168481</v>
      </c>
      <c r="H355">
        <f>(Table2[[#This Row],[1Y Return vs Nifty]]-AVERAGE(Table2[1Y Return vs Nifty]))/_xlfn.STDEV.P(Table2[1Y Return vs Nifty])</f>
        <v>-0.43048065311601513</v>
      </c>
      <c r="I355">
        <v>-5.1302857533239798</v>
      </c>
      <c r="J355">
        <f>(Table2[[#This Row],[1M Return vs Nifty]]-AVERAGE(Table2[1M Return vs Nifty]))/_xlfn.STDEV.P(Table2[1M Return vs Nifty])</f>
        <v>-0.50452704077279265</v>
      </c>
      <c r="K355">
        <v>11.1666018824793</v>
      </c>
      <c r="L355">
        <f>(Table2[[#This Row],[6M Return vs Nifty]]-AVERAGE(Table2[6M Return vs Nifty]))/_xlfn.STDEV.P(Table2[6M Return vs Nifty])</f>
        <v>0.11333392480347228</v>
      </c>
      <c r="M355">
        <v>1.2358575724910801</v>
      </c>
      <c r="N355">
        <f>(Table2[[#This Row],[1W Return vs Nifty]]-AVERAGE(Table2[1W Return vs Nifty]))/_xlfn.STDEV.P(Table2[1W Return vs Nifty])</f>
        <v>0.1825205233289241</v>
      </c>
      <c r="O355">
        <v>848.52</v>
      </c>
      <c r="P355">
        <v>846.17402578035501</v>
      </c>
      <c r="Q355">
        <v>751.39797878795196</v>
      </c>
      <c r="R355">
        <v>61.982683352118002</v>
      </c>
      <c r="S355" s="2">
        <f>(Table2[[#This Row],[Close Price]]-Table2[[#This Row],[20D EMA]])/Table2[[#This Row],[20D EMA]]</f>
        <v>1.8361382171310094E-2</v>
      </c>
      <c r="T355" s="2">
        <f>(Table2[[#This Row],[Close Price]]-Table2[[#This Row],[50D EMA]])/Table2[[#This Row],[50D EMA]]</f>
        <v>2.1184737032212016E-2</v>
      </c>
      <c r="U355" s="2">
        <f>(Table2[[#This Row],[Close Price]]-Table2[[#This Row],[200D EMA]])/Table2[[#This Row],[200D EMA]]</f>
        <v>0.14998978489913281</v>
      </c>
      <c r="V355">
        <v>0.825271903194154</v>
      </c>
      <c r="W355">
        <v>843.35</v>
      </c>
      <c r="X355">
        <v>870.5</v>
      </c>
      <c r="Y355">
        <v>843.35</v>
      </c>
      <c r="Z355">
        <v>919</v>
      </c>
      <c r="AA355">
        <v>810</v>
      </c>
      <c r="AB355">
        <v>954.45</v>
      </c>
      <c r="AC355" s="2">
        <f>(Table2[[#This Row],[Close Price]]/Table2[[#This Row],[Day Low]])-1</f>
        <v>2.460425683286882E-2</v>
      </c>
      <c r="AD355" s="2">
        <f>(Table2[[#This Row],[Day High]]/Table2[[#This Row],[Close Price]])-1</f>
        <v>7.4065501678046708E-3</v>
      </c>
      <c r="AE355" s="2">
        <f>(Table2[[#This Row],[Close Price]]/Table2[[#This Row],[Current Week Low]])-1</f>
        <v>2.460425683286882E-2</v>
      </c>
      <c r="AF355" s="2">
        <f>(Table2[[#This Row],[Current Week High]]/Table2[[#This Row],[Close Price]])-1</f>
        <v>6.3534313158199351E-2</v>
      </c>
      <c r="AG355" s="2">
        <f>(Table2[[#This Row],[Close Price]]/Table2[[#This Row],[Current Month Low]])-1</f>
        <v>6.6790123456790251E-2</v>
      </c>
      <c r="AH355" s="2">
        <f>(Table2[[#This Row],[Current Month High]]/Table2[[#This Row],[Close Price]])-1</f>
        <v>0.10455965744705487</v>
      </c>
      <c r="AI355">
        <v>12.1166531651429</v>
      </c>
      <c r="AJ355">
        <v>57.094809562766997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0.03</v>
      </c>
      <c r="AM355" t="s">
        <v>10349</v>
      </c>
      <c r="AN355">
        <v>1.3</v>
      </c>
      <c r="AO355" t="s">
        <v>10349</v>
      </c>
      <c r="AP355">
        <v>7.1184102821109999E-2</v>
      </c>
      <c r="AQ355">
        <f>(Table2[[#This Row],[Sharpe Ratio]]-AVERAGE(Table2[Sharpe Ratio]))/_xlfn.STDEV.P(Table2[Sharpe Ratio])</f>
        <v>6.4633731696692065E-2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-0.57451951405971935</v>
      </c>
      <c r="AS355">
        <f>_xlfn.RANK.AVG(Table2[[#This Row],[1Y Return vs Nifty Z-Score]],Table2[1Y Return vs Nifty Z-Score])</f>
        <v>440</v>
      </c>
      <c r="AT355">
        <f>_xlfn.RANK.AVG(Table2[[#This Row],[6M Return vs Nifty Z-Score]],Table2[6M Return vs Nifty Z-Score])</f>
        <v>282</v>
      </c>
      <c r="AU355">
        <f>_xlfn.RANK.AVG(Table2[[#This Row],[Sharpe Ratio Z-Score]],Table2[Sharpe Ratio Z-Score])</f>
        <v>341</v>
      </c>
      <c r="AV355">
        <f>(Table2[[#This Row],[Rank 1Y]]+Table2[[#This Row],[Rank 6M]]+Table2[[#This Row],[Rank Sharpe]])/3</f>
        <v>354.33333333333331</v>
      </c>
    </row>
    <row r="356" spans="1:48" x14ac:dyDescent="0.3">
      <c r="A356" t="s">
        <v>760</v>
      </c>
      <c r="B356" t="s">
        <v>761</v>
      </c>
      <c r="C356" t="s">
        <v>10311</v>
      </c>
      <c r="D356" t="s">
        <v>193</v>
      </c>
      <c r="E356">
        <v>22107.342519674999</v>
      </c>
      <c r="F356">
        <v>582.75</v>
      </c>
      <c r="G356">
        <v>-15.186333269531101</v>
      </c>
      <c r="H356">
        <f>(Table2[[#This Row],[1Y Return vs Nifty]]-AVERAGE(Table2[1Y Return vs Nifty]))/_xlfn.STDEV.P(Table2[1Y Return vs Nifty])</f>
        <v>-0.706355661110042</v>
      </c>
      <c r="I356">
        <v>-4.0536036375445104</v>
      </c>
      <c r="J356">
        <f>(Table2[[#This Row],[1M Return vs Nifty]]-AVERAGE(Table2[1M Return vs Nifty]))/_xlfn.STDEV.P(Table2[1M Return vs Nifty])</f>
        <v>-0.40094750833036213</v>
      </c>
      <c r="K356">
        <v>13.6542164619171</v>
      </c>
      <c r="L356">
        <f>(Table2[[#This Row],[6M Return vs Nifty]]-AVERAGE(Table2[6M Return vs Nifty]))/_xlfn.STDEV.P(Table2[6M Return vs Nifty])</f>
        <v>0.19871555381807074</v>
      </c>
      <c r="M356">
        <v>6.8812928787598002</v>
      </c>
      <c r="N356">
        <f>(Table2[[#This Row],[1W Return vs Nifty]]-AVERAGE(Table2[1W Return vs Nifty]))/_xlfn.STDEV.P(Table2[1W Return vs Nifty])</f>
        <v>1.4629905099530627</v>
      </c>
      <c r="O356">
        <v>563.33000000000004</v>
      </c>
      <c r="P356">
        <v>562.74701181369301</v>
      </c>
      <c r="Q356">
        <v>517.53477747321494</v>
      </c>
      <c r="R356">
        <v>69.742692314195395</v>
      </c>
      <c r="S356" s="2">
        <f>(Table2[[#This Row],[Close Price]]-Table2[[#This Row],[20D EMA]])/Table2[[#This Row],[20D EMA]]</f>
        <v>3.4473576766726355E-2</v>
      </c>
      <c r="T356" s="2">
        <f>(Table2[[#This Row],[Close Price]]-Table2[[#This Row],[50D EMA]])/Table2[[#This Row],[50D EMA]]</f>
        <v>3.5545258822146042E-2</v>
      </c>
      <c r="U356" s="2">
        <f>(Table2[[#This Row],[Close Price]]-Table2[[#This Row],[200D EMA]])/Table2[[#This Row],[200D EMA]]</f>
        <v>0.12601128535784298</v>
      </c>
      <c r="V356">
        <v>0.66355548174900802</v>
      </c>
      <c r="W356">
        <v>570.29999999999995</v>
      </c>
      <c r="X356">
        <v>585</v>
      </c>
      <c r="Y356">
        <v>567.15</v>
      </c>
      <c r="Z356">
        <v>585</v>
      </c>
      <c r="AA356">
        <v>520.20000000000005</v>
      </c>
      <c r="AB356">
        <v>593.15</v>
      </c>
      <c r="AC356" s="2">
        <f>(Table2[[#This Row],[Close Price]]/Table2[[#This Row],[Day Low]])-1</f>
        <v>2.1830615465544545E-2</v>
      </c>
      <c r="AD356" s="2">
        <f>(Table2[[#This Row],[Day High]]/Table2[[#This Row],[Close Price]])-1</f>
        <v>3.8610038610038533E-3</v>
      </c>
      <c r="AE356" s="2">
        <f>(Table2[[#This Row],[Close Price]]/Table2[[#This Row],[Current Week Low]])-1</f>
        <v>2.7505950806664847E-2</v>
      </c>
      <c r="AF356" s="2">
        <f>(Table2[[#This Row],[Current Week High]]/Table2[[#This Row],[Close Price]])-1</f>
        <v>3.8610038610038533E-3</v>
      </c>
      <c r="AG356" s="2">
        <f>(Table2[[#This Row],[Close Price]]/Table2[[#This Row],[Current Month Low]])-1</f>
        <v>0.12024221453287187</v>
      </c>
      <c r="AH356" s="2">
        <f>(Table2[[#This Row],[Current Month High]]/Table2[[#This Row],[Close Price]])-1</f>
        <v>1.7846417846417717E-2</v>
      </c>
      <c r="AI356">
        <v>6.8039468039467996</v>
      </c>
      <c r="AJ356">
        <v>43.252212389380503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0.01</v>
      </c>
      <c r="AM356" t="s">
        <v>10349</v>
      </c>
      <c r="AN356">
        <v>6.84</v>
      </c>
      <c r="AO356" t="s">
        <v>10349</v>
      </c>
      <c r="AP356">
        <v>0.103521057847729</v>
      </c>
      <c r="AQ356">
        <f>(Table2[[#This Row],[Sharpe Ratio]]-AVERAGE(Table2[Sharpe Ratio]))/_xlfn.STDEV.P(Table2[Sharpe Ratio])</f>
        <v>0.43614967943250432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0.99055257376323358</v>
      </c>
      <c r="AS356">
        <f>_xlfn.RANK.AVG(Table2[[#This Row],[1Y Return vs Nifty Z-Score]],Table2[1Y Return vs Nifty Z-Score])</f>
        <v>570</v>
      </c>
      <c r="AT356">
        <f>_xlfn.RANK.AVG(Table2[[#This Row],[6M Return vs Nifty Z-Score]],Table2[6M Return vs Nifty Z-Score])</f>
        <v>259</v>
      </c>
      <c r="AU356">
        <f>_xlfn.RANK.AVG(Table2[[#This Row],[Sharpe Ratio Z-Score]],Table2[Sharpe Ratio Z-Score])</f>
        <v>234</v>
      </c>
      <c r="AV356">
        <f>(Table2[[#This Row],[Rank 1Y]]+Table2[[#This Row],[Rank 6M]]+Table2[[#This Row],[Rank Sharpe]])/3</f>
        <v>354.33333333333331</v>
      </c>
    </row>
    <row r="357" spans="1:48" x14ac:dyDescent="0.3">
      <c r="A357" t="s">
        <v>927</v>
      </c>
      <c r="B357" t="s">
        <v>928</v>
      </c>
      <c r="C357" t="s">
        <v>10315</v>
      </c>
      <c r="D357" t="s">
        <v>89</v>
      </c>
      <c r="E357">
        <v>16084.754133389901</v>
      </c>
      <c r="F357">
        <v>2873.1</v>
      </c>
      <c r="G357">
        <v>-7.0815736148999404</v>
      </c>
      <c r="H357">
        <f>(Table2[[#This Row],[1Y Return vs Nifty]]-AVERAGE(Table2[1Y Return vs Nifty]))/_xlfn.STDEV.P(Table2[1Y Return vs Nifty])</f>
        <v>-0.57856346452803142</v>
      </c>
      <c r="I357">
        <v>-15.5903479272214</v>
      </c>
      <c r="J357">
        <f>(Table2[[#This Row],[1M Return vs Nifty]]-AVERAGE(Table2[1M Return vs Nifty]))/_xlfn.STDEV.P(Table2[1M Return vs Nifty])</f>
        <v>-1.5108113780088397</v>
      </c>
      <c r="K357">
        <v>-1.6284772831500699E-3</v>
      </c>
      <c r="L357">
        <f>(Table2[[#This Row],[6M Return vs Nifty]]-AVERAGE(Table2[6M Return vs Nifty]))/_xlfn.STDEV.P(Table2[6M Return vs Nifty])</f>
        <v>-0.26998980597411371</v>
      </c>
      <c r="M357">
        <v>-2.06507199633079</v>
      </c>
      <c r="N357">
        <f>(Table2[[#This Row],[1W Return vs Nifty]]-AVERAGE(Table2[1W Return vs Nifty]))/_xlfn.STDEV.P(Table2[1W Return vs Nifty])</f>
        <v>-0.56618015456976134</v>
      </c>
      <c r="O357">
        <v>2959.1</v>
      </c>
      <c r="P357">
        <v>2998.5306727890402</v>
      </c>
      <c r="Q357">
        <v>2624.48333200873</v>
      </c>
      <c r="R357">
        <v>37.952787904441699</v>
      </c>
      <c r="S357" s="2">
        <f>(Table2[[#This Row],[Close Price]]-Table2[[#This Row],[20D EMA]])/Table2[[#This Row],[20D EMA]]</f>
        <v>-2.9062890743807239E-2</v>
      </c>
      <c r="T357" s="2">
        <f>(Table2[[#This Row],[Close Price]]-Table2[[#This Row],[50D EMA]])/Table2[[#This Row],[50D EMA]]</f>
        <v>-4.1830711930777996E-2</v>
      </c>
      <c r="U357" s="2">
        <f>(Table2[[#This Row],[Close Price]]-Table2[[#This Row],[200D EMA]])/Table2[[#This Row],[200D EMA]]</f>
        <v>9.4729756885513675E-2</v>
      </c>
      <c r="V357">
        <v>0.38125328221715499</v>
      </c>
      <c r="W357">
        <v>2864.75</v>
      </c>
      <c r="X357">
        <v>2889.65</v>
      </c>
      <c r="Y357">
        <v>2860</v>
      </c>
      <c r="Z357">
        <v>2906.5</v>
      </c>
      <c r="AA357">
        <v>2836.05</v>
      </c>
      <c r="AB357">
        <v>3228.15</v>
      </c>
      <c r="AC357" s="2">
        <f>(Table2[[#This Row],[Close Price]]/Table2[[#This Row],[Day Low]])-1</f>
        <v>2.9147395060651338E-3</v>
      </c>
      <c r="AD357" s="2">
        <f>(Table2[[#This Row],[Day High]]/Table2[[#This Row],[Close Price]])-1</f>
        <v>5.7603285649647784E-3</v>
      </c>
      <c r="AE357" s="2">
        <f>(Table2[[#This Row],[Close Price]]/Table2[[#This Row],[Current Week Low]])-1</f>
        <v>4.580419580419548E-3</v>
      </c>
      <c r="AF357" s="2">
        <f>(Table2[[#This Row],[Current Week High]]/Table2[[#This Row],[Close Price]])-1</f>
        <v>1.1625073961922805E-2</v>
      </c>
      <c r="AG357" s="2">
        <f>(Table2[[#This Row],[Close Price]]/Table2[[#This Row],[Current Month Low]])-1</f>
        <v>1.3063944570793851E-2</v>
      </c>
      <c r="AH357" s="2">
        <f>(Table2[[#This Row],[Current Month High]]/Table2[[#This Row],[Close Price]])-1</f>
        <v>0.12357732066409111</v>
      </c>
      <c r="AI357">
        <v>27.214506978524899</v>
      </c>
      <c r="AJ357">
        <v>65.596541786743501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0</v>
      </c>
      <c r="AM357">
        <v>0</v>
      </c>
      <c r="AN357">
        <v>-2.92</v>
      </c>
      <c r="AO357" t="s">
        <v>10348</v>
      </c>
      <c r="AP357">
        <v>0.14538557847049799</v>
      </c>
      <c r="AQ357">
        <f>(Table2[[#This Row],[Sharpe Ratio]]-AVERAGE(Table2[Sharpe Ratio]))/_xlfn.STDEV.P(Table2[Sharpe Ratio])</f>
        <v>0.91712684759414309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511</v>
      </c>
      <c r="AT357">
        <f>_xlfn.RANK.AVG(Table2[[#This Row],[6M Return vs Nifty Z-Score]],Table2[6M Return vs Nifty Z-Score])</f>
        <v>416</v>
      </c>
      <c r="AU357">
        <f>_xlfn.RANK.AVG(Table2[[#This Row],[Sharpe Ratio Z-Score]],Table2[Sharpe Ratio Z-Score])</f>
        <v>136</v>
      </c>
      <c r="AV357">
        <f>(Table2[[#This Row],[Rank 1Y]]+Table2[[#This Row],[Rank 6M]]+Table2[[#This Row],[Rank Sharpe]])/3</f>
        <v>354.33333333333331</v>
      </c>
    </row>
    <row r="358" spans="1:48" x14ac:dyDescent="0.3">
      <c r="A358" t="s">
        <v>242</v>
      </c>
      <c r="B358" t="s">
        <v>243</v>
      </c>
      <c r="C358" t="s">
        <v>10306</v>
      </c>
      <c r="D358" t="s">
        <v>27</v>
      </c>
      <c r="E358">
        <v>111798.50589056</v>
      </c>
      <c r="F358">
        <v>16.04</v>
      </c>
      <c r="G358">
        <v>48.366467465087801</v>
      </c>
      <c r="H358">
        <f>(Table2[[#This Row],[1Y Return vs Nifty]]-AVERAGE(Table2[1Y Return vs Nifty]))/_xlfn.STDEV.P(Table2[1Y Return vs Nifty])</f>
        <v>0.2957162510625802</v>
      </c>
      <c r="I358">
        <v>-2.4788421885604901</v>
      </c>
      <c r="J358">
        <f>(Table2[[#This Row],[1M Return vs Nifty]]-AVERAGE(Table2[1M Return vs Nifty]))/_xlfn.STDEV.P(Table2[1M Return vs Nifty])</f>
        <v>-0.24945148902846945</v>
      </c>
      <c r="K358">
        <v>-11.5022058187332</v>
      </c>
      <c r="L358">
        <f>(Table2[[#This Row],[6M Return vs Nifty]]-AVERAGE(Table2[6M Return vs Nifty]))/_xlfn.STDEV.P(Table2[6M Return vs Nifty])</f>
        <v>-0.66472057983993615</v>
      </c>
      <c r="M358">
        <v>-3.1556653511594099</v>
      </c>
      <c r="N358">
        <f>(Table2[[#This Row],[1W Return vs Nifty]]-AVERAGE(Table2[1W Return vs Nifty]))/_xlfn.STDEV.P(Table2[1W Return vs Nifty])</f>
        <v>-0.81354319793315399</v>
      </c>
      <c r="O358">
        <v>15.93</v>
      </c>
      <c r="P358">
        <v>15.8732090359805</v>
      </c>
      <c r="Q358">
        <v>14.326476734965199</v>
      </c>
      <c r="R358">
        <v>54.630062675892901</v>
      </c>
      <c r="S358" s="2">
        <f>(Table2[[#This Row],[Close Price]]-Table2[[#This Row],[20D EMA]])/Table2[[#This Row],[20D EMA]]</f>
        <v>6.905210295040768E-3</v>
      </c>
      <c r="T358" s="2">
        <f>(Table2[[#This Row],[Close Price]]-Table2[[#This Row],[50D EMA]])/Table2[[#This Row],[50D EMA]]</f>
        <v>1.0507702862189187E-2</v>
      </c>
      <c r="U358" s="2">
        <f>(Table2[[#This Row],[Close Price]]-Table2[[#This Row],[200D EMA]])/Table2[[#This Row],[200D EMA]]</f>
        <v>0.11960535006159434</v>
      </c>
      <c r="V358">
        <v>0.43160037657456701</v>
      </c>
      <c r="W358">
        <v>15.65</v>
      </c>
      <c r="X358">
        <v>16.18</v>
      </c>
      <c r="Y358">
        <v>15.62</v>
      </c>
      <c r="Z358">
        <v>16.18</v>
      </c>
      <c r="AA358">
        <v>15.05</v>
      </c>
      <c r="AB358">
        <v>16.420000000000002</v>
      </c>
      <c r="AC358" s="2">
        <f>(Table2[[#This Row],[Close Price]]/Table2[[#This Row],[Day Low]])-1</f>
        <v>2.4920127795527103E-2</v>
      </c>
      <c r="AD358" s="2">
        <f>(Table2[[#This Row],[Day High]]/Table2[[#This Row],[Close Price]])-1</f>
        <v>8.7281795511222615E-3</v>
      </c>
      <c r="AE358" s="2">
        <f>(Table2[[#This Row],[Close Price]]/Table2[[#This Row],[Current Week Low]])-1</f>
        <v>2.6888604353393131E-2</v>
      </c>
      <c r="AF358" s="2">
        <f>(Table2[[#This Row],[Current Week High]]/Table2[[#This Row],[Close Price]])-1</f>
        <v>8.7281795511222615E-3</v>
      </c>
      <c r="AG358" s="2">
        <f>(Table2[[#This Row],[Close Price]]/Table2[[#This Row],[Current Month Low]])-1</f>
        <v>6.5780730897009754E-2</v>
      </c>
      <c r="AH358" s="2">
        <f>(Table2[[#This Row],[Current Month High]]/Table2[[#This Row],[Close Price]])-1</f>
        <v>2.3690773067331916E-2</v>
      </c>
      <c r="AI358">
        <v>19.576059850374001</v>
      </c>
      <c r="AJ358">
        <v>88.705882352941103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-0.04</v>
      </c>
      <c r="AM358" t="s">
        <v>10348</v>
      </c>
      <c r="AN358">
        <v>1.1299999999999999</v>
      </c>
      <c r="AO358" t="s">
        <v>10349</v>
      </c>
      <c r="AP358">
        <v>7.6034576478533997E-2</v>
      </c>
      <c r="AQ358">
        <f>(Table2[[#This Row],[Sharpe Ratio]]-AVERAGE(Table2[Sharpe Ratio]))/_xlfn.STDEV.P(Table2[Sharpe Ratio])</f>
        <v>0.1203603242692482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-1.3116386914697311</v>
      </c>
      <c r="AS358">
        <f>_xlfn.RANK.AVG(Table2[[#This Row],[1Y Return vs Nifty Z-Score]],Table2[1Y Return vs Nifty Z-Score])</f>
        <v>211</v>
      </c>
      <c r="AT358">
        <f>_xlfn.RANK.AVG(Table2[[#This Row],[6M Return vs Nifty Z-Score]],Table2[6M Return vs Nifty Z-Score])</f>
        <v>542</v>
      </c>
      <c r="AU358">
        <f>_xlfn.RANK.AVG(Table2[[#This Row],[Sharpe Ratio Z-Score]],Table2[Sharpe Ratio Z-Score])</f>
        <v>318</v>
      </c>
      <c r="AV358">
        <f>(Table2[[#This Row],[Rank 1Y]]+Table2[[#This Row],[Rank 6M]]+Table2[[#This Row],[Rank Sharpe]])/3</f>
        <v>357</v>
      </c>
    </row>
    <row r="359" spans="1:48" x14ac:dyDescent="0.3">
      <c r="A359" t="s">
        <v>1597</v>
      </c>
      <c r="B359" t="s">
        <v>1598</v>
      </c>
      <c r="C359" t="s">
        <v>10309</v>
      </c>
      <c r="D359" t="s">
        <v>201</v>
      </c>
      <c r="E359">
        <v>5939.1754342800004</v>
      </c>
      <c r="F359">
        <v>655.35</v>
      </c>
      <c r="G359">
        <v>34.7016840375925</v>
      </c>
      <c r="H359">
        <f>(Table2[[#This Row],[1Y Return vs Nifty]]-AVERAGE(Table2[1Y Return vs Nifty]))/_xlfn.STDEV.P(Table2[1Y Return vs Nifty])</f>
        <v>8.0256106106986108E-2</v>
      </c>
      <c r="I359">
        <v>8.9760318224096096</v>
      </c>
      <c r="J359">
        <f>(Table2[[#This Row],[1M Return vs Nifty]]-AVERAGE(Table2[1M Return vs Nifty]))/_xlfn.STDEV.P(Table2[1M Return vs Nifty])</f>
        <v>0.85253625355074647</v>
      </c>
      <c r="K359">
        <v>14.3418009949267</v>
      </c>
      <c r="L359">
        <f>(Table2[[#This Row],[6M Return vs Nifty]]-AVERAGE(Table2[6M Return vs Nifty]))/_xlfn.STDEV.P(Table2[6M Return vs Nifty])</f>
        <v>0.2223153059657163</v>
      </c>
      <c r="M359">
        <v>10.690684824168599</v>
      </c>
      <c r="N359">
        <f>(Table2[[#This Row],[1W Return vs Nifty]]-AVERAGE(Table2[1W Return vs Nifty]))/_xlfn.STDEV.P(Table2[1W Return vs Nifty])</f>
        <v>2.3270181338224494</v>
      </c>
      <c r="O359">
        <v>624.85</v>
      </c>
      <c r="P359">
        <v>608.42972033154695</v>
      </c>
      <c r="Q359">
        <v>532.94513971011202</v>
      </c>
      <c r="R359">
        <v>65.116825584746394</v>
      </c>
      <c r="S359" s="2">
        <f>(Table2[[#This Row],[Close Price]]-Table2[[#This Row],[20D EMA]])/Table2[[#This Row],[20D EMA]]</f>
        <v>4.8811714811554774E-2</v>
      </c>
      <c r="T359" s="2">
        <f>(Table2[[#This Row],[Close Price]]-Table2[[#This Row],[50D EMA]])/Table2[[#This Row],[50D EMA]]</f>
        <v>7.7117008095668252E-2</v>
      </c>
      <c r="U359" s="2">
        <f>(Table2[[#This Row],[Close Price]]-Table2[[#This Row],[200D EMA]])/Table2[[#This Row],[200D EMA]]</f>
        <v>0.22967628592404163</v>
      </c>
      <c r="V359">
        <v>1.15804125228653</v>
      </c>
      <c r="W359">
        <v>652.5</v>
      </c>
      <c r="X359">
        <v>670.8</v>
      </c>
      <c r="Y359">
        <v>652.5</v>
      </c>
      <c r="Z359">
        <v>697.45</v>
      </c>
      <c r="AA359">
        <v>558.5</v>
      </c>
      <c r="AB359">
        <v>697.45</v>
      </c>
      <c r="AC359" s="2">
        <f>(Table2[[#This Row],[Close Price]]/Table2[[#This Row],[Day Low]])-1</f>
        <v>4.3678160919540243E-3</v>
      </c>
      <c r="AD359" s="2">
        <f>(Table2[[#This Row],[Day High]]/Table2[[#This Row],[Close Price]])-1</f>
        <v>2.3575188830395888E-2</v>
      </c>
      <c r="AE359" s="2">
        <f>(Table2[[#This Row],[Close Price]]/Table2[[#This Row],[Current Week Low]])-1</f>
        <v>4.3678160919540243E-3</v>
      </c>
      <c r="AF359" s="2">
        <f>(Table2[[#This Row],[Current Week High]]/Table2[[#This Row],[Close Price]])-1</f>
        <v>6.4240482185091929E-2</v>
      </c>
      <c r="AG359" s="2">
        <f>(Table2[[#This Row],[Close Price]]/Table2[[#This Row],[Current Month Low]])-1</f>
        <v>0.17341092211280218</v>
      </c>
      <c r="AH359" s="2">
        <f>(Table2[[#This Row],[Current Month High]]/Table2[[#This Row],[Close Price]])-1</f>
        <v>6.4240482185091929E-2</v>
      </c>
      <c r="AI359">
        <v>6.4240482185091903</v>
      </c>
      <c r="AJ359">
        <v>76.596604688763094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-0.06</v>
      </c>
      <c r="AM359" t="s">
        <v>10348</v>
      </c>
      <c r="AN359">
        <v>8.42</v>
      </c>
      <c r="AO359" t="s">
        <v>10349</v>
      </c>
      <c r="AQ359">
        <f>(Table2[[#This Row],[Sharpe Ratio]]-AVERAGE(Table2[Sharpe Ratio]))/_xlfn.STDEV.P(Table2[Sharpe Ratio])</f>
        <v>-0.75319309836626391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2.7289327010796343</v>
      </c>
      <c r="AS359">
        <f>_xlfn.RANK.AVG(Table2[[#This Row],[1Y Return vs Nifty Z-Score]],Table2[1Y Return vs Nifty Z-Score])</f>
        <v>277</v>
      </c>
      <c r="AT359">
        <f>_xlfn.RANK.AVG(Table2[[#This Row],[6M Return vs Nifty Z-Score]],Table2[6M Return vs Nifty Z-Score])</f>
        <v>251</v>
      </c>
      <c r="AU359">
        <f>_xlfn.RANK.AVG(Table2[[#This Row],[Sharpe Ratio Z-Score]],Table2[Sharpe Ratio Z-Score])</f>
        <v>551.5</v>
      </c>
      <c r="AV359">
        <f>(Table2[[#This Row],[Rank 1Y]]+Table2[[#This Row],[Rank 6M]]+Table2[[#This Row],[Rank Sharpe]])/3</f>
        <v>359.83333333333331</v>
      </c>
    </row>
    <row r="360" spans="1:48" x14ac:dyDescent="0.3">
      <c r="A360" t="s">
        <v>718</v>
      </c>
      <c r="B360" t="s">
        <v>719</v>
      </c>
      <c r="C360" t="s">
        <v>10307</v>
      </c>
      <c r="D360" t="s">
        <v>265</v>
      </c>
      <c r="E360">
        <v>24182.995775740001</v>
      </c>
      <c r="F360">
        <v>1807.9</v>
      </c>
      <c r="G360">
        <v>13.748042057671499</v>
      </c>
      <c r="H360">
        <f>(Table2[[#This Row],[1Y Return vs Nifty]]-AVERAGE(Table2[1Y Return vs Nifty]))/_xlfn.STDEV.P(Table2[1Y Return vs Nifty])</f>
        <v>-0.25013147466193369</v>
      </c>
      <c r="I360">
        <v>4.9252720617314196</v>
      </c>
      <c r="J360">
        <f>(Table2[[#This Row],[1M Return vs Nifty]]-AVERAGE(Table2[1M Return vs Nifty]))/_xlfn.STDEV.P(Table2[1M Return vs Nifty])</f>
        <v>0.46284295791733243</v>
      </c>
      <c r="K360">
        <v>-0.92278150608287302</v>
      </c>
      <c r="L360">
        <f>(Table2[[#This Row],[6M Return vs Nifty]]-AVERAGE(Table2[6M Return vs Nifty]))/_xlfn.STDEV.P(Table2[6M Return vs Nifty])</f>
        <v>-0.30160625766271348</v>
      </c>
      <c r="M360">
        <v>6.5117879446399503</v>
      </c>
      <c r="N360">
        <f>(Table2[[#This Row],[1W Return vs Nifty]]-AVERAGE(Table2[1W Return vs Nifty]))/_xlfn.STDEV.P(Table2[1W Return vs Nifty])</f>
        <v>1.3791812105134569</v>
      </c>
      <c r="O360">
        <v>1733.81</v>
      </c>
      <c r="P360">
        <v>1716.43423874308</v>
      </c>
      <c r="Q360">
        <v>1620.4763106389601</v>
      </c>
      <c r="R360">
        <v>69.069925228965104</v>
      </c>
      <c r="S360" s="2">
        <f>(Table2[[#This Row],[Close Price]]-Table2[[#This Row],[20D EMA]])/Table2[[#This Row],[20D EMA]]</f>
        <v>4.2732479337413067E-2</v>
      </c>
      <c r="T360" s="2">
        <f>(Table2[[#This Row],[Close Price]]-Table2[[#This Row],[50D EMA]])/Table2[[#This Row],[50D EMA]]</f>
        <v>5.3288240931327023E-2</v>
      </c>
      <c r="U360" s="2">
        <f>(Table2[[#This Row],[Close Price]]-Table2[[#This Row],[200D EMA]])/Table2[[#This Row],[200D EMA]]</f>
        <v>0.11565962928957484</v>
      </c>
      <c r="V360">
        <v>1.19965277802327</v>
      </c>
      <c r="W360">
        <v>1800</v>
      </c>
      <c r="X360">
        <v>1867.35</v>
      </c>
      <c r="Y360">
        <v>1800</v>
      </c>
      <c r="Z360">
        <v>1910</v>
      </c>
      <c r="AA360">
        <v>1628</v>
      </c>
      <c r="AB360">
        <v>1910</v>
      </c>
      <c r="AC360" s="2">
        <f>(Table2[[#This Row],[Close Price]]/Table2[[#This Row],[Day Low]])-1</f>
        <v>4.3888888888889976E-3</v>
      </c>
      <c r="AD360" s="2">
        <f>(Table2[[#This Row],[Day High]]/Table2[[#This Row],[Close Price]])-1</f>
        <v>3.2883455943359508E-2</v>
      </c>
      <c r="AE360" s="2">
        <f>(Table2[[#This Row],[Close Price]]/Table2[[#This Row],[Current Week Low]])-1</f>
        <v>4.3888888888889976E-3</v>
      </c>
      <c r="AF360" s="2">
        <f>(Table2[[#This Row],[Current Week High]]/Table2[[#This Row],[Close Price]])-1</f>
        <v>5.647436252005078E-2</v>
      </c>
      <c r="AG360" s="2">
        <f>(Table2[[#This Row],[Close Price]]/Table2[[#This Row],[Current Month Low]])-1</f>
        <v>0.11050368550368561</v>
      </c>
      <c r="AH360" s="2">
        <f>(Table2[[#This Row],[Current Month High]]/Table2[[#This Row],[Close Price]])-1</f>
        <v>5.647436252005078E-2</v>
      </c>
      <c r="AI360">
        <v>5.64743625200507</v>
      </c>
      <c r="AJ360">
        <v>58.414019715224498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-0.03</v>
      </c>
      <c r="AM360" t="s">
        <v>10348</v>
      </c>
      <c r="AN360">
        <v>6.13</v>
      </c>
      <c r="AO360" t="s">
        <v>10349</v>
      </c>
      <c r="AP360">
        <v>7.7635311782244004E-2</v>
      </c>
      <c r="AQ360">
        <f>(Table2[[#This Row],[Sharpe Ratio]]-AVERAGE(Table2[Sharpe Ratio]))/_xlfn.STDEV.P(Table2[Sharpe Ratio])</f>
        <v>0.13875100740383695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1.4290374435099791</v>
      </c>
      <c r="AS360">
        <f>_xlfn.RANK.AVG(Table2[[#This Row],[1Y Return vs Nifty Z-Score]],Table2[1Y Return vs Nifty Z-Score])</f>
        <v>363</v>
      </c>
      <c r="AT360">
        <f>_xlfn.RANK.AVG(Table2[[#This Row],[6M Return vs Nifty Z-Score]],Table2[6M Return vs Nifty Z-Score])</f>
        <v>425</v>
      </c>
      <c r="AU360">
        <f>_xlfn.RANK.AVG(Table2[[#This Row],[Sharpe Ratio Z-Score]],Table2[Sharpe Ratio Z-Score])</f>
        <v>309</v>
      </c>
      <c r="AV360">
        <f>(Table2[[#This Row],[Rank 1Y]]+Table2[[#This Row],[Rank 6M]]+Table2[[#This Row],[Rank Sharpe]])/3</f>
        <v>365.66666666666669</v>
      </c>
    </row>
    <row r="361" spans="1:48" x14ac:dyDescent="0.3">
      <c r="A361" t="s">
        <v>896</v>
      </c>
      <c r="B361" t="s">
        <v>897</v>
      </c>
      <c r="C361" t="s">
        <v>10305</v>
      </c>
      <c r="D361" t="s">
        <v>898</v>
      </c>
      <c r="E361">
        <v>17389.731523300001</v>
      </c>
      <c r="F361">
        <v>195.56</v>
      </c>
      <c r="G361">
        <v>26.717503849751001</v>
      </c>
      <c r="H361">
        <f>(Table2[[#This Row],[1Y Return vs Nifty]]-AVERAGE(Table2[1Y Return vs Nifty]))/_xlfn.STDEV.P(Table2[1Y Return vs Nifty])</f>
        <v>-4.5634847800303947E-2</v>
      </c>
      <c r="I361">
        <v>4.1250699579661596</v>
      </c>
      <c r="J361">
        <f>(Table2[[#This Row],[1M Return vs Nifty]]-AVERAGE(Table2[1M Return vs Nifty]))/_xlfn.STDEV.P(Table2[1M Return vs Nifty])</f>
        <v>0.38586149927440677</v>
      </c>
      <c r="K361">
        <v>21.982251603206201</v>
      </c>
      <c r="L361">
        <f>(Table2[[#This Row],[6M Return vs Nifty]]-AVERAGE(Table2[6M Return vs Nifty]))/_xlfn.STDEV.P(Table2[6M Return vs Nifty])</f>
        <v>0.48455613890371724</v>
      </c>
      <c r="M361">
        <v>-5.3238618508564803</v>
      </c>
      <c r="N361">
        <f>(Table2[[#This Row],[1W Return vs Nifty]]-AVERAGE(Table2[1W Return vs Nifty]))/_xlfn.STDEV.P(Table2[1W Return vs Nifty])</f>
        <v>-1.305322908858684</v>
      </c>
      <c r="O361">
        <v>190.61</v>
      </c>
      <c r="P361">
        <v>183.094968757353</v>
      </c>
      <c r="Q361">
        <v>162.290396526531</v>
      </c>
      <c r="R361">
        <v>58.123353518640698</v>
      </c>
      <c r="S361" s="2">
        <f>(Table2[[#This Row],[Close Price]]-Table2[[#This Row],[20D EMA]])/Table2[[#This Row],[20D EMA]]</f>
        <v>2.5969256597240378E-2</v>
      </c>
      <c r="T361" s="2">
        <f>(Table2[[#This Row],[Close Price]]-Table2[[#This Row],[50D EMA]])/Table2[[#This Row],[50D EMA]]</f>
        <v>6.8079594580047198E-2</v>
      </c>
      <c r="U361" s="2">
        <f>(Table2[[#This Row],[Close Price]]-Table2[[#This Row],[200D EMA]])/Table2[[#This Row],[200D EMA]]</f>
        <v>0.20500044479237031</v>
      </c>
      <c r="V361">
        <v>0.67330156600687796</v>
      </c>
      <c r="W361">
        <v>189.45</v>
      </c>
      <c r="X361">
        <v>195.99</v>
      </c>
      <c r="Y361">
        <v>186.3</v>
      </c>
      <c r="Z361">
        <v>195.99</v>
      </c>
      <c r="AA361">
        <v>184.3</v>
      </c>
      <c r="AB361">
        <v>200.9</v>
      </c>
      <c r="AC361" s="2">
        <f>(Table2[[#This Row],[Close Price]]/Table2[[#This Row],[Day Low]])-1</f>
        <v>3.2251253628925891E-2</v>
      </c>
      <c r="AD361" s="2">
        <f>(Table2[[#This Row],[Day High]]/Table2[[#This Row],[Close Price]])-1</f>
        <v>2.1988136633259714E-3</v>
      </c>
      <c r="AE361" s="2">
        <f>(Table2[[#This Row],[Close Price]]/Table2[[#This Row],[Current Week Low]])-1</f>
        <v>4.9704777241009079E-2</v>
      </c>
      <c r="AF361" s="2">
        <f>(Table2[[#This Row],[Current Week High]]/Table2[[#This Row],[Close Price]])-1</f>
        <v>2.1988136633259714E-3</v>
      </c>
      <c r="AG361" s="2">
        <f>(Table2[[#This Row],[Close Price]]/Table2[[#This Row],[Current Month Low]])-1</f>
        <v>6.1096039066738994E-2</v>
      </c>
      <c r="AH361" s="2">
        <f>(Table2[[#This Row],[Current Month High]]/Table2[[#This Row],[Close Price]])-1</f>
        <v>2.7306197586418612E-2</v>
      </c>
      <c r="AI361">
        <v>2.7306197586418599</v>
      </c>
      <c r="AJ361">
        <v>61.153687680263701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0.09</v>
      </c>
      <c r="AM361" t="s">
        <v>10349</v>
      </c>
      <c r="AN361">
        <v>1</v>
      </c>
      <c r="AO361" t="s">
        <v>10349</v>
      </c>
      <c r="AP361">
        <v>-8.3756121587950007E-3</v>
      </c>
      <c r="AQ361">
        <f>(Table2[[#This Row],[Sharpe Ratio]]-AVERAGE(Table2[Sharpe Ratio]))/_xlfn.STDEV.P(Table2[Sharpe Ratio])</f>
        <v>-0.84941964432524064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-1.3299597628061046</v>
      </c>
      <c r="AS361">
        <f>_xlfn.RANK.AVG(Table2[[#This Row],[1Y Return vs Nifty Z-Score]],Table2[1Y Return vs Nifty Z-Score])</f>
        <v>311</v>
      </c>
      <c r="AT361">
        <f>_xlfn.RANK.AVG(Table2[[#This Row],[6M Return vs Nifty Z-Score]],Table2[6M Return vs Nifty Z-Score])</f>
        <v>196</v>
      </c>
      <c r="AU361">
        <f>_xlfn.RANK.AVG(Table2[[#This Row],[Sharpe Ratio Z-Score]],Table2[Sharpe Ratio Z-Score])</f>
        <v>592</v>
      </c>
      <c r="AV361">
        <f>(Table2[[#This Row],[Rank 1Y]]+Table2[[#This Row],[Rank 6M]]+Table2[[#This Row],[Rank Sharpe]])/3</f>
        <v>366.33333333333331</v>
      </c>
    </row>
    <row r="362" spans="1:48" x14ac:dyDescent="0.3">
      <c r="A362" t="s">
        <v>1709</v>
      </c>
      <c r="B362" t="s">
        <v>1710</v>
      </c>
      <c r="C362" t="s">
        <v>10315</v>
      </c>
      <c r="D362" t="s">
        <v>1711</v>
      </c>
      <c r="E362">
        <v>4937.8628167239904</v>
      </c>
      <c r="F362">
        <v>72.989999999999995</v>
      </c>
      <c r="G362">
        <v>-13.444271503545901</v>
      </c>
      <c r="H362">
        <f>(Table2[[#This Row],[1Y Return vs Nifty]]-AVERAGE(Table2[1Y Return vs Nifty]))/_xlfn.STDEV.P(Table2[1Y Return vs Nifty])</f>
        <v>-0.67888761651114071</v>
      </c>
      <c r="I362">
        <v>-2.9601492989001099</v>
      </c>
      <c r="J362">
        <f>(Table2[[#This Row],[1M Return vs Nifty]]-AVERAGE(Table2[1M Return vs Nifty]))/_xlfn.STDEV.P(Table2[1M Return vs Nifty])</f>
        <v>-0.29575444578753424</v>
      </c>
      <c r="K362">
        <v>15.0155914439905</v>
      </c>
      <c r="L362">
        <f>(Table2[[#This Row],[6M Return vs Nifty]]-AVERAGE(Table2[6M Return vs Nifty]))/_xlfn.STDEV.P(Table2[6M Return vs Nifty])</f>
        <v>0.24544160801872431</v>
      </c>
      <c r="M362">
        <v>8.8630121995361097</v>
      </c>
      <c r="N362">
        <f>(Table2[[#This Row],[1W Return vs Nifty]]-AVERAGE(Table2[1W Return vs Nifty]))/_xlfn.STDEV.P(Table2[1W Return vs Nifty])</f>
        <v>1.9124743804616045</v>
      </c>
      <c r="O362">
        <v>70.09</v>
      </c>
      <c r="P362">
        <v>70.091522522591504</v>
      </c>
      <c r="Q362">
        <v>64.096060617070904</v>
      </c>
      <c r="R362">
        <v>63.2977977335022</v>
      </c>
      <c r="S362" s="2">
        <f>(Table2[[#This Row],[Close Price]]-Table2[[#This Row],[20D EMA]])/Table2[[#This Row],[20D EMA]]</f>
        <v>4.1375374518476123E-2</v>
      </c>
      <c r="T362" s="2">
        <f>(Table2[[#This Row],[Close Price]]-Table2[[#This Row],[50D EMA]])/Table2[[#This Row],[50D EMA]]</f>
        <v>4.1352753843722972E-2</v>
      </c>
      <c r="U362" s="2">
        <f>(Table2[[#This Row],[Close Price]]-Table2[[#This Row],[200D EMA]])/Table2[[#This Row],[200D EMA]]</f>
        <v>0.13875953213512063</v>
      </c>
      <c r="V362">
        <v>0.87608411945834797</v>
      </c>
      <c r="W362">
        <v>72.8</v>
      </c>
      <c r="X362">
        <v>75.099999999999994</v>
      </c>
      <c r="Y362">
        <v>72.8</v>
      </c>
      <c r="Z362">
        <v>76.8</v>
      </c>
      <c r="AA362">
        <v>63.95</v>
      </c>
      <c r="AB362">
        <v>76.8</v>
      </c>
      <c r="AC362" s="2">
        <f>(Table2[[#This Row],[Close Price]]/Table2[[#This Row],[Day Low]])-1</f>
        <v>2.6098901098901006E-3</v>
      </c>
      <c r="AD362" s="2">
        <f>(Table2[[#This Row],[Day High]]/Table2[[#This Row],[Close Price]])-1</f>
        <v>2.8908069598575059E-2</v>
      </c>
      <c r="AE362" s="2">
        <f>(Table2[[#This Row],[Close Price]]/Table2[[#This Row],[Current Week Low]])-1</f>
        <v>2.6098901098901006E-3</v>
      </c>
      <c r="AF362" s="2">
        <f>(Table2[[#This Row],[Current Week High]]/Table2[[#This Row],[Close Price]])-1</f>
        <v>5.2198931360460277E-2</v>
      </c>
      <c r="AG362" s="2">
        <f>(Table2[[#This Row],[Close Price]]/Table2[[#This Row],[Current Month Low]])-1</f>
        <v>0.14136043784206409</v>
      </c>
      <c r="AH362" s="2">
        <f>(Table2[[#This Row],[Current Month High]]/Table2[[#This Row],[Close Price]])-1</f>
        <v>5.2198931360460277E-2</v>
      </c>
      <c r="AI362">
        <v>15.3445677490067</v>
      </c>
      <c r="AJ362">
        <v>67.408256880733902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0.01</v>
      </c>
      <c r="AM362" t="s">
        <v>10349</v>
      </c>
      <c r="AN362">
        <v>7.85</v>
      </c>
      <c r="AO362" t="s">
        <v>10349</v>
      </c>
      <c r="AP362">
        <v>8.1004230618518996E-2</v>
      </c>
      <c r="AQ362">
        <f>(Table2[[#This Row],[Sharpe Ratio]]-AVERAGE(Table2[Sharpe Ratio]))/_xlfn.STDEV.P(Table2[Sharpe Ratio])</f>
        <v>0.17745616913825013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559</v>
      </c>
      <c r="AT362">
        <f>_xlfn.RANK.AVG(Table2[[#This Row],[6M Return vs Nifty Z-Score]],Table2[6M Return vs Nifty Z-Score])</f>
        <v>242</v>
      </c>
      <c r="AU362">
        <f>_xlfn.RANK.AVG(Table2[[#This Row],[Sharpe Ratio Z-Score]],Table2[Sharpe Ratio Z-Score])</f>
        <v>298</v>
      </c>
      <c r="AV362">
        <f>(Table2[[#This Row],[Rank 1Y]]+Table2[[#This Row],[Rank 6M]]+Table2[[#This Row],[Rank Sharpe]])/3</f>
        <v>366.33333333333331</v>
      </c>
    </row>
    <row r="363" spans="1:48" x14ac:dyDescent="0.3">
      <c r="A363" t="s">
        <v>32</v>
      </c>
      <c r="B363" t="s">
        <v>33</v>
      </c>
      <c r="C363" t="s">
        <v>10305</v>
      </c>
      <c r="D363" t="s">
        <v>34</v>
      </c>
      <c r="E363">
        <v>728159.12849005999</v>
      </c>
      <c r="F363">
        <v>815.9</v>
      </c>
      <c r="G363">
        <v>12.572455070918201</v>
      </c>
      <c r="H363">
        <f>(Table2[[#This Row],[1Y Return vs Nifty]]-AVERAGE(Table2[1Y Return vs Nifty]))/_xlfn.STDEV.P(Table2[1Y Return vs Nifty])</f>
        <v>-0.26866760031059339</v>
      </c>
      <c r="I363">
        <v>-6.6252705845922604</v>
      </c>
      <c r="J363">
        <f>(Table2[[#This Row],[1M Return vs Nifty]]-AVERAGE(Table2[1M Return vs Nifty]))/_xlfn.STDEV.P(Table2[1M Return vs Nifty])</f>
        <v>-0.64834834843813827</v>
      </c>
      <c r="K363">
        <v>-3.8925156367431399</v>
      </c>
      <c r="L363">
        <f>(Table2[[#This Row],[6M Return vs Nifty]]-AVERAGE(Table2[6M Return vs Nifty]))/_xlfn.STDEV.P(Table2[6M Return vs Nifty])</f>
        <v>-0.40353552753913086</v>
      </c>
      <c r="M363">
        <v>-1.4259323778209601</v>
      </c>
      <c r="N363">
        <f>(Table2[[#This Row],[1W Return vs Nifty]]-AVERAGE(Table2[1W Return vs Nifty]))/_xlfn.STDEV.P(Table2[1W Return vs Nifty])</f>
        <v>-0.42121363660161021</v>
      </c>
      <c r="O363">
        <v>823.18</v>
      </c>
      <c r="P363">
        <v>829.82437706785504</v>
      </c>
      <c r="Q363">
        <v>759.35861328058502</v>
      </c>
      <c r="R363">
        <v>45.921696457356497</v>
      </c>
      <c r="S363" s="2">
        <f>(Table2[[#This Row],[Close Price]]-Table2[[#This Row],[20D EMA]])/Table2[[#This Row],[20D EMA]]</f>
        <v>-8.843752277752099E-3</v>
      </c>
      <c r="T363" s="2">
        <f>(Table2[[#This Row],[Close Price]]-Table2[[#This Row],[50D EMA]])/Table2[[#This Row],[50D EMA]]</f>
        <v>-1.6779908439248536E-2</v>
      </c>
      <c r="U363" s="2">
        <f>(Table2[[#This Row],[Close Price]]-Table2[[#This Row],[200D EMA]])/Table2[[#This Row],[200D EMA]]</f>
        <v>7.4459399986449834E-2</v>
      </c>
      <c r="V363">
        <v>0.56616650499671795</v>
      </c>
      <c r="W363">
        <v>811.05</v>
      </c>
      <c r="X363">
        <v>819.45</v>
      </c>
      <c r="Y363">
        <v>811.05</v>
      </c>
      <c r="Z363">
        <v>823.45</v>
      </c>
      <c r="AA363">
        <v>795.05</v>
      </c>
      <c r="AB363">
        <v>881.4</v>
      </c>
      <c r="AC363" s="2">
        <f>(Table2[[#This Row],[Close Price]]/Table2[[#This Row],[Day Low]])-1</f>
        <v>5.9799025954010432E-3</v>
      </c>
      <c r="AD363" s="2">
        <f>(Table2[[#This Row],[Day High]]/Table2[[#This Row],[Close Price]])-1</f>
        <v>4.3510234097317024E-3</v>
      </c>
      <c r="AE363" s="2">
        <f>(Table2[[#This Row],[Close Price]]/Table2[[#This Row],[Current Week Low]])-1</f>
        <v>5.9799025954010432E-3</v>
      </c>
      <c r="AF363" s="2">
        <f>(Table2[[#This Row],[Current Week High]]/Table2[[#This Row],[Close Price]])-1</f>
        <v>9.2535849981616458E-3</v>
      </c>
      <c r="AG363" s="2">
        <f>(Table2[[#This Row],[Close Price]]/Table2[[#This Row],[Current Month Low]])-1</f>
        <v>2.6224765738003919E-2</v>
      </c>
      <c r="AH363" s="2">
        <f>(Table2[[#This Row],[Current Month High]]/Table2[[#This Row],[Close Price]])-1</f>
        <v>8.0279446010540489E-2</v>
      </c>
      <c r="AI363">
        <v>11.778404216202899</v>
      </c>
      <c r="AJ363">
        <v>50.202503681885098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-0.04</v>
      </c>
      <c r="AM363" t="s">
        <v>10348</v>
      </c>
      <c r="AN363">
        <v>0.97</v>
      </c>
      <c r="AO363" t="s">
        <v>10349</v>
      </c>
      <c r="AP363">
        <v>8.6657994424266999E-2</v>
      </c>
      <c r="AQ363">
        <f>(Table2[[#This Row],[Sharpe Ratio]]-AVERAGE(Table2[Sharpe Ratio]))/_xlfn.STDEV.P(Table2[Sharpe Ratio])</f>
        <v>0.24241167953920936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372</v>
      </c>
      <c r="AT363">
        <f>_xlfn.RANK.AVG(Table2[[#This Row],[6M Return vs Nifty Z-Score]],Table2[6M Return vs Nifty Z-Score])</f>
        <v>454</v>
      </c>
      <c r="AU363">
        <f>_xlfn.RANK.AVG(Table2[[#This Row],[Sharpe Ratio Z-Score]],Table2[Sharpe Ratio Z-Score])</f>
        <v>275</v>
      </c>
      <c r="AV363">
        <f>(Table2[[#This Row],[Rank 1Y]]+Table2[[#This Row],[Rank 6M]]+Table2[[#This Row],[Rank Sharpe]])/3</f>
        <v>367</v>
      </c>
    </row>
    <row r="364" spans="1:48" x14ac:dyDescent="0.3">
      <c r="A364" t="s">
        <v>352</v>
      </c>
      <c r="B364" t="s">
        <v>353</v>
      </c>
      <c r="C364" t="s">
        <v>10309</v>
      </c>
      <c r="D364" t="s">
        <v>51</v>
      </c>
      <c r="E364">
        <v>70435.741500000004</v>
      </c>
      <c r="F364">
        <v>5891</v>
      </c>
      <c r="G364">
        <v>28.828654250515601</v>
      </c>
      <c r="H364">
        <f>(Table2[[#This Row],[1Y Return vs Nifty]]-AVERAGE(Table2[1Y Return vs Nifty]))/_xlfn.STDEV.P(Table2[1Y Return vs Nifty])</f>
        <v>-1.2347179994567126E-2</v>
      </c>
      <c r="I364">
        <v>8.5021602882771106</v>
      </c>
      <c r="J364">
        <f>(Table2[[#This Row],[1M Return vs Nifty]]-AVERAGE(Table2[1M Return vs Nifty]))/_xlfn.STDEV.P(Table2[1M Return vs Nifty])</f>
        <v>0.80694861795814887</v>
      </c>
      <c r="K364">
        <v>4.0901266783397503</v>
      </c>
      <c r="L364">
        <f>(Table2[[#This Row],[6M Return vs Nifty]]-AVERAGE(Table2[6M Return vs Nifty]))/_xlfn.STDEV.P(Table2[6M Return vs Nifty])</f>
        <v>-0.12954975404495978</v>
      </c>
      <c r="M364">
        <v>-9.1688976269887999E-3</v>
      </c>
      <c r="N364">
        <f>(Table2[[#This Row],[1W Return vs Nifty]]-AVERAGE(Table2[1W Return vs Nifty]))/_xlfn.STDEV.P(Table2[1W Return vs Nifty])</f>
        <v>-9.9870282880218569E-2</v>
      </c>
      <c r="O364">
        <v>5629.3</v>
      </c>
      <c r="P364">
        <v>5411.14246843002</v>
      </c>
      <c r="Q364">
        <v>4940.1752313338902</v>
      </c>
      <c r="R364">
        <v>79.533678962089397</v>
      </c>
      <c r="S364" s="2">
        <f>(Table2[[#This Row],[Close Price]]-Table2[[#This Row],[20D EMA]])/Table2[[#This Row],[20D EMA]]</f>
        <v>4.6488906258326933E-2</v>
      </c>
      <c r="T364" s="2">
        <f>(Table2[[#This Row],[Close Price]]-Table2[[#This Row],[50D EMA]])/Table2[[#This Row],[50D EMA]]</f>
        <v>8.8679522738421834E-2</v>
      </c>
      <c r="U364" s="2">
        <f>(Table2[[#This Row],[Close Price]]-Table2[[#This Row],[200D EMA]])/Table2[[#This Row],[200D EMA]]</f>
        <v>0.19246782232244397</v>
      </c>
      <c r="V364">
        <v>0.98937907086828702</v>
      </c>
      <c r="W364">
        <v>5822.05</v>
      </c>
      <c r="X364">
        <v>5991.55</v>
      </c>
      <c r="Y364">
        <v>5700</v>
      </c>
      <c r="Z364">
        <v>5991.55</v>
      </c>
      <c r="AA364">
        <v>5164.75</v>
      </c>
      <c r="AB364">
        <v>5991.55</v>
      </c>
      <c r="AC364" s="2">
        <f>(Table2[[#This Row],[Close Price]]/Table2[[#This Row],[Day Low]])-1</f>
        <v>1.1842907566922189E-2</v>
      </c>
      <c r="AD364" s="2">
        <f>(Table2[[#This Row],[Day High]]/Table2[[#This Row],[Close Price]])-1</f>
        <v>1.7068409438125931E-2</v>
      </c>
      <c r="AE364" s="2">
        <f>(Table2[[#This Row],[Close Price]]/Table2[[#This Row],[Current Week Low]])-1</f>
        <v>3.3508771929824599E-2</v>
      </c>
      <c r="AF364" s="2">
        <f>(Table2[[#This Row],[Current Week High]]/Table2[[#This Row],[Close Price]])-1</f>
        <v>1.7068409438125931E-2</v>
      </c>
      <c r="AG364" s="2">
        <f>(Table2[[#This Row],[Close Price]]/Table2[[#This Row],[Current Month Low]])-1</f>
        <v>0.14061668038143171</v>
      </c>
      <c r="AH364" s="2">
        <f>(Table2[[#This Row],[Current Month High]]/Table2[[#This Row],[Close Price]])-1</f>
        <v>1.7068409438125931E-2</v>
      </c>
      <c r="AI364">
        <v>1.70684094381259</v>
      </c>
      <c r="AJ364">
        <v>70.902233826515797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0.03</v>
      </c>
      <c r="AM364" t="s">
        <v>10349</v>
      </c>
      <c r="AN364">
        <v>3.59</v>
      </c>
      <c r="AO364" t="s">
        <v>10349</v>
      </c>
      <c r="AP364">
        <v>3.0099263886611001E-2</v>
      </c>
      <c r="AQ364">
        <f>(Table2[[#This Row],[Sharpe Ratio]]-AVERAGE(Table2[Sharpe Ratio]))/_xlfn.STDEV.P(Table2[Sharpe Ratio])</f>
        <v>-0.40738575380399616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0.15779564723440723</v>
      </c>
      <c r="AS364">
        <f>_xlfn.RANK.AVG(Table2[[#This Row],[1Y Return vs Nifty Z-Score]],Table2[1Y Return vs Nifty Z-Score])</f>
        <v>300</v>
      </c>
      <c r="AT364">
        <f>_xlfn.RANK.AVG(Table2[[#This Row],[6M Return vs Nifty Z-Score]],Table2[6M Return vs Nifty Z-Score])</f>
        <v>350</v>
      </c>
      <c r="AU364">
        <f>_xlfn.RANK.AVG(Table2[[#This Row],[Sharpe Ratio Z-Score]],Table2[Sharpe Ratio Z-Score])</f>
        <v>452</v>
      </c>
      <c r="AV364">
        <f>(Table2[[#This Row],[Rank 1Y]]+Table2[[#This Row],[Rank 6M]]+Table2[[#This Row],[Rank Sharpe]])/3</f>
        <v>367.33333333333331</v>
      </c>
    </row>
    <row r="365" spans="1:48" x14ac:dyDescent="0.3">
      <c r="A365" t="s">
        <v>224</v>
      </c>
      <c r="B365" t="s">
        <v>225</v>
      </c>
      <c r="C365" t="s">
        <v>10316</v>
      </c>
      <c r="D365" t="s">
        <v>226</v>
      </c>
      <c r="E365">
        <v>118813.7021464</v>
      </c>
      <c r="F365">
        <v>1895.2</v>
      </c>
      <c r="G365">
        <v>14.1673473022925</v>
      </c>
      <c r="H365">
        <f>(Table2[[#This Row],[1Y Return vs Nifty]]-AVERAGE(Table2[1Y Return vs Nifty]))/_xlfn.STDEV.P(Table2[1Y Return vs Nifty])</f>
        <v>-0.2435200585889282</v>
      </c>
      <c r="I365">
        <v>2.4975269211283999</v>
      </c>
      <c r="J365">
        <f>(Table2[[#This Row],[1M Return vs Nifty]]-AVERAGE(Table2[1M Return vs Nifty]))/_xlfn.STDEV.P(Table2[1M Return vs Nifty])</f>
        <v>0.22928775822778022</v>
      </c>
      <c r="K365">
        <v>16.298817777927798</v>
      </c>
      <c r="L365">
        <f>(Table2[[#This Row],[6M Return vs Nifty]]-AVERAGE(Table2[6M Return vs Nifty]))/_xlfn.STDEV.P(Table2[6M Return vs Nifty])</f>
        <v>0.28948539023950509</v>
      </c>
      <c r="M365">
        <v>-1.4670180983185E-2</v>
      </c>
      <c r="N365">
        <f>(Table2[[#This Row],[1W Return vs Nifty]]-AVERAGE(Table2[1W Return vs Nifty]))/_xlfn.STDEV.P(Table2[1W Return vs Nifty])</f>
        <v>-0.10111805702753759</v>
      </c>
      <c r="O365">
        <v>1863.32</v>
      </c>
      <c r="P365">
        <v>1835.7508008217701</v>
      </c>
      <c r="Q365">
        <v>1639.0589881507401</v>
      </c>
      <c r="R365">
        <v>59.001627348402899</v>
      </c>
      <c r="S365" s="2">
        <f>(Table2[[#This Row],[Close Price]]-Table2[[#This Row],[20D EMA]])/Table2[[#This Row],[20D EMA]]</f>
        <v>1.7109245862224474E-2</v>
      </c>
      <c r="T365" s="2">
        <f>(Table2[[#This Row],[Close Price]]-Table2[[#This Row],[50D EMA]])/Table2[[#This Row],[50D EMA]]</f>
        <v>3.2384133593523497E-2</v>
      </c>
      <c r="U365" s="2">
        <f>(Table2[[#This Row],[Close Price]]-Table2[[#This Row],[200D EMA]])/Table2[[#This Row],[200D EMA]]</f>
        <v>0.15627321145912493</v>
      </c>
      <c r="V365">
        <v>0.68681660126563404</v>
      </c>
      <c r="W365">
        <v>1891.9</v>
      </c>
      <c r="X365">
        <v>1957.45</v>
      </c>
      <c r="Y365">
        <v>1880.35</v>
      </c>
      <c r="Z365">
        <v>1957.45</v>
      </c>
      <c r="AA365">
        <v>1765.1</v>
      </c>
      <c r="AB365">
        <v>1957.45</v>
      </c>
      <c r="AC365" s="2">
        <f>(Table2[[#This Row],[Close Price]]/Table2[[#This Row],[Day Low]])-1</f>
        <v>1.7442782388075173E-3</v>
      </c>
      <c r="AD365" s="2">
        <f>(Table2[[#This Row],[Day High]]/Table2[[#This Row],[Close Price]])-1</f>
        <v>3.2846137610806236E-2</v>
      </c>
      <c r="AE365" s="2">
        <f>(Table2[[#This Row],[Close Price]]/Table2[[#This Row],[Current Week Low]])-1</f>
        <v>7.8974658973063327E-3</v>
      </c>
      <c r="AF365" s="2">
        <f>(Table2[[#This Row],[Current Week High]]/Table2[[#This Row],[Close Price]])-1</f>
        <v>3.2846137610806236E-2</v>
      </c>
      <c r="AG365" s="2">
        <f>(Table2[[#This Row],[Close Price]]/Table2[[#This Row],[Current Month Low]])-1</f>
        <v>7.3706872131890533E-2</v>
      </c>
      <c r="AH365" s="2">
        <f>(Table2[[#This Row],[Current Month High]]/Table2[[#This Row],[Close Price]])-1</f>
        <v>3.2846137610806236E-2</v>
      </c>
      <c r="AI365">
        <v>4.7593921485858903</v>
      </c>
      <c r="AJ365">
        <v>53.7251084884617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-0.06</v>
      </c>
      <c r="AM365" t="s">
        <v>10348</v>
      </c>
      <c r="AN365">
        <v>6.14</v>
      </c>
      <c r="AO365" t="s">
        <v>10349</v>
      </c>
      <c r="AP365">
        <v>3.6454070091789998E-3</v>
      </c>
      <c r="AQ365">
        <f>(Table2[[#This Row],[Sharpe Ratio]]-AVERAGE(Table2[Sharpe Ratio]))/_xlfn.STDEV.P(Table2[Sharpe Ratio])</f>
        <v>-0.71131139247332931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-0.53717635962250976</v>
      </c>
      <c r="AS365">
        <f>_xlfn.RANK.AVG(Table2[[#This Row],[1Y Return vs Nifty Z-Score]],Table2[1Y Return vs Nifty Z-Score])</f>
        <v>361</v>
      </c>
      <c r="AT365">
        <f>_xlfn.RANK.AVG(Table2[[#This Row],[6M Return vs Nifty Z-Score]],Table2[6M Return vs Nifty Z-Score])</f>
        <v>230</v>
      </c>
      <c r="AU365">
        <f>_xlfn.RANK.AVG(Table2[[#This Row],[Sharpe Ratio Z-Score]],Table2[Sharpe Ratio Z-Score])</f>
        <v>517</v>
      </c>
      <c r="AV365">
        <f>(Table2[[#This Row],[Rank 1Y]]+Table2[[#This Row],[Rank 6M]]+Table2[[#This Row],[Rank Sharpe]])/3</f>
        <v>369.33333333333331</v>
      </c>
    </row>
    <row r="366" spans="1:48" x14ac:dyDescent="0.3">
      <c r="A366" t="s">
        <v>1216</v>
      </c>
      <c r="B366" t="s">
        <v>1217</v>
      </c>
      <c r="C366" t="s">
        <v>10305</v>
      </c>
      <c r="D366" t="s">
        <v>541</v>
      </c>
      <c r="E366">
        <v>9786.7665818699897</v>
      </c>
      <c r="F366">
        <v>1099.3</v>
      </c>
      <c r="G366">
        <v>1.6080098924709301</v>
      </c>
      <c r="H366">
        <f>(Table2[[#This Row],[1Y Return vs Nifty]]-AVERAGE(Table2[1Y Return vs Nifty]))/_xlfn.STDEV.P(Table2[1Y Return vs Nifty])</f>
        <v>-0.44155002907653046</v>
      </c>
      <c r="I366">
        <v>2.3580205005690602</v>
      </c>
      <c r="J366">
        <f>(Table2[[#This Row],[1M Return vs Nifty]]-AVERAGE(Table2[1M Return vs Nifty]))/_xlfn.STDEV.P(Table2[1M Return vs Nifty])</f>
        <v>0.21586688905713153</v>
      </c>
      <c r="K366">
        <v>9.2267401280448205</v>
      </c>
      <c r="L366">
        <f>(Table2[[#This Row],[6M Return vs Nifty]]-AVERAGE(Table2[6M Return vs Nifty]))/_xlfn.STDEV.P(Table2[6M Return vs Nifty])</f>
        <v>4.6752647291356697E-2</v>
      </c>
      <c r="M366">
        <v>3.9023392595055202</v>
      </c>
      <c r="N366">
        <f>(Table2[[#This Row],[1W Return vs Nifty]]-AVERAGE(Table2[1W Return vs Nifty]))/_xlfn.STDEV.P(Table2[1W Return vs Nifty])</f>
        <v>0.78731883999966501</v>
      </c>
      <c r="O366">
        <v>1044.79</v>
      </c>
      <c r="P366">
        <v>1022.79582079026</v>
      </c>
      <c r="Q366">
        <v>946.41953133695995</v>
      </c>
      <c r="R366">
        <v>73.844003588168903</v>
      </c>
      <c r="S366" s="2">
        <f>(Table2[[#This Row],[Close Price]]-Table2[[#This Row],[20D EMA]])/Table2[[#This Row],[20D EMA]]</f>
        <v>5.2173163985107046E-2</v>
      </c>
      <c r="T366" s="2">
        <f>(Table2[[#This Row],[Close Price]]-Table2[[#This Row],[50D EMA]])/Table2[[#This Row],[50D EMA]]</f>
        <v>7.4799072947550019E-2</v>
      </c>
      <c r="U366" s="2">
        <f>(Table2[[#This Row],[Close Price]]-Table2[[#This Row],[200D EMA]])/Table2[[#This Row],[200D EMA]]</f>
        <v>0.16153562305193908</v>
      </c>
      <c r="V366">
        <v>0.60025144510733996</v>
      </c>
      <c r="W366">
        <v>1071.05</v>
      </c>
      <c r="X366">
        <v>1109.55</v>
      </c>
      <c r="Y366">
        <v>1067.95</v>
      </c>
      <c r="Z366">
        <v>1110</v>
      </c>
      <c r="AA366">
        <v>977.15</v>
      </c>
      <c r="AB366">
        <v>1110</v>
      </c>
      <c r="AC366" s="2">
        <f>(Table2[[#This Row],[Close Price]]/Table2[[#This Row],[Day Low]])-1</f>
        <v>2.6375986181784272E-2</v>
      </c>
      <c r="AD366" s="2">
        <f>(Table2[[#This Row],[Day High]]/Table2[[#This Row],[Close Price]])-1</f>
        <v>9.3241153461294246E-3</v>
      </c>
      <c r="AE366" s="2">
        <f>(Table2[[#This Row],[Close Price]]/Table2[[#This Row],[Current Week Low]])-1</f>
        <v>2.9355306896390099E-2</v>
      </c>
      <c r="AF366" s="2">
        <f>(Table2[[#This Row],[Current Week High]]/Table2[[#This Row],[Close Price]])-1</f>
        <v>9.7334667515691642E-3</v>
      </c>
      <c r="AG366" s="2">
        <f>(Table2[[#This Row],[Close Price]]/Table2[[#This Row],[Current Month Low]])-1</f>
        <v>0.12500639615207487</v>
      </c>
      <c r="AH366" s="2">
        <f>(Table2[[#This Row],[Current Month High]]/Table2[[#This Row],[Close Price]])-1</f>
        <v>9.7334667515691642E-3</v>
      </c>
      <c r="AI366">
        <v>8.7055398890202902</v>
      </c>
      <c r="AJ366">
        <v>41.543809953003198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0.18</v>
      </c>
      <c r="AM366" t="s">
        <v>10349</v>
      </c>
      <c r="AN366">
        <v>7</v>
      </c>
      <c r="AO366" t="s">
        <v>10349</v>
      </c>
      <c r="AP366">
        <v>6.0141306724983003E-2</v>
      </c>
      <c r="AQ366">
        <f>(Table2[[#This Row],[Sharpe Ratio]]-AVERAGE(Table2[Sharpe Ratio]))/_xlfn.STDEV.P(Table2[Sharpe Ratio])</f>
        <v>-6.2235815974967433E-2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0.54615253129665531</v>
      </c>
      <c r="AS366">
        <f>_xlfn.RANK.AVG(Table2[[#This Row],[1Y Return vs Nifty Z-Score]],Table2[1Y Return vs Nifty Z-Score])</f>
        <v>450</v>
      </c>
      <c r="AT366">
        <f>_xlfn.RANK.AVG(Table2[[#This Row],[6M Return vs Nifty Z-Score]],Table2[6M Return vs Nifty Z-Score])</f>
        <v>297</v>
      </c>
      <c r="AU366">
        <f>_xlfn.RANK.AVG(Table2[[#This Row],[Sharpe Ratio Z-Score]],Table2[Sharpe Ratio Z-Score])</f>
        <v>365</v>
      </c>
      <c r="AV366">
        <f>(Table2[[#This Row],[Rank 1Y]]+Table2[[#This Row],[Rank 6M]]+Table2[[#This Row],[Rank Sharpe]])/3</f>
        <v>370.66666666666669</v>
      </c>
    </row>
    <row r="367" spans="1:48" x14ac:dyDescent="0.3">
      <c r="A367" t="s">
        <v>1208</v>
      </c>
      <c r="B367" t="s">
        <v>1209</v>
      </c>
      <c r="C367" t="s">
        <v>10320</v>
      </c>
      <c r="D367" t="s">
        <v>1190</v>
      </c>
      <c r="E367">
        <v>9950.9562445499996</v>
      </c>
      <c r="F367">
        <v>517.45000000000005</v>
      </c>
      <c r="G367">
        <v>5.7621197023073396</v>
      </c>
      <c r="H367">
        <f>(Table2[[#This Row],[1Y Return vs Nifty]]-AVERAGE(Table2[1Y Return vs Nifty]))/_xlfn.STDEV.P(Table2[1Y Return vs Nifty])</f>
        <v>-0.37604989828134627</v>
      </c>
      <c r="I367">
        <v>-6.4983088783865997</v>
      </c>
      <c r="J367">
        <f>(Table2[[#This Row],[1M Return vs Nifty]]-AVERAGE(Table2[1M Return vs Nifty]))/_xlfn.STDEV.P(Table2[1M Return vs Nifty])</f>
        <v>-0.6361343123970965</v>
      </c>
      <c r="K367">
        <v>10.442797086597899</v>
      </c>
      <c r="L367">
        <f>(Table2[[#This Row],[6M Return vs Nifty]]-AVERAGE(Table2[6M Return vs Nifty]))/_xlfn.STDEV.P(Table2[6M Return vs Nifty])</f>
        <v>8.8490995729266719E-2</v>
      </c>
      <c r="M367">
        <v>-3.9366558773332798</v>
      </c>
      <c r="N367">
        <f>(Table2[[#This Row],[1W Return vs Nifty]]-AVERAGE(Table2[1W Return vs Nifty]))/_xlfn.STDEV.P(Table2[1W Return vs Nifty])</f>
        <v>-0.99068364403710474</v>
      </c>
      <c r="O367">
        <v>518.28</v>
      </c>
      <c r="P367">
        <v>515.77197675637399</v>
      </c>
      <c r="Q367">
        <v>451.26438228101603</v>
      </c>
      <c r="R367">
        <v>49.984923753298403</v>
      </c>
      <c r="S367" s="2">
        <f>(Table2[[#This Row],[Close Price]]-Table2[[#This Row],[20D EMA]])/Table2[[#This Row],[20D EMA]]</f>
        <v>-1.6014509531525956E-3</v>
      </c>
      <c r="T367" s="2">
        <f>(Table2[[#This Row],[Close Price]]-Table2[[#This Row],[50D EMA]])/Table2[[#This Row],[50D EMA]]</f>
        <v>3.2534207348350673E-3</v>
      </c>
      <c r="U367" s="2">
        <f>(Table2[[#This Row],[Close Price]]-Table2[[#This Row],[200D EMA]])/Table2[[#This Row],[200D EMA]]</f>
        <v>0.14666705443144906</v>
      </c>
      <c r="V367">
        <v>0.65894015056105304</v>
      </c>
      <c r="W367">
        <v>508.15</v>
      </c>
      <c r="X367">
        <v>524</v>
      </c>
      <c r="Y367">
        <v>507</v>
      </c>
      <c r="Z367">
        <v>529.29999999999995</v>
      </c>
      <c r="AA367">
        <v>477</v>
      </c>
      <c r="AB367">
        <v>573.85</v>
      </c>
      <c r="AC367" s="2">
        <f>(Table2[[#This Row],[Close Price]]/Table2[[#This Row],[Day Low]])-1</f>
        <v>1.8301682574043188E-2</v>
      </c>
      <c r="AD367" s="2">
        <f>(Table2[[#This Row],[Day High]]/Table2[[#This Row],[Close Price]])-1</f>
        <v>1.2658227848101111E-2</v>
      </c>
      <c r="AE367" s="2">
        <f>(Table2[[#This Row],[Close Price]]/Table2[[#This Row],[Current Week Low]])-1</f>
        <v>2.0611439842209256E-2</v>
      </c>
      <c r="AF367" s="2">
        <f>(Table2[[#This Row],[Current Week High]]/Table2[[#This Row],[Close Price]])-1</f>
        <v>2.2900763358778553E-2</v>
      </c>
      <c r="AG367" s="2">
        <f>(Table2[[#This Row],[Close Price]]/Table2[[#This Row],[Current Month Low]])-1</f>
        <v>8.4800838574423665E-2</v>
      </c>
      <c r="AH367" s="2">
        <f>(Table2[[#This Row],[Current Month High]]/Table2[[#This Row],[Close Price]])-1</f>
        <v>0.1089960382645665</v>
      </c>
      <c r="AI367">
        <v>12.3586819982606</v>
      </c>
      <c r="AJ367">
        <v>67.135012919896596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-0.12</v>
      </c>
      <c r="AM367" t="s">
        <v>10348</v>
      </c>
      <c r="AN367">
        <v>5.56</v>
      </c>
      <c r="AO367" t="s">
        <v>10349</v>
      </c>
      <c r="AP367">
        <v>4.6942277975328003E-2</v>
      </c>
      <c r="AQ367">
        <f>(Table2[[#This Row],[Sharpe Ratio]]-AVERAGE(Table2[Sharpe Ratio]))/_xlfn.STDEV.P(Table2[Sharpe Ratio])</f>
        <v>-0.21387809865383264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-2.1282549576401135</v>
      </c>
      <c r="AS367">
        <f>_xlfn.RANK.AVG(Table2[[#This Row],[1Y Return vs Nifty Z-Score]],Table2[1Y Return vs Nifty Z-Score])</f>
        <v>416</v>
      </c>
      <c r="AT367">
        <f>_xlfn.RANK.AVG(Table2[[#This Row],[6M Return vs Nifty Z-Score]],Table2[6M Return vs Nifty Z-Score])</f>
        <v>291</v>
      </c>
      <c r="AU367">
        <f>_xlfn.RANK.AVG(Table2[[#This Row],[Sharpe Ratio Z-Score]],Table2[Sharpe Ratio Z-Score])</f>
        <v>407</v>
      </c>
      <c r="AV367">
        <f>(Table2[[#This Row],[Rank 1Y]]+Table2[[#This Row],[Rank 6M]]+Table2[[#This Row],[Rank Sharpe]])/3</f>
        <v>371.33333333333331</v>
      </c>
    </row>
    <row r="368" spans="1:48" x14ac:dyDescent="0.3">
      <c r="A368" t="s">
        <v>1953</v>
      </c>
      <c r="B368" t="s">
        <v>1954</v>
      </c>
      <c r="C368" t="s">
        <v>10305</v>
      </c>
      <c r="D368" t="s">
        <v>528</v>
      </c>
      <c r="E368">
        <v>3581.30480618399</v>
      </c>
      <c r="F368">
        <v>62.44</v>
      </c>
      <c r="G368">
        <v>13.684475127922999</v>
      </c>
      <c r="H368">
        <f>(Table2[[#This Row],[1Y Return vs Nifty]]-AVERAGE(Table2[1Y Return vs Nifty]))/_xlfn.STDEV.P(Table2[1Y Return vs Nifty])</f>
        <v>-0.25113376935402781</v>
      </c>
      <c r="I368">
        <v>1.84856892523164</v>
      </c>
      <c r="J368">
        <f>(Table2[[#This Row],[1M Return vs Nifty]]-AVERAGE(Table2[1M Return vs Nifty]))/_xlfn.STDEV.P(Table2[1M Return vs Nifty])</f>
        <v>0.16685636384997005</v>
      </c>
      <c r="K368">
        <v>41.853511456464197</v>
      </c>
      <c r="L368">
        <f>(Table2[[#This Row],[6M Return vs Nifty]]-AVERAGE(Table2[6M Return vs Nifty]))/_xlfn.STDEV.P(Table2[6M Return vs Nifty])</f>
        <v>1.1665912704179402</v>
      </c>
      <c r="M368">
        <v>14.153822844724299</v>
      </c>
      <c r="N368">
        <f>(Table2[[#This Row],[1W Return vs Nifty]]-AVERAGE(Table2[1W Return vs Nifty]))/_xlfn.STDEV.P(Table2[1W Return vs Nifty])</f>
        <v>3.1125101382980787</v>
      </c>
      <c r="O368">
        <v>55.41</v>
      </c>
      <c r="P368">
        <v>53.478309875796803</v>
      </c>
      <c r="Q368">
        <v>47.332509821168301</v>
      </c>
      <c r="R368">
        <v>81.704445622698401</v>
      </c>
      <c r="S368" s="2">
        <f>(Table2[[#This Row],[Close Price]]-Table2[[#This Row],[20D EMA]])/Table2[[#This Row],[20D EMA]]</f>
        <v>0.12687240570294173</v>
      </c>
      <c r="T368" s="2">
        <f>(Table2[[#This Row],[Close Price]]-Table2[[#This Row],[50D EMA]])/Table2[[#This Row],[50D EMA]]</f>
        <v>0.16757616583277762</v>
      </c>
      <c r="U368" s="2">
        <f>(Table2[[#This Row],[Close Price]]-Table2[[#This Row],[200D EMA]])/Table2[[#This Row],[200D EMA]]</f>
        <v>0.31917788082463444</v>
      </c>
      <c r="V368">
        <v>0.98106245683305704</v>
      </c>
      <c r="W368">
        <v>59.6</v>
      </c>
      <c r="X368">
        <v>63</v>
      </c>
      <c r="Y368">
        <v>54.85</v>
      </c>
      <c r="Z368">
        <v>63</v>
      </c>
      <c r="AA368">
        <v>49.2</v>
      </c>
      <c r="AB368">
        <v>63</v>
      </c>
      <c r="AC368" s="2">
        <f>(Table2[[#This Row],[Close Price]]/Table2[[#This Row],[Day Low]])-1</f>
        <v>4.7651006711409316E-2</v>
      </c>
      <c r="AD368" s="2">
        <f>(Table2[[#This Row],[Day High]]/Table2[[#This Row],[Close Price]])-1</f>
        <v>8.9686098654708779E-3</v>
      </c>
      <c r="AE368" s="2">
        <f>(Table2[[#This Row],[Close Price]]/Table2[[#This Row],[Current Week Low]])-1</f>
        <v>0.13837739288969919</v>
      </c>
      <c r="AF368" s="2">
        <f>(Table2[[#This Row],[Current Week High]]/Table2[[#This Row],[Close Price]])-1</f>
        <v>8.9686098654708779E-3</v>
      </c>
      <c r="AG368" s="2">
        <f>(Table2[[#This Row],[Close Price]]/Table2[[#This Row],[Current Month Low]])-1</f>
        <v>0.26910569105691051</v>
      </c>
      <c r="AH368" s="2">
        <f>(Table2[[#This Row],[Current Month High]]/Table2[[#This Row],[Close Price]])-1</f>
        <v>8.9686098654708779E-3</v>
      </c>
      <c r="AI368">
        <v>0.89686098654708701</v>
      </c>
      <c r="AJ368">
        <v>87.789473684210506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0.38</v>
      </c>
      <c r="AM368" t="s">
        <v>10349</v>
      </c>
      <c r="AN368">
        <v>20.149999999999999</v>
      </c>
      <c r="AO368" t="s">
        <v>10349</v>
      </c>
      <c r="AP368">
        <v>-4.7701749419481999E-2</v>
      </c>
      <c r="AQ368">
        <f>(Table2[[#This Row],[Sharpe Ratio]]-AVERAGE(Table2[Sharpe Ratio]))/_xlfn.STDEV.P(Table2[Sharpe Ratio])</f>
        <v>-1.3012335873253138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2.8935904158866474</v>
      </c>
      <c r="AS368">
        <f>_xlfn.RANK.AVG(Table2[[#This Row],[1Y Return vs Nifty Z-Score]],Table2[1Y Return vs Nifty Z-Score])</f>
        <v>364</v>
      </c>
      <c r="AT368">
        <f>_xlfn.RANK.AVG(Table2[[#This Row],[6M Return vs Nifty Z-Score]],Table2[6M Return vs Nifty Z-Score])</f>
        <v>88</v>
      </c>
      <c r="AU368">
        <f>_xlfn.RANK.AVG(Table2[[#This Row],[Sharpe Ratio Z-Score]],Table2[Sharpe Ratio Z-Score])</f>
        <v>662</v>
      </c>
      <c r="AV368">
        <f>(Table2[[#This Row],[Rank 1Y]]+Table2[[#This Row],[Rank 6M]]+Table2[[#This Row],[Rank Sharpe]])/3</f>
        <v>371.33333333333331</v>
      </c>
    </row>
    <row r="369" spans="1:48" x14ac:dyDescent="0.3">
      <c r="A369" t="s">
        <v>410</v>
      </c>
      <c r="B369" t="s">
        <v>411</v>
      </c>
      <c r="C369" t="s">
        <v>10305</v>
      </c>
      <c r="D369" t="s">
        <v>412</v>
      </c>
      <c r="E369">
        <v>58014.056654428001</v>
      </c>
      <c r="F369">
        <v>222.77</v>
      </c>
      <c r="G369">
        <v>-6.7443980287563896</v>
      </c>
      <c r="H369">
        <f>(Table2[[#This Row],[1Y Return vs Nifty]]-AVERAGE(Table2[1Y Return vs Nifty]))/_xlfn.STDEV.P(Table2[1Y Return vs Nifty])</f>
        <v>-0.57324703188557913</v>
      </c>
      <c r="I369">
        <v>-2.0620878641745199</v>
      </c>
      <c r="J369">
        <f>(Table2[[#This Row],[1M Return vs Nifty]]-AVERAGE(Table2[1M Return vs Nifty]))/_xlfn.STDEV.P(Table2[1M Return vs Nifty])</f>
        <v>-0.20935867293111218</v>
      </c>
      <c r="K369">
        <v>5.8883559843027502</v>
      </c>
      <c r="L369">
        <f>(Table2[[#This Row],[6M Return vs Nifty]]-AVERAGE(Table2[6M Return vs Nifty]))/_xlfn.STDEV.P(Table2[6M Return vs Nifty])</f>
        <v>-6.7829683438358518E-2</v>
      </c>
      <c r="M369">
        <v>1.9289491413661899</v>
      </c>
      <c r="N369">
        <f>(Table2[[#This Row],[1W Return vs Nifty]]-AVERAGE(Table2[1W Return vs Nifty]))/_xlfn.STDEV.P(Table2[1W Return vs Nifty])</f>
        <v>0.33972415843946191</v>
      </c>
      <c r="O369">
        <v>217.83</v>
      </c>
      <c r="P369">
        <v>219.81385487040399</v>
      </c>
      <c r="Q369">
        <v>204.144231487582</v>
      </c>
      <c r="R369">
        <v>60.843185736112297</v>
      </c>
      <c r="S369" s="2">
        <f>(Table2[[#This Row],[Close Price]]-Table2[[#This Row],[20D EMA]])/Table2[[#This Row],[20D EMA]]</f>
        <v>2.2678235321121964E-2</v>
      </c>
      <c r="T369" s="2">
        <f>(Table2[[#This Row],[Close Price]]-Table2[[#This Row],[50D EMA]])/Table2[[#This Row],[50D EMA]]</f>
        <v>1.3448402200757015E-2</v>
      </c>
      <c r="U369" s="2">
        <f>(Table2[[#This Row],[Close Price]]-Table2[[#This Row],[200D EMA]])/Table2[[#This Row],[200D EMA]]</f>
        <v>9.1238279801949748E-2</v>
      </c>
      <c r="V369">
        <v>1.0087480051625699</v>
      </c>
      <c r="W369">
        <v>221.09</v>
      </c>
      <c r="X369">
        <v>225.7</v>
      </c>
      <c r="Y369">
        <v>219.6</v>
      </c>
      <c r="Z369">
        <v>225.7</v>
      </c>
      <c r="AA369">
        <v>200.05</v>
      </c>
      <c r="AB369">
        <v>229.4</v>
      </c>
      <c r="AC369" s="2">
        <f>(Table2[[#This Row],[Close Price]]/Table2[[#This Row],[Day Low]])-1</f>
        <v>7.5987154552445979E-3</v>
      </c>
      <c r="AD369" s="2">
        <f>(Table2[[#This Row],[Day High]]/Table2[[#This Row],[Close Price]])-1</f>
        <v>1.3152578893028677E-2</v>
      </c>
      <c r="AE369" s="2">
        <f>(Table2[[#This Row],[Close Price]]/Table2[[#This Row],[Current Week Low]])-1</f>
        <v>1.4435336976320601E-2</v>
      </c>
      <c r="AF369" s="2">
        <f>(Table2[[#This Row],[Current Week High]]/Table2[[#This Row],[Close Price]])-1</f>
        <v>1.3152578893028677E-2</v>
      </c>
      <c r="AG369" s="2">
        <f>(Table2[[#This Row],[Close Price]]/Table2[[#This Row],[Current Month Low]])-1</f>
        <v>0.11357160709822534</v>
      </c>
      <c r="AH369" s="2">
        <f>(Table2[[#This Row],[Current Month High]]/Table2[[#This Row],[Close Price]])-1</f>
        <v>2.9761637563406218E-2</v>
      </c>
      <c r="AI369">
        <v>10.8317996139515</v>
      </c>
      <c r="AJ369">
        <v>43.722580645161301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-0.09</v>
      </c>
      <c r="AM369" t="s">
        <v>10348</v>
      </c>
      <c r="AN369">
        <v>5.78</v>
      </c>
      <c r="AO369" t="s">
        <v>10349</v>
      </c>
      <c r="AP369">
        <v>8.8157589991290003E-2</v>
      </c>
      <c r="AQ369">
        <f>(Table2[[#This Row],[Sharpe Ratio]]-AVERAGE(Table2[Sharpe Ratio]))/_xlfn.STDEV.P(Table2[Sharpe Ratio])</f>
        <v>0.25964037864969652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509</v>
      </c>
      <c r="AT369">
        <f>_xlfn.RANK.AVG(Table2[[#This Row],[6M Return vs Nifty Z-Score]],Table2[6M Return vs Nifty Z-Score])</f>
        <v>336</v>
      </c>
      <c r="AU369">
        <f>_xlfn.RANK.AVG(Table2[[#This Row],[Sharpe Ratio Z-Score]],Table2[Sharpe Ratio Z-Score])</f>
        <v>270</v>
      </c>
      <c r="AV369">
        <f>(Table2[[#This Row],[Rank 1Y]]+Table2[[#This Row],[Rank 6M]]+Table2[[#This Row],[Rank Sharpe]])/3</f>
        <v>371.66666666666669</v>
      </c>
    </row>
    <row r="370" spans="1:48" x14ac:dyDescent="0.3">
      <c r="A370" t="s">
        <v>1095</v>
      </c>
      <c r="B370" t="s">
        <v>1096</v>
      </c>
      <c r="C370" t="s">
        <v>10312</v>
      </c>
      <c r="D370" t="s">
        <v>130</v>
      </c>
      <c r="E370">
        <v>11767.59</v>
      </c>
      <c r="F370">
        <v>370.05</v>
      </c>
      <c r="G370">
        <v>16.409067377252899</v>
      </c>
      <c r="H370">
        <f>(Table2[[#This Row],[1Y Return vs Nifty]]-AVERAGE(Table2[1Y Return vs Nifty]))/_xlfn.STDEV.P(Table2[1Y Return vs Nifty])</f>
        <v>-0.20817362702170905</v>
      </c>
      <c r="I370">
        <v>-8.5766648386859003</v>
      </c>
      <c r="J370">
        <f>(Table2[[#This Row],[1M Return vs Nifty]]-AVERAGE(Table2[1M Return vs Nifty]))/_xlfn.STDEV.P(Table2[1M Return vs Nifty])</f>
        <v>-0.83607739258923919</v>
      </c>
      <c r="K370">
        <v>-20.648705183110099</v>
      </c>
      <c r="L370">
        <f>(Table2[[#This Row],[6M Return vs Nifty]]-AVERAGE(Table2[6M Return vs Nifty]))/_xlfn.STDEV.P(Table2[6M Return vs Nifty])</f>
        <v>-0.97865306036430333</v>
      </c>
      <c r="M370">
        <v>-0.99224018835237004</v>
      </c>
      <c r="N370">
        <f>(Table2[[#This Row],[1W Return vs Nifty]]-AVERAGE(Table2[1W Return vs Nifty]))/_xlfn.STDEV.P(Table2[1W Return vs Nifty])</f>
        <v>-0.32284569827253262</v>
      </c>
      <c r="O370">
        <v>375.27</v>
      </c>
      <c r="P370">
        <v>385.92055292919201</v>
      </c>
      <c r="Q370">
        <v>374.27104864556998</v>
      </c>
      <c r="R370">
        <v>45.608250414341299</v>
      </c>
      <c r="S370" s="2">
        <f>(Table2[[#This Row],[Close Price]]-Table2[[#This Row],[20D EMA]])/Table2[[#This Row],[20D EMA]]</f>
        <v>-1.3909984810936048E-2</v>
      </c>
      <c r="T370" s="2">
        <f>(Table2[[#This Row],[Close Price]]-Table2[[#This Row],[50D EMA]])/Table2[[#This Row],[50D EMA]]</f>
        <v>-4.1123886273307403E-2</v>
      </c>
      <c r="U370" s="2">
        <f>(Table2[[#This Row],[Close Price]]-Table2[[#This Row],[200D EMA]])/Table2[[#This Row],[200D EMA]]</f>
        <v>-1.1278052793143627E-2</v>
      </c>
      <c r="V370">
        <v>0.45147977136093798</v>
      </c>
      <c r="W370">
        <v>368.35</v>
      </c>
      <c r="X370">
        <v>372.45</v>
      </c>
      <c r="Y370">
        <v>367.1</v>
      </c>
      <c r="Z370">
        <v>373.95</v>
      </c>
      <c r="AA370">
        <v>355.6</v>
      </c>
      <c r="AB370">
        <v>412.35</v>
      </c>
      <c r="AC370" s="2">
        <f>(Table2[[#This Row],[Close Price]]/Table2[[#This Row],[Day Low]])-1</f>
        <v>4.6151757839012486E-3</v>
      </c>
      <c r="AD370" s="2">
        <f>(Table2[[#This Row],[Day High]]/Table2[[#This Row],[Close Price]])-1</f>
        <v>6.4856100526955451E-3</v>
      </c>
      <c r="AE370" s="2">
        <f>(Table2[[#This Row],[Close Price]]/Table2[[#This Row],[Current Week Low]])-1</f>
        <v>8.035957504767044E-3</v>
      </c>
      <c r="AF370" s="2">
        <f>(Table2[[#This Row],[Current Week High]]/Table2[[#This Row],[Close Price]])-1</f>
        <v>1.0539116335630316E-2</v>
      </c>
      <c r="AG370" s="2">
        <f>(Table2[[#This Row],[Close Price]]/Table2[[#This Row],[Current Month Low]])-1</f>
        <v>4.0635545556805264E-2</v>
      </c>
      <c r="AH370" s="2">
        <f>(Table2[[#This Row],[Current Month High]]/Table2[[#This Row],[Close Price]])-1</f>
        <v>0.1143088771787597</v>
      </c>
      <c r="AI370">
        <v>36.738278610998499</v>
      </c>
      <c r="AJ370">
        <v>62.267046700285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0.02</v>
      </c>
      <c r="AM370" t="s">
        <v>10349</v>
      </c>
      <c r="AN370">
        <v>0.31</v>
      </c>
      <c r="AO370" t="s">
        <v>10349</v>
      </c>
      <c r="AP370">
        <v>0.15100410411739601</v>
      </c>
      <c r="AQ370">
        <f>(Table2[[#This Row],[Sharpe Ratio]]-AVERAGE(Table2[Sharpe Ratio]))/_xlfn.STDEV.P(Table2[Sharpe Ratio])</f>
        <v>0.98167751041527185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352</v>
      </c>
      <c r="AT370">
        <f>_xlfn.RANK.AVG(Table2[[#This Row],[6M Return vs Nifty Z-Score]],Table2[6M Return vs Nifty Z-Score])</f>
        <v>644</v>
      </c>
      <c r="AU370">
        <f>_xlfn.RANK.AVG(Table2[[#This Row],[Sharpe Ratio Z-Score]],Table2[Sharpe Ratio Z-Score])</f>
        <v>119</v>
      </c>
      <c r="AV370">
        <f>(Table2[[#This Row],[Rank 1Y]]+Table2[[#This Row],[Rank 6M]]+Table2[[#This Row],[Rank Sharpe]])/3</f>
        <v>371.66666666666669</v>
      </c>
    </row>
    <row r="371" spans="1:48" x14ac:dyDescent="0.3">
      <c r="A371" t="s">
        <v>899</v>
      </c>
      <c r="B371" t="s">
        <v>900</v>
      </c>
      <c r="C371" t="s">
        <v>10318</v>
      </c>
      <c r="D371" t="s">
        <v>561</v>
      </c>
      <c r="E371">
        <v>17348.027620320001</v>
      </c>
      <c r="F371">
        <v>5658.2</v>
      </c>
      <c r="G371">
        <v>-9.81969005281195</v>
      </c>
      <c r="H371">
        <f>(Table2[[#This Row],[1Y Return vs Nifty]]-AVERAGE(Table2[1Y Return vs Nifty]))/_xlfn.STDEV.P(Table2[1Y Return vs Nifty])</f>
        <v>-0.62173685016916436</v>
      </c>
      <c r="I371">
        <v>4.9837782117443901</v>
      </c>
      <c r="J371">
        <f>(Table2[[#This Row],[1M Return vs Nifty]]-AVERAGE(Table2[1M Return vs Nifty]))/_xlfn.STDEV.P(Table2[1M Return vs Nifty])</f>
        <v>0.46847139696590245</v>
      </c>
      <c r="K371">
        <v>19.0904519068505</v>
      </c>
      <c r="L371">
        <f>(Table2[[#This Row],[6M Return vs Nifty]]-AVERAGE(Table2[6M Return vs Nifty]))/_xlfn.STDEV.P(Table2[6M Return vs Nifty])</f>
        <v>0.38530178861181158</v>
      </c>
      <c r="M371">
        <v>3.8511905913361901</v>
      </c>
      <c r="N371">
        <f>(Table2[[#This Row],[1W Return vs Nifty]]-AVERAGE(Table2[1W Return vs Nifty]))/_xlfn.STDEV.P(Table2[1W Return vs Nifty])</f>
        <v>0.77571754959538042</v>
      </c>
      <c r="O371">
        <v>5390.31</v>
      </c>
      <c r="P371">
        <v>5196.9011448317096</v>
      </c>
      <c r="Q371">
        <v>4789.6567595263296</v>
      </c>
      <c r="R371">
        <v>69.287110594666601</v>
      </c>
      <c r="S371" s="2">
        <f>(Table2[[#This Row],[Close Price]]-Table2[[#This Row],[20D EMA]])/Table2[[#This Row],[20D EMA]]</f>
        <v>4.9698440349441757E-2</v>
      </c>
      <c r="T371" s="2">
        <f>(Table2[[#This Row],[Close Price]]-Table2[[#This Row],[50D EMA]])/Table2[[#This Row],[50D EMA]]</f>
        <v>8.8764215887971898E-2</v>
      </c>
      <c r="U371" s="2">
        <f>(Table2[[#This Row],[Close Price]]-Table2[[#This Row],[200D EMA]])/Table2[[#This Row],[200D EMA]]</f>
        <v>0.18133726153678795</v>
      </c>
      <c r="V371">
        <v>0.55978501544379899</v>
      </c>
      <c r="W371">
        <v>5405.1</v>
      </c>
      <c r="X371">
        <v>5684.95</v>
      </c>
      <c r="Y371">
        <v>5405.1</v>
      </c>
      <c r="Z371">
        <v>5684.95</v>
      </c>
      <c r="AA371">
        <v>5124.3500000000004</v>
      </c>
      <c r="AB371">
        <v>5769</v>
      </c>
      <c r="AC371" s="2">
        <f>(Table2[[#This Row],[Close Price]]/Table2[[#This Row],[Day Low]])-1</f>
        <v>4.6826145677230757E-2</v>
      </c>
      <c r="AD371" s="2">
        <f>(Table2[[#This Row],[Day High]]/Table2[[#This Row],[Close Price]])-1</f>
        <v>4.7276519034322728E-3</v>
      </c>
      <c r="AE371" s="2">
        <f>(Table2[[#This Row],[Close Price]]/Table2[[#This Row],[Current Week Low]])-1</f>
        <v>4.6826145677230757E-2</v>
      </c>
      <c r="AF371" s="2">
        <f>(Table2[[#This Row],[Current Week High]]/Table2[[#This Row],[Close Price]])-1</f>
        <v>4.7276519034322728E-3</v>
      </c>
      <c r="AG371" s="2">
        <f>(Table2[[#This Row],[Close Price]]/Table2[[#This Row],[Current Month Low]])-1</f>
        <v>0.10417906661332643</v>
      </c>
      <c r="AH371" s="2">
        <f>(Table2[[#This Row],[Current Month High]]/Table2[[#This Row],[Close Price]])-1</f>
        <v>1.9582199285992141E-2</v>
      </c>
      <c r="AI371">
        <v>5.3135272701565901</v>
      </c>
      <c r="AJ371">
        <v>40.716239741357803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0.18</v>
      </c>
      <c r="AM371" t="s">
        <v>10349</v>
      </c>
      <c r="AN371">
        <v>7.8</v>
      </c>
      <c r="AO371" t="s">
        <v>10349</v>
      </c>
      <c r="AP371">
        <v>5.7822346620465002E-2</v>
      </c>
      <c r="AQ371">
        <f>(Table2[[#This Row],[Sharpe Ratio]]-AVERAGE(Table2[Sharpe Ratio]))/_xlfn.STDEV.P(Table2[Sharpe Ratio])</f>
        <v>-8.8878109916445597E-2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0.91887577508748453</v>
      </c>
      <c r="AS371">
        <f>_xlfn.RANK.AVG(Table2[[#This Row],[1Y Return vs Nifty Z-Score]],Table2[1Y Return vs Nifty Z-Score])</f>
        <v>530</v>
      </c>
      <c r="AT371">
        <f>_xlfn.RANK.AVG(Table2[[#This Row],[6M Return vs Nifty Z-Score]],Table2[6M Return vs Nifty Z-Score])</f>
        <v>212</v>
      </c>
      <c r="AU371">
        <f>_xlfn.RANK.AVG(Table2[[#This Row],[Sharpe Ratio Z-Score]],Table2[Sharpe Ratio Z-Score])</f>
        <v>374</v>
      </c>
      <c r="AV371">
        <f>(Table2[[#This Row],[Rank 1Y]]+Table2[[#This Row],[Rank 6M]]+Table2[[#This Row],[Rank Sharpe]])/3</f>
        <v>372</v>
      </c>
    </row>
    <row r="372" spans="1:48" x14ac:dyDescent="0.3">
      <c r="A372" t="s">
        <v>1569</v>
      </c>
      <c r="B372" t="s">
        <v>1570</v>
      </c>
      <c r="C372" t="s">
        <v>10310</v>
      </c>
      <c r="D372" t="s">
        <v>898</v>
      </c>
      <c r="E372">
        <v>6287.8087546819997</v>
      </c>
      <c r="F372">
        <v>212.42</v>
      </c>
      <c r="G372">
        <v>28.371433324802201</v>
      </c>
      <c r="H372">
        <f>(Table2[[#This Row],[1Y Return vs Nifty]]-AVERAGE(Table2[1Y Return vs Nifty]))/_xlfn.STDEV.P(Table2[1Y Return vs Nifty])</f>
        <v>-1.9556433434524293E-2</v>
      </c>
      <c r="I372">
        <v>-9.5727482742145096</v>
      </c>
      <c r="J372">
        <f>(Table2[[#This Row],[1M Return vs Nifty]]-AVERAGE(Table2[1M Return vs Nifty]))/_xlfn.STDEV.P(Table2[1M Return vs Nifty])</f>
        <v>-0.93190312890790183</v>
      </c>
      <c r="K372">
        <v>-4.4338695752168702</v>
      </c>
      <c r="L372">
        <f>(Table2[[#This Row],[6M Return vs Nifty]]-AVERAGE(Table2[6M Return vs Nifty]))/_xlfn.STDEV.P(Table2[6M Return vs Nifty])</f>
        <v>-0.4221162520301418</v>
      </c>
      <c r="M372">
        <v>-3.0881027075217702</v>
      </c>
      <c r="N372">
        <f>(Table2[[#This Row],[1W Return vs Nifty]]-AVERAGE(Table2[1W Return vs Nifty]))/_xlfn.STDEV.P(Table2[1W Return vs Nifty])</f>
        <v>-0.79821897000357045</v>
      </c>
      <c r="O372">
        <v>210.34</v>
      </c>
      <c r="P372">
        <v>212.29892406755201</v>
      </c>
      <c r="Q372">
        <v>195.595652353502</v>
      </c>
      <c r="R372">
        <v>57.573362820631097</v>
      </c>
      <c r="S372" s="2">
        <f>(Table2[[#This Row],[Close Price]]-Table2[[#This Row],[20D EMA]])/Table2[[#This Row],[20D EMA]]</f>
        <v>9.8887515451173535E-3</v>
      </c>
      <c r="T372" s="2">
        <f>(Table2[[#This Row],[Close Price]]-Table2[[#This Row],[50D EMA]])/Table2[[#This Row],[50D EMA]]</f>
        <v>5.7030874263618047E-4</v>
      </c>
      <c r="U372" s="2">
        <f>(Table2[[#This Row],[Close Price]]-Table2[[#This Row],[200D EMA]])/Table2[[#This Row],[200D EMA]]</f>
        <v>8.6015959169129019E-2</v>
      </c>
      <c r="V372">
        <v>0.721029170627421</v>
      </c>
      <c r="W372">
        <v>206</v>
      </c>
      <c r="X372">
        <v>213.4</v>
      </c>
      <c r="Y372">
        <v>205.2</v>
      </c>
      <c r="Z372">
        <v>213.4</v>
      </c>
      <c r="AA372">
        <v>201</v>
      </c>
      <c r="AB372">
        <v>228.4</v>
      </c>
      <c r="AC372" s="2">
        <f>(Table2[[#This Row],[Close Price]]/Table2[[#This Row],[Day Low]])-1</f>
        <v>3.1165048543689178E-2</v>
      </c>
      <c r="AD372" s="2">
        <f>(Table2[[#This Row],[Day High]]/Table2[[#This Row],[Close Price]])-1</f>
        <v>4.6135015535260226E-3</v>
      </c>
      <c r="AE372" s="2">
        <f>(Table2[[#This Row],[Close Price]]/Table2[[#This Row],[Current Week Low]])-1</f>
        <v>3.5185185185185208E-2</v>
      </c>
      <c r="AF372" s="2">
        <f>(Table2[[#This Row],[Current Week High]]/Table2[[#This Row],[Close Price]])-1</f>
        <v>4.6135015535260226E-3</v>
      </c>
      <c r="AG372" s="2">
        <f>(Table2[[#This Row],[Close Price]]/Table2[[#This Row],[Current Month Low]])-1</f>
        <v>5.6815920398009867E-2</v>
      </c>
      <c r="AH372" s="2">
        <f>(Table2[[#This Row],[Current Month High]]/Table2[[#This Row],[Close Price]])-1</f>
        <v>7.5228321250353059E-2</v>
      </c>
      <c r="AI372">
        <v>19.856887298747701</v>
      </c>
      <c r="AJ372">
        <v>69.124203821655996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-0.05</v>
      </c>
      <c r="AM372" t="s">
        <v>10348</v>
      </c>
      <c r="AN372">
        <v>1.38</v>
      </c>
      <c r="AO372" t="s">
        <v>10349</v>
      </c>
      <c r="AP372">
        <v>6.6249521614884996E-2</v>
      </c>
      <c r="AQ372">
        <f>(Table2[[#This Row],[Sharpe Ratio]]-AVERAGE(Table2[Sharpe Ratio]))/_xlfn.STDEV.P(Table2[Sharpe Ratio])</f>
        <v>7.9408361534691104E-3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302</v>
      </c>
      <c r="AT372">
        <f>_xlfn.RANK.AVG(Table2[[#This Row],[6M Return vs Nifty Z-Score]],Table2[6M Return vs Nifty Z-Score])</f>
        <v>460</v>
      </c>
      <c r="AU372">
        <f>_xlfn.RANK.AVG(Table2[[#This Row],[Sharpe Ratio Z-Score]],Table2[Sharpe Ratio Z-Score])</f>
        <v>355</v>
      </c>
      <c r="AV372">
        <f>(Table2[[#This Row],[Rank 1Y]]+Table2[[#This Row],[Rank 6M]]+Table2[[#This Row],[Rank Sharpe]])/3</f>
        <v>372.33333333333331</v>
      </c>
    </row>
    <row r="373" spans="1:48" x14ac:dyDescent="0.3">
      <c r="A373" t="s">
        <v>482</v>
      </c>
      <c r="B373" t="s">
        <v>483</v>
      </c>
      <c r="C373" t="s">
        <v>10305</v>
      </c>
      <c r="D373" t="s">
        <v>37</v>
      </c>
      <c r="E373">
        <v>44339.44</v>
      </c>
      <c r="F373">
        <v>269.05</v>
      </c>
      <c r="G373">
        <v>77.105783704404004</v>
      </c>
      <c r="H373">
        <f>(Table2[[#This Row],[1Y Return vs Nifty]]-AVERAGE(Table2[1Y Return vs Nifty]))/_xlfn.STDEV.P(Table2[1Y Return vs Nifty])</f>
        <v>0.74886483374617197</v>
      </c>
      <c r="I373">
        <v>-8.5212090800143496</v>
      </c>
      <c r="J373">
        <f>(Table2[[#This Row],[1M Return vs Nifty]]-AVERAGE(Table2[1M Return vs Nifty]))/_xlfn.STDEV.P(Table2[1M Return vs Nifty])</f>
        <v>-0.83074240887375228</v>
      </c>
      <c r="K373">
        <v>-13.8581813145762</v>
      </c>
      <c r="L373">
        <f>(Table2[[#This Row],[6M Return vs Nifty]]-AVERAGE(Table2[6M Return vs Nifty]))/_xlfn.STDEV.P(Table2[6M Return vs Nifty])</f>
        <v>-0.7455840011336855</v>
      </c>
      <c r="M373">
        <v>3.78921985806815</v>
      </c>
      <c r="N373">
        <f>(Table2[[#This Row],[1W Return vs Nifty]]-AVERAGE(Table2[1W Return vs Nifty]))/_xlfn.STDEV.P(Table2[1W Return vs Nifty])</f>
        <v>0.76166165138843389</v>
      </c>
      <c r="O373">
        <v>261.63</v>
      </c>
      <c r="P373">
        <v>258.37544907099698</v>
      </c>
      <c r="Q373">
        <v>229.660321582563</v>
      </c>
      <c r="R373">
        <v>59.241602980203297</v>
      </c>
      <c r="S373" s="2">
        <f>(Table2[[#This Row],[Close Price]]-Table2[[#This Row],[20D EMA]])/Table2[[#This Row],[20D EMA]]</f>
        <v>2.8360662003592923E-2</v>
      </c>
      <c r="T373" s="2">
        <f>(Table2[[#This Row],[Close Price]]-Table2[[#This Row],[50D EMA]])/Table2[[#This Row],[50D EMA]]</f>
        <v>4.131410692224808E-2</v>
      </c>
      <c r="U373" s="2">
        <f>(Table2[[#This Row],[Close Price]]-Table2[[#This Row],[200D EMA]])/Table2[[#This Row],[200D EMA]]</f>
        <v>0.17151277219332989</v>
      </c>
      <c r="V373">
        <v>0.59278491017249701</v>
      </c>
      <c r="W373">
        <v>264.8</v>
      </c>
      <c r="X373">
        <v>277.64999999999998</v>
      </c>
      <c r="Y373">
        <v>262.3</v>
      </c>
      <c r="Z373">
        <v>277.64999999999998</v>
      </c>
      <c r="AA373">
        <v>230.2</v>
      </c>
      <c r="AB373">
        <v>301.95</v>
      </c>
      <c r="AC373" s="2">
        <f>(Table2[[#This Row],[Close Price]]/Table2[[#This Row],[Day Low]])-1</f>
        <v>1.6049848942598199E-2</v>
      </c>
      <c r="AD373" s="2">
        <f>(Table2[[#This Row],[Day High]]/Table2[[#This Row],[Close Price]])-1</f>
        <v>3.1964318899832644E-2</v>
      </c>
      <c r="AE373" s="2">
        <f>(Table2[[#This Row],[Close Price]]/Table2[[#This Row],[Current Week Low]])-1</f>
        <v>2.5733892489515853E-2</v>
      </c>
      <c r="AF373" s="2">
        <f>(Table2[[#This Row],[Current Week High]]/Table2[[#This Row],[Close Price]])-1</f>
        <v>3.1964318899832644E-2</v>
      </c>
      <c r="AG373" s="2">
        <f>(Table2[[#This Row],[Close Price]]/Table2[[#This Row],[Current Month Low]])-1</f>
        <v>0.16876629018245004</v>
      </c>
      <c r="AH373" s="2">
        <f>(Table2[[#This Row],[Current Month High]]/Table2[[#This Row],[Close Price]])-1</f>
        <v>0.12228210369819736</v>
      </c>
      <c r="AI373">
        <v>20.683887753205699</v>
      </c>
      <c r="AJ373">
        <v>117.76608660461299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0.15</v>
      </c>
      <c r="AM373" t="s">
        <v>10349</v>
      </c>
      <c r="AN373">
        <v>3.36</v>
      </c>
      <c r="AO373" t="s">
        <v>10349</v>
      </c>
      <c r="AP373">
        <v>4.7085592858035E-2</v>
      </c>
      <c r="AQ373">
        <f>(Table2[[#This Row],[Sharpe Ratio]]-AVERAGE(Table2[Sharpe Ratio]))/_xlfn.STDEV.P(Table2[Sharpe Ratio])</f>
        <v>-0.21223156871835458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-0.27803149359118662</v>
      </c>
      <c r="AS373">
        <f>_xlfn.RANK.AVG(Table2[[#This Row],[1Y Return vs Nifty Z-Score]],Table2[1Y Return vs Nifty Z-Score])</f>
        <v>136</v>
      </c>
      <c r="AT373">
        <f>_xlfn.RANK.AVG(Table2[[#This Row],[6M Return vs Nifty Z-Score]],Table2[6M Return vs Nifty Z-Score])</f>
        <v>576</v>
      </c>
      <c r="AU373">
        <f>_xlfn.RANK.AVG(Table2[[#This Row],[Sharpe Ratio Z-Score]],Table2[Sharpe Ratio Z-Score])</f>
        <v>406</v>
      </c>
      <c r="AV373">
        <f>(Table2[[#This Row],[Rank 1Y]]+Table2[[#This Row],[Rank 6M]]+Table2[[#This Row],[Rank Sharpe]])/3</f>
        <v>372.66666666666669</v>
      </c>
    </row>
    <row r="374" spans="1:48" x14ac:dyDescent="0.3">
      <c r="A374" t="s">
        <v>1060</v>
      </c>
      <c r="B374" t="s">
        <v>1061</v>
      </c>
      <c r="C374" t="s">
        <v>10316</v>
      </c>
      <c r="D374" t="s">
        <v>770</v>
      </c>
      <c r="E374">
        <v>12738.798377409999</v>
      </c>
      <c r="F374">
        <v>9794.65</v>
      </c>
      <c r="G374">
        <v>-24.941927488204701</v>
      </c>
      <c r="H374">
        <f>(Table2[[#This Row],[1Y Return vs Nifty]]-AVERAGE(Table2[1Y Return vs Nifty]))/_xlfn.STDEV.P(Table2[1Y Return vs Nifty])</f>
        <v>-0.86017747289624236</v>
      </c>
      <c r="I374">
        <v>6.1979113648362496</v>
      </c>
      <c r="J374">
        <f>(Table2[[#This Row],[1M Return vs Nifty]]-AVERAGE(Table2[1M Return vs Nifty]))/_xlfn.STDEV.P(Table2[1M Return vs Nifty])</f>
        <v>0.58527406553169792</v>
      </c>
      <c r="K374">
        <v>15.841987209449799</v>
      </c>
      <c r="L374">
        <f>(Table2[[#This Row],[6M Return vs Nifty]]-AVERAGE(Table2[6M Return vs Nifty]))/_xlfn.STDEV.P(Table2[6M Return vs Nifty])</f>
        <v>0.27380573534331465</v>
      </c>
      <c r="M374">
        <v>-1.69065589178458</v>
      </c>
      <c r="N374">
        <f>(Table2[[#This Row],[1W Return vs Nifty]]-AVERAGE(Table2[1W Return vs Nifty]))/_xlfn.STDEV.P(Table2[1W Return vs Nifty])</f>
        <v>-0.48125692750739685</v>
      </c>
      <c r="O374">
        <v>9682</v>
      </c>
      <c r="P374">
        <v>9149.2237657382502</v>
      </c>
      <c r="Q374">
        <v>8180.6332261193902</v>
      </c>
      <c r="R374">
        <v>51.613309119518597</v>
      </c>
      <c r="S374" s="2">
        <f>(Table2[[#This Row],[Close Price]]-Table2[[#This Row],[20D EMA]])/Table2[[#This Row],[20D EMA]]</f>
        <v>1.1634992770088786E-2</v>
      </c>
      <c r="T374" s="2">
        <f>(Table2[[#This Row],[Close Price]]-Table2[[#This Row],[50D EMA]])/Table2[[#This Row],[50D EMA]]</f>
        <v>7.0544370843647189E-2</v>
      </c>
      <c r="U374" s="2">
        <f>(Table2[[#This Row],[Close Price]]-Table2[[#This Row],[200D EMA]])/Table2[[#This Row],[200D EMA]]</f>
        <v>0.19729729096365359</v>
      </c>
      <c r="V374">
        <v>0.64248646824147104</v>
      </c>
      <c r="W374">
        <v>9725</v>
      </c>
      <c r="X374">
        <v>9816.1</v>
      </c>
      <c r="Y374">
        <v>9680.0499999999993</v>
      </c>
      <c r="Z374">
        <v>9880.9500000000007</v>
      </c>
      <c r="AA374">
        <v>8760</v>
      </c>
      <c r="AB374">
        <v>10789.95</v>
      </c>
      <c r="AC374" s="2">
        <f>(Table2[[#This Row],[Close Price]]/Table2[[#This Row],[Day Low]])-1</f>
        <v>7.1619537275064982E-3</v>
      </c>
      <c r="AD374" s="2">
        <f>(Table2[[#This Row],[Day High]]/Table2[[#This Row],[Close Price]])-1</f>
        <v>2.1899710556274599E-3</v>
      </c>
      <c r="AE374" s="2">
        <f>(Table2[[#This Row],[Close Price]]/Table2[[#This Row],[Current Week Low]])-1</f>
        <v>1.1838781824474065E-2</v>
      </c>
      <c r="AF374" s="2">
        <f>(Table2[[#This Row],[Current Week High]]/Table2[[#This Row],[Close Price]])-1</f>
        <v>8.8109324988643323E-3</v>
      </c>
      <c r="AG374" s="2">
        <f>(Table2[[#This Row],[Close Price]]/Table2[[#This Row],[Current Month Low]])-1</f>
        <v>0.11811073059360733</v>
      </c>
      <c r="AH374" s="2">
        <f>(Table2[[#This Row],[Current Month High]]/Table2[[#This Row],[Close Price]])-1</f>
        <v>0.10161669891216141</v>
      </c>
      <c r="AI374">
        <v>10.1616698912161</v>
      </c>
      <c r="AJ374">
        <v>48.601923777157403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0.25</v>
      </c>
      <c r="AM374" t="s">
        <v>10349</v>
      </c>
      <c r="AN374">
        <v>-5.61</v>
      </c>
      <c r="AO374" t="s">
        <v>10348</v>
      </c>
      <c r="AP374">
        <v>8.9329132067782993E-2</v>
      </c>
      <c r="AQ374">
        <f>(Table2[[#This Row],[Sharpe Ratio]]-AVERAGE(Table2[Sharpe Ratio]))/_xlfn.STDEV.P(Table2[Sharpe Ratio])</f>
        <v>0.27310010497527015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-0.20925449455335648</v>
      </c>
      <c r="AS374">
        <f>_xlfn.RANK.AVG(Table2[[#This Row],[1Y Return vs Nifty Z-Score]],Table2[1Y Return vs Nifty Z-Score])</f>
        <v>619</v>
      </c>
      <c r="AT374">
        <f>_xlfn.RANK.AVG(Table2[[#This Row],[6M Return vs Nifty Z-Score]],Table2[6M Return vs Nifty Z-Score])</f>
        <v>235</v>
      </c>
      <c r="AU374">
        <f>_xlfn.RANK.AVG(Table2[[#This Row],[Sharpe Ratio Z-Score]],Table2[Sharpe Ratio Z-Score])</f>
        <v>265</v>
      </c>
      <c r="AV374">
        <f>(Table2[[#This Row],[Rank 1Y]]+Table2[[#This Row],[Rank 6M]]+Table2[[#This Row],[Rank Sharpe]])/3</f>
        <v>373</v>
      </c>
    </row>
    <row r="375" spans="1:48" x14ac:dyDescent="0.3">
      <c r="A375" t="s">
        <v>1074</v>
      </c>
      <c r="B375" t="s">
        <v>1075</v>
      </c>
      <c r="C375" t="s">
        <v>10309</v>
      </c>
      <c r="D375" t="s">
        <v>51</v>
      </c>
      <c r="E375">
        <v>12471.580879519999</v>
      </c>
      <c r="F375">
        <v>1017.85</v>
      </c>
      <c r="G375">
        <v>35.165321766860401</v>
      </c>
      <c r="H375">
        <f>(Table2[[#This Row],[1Y Return vs Nifty]]-AVERAGE(Table2[1Y Return vs Nifty]))/_xlfn.STDEV.P(Table2[1Y Return vs Nifty])</f>
        <v>8.7566536812674567E-2</v>
      </c>
      <c r="I375">
        <v>20.1377752108314</v>
      </c>
      <c r="J375">
        <f>(Table2[[#This Row],[1M Return vs Nifty]]-AVERAGE(Table2[1M Return vs Nifty]))/_xlfn.STDEV.P(Table2[1M Return vs Nifty])</f>
        <v>1.9263240916427116</v>
      </c>
      <c r="K375">
        <v>1.8830929353821799</v>
      </c>
      <c r="L375">
        <f>(Table2[[#This Row],[6M Return vs Nifty]]-AVERAGE(Table2[6M Return vs Nifty]))/_xlfn.STDEV.P(Table2[6M Return vs Nifty])</f>
        <v>-0.20530109342909031</v>
      </c>
      <c r="M375">
        <v>2.1288467681693599</v>
      </c>
      <c r="N375">
        <f>(Table2[[#This Row],[1W Return vs Nifty]]-AVERAGE(Table2[1W Return vs Nifty]))/_xlfn.STDEV.P(Table2[1W Return vs Nifty])</f>
        <v>0.38506395911605978</v>
      </c>
      <c r="O375">
        <v>973.15</v>
      </c>
      <c r="P375">
        <v>919.55429536044505</v>
      </c>
      <c r="Q375">
        <v>807.95911734015704</v>
      </c>
      <c r="R375">
        <v>62.752736261378097</v>
      </c>
      <c r="S375" s="2">
        <f>(Table2[[#This Row],[Close Price]]-Table2[[#This Row],[20D EMA]])/Table2[[#This Row],[20D EMA]]</f>
        <v>4.5933309356214404E-2</v>
      </c>
      <c r="T375" s="2">
        <f>(Table2[[#This Row],[Close Price]]-Table2[[#This Row],[50D EMA]])/Table2[[#This Row],[50D EMA]]</f>
        <v>0.10689494370859876</v>
      </c>
      <c r="U375" s="2">
        <f>(Table2[[#This Row],[Close Price]]-Table2[[#This Row],[200D EMA]])/Table2[[#This Row],[200D EMA]]</f>
        <v>0.25977908801971883</v>
      </c>
      <c r="V375">
        <v>0.83915193085019102</v>
      </c>
      <c r="W375">
        <v>1011</v>
      </c>
      <c r="X375">
        <v>1054.3499999999999</v>
      </c>
      <c r="Y375">
        <v>1011</v>
      </c>
      <c r="Z375">
        <v>1054.55</v>
      </c>
      <c r="AA375">
        <v>851.25</v>
      </c>
      <c r="AB375">
        <v>1063.7</v>
      </c>
      <c r="AC375" s="2">
        <f>(Table2[[#This Row],[Close Price]]/Table2[[#This Row],[Day Low]])-1</f>
        <v>6.7754698318496231E-3</v>
      </c>
      <c r="AD375" s="2">
        <f>(Table2[[#This Row],[Day High]]/Table2[[#This Row],[Close Price]])-1</f>
        <v>3.5859900771233466E-2</v>
      </c>
      <c r="AE375" s="2">
        <f>(Table2[[#This Row],[Close Price]]/Table2[[#This Row],[Current Week Low]])-1</f>
        <v>6.7754698318496231E-3</v>
      </c>
      <c r="AF375" s="2">
        <f>(Table2[[#This Row],[Current Week High]]/Table2[[#This Row],[Close Price]])-1</f>
        <v>3.6056393378198992E-2</v>
      </c>
      <c r="AG375" s="2">
        <f>(Table2[[#This Row],[Close Price]]/Table2[[#This Row],[Current Month Low]])-1</f>
        <v>0.19571218795888412</v>
      </c>
      <c r="AH375" s="2">
        <f>(Table2[[#This Row],[Current Month High]]/Table2[[#This Row],[Close Price]])-1</f>
        <v>4.5045930146878188E-2</v>
      </c>
      <c r="AI375">
        <v>4.5045930146878099</v>
      </c>
      <c r="AJ375">
        <v>66.683042659461194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0.01</v>
      </c>
      <c r="AM375" t="s">
        <v>10349</v>
      </c>
      <c r="AN375">
        <v>10.01</v>
      </c>
      <c r="AO375" t="s">
        <v>10349</v>
      </c>
      <c r="AP375">
        <v>2.6396639301544001E-2</v>
      </c>
      <c r="AQ375">
        <f>(Table2[[#This Row],[Sharpe Ratio]]-AVERAGE(Table2[Sharpe Ratio]))/_xlfn.STDEV.P(Table2[Sharpe Ratio])</f>
        <v>-0.44992482653668658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1.7437286676056691</v>
      </c>
      <c r="AS375">
        <f>_xlfn.RANK.AVG(Table2[[#This Row],[1Y Return vs Nifty Z-Score]],Table2[1Y Return vs Nifty Z-Score])</f>
        <v>274</v>
      </c>
      <c r="AT375">
        <f>_xlfn.RANK.AVG(Table2[[#This Row],[6M Return vs Nifty Z-Score]],Table2[6M Return vs Nifty Z-Score])</f>
        <v>382</v>
      </c>
      <c r="AU375">
        <f>_xlfn.RANK.AVG(Table2[[#This Row],[Sharpe Ratio Z-Score]],Table2[Sharpe Ratio Z-Score])</f>
        <v>463</v>
      </c>
      <c r="AV375">
        <f>(Table2[[#This Row],[Rank 1Y]]+Table2[[#This Row],[Rank 6M]]+Table2[[#This Row],[Rank Sharpe]])/3</f>
        <v>373</v>
      </c>
    </row>
    <row r="376" spans="1:48" x14ac:dyDescent="0.3">
      <c r="A376" t="s">
        <v>519</v>
      </c>
      <c r="B376" t="s">
        <v>520</v>
      </c>
      <c r="C376" t="s">
        <v>10312</v>
      </c>
      <c r="D376" t="s">
        <v>375</v>
      </c>
      <c r="E376">
        <v>40597.70831704</v>
      </c>
      <c r="F376">
        <v>776.8</v>
      </c>
      <c r="G376">
        <v>13.5181839656415</v>
      </c>
      <c r="H376">
        <f>(Table2[[#This Row],[1Y Return vs Nifty]]-AVERAGE(Table2[1Y Return vs Nifty]))/_xlfn.STDEV.P(Table2[1Y Return vs Nifty])</f>
        <v>-0.25375577343628158</v>
      </c>
      <c r="I376">
        <v>2.9176882662587702</v>
      </c>
      <c r="J376">
        <f>(Table2[[#This Row],[1M Return vs Nifty]]-AVERAGE(Table2[1M Return vs Nifty]))/_xlfn.STDEV.P(Table2[1M Return vs Nifty])</f>
        <v>0.2697083383053826</v>
      </c>
      <c r="K376">
        <v>20.483796688159298</v>
      </c>
      <c r="L376">
        <f>(Table2[[#This Row],[6M Return vs Nifty]]-AVERAGE(Table2[6M Return vs Nifty]))/_xlfn.STDEV.P(Table2[6M Return vs Nifty])</f>
        <v>0.43312513238479305</v>
      </c>
      <c r="M376">
        <v>2.3768004361230202</v>
      </c>
      <c r="N376">
        <f>(Table2[[#This Row],[1W Return vs Nifty]]-AVERAGE(Table2[1W Return vs Nifty]))/_xlfn.STDEV.P(Table2[1W Return vs Nifty])</f>
        <v>0.44130359568323096</v>
      </c>
      <c r="O376">
        <v>754.12</v>
      </c>
      <c r="P376">
        <v>738.15058127126497</v>
      </c>
      <c r="Q376">
        <v>652.01709435747398</v>
      </c>
      <c r="R376">
        <v>63.314400205300601</v>
      </c>
      <c r="S376" s="2">
        <f>(Table2[[#This Row],[Close Price]]-Table2[[#This Row],[20D EMA]])/Table2[[#This Row],[20D EMA]]</f>
        <v>3.0074789158224088E-2</v>
      </c>
      <c r="T376" s="2">
        <f>(Table2[[#This Row],[Close Price]]-Table2[[#This Row],[50D EMA]])/Table2[[#This Row],[50D EMA]]</f>
        <v>5.2359802605820349E-2</v>
      </c>
      <c r="U376" s="2">
        <f>(Table2[[#This Row],[Close Price]]-Table2[[#This Row],[200D EMA]])/Table2[[#This Row],[200D EMA]]</f>
        <v>0.19137980694431406</v>
      </c>
      <c r="V376">
        <v>0.61356702272706598</v>
      </c>
      <c r="W376">
        <v>770.25</v>
      </c>
      <c r="X376">
        <v>810.95</v>
      </c>
      <c r="Y376">
        <v>765.05</v>
      </c>
      <c r="Z376">
        <v>810.95</v>
      </c>
      <c r="AA376">
        <v>705</v>
      </c>
      <c r="AB376">
        <v>810.95</v>
      </c>
      <c r="AC376" s="2">
        <f>(Table2[[#This Row],[Close Price]]/Table2[[#This Row],[Day Low]])-1</f>
        <v>8.5037325543653175E-3</v>
      </c>
      <c r="AD376" s="2">
        <f>(Table2[[#This Row],[Day High]]/Table2[[#This Row],[Close Price]])-1</f>
        <v>4.3962409886714848E-2</v>
      </c>
      <c r="AE376" s="2">
        <f>(Table2[[#This Row],[Close Price]]/Table2[[#This Row],[Current Week Low]])-1</f>
        <v>1.535847330239859E-2</v>
      </c>
      <c r="AF376" s="2">
        <f>(Table2[[#This Row],[Current Week High]]/Table2[[#This Row],[Close Price]])-1</f>
        <v>4.3962409886714848E-2</v>
      </c>
      <c r="AG376" s="2">
        <f>(Table2[[#This Row],[Close Price]]/Table2[[#This Row],[Current Month Low]])-1</f>
        <v>0.10184397163120562</v>
      </c>
      <c r="AH376" s="2">
        <f>(Table2[[#This Row],[Current Month High]]/Table2[[#This Row],[Close Price]])-1</f>
        <v>4.3962409886714848E-2</v>
      </c>
      <c r="AI376">
        <v>4.3962409886714804</v>
      </c>
      <c r="AJ376">
        <v>57.886178861788601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0.13</v>
      </c>
      <c r="AM376" t="s">
        <v>10349</v>
      </c>
      <c r="AN376">
        <v>5.2</v>
      </c>
      <c r="AO376" t="s">
        <v>10349</v>
      </c>
      <c r="AQ376">
        <f>(Table2[[#This Row],[Sharpe Ratio]]-AVERAGE(Table2[Sharpe Ratio]))/_xlfn.STDEV.P(Table2[Sharpe Ratio])</f>
        <v>-0.75319309836626391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0.13718819457086123</v>
      </c>
      <c r="AS376">
        <f>_xlfn.RANK.AVG(Table2[[#This Row],[1Y Return vs Nifty Z-Score]],Table2[1Y Return vs Nifty Z-Score])</f>
        <v>365</v>
      </c>
      <c r="AT376">
        <f>_xlfn.RANK.AVG(Table2[[#This Row],[6M Return vs Nifty Z-Score]],Table2[6M Return vs Nifty Z-Score])</f>
        <v>204</v>
      </c>
      <c r="AU376">
        <f>_xlfn.RANK.AVG(Table2[[#This Row],[Sharpe Ratio Z-Score]],Table2[Sharpe Ratio Z-Score])</f>
        <v>551.5</v>
      </c>
      <c r="AV376">
        <f>(Table2[[#This Row],[Rank 1Y]]+Table2[[#This Row],[Rank 6M]]+Table2[[#This Row],[Rank Sharpe]])/3</f>
        <v>373.5</v>
      </c>
    </row>
    <row r="377" spans="1:48" x14ac:dyDescent="0.3">
      <c r="A377" t="s">
        <v>744</v>
      </c>
      <c r="B377" t="s">
        <v>745</v>
      </c>
      <c r="C377" t="s">
        <v>10305</v>
      </c>
      <c r="D377" t="s">
        <v>541</v>
      </c>
      <c r="E377">
        <v>22878.442236325001</v>
      </c>
      <c r="F377">
        <v>880.75</v>
      </c>
      <c r="G377">
        <v>5.2182426357035698</v>
      </c>
      <c r="H377">
        <f>(Table2[[#This Row],[1Y Return vs Nifty]]-AVERAGE(Table2[1Y Return vs Nifty]))/_xlfn.STDEV.P(Table2[1Y Return vs Nifty])</f>
        <v>-0.38462550668599049</v>
      </c>
      <c r="I377">
        <v>9.1565328466740699</v>
      </c>
      <c r="J377">
        <f>(Table2[[#This Row],[1M Return vs Nifty]]-AVERAGE(Table2[1M Return vs Nifty]))/_xlfn.STDEV.P(Table2[1M Return vs Nifty])</f>
        <v>0.86990090689149357</v>
      </c>
      <c r="K377">
        <v>10.463648375623899</v>
      </c>
      <c r="L377">
        <f>(Table2[[#This Row],[6M Return vs Nifty]]-AVERAGE(Table2[6M Return vs Nifty]))/_xlfn.STDEV.P(Table2[6M Return vs Nifty])</f>
        <v>8.9206668100223985E-2</v>
      </c>
      <c r="M377">
        <v>5.0163528214381197</v>
      </c>
      <c r="N377">
        <f>(Table2[[#This Row],[1W Return vs Nifty]]-AVERAGE(Table2[1W Return vs Nifty]))/_xlfn.STDEV.P(Table2[1W Return vs Nifty])</f>
        <v>1.0399939400336686</v>
      </c>
      <c r="O377">
        <v>834.94</v>
      </c>
      <c r="P377">
        <v>809.69875341050295</v>
      </c>
      <c r="Q377">
        <v>753.47289772004603</v>
      </c>
      <c r="R377">
        <v>66.263328069317794</v>
      </c>
      <c r="S377" s="2">
        <f>(Table2[[#This Row],[Close Price]]-Table2[[#This Row],[20D EMA]])/Table2[[#This Row],[20D EMA]]</f>
        <v>5.4866217931827367E-2</v>
      </c>
      <c r="T377" s="2">
        <f>(Table2[[#This Row],[Close Price]]-Table2[[#This Row],[50D EMA]])/Table2[[#This Row],[50D EMA]]</f>
        <v>8.7750223512417E-2</v>
      </c>
      <c r="U377" s="2">
        <f>(Table2[[#This Row],[Close Price]]-Table2[[#This Row],[200D EMA]])/Table2[[#This Row],[200D EMA]]</f>
        <v>0.16892061103336986</v>
      </c>
      <c r="V377">
        <v>1.2821413591165201</v>
      </c>
      <c r="W377">
        <v>870.65</v>
      </c>
      <c r="X377">
        <v>889.3</v>
      </c>
      <c r="Y377">
        <v>850.85</v>
      </c>
      <c r="Z377">
        <v>889.3</v>
      </c>
      <c r="AA377">
        <v>768.05</v>
      </c>
      <c r="AB377">
        <v>909</v>
      </c>
      <c r="AC377" s="2">
        <f>(Table2[[#This Row],[Close Price]]/Table2[[#This Row],[Day Low]])-1</f>
        <v>1.1600528340894867E-2</v>
      </c>
      <c r="AD377" s="2">
        <f>(Table2[[#This Row],[Day High]]/Table2[[#This Row],[Close Price]])-1</f>
        <v>9.7076355378937773E-3</v>
      </c>
      <c r="AE377" s="2">
        <f>(Table2[[#This Row],[Close Price]]/Table2[[#This Row],[Current Week Low]])-1</f>
        <v>3.5141329258976395E-2</v>
      </c>
      <c r="AF377" s="2">
        <f>(Table2[[#This Row],[Current Week High]]/Table2[[#This Row],[Close Price]])-1</f>
        <v>9.7076355378937773E-3</v>
      </c>
      <c r="AG377" s="2">
        <f>(Table2[[#This Row],[Close Price]]/Table2[[#This Row],[Current Month Low]])-1</f>
        <v>0.14673523859123772</v>
      </c>
      <c r="AH377" s="2">
        <f>(Table2[[#This Row],[Current Month High]]/Table2[[#This Row],[Close Price]])-1</f>
        <v>3.2074936133976717E-2</v>
      </c>
      <c r="AI377">
        <v>3.7411297189894999</v>
      </c>
      <c r="AJ377">
        <v>45.819536423841001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0.11</v>
      </c>
      <c r="AM377" t="s">
        <v>10349</v>
      </c>
      <c r="AN377">
        <v>9.52</v>
      </c>
      <c r="AO377" t="s">
        <v>10349</v>
      </c>
      <c r="AP377">
        <v>4.6520355597978999E-2</v>
      </c>
      <c r="AQ377">
        <f>(Table2[[#This Row],[Sharpe Ratio]]-AVERAGE(Table2[Sharpe Ratio]))/_xlfn.STDEV.P(Table2[Sharpe Ratio])</f>
        <v>-0.21872552141713023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1.3957504869222654</v>
      </c>
      <c r="AS377">
        <f>_xlfn.RANK.AVG(Table2[[#This Row],[1Y Return vs Nifty Z-Score]],Table2[1Y Return vs Nifty Z-Score])</f>
        <v>423</v>
      </c>
      <c r="AT377">
        <f>_xlfn.RANK.AVG(Table2[[#This Row],[6M Return vs Nifty Z-Score]],Table2[6M Return vs Nifty Z-Score])</f>
        <v>290</v>
      </c>
      <c r="AU377">
        <f>_xlfn.RANK.AVG(Table2[[#This Row],[Sharpe Ratio Z-Score]],Table2[Sharpe Ratio Z-Score])</f>
        <v>408</v>
      </c>
      <c r="AV377">
        <f>(Table2[[#This Row],[Rank 1Y]]+Table2[[#This Row],[Rank 6M]]+Table2[[#This Row],[Rank Sharpe]])/3</f>
        <v>373.66666666666669</v>
      </c>
    </row>
    <row r="378" spans="1:48" x14ac:dyDescent="0.3">
      <c r="A378" t="s">
        <v>1290</v>
      </c>
      <c r="B378" t="s">
        <v>1291</v>
      </c>
      <c r="C378" t="s">
        <v>10311</v>
      </c>
      <c r="D378" t="s">
        <v>193</v>
      </c>
      <c r="E378">
        <v>8903.6274599999997</v>
      </c>
      <c r="F378">
        <v>582.75</v>
      </c>
      <c r="G378">
        <v>7.1973967010029396</v>
      </c>
      <c r="H378">
        <f>(Table2[[#This Row],[1Y Return vs Nifty]]-AVERAGE(Table2[1Y Return vs Nifty]))/_xlfn.STDEV.P(Table2[1Y Return vs Nifty])</f>
        <v>-0.35341909759348877</v>
      </c>
      <c r="I378">
        <v>-10.2949972275511</v>
      </c>
      <c r="J378">
        <f>(Table2[[#This Row],[1M Return vs Nifty]]-AVERAGE(Table2[1M Return vs Nifty]))/_xlfn.STDEV.P(Table2[1M Return vs Nifty])</f>
        <v>-1.0013852980618676</v>
      </c>
      <c r="K378">
        <v>1.1285315456399101</v>
      </c>
      <c r="L378">
        <f>(Table2[[#This Row],[6M Return vs Nifty]]-AVERAGE(Table2[6M Return vs Nifty]))/_xlfn.STDEV.P(Table2[6M Return vs Nifty])</f>
        <v>-0.23119967160122601</v>
      </c>
      <c r="M378">
        <v>3.7825115932153901</v>
      </c>
      <c r="N378">
        <f>(Table2[[#This Row],[1W Return vs Nifty]]-AVERAGE(Table2[1W Return vs Nifty]))/_xlfn.STDEV.P(Table2[1W Return vs Nifty])</f>
        <v>0.76014011560947514</v>
      </c>
      <c r="O378">
        <v>578.5</v>
      </c>
      <c r="P378">
        <v>594.97459263624296</v>
      </c>
      <c r="Q378">
        <v>546.37096260947101</v>
      </c>
      <c r="R378">
        <v>55.479297634520897</v>
      </c>
      <c r="S378" s="2">
        <f>(Table2[[#This Row],[Close Price]]-Table2[[#This Row],[20D EMA]])/Table2[[#This Row],[20D EMA]]</f>
        <v>7.3465859982713919E-3</v>
      </c>
      <c r="T378" s="2">
        <f>(Table2[[#This Row],[Close Price]]-Table2[[#This Row],[50D EMA]])/Table2[[#This Row],[50D EMA]]</f>
        <v>-2.0546411204010625E-2</v>
      </c>
      <c r="U378" s="2">
        <f>(Table2[[#This Row],[Close Price]]-Table2[[#This Row],[200D EMA]])/Table2[[#This Row],[200D EMA]]</f>
        <v>6.6583035849457461E-2</v>
      </c>
      <c r="V378">
        <v>2.09444217049899</v>
      </c>
      <c r="W378">
        <v>566.79999999999995</v>
      </c>
      <c r="X378">
        <v>591.75</v>
      </c>
      <c r="Y378">
        <v>564.04999999999995</v>
      </c>
      <c r="Z378">
        <v>591.75</v>
      </c>
      <c r="AA378">
        <v>518</v>
      </c>
      <c r="AB378">
        <v>644</v>
      </c>
      <c r="AC378" s="2">
        <f>(Table2[[#This Row],[Close Price]]/Table2[[#This Row],[Day Low]])-1</f>
        <v>2.8140437544107444E-2</v>
      </c>
      <c r="AD378" s="2">
        <f>(Table2[[#This Row],[Day High]]/Table2[[#This Row],[Close Price]])-1</f>
        <v>1.5444015444015413E-2</v>
      </c>
      <c r="AE378" s="2">
        <f>(Table2[[#This Row],[Close Price]]/Table2[[#This Row],[Current Week Low]])-1</f>
        <v>3.315308926513616E-2</v>
      </c>
      <c r="AF378" s="2">
        <f>(Table2[[#This Row],[Current Week High]]/Table2[[#This Row],[Close Price]])-1</f>
        <v>1.5444015444015413E-2</v>
      </c>
      <c r="AG378" s="2">
        <f>(Table2[[#This Row],[Close Price]]/Table2[[#This Row],[Current Month Low]])-1</f>
        <v>0.125</v>
      </c>
      <c r="AH378" s="2">
        <f>(Table2[[#This Row],[Current Month High]]/Table2[[#This Row],[Close Price]])-1</f>
        <v>0.10510510510510507</v>
      </c>
      <c r="AI378">
        <v>21.4586014586014</v>
      </c>
      <c r="AJ378">
        <v>44.245049504950401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-0.06</v>
      </c>
      <c r="AM378" t="s">
        <v>10348</v>
      </c>
      <c r="AN378">
        <v>2.2799999999999998</v>
      </c>
      <c r="AO378" t="s">
        <v>10349</v>
      </c>
      <c r="AP378">
        <v>7.4081854394158E-2</v>
      </c>
      <c r="AQ378">
        <f>(Table2[[#This Row],[Sharpe Ratio]]-AVERAGE(Table2[Sharpe Ratio]))/_xlfn.STDEV.P(Table2[Sharpe Ratio])</f>
        <v>9.7925701242917745E-2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402</v>
      </c>
      <c r="AT378">
        <f>_xlfn.RANK.AVG(Table2[[#This Row],[6M Return vs Nifty Z-Score]],Table2[6M Return vs Nifty Z-Score])</f>
        <v>393</v>
      </c>
      <c r="AU378">
        <f>_xlfn.RANK.AVG(Table2[[#This Row],[Sharpe Ratio Z-Score]],Table2[Sharpe Ratio Z-Score])</f>
        <v>326</v>
      </c>
      <c r="AV378">
        <f>(Table2[[#This Row],[Rank 1Y]]+Table2[[#This Row],[Rank 6M]]+Table2[[#This Row],[Rank Sharpe]])/3</f>
        <v>373.66666666666669</v>
      </c>
    </row>
    <row r="379" spans="1:48" x14ac:dyDescent="0.3">
      <c r="A379" t="s">
        <v>394</v>
      </c>
      <c r="B379" t="s">
        <v>395</v>
      </c>
      <c r="C379" t="s">
        <v>10305</v>
      </c>
      <c r="D379" t="s">
        <v>34</v>
      </c>
      <c r="E379">
        <v>61573.184606399998</v>
      </c>
      <c r="F379">
        <v>51.5</v>
      </c>
      <c r="G379">
        <v>28.849946321448002</v>
      </c>
      <c r="H379">
        <f>(Table2[[#This Row],[1Y Return vs Nifty]]-AVERAGE(Table2[1Y Return vs Nifty]))/_xlfn.STDEV.P(Table2[1Y Return vs Nifty])</f>
        <v>-1.2011456218640394E-2</v>
      </c>
      <c r="I379">
        <v>-11.8953371654026</v>
      </c>
      <c r="J379">
        <f>(Table2[[#This Row],[1M Return vs Nifty]]-AVERAGE(Table2[1M Return vs Nifty]))/_xlfn.STDEV.P(Table2[1M Return vs Nifty])</f>
        <v>-1.1553420324426575</v>
      </c>
      <c r="K379">
        <v>-21.711544695794</v>
      </c>
      <c r="L379">
        <f>(Table2[[#This Row],[6M Return vs Nifty]]-AVERAGE(Table2[6M Return vs Nifty]))/_xlfn.STDEV.P(Table2[6M Return vs Nifty])</f>
        <v>-1.0151325735992442</v>
      </c>
      <c r="M379">
        <v>-2.1164891243450299</v>
      </c>
      <c r="N379">
        <f>(Table2[[#This Row],[1W Return vs Nifty]]-AVERAGE(Table2[1W Return vs Nifty]))/_xlfn.STDEV.P(Table2[1W Return vs Nifty])</f>
        <v>-0.57784233572123755</v>
      </c>
      <c r="O379">
        <v>52.42</v>
      </c>
      <c r="P379">
        <v>53.6069686776165</v>
      </c>
      <c r="Q379">
        <v>49.801903872909499</v>
      </c>
      <c r="R379">
        <v>42.138527630057503</v>
      </c>
      <c r="S379" s="2">
        <f>(Table2[[#This Row],[Close Price]]-Table2[[#This Row],[20D EMA]])/Table2[[#This Row],[20D EMA]]</f>
        <v>-1.7550553223960354E-2</v>
      </c>
      <c r="T379" s="2">
        <f>(Table2[[#This Row],[Close Price]]-Table2[[#This Row],[50D EMA]])/Table2[[#This Row],[50D EMA]]</f>
        <v>-3.9304007101902426E-2</v>
      </c>
      <c r="U379" s="2">
        <f>(Table2[[#This Row],[Close Price]]-Table2[[#This Row],[200D EMA]])/Table2[[#This Row],[200D EMA]]</f>
        <v>3.4097012263304381E-2</v>
      </c>
      <c r="V379">
        <v>0.29434392628108502</v>
      </c>
      <c r="W379">
        <v>51.37</v>
      </c>
      <c r="X379">
        <v>51.98</v>
      </c>
      <c r="Y379">
        <v>51.37</v>
      </c>
      <c r="Z379">
        <v>52.08</v>
      </c>
      <c r="AA379">
        <v>49.6</v>
      </c>
      <c r="AB379">
        <v>57.34</v>
      </c>
      <c r="AC379" s="2">
        <f>(Table2[[#This Row],[Close Price]]/Table2[[#This Row],[Day Low]])-1</f>
        <v>2.5306599182401968E-3</v>
      </c>
      <c r="AD379" s="2">
        <f>(Table2[[#This Row],[Day High]]/Table2[[#This Row],[Close Price]])-1</f>
        <v>9.3203883495145412E-3</v>
      </c>
      <c r="AE379" s="2">
        <f>(Table2[[#This Row],[Close Price]]/Table2[[#This Row],[Current Week Low]])-1</f>
        <v>2.5306599182401968E-3</v>
      </c>
      <c r="AF379" s="2">
        <f>(Table2[[#This Row],[Current Week High]]/Table2[[#This Row],[Close Price]])-1</f>
        <v>1.1262135922330163E-2</v>
      </c>
      <c r="AG379" s="2">
        <f>(Table2[[#This Row],[Close Price]]/Table2[[#This Row],[Current Month Low]])-1</f>
        <v>3.8306451612903247E-2</v>
      </c>
      <c r="AH379" s="2">
        <f>(Table2[[#This Row],[Current Month High]]/Table2[[#This Row],[Close Price]])-1</f>
        <v>0.11339805825242721</v>
      </c>
      <c r="AI379">
        <v>37.1844660194174</v>
      </c>
      <c r="AJ379">
        <v>69.966996699669906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-0.12</v>
      </c>
      <c r="AM379" t="s">
        <v>10348</v>
      </c>
      <c r="AN379">
        <v>0.06</v>
      </c>
      <c r="AO379" t="s">
        <v>10349</v>
      </c>
      <c r="AP379">
        <v>0.12538822713721801</v>
      </c>
      <c r="AQ379">
        <f>(Table2[[#This Row],[Sharpe Ratio]]-AVERAGE(Table2[Sharpe Ratio]))/_xlfn.STDEV.P(Table2[Sharpe Ratio])</f>
        <v>0.68737933652905137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299</v>
      </c>
      <c r="AT379">
        <f>_xlfn.RANK.AVG(Table2[[#This Row],[6M Return vs Nifty Z-Score]],Table2[6M Return vs Nifty Z-Score])</f>
        <v>653</v>
      </c>
      <c r="AU379">
        <f>_xlfn.RANK.AVG(Table2[[#This Row],[Sharpe Ratio Z-Score]],Table2[Sharpe Ratio Z-Score])</f>
        <v>177</v>
      </c>
      <c r="AV379">
        <f>(Table2[[#This Row],[Rank 1Y]]+Table2[[#This Row],[Rank 6M]]+Table2[[#This Row],[Rank Sharpe]])/3</f>
        <v>376.33333333333331</v>
      </c>
    </row>
    <row r="380" spans="1:48" x14ac:dyDescent="0.3">
      <c r="A380" t="s">
        <v>857</v>
      </c>
      <c r="B380" t="s">
        <v>858</v>
      </c>
      <c r="C380" t="s">
        <v>10305</v>
      </c>
      <c r="D380" t="s">
        <v>54</v>
      </c>
      <c r="E380">
        <v>18426.8840503299</v>
      </c>
      <c r="F380">
        <v>217.7</v>
      </c>
      <c r="G380">
        <v>21.115119029273298</v>
      </c>
      <c r="H380">
        <f>(Table2[[#This Row],[1Y Return vs Nifty]]-AVERAGE(Table2[1Y Return vs Nifty]))/_xlfn.STDEV.P(Table2[1Y Return vs Nifty])</f>
        <v>-0.13397072607615895</v>
      </c>
      <c r="I380">
        <v>0.61164896113533496</v>
      </c>
      <c r="J380">
        <f>(Table2[[#This Row],[1M Return vs Nifty]]-AVERAGE(Table2[1M Return vs Nifty]))/_xlfn.STDEV.P(Table2[1M Return vs Nifty])</f>
        <v>4.7861546649862294E-2</v>
      </c>
      <c r="K380">
        <v>8.8512614827231797</v>
      </c>
      <c r="L380">
        <f>(Table2[[#This Row],[6M Return vs Nifty]]-AVERAGE(Table2[6M Return vs Nifty]))/_xlfn.STDEV.P(Table2[6M Return vs Nifty])</f>
        <v>3.3865209396937518E-2</v>
      </c>
      <c r="M380">
        <v>5.41507822217529</v>
      </c>
      <c r="N380">
        <f>(Table2[[#This Row],[1W Return vs Nifty]]-AVERAGE(Table2[1W Return vs Nifty]))/_xlfn.STDEV.P(Table2[1W Return vs Nifty])</f>
        <v>1.1304308825988778</v>
      </c>
      <c r="O380">
        <v>209.72</v>
      </c>
      <c r="P380">
        <v>204.87119177028501</v>
      </c>
      <c r="Q380">
        <v>183.20913880234701</v>
      </c>
      <c r="R380">
        <v>67.825812601502605</v>
      </c>
      <c r="S380" s="2">
        <f>(Table2[[#This Row],[Close Price]]-Table2[[#This Row],[20D EMA]])/Table2[[#This Row],[20D EMA]]</f>
        <v>3.8050734312416505E-2</v>
      </c>
      <c r="T380" s="2">
        <f>(Table2[[#This Row],[Close Price]]-Table2[[#This Row],[50D EMA]])/Table2[[#This Row],[50D EMA]]</f>
        <v>6.2618897849237284E-2</v>
      </c>
      <c r="U380" s="2">
        <f>(Table2[[#This Row],[Close Price]]-Table2[[#This Row],[200D EMA]])/Table2[[#This Row],[200D EMA]]</f>
        <v>0.18825950180827511</v>
      </c>
      <c r="V380">
        <v>0.83171030808582003</v>
      </c>
      <c r="W380">
        <v>212.24</v>
      </c>
      <c r="X380">
        <v>220.34</v>
      </c>
      <c r="Y380">
        <v>212.24</v>
      </c>
      <c r="Z380">
        <v>220.34</v>
      </c>
      <c r="AA380">
        <v>195.36</v>
      </c>
      <c r="AB380">
        <v>220.8</v>
      </c>
      <c r="AC380" s="2">
        <f>(Table2[[#This Row],[Close Price]]/Table2[[#This Row],[Day Low]])-1</f>
        <v>2.572559366754601E-2</v>
      </c>
      <c r="AD380" s="2">
        <f>(Table2[[#This Row],[Day High]]/Table2[[#This Row],[Close Price]])-1</f>
        <v>1.2126779972439161E-2</v>
      </c>
      <c r="AE380" s="2">
        <f>(Table2[[#This Row],[Close Price]]/Table2[[#This Row],[Current Week Low]])-1</f>
        <v>2.572559366754601E-2</v>
      </c>
      <c r="AF380" s="2">
        <f>(Table2[[#This Row],[Current Week High]]/Table2[[#This Row],[Close Price]])-1</f>
        <v>1.2126779972439161E-2</v>
      </c>
      <c r="AG380" s="2">
        <f>(Table2[[#This Row],[Close Price]]/Table2[[#This Row],[Current Month Low]])-1</f>
        <v>0.11435298935298932</v>
      </c>
      <c r="AH380" s="2">
        <f>(Table2[[#This Row],[Current Month High]]/Table2[[#This Row],[Close Price]])-1</f>
        <v>1.4239779513091522E-2</v>
      </c>
      <c r="AI380">
        <v>5.8337161231051899</v>
      </c>
      <c r="AJ380">
        <v>73.673713601914599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0.14000000000000001</v>
      </c>
      <c r="AM380" t="s">
        <v>10349</v>
      </c>
      <c r="AN380">
        <v>9.7799999999999994</v>
      </c>
      <c r="AO380" t="s">
        <v>10349</v>
      </c>
      <c r="AP380">
        <v>1.7969700179309999E-2</v>
      </c>
      <c r="AQ380">
        <f>(Table2[[#This Row],[Sharpe Ratio]]-AVERAGE(Table2[Sharpe Ratio]))/_xlfn.STDEV.P(Table2[Sharpe Ratio])</f>
        <v>-0.54674106269533562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0.53144584987418297</v>
      </c>
      <c r="AS380">
        <f>_xlfn.RANK.AVG(Table2[[#This Row],[1Y Return vs Nifty Z-Score]],Table2[1Y Return vs Nifty Z-Score])</f>
        <v>342</v>
      </c>
      <c r="AT380">
        <f>_xlfn.RANK.AVG(Table2[[#This Row],[6M Return vs Nifty Z-Score]],Table2[6M Return vs Nifty Z-Score])</f>
        <v>305</v>
      </c>
      <c r="AU380">
        <f>_xlfn.RANK.AVG(Table2[[#This Row],[Sharpe Ratio Z-Score]],Table2[Sharpe Ratio Z-Score])</f>
        <v>482</v>
      </c>
      <c r="AV380">
        <f>(Table2[[#This Row],[Rank 1Y]]+Table2[[#This Row],[Rank 6M]]+Table2[[#This Row],[Rank Sharpe]])/3</f>
        <v>376.33333333333331</v>
      </c>
    </row>
    <row r="381" spans="1:48" x14ac:dyDescent="0.3">
      <c r="A381" t="s">
        <v>1939</v>
      </c>
      <c r="B381" t="s">
        <v>1940</v>
      </c>
      <c r="C381" t="s">
        <v>632</v>
      </c>
      <c r="D381" t="s">
        <v>473</v>
      </c>
      <c r="E381">
        <v>3645.2820169500001</v>
      </c>
      <c r="F381">
        <v>575.75</v>
      </c>
      <c r="G381">
        <v>12.568487667108</v>
      </c>
      <c r="H381">
        <f>(Table2[[#This Row],[1Y Return vs Nifty]]-AVERAGE(Table2[1Y Return vs Nifty]))/_xlfn.STDEV.P(Table2[1Y Return vs Nifty])</f>
        <v>-0.26873015654535398</v>
      </c>
      <c r="I381">
        <v>-3.3394835723487</v>
      </c>
      <c r="J381">
        <f>(Table2[[#This Row],[1M Return vs Nifty]]-AVERAGE(Table2[1M Return vs Nifty]))/_xlfn.STDEV.P(Table2[1M Return vs Nifty])</f>
        <v>-0.33224735869781225</v>
      </c>
      <c r="K381">
        <v>36.863934566576297</v>
      </c>
      <c r="L381">
        <f>(Table2[[#This Row],[6M Return vs Nifty]]-AVERAGE(Table2[6M Return vs Nifty]))/_xlfn.STDEV.P(Table2[6M Return vs Nifty])</f>
        <v>0.99533555963636777</v>
      </c>
      <c r="M381">
        <v>-0.91541048453948404</v>
      </c>
      <c r="N381">
        <f>(Table2[[#This Row],[1W Return vs Nifty]]-AVERAGE(Table2[1W Return vs Nifty]))/_xlfn.STDEV.P(Table2[1W Return vs Nifty])</f>
        <v>-0.30541956114110841</v>
      </c>
      <c r="O381">
        <v>568.44000000000005</v>
      </c>
      <c r="P381">
        <v>551.60030989553604</v>
      </c>
      <c r="Q381">
        <v>477.94228175067798</v>
      </c>
      <c r="R381">
        <v>56.988322494526301</v>
      </c>
      <c r="S381" s="2">
        <f>(Table2[[#This Row],[Close Price]]-Table2[[#This Row],[20D EMA]])/Table2[[#This Row],[20D EMA]]</f>
        <v>1.28597565266342E-2</v>
      </c>
      <c r="T381" s="2">
        <f>(Table2[[#This Row],[Close Price]]-Table2[[#This Row],[50D EMA]])/Table2[[#This Row],[50D EMA]]</f>
        <v>4.3781139479485622E-2</v>
      </c>
      <c r="U381" s="2">
        <f>(Table2[[#This Row],[Close Price]]-Table2[[#This Row],[200D EMA]])/Table2[[#This Row],[200D EMA]]</f>
        <v>0.20464336800472513</v>
      </c>
      <c r="V381">
        <v>0.18781818772138001</v>
      </c>
      <c r="W381">
        <v>570.75</v>
      </c>
      <c r="X381">
        <v>581.4</v>
      </c>
      <c r="Y381">
        <v>564.15</v>
      </c>
      <c r="Z381">
        <v>582.95000000000005</v>
      </c>
      <c r="AA381">
        <v>534.79999999999995</v>
      </c>
      <c r="AB381">
        <v>614.15</v>
      </c>
      <c r="AC381" s="2">
        <f>(Table2[[#This Row],[Close Price]]/Table2[[#This Row],[Day Low]])-1</f>
        <v>8.7604029785370852E-3</v>
      </c>
      <c r="AD381" s="2">
        <f>(Table2[[#This Row],[Day High]]/Table2[[#This Row],[Close Price]])-1</f>
        <v>9.8132870169342912E-3</v>
      </c>
      <c r="AE381" s="2">
        <f>(Table2[[#This Row],[Close Price]]/Table2[[#This Row],[Current Week Low]])-1</f>
        <v>2.0561907294159409E-2</v>
      </c>
      <c r="AF381" s="2">
        <f>(Table2[[#This Row],[Current Week High]]/Table2[[#This Row],[Close Price]])-1</f>
        <v>1.2505427702996119E-2</v>
      </c>
      <c r="AG381" s="2">
        <f>(Table2[[#This Row],[Close Price]]/Table2[[#This Row],[Current Month Low]])-1</f>
        <v>7.6570680628272436E-2</v>
      </c>
      <c r="AH381" s="2">
        <f>(Table2[[#This Row],[Current Month High]]/Table2[[#This Row],[Close Price]])-1</f>
        <v>6.6695614415979154E-2</v>
      </c>
      <c r="AI381">
        <v>7.4945722970038897</v>
      </c>
      <c r="AJ381">
        <v>75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-0.03</v>
      </c>
      <c r="AM381" t="s">
        <v>10348</v>
      </c>
      <c r="AN381">
        <v>2.4</v>
      </c>
      <c r="AO381" t="s">
        <v>10349</v>
      </c>
      <c r="AP381">
        <v>-3.5852065739811999E-2</v>
      </c>
      <c r="AQ381">
        <f>(Table2[[#This Row],[Sharpe Ratio]]-AVERAGE(Table2[Sharpe Ratio]))/_xlfn.STDEV.P(Table2[Sharpe Ratio])</f>
        <v>-1.1650937912623178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-1.0761553080102246</v>
      </c>
      <c r="AS381">
        <f>_xlfn.RANK.AVG(Table2[[#This Row],[1Y Return vs Nifty Z-Score]],Table2[1Y Return vs Nifty Z-Score])</f>
        <v>373</v>
      </c>
      <c r="AT381">
        <f>_xlfn.RANK.AVG(Table2[[#This Row],[6M Return vs Nifty Z-Score]],Table2[6M Return vs Nifty Z-Score])</f>
        <v>105</v>
      </c>
      <c r="AU381">
        <f>_xlfn.RANK.AVG(Table2[[#This Row],[Sharpe Ratio Z-Score]],Table2[Sharpe Ratio Z-Score])</f>
        <v>651</v>
      </c>
      <c r="AV381">
        <f>(Table2[[#This Row],[Rank 1Y]]+Table2[[#This Row],[Rank 6M]]+Table2[[#This Row],[Rank Sharpe]])/3</f>
        <v>376.33333333333331</v>
      </c>
    </row>
    <row r="382" spans="1:48" x14ac:dyDescent="0.3">
      <c r="A382" t="s">
        <v>945</v>
      </c>
      <c r="B382" t="s">
        <v>946</v>
      </c>
      <c r="C382" t="s">
        <v>10309</v>
      </c>
      <c r="D382" t="s">
        <v>51</v>
      </c>
      <c r="E382">
        <v>15661.62903177</v>
      </c>
      <c r="F382">
        <v>6800.35</v>
      </c>
      <c r="G382">
        <v>23.9187485783204</v>
      </c>
      <c r="H382">
        <f>(Table2[[#This Row],[1Y Return vs Nifty]]-AVERAGE(Table2[1Y Return vs Nifty]))/_xlfn.STDEV.P(Table2[1Y Return vs Nifty])</f>
        <v>-8.9764359232173116E-2</v>
      </c>
      <c r="I382">
        <v>0.49728849071085302</v>
      </c>
      <c r="J382">
        <f>(Table2[[#This Row],[1M Return vs Nifty]]-AVERAGE(Table2[1M Return vs Nifty]))/_xlfn.STDEV.P(Table2[1M Return vs Nifty])</f>
        <v>3.6859781242169327E-2</v>
      </c>
      <c r="K382">
        <v>8.09997439092664</v>
      </c>
      <c r="L382">
        <f>(Table2[[#This Row],[6M Return vs Nifty]]-AVERAGE(Table2[6M Return vs Nifty]))/_xlfn.STDEV.P(Table2[6M Return vs Nifty])</f>
        <v>8.0790139446959806E-3</v>
      </c>
      <c r="M382">
        <v>-0.98666010149272398</v>
      </c>
      <c r="N382">
        <f>(Table2[[#This Row],[1W Return vs Nifty]]-AVERAGE(Table2[1W Return vs Nifty]))/_xlfn.STDEV.P(Table2[1W Return vs Nifty])</f>
        <v>-0.32158005030051556</v>
      </c>
      <c r="O382">
        <v>6715.28</v>
      </c>
      <c r="P382">
        <v>6492.0826698686296</v>
      </c>
      <c r="Q382">
        <v>5695.8200782127797</v>
      </c>
      <c r="R382">
        <v>59.582660899857999</v>
      </c>
      <c r="S382" s="2">
        <f>(Table2[[#This Row],[Close Price]]-Table2[[#This Row],[20D EMA]])/Table2[[#This Row],[20D EMA]]</f>
        <v>1.266812403950403E-2</v>
      </c>
      <c r="T382" s="2">
        <f>(Table2[[#This Row],[Close Price]]-Table2[[#This Row],[50D EMA]])/Table2[[#This Row],[50D EMA]]</f>
        <v>4.7483580509859506E-2</v>
      </c>
      <c r="U382" s="2">
        <f>(Table2[[#This Row],[Close Price]]-Table2[[#This Row],[200D EMA]])/Table2[[#This Row],[200D EMA]]</f>
        <v>0.19391938414841878</v>
      </c>
      <c r="V382">
        <v>0.51345667374326198</v>
      </c>
      <c r="W382">
        <v>6725</v>
      </c>
      <c r="X382">
        <v>6834.7</v>
      </c>
      <c r="Y382">
        <v>6705</v>
      </c>
      <c r="Z382">
        <v>6966</v>
      </c>
      <c r="AA382">
        <v>6382.35</v>
      </c>
      <c r="AB382">
        <v>7033.65</v>
      </c>
      <c r="AC382" s="2">
        <f>(Table2[[#This Row],[Close Price]]/Table2[[#This Row],[Day Low]])-1</f>
        <v>1.1204460966542706E-2</v>
      </c>
      <c r="AD382" s="2">
        <f>(Table2[[#This Row],[Day High]]/Table2[[#This Row],[Close Price]])-1</f>
        <v>5.0512105994544587E-3</v>
      </c>
      <c r="AE382" s="2">
        <f>(Table2[[#This Row],[Close Price]]/Table2[[#This Row],[Current Week Low]])-1</f>
        <v>1.4220730797912084E-2</v>
      </c>
      <c r="AF382" s="2">
        <f>(Table2[[#This Row],[Current Week High]]/Table2[[#This Row],[Close Price]])-1</f>
        <v>2.4359040343511662E-2</v>
      </c>
      <c r="AG382" s="2">
        <f>(Table2[[#This Row],[Close Price]]/Table2[[#This Row],[Current Month Low]])-1</f>
        <v>6.5493117738763873E-2</v>
      </c>
      <c r="AH382" s="2">
        <f>(Table2[[#This Row],[Current Month High]]/Table2[[#This Row],[Close Price]])-1</f>
        <v>3.4307057724970003E-2</v>
      </c>
      <c r="AI382">
        <v>10.8707640047938</v>
      </c>
      <c r="AJ382">
        <v>54.418779411068499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-0.37</v>
      </c>
      <c r="AM382" t="s">
        <v>10348</v>
      </c>
      <c r="AN382">
        <v>3.48</v>
      </c>
      <c r="AO382" t="s">
        <v>10349</v>
      </c>
      <c r="AP382">
        <v>1.5372558287454E-2</v>
      </c>
      <c r="AQ382">
        <f>(Table2[[#This Row],[Sharpe Ratio]]-AVERAGE(Table2[Sharpe Ratio]))/_xlfn.STDEV.P(Table2[Sharpe Ratio])</f>
        <v>-0.57657935855723719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-0.94298497290306038</v>
      </c>
      <c r="AS382">
        <f>_xlfn.RANK.AVG(Table2[[#This Row],[1Y Return vs Nifty Z-Score]],Table2[1Y Return vs Nifty Z-Score])</f>
        <v>329</v>
      </c>
      <c r="AT382">
        <f>_xlfn.RANK.AVG(Table2[[#This Row],[6M Return vs Nifty Z-Score]],Table2[6M Return vs Nifty Z-Score])</f>
        <v>314</v>
      </c>
      <c r="AU382">
        <f>_xlfn.RANK.AVG(Table2[[#This Row],[Sharpe Ratio Z-Score]],Table2[Sharpe Ratio Z-Score])</f>
        <v>492</v>
      </c>
      <c r="AV382">
        <f>(Table2[[#This Row],[Rank 1Y]]+Table2[[#This Row],[Rank 6M]]+Table2[[#This Row],[Rank Sharpe]])/3</f>
        <v>378.33333333333331</v>
      </c>
    </row>
    <row r="383" spans="1:48" x14ac:dyDescent="0.3">
      <c r="A383" t="s">
        <v>99</v>
      </c>
      <c r="B383" t="s">
        <v>100</v>
      </c>
      <c r="C383" t="s">
        <v>10310</v>
      </c>
      <c r="D383" t="s">
        <v>101</v>
      </c>
      <c r="E383">
        <v>298875.24794903997</v>
      </c>
      <c r="F383">
        <v>1886.8</v>
      </c>
      <c r="G383">
        <v>62.655213511409599</v>
      </c>
      <c r="H383">
        <f>(Table2[[#This Row],[1Y Return vs Nifty]]-AVERAGE(Table2[1Y Return vs Nifty]))/_xlfn.STDEV.P(Table2[1Y Return vs Nifty])</f>
        <v>0.52101475730743707</v>
      </c>
      <c r="I383">
        <v>2.4736543007473002</v>
      </c>
      <c r="J383">
        <f>(Table2[[#This Row],[1M Return vs Nifty]]-AVERAGE(Table2[1M Return vs Nifty]))/_xlfn.STDEV.P(Table2[1M Return vs Nifty])</f>
        <v>0.22699115199553141</v>
      </c>
      <c r="K383">
        <v>-17.383944746847298</v>
      </c>
      <c r="L383">
        <f>(Table2[[#This Row],[6M Return vs Nifty]]-AVERAGE(Table2[6M Return vs Nifty]))/_xlfn.STDEV.P(Table2[6M Return vs Nifty])</f>
        <v>-0.86659769346999682</v>
      </c>
      <c r="M383">
        <v>-2.1362975887860101</v>
      </c>
      <c r="N383">
        <f>(Table2[[#This Row],[1W Return vs Nifty]]-AVERAGE(Table2[1W Return vs Nifty]))/_xlfn.STDEV.P(Table2[1W Return vs Nifty])</f>
        <v>-0.5823351946101919</v>
      </c>
      <c r="O383">
        <v>1849.48</v>
      </c>
      <c r="P383">
        <v>1822.7313388789901</v>
      </c>
      <c r="Q383">
        <v>1686.5113658907401</v>
      </c>
      <c r="R383">
        <v>58.789755384817802</v>
      </c>
      <c r="S383" s="2">
        <f>(Table2[[#This Row],[Close Price]]-Table2[[#This Row],[20D EMA]])/Table2[[#This Row],[20D EMA]]</f>
        <v>2.0178644808270398E-2</v>
      </c>
      <c r="T383" s="2">
        <f>(Table2[[#This Row],[Close Price]]-Table2[[#This Row],[50D EMA]])/Table2[[#This Row],[50D EMA]]</f>
        <v>3.5149810481896457E-2</v>
      </c>
      <c r="U383" s="2">
        <f>(Table2[[#This Row],[Close Price]]-Table2[[#This Row],[200D EMA]])/Table2[[#This Row],[200D EMA]]</f>
        <v>0.11875913685495761</v>
      </c>
      <c r="V383">
        <v>0.49913093809265402</v>
      </c>
      <c r="W383">
        <v>1875.2</v>
      </c>
      <c r="X383">
        <v>1909</v>
      </c>
      <c r="Y383">
        <v>1875.2</v>
      </c>
      <c r="Z383">
        <v>1914</v>
      </c>
      <c r="AA383">
        <v>1667.5</v>
      </c>
      <c r="AB383">
        <v>1992.95</v>
      </c>
      <c r="AC383" s="2">
        <f>(Table2[[#This Row],[Close Price]]/Table2[[#This Row],[Day Low]])-1</f>
        <v>6.1860068259385059E-3</v>
      </c>
      <c r="AD383" s="2">
        <f>(Table2[[#This Row],[Day High]]/Table2[[#This Row],[Close Price]])-1</f>
        <v>1.1765952936188206E-2</v>
      </c>
      <c r="AE383" s="2">
        <f>(Table2[[#This Row],[Close Price]]/Table2[[#This Row],[Current Week Low]])-1</f>
        <v>6.1860068259385059E-3</v>
      </c>
      <c r="AF383" s="2">
        <f>(Table2[[#This Row],[Current Week High]]/Table2[[#This Row],[Close Price]])-1</f>
        <v>1.4415942336230669E-2</v>
      </c>
      <c r="AG383" s="2">
        <f>(Table2[[#This Row],[Close Price]]/Table2[[#This Row],[Current Month Low]])-1</f>
        <v>0.13151424287856073</v>
      </c>
      <c r="AH383" s="2">
        <f>(Table2[[#This Row],[Current Month High]]/Table2[[#This Row],[Close Price]])-1</f>
        <v>5.6259274962900285E-2</v>
      </c>
      <c r="AI383">
        <v>15.226839092643599</v>
      </c>
      <c r="AJ383">
        <v>131.35307461222399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-0.09</v>
      </c>
      <c r="AM383" t="s">
        <v>10348</v>
      </c>
      <c r="AN383">
        <v>6.11</v>
      </c>
      <c r="AO383" t="s">
        <v>10349</v>
      </c>
      <c r="AP383">
        <v>5.8783205432124001E-2</v>
      </c>
      <c r="AQ383">
        <f>(Table2[[#This Row],[Sharpe Ratio]]-AVERAGE(Table2[Sharpe Ratio]))/_xlfn.STDEV.P(Table2[Sharpe Ratio])</f>
        <v>-7.7838901934124849E-2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-0.77876588071134512</v>
      </c>
      <c r="AS383">
        <f>_xlfn.RANK.AVG(Table2[[#This Row],[1Y Return vs Nifty Z-Score]],Table2[1Y Return vs Nifty Z-Score])</f>
        <v>166</v>
      </c>
      <c r="AT383">
        <f>_xlfn.RANK.AVG(Table2[[#This Row],[6M Return vs Nifty Z-Score]],Table2[6M Return vs Nifty Z-Score])</f>
        <v>610</v>
      </c>
      <c r="AU383">
        <f>_xlfn.RANK.AVG(Table2[[#This Row],[Sharpe Ratio Z-Score]],Table2[Sharpe Ratio Z-Score])</f>
        <v>369</v>
      </c>
      <c r="AV383">
        <f>(Table2[[#This Row],[Rank 1Y]]+Table2[[#This Row],[Rank 6M]]+Table2[[#This Row],[Rank Sharpe]])/3</f>
        <v>381.66666666666669</v>
      </c>
    </row>
    <row r="384" spans="1:48" x14ac:dyDescent="0.3">
      <c r="A384" t="s">
        <v>255</v>
      </c>
      <c r="B384" t="s">
        <v>256</v>
      </c>
      <c r="C384" t="s">
        <v>10305</v>
      </c>
      <c r="D384" t="s">
        <v>37</v>
      </c>
      <c r="E384">
        <v>106404.605230015</v>
      </c>
      <c r="F384">
        <v>2153.35</v>
      </c>
      <c r="G384">
        <v>32.373499019186802</v>
      </c>
      <c r="H384">
        <f>(Table2[[#This Row],[1Y Return vs Nifty]]-AVERAGE(Table2[1Y Return vs Nifty]))/_xlfn.STDEV.P(Table2[1Y Return vs Nifty])</f>
        <v>4.3546334290201369E-2</v>
      </c>
      <c r="I384">
        <v>7.1343288528684399</v>
      </c>
      <c r="J384">
        <f>(Table2[[#This Row],[1M Return vs Nifty]]-AVERAGE(Table2[1M Return vs Nifty]))/_xlfn.STDEV.P(Table2[1M Return vs Nifty])</f>
        <v>0.67535978736155333</v>
      </c>
      <c r="K384">
        <v>12.004427373305701</v>
      </c>
      <c r="L384">
        <f>(Table2[[#This Row],[6M Return vs Nifty]]-AVERAGE(Table2[6M Return vs Nifty]))/_xlfn.STDEV.P(Table2[6M Return vs Nifty])</f>
        <v>0.14209035107143556</v>
      </c>
      <c r="M384">
        <v>3.6590235601976402</v>
      </c>
      <c r="N384">
        <f>(Table2[[#This Row],[1W Return vs Nifty]]-AVERAGE(Table2[1W Return vs Nifty]))/_xlfn.STDEV.P(Table2[1W Return vs Nifty])</f>
        <v>0.73213116476543683</v>
      </c>
      <c r="O384">
        <v>2019.98</v>
      </c>
      <c r="P384">
        <v>1921.6686544256299</v>
      </c>
      <c r="Q384">
        <v>1686.6701477669001</v>
      </c>
      <c r="R384">
        <v>83.445552788516395</v>
      </c>
      <c r="S384" s="2">
        <f>(Table2[[#This Row],[Close Price]]-Table2[[#This Row],[20D EMA]])/Table2[[#This Row],[20D EMA]]</f>
        <v>6.6025406192140465E-2</v>
      </c>
      <c r="T384" s="2">
        <f>(Table2[[#This Row],[Close Price]]-Table2[[#This Row],[50D EMA]])/Table2[[#This Row],[50D EMA]]</f>
        <v>0.12056258764527619</v>
      </c>
      <c r="U384" s="2">
        <f>(Table2[[#This Row],[Close Price]]-Table2[[#This Row],[200D EMA]])/Table2[[#This Row],[200D EMA]]</f>
        <v>0.27668708837407824</v>
      </c>
      <c r="V384">
        <v>0.96201237913909399</v>
      </c>
      <c r="W384">
        <v>2101.5</v>
      </c>
      <c r="X384">
        <v>2160</v>
      </c>
      <c r="Y384">
        <v>2080.1999999999998</v>
      </c>
      <c r="Z384">
        <v>2160</v>
      </c>
      <c r="AA384">
        <v>1905.05</v>
      </c>
      <c r="AB384">
        <v>2160</v>
      </c>
      <c r="AC384" s="2">
        <f>(Table2[[#This Row],[Close Price]]/Table2[[#This Row],[Day Low]])-1</f>
        <v>2.4672852724244576E-2</v>
      </c>
      <c r="AD384" s="2">
        <f>(Table2[[#This Row],[Day High]]/Table2[[#This Row],[Close Price]])-1</f>
        <v>3.0882113915526865E-3</v>
      </c>
      <c r="AE384" s="2">
        <f>(Table2[[#This Row],[Close Price]]/Table2[[#This Row],[Current Week Low]])-1</f>
        <v>3.5164887991539384E-2</v>
      </c>
      <c r="AF384" s="2">
        <f>(Table2[[#This Row],[Current Week High]]/Table2[[#This Row],[Close Price]])-1</f>
        <v>3.0882113915526865E-3</v>
      </c>
      <c r="AG384" s="2">
        <f>(Table2[[#This Row],[Close Price]]/Table2[[#This Row],[Current Month Low]])-1</f>
        <v>0.13033778640980542</v>
      </c>
      <c r="AH384" s="2">
        <f>(Table2[[#This Row],[Current Month High]]/Table2[[#This Row],[Close Price]])-1</f>
        <v>3.0882113915526865E-3</v>
      </c>
      <c r="AI384">
        <v>0.30882113915526799</v>
      </c>
      <c r="AJ384">
        <v>70.090837282780399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0.22</v>
      </c>
      <c r="AM384" t="s">
        <v>10349</v>
      </c>
      <c r="AN384">
        <v>9.31</v>
      </c>
      <c r="AO384" t="s">
        <v>10349</v>
      </c>
      <c r="AP384">
        <v>-4.459547814591E-3</v>
      </c>
      <c r="AQ384">
        <f>(Table2[[#This Row],[Sharpe Ratio]]-AVERAGE(Table2[Sharpe Ratio]))/_xlfn.STDEV.P(Table2[Sharpe Ratio])</f>
        <v>-0.80442838416998641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0.78869925331864066</v>
      </c>
      <c r="AS384">
        <f>_xlfn.RANK.AVG(Table2[[#This Row],[1Y Return vs Nifty Z-Score]],Table2[1Y Return vs Nifty Z-Score])</f>
        <v>283</v>
      </c>
      <c r="AT384">
        <f>_xlfn.RANK.AVG(Table2[[#This Row],[6M Return vs Nifty Z-Score]],Table2[6M Return vs Nifty Z-Score])</f>
        <v>276</v>
      </c>
      <c r="AU384">
        <f>_xlfn.RANK.AVG(Table2[[#This Row],[Sharpe Ratio Z-Score]],Table2[Sharpe Ratio Z-Score])</f>
        <v>586</v>
      </c>
      <c r="AV384">
        <f>(Table2[[#This Row],[Rank 1Y]]+Table2[[#This Row],[Rank 6M]]+Table2[[#This Row],[Rank Sharpe]])/3</f>
        <v>381.66666666666669</v>
      </c>
    </row>
    <row r="385" spans="1:48" x14ac:dyDescent="0.3">
      <c r="A385" t="s">
        <v>1400</v>
      </c>
      <c r="B385" t="s">
        <v>1401</v>
      </c>
      <c r="C385" t="s">
        <v>10305</v>
      </c>
      <c r="D385" t="s">
        <v>248</v>
      </c>
      <c r="E385">
        <v>8081.0426350399903</v>
      </c>
      <c r="F385">
        <v>7282.15</v>
      </c>
      <c r="G385">
        <v>36.083244206053003</v>
      </c>
      <c r="H385">
        <f>(Table2[[#This Row],[1Y Return vs Nifty]]-AVERAGE(Table2[1Y Return vs Nifty]))/_xlfn.STDEV.P(Table2[1Y Return vs Nifty])</f>
        <v>0.10203992403141968</v>
      </c>
      <c r="I385">
        <v>-1.0674565231831801</v>
      </c>
      <c r="J385">
        <f>(Table2[[#This Row],[1M Return vs Nifty]]-AVERAGE(Table2[1M Return vs Nifty]))/_xlfn.STDEV.P(Table2[1M Return vs Nifty])</f>
        <v>-0.11367263176576198</v>
      </c>
      <c r="K385">
        <v>-1.35563845327452</v>
      </c>
      <c r="L385">
        <f>(Table2[[#This Row],[6M Return vs Nifty]]-AVERAGE(Table2[6M Return vs Nifty]))/_xlfn.STDEV.P(Table2[6M Return vs Nifty])</f>
        <v>-0.31646307333946577</v>
      </c>
      <c r="M385">
        <v>3.4529267799358001</v>
      </c>
      <c r="N385">
        <f>(Table2[[#This Row],[1W Return vs Nifty]]-AVERAGE(Table2[1W Return vs Nifty]))/_xlfn.STDEV.P(Table2[1W Return vs Nifty])</f>
        <v>0.68538530246282214</v>
      </c>
      <c r="O385">
        <v>6907.08</v>
      </c>
      <c r="P385">
        <v>6881.5162845225204</v>
      </c>
      <c r="Q385">
        <v>6308.7786778733798</v>
      </c>
      <c r="R385">
        <v>75.566609813376701</v>
      </c>
      <c r="S385" s="2">
        <f>(Table2[[#This Row],[Close Price]]-Table2[[#This Row],[20D EMA]])/Table2[[#This Row],[20D EMA]]</f>
        <v>5.4302252181819194E-2</v>
      </c>
      <c r="T385" s="2">
        <f>(Table2[[#This Row],[Close Price]]-Table2[[#This Row],[50D EMA]])/Table2[[#This Row],[50D EMA]]</f>
        <v>5.8218813835921555E-2</v>
      </c>
      <c r="U385" s="2">
        <f>(Table2[[#This Row],[Close Price]]-Table2[[#This Row],[200D EMA]])/Table2[[#This Row],[200D EMA]]</f>
        <v>0.1542883927027747</v>
      </c>
      <c r="V385">
        <v>0.57926471372925603</v>
      </c>
      <c r="W385">
        <v>7060</v>
      </c>
      <c r="X385">
        <v>7377</v>
      </c>
      <c r="Y385">
        <v>7050</v>
      </c>
      <c r="Z385">
        <v>7377</v>
      </c>
      <c r="AA385">
        <v>6455</v>
      </c>
      <c r="AB385">
        <v>7377</v>
      </c>
      <c r="AC385" s="2">
        <f>(Table2[[#This Row],[Close Price]]/Table2[[#This Row],[Day Low]])-1</f>
        <v>3.146600566572233E-2</v>
      </c>
      <c r="AD385" s="2">
        <f>(Table2[[#This Row],[Day High]]/Table2[[#This Row],[Close Price]])-1</f>
        <v>1.302499948504221E-2</v>
      </c>
      <c r="AE385" s="2">
        <f>(Table2[[#This Row],[Close Price]]/Table2[[#This Row],[Current Week Low]])-1</f>
        <v>3.2929078014184432E-2</v>
      </c>
      <c r="AF385" s="2">
        <f>(Table2[[#This Row],[Current Week High]]/Table2[[#This Row],[Close Price]])-1</f>
        <v>1.302499948504221E-2</v>
      </c>
      <c r="AG385" s="2">
        <f>(Table2[[#This Row],[Close Price]]/Table2[[#This Row],[Current Month Low]])-1</f>
        <v>0.12814097598760643</v>
      </c>
      <c r="AH385" s="2">
        <f>(Table2[[#This Row],[Current Month High]]/Table2[[#This Row],[Close Price]])-1</f>
        <v>1.302499948504221E-2</v>
      </c>
      <c r="AI385">
        <v>7.4545292255721201</v>
      </c>
      <c r="AJ385">
        <v>67.367271891519096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0.02</v>
      </c>
      <c r="AM385" t="s">
        <v>10349</v>
      </c>
      <c r="AN385">
        <v>9.99</v>
      </c>
      <c r="AO385" t="s">
        <v>10349</v>
      </c>
      <c r="AP385">
        <v>3.0572899606596999E-2</v>
      </c>
      <c r="AQ385">
        <f>(Table2[[#This Row],[Sharpe Ratio]]-AVERAGE(Table2[Sharpe Ratio]))/_xlfn.STDEV.P(Table2[Sharpe Ratio])</f>
        <v>-0.40194420177019202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-4.4654680381177925E-2</v>
      </c>
      <c r="AS385">
        <f>_xlfn.RANK.AVG(Table2[[#This Row],[1Y Return vs Nifty Z-Score]],Table2[1Y Return vs Nifty Z-Score])</f>
        <v>270</v>
      </c>
      <c r="AT385">
        <f>_xlfn.RANK.AVG(Table2[[#This Row],[6M Return vs Nifty Z-Score]],Table2[6M Return vs Nifty Z-Score])</f>
        <v>430</v>
      </c>
      <c r="AU385">
        <f>_xlfn.RANK.AVG(Table2[[#This Row],[Sharpe Ratio Z-Score]],Table2[Sharpe Ratio Z-Score])</f>
        <v>447</v>
      </c>
      <c r="AV385">
        <f>(Table2[[#This Row],[Rank 1Y]]+Table2[[#This Row],[Rank 6M]]+Table2[[#This Row],[Rank Sharpe]])/3</f>
        <v>382.33333333333331</v>
      </c>
    </row>
    <row r="386" spans="1:48" x14ac:dyDescent="0.3">
      <c r="A386" t="s">
        <v>81</v>
      </c>
      <c r="B386" t="s">
        <v>82</v>
      </c>
      <c r="C386" t="s">
        <v>10313</v>
      </c>
      <c r="D386" t="s">
        <v>83</v>
      </c>
      <c r="E386">
        <v>322669.24543313897</v>
      </c>
      <c r="F386">
        <v>4958.55</v>
      </c>
      <c r="G386">
        <v>8.1539310120214203</v>
      </c>
      <c r="H386">
        <f>(Table2[[#This Row],[1Y Return vs Nifty]]-AVERAGE(Table2[1Y Return vs Nifty]))/_xlfn.STDEV.P(Table2[1Y Return vs Nifty])</f>
        <v>-0.33833689578615156</v>
      </c>
      <c r="I386">
        <v>-3.8807506910610901</v>
      </c>
      <c r="J386">
        <f>(Table2[[#This Row],[1M Return vs Nifty]]-AVERAGE(Table2[1M Return vs Nifty]))/_xlfn.STDEV.P(Table2[1M Return vs Nifty])</f>
        <v>-0.38431861934293116</v>
      </c>
      <c r="K386">
        <v>16.019008246006099</v>
      </c>
      <c r="L386">
        <f>(Table2[[#This Row],[6M Return vs Nifty]]-AVERAGE(Table2[6M Return vs Nifty]))/_xlfn.STDEV.P(Table2[6M Return vs Nifty])</f>
        <v>0.27988157385783463</v>
      </c>
      <c r="M386">
        <v>-2.3021211862422799</v>
      </c>
      <c r="N386">
        <f>(Table2[[#This Row],[1W Return vs Nifty]]-AVERAGE(Table2[1W Return vs Nifty]))/_xlfn.STDEV.P(Table2[1W Return vs Nifty])</f>
        <v>-0.61994649083406717</v>
      </c>
      <c r="O386">
        <v>4985.92</v>
      </c>
      <c r="P386">
        <v>4913.8064912178697</v>
      </c>
      <c r="Q386">
        <v>4470.6257876903901</v>
      </c>
      <c r="R386">
        <v>45.606760203432799</v>
      </c>
      <c r="S386" s="2">
        <f>(Table2[[#This Row],[Close Price]]-Table2[[#This Row],[20D EMA]])/Table2[[#This Row],[20D EMA]]</f>
        <v>-5.4894583146139313E-3</v>
      </c>
      <c r="T386" s="2">
        <f>(Table2[[#This Row],[Close Price]]-Table2[[#This Row],[50D EMA]])/Table2[[#This Row],[50D EMA]]</f>
        <v>9.1056717154201425E-3</v>
      </c>
      <c r="U386" s="2">
        <f>(Table2[[#This Row],[Close Price]]-Table2[[#This Row],[200D EMA]])/Table2[[#This Row],[200D EMA]]</f>
        <v>0.10914002546423841</v>
      </c>
      <c r="V386">
        <v>0.69451122952737399</v>
      </c>
      <c r="W386">
        <v>4925.6499999999996</v>
      </c>
      <c r="X386">
        <v>5010</v>
      </c>
      <c r="Y386">
        <v>4900.1000000000004</v>
      </c>
      <c r="Z386">
        <v>5010</v>
      </c>
      <c r="AA386">
        <v>4801</v>
      </c>
      <c r="AB386">
        <v>5164</v>
      </c>
      <c r="AC386" s="2">
        <f>(Table2[[#This Row],[Close Price]]/Table2[[#This Row],[Day Low]])-1</f>
        <v>6.6793215108666981E-3</v>
      </c>
      <c r="AD386" s="2">
        <f>(Table2[[#This Row],[Day High]]/Table2[[#This Row],[Close Price]])-1</f>
        <v>1.0376017182442521E-2</v>
      </c>
      <c r="AE386" s="2">
        <f>(Table2[[#This Row],[Close Price]]/Table2[[#This Row],[Current Week Low]])-1</f>
        <v>1.1928327993306231E-2</v>
      </c>
      <c r="AF386" s="2">
        <f>(Table2[[#This Row],[Current Week High]]/Table2[[#This Row],[Close Price]])-1</f>
        <v>1.0376017182442521E-2</v>
      </c>
      <c r="AG386" s="2">
        <f>(Table2[[#This Row],[Close Price]]/Table2[[#This Row],[Current Month Low]])-1</f>
        <v>3.2816079983336799E-2</v>
      </c>
      <c r="AH386" s="2">
        <f>(Table2[[#This Row],[Current Month High]]/Table2[[#This Row],[Close Price]])-1</f>
        <v>4.1433483578868779E-2</v>
      </c>
      <c r="AI386">
        <v>5.2525435863306704</v>
      </c>
      <c r="AJ386">
        <v>40.349561279365901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-0.04</v>
      </c>
      <c r="AM386" t="s">
        <v>10348</v>
      </c>
      <c r="AN386">
        <v>-0.43</v>
      </c>
      <c r="AO386" t="s">
        <v>10348</v>
      </c>
      <c r="AP386">
        <v>2.4236912825340001E-3</v>
      </c>
      <c r="AQ386">
        <f>(Table2[[#This Row],[Sharpe Ratio]]-AVERAGE(Table2[Sharpe Ratio]))/_xlfn.STDEV.P(Table2[Sharpe Ratio])</f>
        <v>-0.72534755870093592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-1.7880679908062511</v>
      </c>
      <c r="AS386">
        <f>_xlfn.RANK.AVG(Table2[[#This Row],[1Y Return vs Nifty Z-Score]],Table2[1Y Return vs Nifty Z-Score])</f>
        <v>396</v>
      </c>
      <c r="AT386">
        <f>_xlfn.RANK.AVG(Table2[[#This Row],[6M Return vs Nifty Z-Score]],Table2[6M Return vs Nifty Z-Score])</f>
        <v>232</v>
      </c>
      <c r="AU386">
        <f>_xlfn.RANK.AVG(Table2[[#This Row],[Sharpe Ratio Z-Score]],Table2[Sharpe Ratio Z-Score])</f>
        <v>520</v>
      </c>
      <c r="AV386">
        <f>(Table2[[#This Row],[Rank 1Y]]+Table2[[#This Row],[Rank 6M]]+Table2[[#This Row],[Rank Sharpe]])/3</f>
        <v>382.66666666666669</v>
      </c>
    </row>
    <row r="387" spans="1:48" x14ac:dyDescent="0.3">
      <c r="A387" t="s">
        <v>1298</v>
      </c>
      <c r="B387" t="s">
        <v>1299</v>
      </c>
      <c r="C387" t="s">
        <v>10309</v>
      </c>
      <c r="D387" t="s">
        <v>51</v>
      </c>
      <c r="E387">
        <v>8762.4387208799999</v>
      </c>
      <c r="F387">
        <v>538.20000000000005</v>
      </c>
      <c r="G387">
        <v>11.6454940926092</v>
      </c>
      <c r="H387">
        <f>(Table2[[#This Row],[1Y Return vs Nifty]]-AVERAGE(Table2[1Y Return vs Nifty]))/_xlfn.STDEV.P(Table2[1Y Return vs Nifty])</f>
        <v>-0.28328350313952289</v>
      </c>
      <c r="I387">
        <v>1.1578422751389199</v>
      </c>
      <c r="J387">
        <f>(Table2[[#This Row],[1M Return vs Nifty]]-AVERAGE(Table2[1M Return vs Nifty]))/_xlfn.STDEV.P(Table2[1M Return vs Nifty])</f>
        <v>0.10040671969447593</v>
      </c>
      <c r="K387">
        <v>5.2606998465361698</v>
      </c>
      <c r="L387">
        <f>(Table2[[#This Row],[6M Return vs Nifty]]-AVERAGE(Table2[6M Return vs Nifty]))/_xlfn.STDEV.P(Table2[6M Return vs Nifty])</f>
        <v>-8.9372531734268262E-2</v>
      </c>
      <c r="M387">
        <v>6.7760217115033896</v>
      </c>
      <c r="N387">
        <f>(Table2[[#This Row],[1W Return vs Nifty]]-AVERAGE(Table2[1W Return vs Nifty]))/_xlfn.STDEV.P(Table2[1W Return vs Nifty])</f>
        <v>1.4391134193806059</v>
      </c>
      <c r="O387">
        <v>508.54</v>
      </c>
      <c r="P387">
        <v>494.23746617300901</v>
      </c>
      <c r="Q387">
        <v>446.84752931494802</v>
      </c>
      <c r="R387">
        <v>67.725716069522704</v>
      </c>
      <c r="S387" s="2">
        <f>(Table2[[#This Row],[Close Price]]-Table2[[#This Row],[20D EMA]])/Table2[[#This Row],[20D EMA]]</f>
        <v>5.8323829000668626E-2</v>
      </c>
      <c r="T387" s="2">
        <f>(Table2[[#This Row],[Close Price]]-Table2[[#This Row],[50D EMA]])/Table2[[#This Row],[50D EMA]]</f>
        <v>8.895022501511822E-2</v>
      </c>
      <c r="U387" s="2">
        <f>(Table2[[#This Row],[Close Price]]-Table2[[#This Row],[200D EMA]])/Table2[[#This Row],[200D EMA]]</f>
        <v>0.20443767659430157</v>
      </c>
      <c r="V387">
        <v>1.0252375568342</v>
      </c>
      <c r="W387">
        <v>520.79999999999995</v>
      </c>
      <c r="X387">
        <v>545</v>
      </c>
      <c r="Y387">
        <v>520.79999999999995</v>
      </c>
      <c r="Z387">
        <v>545</v>
      </c>
      <c r="AA387">
        <v>463.3</v>
      </c>
      <c r="AB387">
        <v>545</v>
      </c>
      <c r="AC387" s="2">
        <f>(Table2[[#This Row],[Close Price]]/Table2[[#This Row],[Day Low]])-1</f>
        <v>3.3410138248848087E-2</v>
      </c>
      <c r="AD387" s="2">
        <f>(Table2[[#This Row],[Day High]]/Table2[[#This Row],[Close Price]])-1</f>
        <v>1.2634708286882068E-2</v>
      </c>
      <c r="AE387" s="2">
        <f>(Table2[[#This Row],[Close Price]]/Table2[[#This Row],[Current Week Low]])-1</f>
        <v>3.3410138248848087E-2</v>
      </c>
      <c r="AF387" s="2">
        <f>(Table2[[#This Row],[Current Week High]]/Table2[[#This Row],[Close Price]])-1</f>
        <v>1.2634708286882068E-2</v>
      </c>
      <c r="AG387" s="2">
        <f>(Table2[[#This Row],[Close Price]]/Table2[[#This Row],[Current Month Low]])-1</f>
        <v>0.16166630692855599</v>
      </c>
      <c r="AH387" s="2">
        <f>(Table2[[#This Row],[Current Month High]]/Table2[[#This Row],[Close Price]])-1</f>
        <v>1.2634708286882068E-2</v>
      </c>
      <c r="AI387">
        <v>1.67224080267558</v>
      </c>
      <c r="AJ387">
        <v>56.772502184678103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0.05</v>
      </c>
      <c r="AM387" t="s">
        <v>10349</v>
      </c>
      <c r="AN387">
        <v>7.45</v>
      </c>
      <c r="AO387" t="s">
        <v>10349</v>
      </c>
      <c r="AP387">
        <v>3.5008993362277002E-2</v>
      </c>
      <c r="AQ387">
        <f>(Table2[[#This Row],[Sharpe Ratio]]-AVERAGE(Table2[Sharpe Ratio]))/_xlfn.STDEV.P(Table2[Sharpe Ratio])</f>
        <v>-0.35097837723508296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0.81588572696620765</v>
      </c>
      <c r="AS387">
        <f>_xlfn.RANK.AVG(Table2[[#This Row],[1Y Return vs Nifty Z-Score]],Table2[1Y Return vs Nifty Z-Score])</f>
        <v>377</v>
      </c>
      <c r="AT387">
        <f>_xlfn.RANK.AVG(Table2[[#This Row],[6M Return vs Nifty Z-Score]],Table2[6M Return vs Nifty Z-Score])</f>
        <v>340</v>
      </c>
      <c r="AU387">
        <f>_xlfn.RANK.AVG(Table2[[#This Row],[Sharpe Ratio Z-Score]],Table2[Sharpe Ratio Z-Score])</f>
        <v>433</v>
      </c>
      <c r="AV387">
        <f>(Table2[[#This Row],[Rank 1Y]]+Table2[[#This Row],[Rank 6M]]+Table2[[#This Row],[Rank Sharpe]])/3</f>
        <v>383.33333333333331</v>
      </c>
    </row>
    <row r="388" spans="1:48" x14ac:dyDescent="0.3">
      <c r="A388" t="s">
        <v>665</v>
      </c>
      <c r="B388" t="s">
        <v>666</v>
      </c>
      <c r="C388" t="s">
        <v>10309</v>
      </c>
      <c r="D388" t="s">
        <v>283</v>
      </c>
      <c r="E388">
        <v>27843.76216875</v>
      </c>
      <c r="F388">
        <v>3345.45</v>
      </c>
      <c r="G388">
        <v>23.131555177700299</v>
      </c>
      <c r="H388">
        <f>(Table2[[#This Row],[1Y Return vs Nifty]]-AVERAGE(Table2[1Y Return vs Nifty]))/_xlfn.STDEV.P(Table2[1Y Return vs Nifty])</f>
        <v>-0.10217646990378605</v>
      </c>
      <c r="I388">
        <v>6.5728432503462999</v>
      </c>
      <c r="J388">
        <f>(Table2[[#This Row],[1M Return vs Nifty]]-AVERAGE(Table2[1M Return vs Nifty]))/_xlfn.STDEV.P(Table2[1M Return vs Nifty])</f>
        <v>0.62134345762963838</v>
      </c>
      <c r="K388">
        <v>28.451328066951099</v>
      </c>
      <c r="L388">
        <f>(Table2[[#This Row],[6M Return vs Nifty]]-AVERAGE(Table2[6M Return vs Nifty]))/_xlfn.STDEV.P(Table2[6M Return vs Nifty])</f>
        <v>0.70659225786687507</v>
      </c>
      <c r="M388">
        <v>-1.2519830373355501</v>
      </c>
      <c r="N388">
        <f>(Table2[[#This Row],[1W Return vs Nifty]]-AVERAGE(Table2[1W Return vs Nifty]))/_xlfn.STDEV.P(Table2[1W Return vs Nifty])</f>
        <v>-0.3817592991411663</v>
      </c>
      <c r="O388">
        <v>3229</v>
      </c>
      <c r="P388">
        <v>3048.8020665336799</v>
      </c>
      <c r="Q388">
        <v>2666.2739741407099</v>
      </c>
      <c r="R388">
        <v>70.391094412846996</v>
      </c>
      <c r="S388" s="2">
        <f>(Table2[[#This Row],[Close Price]]-Table2[[#This Row],[20D EMA]])/Table2[[#This Row],[20D EMA]]</f>
        <v>3.6063796841127226E-2</v>
      </c>
      <c r="T388" s="2">
        <f>(Table2[[#This Row],[Close Price]]-Table2[[#This Row],[50D EMA]])/Table2[[#This Row],[50D EMA]]</f>
        <v>9.7299833505948882E-2</v>
      </c>
      <c r="U388" s="2">
        <f>(Table2[[#This Row],[Close Price]]-Table2[[#This Row],[200D EMA]])/Table2[[#This Row],[200D EMA]]</f>
        <v>0.25472852094210446</v>
      </c>
      <c r="V388">
        <v>0.81134174333650699</v>
      </c>
      <c r="W388">
        <v>3310.95</v>
      </c>
      <c r="X388">
        <v>3364</v>
      </c>
      <c r="Y388">
        <v>3292.05</v>
      </c>
      <c r="Z388">
        <v>3364</v>
      </c>
      <c r="AA388">
        <v>3050.15</v>
      </c>
      <c r="AB388">
        <v>3385</v>
      </c>
      <c r="AC388" s="2">
        <f>(Table2[[#This Row],[Close Price]]/Table2[[#This Row],[Day Low]])-1</f>
        <v>1.0419970099216247E-2</v>
      </c>
      <c r="AD388" s="2">
        <f>(Table2[[#This Row],[Day High]]/Table2[[#This Row],[Close Price]])-1</f>
        <v>5.5448444902779226E-3</v>
      </c>
      <c r="AE388" s="2">
        <f>(Table2[[#This Row],[Close Price]]/Table2[[#This Row],[Current Week Low]])-1</f>
        <v>1.6220895794413659E-2</v>
      </c>
      <c r="AF388" s="2">
        <f>(Table2[[#This Row],[Current Week High]]/Table2[[#This Row],[Close Price]])-1</f>
        <v>5.5448444902779226E-3</v>
      </c>
      <c r="AG388" s="2">
        <f>(Table2[[#This Row],[Close Price]]/Table2[[#This Row],[Current Month Low]])-1</f>
        <v>9.6814910742094584E-2</v>
      </c>
      <c r="AH388" s="2">
        <f>(Table2[[#This Row],[Current Month High]]/Table2[[#This Row],[Close Price]])-1</f>
        <v>1.1822026932101881E-2</v>
      </c>
      <c r="AI388">
        <v>1.1822026932101799</v>
      </c>
      <c r="AJ388">
        <v>72.117610742398497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0.03</v>
      </c>
      <c r="AM388" t="s">
        <v>10349</v>
      </c>
      <c r="AN388">
        <v>4.99</v>
      </c>
      <c r="AO388" t="s">
        <v>10349</v>
      </c>
      <c r="AP388">
        <v>-5.2479528094994003E-2</v>
      </c>
      <c r="AQ388">
        <f>(Table2[[#This Row],[Sharpe Ratio]]-AVERAGE(Table2[Sharpe Ratio]))/_xlfn.STDEV.P(Table2[Sharpe Ratio])</f>
        <v>-1.3561249947334526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-0.51212504828189154</v>
      </c>
      <c r="AS388">
        <f>_xlfn.RANK.AVG(Table2[[#This Row],[1Y Return vs Nifty Z-Score]],Table2[1Y Return vs Nifty Z-Score])</f>
        <v>332</v>
      </c>
      <c r="AT388">
        <f>_xlfn.RANK.AVG(Table2[[#This Row],[6M Return vs Nifty Z-Score]],Table2[6M Return vs Nifty Z-Score])</f>
        <v>150</v>
      </c>
      <c r="AU388">
        <f>_xlfn.RANK.AVG(Table2[[#This Row],[Sharpe Ratio Z-Score]],Table2[Sharpe Ratio Z-Score])</f>
        <v>671</v>
      </c>
      <c r="AV388">
        <f>(Table2[[#This Row],[Rank 1Y]]+Table2[[#This Row],[Rank 6M]]+Table2[[#This Row],[Rank Sharpe]])/3</f>
        <v>384.33333333333331</v>
      </c>
    </row>
    <row r="389" spans="1:48" x14ac:dyDescent="0.3">
      <c r="A389" t="s">
        <v>1818</v>
      </c>
      <c r="B389" t="s">
        <v>1819</v>
      </c>
      <c r="C389" t="s">
        <v>10309</v>
      </c>
      <c r="D389" t="s">
        <v>51</v>
      </c>
      <c r="E389">
        <v>4183.3108488050002</v>
      </c>
      <c r="F389">
        <v>167.89</v>
      </c>
      <c r="G389">
        <v>52.8319492689809</v>
      </c>
      <c r="H389">
        <f>(Table2[[#This Row],[1Y Return vs Nifty]]-AVERAGE(Table2[1Y Return vs Nifty]))/_xlfn.STDEV.P(Table2[1Y Return vs Nifty])</f>
        <v>0.36612595509253498</v>
      </c>
      <c r="I389">
        <v>10.847666607753499</v>
      </c>
      <c r="J389">
        <f>(Table2[[#This Row],[1M Return vs Nifty]]-AVERAGE(Table2[1M Return vs Nifty]))/_xlfn.STDEV.P(Table2[1M Return vs Nifty])</f>
        <v>1.0325922358390385</v>
      </c>
      <c r="K389">
        <v>8.5630502326604194</v>
      </c>
      <c r="L389">
        <f>(Table2[[#This Row],[6M Return vs Nifty]]-AVERAGE(Table2[6M Return vs Nifty]))/_xlfn.STDEV.P(Table2[6M Return vs Nifty])</f>
        <v>2.3973023431274922E-2</v>
      </c>
      <c r="M389">
        <v>-5.3684064507147502</v>
      </c>
      <c r="N389">
        <f>(Table2[[#This Row],[1W Return vs Nifty]]-AVERAGE(Table2[1W Return vs Nifty]))/_xlfn.STDEV.P(Table2[1W Return vs Nifty])</f>
        <v>-1.3154262968332768</v>
      </c>
      <c r="O389">
        <v>151.91</v>
      </c>
      <c r="P389">
        <v>140.83640417890001</v>
      </c>
      <c r="Q389">
        <v>124.753540654007</v>
      </c>
      <c r="R389">
        <v>77.952241853103004</v>
      </c>
      <c r="S389" s="2">
        <f>(Table2[[#This Row],[Close Price]]-Table2[[#This Row],[20D EMA]])/Table2[[#This Row],[20D EMA]]</f>
        <v>0.10519386478836147</v>
      </c>
      <c r="T389" s="2">
        <f>(Table2[[#This Row],[Close Price]]-Table2[[#This Row],[50D EMA]])/Table2[[#This Row],[50D EMA]]</f>
        <v>0.19209234983544915</v>
      </c>
      <c r="U389" s="2">
        <f>(Table2[[#This Row],[Close Price]]-Table2[[#This Row],[200D EMA]])/Table2[[#This Row],[200D EMA]]</f>
        <v>0.3457734275103917</v>
      </c>
      <c r="V389">
        <v>2.42018762195698</v>
      </c>
      <c r="W389">
        <v>163.4</v>
      </c>
      <c r="X389">
        <v>169.2</v>
      </c>
      <c r="Y389">
        <v>163.4</v>
      </c>
      <c r="Z389">
        <v>173.9</v>
      </c>
      <c r="AA389">
        <v>130.03</v>
      </c>
      <c r="AB389">
        <v>175</v>
      </c>
      <c r="AC389" s="2">
        <f>(Table2[[#This Row],[Close Price]]/Table2[[#This Row],[Day Low]])-1</f>
        <v>2.7478580171358402E-2</v>
      </c>
      <c r="AD389" s="2">
        <f>(Table2[[#This Row],[Day High]]/Table2[[#This Row],[Close Price]])-1</f>
        <v>7.8027279766514912E-3</v>
      </c>
      <c r="AE389" s="2">
        <f>(Table2[[#This Row],[Close Price]]/Table2[[#This Row],[Current Week Low]])-1</f>
        <v>2.7478580171358402E-2</v>
      </c>
      <c r="AF389" s="2">
        <f>(Table2[[#This Row],[Current Week High]]/Table2[[#This Row],[Close Price]])-1</f>
        <v>3.5797248198225162E-2</v>
      </c>
      <c r="AG389" s="2">
        <f>(Table2[[#This Row],[Close Price]]/Table2[[#This Row],[Current Month Low]])-1</f>
        <v>0.29116357763593004</v>
      </c>
      <c r="AH389" s="2">
        <f>(Table2[[#This Row],[Current Month High]]/Table2[[#This Row],[Close Price]])-1</f>
        <v>4.2349157186253095E-2</v>
      </c>
      <c r="AI389">
        <v>4.2349157186252997</v>
      </c>
      <c r="AJ389">
        <v>94.317129629629505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0.18</v>
      </c>
      <c r="AM389" t="s">
        <v>10349</v>
      </c>
      <c r="AN389">
        <v>23.82</v>
      </c>
      <c r="AO389" t="s">
        <v>10349</v>
      </c>
      <c r="AP389">
        <v>-3.396909579468E-2</v>
      </c>
      <c r="AQ389">
        <f>(Table2[[#This Row],[Sharpe Ratio]]-AVERAGE(Table2[Sharpe Ratio]))/_xlfn.STDEV.P(Table2[Sharpe Ratio])</f>
        <v>-1.1434605433839102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-1.0361956258543388</v>
      </c>
      <c r="AS389">
        <f>_xlfn.RANK.AVG(Table2[[#This Row],[1Y Return vs Nifty Z-Score]],Table2[1Y Return vs Nifty Z-Score])</f>
        <v>200</v>
      </c>
      <c r="AT389">
        <f>_xlfn.RANK.AVG(Table2[[#This Row],[6M Return vs Nifty Z-Score]],Table2[6M Return vs Nifty Z-Score])</f>
        <v>309</v>
      </c>
      <c r="AU389">
        <f>_xlfn.RANK.AVG(Table2[[#This Row],[Sharpe Ratio Z-Score]],Table2[Sharpe Ratio Z-Score])</f>
        <v>645</v>
      </c>
      <c r="AV389">
        <f>(Table2[[#This Row],[Rank 1Y]]+Table2[[#This Row],[Rank 6M]]+Table2[[#This Row],[Rank Sharpe]])/3</f>
        <v>384.66666666666669</v>
      </c>
    </row>
    <row r="390" spans="1:48" x14ac:dyDescent="0.3">
      <c r="A390" t="s">
        <v>1082</v>
      </c>
      <c r="B390" t="s">
        <v>1083</v>
      </c>
      <c r="C390" t="s">
        <v>10308</v>
      </c>
      <c r="D390" t="s">
        <v>46</v>
      </c>
      <c r="E390">
        <v>12086.721231365</v>
      </c>
      <c r="F390">
        <v>215.05</v>
      </c>
      <c r="G390">
        <v>6.9010019996223502</v>
      </c>
      <c r="H390">
        <f>(Table2[[#This Row],[1Y Return vs Nifty]]-AVERAGE(Table2[1Y Return vs Nifty]))/_xlfn.STDEV.P(Table2[1Y Return vs Nifty])</f>
        <v>-0.35809251562915512</v>
      </c>
      <c r="I390">
        <v>-17.8483504929421</v>
      </c>
      <c r="J390">
        <f>(Table2[[#This Row],[1M Return vs Nifty]]-AVERAGE(Table2[1M Return vs Nifty]))/_xlfn.STDEV.P(Table2[1M Return vs Nifty])</f>
        <v>-1.7280369142961567</v>
      </c>
      <c r="K390">
        <v>-11.9985323758749</v>
      </c>
      <c r="L390">
        <f>(Table2[[#This Row],[6M Return vs Nifty]]-AVERAGE(Table2[6M Return vs Nifty]))/_xlfn.STDEV.P(Table2[6M Return vs Nifty])</f>
        <v>-0.68175584339010509</v>
      </c>
      <c r="M390">
        <v>-5.1528505825266304</v>
      </c>
      <c r="N390">
        <f>(Table2[[#This Row],[1W Return vs Nifty]]-AVERAGE(Table2[1W Return vs Nifty]))/_xlfn.STDEV.P(Table2[1W Return vs Nifty])</f>
        <v>-1.2665349705348228</v>
      </c>
      <c r="O390">
        <v>227.79</v>
      </c>
      <c r="P390">
        <v>239.673999408974</v>
      </c>
      <c r="Q390">
        <v>216.55067895371801</v>
      </c>
      <c r="R390">
        <v>30.350627927300302</v>
      </c>
      <c r="S390" s="2">
        <f>(Table2[[#This Row],[Close Price]]-Table2[[#This Row],[20D EMA]])/Table2[[#This Row],[20D EMA]]</f>
        <v>-5.5928706264541821E-2</v>
      </c>
      <c r="T390" s="2">
        <f>(Table2[[#This Row],[Close Price]]-Table2[[#This Row],[50D EMA]])/Table2[[#This Row],[50D EMA]]</f>
        <v>-0.10273955234900629</v>
      </c>
      <c r="U390" s="2">
        <f>(Table2[[#This Row],[Close Price]]-Table2[[#This Row],[200D EMA]])/Table2[[#This Row],[200D EMA]]</f>
        <v>-6.9299203353628122E-3</v>
      </c>
      <c r="V390">
        <v>0.43179046533022197</v>
      </c>
      <c r="W390">
        <v>212.7</v>
      </c>
      <c r="X390">
        <v>216.45</v>
      </c>
      <c r="Y390">
        <v>212.55</v>
      </c>
      <c r="Z390">
        <v>218.4</v>
      </c>
      <c r="AA390">
        <v>212.55</v>
      </c>
      <c r="AB390">
        <v>266.75</v>
      </c>
      <c r="AC390" s="2">
        <f>(Table2[[#This Row],[Close Price]]/Table2[[#This Row],[Day Low]])-1</f>
        <v>1.1048425011753737E-2</v>
      </c>
      <c r="AD390" s="2">
        <f>(Table2[[#This Row],[Day High]]/Table2[[#This Row],[Close Price]])-1</f>
        <v>6.5101139269936326E-3</v>
      </c>
      <c r="AE390" s="2">
        <f>(Table2[[#This Row],[Close Price]]/Table2[[#This Row],[Current Week Low]])-1</f>
        <v>1.1761938367442992E-2</v>
      </c>
      <c r="AF390" s="2">
        <f>(Table2[[#This Row],[Current Week High]]/Table2[[#This Row],[Close Price]])-1</f>
        <v>1.5577772611020668E-2</v>
      </c>
      <c r="AG390" s="2">
        <f>(Table2[[#This Row],[Close Price]]/Table2[[#This Row],[Current Month Low]])-1</f>
        <v>1.1761938367442992E-2</v>
      </c>
      <c r="AH390" s="2">
        <f>(Table2[[#This Row],[Current Month High]]/Table2[[#This Row],[Close Price]])-1</f>
        <v>0.24040920716112524</v>
      </c>
      <c r="AI390">
        <v>41.315973029528003</v>
      </c>
      <c r="AJ390">
        <v>84.671532846715294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-0.14000000000000001</v>
      </c>
      <c r="AM390" t="s">
        <v>10348</v>
      </c>
      <c r="AN390">
        <v>-5.74</v>
      </c>
      <c r="AO390" t="s">
        <v>10348</v>
      </c>
      <c r="AP390">
        <v>0.115283955577028</v>
      </c>
      <c r="AQ390">
        <f>(Table2[[#This Row],[Sharpe Ratio]]-AVERAGE(Table2[Sharpe Ratio]))/_xlfn.STDEV.P(Table2[Sharpe Ratio])</f>
        <v>0.57129240064489395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405</v>
      </c>
      <c r="AT390">
        <f>_xlfn.RANK.AVG(Table2[[#This Row],[6M Return vs Nifty Z-Score]],Table2[6M Return vs Nifty Z-Score])</f>
        <v>551</v>
      </c>
      <c r="AU390">
        <f>_xlfn.RANK.AVG(Table2[[#This Row],[Sharpe Ratio Z-Score]],Table2[Sharpe Ratio Z-Score])</f>
        <v>202</v>
      </c>
      <c r="AV390">
        <f>(Table2[[#This Row],[Rank 1Y]]+Table2[[#This Row],[Rank 6M]]+Table2[[#This Row],[Rank Sharpe]])/3</f>
        <v>386</v>
      </c>
    </row>
    <row r="391" spans="1:48" x14ac:dyDescent="0.3">
      <c r="A391" t="s">
        <v>535</v>
      </c>
      <c r="B391" t="s">
        <v>536</v>
      </c>
      <c r="C391" t="s">
        <v>10318</v>
      </c>
      <c r="D391" t="s">
        <v>306</v>
      </c>
      <c r="E391">
        <v>39140.029010564998</v>
      </c>
      <c r="F391">
        <v>2869.65</v>
      </c>
      <c r="G391">
        <v>10.913419410778999</v>
      </c>
      <c r="H391">
        <f>(Table2[[#This Row],[1Y Return vs Nifty]]-AVERAGE(Table2[1Y Return vs Nifty]))/_xlfn.STDEV.P(Table2[1Y Return vs Nifty])</f>
        <v>-0.29482652670095572</v>
      </c>
      <c r="I391">
        <v>-4.4524389945864504</v>
      </c>
      <c r="J391">
        <f>(Table2[[#This Row],[1M Return vs Nifty]]-AVERAGE(Table2[1M Return vs Nifty]))/_xlfn.STDEV.P(Table2[1M Return vs Nifty])</f>
        <v>-0.43931647461899281</v>
      </c>
      <c r="K391">
        <v>14.1007881482534</v>
      </c>
      <c r="L391">
        <f>(Table2[[#This Row],[6M Return vs Nifty]]-AVERAGE(Table2[6M Return vs Nifty]))/_xlfn.STDEV.P(Table2[6M Return vs Nifty])</f>
        <v>0.21404309626228923</v>
      </c>
      <c r="M391">
        <v>-3.8775835433425798</v>
      </c>
      <c r="N391">
        <f>(Table2[[#This Row],[1W Return vs Nifty]]-AVERAGE(Table2[1W Return vs Nifty]))/_xlfn.STDEV.P(Table2[1W Return vs Nifty])</f>
        <v>-0.97728514655880794</v>
      </c>
      <c r="O391">
        <v>2905.1</v>
      </c>
      <c r="P391">
        <v>2799.71134049595</v>
      </c>
      <c r="Q391">
        <v>2471.7638956678402</v>
      </c>
      <c r="R391">
        <v>44.385190269742203</v>
      </c>
      <c r="S391" s="2">
        <f>(Table2[[#This Row],[Close Price]]-Table2[[#This Row],[20D EMA]])/Table2[[#This Row],[20D EMA]]</f>
        <v>-1.2202678048948338E-2</v>
      </c>
      <c r="T391" s="2">
        <f>(Table2[[#This Row],[Close Price]]-Table2[[#This Row],[50D EMA]])/Table2[[#This Row],[50D EMA]]</f>
        <v>2.4980668004031051E-2</v>
      </c>
      <c r="U391" s="2">
        <f>(Table2[[#This Row],[Close Price]]-Table2[[#This Row],[200D EMA]])/Table2[[#This Row],[200D EMA]]</f>
        <v>0.16097253666886172</v>
      </c>
      <c r="V391">
        <v>1.01484233829783</v>
      </c>
      <c r="W391">
        <v>2822.8</v>
      </c>
      <c r="X391">
        <v>2903.85</v>
      </c>
      <c r="Y391">
        <v>2798.35</v>
      </c>
      <c r="Z391">
        <v>2903.85</v>
      </c>
      <c r="AA391">
        <v>2783.45</v>
      </c>
      <c r="AB391">
        <v>3169</v>
      </c>
      <c r="AC391" s="2">
        <f>(Table2[[#This Row],[Close Price]]/Table2[[#This Row],[Day Low]])-1</f>
        <v>1.6596995890605148E-2</v>
      </c>
      <c r="AD391" s="2">
        <f>(Table2[[#This Row],[Day High]]/Table2[[#This Row],[Close Price]])-1</f>
        <v>1.1917829700486049E-2</v>
      </c>
      <c r="AE391" s="2">
        <f>(Table2[[#This Row],[Close Price]]/Table2[[#This Row],[Current Week Low]])-1</f>
        <v>2.547930030196377E-2</v>
      </c>
      <c r="AF391" s="2">
        <f>(Table2[[#This Row],[Current Week High]]/Table2[[#This Row],[Close Price]])-1</f>
        <v>1.1917829700486049E-2</v>
      </c>
      <c r="AG391" s="2">
        <f>(Table2[[#This Row],[Close Price]]/Table2[[#This Row],[Current Month Low]])-1</f>
        <v>3.0968761788428223E-2</v>
      </c>
      <c r="AH391" s="2">
        <f>(Table2[[#This Row],[Current Month High]]/Table2[[#This Row],[Close Price]])-1</f>
        <v>0.1043158573345182</v>
      </c>
      <c r="AI391">
        <v>10.431585733451801</v>
      </c>
      <c r="AJ391">
        <v>49.3170642870151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0.17</v>
      </c>
      <c r="AM391" t="s">
        <v>10349</v>
      </c>
      <c r="AN391">
        <v>-6.08</v>
      </c>
      <c r="AO391" t="s">
        <v>10348</v>
      </c>
      <c r="AP391">
        <v>8.9000052739599998E-4</v>
      </c>
      <c r="AQ391">
        <f>(Table2[[#This Row],[Sharpe Ratio]]-AVERAGE(Table2[Sharpe Ratio]))/_xlfn.STDEV.P(Table2[Sharpe Ratio])</f>
        <v>-0.74296797391812974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-2.2403530255345969</v>
      </c>
      <c r="AS391">
        <f>_xlfn.RANK.AVG(Table2[[#This Row],[1Y Return vs Nifty Z-Score]],Table2[1Y Return vs Nifty Z-Score])</f>
        <v>383</v>
      </c>
      <c r="AT391">
        <f>_xlfn.RANK.AVG(Table2[[#This Row],[6M Return vs Nifty Z-Score]],Table2[6M Return vs Nifty Z-Score])</f>
        <v>253</v>
      </c>
      <c r="AU391">
        <f>_xlfn.RANK.AVG(Table2[[#This Row],[Sharpe Ratio Z-Score]],Table2[Sharpe Ratio Z-Score])</f>
        <v>525</v>
      </c>
      <c r="AV391">
        <f>(Table2[[#This Row],[Rank 1Y]]+Table2[[#This Row],[Rank 6M]]+Table2[[#This Row],[Rank Sharpe]])/3</f>
        <v>387</v>
      </c>
    </row>
    <row r="392" spans="1:48" x14ac:dyDescent="0.3">
      <c r="A392" t="s">
        <v>826</v>
      </c>
      <c r="B392" t="s">
        <v>827</v>
      </c>
      <c r="C392" t="s">
        <v>10314</v>
      </c>
      <c r="D392" t="s">
        <v>402</v>
      </c>
      <c r="E392">
        <v>19653.491813189899</v>
      </c>
      <c r="F392">
        <v>8282.85</v>
      </c>
      <c r="G392">
        <v>1.2030352649385501</v>
      </c>
      <c r="H392">
        <f>(Table2[[#This Row],[1Y Return vs Nifty]]-AVERAGE(Table2[1Y Return vs Nifty]))/_xlfn.STDEV.P(Table2[1Y Return vs Nifty])</f>
        <v>-0.44793548643957176</v>
      </c>
      <c r="I392">
        <v>1.27636267997179</v>
      </c>
      <c r="J392">
        <f>(Table2[[#This Row],[1M Return vs Nifty]]-AVERAGE(Table2[1M Return vs Nifty]))/_xlfn.STDEV.P(Table2[1M Return vs Nifty])</f>
        <v>0.11180868127399821</v>
      </c>
      <c r="K392">
        <v>21.432106487835</v>
      </c>
      <c r="L392">
        <f>(Table2[[#This Row],[6M Return vs Nifty]]-AVERAGE(Table2[6M Return vs Nifty]))/_xlfn.STDEV.P(Table2[6M Return vs Nifty])</f>
        <v>0.46567367755577277</v>
      </c>
      <c r="M392">
        <v>0.936376132488563</v>
      </c>
      <c r="N392">
        <f>(Table2[[#This Row],[1W Return vs Nifty]]-AVERAGE(Table2[1W Return vs Nifty]))/_xlfn.STDEV.P(Table2[1W Return vs Nifty])</f>
        <v>0.11459360987224414</v>
      </c>
      <c r="O392">
        <v>8069.54</v>
      </c>
      <c r="P392">
        <v>7928.3887056470503</v>
      </c>
      <c r="Q392">
        <v>7246.5123422858896</v>
      </c>
      <c r="R392">
        <v>63.678304976824997</v>
      </c>
      <c r="S392" s="2">
        <f>(Table2[[#This Row],[Close Price]]-Table2[[#This Row],[20D EMA]])/Table2[[#This Row],[20D EMA]]</f>
        <v>2.6433972692371611E-2</v>
      </c>
      <c r="T392" s="2">
        <f>(Table2[[#This Row],[Close Price]]-Table2[[#This Row],[50D EMA]])/Table2[[#This Row],[50D EMA]]</f>
        <v>4.4707860261755647E-2</v>
      </c>
      <c r="U392" s="2">
        <f>(Table2[[#This Row],[Close Price]]-Table2[[#This Row],[200D EMA]])/Table2[[#This Row],[200D EMA]]</f>
        <v>0.14301192197889795</v>
      </c>
      <c r="V392">
        <v>0.33624872157603802</v>
      </c>
      <c r="W392">
        <v>8060.25</v>
      </c>
      <c r="X392">
        <v>8389</v>
      </c>
      <c r="Y392">
        <v>8010</v>
      </c>
      <c r="Z392">
        <v>8389</v>
      </c>
      <c r="AA392">
        <v>7810</v>
      </c>
      <c r="AB392">
        <v>8389</v>
      </c>
      <c r="AC392" s="2">
        <f>(Table2[[#This Row],[Close Price]]/Table2[[#This Row],[Day Low]])-1</f>
        <v>2.7617009397971515E-2</v>
      </c>
      <c r="AD392" s="2">
        <f>(Table2[[#This Row],[Day High]]/Table2[[#This Row],[Close Price]])-1</f>
        <v>1.2815637129731883E-2</v>
      </c>
      <c r="AE392" s="2">
        <f>(Table2[[#This Row],[Close Price]]/Table2[[#This Row],[Current Week Low]])-1</f>
        <v>3.4063670411984992E-2</v>
      </c>
      <c r="AF392" s="2">
        <f>(Table2[[#This Row],[Current Week High]]/Table2[[#This Row],[Close Price]])-1</f>
        <v>1.2815637129731883E-2</v>
      </c>
      <c r="AG392" s="2">
        <f>(Table2[[#This Row],[Close Price]]/Table2[[#This Row],[Current Month Low]])-1</f>
        <v>6.054417413572355E-2</v>
      </c>
      <c r="AH392" s="2">
        <f>(Table2[[#This Row],[Current Month High]]/Table2[[#This Row],[Close Price]])-1</f>
        <v>1.2815637129731883E-2</v>
      </c>
      <c r="AI392">
        <v>8.4167889071998108</v>
      </c>
      <c r="AJ392">
        <v>50.965078555024903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0.04</v>
      </c>
      <c r="AM392" t="s">
        <v>10349</v>
      </c>
      <c r="AN392">
        <v>3.1</v>
      </c>
      <c r="AO392" t="s">
        <v>10349</v>
      </c>
      <c r="AP392">
        <v>3.6481987875450002E-3</v>
      </c>
      <c r="AQ392">
        <f>(Table2[[#This Row],[Sharpe Ratio]]-AVERAGE(Table2[Sharpe Ratio]))/_xlfn.STDEV.P(Table2[Sharpe Ratio])</f>
        <v>-0.71127931801905064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-0.46713883575660714</v>
      </c>
      <c r="AS392">
        <f>_xlfn.RANK.AVG(Table2[[#This Row],[1Y Return vs Nifty Z-Score]],Table2[1Y Return vs Nifty Z-Score])</f>
        <v>452</v>
      </c>
      <c r="AT392">
        <f>_xlfn.RANK.AVG(Table2[[#This Row],[6M Return vs Nifty Z-Score]],Table2[6M Return vs Nifty Z-Score])</f>
        <v>198</v>
      </c>
      <c r="AU392">
        <f>_xlfn.RANK.AVG(Table2[[#This Row],[Sharpe Ratio Z-Score]],Table2[Sharpe Ratio Z-Score])</f>
        <v>516</v>
      </c>
      <c r="AV392">
        <f>(Table2[[#This Row],[Rank 1Y]]+Table2[[#This Row],[Rank 6M]]+Table2[[#This Row],[Rank Sharpe]])/3</f>
        <v>388.66666666666669</v>
      </c>
    </row>
    <row r="393" spans="1:48" x14ac:dyDescent="0.3">
      <c r="A393" t="s">
        <v>320</v>
      </c>
      <c r="B393" t="s">
        <v>321</v>
      </c>
      <c r="C393" t="s">
        <v>10309</v>
      </c>
      <c r="D393" t="s">
        <v>283</v>
      </c>
      <c r="E393">
        <v>83031.634933659996</v>
      </c>
      <c r="F393">
        <v>854.3</v>
      </c>
      <c r="G393">
        <v>24.086041801114</v>
      </c>
      <c r="H393">
        <f>(Table2[[#This Row],[1Y Return vs Nifty]]-AVERAGE(Table2[1Y Return vs Nifty]))/_xlfn.STDEV.P(Table2[1Y Return vs Nifty])</f>
        <v>-8.7126555111496737E-2</v>
      </c>
      <c r="I393">
        <v>-10.9289433106887</v>
      </c>
      <c r="J393">
        <f>(Table2[[#This Row],[1M Return vs Nifty]]-AVERAGE(Table2[1M Return vs Nifty]))/_xlfn.STDEV.P(Table2[1M Return vs Nifty])</f>
        <v>-1.06237250860689</v>
      </c>
      <c r="K393">
        <v>-12.1832360234372</v>
      </c>
      <c r="L393">
        <f>(Table2[[#This Row],[6M Return vs Nifty]]-AVERAGE(Table2[6M Return vs Nifty]))/_xlfn.STDEV.P(Table2[6M Return vs Nifty])</f>
        <v>-0.68809536979590846</v>
      </c>
      <c r="M393">
        <v>-3.5672345123392</v>
      </c>
      <c r="N393">
        <f>(Table2[[#This Row],[1W Return vs Nifty]]-AVERAGE(Table2[1W Return vs Nifty]))/_xlfn.STDEV.P(Table2[1W Return vs Nifty])</f>
        <v>-0.90689329933731111</v>
      </c>
      <c r="O393">
        <v>877.68</v>
      </c>
      <c r="P393">
        <v>881.26020958452705</v>
      </c>
      <c r="Q393">
        <v>794.13103337065297</v>
      </c>
      <c r="R393">
        <v>35.221396007897802</v>
      </c>
      <c r="S393" s="2">
        <f>(Table2[[#This Row],[Close Price]]-Table2[[#This Row],[20D EMA]])/Table2[[#This Row],[20D EMA]]</f>
        <v>-2.6638410354571138E-2</v>
      </c>
      <c r="T393" s="2">
        <f>(Table2[[#This Row],[Close Price]]-Table2[[#This Row],[50D EMA]])/Table2[[#This Row],[50D EMA]]</f>
        <v>-3.0592791199817782E-2</v>
      </c>
      <c r="U393" s="2">
        <f>(Table2[[#This Row],[Close Price]]-Table2[[#This Row],[200D EMA]])/Table2[[#This Row],[200D EMA]]</f>
        <v>7.5767051155226292E-2</v>
      </c>
      <c r="V393">
        <v>0.52347567087083402</v>
      </c>
      <c r="W393">
        <v>850.25</v>
      </c>
      <c r="X393">
        <v>868.3</v>
      </c>
      <c r="Y393">
        <v>836.6</v>
      </c>
      <c r="Z393">
        <v>868.3</v>
      </c>
      <c r="AA393">
        <v>836.6</v>
      </c>
      <c r="AB393">
        <v>934.95</v>
      </c>
      <c r="AC393" s="2">
        <f>(Table2[[#This Row],[Close Price]]/Table2[[#This Row],[Day Low]])-1</f>
        <v>4.7633049103203984E-3</v>
      </c>
      <c r="AD393" s="2">
        <f>(Table2[[#This Row],[Day High]]/Table2[[#This Row],[Close Price]])-1</f>
        <v>1.6387685824651665E-2</v>
      </c>
      <c r="AE393" s="2">
        <f>(Table2[[#This Row],[Close Price]]/Table2[[#This Row],[Current Week Low]])-1</f>
        <v>2.1157064307912865E-2</v>
      </c>
      <c r="AF393" s="2">
        <f>(Table2[[#This Row],[Current Week High]]/Table2[[#This Row],[Close Price]])-1</f>
        <v>1.6387685824651665E-2</v>
      </c>
      <c r="AG393" s="2">
        <f>(Table2[[#This Row],[Close Price]]/Table2[[#This Row],[Current Month Low]])-1</f>
        <v>2.1157064307912865E-2</v>
      </c>
      <c r="AH393" s="2">
        <f>(Table2[[#This Row],[Current Month High]]/Table2[[#This Row],[Close Price]])-1</f>
        <v>9.4404775839868948E-2</v>
      </c>
      <c r="AI393">
        <v>14.7020952826875</v>
      </c>
      <c r="AJ393">
        <v>60.869974578664902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-0.13</v>
      </c>
      <c r="AM393" t="s">
        <v>10348</v>
      </c>
      <c r="AN393">
        <v>-2.36</v>
      </c>
      <c r="AO393" t="s">
        <v>10348</v>
      </c>
      <c r="AP393">
        <v>8.4670427132422996E-2</v>
      </c>
      <c r="AQ393">
        <f>(Table2[[#This Row],[Sharpe Ratio]]-AVERAGE(Table2[Sharpe Ratio]))/_xlfn.STDEV.P(Table2[Sharpe Ratio])</f>
        <v>0.21957672351102789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327</v>
      </c>
      <c r="AT393">
        <f>_xlfn.RANK.AVG(Table2[[#This Row],[6M Return vs Nifty Z-Score]],Table2[6M Return vs Nifty Z-Score])</f>
        <v>557</v>
      </c>
      <c r="AU393">
        <f>_xlfn.RANK.AVG(Table2[[#This Row],[Sharpe Ratio Z-Score]],Table2[Sharpe Ratio Z-Score])</f>
        <v>283</v>
      </c>
      <c r="AV393">
        <f>(Table2[[#This Row],[Rank 1Y]]+Table2[[#This Row],[Rank 6M]]+Table2[[#This Row],[Rank Sharpe]])/3</f>
        <v>389</v>
      </c>
    </row>
    <row r="394" spans="1:48" x14ac:dyDescent="0.3">
      <c r="A394" t="s">
        <v>539</v>
      </c>
      <c r="B394" t="s">
        <v>540</v>
      </c>
      <c r="C394" t="s">
        <v>10305</v>
      </c>
      <c r="D394" t="s">
        <v>541</v>
      </c>
      <c r="E394">
        <v>37629.809829999998</v>
      </c>
      <c r="F394">
        <v>684.1</v>
      </c>
      <c r="G394">
        <v>33.025197623817903</v>
      </c>
      <c r="H394">
        <f>(Table2[[#This Row],[1Y Return vs Nifty]]-AVERAGE(Table2[1Y Return vs Nifty]))/_xlfn.STDEV.P(Table2[1Y Return vs Nifty])</f>
        <v>5.3822024100157823E-2</v>
      </c>
      <c r="I394">
        <v>-17.640246443671401</v>
      </c>
      <c r="J394">
        <f>(Table2[[#This Row],[1M Return vs Nifty]]-AVERAGE(Table2[1M Return vs Nifty]))/_xlfn.STDEV.P(Table2[1M Return vs Nifty])</f>
        <v>-1.7080167803987616</v>
      </c>
      <c r="K394">
        <v>-7.38187694266351</v>
      </c>
      <c r="L394">
        <f>(Table2[[#This Row],[6M Return vs Nifty]]-AVERAGE(Table2[6M Return vs Nifty]))/_xlfn.STDEV.P(Table2[6M Return vs Nifty])</f>
        <v>-0.52329980090470962</v>
      </c>
      <c r="M394">
        <v>-2.05126948490464</v>
      </c>
      <c r="N394">
        <f>(Table2[[#This Row],[1W Return vs Nifty]]-AVERAGE(Table2[1W Return vs Nifty]))/_xlfn.STDEV.P(Table2[1W Return vs Nifty])</f>
        <v>-0.56304953652838607</v>
      </c>
      <c r="O394">
        <v>687.04</v>
      </c>
      <c r="P394">
        <v>705.42406614640299</v>
      </c>
      <c r="Q394">
        <v>635.05037811408602</v>
      </c>
      <c r="R394">
        <v>54.377603122533202</v>
      </c>
      <c r="S394" s="2">
        <f>(Table2[[#This Row],[Close Price]]-Table2[[#This Row],[20D EMA]])/Table2[[#This Row],[20D EMA]]</f>
        <v>-4.2792268281321919E-3</v>
      </c>
      <c r="T394" s="2">
        <f>(Table2[[#This Row],[Close Price]]-Table2[[#This Row],[50D EMA]])/Table2[[#This Row],[50D EMA]]</f>
        <v>-3.0228719389873204E-2</v>
      </c>
      <c r="U394" s="2">
        <f>(Table2[[#This Row],[Close Price]]-Table2[[#This Row],[200D EMA]])/Table2[[#This Row],[200D EMA]]</f>
        <v>7.7237371358752749E-2</v>
      </c>
      <c r="V394">
        <v>0.81056536643086496</v>
      </c>
      <c r="W394">
        <v>661.9</v>
      </c>
      <c r="X394">
        <v>686.95</v>
      </c>
      <c r="Y394">
        <v>660.05</v>
      </c>
      <c r="Z394">
        <v>686.95</v>
      </c>
      <c r="AA394">
        <v>626.35</v>
      </c>
      <c r="AB394">
        <v>778.85</v>
      </c>
      <c r="AC394" s="2">
        <f>(Table2[[#This Row],[Close Price]]/Table2[[#This Row],[Day Low]])-1</f>
        <v>3.3539809638918339E-2</v>
      </c>
      <c r="AD394" s="2">
        <f>(Table2[[#This Row],[Day High]]/Table2[[#This Row],[Close Price]])-1</f>
        <v>4.1660575939190814E-3</v>
      </c>
      <c r="AE394" s="2">
        <f>(Table2[[#This Row],[Close Price]]/Table2[[#This Row],[Current Week Low]])-1</f>
        <v>3.6436633588364575E-2</v>
      </c>
      <c r="AF394" s="2">
        <f>(Table2[[#This Row],[Current Week High]]/Table2[[#This Row],[Close Price]])-1</f>
        <v>4.1660575939190814E-3</v>
      </c>
      <c r="AG394" s="2">
        <f>(Table2[[#This Row],[Close Price]]/Table2[[#This Row],[Current Month Low]])-1</f>
        <v>9.220084617226787E-2</v>
      </c>
      <c r="AH394" s="2">
        <f>(Table2[[#This Row],[Current Month High]]/Table2[[#This Row],[Close Price]])-1</f>
        <v>0.13850314281537779</v>
      </c>
      <c r="AI394">
        <v>20.8522145885104</v>
      </c>
      <c r="AJ394">
        <v>63.895543842836602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-0.02</v>
      </c>
      <c r="AM394" t="s">
        <v>10348</v>
      </c>
      <c r="AN394">
        <v>6.89</v>
      </c>
      <c r="AO394" t="s">
        <v>10349</v>
      </c>
      <c r="AP394">
        <v>5.3455918939405003E-2</v>
      </c>
      <c r="AQ394">
        <f>(Table2[[#This Row],[Sharpe Ratio]]-AVERAGE(Table2[Sharpe Ratio]))/_xlfn.STDEV.P(Table2[Sharpe Ratio])</f>
        <v>-0.13904354809123776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281</v>
      </c>
      <c r="AT394">
        <f>_xlfn.RANK.AVG(Table2[[#This Row],[6M Return vs Nifty Z-Score]],Table2[6M Return vs Nifty Z-Score])</f>
        <v>499</v>
      </c>
      <c r="AU394">
        <f>_xlfn.RANK.AVG(Table2[[#This Row],[Sharpe Ratio Z-Score]],Table2[Sharpe Ratio Z-Score])</f>
        <v>388</v>
      </c>
      <c r="AV394">
        <f>(Table2[[#This Row],[Rank 1Y]]+Table2[[#This Row],[Rank 6M]]+Table2[[#This Row],[Rank Sharpe]])/3</f>
        <v>389.33333333333331</v>
      </c>
    </row>
    <row r="395" spans="1:48" x14ac:dyDescent="0.3">
      <c r="A395" t="s">
        <v>1248</v>
      </c>
      <c r="B395" t="s">
        <v>1249</v>
      </c>
      <c r="C395" t="s">
        <v>10318</v>
      </c>
      <c r="D395" t="s">
        <v>385</v>
      </c>
      <c r="E395">
        <v>9471.4124105699993</v>
      </c>
      <c r="F395">
        <v>237.69</v>
      </c>
      <c r="G395">
        <v>8.8198578449659308</v>
      </c>
      <c r="H395">
        <f>(Table2[[#This Row],[1Y Return vs Nifty]]-AVERAGE(Table2[1Y Return vs Nifty]))/_xlfn.STDEV.P(Table2[1Y Return vs Nifty])</f>
        <v>-0.32783686168628118</v>
      </c>
      <c r="I395">
        <v>-1.44747522763081</v>
      </c>
      <c r="J395">
        <f>(Table2[[#This Row],[1M Return vs Nifty]]-AVERAGE(Table2[1M Return vs Nifty]))/_xlfn.STDEV.P(Table2[1M Return vs Nifty])</f>
        <v>-0.15023138866270111</v>
      </c>
      <c r="K395">
        <v>-5.9938732820095701</v>
      </c>
      <c r="L395">
        <f>(Table2[[#This Row],[6M Return vs Nifty]]-AVERAGE(Table2[6M Return vs Nifty]))/_xlfn.STDEV.P(Table2[6M Return vs Nifty])</f>
        <v>-0.47565977877087789</v>
      </c>
      <c r="M395">
        <v>2.5363874632859398</v>
      </c>
      <c r="N395">
        <f>(Table2[[#This Row],[1W Return vs Nifty]]-AVERAGE(Table2[1W Return vs Nifty]))/_xlfn.STDEV.P(Table2[1W Return vs Nifty])</f>
        <v>0.47750034357790305</v>
      </c>
      <c r="O395">
        <v>233.02</v>
      </c>
      <c r="P395">
        <v>234.40048359339301</v>
      </c>
      <c r="Q395">
        <v>224.52151848827</v>
      </c>
      <c r="R395">
        <v>63.773809284505603</v>
      </c>
      <c r="S395" s="2">
        <f>(Table2[[#This Row],[Close Price]]-Table2[[#This Row],[20D EMA]])/Table2[[#This Row],[20D EMA]]</f>
        <v>2.0041198180413645E-2</v>
      </c>
      <c r="T395" s="2">
        <f>(Table2[[#This Row],[Close Price]]-Table2[[#This Row],[50D EMA]])/Table2[[#This Row],[50D EMA]]</f>
        <v>1.4033744112547186E-2</v>
      </c>
      <c r="U395" s="2">
        <f>(Table2[[#This Row],[Close Price]]-Table2[[#This Row],[200D EMA]])/Table2[[#This Row],[200D EMA]]</f>
        <v>5.8651311466245817E-2</v>
      </c>
      <c r="V395">
        <v>0.40155654785658801</v>
      </c>
      <c r="W395">
        <v>235.6</v>
      </c>
      <c r="X395">
        <v>242.45</v>
      </c>
      <c r="Y395">
        <v>234.22</v>
      </c>
      <c r="Z395">
        <v>242.45</v>
      </c>
      <c r="AA395">
        <v>220.09</v>
      </c>
      <c r="AB395">
        <v>247.6</v>
      </c>
      <c r="AC395" s="2">
        <f>(Table2[[#This Row],[Close Price]]/Table2[[#This Row],[Day Low]])-1</f>
        <v>8.8709677419354094E-3</v>
      </c>
      <c r="AD395" s="2">
        <f>(Table2[[#This Row],[Day High]]/Table2[[#This Row],[Close Price]])-1</f>
        <v>2.0026084395641242E-2</v>
      </c>
      <c r="AE395" s="2">
        <f>(Table2[[#This Row],[Close Price]]/Table2[[#This Row],[Current Week Low]])-1</f>
        <v>1.4815131073349752E-2</v>
      </c>
      <c r="AF395" s="2">
        <f>(Table2[[#This Row],[Current Week High]]/Table2[[#This Row],[Close Price]])-1</f>
        <v>2.0026084395641242E-2</v>
      </c>
      <c r="AG395" s="2">
        <f>(Table2[[#This Row],[Close Price]]/Table2[[#This Row],[Current Month Low]])-1</f>
        <v>7.9967286110227631E-2</v>
      </c>
      <c r="AH395" s="2">
        <f>(Table2[[#This Row],[Current Month High]]/Table2[[#This Row],[Close Price]])-1</f>
        <v>4.1692961420337404E-2</v>
      </c>
      <c r="AI395">
        <v>35.575749926374598</v>
      </c>
      <c r="AJ395">
        <v>45.554194733619099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7.0000000000000007E-2</v>
      </c>
      <c r="AM395" t="s">
        <v>10349</v>
      </c>
      <c r="AN395">
        <v>4.21</v>
      </c>
      <c r="AO395" t="s">
        <v>10349</v>
      </c>
      <c r="AP395">
        <v>8.1542112425431995E-2</v>
      </c>
      <c r="AQ395">
        <f>(Table2[[#This Row],[Sharpe Ratio]]-AVERAGE(Table2[Sharpe Ratio]))/_xlfn.STDEV.P(Table2[Sharpe Ratio])</f>
        <v>0.18363583785166601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390</v>
      </c>
      <c r="AT395">
        <f>_xlfn.RANK.AVG(Table2[[#This Row],[6M Return vs Nifty Z-Score]],Table2[6M Return vs Nifty Z-Score])</f>
        <v>482</v>
      </c>
      <c r="AU395">
        <f>_xlfn.RANK.AVG(Table2[[#This Row],[Sharpe Ratio Z-Score]],Table2[Sharpe Ratio Z-Score])</f>
        <v>296</v>
      </c>
      <c r="AV395">
        <f>(Table2[[#This Row],[Rank 1Y]]+Table2[[#This Row],[Rank 6M]]+Table2[[#This Row],[Rank Sharpe]])/3</f>
        <v>389.33333333333331</v>
      </c>
    </row>
    <row r="396" spans="1:48" x14ac:dyDescent="0.3">
      <c r="A396" t="s">
        <v>147</v>
      </c>
      <c r="B396" t="s">
        <v>148</v>
      </c>
      <c r="C396" t="s">
        <v>10305</v>
      </c>
      <c r="D396" t="s">
        <v>37</v>
      </c>
      <c r="E396">
        <v>184223.91478089499</v>
      </c>
      <c r="F396">
        <v>1838.95</v>
      </c>
      <c r="G396">
        <v>12.5274282400395</v>
      </c>
      <c r="H396">
        <f>(Table2[[#This Row],[1Y Return vs Nifty]]-AVERAGE(Table2[1Y Return vs Nifty]))/_xlfn.STDEV.P(Table2[1Y Return vs Nifty])</f>
        <v>-0.2693775630816459</v>
      </c>
      <c r="I396">
        <v>1.4596490412879499</v>
      </c>
      <c r="J396">
        <f>(Table2[[#This Row],[1M Return vs Nifty]]-AVERAGE(Table2[1M Return vs Nifty]))/_xlfn.STDEV.P(Table2[1M Return vs Nifty])</f>
        <v>0.12944129105730287</v>
      </c>
      <c r="K396">
        <v>6.5024007960367198</v>
      </c>
      <c r="L396">
        <f>(Table2[[#This Row],[6M Return vs Nifty]]-AVERAGE(Table2[6M Return vs Nifty]))/_xlfn.STDEV.P(Table2[6M Return vs Nifty])</f>
        <v>-4.6754012493522075E-2</v>
      </c>
      <c r="M396">
        <v>5.8644871666660503</v>
      </c>
      <c r="N396">
        <f>(Table2[[#This Row],[1W Return vs Nifty]]-AVERAGE(Table2[1W Return vs Nifty]))/_xlfn.STDEV.P(Table2[1W Return vs Nifty])</f>
        <v>1.2323636183264246</v>
      </c>
      <c r="O396">
        <v>1733.57</v>
      </c>
      <c r="P396">
        <v>1649.37855202217</v>
      </c>
      <c r="Q396">
        <v>1498.8825689739599</v>
      </c>
      <c r="R396">
        <v>76.584405187281703</v>
      </c>
      <c r="S396" s="2">
        <f>(Table2[[#This Row],[Close Price]]-Table2[[#This Row],[20D EMA]])/Table2[[#This Row],[20D EMA]]</f>
        <v>6.078785396609316E-2</v>
      </c>
      <c r="T396" s="2">
        <f>(Table2[[#This Row],[Close Price]]-Table2[[#This Row],[50D EMA]])/Table2[[#This Row],[50D EMA]]</f>
        <v>0.11493507524116391</v>
      </c>
      <c r="U396" s="2">
        <f>(Table2[[#This Row],[Close Price]]-Table2[[#This Row],[200D EMA]])/Table2[[#This Row],[200D EMA]]</f>
        <v>0.22688063632551866</v>
      </c>
      <c r="V396">
        <v>1.00757121122325</v>
      </c>
      <c r="W396">
        <v>1784.1</v>
      </c>
      <c r="X396">
        <v>1848.6</v>
      </c>
      <c r="Y396">
        <v>1769.35</v>
      </c>
      <c r="Z396">
        <v>1848.6</v>
      </c>
      <c r="AA396">
        <v>1666</v>
      </c>
      <c r="AB396">
        <v>1848.6</v>
      </c>
      <c r="AC396" s="2">
        <f>(Table2[[#This Row],[Close Price]]/Table2[[#This Row],[Day Low]])-1</f>
        <v>3.0743792388319147E-2</v>
      </c>
      <c r="AD396" s="2">
        <f>(Table2[[#This Row],[Day High]]/Table2[[#This Row],[Close Price]])-1</f>
        <v>5.2475597487695591E-3</v>
      </c>
      <c r="AE396" s="2">
        <f>(Table2[[#This Row],[Close Price]]/Table2[[#This Row],[Current Week Low]])-1</f>
        <v>3.9336479498120802E-2</v>
      </c>
      <c r="AF396" s="2">
        <f>(Table2[[#This Row],[Current Week High]]/Table2[[#This Row],[Close Price]])-1</f>
        <v>5.2475597487695591E-3</v>
      </c>
      <c r="AG396" s="2">
        <f>(Table2[[#This Row],[Close Price]]/Table2[[#This Row],[Current Month Low]])-1</f>
        <v>0.10381152460984389</v>
      </c>
      <c r="AH396" s="2">
        <f>(Table2[[#This Row],[Current Month High]]/Table2[[#This Row],[Close Price]])-1</f>
        <v>5.2475597487695591E-3</v>
      </c>
      <c r="AI396">
        <v>0.52475597487695502</v>
      </c>
      <c r="AJ396">
        <v>45.446276742990399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0.18</v>
      </c>
      <c r="AM396" t="s">
        <v>10349</v>
      </c>
      <c r="AN396">
        <v>7.77</v>
      </c>
      <c r="AO396" t="s">
        <v>10349</v>
      </c>
      <c r="AP396">
        <v>2.3336108004047E-2</v>
      </c>
      <c r="AQ396">
        <f>(Table2[[#This Row],[Sharpe Ratio]]-AVERAGE(Table2[Sharpe Ratio]))/_xlfn.STDEV.P(Table2[Sharpe Ratio])</f>
        <v>-0.48508695558157444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0.56058637822698498</v>
      </c>
      <c r="AS396">
        <f>_xlfn.RANK.AVG(Table2[[#This Row],[1Y Return vs Nifty Z-Score]],Table2[1Y Return vs Nifty Z-Score])</f>
        <v>374</v>
      </c>
      <c r="AT396">
        <f>_xlfn.RANK.AVG(Table2[[#This Row],[6M Return vs Nifty Z-Score]],Table2[6M Return vs Nifty Z-Score])</f>
        <v>330</v>
      </c>
      <c r="AU396">
        <f>_xlfn.RANK.AVG(Table2[[#This Row],[Sharpe Ratio Z-Score]],Table2[Sharpe Ratio Z-Score])</f>
        <v>469</v>
      </c>
      <c r="AV396">
        <f>(Table2[[#This Row],[Rank 1Y]]+Table2[[#This Row],[Rank 6M]]+Table2[[#This Row],[Rank Sharpe]])/3</f>
        <v>391</v>
      </c>
    </row>
    <row r="397" spans="1:48" x14ac:dyDescent="0.3">
      <c r="A397" t="s">
        <v>28</v>
      </c>
      <c r="B397" t="s">
        <v>29</v>
      </c>
      <c r="C397" t="s">
        <v>10305</v>
      </c>
      <c r="D397" t="s">
        <v>24</v>
      </c>
      <c r="E397">
        <v>863698.13509891497</v>
      </c>
      <c r="F397">
        <v>1226.3499999999999</v>
      </c>
      <c r="G397">
        <v>-3.4995649678396799</v>
      </c>
      <c r="H397">
        <f>(Table2[[#This Row],[1Y Return vs Nifty]]-AVERAGE(Table2[1Y Return vs Nifty]))/_xlfn.STDEV.P(Table2[1Y Return vs Nifty])</f>
        <v>-0.52208396696242243</v>
      </c>
      <c r="I397">
        <v>-1.8691248015419899</v>
      </c>
      <c r="J397">
        <f>(Table2[[#This Row],[1M Return vs Nifty]]-AVERAGE(Table2[1M Return vs Nifty]))/_xlfn.STDEV.P(Table2[1M Return vs Nifty])</f>
        <v>-0.19079514009889159</v>
      </c>
      <c r="K397">
        <v>2.97062741254204</v>
      </c>
      <c r="L397">
        <f>(Table2[[#This Row],[6M Return vs Nifty]]-AVERAGE(Table2[6M Return vs Nifty]))/_xlfn.STDEV.P(Table2[6M Return vs Nifty])</f>
        <v>-0.16797398253459081</v>
      </c>
      <c r="M397">
        <v>1.9991885721109499</v>
      </c>
      <c r="N397">
        <f>(Table2[[#This Row],[1W Return vs Nifty]]-AVERAGE(Table2[1W Return vs Nifty]))/_xlfn.STDEV.P(Table2[1W Return vs Nifty])</f>
        <v>0.35565552211063189</v>
      </c>
      <c r="O397">
        <v>1193.53</v>
      </c>
      <c r="P397">
        <v>1185.64390119574</v>
      </c>
      <c r="Q397">
        <v>1101.7313275558899</v>
      </c>
      <c r="R397">
        <v>74.047876714518495</v>
      </c>
      <c r="S397" s="2">
        <f>(Table2[[#This Row],[Close Price]]-Table2[[#This Row],[20D EMA]])/Table2[[#This Row],[20D EMA]]</f>
        <v>2.7498261459703514E-2</v>
      </c>
      <c r="T397" s="2">
        <f>(Table2[[#This Row],[Close Price]]-Table2[[#This Row],[50D EMA]])/Table2[[#This Row],[50D EMA]]</f>
        <v>3.4332482765868561E-2</v>
      </c>
      <c r="U397" s="2">
        <f>(Table2[[#This Row],[Close Price]]-Table2[[#This Row],[200D EMA]])/Table2[[#This Row],[200D EMA]]</f>
        <v>0.1131116718996884</v>
      </c>
      <c r="V397">
        <v>0.68637800180491304</v>
      </c>
      <c r="W397">
        <v>1208.9000000000001</v>
      </c>
      <c r="X397">
        <v>1232.5</v>
      </c>
      <c r="Y397">
        <v>1201.05</v>
      </c>
      <c r="Z397">
        <v>1232.5</v>
      </c>
      <c r="AA397">
        <v>1153</v>
      </c>
      <c r="AB397">
        <v>1232.5</v>
      </c>
      <c r="AC397" s="2">
        <f>(Table2[[#This Row],[Close Price]]/Table2[[#This Row],[Day Low]])-1</f>
        <v>1.4434609976011092E-2</v>
      </c>
      <c r="AD397" s="2">
        <f>(Table2[[#This Row],[Day High]]/Table2[[#This Row],[Close Price]])-1</f>
        <v>5.0148815590982387E-3</v>
      </c>
      <c r="AE397" s="2">
        <f>(Table2[[#This Row],[Close Price]]/Table2[[#This Row],[Current Week Low]])-1</f>
        <v>2.1064901544481929E-2</v>
      </c>
      <c r="AF397" s="2">
        <f>(Table2[[#This Row],[Current Week High]]/Table2[[#This Row],[Close Price]])-1</f>
        <v>5.0148815590982387E-3</v>
      </c>
      <c r="AG397" s="2">
        <f>(Table2[[#This Row],[Close Price]]/Table2[[#This Row],[Current Month Low]])-1</f>
        <v>6.3616652211621716E-2</v>
      </c>
      <c r="AH397" s="2">
        <f>(Table2[[#This Row],[Current Month High]]/Table2[[#This Row],[Close Price]])-1</f>
        <v>5.0148815590982387E-3</v>
      </c>
      <c r="AI397">
        <v>2.5645207322542598</v>
      </c>
      <c r="AJ397">
        <v>36.412680756395901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0.06</v>
      </c>
      <c r="AM397" t="s">
        <v>10349</v>
      </c>
      <c r="AN397">
        <v>5.3</v>
      </c>
      <c r="AO397" t="s">
        <v>10349</v>
      </c>
      <c r="AP397">
        <v>7.3340742036949E-2</v>
      </c>
      <c r="AQ397">
        <f>(Table2[[#This Row],[Sharpe Ratio]]-AVERAGE(Table2[Sharpe Ratio]))/_xlfn.STDEV.P(Table2[Sharpe Ratio])</f>
        <v>8.9411137656439849E-2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-0.43578642982883309</v>
      </c>
      <c r="AS397">
        <f>_xlfn.RANK.AVG(Table2[[#This Row],[1Y Return vs Nifty Z-Score]],Table2[1Y Return vs Nifty Z-Score])</f>
        <v>491</v>
      </c>
      <c r="AT397">
        <f>_xlfn.RANK.AVG(Table2[[#This Row],[6M Return vs Nifty Z-Score]],Table2[6M Return vs Nifty Z-Score])</f>
        <v>360</v>
      </c>
      <c r="AU397">
        <f>_xlfn.RANK.AVG(Table2[[#This Row],[Sharpe Ratio Z-Score]],Table2[Sharpe Ratio Z-Score])</f>
        <v>329</v>
      </c>
      <c r="AV397">
        <f>(Table2[[#This Row],[Rank 1Y]]+Table2[[#This Row],[Rank 6M]]+Table2[[#This Row],[Rank Sharpe]])/3</f>
        <v>393.33333333333331</v>
      </c>
    </row>
    <row r="398" spans="1:48" x14ac:dyDescent="0.3">
      <c r="A398" t="s">
        <v>1286</v>
      </c>
      <c r="B398" t="s">
        <v>1287</v>
      </c>
      <c r="C398" t="s">
        <v>6698</v>
      </c>
      <c r="D398" t="s">
        <v>80</v>
      </c>
      <c r="E398">
        <v>8969.1676336469991</v>
      </c>
      <c r="F398">
        <v>221.91</v>
      </c>
      <c r="G398">
        <v>8.7946669860708209</v>
      </c>
      <c r="H398">
        <f>(Table2[[#This Row],[1Y Return vs Nifty]]-AVERAGE(Table2[1Y Return vs Nifty]))/_xlfn.STDEV.P(Table2[1Y Return vs Nifty])</f>
        <v>-0.32823405979321751</v>
      </c>
      <c r="I398">
        <v>3.9776253278803799</v>
      </c>
      <c r="J398">
        <f>(Table2[[#This Row],[1M Return vs Nifty]]-AVERAGE(Table2[1M Return vs Nifty]))/_xlfn.STDEV.P(Table2[1M Return vs Nifty])</f>
        <v>0.37167695434549264</v>
      </c>
      <c r="K398">
        <v>-7.2053414219302798</v>
      </c>
      <c r="L398">
        <f>(Table2[[#This Row],[6M Return vs Nifty]]-AVERAGE(Table2[6M Return vs Nifty]))/_xlfn.STDEV.P(Table2[6M Return vs Nifty])</f>
        <v>-0.51724062660024395</v>
      </c>
      <c r="M398">
        <v>2.9560778550850602</v>
      </c>
      <c r="N398">
        <f>(Table2[[#This Row],[1W Return vs Nifty]]-AVERAGE(Table2[1W Return vs Nifty]))/_xlfn.STDEV.P(Table2[1W Return vs Nifty])</f>
        <v>0.57269246273593621</v>
      </c>
      <c r="O398">
        <v>214.65</v>
      </c>
      <c r="P398">
        <v>212.97752348472599</v>
      </c>
      <c r="Q398">
        <v>200.02835703172801</v>
      </c>
      <c r="R398">
        <v>67.023236672262996</v>
      </c>
      <c r="S398" s="2">
        <f>(Table2[[#This Row],[Close Price]]-Table2[[#This Row],[20D EMA]])/Table2[[#This Row],[20D EMA]]</f>
        <v>3.3822501747030005E-2</v>
      </c>
      <c r="T398" s="2">
        <f>(Table2[[#This Row],[Close Price]]-Table2[[#This Row],[50D EMA]])/Table2[[#This Row],[50D EMA]]</f>
        <v>4.1940935217582291E-2</v>
      </c>
      <c r="U398" s="2">
        <f>(Table2[[#This Row],[Close Price]]-Table2[[#This Row],[200D EMA]])/Table2[[#This Row],[200D EMA]]</f>
        <v>0.1093927045793871</v>
      </c>
      <c r="V398">
        <v>1.2798688789680299</v>
      </c>
      <c r="W398">
        <v>221.01</v>
      </c>
      <c r="X398">
        <v>227</v>
      </c>
      <c r="Y398">
        <v>221</v>
      </c>
      <c r="Z398">
        <v>229.54</v>
      </c>
      <c r="AA398">
        <v>189.92</v>
      </c>
      <c r="AB398">
        <v>229.9</v>
      </c>
      <c r="AC398" s="2">
        <f>(Table2[[#This Row],[Close Price]]/Table2[[#This Row],[Day Low]])-1</f>
        <v>4.0722139269715463E-3</v>
      </c>
      <c r="AD398" s="2">
        <f>(Table2[[#This Row],[Day High]]/Table2[[#This Row],[Close Price]])-1</f>
        <v>2.2937226803659172E-2</v>
      </c>
      <c r="AE398" s="2">
        <f>(Table2[[#This Row],[Close Price]]/Table2[[#This Row],[Current Week Low]])-1</f>
        <v>4.1176470588235592E-3</v>
      </c>
      <c r="AF398" s="2">
        <f>(Table2[[#This Row],[Current Week High]]/Table2[[#This Row],[Close Price]])-1</f>
        <v>3.4383308548510572E-2</v>
      </c>
      <c r="AG398" s="2">
        <f>(Table2[[#This Row],[Close Price]]/Table2[[#This Row],[Current Month Low]])-1</f>
        <v>0.16843934288121321</v>
      </c>
      <c r="AH398" s="2">
        <f>(Table2[[#This Row],[Current Month High]]/Table2[[#This Row],[Close Price]])-1</f>
        <v>3.6005587850930665E-2</v>
      </c>
      <c r="AI398">
        <v>15.3620837276373</v>
      </c>
      <c r="AJ398">
        <v>50.959183673469298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-0.05</v>
      </c>
      <c r="AM398" t="s">
        <v>10348</v>
      </c>
      <c r="AN398">
        <v>11.79</v>
      </c>
      <c r="AO398" t="s">
        <v>10349</v>
      </c>
      <c r="AP398">
        <v>8.1115042167209994E-2</v>
      </c>
      <c r="AQ398">
        <f>(Table2[[#This Row],[Sharpe Ratio]]-AVERAGE(Table2[Sharpe Ratio]))/_xlfn.STDEV.P(Table2[Sharpe Ratio])</f>
        <v>0.17872927161490942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0.27762400230287682</v>
      </c>
      <c r="AS398">
        <f>_xlfn.RANK.AVG(Table2[[#This Row],[1Y Return vs Nifty Z-Score]],Table2[1Y Return vs Nifty Z-Score])</f>
        <v>391</v>
      </c>
      <c r="AT398">
        <f>_xlfn.RANK.AVG(Table2[[#This Row],[6M Return vs Nifty Z-Score]],Table2[6M Return vs Nifty Z-Score])</f>
        <v>495</v>
      </c>
      <c r="AU398">
        <f>_xlfn.RANK.AVG(Table2[[#This Row],[Sharpe Ratio Z-Score]],Table2[Sharpe Ratio Z-Score])</f>
        <v>297</v>
      </c>
      <c r="AV398">
        <f>(Table2[[#This Row],[Rank 1Y]]+Table2[[#This Row],[Rank 6M]]+Table2[[#This Row],[Rank Sharpe]])/3</f>
        <v>394.33333333333331</v>
      </c>
    </row>
    <row r="399" spans="1:48" x14ac:dyDescent="0.3">
      <c r="A399" t="s">
        <v>202</v>
      </c>
      <c r="B399" t="s">
        <v>203</v>
      </c>
      <c r="C399" t="s">
        <v>10305</v>
      </c>
      <c r="D399" t="s">
        <v>34</v>
      </c>
      <c r="E399">
        <v>129904.61793648</v>
      </c>
      <c r="F399">
        <v>251.2</v>
      </c>
      <c r="G399">
        <v>2.2504771650322901</v>
      </c>
      <c r="H399">
        <f>(Table2[[#This Row],[1Y Return vs Nifty]]-AVERAGE(Table2[1Y Return vs Nifty]))/_xlfn.STDEV.P(Table2[1Y Return vs Nifty])</f>
        <v>-0.43141989474913495</v>
      </c>
      <c r="I399">
        <v>-1.34923441037419</v>
      </c>
      <c r="J399">
        <f>(Table2[[#This Row],[1M Return vs Nifty]]-AVERAGE(Table2[1M Return vs Nifty]))/_xlfn.STDEV.P(Table2[1M Return vs Nifty])</f>
        <v>-0.14078037450627465</v>
      </c>
      <c r="K399">
        <v>-19.784354383014001</v>
      </c>
      <c r="L399">
        <f>(Table2[[#This Row],[6M Return vs Nifty]]-AVERAGE(Table2[6M Return vs Nifty]))/_xlfn.STDEV.P(Table2[6M Return vs Nifty])</f>
        <v>-0.94898621407617978</v>
      </c>
      <c r="M399">
        <v>0.20258919852867399</v>
      </c>
      <c r="N399">
        <f>(Table2[[#This Row],[1W Return vs Nifty]]-AVERAGE(Table2[1W Return vs Nifty]))/_xlfn.STDEV.P(Table2[1W Return vs Nifty])</f>
        <v>-5.1840348633888901E-2</v>
      </c>
      <c r="O399">
        <v>249.87</v>
      </c>
      <c r="P399">
        <v>254.79956073798601</v>
      </c>
      <c r="Q399">
        <v>246.65752008637301</v>
      </c>
      <c r="R399">
        <v>55.470846861010202</v>
      </c>
      <c r="S399" s="2">
        <f>(Table2[[#This Row],[Close Price]]-Table2[[#This Row],[20D EMA]])/Table2[[#This Row],[20D EMA]]</f>
        <v>5.3227678392763602E-3</v>
      </c>
      <c r="T399" s="2">
        <f>(Table2[[#This Row],[Close Price]]-Table2[[#This Row],[50D EMA]])/Table2[[#This Row],[50D EMA]]</f>
        <v>-1.4127028820459795E-2</v>
      </c>
      <c r="U399" s="2">
        <f>(Table2[[#This Row],[Close Price]]-Table2[[#This Row],[200D EMA]])/Table2[[#This Row],[200D EMA]]</f>
        <v>1.8416141993304398E-2</v>
      </c>
      <c r="V399">
        <v>0.60716733576009196</v>
      </c>
      <c r="W399">
        <v>250.1</v>
      </c>
      <c r="X399">
        <v>252.5</v>
      </c>
      <c r="Y399">
        <v>250.1</v>
      </c>
      <c r="Z399">
        <v>253.7</v>
      </c>
      <c r="AA399">
        <v>231.25</v>
      </c>
      <c r="AB399">
        <v>258.45</v>
      </c>
      <c r="AC399" s="2">
        <f>(Table2[[#This Row],[Close Price]]/Table2[[#This Row],[Day Low]])-1</f>
        <v>4.3982407037184146E-3</v>
      </c>
      <c r="AD399" s="2">
        <f>(Table2[[#This Row],[Day High]]/Table2[[#This Row],[Close Price]])-1</f>
        <v>5.1751592356688025E-3</v>
      </c>
      <c r="AE399" s="2">
        <f>(Table2[[#This Row],[Close Price]]/Table2[[#This Row],[Current Week Low]])-1</f>
        <v>4.3982407037184146E-3</v>
      </c>
      <c r="AF399" s="2">
        <f>(Table2[[#This Row],[Current Week High]]/Table2[[#This Row],[Close Price]])-1</f>
        <v>9.9522292993630135E-3</v>
      </c>
      <c r="AG399" s="2">
        <f>(Table2[[#This Row],[Close Price]]/Table2[[#This Row],[Current Month Low]])-1</f>
        <v>8.6270270270270233E-2</v>
      </c>
      <c r="AH399" s="2">
        <f>(Table2[[#This Row],[Current Month High]]/Table2[[#This Row],[Close Price]])-1</f>
        <v>2.8861464968152895E-2</v>
      </c>
      <c r="AI399">
        <v>19.307324840764299</v>
      </c>
      <c r="AJ399">
        <v>34.836285560923201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-0.1</v>
      </c>
      <c r="AM399" t="s">
        <v>10348</v>
      </c>
      <c r="AN399">
        <v>4.08</v>
      </c>
      <c r="AO399" t="s">
        <v>10349</v>
      </c>
      <c r="AP399">
        <v>0.14995180934057201</v>
      </c>
      <c r="AQ399">
        <f>(Table2[[#This Row],[Sharpe Ratio]]-AVERAGE(Table2[Sharpe Ratio]))/_xlfn.STDEV.P(Table2[Sharpe Ratio])</f>
        <v>0.96958780404101985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441</v>
      </c>
      <c r="AT399">
        <f>_xlfn.RANK.AVG(Table2[[#This Row],[6M Return vs Nifty Z-Score]],Table2[6M Return vs Nifty Z-Score])</f>
        <v>628</v>
      </c>
      <c r="AU399">
        <f>_xlfn.RANK.AVG(Table2[[#This Row],[Sharpe Ratio Z-Score]],Table2[Sharpe Ratio Z-Score])</f>
        <v>124</v>
      </c>
      <c r="AV399">
        <f>(Table2[[#This Row],[Rank 1Y]]+Table2[[#This Row],[Rank 6M]]+Table2[[#This Row],[Rank Sharpe]])/3</f>
        <v>397.66666666666669</v>
      </c>
    </row>
    <row r="400" spans="1:48" x14ac:dyDescent="0.3">
      <c r="A400" t="s">
        <v>251</v>
      </c>
      <c r="B400" t="s">
        <v>252</v>
      </c>
      <c r="C400" t="s">
        <v>10305</v>
      </c>
      <c r="D400" t="s">
        <v>37</v>
      </c>
      <c r="E400">
        <v>107435.645545469</v>
      </c>
      <c r="F400">
        <v>744.15</v>
      </c>
      <c r="G400">
        <v>5.9008812001765403</v>
      </c>
      <c r="H400">
        <f>(Table2[[#This Row],[1Y Return vs Nifty]]-AVERAGE(Table2[1Y Return vs Nifty]))/_xlfn.STDEV.P(Table2[1Y Return vs Nifty])</f>
        <v>-0.37386196953708267</v>
      </c>
      <c r="I400">
        <v>-0.84005624859479699</v>
      </c>
      <c r="J400">
        <f>(Table2[[#This Row],[1M Return vs Nifty]]-AVERAGE(Table2[1M Return vs Nifty]))/_xlfn.STDEV.P(Table2[1M Return vs Nifty])</f>
        <v>-9.1796152372312589E-2</v>
      </c>
      <c r="K400">
        <v>30.722010622079001</v>
      </c>
      <c r="L400">
        <f>(Table2[[#This Row],[6M Return vs Nifty]]-AVERAGE(Table2[6M Return vs Nifty]))/_xlfn.STDEV.P(Table2[6M Return vs Nifty])</f>
        <v>0.78452819582703404</v>
      </c>
      <c r="M400">
        <v>-1.0555493235775599</v>
      </c>
      <c r="N400">
        <f>(Table2[[#This Row],[1W Return vs Nifty]]-AVERAGE(Table2[1W Return vs Nifty]))/_xlfn.STDEV.P(Table2[1W Return vs Nifty])</f>
        <v>-0.33720516625633346</v>
      </c>
      <c r="O400">
        <v>720.74</v>
      </c>
      <c r="P400">
        <v>683.14486673501096</v>
      </c>
      <c r="Q400">
        <v>603.39333126153497</v>
      </c>
      <c r="R400">
        <v>63.548455529320101</v>
      </c>
      <c r="S400" s="2">
        <f>(Table2[[#This Row],[Close Price]]-Table2[[#This Row],[20D EMA]])/Table2[[#This Row],[20D EMA]]</f>
        <v>3.2480506146460537E-2</v>
      </c>
      <c r="T400" s="2">
        <f>(Table2[[#This Row],[Close Price]]-Table2[[#This Row],[50D EMA]])/Table2[[#This Row],[50D EMA]]</f>
        <v>8.9300434264483239E-2</v>
      </c>
      <c r="U400" s="2">
        <f>(Table2[[#This Row],[Close Price]]-Table2[[#This Row],[200D EMA]])/Table2[[#This Row],[200D EMA]]</f>
        <v>0.23327514814288758</v>
      </c>
      <c r="V400">
        <v>0.83701868968283299</v>
      </c>
      <c r="W400">
        <v>721</v>
      </c>
      <c r="X400">
        <v>747.85</v>
      </c>
      <c r="Y400">
        <v>715.45</v>
      </c>
      <c r="Z400">
        <v>747.85</v>
      </c>
      <c r="AA400">
        <v>697.35</v>
      </c>
      <c r="AB400">
        <v>752.45</v>
      </c>
      <c r="AC400" s="2">
        <f>(Table2[[#This Row],[Close Price]]/Table2[[#This Row],[Day Low]])-1</f>
        <v>3.2108183079056829E-2</v>
      </c>
      <c r="AD400" s="2">
        <f>(Table2[[#This Row],[Day High]]/Table2[[#This Row],[Close Price]])-1</f>
        <v>4.9721158368609686E-3</v>
      </c>
      <c r="AE400" s="2">
        <f>(Table2[[#This Row],[Close Price]]/Table2[[#This Row],[Current Week Low]])-1</f>
        <v>4.0114613180515679E-2</v>
      </c>
      <c r="AF400" s="2">
        <f>(Table2[[#This Row],[Current Week High]]/Table2[[#This Row],[Close Price]])-1</f>
        <v>4.9721158368609686E-3</v>
      </c>
      <c r="AG400" s="2">
        <f>(Table2[[#This Row],[Close Price]]/Table2[[#This Row],[Current Month Low]])-1</f>
        <v>6.7111206711120586E-2</v>
      </c>
      <c r="AH400" s="2">
        <f>(Table2[[#This Row],[Current Month High]]/Table2[[#This Row],[Close Price]])-1</f>
        <v>1.1153665255660972E-2</v>
      </c>
      <c r="AI400">
        <v>1.1153665255660901</v>
      </c>
      <c r="AJ400">
        <v>60.567483007875701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0.23</v>
      </c>
      <c r="AM400" t="s">
        <v>10349</v>
      </c>
      <c r="AN400">
        <v>0.74</v>
      </c>
      <c r="AO400" t="s">
        <v>10349</v>
      </c>
      <c r="AP400">
        <v>-3.3889432984072002E-2</v>
      </c>
      <c r="AQ400">
        <f>(Table2[[#This Row],[Sharpe Ratio]]-AVERAGE(Table2[Sharpe Ratio]))/_xlfn.STDEV.P(Table2[Sharpe Ratio])</f>
        <v>-1.1425453055528292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-1.1608803978915239</v>
      </c>
      <c r="AS400">
        <f>_xlfn.RANK.AVG(Table2[[#This Row],[1Y Return vs Nifty Z-Score]],Table2[1Y Return vs Nifty Z-Score])</f>
        <v>413</v>
      </c>
      <c r="AT400">
        <f>_xlfn.RANK.AVG(Table2[[#This Row],[6M Return vs Nifty Z-Score]],Table2[6M Return vs Nifty Z-Score])</f>
        <v>136</v>
      </c>
      <c r="AU400">
        <f>_xlfn.RANK.AVG(Table2[[#This Row],[Sharpe Ratio Z-Score]],Table2[Sharpe Ratio Z-Score])</f>
        <v>644</v>
      </c>
      <c r="AV400">
        <f>(Table2[[#This Row],[Rank 1Y]]+Table2[[#This Row],[Rank 6M]]+Table2[[#This Row],[Rank Sharpe]])/3</f>
        <v>397.66666666666669</v>
      </c>
    </row>
    <row r="401" spans="1:48" x14ac:dyDescent="0.3">
      <c r="A401" t="s">
        <v>1724</v>
      </c>
      <c r="B401" t="s">
        <v>1725</v>
      </c>
      <c r="C401" t="s">
        <v>10311</v>
      </c>
      <c r="D401" t="s">
        <v>193</v>
      </c>
      <c r="E401">
        <v>4801.0469745</v>
      </c>
      <c r="F401">
        <v>671.3</v>
      </c>
      <c r="G401">
        <v>9.0044700860154495E-2</v>
      </c>
      <c r="H401">
        <f>(Table2[[#This Row],[1Y Return vs Nifty]]-AVERAGE(Table2[1Y Return vs Nifty]))/_xlfn.STDEV.P(Table2[1Y Return vs Nifty])</f>
        <v>-0.46548461991416606</v>
      </c>
      <c r="I401">
        <v>-16.830440840619499</v>
      </c>
      <c r="J401">
        <f>(Table2[[#This Row],[1M Return vs Nifty]]-AVERAGE(Table2[1M Return vs Nifty]))/_xlfn.STDEV.P(Table2[1M Return vs Nifty])</f>
        <v>-1.6301114409266264</v>
      </c>
      <c r="K401">
        <v>-11.280789887252199</v>
      </c>
      <c r="L401">
        <f>(Table2[[#This Row],[6M Return vs Nifty]]-AVERAGE(Table2[6M Return vs Nifty]))/_xlfn.STDEV.P(Table2[6M Return vs Nifty])</f>
        <v>-0.65712098902072458</v>
      </c>
      <c r="M401">
        <v>-1.4630515875854899</v>
      </c>
      <c r="N401">
        <f>(Table2[[#This Row],[1W Return vs Nifty]]-AVERAGE(Table2[1W Return vs Nifty]))/_xlfn.STDEV.P(Table2[1W Return vs Nifty])</f>
        <v>-0.42963283396233609</v>
      </c>
      <c r="O401">
        <v>678.27</v>
      </c>
      <c r="P401">
        <v>673.78332450332402</v>
      </c>
      <c r="Q401">
        <v>609.37916864235501</v>
      </c>
      <c r="R401">
        <v>47.480340998746797</v>
      </c>
      <c r="S401" s="2">
        <f>(Table2[[#This Row],[Close Price]]-Table2[[#This Row],[20D EMA]])/Table2[[#This Row],[20D EMA]]</f>
        <v>-1.0276143718578188E-2</v>
      </c>
      <c r="T401" s="2">
        <f>(Table2[[#This Row],[Close Price]]-Table2[[#This Row],[50D EMA]])/Table2[[#This Row],[50D EMA]]</f>
        <v>-3.6856425693744203E-3</v>
      </c>
      <c r="U401" s="2">
        <f>(Table2[[#This Row],[Close Price]]-Table2[[#This Row],[200D EMA]])/Table2[[#This Row],[200D EMA]]</f>
        <v>0.10161297685248954</v>
      </c>
      <c r="V401">
        <v>0.48792802421750597</v>
      </c>
      <c r="W401">
        <v>660.75</v>
      </c>
      <c r="X401">
        <v>678</v>
      </c>
      <c r="Y401">
        <v>660.75</v>
      </c>
      <c r="Z401">
        <v>678.6</v>
      </c>
      <c r="AA401">
        <v>637</v>
      </c>
      <c r="AB401">
        <v>767.45</v>
      </c>
      <c r="AC401" s="2">
        <f>(Table2[[#This Row],[Close Price]]/Table2[[#This Row],[Day Low]])-1</f>
        <v>1.5966704502459184E-2</v>
      </c>
      <c r="AD401" s="2">
        <f>(Table2[[#This Row],[Day High]]/Table2[[#This Row],[Close Price]])-1</f>
        <v>9.9806345896022997E-3</v>
      </c>
      <c r="AE401" s="2">
        <f>(Table2[[#This Row],[Close Price]]/Table2[[#This Row],[Current Week Low]])-1</f>
        <v>1.5966704502459184E-2</v>
      </c>
      <c r="AF401" s="2">
        <f>(Table2[[#This Row],[Current Week High]]/Table2[[#This Row],[Close Price]])-1</f>
        <v>1.0874422761805613E-2</v>
      </c>
      <c r="AG401" s="2">
        <f>(Table2[[#This Row],[Close Price]]/Table2[[#This Row],[Current Month Low]])-1</f>
        <v>5.3846153846153877E-2</v>
      </c>
      <c r="AH401" s="2">
        <f>(Table2[[#This Row],[Current Month High]]/Table2[[#This Row],[Close Price]])-1</f>
        <v>0.14322955459556108</v>
      </c>
      <c r="AI401">
        <v>19.0451363026962</v>
      </c>
      <c r="AJ401">
        <v>63.4327449786974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0.05</v>
      </c>
      <c r="AM401" t="s">
        <v>10349</v>
      </c>
      <c r="AN401">
        <v>-1.28</v>
      </c>
      <c r="AO401" t="s">
        <v>10348</v>
      </c>
      <c r="AP401">
        <v>0.11895549944691799</v>
      </c>
      <c r="AQ401">
        <f>(Table2[[#This Row],[Sharpe Ratio]]-AVERAGE(Table2[Sharpe Ratio]))/_xlfn.STDEV.P(Table2[Sharpe Ratio])</f>
        <v>0.61347439024017125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-2.5688754935836817</v>
      </c>
      <c r="AS401">
        <f>_xlfn.RANK.AVG(Table2[[#This Row],[1Y Return vs Nifty Z-Score]],Table2[1Y Return vs Nifty Z-Score])</f>
        <v>463</v>
      </c>
      <c r="AT401">
        <f>_xlfn.RANK.AVG(Table2[[#This Row],[6M Return vs Nifty Z-Score]],Table2[6M Return vs Nifty Z-Score])</f>
        <v>538</v>
      </c>
      <c r="AU401">
        <f>_xlfn.RANK.AVG(Table2[[#This Row],[Sharpe Ratio Z-Score]],Table2[Sharpe Ratio Z-Score])</f>
        <v>193</v>
      </c>
      <c r="AV401">
        <f>(Table2[[#This Row],[Rank 1Y]]+Table2[[#This Row],[Rank 6M]]+Table2[[#This Row],[Rank Sharpe]])/3</f>
        <v>398</v>
      </c>
    </row>
    <row r="402" spans="1:48" x14ac:dyDescent="0.3">
      <c r="A402" t="s">
        <v>996</v>
      </c>
      <c r="B402" t="s">
        <v>997</v>
      </c>
      <c r="C402" t="s">
        <v>10316</v>
      </c>
      <c r="D402" t="s">
        <v>335</v>
      </c>
      <c r="E402">
        <v>14519.04630923</v>
      </c>
      <c r="F402">
        <v>4303.3</v>
      </c>
      <c r="G402">
        <v>18.810727658397902</v>
      </c>
      <c r="H402">
        <f>(Table2[[#This Row],[1Y Return vs Nifty]]-AVERAGE(Table2[1Y Return vs Nifty]))/_xlfn.STDEV.P(Table2[1Y Return vs Nifty])</f>
        <v>-0.1703053303849402</v>
      </c>
      <c r="I402">
        <v>-6.25867530874996</v>
      </c>
      <c r="J402">
        <f>(Table2[[#This Row],[1M Return vs Nifty]]-AVERAGE(Table2[1M Return vs Nifty]))/_xlfn.STDEV.P(Table2[1M Return vs Nifty])</f>
        <v>-0.61308095919590178</v>
      </c>
      <c r="K402">
        <v>2.5809451840716102</v>
      </c>
      <c r="L402">
        <f>(Table2[[#This Row],[6M Return vs Nifty]]-AVERAGE(Table2[6M Return vs Nifty]))/_xlfn.STDEV.P(Table2[6M Return vs Nifty])</f>
        <v>-0.18134892563866431</v>
      </c>
      <c r="M402">
        <v>-0.76745654936617402</v>
      </c>
      <c r="N402">
        <f>(Table2[[#This Row],[1W Return vs Nifty]]-AVERAGE(Table2[1W Return vs Nifty]))/_xlfn.STDEV.P(Table2[1W Return vs Nifty])</f>
        <v>-0.27186137419634077</v>
      </c>
      <c r="O402">
        <v>4241.54</v>
      </c>
      <c r="P402">
        <v>4211.2285669910898</v>
      </c>
      <c r="Q402">
        <v>3766.7145211552702</v>
      </c>
      <c r="R402">
        <v>60.909248180672201</v>
      </c>
      <c r="S402" s="2">
        <f>(Table2[[#This Row],[Close Price]]-Table2[[#This Row],[20D EMA]])/Table2[[#This Row],[20D EMA]]</f>
        <v>1.4560749161861074E-2</v>
      </c>
      <c r="T402" s="2">
        <f>(Table2[[#This Row],[Close Price]]-Table2[[#This Row],[50D EMA]])/Table2[[#This Row],[50D EMA]]</f>
        <v>2.1863318873403054E-2</v>
      </c>
      <c r="U402" s="2">
        <f>(Table2[[#This Row],[Close Price]]-Table2[[#This Row],[200D EMA]])/Table2[[#This Row],[200D EMA]]</f>
        <v>0.14245451197086118</v>
      </c>
      <c r="V402">
        <v>0.72867038848073795</v>
      </c>
      <c r="W402">
        <v>4203</v>
      </c>
      <c r="X402">
        <v>4348.95</v>
      </c>
      <c r="Y402">
        <v>4190.3500000000004</v>
      </c>
      <c r="Z402">
        <v>4348.95</v>
      </c>
      <c r="AA402">
        <v>3964</v>
      </c>
      <c r="AB402">
        <v>4615</v>
      </c>
      <c r="AC402" s="2">
        <f>(Table2[[#This Row],[Close Price]]/Table2[[#This Row],[Day Low]])-1</f>
        <v>2.3863906733285756E-2</v>
      </c>
      <c r="AD402" s="2">
        <f>(Table2[[#This Row],[Day High]]/Table2[[#This Row],[Close Price]])-1</f>
        <v>1.0608137940650186E-2</v>
      </c>
      <c r="AE402" s="2">
        <f>(Table2[[#This Row],[Close Price]]/Table2[[#This Row],[Current Week Low]])-1</f>
        <v>2.6954788979440814E-2</v>
      </c>
      <c r="AF402" s="2">
        <f>(Table2[[#This Row],[Current Week High]]/Table2[[#This Row],[Close Price]])-1</f>
        <v>1.0608137940650186E-2</v>
      </c>
      <c r="AG402" s="2">
        <f>(Table2[[#This Row],[Close Price]]/Table2[[#This Row],[Current Month Low]])-1</f>
        <v>8.5595358224016094E-2</v>
      </c>
      <c r="AH402" s="2">
        <f>(Table2[[#This Row],[Current Month High]]/Table2[[#This Row],[Close Price]])-1</f>
        <v>7.2432784142402395E-2</v>
      </c>
      <c r="AI402">
        <v>13.587246996491</v>
      </c>
      <c r="AJ402">
        <v>58.148508847687403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0.05</v>
      </c>
      <c r="AM402" t="s">
        <v>10349</v>
      </c>
      <c r="AN402">
        <v>-0.9</v>
      </c>
      <c r="AO402" t="s">
        <v>10348</v>
      </c>
      <c r="AP402">
        <v>1.8664865442712002E-2</v>
      </c>
      <c r="AQ402">
        <f>(Table2[[#This Row],[Sharpe Ratio]]-AVERAGE(Table2[Sharpe Ratio]))/_xlfn.STDEV.P(Table2[Sharpe Ratio])</f>
        <v>-0.53875438054009828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-1.7753509699559451</v>
      </c>
      <c r="AS402">
        <f>_xlfn.RANK.AVG(Table2[[#This Row],[1Y Return vs Nifty Z-Score]],Table2[1Y Return vs Nifty Z-Score])</f>
        <v>345</v>
      </c>
      <c r="AT402">
        <f>_xlfn.RANK.AVG(Table2[[#This Row],[6M Return vs Nifty Z-Score]],Table2[6M Return vs Nifty Z-Score])</f>
        <v>370</v>
      </c>
      <c r="AU402">
        <f>_xlfn.RANK.AVG(Table2[[#This Row],[Sharpe Ratio Z-Score]],Table2[Sharpe Ratio Z-Score])</f>
        <v>481</v>
      </c>
      <c r="AV402">
        <f>(Table2[[#This Row],[Rank 1Y]]+Table2[[#This Row],[Rank 6M]]+Table2[[#This Row],[Rank Sharpe]])/3</f>
        <v>398.66666666666669</v>
      </c>
    </row>
    <row r="403" spans="1:48" x14ac:dyDescent="0.3">
      <c r="A403" t="s">
        <v>508</v>
      </c>
      <c r="B403" t="s">
        <v>509</v>
      </c>
      <c r="C403" t="s">
        <v>10315</v>
      </c>
      <c r="D403" t="s">
        <v>262</v>
      </c>
      <c r="E403">
        <v>41359.010643150003</v>
      </c>
      <c r="F403">
        <v>4384.95</v>
      </c>
      <c r="G403">
        <v>-10.110540524086</v>
      </c>
      <c r="H403">
        <f>(Table2[[#This Row],[1Y Return vs Nifty]]-AVERAGE(Table2[1Y Return vs Nifty]))/_xlfn.STDEV.P(Table2[1Y Return vs Nifty])</f>
        <v>-0.62632284928386794</v>
      </c>
      <c r="I403">
        <v>-0.16584361944724901</v>
      </c>
      <c r="J403">
        <f>(Table2[[#This Row],[1M Return vs Nifty]]-AVERAGE(Table2[1M Return vs Nifty]))/_xlfn.STDEV.P(Table2[1M Return vs Nifty])</f>
        <v>-2.6935198641946517E-2</v>
      </c>
      <c r="K403">
        <v>2.9420224121012</v>
      </c>
      <c r="L403">
        <f>(Table2[[#This Row],[6M Return vs Nifty]]-AVERAGE(Table2[6M Return vs Nifty]))/_xlfn.STDEV.P(Table2[6M Return vs Nifty])</f>
        <v>-0.16895578315426488</v>
      </c>
      <c r="M403">
        <v>-2.0847597946894099</v>
      </c>
      <c r="N403">
        <f>(Table2[[#This Row],[1W Return vs Nifty]]-AVERAGE(Table2[1W Return vs Nifty]))/_xlfn.STDEV.P(Table2[1W Return vs Nifty])</f>
        <v>-0.57064564456889877</v>
      </c>
      <c r="O403">
        <v>4472.46</v>
      </c>
      <c r="P403">
        <v>4342.0558326022201</v>
      </c>
      <c r="Q403">
        <v>3936.2979510443301</v>
      </c>
      <c r="R403">
        <v>38.540146405404599</v>
      </c>
      <c r="S403" s="2">
        <f>(Table2[[#This Row],[Close Price]]-Table2[[#This Row],[20D EMA]])/Table2[[#This Row],[20D EMA]]</f>
        <v>-1.9566413114930088E-2</v>
      </c>
      <c r="T403" s="2">
        <f>(Table2[[#This Row],[Close Price]]-Table2[[#This Row],[50D EMA]])/Table2[[#This Row],[50D EMA]]</f>
        <v>9.8787691940094152E-3</v>
      </c>
      <c r="U403" s="2">
        <f>(Table2[[#This Row],[Close Price]]-Table2[[#This Row],[200D EMA]])/Table2[[#This Row],[200D EMA]]</f>
        <v>0.11397817302845148</v>
      </c>
      <c r="V403">
        <v>0.85081208923496399</v>
      </c>
      <c r="W403">
        <v>4365.8999999999996</v>
      </c>
      <c r="X403">
        <v>4463.95</v>
      </c>
      <c r="Y403">
        <v>4365.8999999999996</v>
      </c>
      <c r="Z403">
        <v>4498</v>
      </c>
      <c r="AA403">
        <v>4295</v>
      </c>
      <c r="AB403">
        <v>4949.95</v>
      </c>
      <c r="AC403" s="2">
        <f>(Table2[[#This Row],[Close Price]]/Table2[[#This Row],[Day Low]])-1</f>
        <v>4.3633615062186326E-3</v>
      </c>
      <c r="AD403" s="2">
        <f>(Table2[[#This Row],[Day High]]/Table2[[#This Row],[Close Price]])-1</f>
        <v>1.8016168941493049E-2</v>
      </c>
      <c r="AE403" s="2">
        <f>(Table2[[#This Row],[Close Price]]/Table2[[#This Row],[Current Week Low]])-1</f>
        <v>4.3633615062186326E-3</v>
      </c>
      <c r="AF403" s="2">
        <f>(Table2[[#This Row],[Current Week High]]/Table2[[#This Row],[Close Price]])-1</f>
        <v>2.5781365808048129E-2</v>
      </c>
      <c r="AG403" s="2">
        <f>(Table2[[#This Row],[Close Price]]/Table2[[#This Row],[Current Month Low]])-1</f>
        <v>2.0942956926658818E-2</v>
      </c>
      <c r="AH403" s="2">
        <f>(Table2[[#This Row],[Current Month High]]/Table2[[#This Row],[Close Price]])-1</f>
        <v>0.12884981584738719</v>
      </c>
      <c r="AI403">
        <v>12.8849815847387</v>
      </c>
      <c r="AJ403">
        <v>31.2839628149279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0.12</v>
      </c>
      <c r="AM403" t="s">
        <v>10349</v>
      </c>
      <c r="AN403">
        <v>-4.54</v>
      </c>
      <c r="AO403" t="s">
        <v>10348</v>
      </c>
      <c r="AP403">
        <v>8.0605777422835007E-2</v>
      </c>
      <c r="AQ403">
        <f>(Table2[[#This Row],[Sharpe Ratio]]-AVERAGE(Table2[Sharpe Ratio]))/_xlfn.STDEV.P(Table2[Sharpe Ratio])</f>
        <v>0.17287838138733033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-1.2199810942616476</v>
      </c>
      <c r="AS403">
        <f>_xlfn.RANK.AVG(Table2[[#This Row],[1Y Return vs Nifty Z-Score]],Table2[1Y Return vs Nifty Z-Score])</f>
        <v>533</v>
      </c>
      <c r="AT403">
        <f>_xlfn.RANK.AVG(Table2[[#This Row],[6M Return vs Nifty Z-Score]],Table2[6M Return vs Nifty Z-Score])</f>
        <v>362</v>
      </c>
      <c r="AU403">
        <f>_xlfn.RANK.AVG(Table2[[#This Row],[Sharpe Ratio Z-Score]],Table2[Sharpe Ratio Z-Score])</f>
        <v>302</v>
      </c>
      <c r="AV403">
        <f>(Table2[[#This Row],[Rank 1Y]]+Table2[[#This Row],[Rank 6M]]+Table2[[#This Row],[Rank Sharpe]])/3</f>
        <v>399</v>
      </c>
    </row>
    <row r="404" spans="1:48" x14ac:dyDescent="0.3">
      <c r="A404" t="s">
        <v>1453</v>
      </c>
      <c r="B404" t="s">
        <v>1454</v>
      </c>
      <c r="C404" t="s">
        <v>10308</v>
      </c>
      <c r="D404" t="s">
        <v>46</v>
      </c>
      <c r="E404">
        <v>7378.9730497800001</v>
      </c>
      <c r="F404">
        <v>198.76</v>
      </c>
      <c r="G404">
        <v>1.72981293568252</v>
      </c>
      <c r="H404">
        <f>(Table2[[#This Row],[1Y Return vs Nifty]]-AVERAGE(Table2[1Y Return vs Nifty]))/_xlfn.STDEV.P(Table2[1Y Return vs Nifty])</f>
        <v>-0.43962949360038117</v>
      </c>
      <c r="I404">
        <v>-9.5939390165313991</v>
      </c>
      <c r="J404">
        <f>(Table2[[#This Row],[1M Return vs Nifty]]-AVERAGE(Table2[1M Return vs Nifty]))/_xlfn.STDEV.P(Table2[1M Return vs Nifty])</f>
        <v>-0.93394173171287409</v>
      </c>
      <c r="K404">
        <v>-20.511704656983799</v>
      </c>
      <c r="L404">
        <f>(Table2[[#This Row],[6M Return vs Nifty]]-AVERAGE(Table2[6M Return vs Nifty]))/_xlfn.STDEV.P(Table2[6M Return vs Nifty])</f>
        <v>-0.97395083350279166</v>
      </c>
      <c r="M404">
        <v>0.33158578625721002</v>
      </c>
      <c r="N404">
        <f>(Table2[[#This Row],[1W Return vs Nifty]]-AVERAGE(Table2[1W Return vs Nifty]))/_xlfn.STDEV.P(Table2[1W Return vs Nifty])</f>
        <v>-2.2581974389496183E-2</v>
      </c>
      <c r="O404">
        <v>194.09</v>
      </c>
      <c r="P404">
        <v>195.68704520910401</v>
      </c>
      <c r="Q404">
        <v>189.95012198051</v>
      </c>
      <c r="R404">
        <v>60.750645783553701</v>
      </c>
      <c r="S404" s="2">
        <f>(Table2[[#This Row],[Close Price]]-Table2[[#This Row],[20D EMA]])/Table2[[#This Row],[20D EMA]]</f>
        <v>2.4061002627646905E-2</v>
      </c>
      <c r="T404" s="2">
        <f>(Table2[[#This Row],[Close Price]]-Table2[[#This Row],[50D EMA]])/Table2[[#This Row],[50D EMA]]</f>
        <v>1.5703414539334121E-2</v>
      </c>
      <c r="U404" s="2">
        <f>(Table2[[#This Row],[Close Price]]-Table2[[#This Row],[200D EMA]])/Table2[[#This Row],[200D EMA]]</f>
        <v>4.6379954525082805E-2</v>
      </c>
      <c r="V404">
        <v>0.82131042912195096</v>
      </c>
      <c r="W404">
        <v>197.01</v>
      </c>
      <c r="X404">
        <v>200.89</v>
      </c>
      <c r="Y404">
        <v>195.63</v>
      </c>
      <c r="Z404">
        <v>200.89</v>
      </c>
      <c r="AA404">
        <v>178</v>
      </c>
      <c r="AB404">
        <v>205</v>
      </c>
      <c r="AC404" s="2">
        <f>(Table2[[#This Row],[Close Price]]/Table2[[#This Row],[Day Low]])-1</f>
        <v>8.8827978275214381E-3</v>
      </c>
      <c r="AD404" s="2">
        <f>(Table2[[#This Row],[Day High]]/Table2[[#This Row],[Close Price]])-1</f>
        <v>1.0716441940028076E-2</v>
      </c>
      <c r="AE404" s="2">
        <f>(Table2[[#This Row],[Close Price]]/Table2[[#This Row],[Current Week Low]])-1</f>
        <v>1.5999591064765006E-2</v>
      </c>
      <c r="AF404" s="2">
        <f>(Table2[[#This Row],[Current Week High]]/Table2[[#This Row],[Close Price]])-1</f>
        <v>1.0716441940028076E-2</v>
      </c>
      <c r="AG404" s="2">
        <f>(Table2[[#This Row],[Close Price]]/Table2[[#This Row],[Current Month Low]])-1</f>
        <v>0.11662921348314592</v>
      </c>
      <c r="AH404" s="2">
        <f>(Table2[[#This Row],[Current Month High]]/Table2[[#This Row],[Close Price]])-1</f>
        <v>3.1394646810223525E-2</v>
      </c>
      <c r="AI404">
        <v>25.427651438921298</v>
      </c>
      <c r="AJ404">
        <v>45.611721611721599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-0.04</v>
      </c>
      <c r="AM404" t="s">
        <v>10348</v>
      </c>
      <c r="AN404">
        <v>8.7799999999999994</v>
      </c>
      <c r="AO404" t="s">
        <v>10349</v>
      </c>
      <c r="AP404">
        <v>0.15437603115253701</v>
      </c>
      <c r="AQ404">
        <f>(Table2[[#This Row],[Sharpe Ratio]]-AVERAGE(Table2[Sharpe Ratio]))/_xlfn.STDEV.P(Table2[Sharpe Ratio])</f>
        <v>1.0204172330368113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447</v>
      </c>
      <c r="AT404">
        <f>_xlfn.RANK.AVG(Table2[[#This Row],[6M Return vs Nifty Z-Score]],Table2[6M Return vs Nifty Z-Score])</f>
        <v>641</v>
      </c>
      <c r="AU404">
        <f>_xlfn.RANK.AVG(Table2[[#This Row],[Sharpe Ratio Z-Score]],Table2[Sharpe Ratio Z-Score])</f>
        <v>117</v>
      </c>
      <c r="AV404">
        <f>(Table2[[#This Row],[Rank 1Y]]+Table2[[#This Row],[Rank 6M]]+Table2[[#This Row],[Rank Sharpe]])/3</f>
        <v>401.66666666666669</v>
      </c>
    </row>
    <row r="405" spans="1:48" x14ac:dyDescent="0.3">
      <c r="A405" t="s">
        <v>2014</v>
      </c>
      <c r="B405" t="s">
        <v>2015</v>
      </c>
      <c r="C405" t="s">
        <v>10316</v>
      </c>
      <c r="D405" t="s">
        <v>46</v>
      </c>
      <c r="E405">
        <v>3345.1233425</v>
      </c>
      <c r="F405">
        <v>1973.75</v>
      </c>
      <c r="G405">
        <v>-16.9183817133327</v>
      </c>
      <c r="H405">
        <f>(Table2[[#This Row],[1Y Return vs Nifty]]-AVERAGE(Table2[1Y Return vs Nifty]))/_xlfn.STDEV.P(Table2[1Y Return vs Nifty])</f>
        <v>-0.73366582015879089</v>
      </c>
      <c r="I405">
        <v>0.95087600107839598</v>
      </c>
      <c r="J405">
        <f>(Table2[[#This Row],[1M Return vs Nifty]]-AVERAGE(Table2[1M Return vs Nifty]))/_xlfn.STDEV.P(Table2[1M Return vs Nifty])</f>
        <v>8.0496042639139842E-2</v>
      </c>
      <c r="K405">
        <v>13.083716495895599</v>
      </c>
      <c r="L405">
        <f>(Table2[[#This Row],[6M Return vs Nifty]]-AVERAGE(Table2[6M Return vs Nifty]))/_xlfn.STDEV.P(Table2[6M Return vs Nifty])</f>
        <v>0.17913445920063314</v>
      </c>
      <c r="M405">
        <v>-0.62502895643146394</v>
      </c>
      <c r="N405">
        <f>(Table2[[#This Row],[1W Return vs Nifty]]-AVERAGE(Table2[1W Return vs Nifty]))/_xlfn.STDEV.P(Table2[1W Return vs Nifty])</f>
        <v>-0.23955664513186861</v>
      </c>
      <c r="O405">
        <v>1931.6</v>
      </c>
      <c r="P405">
        <v>1878.4412260182</v>
      </c>
      <c r="Q405">
        <v>1722.5658670206101</v>
      </c>
      <c r="R405">
        <v>64.917093825500899</v>
      </c>
      <c r="S405" s="2">
        <f>(Table2[[#This Row],[Close Price]]-Table2[[#This Row],[20D EMA]])/Table2[[#This Row],[20D EMA]]</f>
        <v>2.1821288051356438E-2</v>
      </c>
      <c r="T405" s="2">
        <f>(Table2[[#This Row],[Close Price]]-Table2[[#This Row],[50D EMA]])/Table2[[#This Row],[50D EMA]]</f>
        <v>5.0738225216569281E-2</v>
      </c>
      <c r="U405" s="2">
        <f>(Table2[[#This Row],[Close Price]]-Table2[[#This Row],[200D EMA]])/Table2[[#This Row],[200D EMA]]</f>
        <v>0.14581975516201526</v>
      </c>
      <c r="V405">
        <v>0.49354666808713199</v>
      </c>
      <c r="W405">
        <v>1964.55</v>
      </c>
      <c r="X405">
        <v>2018.8</v>
      </c>
      <c r="Y405">
        <v>1947.05</v>
      </c>
      <c r="Z405">
        <v>2018.8</v>
      </c>
      <c r="AA405">
        <v>1847.05</v>
      </c>
      <c r="AB405">
        <v>2018.8</v>
      </c>
      <c r="AC405" s="2">
        <f>(Table2[[#This Row],[Close Price]]/Table2[[#This Row],[Day Low]])-1</f>
        <v>4.6830062864269273E-3</v>
      </c>
      <c r="AD405" s="2">
        <f>(Table2[[#This Row],[Day High]]/Table2[[#This Row],[Close Price]])-1</f>
        <v>2.2824572514249519E-2</v>
      </c>
      <c r="AE405" s="2">
        <f>(Table2[[#This Row],[Close Price]]/Table2[[#This Row],[Current Week Low]])-1</f>
        <v>1.3713053080300908E-2</v>
      </c>
      <c r="AF405" s="2">
        <f>(Table2[[#This Row],[Current Week High]]/Table2[[#This Row],[Close Price]])-1</f>
        <v>2.2824572514249519E-2</v>
      </c>
      <c r="AG405" s="2">
        <f>(Table2[[#This Row],[Close Price]]/Table2[[#This Row],[Current Month Low]])-1</f>
        <v>6.8595869088546646E-2</v>
      </c>
      <c r="AH405" s="2">
        <f>(Table2[[#This Row],[Current Month High]]/Table2[[#This Row],[Close Price]])-1</f>
        <v>2.2824572514249519E-2</v>
      </c>
      <c r="AI405">
        <v>5.8898036732109</v>
      </c>
      <c r="AJ405">
        <v>39.586280056577003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0.13</v>
      </c>
      <c r="AM405" t="s">
        <v>10349</v>
      </c>
      <c r="AN405">
        <v>4.62</v>
      </c>
      <c r="AO405" t="s">
        <v>10349</v>
      </c>
      <c r="AP405">
        <v>6.3137929115944999E-2</v>
      </c>
      <c r="AQ405">
        <f>(Table2[[#This Row],[Sharpe Ratio]]-AVERAGE(Table2[Sharpe Ratio]))/_xlfn.STDEV.P(Table2[Sharpe Ratio])</f>
        <v>-2.7807929778874887E-2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-0.7413998932297613</v>
      </c>
      <c r="AS405">
        <f>_xlfn.RANK.AVG(Table2[[#This Row],[1Y Return vs Nifty Z-Score]],Table2[1Y Return vs Nifty Z-Score])</f>
        <v>580</v>
      </c>
      <c r="AT405">
        <f>_xlfn.RANK.AVG(Table2[[#This Row],[6M Return vs Nifty Z-Score]],Table2[6M Return vs Nifty Z-Score])</f>
        <v>266</v>
      </c>
      <c r="AU405">
        <f>_xlfn.RANK.AVG(Table2[[#This Row],[Sharpe Ratio Z-Score]],Table2[Sharpe Ratio Z-Score])</f>
        <v>359</v>
      </c>
      <c r="AV405">
        <f>(Table2[[#This Row],[Rank 1Y]]+Table2[[#This Row],[Rank 6M]]+Table2[[#This Row],[Rank Sharpe]])/3</f>
        <v>401.66666666666669</v>
      </c>
    </row>
    <row r="406" spans="1:48" x14ac:dyDescent="0.3">
      <c r="A406" t="s">
        <v>688</v>
      </c>
      <c r="B406" t="s">
        <v>689</v>
      </c>
      <c r="C406" t="s">
        <v>10318</v>
      </c>
      <c r="D406" t="s">
        <v>306</v>
      </c>
      <c r="E406">
        <v>26424.7752638399</v>
      </c>
      <c r="F406">
        <v>529.4</v>
      </c>
      <c r="G406">
        <v>0.12214850827191601</v>
      </c>
      <c r="H406">
        <f>(Table2[[#This Row],[1Y Return vs Nifty]]-AVERAGE(Table2[1Y Return vs Nifty]))/_xlfn.STDEV.P(Table2[1Y Return vs Nifty])</f>
        <v>-0.46497842155139901</v>
      </c>
      <c r="I406">
        <v>-2.92052332992691</v>
      </c>
      <c r="J406">
        <f>(Table2[[#This Row],[1M Return vs Nifty]]-AVERAGE(Table2[1M Return vs Nifty]))/_xlfn.STDEV.P(Table2[1M Return vs Nifty])</f>
        <v>-0.29194232772718093</v>
      </c>
      <c r="K406">
        <v>25.5416464274231</v>
      </c>
      <c r="L406">
        <f>(Table2[[#This Row],[6M Return vs Nifty]]-AVERAGE(Table2[6M Return vs Nifty]))/_xlfn.STDEV.P(Table2[6M Return vs Nifty])</f>
        <v>0.60672415114717826</v>
      </c>
      <c r="M406">
        <v>-2.89663628506506</v>
      </c>
      <c r="N406">
        <f>(Table2[[#This Row],[1W Return vs Nifty]]-AVERAGE(Table2[1W Return vs Nifty]))/_xlfn.STDEV.P(Table2[1W Return vs Nifty])</f>
        <v>-0.75479149380348354</v>
      </c>
      <c r="O406">
        <v>524.4</v>
      </c>
      <c r="P406">
        <v>504.09941055157202</v>
      </c>
      <c r="Q406">
        <v>448.30659586272401</v>
      </c>
      <c r="R406">
        <v>51.313205988506098</v>
      </c>
      <c r="S406" s="2">
        <f>(Table2[[#This Row],[Close Price]]-Table2[[#This Row],[20D EMA]])/Table2[[#This Row],[20D EMA]]</f>
        <v>9.5347063310450043E-3</v>
      </c>
      <c r="T406" s="2">
        <f>(Table2[[#This Row],[Close Price]]-Table2[[#This Row],[50D EMA]])/Table2[[#This Row],[50D EMA]]</f>
        <v>5.018968266744199E-2</v>
      </c>
      <c r="U406" s="2">
        <f>(Table2[[#This Row],[Close Price]]-Table2[[#This Row],[200D EMA]])/Table2[[#This Row],[200D EMA]]</f>
        <v>0.18088826906777786</v>
      </c>
      <c r="V406">
        <v>0.55925887223664605</v>
      </c>
      <c r="W406">
        <v>525.04999999999995</v>
      </c>
      <c r="X406">
        <v>542.29999999999995</v>
      </c>
      <c r="Y406">
        <v>522.29999999999995</v>
      </c>
      <c r="Z406">
        <v>542.29999999999995</v>
      </c>
      <c r="AA406">
        <v>488.85</v>
      </c>
      <c r="AB406">
        <v>567.35</v>
      </c>
      <c r="AC406" s="2">
        <f>(Table2[[#This Row],[Close Price]]/Table2[[#This Row],[Day Low]])-1</f>
        <v>8.284925245214847E-3</v>
      </c>
      <c r="AD406" s="2">
        <f>(Table2[[#This Row],[Day High]]/Table2[[#This Row],[Close Price]])-1</f>
        <v>2.4367208160181342E-2</v>
      </c>
      <c r="AE406" s="2">
        <f>(Table2[[#This Row],[Close Price]]/Table2[[#This Row],[Current Week Low]])-1</f>
        <v>1.3593720084242866E-2</v>
      </c>
      <c r="AF406" s="2">
        <f>(Table2[[#This Row],[Current Week High]]/Table2[[#This Row],[Close Price]])-1</f>
        <v>2.4367208160181342E-2</v>
      </c>
      <c r="AG406" s="2">
        <f>(Table2[[#This Row],[Close Price]]/Table2[[#This Row],[Current Month Low]])-1</f>
        <v>8.2949780096143844E-2</v>
      </c>
      <c r="AH406" s="2">
        <f>(Table2[[#This Row],[Current Month High]]/Table2[[#This Row],[Close Price]])-1</f>
        <v>7.1684926331696319E-2</v>
      </c>
      <c r="AI406">
        <v>7.1684926331696301</v>
      </c>
      <c r="AJ406">
        <v>57.5126450461172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0.03</v>
      </c>
      <c r="AM406" t="s">
        <v>10349</v>
      </c>
      <c r="AN406">
        <v>3.81</v>
      </c>
      <c r="AO406" t="s">
        <v>10349</v>
      </c>
      <c r="AP406">
        <v>-3.4248551858359999E-3</v>
      </c>
      <c r="AQ406">
        <f>(Table2[[#This Row],[Sharpe Ratio]]-AVERAGE(Table2[Sharpe Ratio]))/_xlfn.STDEV.P(Table2[Sharpe Ratio])</f>
        <v>-0.7925409070630437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-1.6975289989979288</v>
      </c>
      <c r="AS406">
        <f>_xlfn.RANK.AVG(Table2[[#This Row],[1Y Return vs Nifty Z-Score]],Table2[1Y Return vs Nifty Z-Score])</f>
        <v>460</v>
      </c>
      <c r="AT406">
        <f>_xlfn.RANK.AVG(Table2[[#This Row],[6M Return vs Nifty Z-Score]],Table2[6M Return vs Nifty Z-Score])</f>
        <v>172</v>
      </c>
      <c r="AU406">
        <f>_xlfn.RANK.AVG(Table2[[#This Row],[Sharpe Ratio Z-Score]],Table2[Sharpe Ratio Z-Score])</f>
        <v>584</v>
      </c>
      <c r="AV406">
        <f>(Table2[[#This Row],[Rank 1Y]]+Table2[[#This Row],[Rank 6M]]+Table2[[#This Row],[Rank Sharpe]])/3</f>
        <v>405.33333333333331</v>
      </c>
    </row>
    <row r="407" spans="1:48" x14ac:dyDescent="0.3">
      <c r="A407" t="s">
        <v>808</v>
      </c>
      <c r="B407" t="s">
        <v>809</v>
      </c>
      <c r="C407" t="s">
        <v>10309</v>
      </c>
      <c r="D407" t="s">
        <v>283</v>
      </c>
      <c r="E407">
        <v>20181.007186725001</v>
      </c>
      <c r="F407">
        <v>2521.75</v>
      </c>
      <c r="G407">
        <v>-2.2303688570382501</v>
      </c>
      <c r="H407">
        <f>(Table2[[#This Row],[1Y Return vs Nifty]]-AVERAGE(Table2[1Y Return vs Nifty]))/_xlfn.STDEV.P(Table2[1Y Return vs Nifty])</f>
        <v>-0.50207185484507166</v>
      </c>
      <c r="I407">
        <v>14.1551313167035</v>
      </c>
      <c r="J407">
        <f>(Table2[[#This Row],[1M Return vs Nifty]]-AVERAGE(Table2[1M Return vs Nifty]))/_xlfn.STDEV.P(Table2[1M Return vs Nifty])</f>
        <v>1.3507786746235855</v>
      </c>
      <c r="K407">
        <v>-1.2645445989037201</v>
      </c>
      <c r="L407">
        <f>(Table2[[#This Row],[6M Return vs Nifty]]-AVERAGE(Table2[6M Return vs Nifty]))/_xlfn.STDEV.P(Table2[6M Return vs Nifty])</f>
        <v>-0.31333648703317574</v>
      </c>
      <c r="M407">
        <v>2.5852865587452798</v>
      </c>
      <c r="N407">
        <f>(Table2[[#This Row],[1W Return vs Nifty]]-AVERAGE(Table2[1W Return vs Nifty]))/_xlfn.STDEV.P(Table2[1W Return vs Nifty])</f>
        <v>0.48859139691779818</v>
      </c>
      <c r="O407">
        <v>2317.1999999999998</v>
      </c>
      <c r="P407">
        <v>2198.5819381522801</v>
      </c>
      <c r="Q407">
        <v>2040.88608972002</v>
      </c>
      <c r="R407">
        <v>91.338387392624995</v>
      </c>
      <c r="S407" s="2">
        <f>(Table2[[#This Row],[Close Price]]-Table2[[#This Row],[20D EMA]])/Table2[[#This Row],[20D EMA]]</f>
        <v>8.8274641809080012E-2</v>
      </c>
      <c r="T407" s="2">
        <f>(Table2[[#This Row],[Close Price]]-Table2[[#This Row],[50D EMA]])/Table2[[#This Row],[50D EMA]]</f>
        <v>0.14698931899682344</v>
      </c>
      <c r="U407" s="2">
        <f>(Table2[[#This Row],[Close Price]]-Table2[[#This Row],[200D EMA]])/Table2[[#This Row],[200D EMA]]</f>
        <v>0.23561526177384431</v>
      </c>
      <c r="V407">
        <v>1.03448386274044</v>
      </c>
      <c r="W407">
        <v>2470.9</v>
      </c>
      <c r="X407">
        <v>2538.9499999999998</v>
      </c>
      <c r="Y407">
        <v>2453.1999999999998</v>
      </c>
      <c r="Z407">
        <v>2538.9499999999998</v>
      </c>
      <c r="AA407">
        <v>2060</v>
      </c>
      <c r="AB407">
        <v>2538.9499999999998</v>
      </c>
      <c r="AC407" s="2">
        <f>(Table2[[#This Row],[Close Price]]/Table2[[#This Row],[Day Low]])-1</f>
        <v>2.0579545914443997E-2</v>
      </c>
      <c r="AD407" s="2">
        <f>(Table2[[#This Row],[Day High]]/Table2[[#This Row],[Close Price]])-1</f>
        <v>6.8206602557747686E-3</v>
      </c>
      <c r="AE407" s="2">
        <f>(Table2[[#This Row],[Close Price]]/Table2[[#This Row],[Current Week Low]])-1</f>
        <v>2.794309473340939E-2</v>
      </c>
      <c r="AF407" s="2">
        <f>(Table2[[#This Row],[Current Week High]]/Table2[[#This Row],[Close Price]])-1</f>
        <v>6.8206602557747686E-3</v>
      </c>
      <c r="AG407" s="2">
        <f>(Table2[[#This Row],[Close Price]]/Table2[[#This Row],[Current Month Low]])-1</f>
        <v>0.2241504854368932</v>
      </c>
      <c r="AH407" s="2">
        <f>(Table2[[#This Row],[Current Month High]]/Table2[[#This Row],[Close Price]])-1</f>
        <v>6.8206602557747686E-3</v>
      </c>
      <c r="AI407">
        <v>0.68206602557747598</v>
      </c>
      <c r="AJ407">
        <v>44.1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0.13</v>
      </c>
      <c r="AM407" t="s">
        <v>10349</v>
      </c>
      <c r="AN407">
        <v>15.07</v>
      </c>
      <c r="AO407" t="s">
        <v>10349</v>
      </c>
      <c r="AP407">
        <v>7.8031750333209998E-2</v>
      </c>
      <c r="AQ407">
        <f>(Table2[[#This Row],[Sharpe Ratio]]-AVERAGE(Table2[Sharpe Ratio]))/_xlfn.STDEV.P(Table2[Sharpe Ratio])</f>
        <v>0.14330564910896668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1.1672673787721028</v>
      </c>
      <c r="AS407">
        <f>_xlfn.RANK.AVG(Table2[[#This Row],[1Y Return vs Nifty Z-Score]],Table2[1Y Return vs Nifty Z-Score])</f>
        <v>480</v>
      </c>
      <c r="AT407">
        <f>_xlfn.RANK.AVG(Table2[[#This Row],[6M Return vs Nifty Z-Score]],Table2[6M Return vs Nifty Z-Score])</f>
        <v>428</v>
      </c>
      <c r="AU407">
        <f>_xlfn.RANK.AVG(Table2[[#This Row],[Sharpe Ratio Z-Score]],Table2[Sharpe Ratio Z-Score])</f>
        <v>308</v>
      </c>
      <c r="AV407">
        <f>(Table2[[#This Row],[Rank 1Y]]+Table2[[#This Row],[Rank 6M]]+Table2[[#This Row],[Rank Sharpe]])/3</f>
        <v>405.33333333333331</v>
      </c>
    </row>
    <row r="408" spans="1:48" x14ac:dyDescent="0.3">
      <c r="A408" t="s">
        <v>1480</v>
      </c>
      <c r="B408" t="s">
        <v>1481</v>
      </c>
      <c r="C408" t="s">
        <v>10318</v>
      </c>
      <c r="D408" t="s">
        <v>385</v>
      </c>
      <c r="E408">
        <v>7134.2018243759903</v>
      </c>
      <c r="F408">
        <v>87.56</v>
      </c>
      <c r="G408">
        <v>-1.9375662984054101</v>
      </c>
      <c r="H408">
        <f>(Table2[[#This Row],[1Y Return vs Nifty]]-AVERAGE(Table2[1Y Return vs Nifty]))/_xlfn.STDEV.P(Table2[1Y Return vs Nifty])</f>
        <v>-0.49745507609690209</v>
      </c>
      <c r="I408">
        <v>-5.0418576745892202E-2</v>
      </c>
      <c r="J408">
        <f>(Table2[[#This Row],[1M Return vs Nifty]]-AVERAGE(Table2[1M Return vs Nifty]))/_xlfn.STDEV.P(Table2[1M Return vs Nifty])</f>
        <v>-1.5831018698826773E-2</v>
      </c>
      <c r="K408">
        <v>0.57201849474896704</v>
      </c>
      <c r="L408">
        <f>(Table2[[#This Row],[6M Return vs Nifty]]-AVERAGE(Table2[6M Return vs Nifty]))/_xlfn.STDEV.P(Table2[6M Return vs Nifty])</f>
        <v>-0.25030069763866442</v>
      </c>
      <c r="M408">
        <v>-0.61681303882982597</v>
      </c>
      <c r="N408">
        <f>(Table2[[#This Row],[1W Return vs Nifty]]-AVERAGE(Table2[1W Return vs Nifty]))/_xlfn.STDEV.P(Table2[1W Return vs Nifty])</f>
        <v>-0.2376931509404123</v>
      </c>
      <c r="O408">
        <v>86.63</v>
      </c>
      <c r="P408">
        <v>84.236265669573498</v>
      </c>
      <c r="Q408">
        <v>75.895149205916496</v>
      </c>
      <c r="R408">
        <v>53.4549994154073</v>
      </c>
      <c r="S408" s="2">
        <f>(Table2[[#This Row],[Close Price]]-Table2[[#This Row],[20D EMA]])/Table2[[#This Row],[20D EMA]]</f>
        <v>1.0735311093154875E-2</v>
      </c>
      <c r="T408" s="2">
        <f>(Table2[[#This Row],[Close Price]]-Table2[[#This Row],[50D EMA]])/Table2[[#This Row],[50D EMA]]</f>
        <v>3.9457284864267805E-2</v>
      </c>
      <c r="U408" s="2">
        <f>(Table2[[#This Row],[Close Price]]-Table2[[#This Row],[200D EMA]])/Table2[[#This Row],[200D EMA]]</f>
        <v>0.1536969215573287</v>
      </c>
      <c r="V408">
        <v>0.45945338888617698</v>
      </c>
      <c r="W408">
        <v>85.26</v>
      </c>
      <c r="X408">
        <v>89.9</v>
      </c>
      <c r="Y408">
        <v>85.26</v>
      </c>
      <c r="Z408">
        <v>89.9</v>
      </c>
      <c r="AA408">
        <v>81.25</v>
      </c>
      <c r="AB408">
        <v>94.29</v>
      </c>
      <c r="AC408" s="2">
        <f>(Table2[[#This Row],[Close Price]]/Table2[[#This Row],[Day Low]])-1</f>
        <v>2.6976307764485119E-2</v>
      </c>
      <c r="AD408" s="2">
        <f>(Table2[[#This Row],[Day High]]/Table2[[#This Row],[Close Price]])-1</f>
        <v>2.6724531749657388E-2</v>
      </c>
      <c r="AE408" s="2">
        <f>(Table2[[#This Row],[Close Price]]/Table2[[#This Row],[Current Week Low]])-1</f>
        <v>2.6976307764485119E-2</v>
      </c>
      <c r="AF408" s="2">
        <f>(Table2[[#This Row],[Current Week High]]/Table2[[#This Row],[Close Price]])-1</f>
        <v>2.6724531749657388E-2</v>
      </c>
      <c r="AG408" s="2">
        <f>(Table2[[#This Row],[Close Price]]/Table2[[#This Row],[Current Month Low]])-1</f>
        <v>7.7661538461538449E-2</v>
      </c>
      <c r="AH408" s="2">
        <f>(Table2[[#This Row],[Current Month High]]/Table2[[#This Row],[Close Price]])-1</f>
        <v>7.6861580630424919E-2</v>
      </c>
      <c r="AI408">
        <v>12.3229785290086</v>
      </c>
      <c r="AJ408">
        <v>49.292412617220798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0.21</v>
      </c>
      <c r="AM408" t="s">
        <v>10349</v>
      </c>
      <c r="AN408">
        <v>5.52</v>
      </c>
      <c r="AO408" t="s">
        <v>10349</v>
      </c>
      <c r="AP408">
        <v>7.2726679880406001E-2</v>
      </c>
      <c r="AQ408">
        <f>(Table2[[#This Row],[Sharpe Ratio]]-AVERAGE(Table2[Sharpe Ratio]))/_xlfn.STDEV.P(Table2[Sharpe Ratio])</f>
        <v>8.235624074765624E-2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-0.91892370262714929</v>
      </c>
      <c r="AS408">
        <f>_xlfn.RANK.AVG(Table2[[#This Row],[1Y Return vs Nifty Z-Score]],Table2[1Y Return vs Nifty Z-Score])</f>
        <v>478</v>
      </c>
      <c r="AT408">
        <f>_xlfn.RANK.AVG(Table2[[#This Row],[6M Return vs Nifty Z-Score]],Table2[6M Return vs Nifty Z-Score])</f>
        <v>406</v>
      </c>
      <c r="AU408">
        <f>_xlfn.RANK.AVG(Table2[[#This Row],[Sharpe Ratio Z-Score]],Table2[Sharpe Ratio Z-Score])</f>
        <v>332</v>
      </c>
      <c r="AV408">
        <f>(Table2[[#This Row],[Rank 1Y]]+Table2[[#This Row],[Rank 6M]]+Table2[[#This Row],[Rank Sharpe]])/3</f>
        <v>405.33333333333331</v>
      </c>
    </row>
    <row r="409" spans="1:48" x14ac:dyDescent="0.3">
      <c r="A409" t="s">
        <v>1175</v>
      </c>
      <c r="B409" t="s">
        <v>1176</v>
      </c>
      <c r="C409" t="s">
        <v>10315</v>
      </c>
      <c r="D409" t="s">
        <v>127</v>
      </c>
      <c r="E409">
        <v>10455.6983631</v>
      </c>
      <c r="F409">
        <v>343.1</v>
      </c>
      <c r="G409">
        <v>-31.391125685531499</v>
      </c>
      <c r="H409">
        <f>(Table2[[#This Row],[1Y Return vs Nifty]]-AVERAGE(Table2[1Y Return vs Nifty]))/_xlfn.STDEV.P(Table2[1Y Return vs Nifty])</f>
        <v>-0.96186552275200832</v>
      </c>
      <c r="I409">
        <v>-11.217976128544001</v>
      </c>
      <c r="J409">
        <f>(Table2[[#This Row],[1M Return vs Nifty]]-AVERAGE(Table2[1M Return vs Nifty]))/_xlfn.STDEV.P(Table2[1M Return vs Nifty])</f>
        <v>-1.0901781939574791</v>
      </c>
      <c r="K409">
        <v>-6.3957542137123298</v>
      </c>
      <c r="L409">
        <f>(Table2[[#This Row],[6M Return vs Nifty]]-AVERAGE(Table2[6M Return vs Nifty]))/_xlfn.STDEV.P(Table2[6M Return vs Nifty])</f>
        <v>-0.48945341420874422</v>
      </c>
      <c r="M409">
        <v>3.1470838879707301</v>
      </c>
      <c r="N409">
        <f>(Table2[[#This Row],[1W Return vs Nifty]]-AVERAGE(Table2[1W Return vs Nifty]))/_xlfn.STDEV.P(Table2[1W Return vs Nifty])</f>
        <v>0.61601551562836121</v>
      </c>
      <c r="O409">
        <v>345.08</v>
      </c>
      <c r="P409">
        <v>356.82972329516599</v>
      </c>
      <c r="Q409">
        <v>339.15598552482902</v>
      </c>
      <c r="R409">
        <v>53.068545306901598</v>
      </c>
      <c r="S409" s="2">
        <f>(Table2[[#This Row],[Close Price]]-Table2[[#This Row],[20D EMA]])/Table2[[#This Row],[20D EMA]]</f>
        <v>-5.737799930450798E-3</v>
      </c>
      <c r="T409" s="2">
        <f>(Table2[[#This Row],[Close Price]]-Table2[[#This Row],[50D EMA]])/Table2[[#This Row],[50D EMA]]</f>
        <v>-3.8476960855104769E-2</v>
      </c>
      <c r="U409" s="2">
        <f>(Table2[[#This Row],[Close Price]]-Table2[[#This Row],[200D EMA]])/Table2[[#This Row],[200D EMA]]</f>
        <v>1.162891012838182E-2</v>
      </c>
      <c r="V409">
        <v>1.3365431380219099</v>
      </c>
      <c r="W409">
        <v>333.6</v>
      </c>
      <c r="X409">
        <v>344.65</v>
      </c>
      <c r="Y409">
        <v>330.05</v>
      </c>
      <c r="Z409">
        <v>344.65</v>
      </c>
      <c r="AA409">
        <v>314.95</v>
      </c>
      <c r="AB409">
        <v>387</v>
      </c>
      <c r="AC409" s="2">
        <f>(Table2[[#This Row],[Close Price]]/Table2[[#This Row],[Day Low]])-1</f>
        <v>2.8477218225419598E-2</v>
      </c>
      <c r="AD409" s="2">
        <f>(Table2[[#This Row],[Day High]]/Table2[[#This Row],[Close Price]])-1</f>
        <v>4.5176333430485549E-3</v>
      </c>
      <c r="AE409" s="2">
        <f>(Table2[[#This Row],[Close Price]]/Table2[[#This Row],[Current Week Low]])-1</f>
        <v>3.9539463717618517E-2</v>
      </c>
      <c r="AF409" s="2">
        <f>(Table2[[#This Row],[Current Week High]]/Table2[[#This Row],[Close Price]])-1</f>
        <v>4.5176333430485549E-3</v>
      </c>
      <c r="AG409" s="2">
        <f>(Table2[[#This Row],[Close Price]]/Table2[[#This Row],[Current Month Low]])-1</f>
        <v>8.9379266550246195E-2</v>
      </c>
      <c r="AH409" s="2">
        <f>(Table2[[#This Row],[Current Month High]]/Table2[[#This Row],[Close Price]])-1</f>
        <v>0.12795103468376556</v>
      </c>
      <c r="AI409">
        <v>24.686680268143402</v>
      </c>
      <c r="AJ409">
        <v>35.7199367088607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-0.02</v>
      </c>
      <c r="AM409" t="s">
        <v>10348</v>
      </c>
      <c r="AN409">
        <v>-2.29</v>
      </c>
      <c r="AO409" t="s">
        <v>10348</v>
      </c>
      <c r="AP409">
        <v>0.17981092752246899</v>
      </c>
      <c r="AQ409">
        <f>(Table2[[#This Row],[Sharpe Ratio]]-AVERAGE(Table2[Sharpe Ratio]))/_xlfn.STDEV.P(Table2[Sharpe Ratio])</f>
        <v>1.3126361393209334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657</v>
      </c>
      <c r="AT409">
        <f>_xlfn.RANK.AVG(Table2[[#This Row],[6M Return vs Nifty Z-Score]],Table2[6M Return vs Nifty Z-Score])</f>
        <v>487</v>
      </c>
      <c r="AU409">
        <f>_xlfn.RANK.AVG(Table2[[#This Row],[Sharpe Ratio Z-Score]],Table2[Sharpe Ratio Z-Score])</f>
        <v>73</v>
      </c>
      <c r="AV409">
        <f>(Table2[[#This Row],[Rank 1Y]]+Table2[[#This Row],[Rank 6M]]+Table2[[#This Row],[Rank Sharpe]])/3</f>
        <v>405.66666666666669</v>
      </c>
    </row>
    <row r="410" spans="1:48" x14ac:dyDescent="0.3">
      <c r="A410" t="s">
        <v>630</v>
      </c>
      <c r="B410" t="s">
        <v>631</v>
      </c>
      <c r="C410" t="s">
        <v>632</v>
      </c>
      <c r="D410" t="s">
        <v>632</v>
      </c>
      <c r="E410">
        <v>29741.236140000001</v>
      </c>
      <c r="F410">
        <v>870.1</v>
      </c>
      <c r="G410">
        <v>-9.6097624962167707</v>
      </c>
      <c r="H410">
        <f>(Table2[[#This Row],[1Y Return vs Nifty]]-AVERAGE(Table2[1Y Return vs Nifty]))/_xlfn.STDEV.P(Table2[1Y Return vs Nifty])</f>
        <v>-0.61842680709280196</v>
      </c>
      <c r="I410">
        <v>-0.29150698377975198</v>
      </c>
      <c r="J410">
        <f>(Table2[[#This Row],[1M Return vs Nifty]]-AVERAGE(Table2[1M Return vs Nifty]))/_xlfn.STDEV.P(Table2[1M Return vs Nifty])</f>
        <v>-3.9024330923372361E-2</v>
      </c>
      <c r="K410">
        <v>0.97075239866549001</v>
      </c>
      <c r="L410">
        <f>(Table2[[#This Row],[6M Return vs Nifty]]-AVERAGE(Table2[6M Return vs Nifty]))/_xlfn.STDEV.P(Table2[6M Return vs Nifty])</f>
        <v>-0.23661507666620771</v>
      </c>
      <c r="M410">
        <v>-0.85780256447060999</v>
      </c>
      <c r="N410">
        <f>(Table2[[#This Row],[1W Return vs Nifty]]-AVERAGE(Table2[1W Return vs Nifty]))/_xlfn.STDEV.P(Table2[1W Return vs Nifty])</f>
        <v>-0.29235321485632743</v>
      </c>
      <c r="O410">
        <v>875.77</v>
      </c>
      <c r="P410">
        <v>867.56352986508602</v>
      </c>
      <c r="Q410">
        <v>815.41050067396498</v>
      </c>
      <c r="R410">
        <v>46.392795423317303</v>
      </c>
      <c r="S410" s="2">
        <f>(Table2[[#This Row],[Close Price]]-Table2[[#This Row],[20D EMA]])/Table2[[#This Row],[20D EMA]]</f>
        <v>-6.4743026136998977E-3</v>
      </c>
      <c r="T410" s="2">
        <f>(Table2[[#This Row],[Close Price]]-Table2[[#This Row],[50D EMA]])/Table2[[#This Row],[50D EMA]]</f>
        <v>2.9236707717628955E-3</v>
      </c>
      <c r="U410" s="2">
        <f>(Table2[[#This Row],[Close Price]]-Table2[[#This Row],[200D EMA]])/Table2[[#This Row],[200D EMA]]</f>
        <v>6.7069898266986117E-2</v>
      </c>
      <c r="V410">
        <v>0.43485837659012899</v>
      </c>
      <c r="W410">
        <v>862.85</v>
      </c>
      <c r="X410">
        <v>882.95</v>
      </c>
      <c r="Y410">
        <v>862.85</v>
      </c>
      <c r="Z410">
        <v>891</v>
      </c>
      <c r="AA410">
        <v>818.7</v>
      </c>
      <c r="AB410">
        <v>1009.25</v>
      </c>
      <c r="AC410" s="2">
        <f>(Table2[[#This Row],[Close Price]]/Table2[[#This Row],[Day Low]])-1</f>
        <v>8.4023874369820728E-3</v>
      </c>
      <c r="AD410" s="2">
        <f>(Table2[[#This Row],[Day High]]/Table2[[#This Row],[Close Price]])-1</f>
        <v>1.4768417423284719E-2</v>
      </c>
      <c r="AE410" s="2">
        <f>(Table2[[#This Row],[Close Price]]/Table2[[#This Row],[Current Week Low]])-1</f>
        <v>8.4023874369820728E-3</v>
      </c>
      <c r="AF410" s="2">
        <f>(Table2[[#This Row],[Current Week High]]/Table2[[#This Row],[Close Price]])-1</f>
        <v>2.4020227560050511E-2</v>
      </c>
      <c r="AG410" s="2">
        <f>(Table2[[#This Row],[Close Price]]/Table2[[#This Row],[Current Month Low]])-1</f>
        <v>6.278245999755705E-2</v>
      </c>
      <c r="AH410" s="2">
        <f>(Table2[[#This Row],[Current Month High]]/Table2[[#This Row],[Close Price]])-1</f>
        <v>0.15992414664981025</v>
      </c>
      <c r="AI410">
        <v>15.992414664981</v>
      </c>
      <c r="AJ410">
        <v>24.1138292561158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-0.04</v>
      </c>
      <c r="AM410" t="s">
        <v>10348</v>
      </c>
      <c r="AN410">
        <v>-4.84</v>
      </c>
      <c r="AO410" t="s">
        <v>10348</v>
      </c>
      <c r="AP410">
        <v>8.2894313582991E-2</v>
      </c>
      <c r="AQ410">
        <f>(Table2[[#This Row],[Sharpe Ratio]]-AVERAGE(Table2[Sharpe Ratio]))/_xlfn.STDEV.P(Table2[Sharpe Ratio])</f>
        <v>0.19917113776368497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-0.98724829177502449</v>
      </c>
      <c r="AS410">
        <f>_xlfn.RANK.AVG(Table2[[#This Row],[1Y Return vs Nifty Z-Score]],Table2[1Y Return vs Nifty Z-Score])</f>
        <v>528</v>
      </c>
      <c r="AT410">
        <f>_xlfn.RANK.AVG(Table2[[#This Row],[6M Return vs Nifty Z-Score]],Table2[6M Return vs Nifty Z-Score])</f>
        <v>399</v>
      </c>
      <c r="AU410">
        <f>_xlfn.RANK.AVG(Table2[[#This Row],[Sharpe Ratio Z-Score]],Table2[Sharpe Ratio Z-Score])</f>
        <v>292</v>
      </c>
      <c r="AV410">
        <f>(Table2[[#This Row],[Rank 1Y]]+Table2[[#This Row],[Rank 6M]]+Table2[[#This Row],[Rank Sharpe]])/3</f>
        <v>406.33333333333331</v>
      </c>
    </row>
    <row r="411" spans="1:48" x14ac:dyDescent="0.3">
      <c r="A411" t="s">
        <v>1621</v>
      </c>
      <c r="B411" t="s">
        <v>1622</v>
      </c>
      <c r="C411" t="s">
        <v>10305</v>
      </c>
      <c r="D411" t="s">
        <v>54</v>
      </c>
      <c r="E411">
        <v>5646.0025022600003</v>
      </c>
      <c r="F411">
        <v>62.87</v>
      </c>
      <c r="G411">
        <v>85.268282881873205</v>
      </c>
      <c r="H411">
        <f>(Table2[[#This Row],[1Y Return vs Nifty]]-AVERAGE(Table2[1Y Return vs Nifty]))/_xlfn.STDEV.P(Table2[1Y Return vs Nifty])</f>
        <v>0.87756744109512674</v>
      </c>
      <c r="I411">
        <v>-11.2650365169452</v>
      </c>
      <c r="J411">
        <f>(Table2[[#This Row],[1M Return vs Nifty]]-AVERAGE(Table2[1M Return vs Nifty]))/_xlfn.STDEV.P(Table2[1M Return vs Nifty])</f>
        <v>-1.0947055218992332</v>
      </c>
      <c r="K411">
        <v>-38.033485556776199</v>
      </c>
      <c r="L411">
        <f>(Table2[[#This Row],[6M Return vs Nifty]]-AVERAGE(Table2[6M Return vs Nifty]))/_xlfn.STDEV.P(Table2[6M Return vs Nifty])</f>
        <v>-1.5753455225463235</v>
      </c>
      <c r="M411">
        <v>-6.7553041752268603</v>
      </c>
      <c r="N411">
        <f>(Table2[[#This Row],[1W Return vs Nifty]]-AVERAGE(Table2[1W Return vs Nifty]))/_xlfn.STDEV.P(Table2[1W Return vs Nifty])</f>
        <v>-1.629995646123866</v>
      </c>
      <c r="O411">
        <v>64.98</v>
      </c>
      <c r="P411">
        <v>67.445725678803001</v>
      </c>
      <c r="Q411">
        <v>62.250805939008998</v>
      </c>
      <c r="R411">
        <v>39.523189192667502</v>
      </c>
      <c r="S411" s="2">
        <f>(Table2[[#This Row],[Close Price]]-Table2[[#This Row],[20D EMA]])/Table2[[#This Row],[20D EMA]]</f>
        <v>-3.2471529701446698E-2</v>
      </c>
      <c r="T411" s="2">
        <f>(Table2[[#This Row],[Close Price]]-Table2[[#This Row],[50D EMA]])/Table2[[#This Row],[50D EMA]]</f>
        <v>-6.7843078753337116E-2</v>
      </c>
      <c r="U411" s="2">
        <f>(Table2[[#This Row],[Close Price]]-Table2[[#This Row],[200D EMA]])/Table2[[#This Row],[200D EMA]]</f>
        <v>9.9467637671657172E-3</v>
      </c>
      <c r="V411">
        <v>1.01852943442693</v>
      </c>
      <c r="W411">
        <v>62.43</v>
      </c>
      <c r="X411">
        <v>63.45</v>
      </c>
      <c r="Y411">
        <v>62.31</v>
      </c>
      <c r="Z411">
        <v>64.489999999999995</v>
      </c>
      <c r="AA411">
        <v>60.2</v>
      </c>
      <c r="AB411">
        <v>69.260000000000005</v>
      </c>
      <c r="AC411" s="2">
        <f>(Table2[[#This Row],[Close Price]]/Table2[[#This Row],[Day Low]])-1</f>
        <v>7.047893640877767E-3</v>
      </c>
      <c r="AD411" s="2">
        <f>(Table2[[#This Row],[Day High]]/Table2[[#This Row],[Close Price]])-1</f>
        <v>9.2253857165580655E-3</v>
      </c>
      <c r="AE411" s="2">
        <f>(Table2[[#This Row],[Close Price]]/Table2[[#This Row],[Current Week Low]])-1</f>
        <v>8.9873214572298021E-3</v>
      </c>
      <c r="AF411" s="2">
        <f>(Table2[[#This Row],[Current Week High]]/Table2[[#This Row],[Close Price]])-1</f>
        <v>2.5767456656592858E-2</v>
      </c>
      <c r="AG411" s="2">
        <f>(Table2[[#This Row],[Close Price]]/Table2[[#This Row],[Current Month Low]])-1</f>
        <v>4.4352159468438401E-2</v>
      </c>
      <c r="AH411" s="2">
        <f>(Table2[[#This Row],[Current Month High]]/Table2[[#This Row],[Close Price]])-1</f>
        <v>0.10163830125656137</v>
      </c>
      <c r="AI411">
        <v>58.4698584380467</v>
      </c>
      <c r="AJ411">
        <v>123.339253996447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-0.11</v>
      </c>
      <c r="AM411" t="s">
        <v>10348</v>
      </c>
      <c r="AN411">
        <v>-5.0199999999999996</v>
      </c>
      <c r="AO411" t="s">
        <v>10348</v>
      </c>
      <c r="AP411">
        <v>5.6530477500575001E-2</v>
      </c>
      <c r="AQ411">
        <f>(Table2[[#This Row],[Sharpe Ratio]]-AVERAGE(Table2[Sharpe Ratio]))/_xlfn.STDEV.P(Table2[Sharpe Ratio])</f>
        <v>-0.10372026125789009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119</v>
      </c>
      <c r="AT411">
        <f>_xlfn.RANK.AVG(Table2[[#This Row],[6M Return vs Nifty Z-Score]],Table2[6M Return vs Nifty Z-Score])</f>
        <v>722</v>
      </c>
      <c r="AU411">
        <f>_xlfn.RANK.AVG(Table2[[#This Row],[Sharpe Ratio Z-Score]],Table2[Sharpe Ratio Z-Score])</f>
        <v>378</v>
      </c>
      <c r="AV411">
        <f>(Table2[[#This Row],[Rank 1Y]]+Table2[[#This Row],[Rank 6M]]+Table2[[#This Row],[Rank Sharpe]])/3</f>
        <v>406.33333333333331</v>
      </c>
    </row>
    <row r="412" spans="1:48" x14ac:dyDescent="0.3">
      <c r="A412" t="s">
        <v>495</v>
      </c>
      <c r="B412" t="s">
        <v>496</v>
      </c>
      <c r="C412" t="s">
        <v>10305</v>
      </c>
      <c r="D412" t="s">
        <v>54</v>
      </c>
      <c r="E412">
        <v>42635.020251007998</v>
      </c>
      <c r="F412">
        <v>171.04</v>
      </c>
      <c r="G412">
        <v>8.3025651136248708</v>
      </c>
      <c r="H412">
        <f>(Table2[[#This Row],[1Y Return vs Nifty]]-AVERAGE(Table2[1Y Return vs Nifty]))/_xlfn.STDEV.P(Table2[1Y Return vs Nifty])</f>
        <v>-0.33599330027680846</v>
      </c>
      <c r="I412">
        <v>-7.7098813468360099</v>
      </c>
      <c r="J412">
        <f>(Table2[[#This Row],[1M Return vs Nifty]]-AVERAGE(Table2[1M Return vs Nifty]))/_xlfn.STDEV.P(Table2[1M Return vs Nifty])</f>
        <v>-0.7526906366481585</v>
      </c>
      <c r="K412">
        <v>-11.5237774702988</v>
      </c>
      <c r="L412">
        <f>(Table2[[#This Row],[6M Return vs Nifty]]-AVERAGE(Table2[6M Return vs Nifty]))/_xlfn.STDEV.P(Table2[6M Return vs Nifty])</f>
        <v>-0.66546097699246543</v>
      </c>
      <c r="M412">
        <v>0.687850026284482</v>
      </c>
      <c r="N412">
        <f>(Table2[[#This Row],[1W Return vs Nifty]]-AVERAGE(Table2[1W Return vs Nifty]))/_xlfn.STDEV.P(Table2[1W Return vs Nifty])</f>
        <v>5.8224135664732751E-2</v>
      </c>
      <c r="O412">
        <v>169.61</v>
      </c>
      <c r="P412">
        <v>171.61910690497299</v>
      </c>
      <c r="Q412">
        <v>160.94617846742</v>
      </c>
      <c r="R412">
        <v>59.470326762431498</v>
      </c>
      <c r="S412" s="2">
        <f>(Table2[[#This Row],[Close Price]]-Table2[[#This Row],[20D EMA]])/Table2[[#This Row],[20D EMA]]</f>
        <v>8.4311066564470155E-3</v>
      </c>
      <c r="T412" s="2">
        <f>(Table2[[#This Row],[Close Price]]-Table2[[#This Row],[50D EMA]])/Table2[[#This Row],[50D EMA]]</f>
        <v>-3.3743731418766749E-3</v>
      </c>
      <c r="U412" s="2">
        <f>(Table2[[#This Row],[Close Price]]-Table2[[#This Row],[200D EMA]])/Table2[[#This Row],[200D EMA]]</f>
        <v>6.2715509176400022E-2</v>
      </c>
      <c r="V412">
        <v>0.42483153340158802</v>
      </c>
      <c r="W412">
        <v>168.65</v>
      </c>
      <c r="X412">
        <v>172</v>
      </c>
      <c r="Y412">
        <v>166.89</v>
      </c>
      <c r="Z412">
        <v>172</v>
      </c>
      <c r="AA412">
        <v>159.5</v>
      </c>
      <c r="AB412">
        <v>182.06</v>
      </c>
      <c r="AC412" s="2">
        <f>(Table2[[#This Row],[Close Price]]/Table2[[#This Row],[Day Low]])-1</f>
        <v>1.4171360806403799E-2</v>
      </c>
      <c r="AD412" s="2">
        <f>(Table2[[#This Row],[Day High]]/Table2[[#This Row],[Close Price]])-1</f>
        <v>5.6127221702526597E-3</v>
      </c>
      <c r="AE412" s="2">
        <f>(Table2[[#This Row],[Close Price]]/Table2[[#This Row],[Current Week Low]])-1</f>
        <v>2.4866678650608209E-2</v>
      </c>
      <c r="AF412" s="2">
        <f>(Table2[[#This Row],[Current Week High]]/Table2[[#This Row],[Close Price]])-1</f>
        <v>5.6127221702526597E-3</v>
      </c>
      <c r="AG412" s="2">
        <f>(Table2[[#This Row],[Close Price]]/Table2[[#This Row],[Current Month Low]])-1</f>
        <v>7.2351097178683377E-2</v>
      </c>
      <c r="AH412" s="2">
        <f>(Table2[[#This Row],[Current Month High]]/Table2[[#This Row],[Close Price]])-1</f>
        <v>6.442937324602438E-2</v>
      </c>
      <c r="AI412">
        <v>13.569925163704401</v>
      </c>
      <c r="AJ412">
        <v>40.600082203041403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0</v>
      </c>
      <c r="AM412" t="s">
        <v>10350</v>
      </c>
      <c r="AN412">
        <v>3.25</v>
      </c>
      <c r="AO412" t="s">
        <v>10349</v>
      </c>
      <c r="AP412">
        <v>8.5075563570179993E-2</v>
      </c>
      <c r="AQ412">
        <f>(Table2[[#This Row],[Sharpe Ratio]]-AVERAGE(Table2[Sharpe Ratio]))/_xlfn.STDEV.P(Table2[Sharpe Ratio])</f>
        <v>0.2242312943421931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395</v>
      </c>
      <c r="AT412">
        <f>_xlfn.RANK.AVG(Table2[[#This Row],[6M Return vs Nifty Z-Score]],Table2[6M Return vs Nifty Z-Score])</f>
        <v>544</v>
      </c>
      <c r="AU412">
        <f>_xlfn.RANK.AVG(Table2[[#This Row],[Sharpe Ratio Z-Score]],Table2[Sharpe Ratio Z-Score])</f>
        <v>281</v>
      </c>
      <c r="AV412">
        <f>(Table2[[#This Row],[Rank 1Y]]+Table2[[#This Row],[Rank 6M]]+Table2[[#This Row],[Rank Sharpe]])/3</f>
        <v>406.66666666666669</v>
      </c>
    </row>
    <row r="413" spans="1:48" x14ac:dyDescent="0.3">
      <c r="A413" t="s">
        <v>1314</v>
      </c>
      <c r="B413" t="s">
        <v>1315</v>
      </c>
      <c r="C413" t="s">
        <v>10313</v>
      </c>
      <c r="D413" t="s">
        <v>83</v>
      </c>
      <c r="E413">
        <v>8641.5365149749996</v>
      </c>
      <c r="F413">
        <v>785.75</v>
      </c>
      <c r="G413">
        <v>-21.093902725851901</v>
      </c>
      <c r="H413">
        <f>(Table2[[#This Row],[1Y Return vs Nifty]]-AVERAGE(Table2[1Y Return vs Nifty]))/_xlfn.STDEV.P(Table2[1Y Return vs Nifty])</f>
        <v>-0.79950355314563704</v>
      </c>
      <c r="I413">
        <v>1.49686608087894</v>
      </c>
      <c r="J413">
        <f>(Table2[[#This Row],[1M Return vs Nifty]]-AVERAGE(Table2[1M Return vs Nifty]))/_xlfn.STDEV.P(Table2[1M Return vs Nifty])</f>
        <v>0.13302166404133389</v>
      </c>
      <c r="K413">
        <v>-5.8543299015088799</v>
      </c>
      <c r="L413">
        <f>(Table2[[#This Row],[6M Return vs Nifty]]-AVERAGE(Table2[6M Return vs Nifty]))/_xlfn.STDEV.P(Table2[6M Return vs Nifty])</f>
        <v>-0.4708702743018835</v>
      </c>
      <c r="M413">
        <v>-8.9353745969452406E-2</v>
      </c>
      <c r="N413">
        <f>(Table2[[#This Row],[1W Return vs Nifty]]-AVERAGE(Table2[1W Return vs Nifty]))/_xlfn.STDEV.P(Table2[1W Return vs Nifty])</f>
        <v>-0.11805741746141249</v>
      </c>
      <c r="O413">
        <v>772.07</v>
      </c>
      <c r="P413">
        <v>765.873449171385</v>
      </c>
      <c r="Q413">
        <v>741.06853050106395</v>
      </c>
      <c r="R413">
        <v>56.8687765774092</v>
      </c>
      <c r="S413" s="2">
        <f>(Table2[[#This Row],[Close Price]]-Table2[[#This Row],[20D EMA]])/Table2[[#This Row],[20D EMA]]</f>
        <v>1.7718600645019168E-2</v>
      </c>
      <c r="T413" s="2">
        <f>(Table2[[#This Row],[Close Price]]-Table2[[#This Row],[50D EMA]])/Table2[[#This Row],[50D EMA]]</f>
        <v>2.5952787435208603E-2</v>
      </c>
      <c r="U413" s="2">
        <f>(Table2[[#This Row],[Close Price]]-Table2[[#This Row],[200D EMA]])/Table2[[#This Row],[200D EMA]]</f>
        <v>6.0293303061628126E-2</v>
      </c>
      <c r="V413">
        <v>0.537356332413225</v>
      </c>
      <c r="W413">
        <v>778.4</v>
      </c>
      <c r="X413">
        <v>792.9</v>
      </c>
      <c r="Y413">
        <v>778.4</v>
      </c>
      <c r="Z413">
        <v>797.5</v>
      </c>
      <c r="AA413">
        <v>697</v>
      </c>
      <c r="AB413">
        <v>826.4</v>
      </c>
      <c r="AC413" s="2">
        <f>(Table2[[#This Row],[Close Price]]/Table2[[#This Row],[Day Low]])-1</f>
        <v>9.4424460431654644E-3</v>
      </c>
      <c r="AD413" s="2">
        <f>(Table2[[#This Row],[Day High]]/Table2[[#This Row],[Close Price]])-1</f>
        <v>9.0995863824372414E-3</v>
      </c>
      <c r="AE413" s="2">
        <f>(Table2[[#This Row],[Close Price]]/Table2[[#This Row],[Current Week Low]])-1</f>
        <v>9.4424460431654644E-3</v>
      </c>
      <c r="AF413" s="2">
        <f>(Table2[[#This Row],[Current Week High]]/Table2[[#This Row],[Close Price]])-1</f>
        <v>1.4953865733375649E-2</v>
      </c>
      <c r="AG413" s="2">
        <f>(Table2[[#This Row],[Close Price]]/Table2[[#This Row],[Current Month Low]])-1</f>
        <v>0.12733142037302736</v>
      </c>
      <c r="AH413" s="2">
        <f>(Table2[[#This Row],[Current Month High]]/Table2[[#This Row],[Close Price]])-1</f>
        <v>5.1734012090359549E-2</v>
      </c>
      <c r="AI413">
        <v>17.0855870187718</v>
      </c>
      <c r="AJ413">
        <v>27.556818181818102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-0.02</v>
      </c>
      <c r="AM413" t="s">
        <v>10348</v>
      </c>
      <c r="AN413">
        <v>7.45</v>
      </c>
      <c r="AO413" t="s">
        <v>10349</v>
      </c>
      <c r="AP413">
        <v>0.141941077522617</v>
      </c>
      <c r="AQ413">
        <f>(Table2[[#This Row],[Sharpe Ratio]]-AVERAGE(Table2[Sharpe Ratio]))/_xlfn.STDEV.P(Table2[Sharpe Ratio])</f>
        <v>0.8775533307594412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-0.37785625010815793</v>
      </c>
      <c r="AS413">
        <f>_xlfn.RANK.AVG(Table2[[#This Row],[1Y Return vs Nifty Z-Score]],Table2[1Y Return vs Nifty Z-Score])</f>
        <v>605</v>
      </c>
      <c r="AT413">
        <f>_xlfn.RANK.AVG(Table2[[#This Row],[6M Return vs Nifty Z-Score]],Table2[6M Return vs Nifty Z-Score])</f>
        <v>479</v>
      </c>
      <c r="AU413">
        <f>_xlfn.RANK.AVG(Table2[[#This Row],[Sharpe Ratio Z-Score]],Table2[Sharpe Ratio Z-Score])</f>
        <v>140</v>
      </c>
      <c r="AV413">
        <f>(Table2[[#This Row],[Rank 1Y]]+Table2[[#This Row],[Rank 6M]]+Table2[[#This Row],[Rank Sharpe]])/3</f>
        <v>408</v>
      </c>
    </row>
    <row r="414" spans="1:48" x14ac:dyDescent="0.3">
      <c r="A414" t="s">
        <v>913</v>
      </c>
      <c r="B414" t="s">
        <v>914</v>
      </c>
      <c r="C414" t="s">
        <v>10307</v>
      </c>
      <c r="D414" t="s">
        <v>186</v>
      </c>
      <c r="E414">
        <v>16581.846188979998</v>
      </c>
      <c r="F414">
        <v>511.4</v>
      </c>
      <c r="G414">
        <v>21.849970546929601</v>
      </c>
      <c r="H414">
        <f>(Table2[[#This Row],[1Y Return vs Nifty]]-AVERAGE(Table2[1Y Return vs Nifty]))/_xlfn.STDEV.P(Table2[1Y Return vs Nifty])</f>
        <v>-0.12238391861922683</v>
      </c>
      <c r="I414">
        <v>6.3898507010998804</v>
      </c>
      <c r="J414">
        <f>(Table2[[#This Row],[1M Return vs Nifty]]-AVERAGE(Table2[1M Return vs Nifty]))/_xlfn.STDEV.P(Table2[1M Return vs Nifty])</f>
        <v>0.60373911330775798</v>
      </c>
      <c r="K414">
        <v>5.8983138958918904</v>
      </c>
      <c r="L414">
        <f>(Table2[[#This Row],[6M Return vs Nifty]]-AVERAGE(Table2[6M Return vs Nifty]))/_xlfn.STDEV.P(Table2[6M Return vs Nifty])</f>
        <v>-6.7487901105961867E-2</v>
      </c>
      <c r="M414">
        <v>7.0901034241863998</v>
      </c>
      <c r="N414">
        <f>(Table2[[#This Row],[1W Return vs Nifty]]-AVERAGE(Table2[1W Return vs Nifty]))/_xlfn.STDEV.P(Table2[1W Return vs Nifty])</f>
        <v>1.5103518951791906</v>
      </c>
      <c r="O414">
        <v>474.3</v>
      </c>
      <c r="P414">
        <v>462.28652381916498</v>
      </c>
      <c r="Q414">
        <v>429.48103843640899</v>
      </c>
      <c r="R414">
        <v>73.655840359985604</v>
      </c>
      <c r="S414" s="2">
        <f>(Table2[[#This Row],[Close Price]]-Table2[[#This Row],[20D EMA]])/Table2[[#This Row],[20D EMA]]</f>
        <v>7.8220535526038304E-2</v>
      </c>
      <c r="T414" s="2">
        <f>(Table2[[#This Row],[Close Price]]-Table2[[#This Row],[50D EMA]])/Table2[[#This Row],[50D EMA]]</f>
        <v>0.10624033721572849</v>
      </c>
      <c r="U414" s="2">
        <f>(Table2[[#This Row],[Close Price]]-Table2[[#This Row],[200D EMA]])/Table2[[#This Row],[200D EMA]]</f>
        <v>0.19073941392576821</v>
      </c>
      <c r="V414">
        <v>2.45398611502103</v>
      </c>
      <c r="W414">
        <v>493.5</v>
      </c>
      <c r="X414">
        <v>519.95000000000005</v>
      </c>
      <c r="Y414">
        <v>474.55</v>
      </c>
      <c r="Z414">
        <v>537.9</v>
      </c>
      <c r="AA414">
        <v>440.05</v>
      </c>
      <c r="AB414">
        <v>537.9</v>
      </c>
      <c r="AC414" s="2">
        <f>(Table2[[#This Row],[Close Price]]/Table2[[#This Row],[Day Low]])-1</f>
        <v>3.6271529888551202E-2</v>
      </c>
      <c r="AD414" s="2">
        <f>(Table2[[#This Row],[Day High]]/Table2[[#This Row],[Close Price]])-1</f>
        <v>1.6718811106765985E-2</v>
      </c>
      <c r="AE414" s="2">
        <f>(Table2[[#This Row],[Close Price]]/Table2[[#This Row],[Current Week Low]])-1</f>
        <v>7.765251290696451E-2</v>
      </c>
      <c r="AF414" s="2">
        <f>(Table2[[#This Row],[Current Week High]]/Table2[[#This Row],[Close Price]])-1</f>
        <v>5.1818537348455207E-2</v>
      </c>
      <c r="AG414" s="2">
        <f>(Table2[[#This Row],[Close Price]]/Table2[[#This Row],[Current Month Low]])-1</f>
        <v>0.1621406658334279</v>
      </c>
      <c r="AH414" s="2">
        <f>(Table2[[#This Row],[Current Month High]]/Table2[[#This Row],[Close Price]])-1</f>
        <v>5.1818537348455207E-2</v>
      </c>
      <c r="AI414">
        <v>5.1818537348455198</v>
      </c>
      <c r="AJ414">
        <v>99.531798673429506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0.05</v>
      </c>
      <c r="AM414" t="s">
        <v>10349</v>
      </c>
      <c r="AN414">
        <v>3.03</v>
      </c>
      <c r="AO414" t="s">
        <v>10349</v>
      </c>
      <c r="AQ414">
        <f>(Table2[[#This Row],[Sharpe Ratio]]-AVERAGE(Table2[Sharpe Ratio]))/_xlfn.STDEV.P(Table2[Sharpe Ratio])</f>
        <v>-0.75319309836626391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1.1710260903954959</v>
      </c>
      <c r="AS414">
        <f>_xlfn.RANK.AVG(Table2[[#This Row],[1Y Return vs Nifty Z-Score]],Table2[1Y Return vs Nifty Z-Score])</f>
        <v>338</v>
      </c>
      <c r="AT414">
        <f>_xlfn.RANK.AVG(Table2[[#This Row],[6M Return vs Nifty Z-Score]],Table2[6M Return vs Nifty Z-Score])</f>
        <v>335</v>
      </c>
      <c r="AU414">
        <f>_xlfn.RANK.AVG(Table2[[#This Row],[Sharpe Ratio Z-Score]],Table2[Sharpe Ratio Z-Score])</f>
        <v>551.5</v>
      </c>
      <c r="AV414">
        <f>(Table2[[#This Row],[Rank 1Y]]+Table2[[#This Row],[Rank 6M]]+Table2[[#This Row],[Rank Sharpe]])/3</f>
        <v>408.16666666666669</v>
      </c>
    </row>
    <row r="415" spans="1:48" x14ac:dyDescent="0.3">
      <c r="A415" t="s">
        <v>1002</v>
      </c>
      <c r="B415" t="s">
        <v>1003</v>
      </c>
      <c r="C415" t="s">
        <v>10307</v>
      </c>
      <c r="D415" t="s">
        <v>121</v>
      </c>
      <c r="E415">
        <v>14402.49947296</v>
      </c>
      <c r="F415">
        <v>2263.4</v>
      </c>
      <c r="G415">
        <v>6.3336612902797702</v>
      </c>
      <c r="H415">
        <f>(Table2[[#This Row],[1Y Return vs Nifty]]-AVERAGE(Table2[1Y Return vs Nifty]))/_xlfn.STDEV.P(Table2[1Y Return vs Nifty])</f>
        <v>-0.36703808817501787</v>
      </c>
      <c r="I415">
        <v>-5.9130444282758896</v>
      </c>
      <c r="J415">
        <f>(Table2[[#This Row],[1M Return vs Nifty]]-AVERAGE(Table2[1M Return vs Nifty]))/_xlfn.STDEV.P(Table2[1M Return vs Nifty])</f>
        <v>-0.5798303976118524</v>
      </c>
      <c r="K415">
        <v>29.338591624349199</v>
      </c>
      <c r="L415">
        <f>(Table2[[#This Row],[6M Return vs Nifty]]-AVERAGE(Table2[6M Return vs Nifty]))/_xlfn.STDEV.P(Table2[6M Return vs Nifty])</f>
        <v>0.73704553166665254</v>
      </c>
      <c r="M415">
        <v>0.70654173551472399</v>
      </c>
      <c r="N415">
        <f>(Table2[[#This Row],[1W Return vs Nifty]]-AVERAGE(Table2[1W Return vs Nifty]))/_xlfn.STDEV.P(Table2[1W Return vs Nifty])</f>
        <v>6.2463697606298822E-2</v>
      </c>
      <c r="O415">
        <v>2263.27</v>
      </c>
      <c r="P415">
        <v>2153.9893293027899</v>
      </c>
      <c r="Q415">
        <v>1835.9080773012299</v>
      </c>
      <c r="R415">
        <v>47.684137877169199</v>
      </c>
      <c r="S415" s="2">
        <f>(Table2[[#This Row],[Close Price]]-Table2[[#This Row],[20D EMA]])/Table2[[#This Row],[20D EMA]]</f>
        <v>5.7439015230224027E-5</v>
      </c>
      <c r="T415" s="2">
        <f>(Table2[[#This Row],[Close Price]]-Table2[[#This Row],[50D EMA]])/Table2[[#This Row],[50D EMA]]</f>
        <v>5.0794434869658615E-2</v>
      </c>
      <c r="U415" s="2">
        <f>(Table2[[#This Row],[Close Price]]-Table2[[#This Row],[200D EMA]])/Table2[[#This Row],[200D EMA]]</f>
        <v>0.23285039593440857</v>
      </c>
      <c r="V415">
        <v>0.46327036136455402</v>
      </c>
      <c r="W415">
        <v>2225.0500000000002</v>
      </c>
      <c r="X415">
        <v>2270.6999999999998</v>
      </c>
      <c r="Y415">
        <v>2225.0500000000002</v>
      </c>
      <c r="Z415">
        <v>2295</v>
      </c>
      <c r="AA415">
        <v>2189.1</v>
      </c>
      <c r="AB415">
        <v>2425</v>
      </c>
      <c r="AC415" s="2">
        <f>(Table2[[#This Row],[Close Price]]/Table2[[#This Row],[Day Low]])-1</f>
        <v>1.7235567740050639E-2</v>
      </c>
      <c r="AD415" s="2">
        <f>(Table2[[#This Row],[Day High]]/Table2[[#This Row],[Close Price]])-1</f>
        <v>3.2252363700626674E-3</v>
      </c>
      <c r="AE415" s="2">
        <f>(Table2[[#This Row],[Close Price]]/Table2[[#This Row],[Current Week Low]])-1</f>
        <v>1.7235567740050639E-2</v>
      </c>
      <c r="AF415" s="2">
        <f>(Table2[[#This Row],[Current Week High]]/Table2[[#This Row],[Close Price]])-1</f>
        <v>1.3961297163559205E-2</v>
      </c>
      <c r="AG415" s="2">
        <f>(Table2[[#This Row],[Close Price]]/Table2[[#This Row],[Current Month Low]])-1</f>
        <v>3.3940888949796744E-2</v>
      </c>
      <c r="AH415" s="2">
        <f>(Table2[[#This Row],[Current Month High]]/Table2[[#This Row],[Close Price]])-1</f>
        <v>7.1397013342758608E-2</v>
      </c>
      <c r="AI415">
        <v>9.7463992224087601</v>
      </c>
      <c r="AJ415">
        <v>57.164184286359003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0.1</v>
      </c>
      <c r="AM415" t="s">
        <v>10349</v>
      </c>
      <c r="AN415">
        <v>-1.27</v>
      </c>
      <c r="AO415" t="s">
        <v>10348</v>
      </c>
      <c r="AP415">
        <v>-5.5236869349198997E-2</v>
      </c>
      <c r="AQ415">
        <f>(Table2[[#This Row],[Sharpe Ratio]]-AVERAGE(Table2[Sharpe Ratio]))/_xlfn.STDEV.P(Table2[Sharpe Ratio])</f>
        <v>-1.3878038045794556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-1.5351630610933744</v>
      </c>
      <c r="AS415">
        <f>_xlfn.RANK.AVG(Table2[[#This Row],[1Y Return vs Nifty Z-Score]],Table2[1Y Return vs Nifty Z-Score])</f>
        <v>409</v>
      </c>
      <c r="AT415">
        <f>_xlfn.RANK.AVG(Table2[[#This Row],[6M Return vs Nifty Z-Score]],Table2[6M Return vs Nifty Z-Score])</f>
        <v>144</v>
      </c>
      <c r="AU415">
        <f>_xlfn.RANK.AVG(Table2[[#This Row],[Sharpe Ratio Z-Score]],Table2[Sharpe Ratio Z-Score])</f>
        <v>673</v>
      </c>
      <c r="AV415">
        <f>(Table2[[#This Row],[Rank 1Y]]+Table2[[#This Row],[Rank 6M]]+Table2[[#This Row],[Rank Sharpe]])/3</f>
        <v>408.66666666666669</v>
      </c>
    </row>
    <row r="416" spans="1:48" x14ac:dyDescent="0.3">
      <c r="A416" t="s">
        <v>474</v>
      </c>
      <c r="B416" t="s">
        <v>475</v>
      </c>
      <c r="C416" t="s">
        <v>10315</v>
      </c>
      <c r="D416" t="s">
        <v>136</v>
      </c>
      <c r="E416">
        <v>46280.289029275002</v>
      </c>
      <c r="F416">
        <v>52344.25</v>
      </c>
      <c r="G416">
        <v>-1.9215460833979799E-2</v>
      </c>
      <c r="H416">
        <f>(Table2[[#This Row],[1Y Return vs Nifty]]-AVERAGE(Table2[1Y Return vs Nifty]))/_xlfn.STDEV.P(Table2[1Y Return vs Nifty])</f>
        <v>-0.46720738488892022</v>
      </c>
      <c r="I416">
        <v>-5.1736693677994197</v>
      </c>
      <c r="J416">
        <f>(Table2[[#This Row],[1M Return vs Nifty]]-AVERAGE(Table2[1M Return vs Nifty]))/_xlfn.STDEV.P(Table2[1M Return vs Nifty])</f>
        <v>-0.50870065379856078</v>
      </c>
      <c r="K416">
        <v>23.729096331923898</v>
      </c>
      <c r="L416">
        <f>(Table2[[#This Row],[6M Return vs Nifty]]-AVERAGE(Table2[6M Return vs Nifty]))/_xlfn.STDEV.P(Table2[6M Return vs Nifty])</f>
        <v>0.54451255249218755</v>
      </c>
      <c r="M416">
        <v>-1.2733371398766</v>
      </c>
      <c r="N416">
        <f>(Table2[[#This Row],[1W Return vs Nifty]]-AVERAGE(Table2[1W Return vs Nifty]))/_xlfn.STDEV.P(Table2[1W Return vs Nifty])</f>
        <v>-0.38660273209393553</v>
      </c>
      <c r="O416">
        <v>52514.48</v>
      </c>
      <c r="P416">
        <v>52793.381856493499</v>
      </c>
      <c r="Q416">
        <v>46946.875829226999</v>
      </c>
      <c r="R416">
        <v>52.174607540388401</v>
      </c>
      <c r="S416" s="2">
        <f>(Table2[[#This Row],[Close Price]]-Table2[[#This Row],[20D EMA]])/Table2[[#This Row],[20D EMA]]</f>
        <v>-3.2415821312522411E-3</v>
      </c>
      <c r="T416" s="2">
        <f>(Table2[[#This Row],[Close Price]]-Table2[[#This Row],[50D EMA]])/Table2[[#This Row],[50D EMA]]</f>
        <v>-8.507351503155439E-3</v>
      </c>
      <c r="U416" s="2">
        <f>(Table2[[#This Row],[Close Price]]-Table2[[#This Row],[200D EMA]])/Table2[[#This Row],[200D EMA]]</f>
        <v>0.11496769647476392</v>
      </c>
      <c r="V416">
        <v>0.96115586780437101</v>
      </c>
      <c r="W416">
        <v>52107.05</v>
      </c>
      <c r="X416">
        <v>52998.95</v>
      </c>
      <c r="Y416">
        <v>51840.05</v>
      </c>
      <c r="Z416">
        <v>52998.95</v>
      </c>
      <c r="AA416">
        <v>49500</v>
      </c>
      <c r="AB416">
        <v>55408.45</v>
      </c>
      <c r="AC416" s="2">
        <f>(Table2[[#This Row],[Close Price]]/Table2[[#This Row],[Day Low]])-1</f>
        <v>4.5521671251778084E-3</v>
      </c>
      <c r="AD416" s="2">
        <f>(Table2[[#This Row],[Day High]]/Table2[[#This Row],[Close Price]])-1</f>
        <v>1.2507582017126984E-2</v>
      </c>
      <c r="AE416" s="2">
        <f>(Table2[[#This Row],[Close Price]]/Table2[[#This Row],[Current Week Low]])-1</f>
        <v>9.7260708660580342E-3</v>
      </c>
      <c r="AF416" s="2">
        <f>(Table2[[#This Row],[Current Week High]]/Table2[[#This Row],[Close Price]])-1</f>
        <v>1.2507582017126984E-2</v>
      </c>
      <c r="AG416" s="2">
        <f>(Table2[[#This Row],[Close Price]]/Table2[[#This Row],[Current Month Low]])-1</f>
        <v>5.7459595959596044E-2</v>
      </c>
      <c r="AH416" s="2">
        <f>(Table2[[#This Row],[Current Month High]]/Table2[[#This Row],[Close Price]])-1</f>
        <v>5.8539381116359479E-2</v>
      </c>
      <c r="AI416">
        <v>14.614308161832399</v>
      </c>
      <c r="AJ416">
        <v>49.650348650711699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-0.08</v>
      </c>
      <c r="AM416" t="s">
        <v>10348</v>
      </c>
      <c r="AN416">
        <v>1.68</v>
      </c>
      <c r="AO416" t="s">
        <v>10349</v>
      </c>
      <c r="AP416">
        <v>-7.88197860902E-4</v>
      </c>
      <c r="AQ416">
        <f>(Table2[[#This Row],[Sharpe Ratio]]-AVERAGE(Table2[Sharpe Ratio]))/_xlfn.STDEV.P(Table2[Sharpe Ratio])</f>
        <v>-0.76224862245798186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465</v>
      </c>
      <c r="AT416">
        <f>_xlfn.RANK.AVG(Table2[[#This Row],[6M Return vs Nifty Z-Score]],Table2[6M Return vs Nifty Z-Score])</f>
        <v>186</v>
      </c>
      <c r="AU416">
        <f>_xlfn.RANK.AVG(Table2[[#This Row],[Sharpe Ratio Z-Score]],Table2[Sharpe Ratio Z-Score])</f>
        <v>578</v>
      </c>
      <c r="AV416">
        <f>(Table2[[#This Row],[Rank 1Y]]+Table2[[#This Row],[Rank 6M]]+Table2[[#This Row],[Rank Sharpe]])/3</f>
        <v>409.66666666666669</v>
      </c>
    </row>
    <row r="417" spans="1:48" x14ac:dyDescent="0.3">
      <c r="A417" t="s">
        <v>421</v>
      </c>
      <c r="B417" t="s">
        <v>422</v>
      </c>
      <c r="C417" t="s">
        <v>10304</v>
      </c>
      <c r="D417" t="s">
        <v>300</v>
      </c>
      <c r="E417">
        <v>55870.6853816</v>
      </c>
      <c r="F417">
        <v>8971.4</v>
      </c>
      <c r="G417">
        <v>-8.1956312174722097</v>
      </c>
      <c r="H417">
        <f>(Table2[[#This Row],[1Y Return vs Nifty]]-AVERAGE(Table2[1Y Return vs Nifty]))/_xlfn.STDEV.P(Table2[1Y Return vs Nifty])</f>
        <v>-0.5961294225845728</v>
      </c>
      <c r="I417">
        <v>9.2570925351050803</v>
      </c>
      <c r="J417">
        <f>(Table2[[#This Row],[1M Return vs Nifty]]-AVERAGE(Table2[1M Return vs Nifty]))/_xlfn.STDEV.P(Table2[1M Return vs Nifty])</f>
        <v>0.87957500229773145</v>
      </c>
      <c r="K417">
        <v>4.7165363135137497</v>
      </c>
      <c r="L417">
        <f>(Table2[[#This Row],[6M Return vs Nifty]]-AVERAGE(Table2[6M Return vs Nifty]))/_xlfn.STDEV.P(Table2[6M Return vs Nifty])</f>
        <v>-0.10804968907360729</v>
      </c>
      <c r="M417">
        <v>9.2579194166966801</v>
      </c>
      <c r="N417">
        <f>(Table2[[#This Row],[1W Return vs Nifty]]-AVERAGE(Table2[1W Return vs Nifty]))/_xlfn.STDEV.P(Table2[1W Return vs Nifty])</f>
        <v>2.002045301328216</v>
      </c>
      <c r="O417">
        <v>7179.17</v>
      </c>
      <c r="P417">
        <v>7097.4758252092597</v>
      </c>
      <c r="Q417">
        <v>7353.0053010600896</v>
      </c>
      <c r="R417">
        <v>95.979701937638296</v>
      </c>
      <c r="S417" s="2">
        <f>(Table2[[#This Row],[Close Price]]-Table2[[#This Row],[20D EMA]])/Table2[[#This Row],[20D EMA]]</f>
        <v>0.2496430645882462</v>
      </c>
      <c r="T417" s="2">
        <f>(Table2[[#This Row],[Close Price]]-Table2[[#This Row],[50D EMA]])/Table2[[#This Row],[50D EMA]]</f>
        <v>0.26402684855013081</v>
      </c>
      <c r="U417" s="2">
        <f>(Table2[[#This Row],[Close Price]]-Table2[[#This Row],[200D EMA]])/Table2[[#This Row],[200D EMA]]</f>
        <v>0.22009975957811218</v>
      </c>
      <c r="V417">
        <v>3.4170624325871102</v>
      </c>
      <c r="W417">
        <v>7750</v>
      </c>
      <c r="X417">
        <v>9080</v>
      </c>
      <c r="Y417">
        <v>7103</v>
      </c>
      <c r="Z417">
        <v>9080</v>
      </c>
      <c r="AA417">
        <v>6666</v>
      </c>
      <c r="AB417">
        <v>9080</v>
      </c>
      <c r="AC417" s="2">
        <f>(Table2[[#This Row],[Close Price]]/Table2[[#This Row],[Day Low]])-1</f>
        <v>0.15759999999999996</v>
      </c>
      <c r="AD417" s="2">
        <f>(Table2[[#This Row],[Day High]]/Table2[[#This Row],[Close Price]])-1</f>
        <v>1.2105134092783798E-2</v>
      </c>
      <c r="AE417" s="2">
        <f>(Table2[[#This Row],[Close Price]]/Table2[[#This Row],[Current Week Low]])-1</f>
        <v>0.2630437843164859</v>
      </c>
      <c r="AF417" s="2">
        <f>(Table2[[#This Row],[Current Week High]]/Table2[[#This Row],[Close Price]])-1</f>
        <v>1.2105134092783798E-2</v>
      </c>
      <c r="AG417" s="2">
        <f>(Table2[[#This Row],[Close Price]]/Table2[[#This Row],[Current Month Low]])-1</f>
        <v>0.34584458445844568</v>
      </c>
      <c r="AH417" s="2">
        <f>(Table2[[#This Row],[Current Month High]]/Table2[[#This Row],[Close Price]])-1</f>
        <v>1.2105134092783798E-2</v>
      </c>
      <c r="AI417">
        <v>2.5480972869340301</v>
      </c>
      <c r="AJ417">
        <v>39.933241826802998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0.06</v>
      </c>
      <c r="AM417" t="s">
        <v>10349</v>
      </c>
      <c r="AN417">
        <v>31.56</v>
      </c>
      <c r="AO417" t="s">
        <v>10349</v>
      </c>
      <c r="AP417">
        <v>5.8992929573478001E-2</v>
      </c>
      <c r="AQ417">
        <f>(Table2[[#This Row],[Sharpe Ratio]]-AVERAGE(Table2[Sharpe Ratio]))/_xlfn.STDEV.P(Table2[Sharpe Ratio])</f>
        <v>-7.5429402861807368E-2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518</v>
      </c>
      <c r="AT417">
        <f>_xlfn.RANK.AVG(Table2[[#This Row],[6M Return vs Nifty Z-Score]],Table2[6M Return vs Nifty Z-Score])</f>
        <v>345</v>
      </c>
      <c r="AU417">
        <f>_xlfn.RANK.AVG(Table2[[#This Row],[Sharpe Ratio Z-Score]],Table2[Sharpe Ratio Z-Score])</f>
        <v>368</v>
      </c>
      <c r="AV417">
        <f>(Table2[[#This Row],[Rank 1Y]]+Table2[[#This Row],[Rank 6M]]+Table2[[#This Row],[Rank Sharpe]])/3</f>
        <v>410.33333333333331</v>
      </c>
    </row>
    <row r="418" spans="1:48" x14ac:dyDescent="0.3">
      <c r="A418" t="s">
        <v>1824</v>
      </c>
      <c r="B418" t="s">
        <v>1825</v>
      </c>
      <c r="C418" t="s">
        <v>10312</v>
      </c>
      <c r="D418" t="s">
        <v>127</v>
      </c>
      <c r="E418">
        <v>4146.84949848</v>
      </c>
      <c r="F418">
        <v>230.1</v>
      </c>
      <c r="G418">
        <v>-13.614279637154601</v>
      </c>
      <c r="H418">
        <f>(Table2[[#This Row],[1Y Return vs Nifty]]-AVERAGE(Table2[1Y Return vs Nifty]))/_xlfn.STDEV.P(Table2[1Y Return vs Nifty])</f>
        <v>-0.68156822812165896</v>
      </c>
      <c r="I418">
        <v>-7.8116918072423998</v>
      </c>
      <c r="J418">
        <f>(Table2[[#This Row],[1M Return vs Nifty]]-AVERAGE(Table2[1M Return vs Nifty]))/_xlfn.STDEV.P(Table2[1M Return vs Nifty])</f>
        <v>-0.76248505946998457</v>
      </c>
      <c r="K418">
        <v>0.120826052596608</v>
      </c>
      <c r="L418">
        <f>(Table2[[#This Row],[6M Return vs Nifty]]-AVERAGE(Table2[6M Return vs Nifty]))/_xlfn.STDEV.P(Table2[6M Return vs Nifty])</f>
        <v>-0.26578683686154586</v>
      </c>
      <c r="M418">
        <v>3.0137795035953601</v>
      </c>
      <c r="N418">
        <f>(Table2[[#This Row],[1W Return vs Nifty]]-AVERAGE(Table2[1W Return vs Nifty]))/_xlfn.STDEV.P(Table2[1W Return vs Nifty])</f>
        <v>0.58578006804674931</v>
      </c>
      <c r="O418">
        <v>231.36</v>
      </c>
      <c r="P418">
        <v>231.85030002147101</v>
      </c>
      <c r="Q418">
        <v>214.27271566587399</v>
      </c>
      <c r="R418">
        <v>51.315151329396897</v>
      </c>
      <c r="S418" s="2">
        <f>(Table2[[#This Row],[Close Price]]-Table2[[#This Row],[20D EMA]])/Table2[[#This Row],[20D EMA]]</f>
        <v>-5.4460580912863901E-3</v>
      </c>
      <c r="T418" s="2">
        <f>(Table2[[#This Row],[Close Price]]-Table2[[#This Row],[50D EMA]])/Table2[[#This Row],[50D EMA]]</f>
        <v>-7.5492678737484028E-3</v>
      </c>
      <c r="U418" s="2">
        <f>(Table2[[#This Row],[Close Price]]-Table2[[#This Row],[200D EMA]])/Table2[[#This Row],[200D EMA]]</f>
        <v>7.3865140902056189E-2</v>
      </c>
      <c r="V418">
        <v>0.42680401714866401</v>
      </c>
      <c r="W418">
        <v>228</v>
      </c>
      <c r="X418">
        <v>233.7</v>
      </c>
      <c r="Y418">
        <v>228</v>
      </c>
      <c r="Z418">
        <v>238.35</v>
      </c>
      <c r="AA418">
        <v>213.05</v>
      </c>
      <c r="AB418">
        <v>274.95</v>
      </c>
      <c r="AC418" s="2">
        <f>(Table2[[#This Row],[Close Price]]/Table2[[#This Row],[Day Low]])-1</f>
        <v>9.2105263157895578E-3</v>
      </c>
      <c r="AD418" s="2">
        <f>(Table2[[#This Row],[Day High]]/Table2[[#This Row],[Close Price]])-1</f>
        <v>1.564537157757484E-2</v>
      </c>
      <c r="AE418" s="2">
        <f>(Table2[[#This Row],[Close Price]]/Table2[[#This Row],[Current Week Low]])-1</f>
        <v>9.2105263157895578E-3</v>
      </c>
      <c r="AF418" s="2">
        <f>(Table2[[#This Row],[Current Week High]]/Table2[[#This Row],[Close Price]])-1</f>
        <v>3.5853976531942555E-2</v>
      </c>
      <c r="AG418" s="2">
        <f>(Table2[[#This Row],[Close Price]]/Table2[[#This Row],[Current Month Low]])-1</f>
        <v>8.002816240319155E-2</v>
      </c>
      <c r="AH418" s="2">
        <f>(Table2[[#This Row],[Current Month High]]/Table2[[#This Row],[Close Price]])-1</f>
        <v>0.19491525423728806</v>
      </c>
      <c r="AI418">
        <v>19.491525423728799</v>
      </c>
      <c r="AJ418">
        <v>44.671486953788097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0.14000000000000001</v>
      </c>
      <c r="AM418" t="s">
        <v>10349</v>
      </c>
      <c r="AN418">
        <v>-2.95</v>
      </c>
      <c r="AO418" t="s">
        <v>10348</v>
      </c>
      <c r="AP418">
        <v>8.9979143538563996E-2</v>
      </c>
      <c r="AQ418">
        <f>(Table2[[#This Row],[Sharpe Ratio]]-AVERAGE(Table2[Sharpe Ratio]))/_xlfn.STDEV.P(Table2[Sharpe Ratio])</f>
        <v>0.2805680198549354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560</v>
      </c>
      <c r="AT418">
        <f>_xlfn.RANK.AVG(Table2[[#This Row],[6M Return vs Nifty Z-Score]],Table2[6M Return vs Nifty Z-Score])</f>
        <v>415</v>
      </c>
      <c r="AU418">
        <f>_xlfn.RANK.AVG(Table2[[#This Row],[Sharpe Ratio Z-Score]],Table2[Sharpe Ratio Z-Score])</f>
        <v>260</v>
      </c>
      <c r="AV418">
        <f>(Table2[[#This Row],[Rank 1Y]]+Table2[[#This Row],[Rank 6M]]+Table2[[#This Row],[Rank Sharpe]])/3</f>
        <v>411.66666666666669</v>
      </c>
    </row>
    <row r="419" spans="1:48" x14ac:dyDescent="0.3">
      <c r="A419" t="s">
        <v>754</v>
      </c>
      <c r="B419" t="s">
        <v>755</v>
      </c>
      <c r="C419" t="s">
        <v>10311</v>
      </c>
      <c r="D419" t="s">
        <v>193</v>
      </c>
      <c r="E419">
        <v>22455.1303668</v>
      </c>
      <c r="F419">
        <v>1899</v>
      </c>
      <c r="G419">
        <v>-7.7767473321078802</v>
      </c>
      <c r="H419">
        <f>(Table2[[#This Row],[1Y Return vs Nifty]]-AVERAGE(Table2[1Y Return vs Nifty]))/_xlfn.STDEV.P(Table2[1Y Return vs Nifty])</f>
        <v>-0.58952465031437629</v>
      </c>
      <c r="I419">
        <v>-8.6307536533361997</v>
      </c>
      <c r="J419">
        <f>(Table2[[#This Row],[1M Return vs Nifty]]-AVERAGE(Table2[1M Return vs Nifty]))/_xlfn.STDEV.P(Table2[1M Return vs Nifty])</f>
        <v>-0.84128087284560749</v>
      </c>
      <c r="K419">
        <v>-28.327193600312299</v>
      </c>
      <c r="L419">
        <f>(Table2[[#This Row],[6M Return vs Nifty]]-AVERAGE(Table2[6M Return vs Nifty]))/_xlfn.STDEV.P(Table2[6M Return vs Nifty])</f>
        <v>-1.2421994533021576</v>
      </c>
      <c r="M419">
        <v>-4.2424352831126804</v>
      </c>
      <c r="N419">
        <f>(Table2[[#This Row],[1W Return vs Nifty]]-AVERAGE(Table2[1W Return vs Nifty]))/_xlfn.STDEV.P(Table2[1W Return vs Nifty])</f>
        <v>-1.0600390312458672</v>
      </c>
      <c r="O419">
        <v>1928.2</v>
      </c>
      <c r="P419">
        <v>1969.69188301962</v>
      </c>
      <c r="Q419">
        <v>1804.92154019281</v>
      </c>
      <c r="R419">
        <v>44.043128992485201</v>
      </c>
      <c r="S419" s="2">
        <f>(Table2[[#This Row],[Close Price]]-Table2[[#This Row],[20D EMA]])/Table2[[#This Row],[20D EMA]]</f>
        <v>-1.5143657296960919E-2</v>
      </c>
      <c r="T419" s="2">
        <f>(Table2[[#This Row],[Close Price]]-Table2[[#This Row],[50D EMA]])/Table2[[#This Row],[50D EMA]]</f>
        <v>-3.5889817909614583E-2</v>
      </c>
      <c r="U419" s="2">
        <f>(Table2[[#This Row],[Close Price]]-Table2[[#This Row],[200D EMA]])/Table2[[#This Row],[200D EMA]]</f>
        <v>5.2123296061467657E-2</v>
      </c>
      <c r="V419">
        <v>0.49179081252253298</v>
      </c>
      <c r="W419">
        <v>1876.05</v>
      </c>
      <c r="X419">
        <v>1913.05</v>
      </c>
      <c r="Y419">
        <v>1876.05</v>
      </c>
      <c r="Z419">
        <v>1944</v>
      </c>
      <c r="AA419">
        <v>1798.25</v>
      </c>
      <c r="AB419">
        <v>2092.25</v>
      </c>
      <c r="AC419" s="2">
        <f>(Table2[[#This Row],[Close Price]]/Table2[[#This Row],[Day Low]])-1</f>
        <v>1.2233149436315705E-2</v>
      </c>
      <c r="AD419" s="2">
        <f>(Table2[[#This Row],[Day High]]/Table2[[#This Row],[Close Price]])-1</f>
        <v>7.3986308583464666E-3</v>
      </c>
      <c r="AE419" s="2">
        <f>(Table2[[#This Row],[Close Price]]/Table2[[#This Row],[Current Week Low]])-1</f>
        <v>1.2233149436315705E-2</v>
      </c>
      <c r="AF419" s="2">
        <f>(Table2[[#This Row],[Current Week High]]/Table2[[#This Row],[Close Price]])-1</f>
        <v>2.3696682464454888E-2</v>
      </c>
      <c r="AG419" s="2">
        <f>(Table2[[#This Row],[Close Price]]/Table2[[#This Row],[Current Month Low]])-1</f>
        <v>5.6026692617822782E-2</v>
      </c>
      <c r="AH419" s="2">
        <f>(Table2[[#This Row],[Current Month High]]/Table2[[#This Row],[Close Price]])-1</f>
        <v>0.10176408636124279</v>
      </c>
      <c r="AI419">
        <v>27.875197472353801</v>
      </c>
      <c r="AJ419">
        <v>70.566308887591504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-0.17</v>
      </c>
      <c r="AM419" t="s">
        <v>10348</v>
      </c>
      <c r="AN419">
        <v>2.93</v>
      </c>
      <c r="AO419" t="s">
        <v>10349</v>
      </c>
      <c r="AP419">
        <v>0.221102517421294</v>
      </c>
      <c r="AQ419">
        <f>(Table2[[#This Row],[Sharpe Ratio]]-AVERAGE(Table2[Sharpe Ratio]))/_xlfn.STDEV.P(Table2[Sharpe Ratio])</f>
        <v>1.787030965369105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515</v>
      </c>
      <c r="AT419">
        <f>_xlfn.RANK.AVG(Table2[[#This Row],[6M Return vs Nifty Z-Score]],Table2[6M Return vs Nifty Z-Score])</f>
        <v>692</v>
      </c>
      <c r="AU419">
        <f>_xlfn.RANK.AVG(Table2[[#This Row],[Sharpe Ratio Z-Score]],Table2[Sharpe Ratio Z-Score])</f>
        <v>29</v>
      </c>
      <c r="AV419">
        <f>(Table2[[#This Row],[Rank 1Y]]+Table2[[#This Row],[Rank 6M]]+Table2[[#This Row],[Rank Sharpe]])/3</f>
        <v>412</v>
      </c>
    </row>
    <row r="420" spans="1:48" x14ac:dyDescent="0.3">
      <c r="A420" t="s">
        <v>1167</v>
      </c>
      <c r="B420" t="s">
        <v>1168</v>
      </c>
      <c r="C420" t="s">
        <v>10313</v>
      </c>
      <c r="D420" t="s">
        <v>303</v>
      </c>
      <c r="E420">
        <v>10564.235932866</v>
      </c>
      <c r="F420">
        <v>133.41999999999999</v>
      </c>
      <c r="G420">
        <v>-1.9362916698860899</v>
      </c>
      <c r="H420">
        <f>(Table2[[#This Row],[1Y Return vs Nifty]]-AVERAGE(Table2[1Y Return vs Nifty]))/_xlfn.STDEV.P(Table2[1Y Return vs Nifty])</f>
        <v>-0.49743497832901612</v>
      </c>
      <c r="I420">
        <v>-10.4171716101129</v>
      </c>
      <c r="J420">
        <f>(Table2[[#This Row],[1M Return vs Nifty]]-AVERAGE(Table2[1M Return vs Nifty]))/_xlfn.STDEV.P(Table2[1M Return vs Nifty])</f>
        <v>-1.0131387815058017</v>
      </c>
      <c r="K420">
        <v>-18.544274970025899</v>
      </c>
      <c r="L420">
        <f>(Table2[[#This Row],[6M Return vs Nifty]]-AVERAGE(Table2[6M Return vs Nifty]))/_xlfn.STDEV.P(Table2[6M Return vs Nifty])</f>
        <v>-0.90642335033371046</v>
      </c>
      <c r="M420">
        <v>8.2318717290392698</v>
      </c>
      <c r="N420">
        <f>(Table2[[#This Row],[1W Return vs Nifty]]-AVERAGE(Table2[1W Return vs Nifty]))/_xlfn.STDEV.P(Table2[1W Return vs Nifty])</f>
        <v>1.7693221900684806</v>
      </c>
      <c r="O420">
        <v>131.96</v>
      </c>
      <c r="P420">
        <v>137.11333664732101</v>
      </c>
      <c r="Q420">
        <v>132.606579624783</v>
      </c>
      <c r="R420">
        <v>58.129358632816</v>
      </c>
      <c r="S420" s="2">
        <f>(Table2[[#This Row],[Close Price]]-Table2[[#This Row],[20D EMA]])/Table2[[#This Row],[20D EMA]]</f>
        <v>1.1063958775386325E-2</v>
      </c>
      <c r="T420" s="2">
        <f>(Table2[[#This Row],[Close Price]]-Table2[[#This Row],[50D EMA]])/Table2[[#This Row],[50D EMA]]</f>
        <v>-2.6936377872714988E-2</v>
      </c>
      <c r="U420" s="2">
        <f>(Table2[[#This Row],[Close Price]]-Table2[[#This Row],[200D EMA]])/Table2[[#This Row],[200D EMA]]</f>
        <v>6.1340875959443823E-3</v>
      </c>
      <c r="V420">
        <v>1.4410050109108301</v>
      </c>
      <c r="W420">
        <v>132.18</v>
      </c>
      <c r="X420">
        <v>135.4</v>
      </c>
      <c r="Y420">
        <v>130.63</v>
      </c>
      <c r="Z420">
        <v>135.4</v>
      </c>
      <c r="AA420">
        <v>115.11</v>
      </c>
      <c r="AB420">
        <v>152.19</v>
      </c>
      <c r="AC420" s="2">
        <f>(Table2[[#This Row],[Close Price]]/Table2[[#This Row],[Day Low]])-1</f>
        <v>9.3811469208653353E-3</v>
      </c>
      <c r="AD420" s="2">
        <f>(Table2[[#This Row],[Day High]]/Table2[[#This Row],[Close Price]])-1</f>
        <v>1.4840353770049663E-2</v>
      </c>
      <c r="AE420" s="2">
        <f>(Table2[[#This Row],[Close Price]]/Table2[[#This Row],[Current Week Low]])-1</f>
        <v>2.1358034142233695E-2</v>
      </c>
      <c r="AF420" s="2">
        <f>(Table2[[#This Row],[Current Week High]]/Table2[[#This Row],[Close Price]])-1</f>
        <v>1.4840353770049663E-2</v>
      </c>
      <c r="AG420" s="2">
        <f>(Table2[[#This Row],[Close Price]]/Table2[[#This Row],[Current Month Low]])-1</f>
        <v>0.15906524194248961</v>
      </c>
      <c r="AH420" s="2">
        <f>(Table2[[#This Row],[Current Month High]]/Table2[[#This Row],[Close Price]])-1</f>
        <v>0.14068355568880242</v>
      </c>
      <c r="AI420">
        <v>18.423025033727999</v>
      </c>
      <c r="AJ420">
        <v>32.426799007444103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-0.14000000000000001</v>
      </c>
      <c r="AM420" t="s">
        <v>10348</v>
      </c>
      <c r="AN420">
        <v>5.69</v>
      </c>
      <c r="AO420" t="s">
        <v>10349</v>
      </c>
      <c r="AP420">
        <v>0.13877301112821699</v>
      </c>
      <c r="AQ420">
        <f>(Table2[[#This Row],[Sharpe Ratio]]-AVERAGE(Table2[Sharpe Ratio]))/_xlfn.STDEV.P(Table2[Sharpe Ratio])</f>
        <v>0.84115574205522858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477</v>
      </c>
      <c r="AT420">
        <f>_xlfn.RANK.AVG(Table2[[#This Row],[6M Return vs Nifty Z-Score]],Table2[6M Return vs Nifty Z-Score])</f>
        <v>620</v>
      </c>
      <c r="AU420">
        <f>_xlfn.RANK.AVG(Table2[[#This Row],[Sharpe Ratio Z-Score]],Table2[Sharpe Ratio Z-Score])</f>
        <v>144</v>
      </c>
      <c r="AV420">
        <f>(Table2[[#This Row],[Rank 1Y]]+Table2[[#This Row],[Rank 6M]]+Table2[[#This Row],[Rank Sharpe]])/3</f>
        <v>413.66666666666669</v>
      </c>
    </row>
    <row r="421" spans="1:48" x14ac:dyDescent="0.3">
      <c r="A421" t="s">
        <v>987</v>
      </c>
      <c r="B421" t="s">
        <v>988</v>
      </c>
      <c r="C421" t="s">
        <v>10305</v>
      </c>
      <c r="D421" t="s">
        <v>248</v>
      </c>
      <c r="E421">
        <v>14585.88821775</v>
      </c>
      <c r="F421">
        <v>1144.75</v>
      </c>
      <c r="G421">
        <v>24.516843179619698</v>
      </c>
      <c r="H421">
        <f>(Table2[[#This Row],[1Y Return vs Nifty]]-AVERAGE(Table2[1Y Return vs Nifty]))/_xlfn.STDEV.P(Table2[1Y Return vs Nifty])</f>
        <v>-8.0333873181892154E-2</v>
      </c>
      <c r="I421">
        <v>8.7059767448737109</v>
      </c>
      <c r="J421">
        <f>(Table2[[#This Row],[1M Return vs Nifty]]-AVERAGE(Table2[1M Return vs Nifty]))/_xlfn.STDEV.P(Table2[1M Return vs Nifty])</f>
        <v>0.82655627463689407</v>
      </c>
      <c r="K421">
        <v>10.9488723859467</v>
      </c>
      <c r="L421">
        <f>(Table2[[#This Row],[6M Return vs Nifty]]-AVERAGE(Table2[6M Return vs Nifty]))/_xlfn.STDEV.P(Table2[6M Return vs Nifty])</f>
        <v>0.10586086235555757</v>
      </c>
      <c r="M421">
        <v>7.8549320195816597</v>
      </c>
      <c r="N421">
        <f>(Table2[[#This Row],[1W Return vs Nifty]]-AVERAGE(Table2[1W Return vs Nifty]))/_xlfn.STDEV.P(Table2[1W Return vs Nifty])</f>
        <v>1.6838265712999254</v>
      </c>
      <c r="O421">
        <v>1077.4100000000001</v>
      </c>
      <c r="P421">
        <v>1035.60916568372</v>
      </c>
      <c r="Q421">
        <v>932.95997869402197</v>
      </c>
      <c r="R421">
        <v>68.891463598314104</v>
      </c>
      <c r="S421" s="2">
        <f>(Table2[[#This Row],[Close Price]]-Table2[[#This Row],[20D EMA]])/Table2[[#This Row],[20D EMA]]</f>
        <v>6.2501740284571256E-2</v>
      </c>
      <c r="T421" s="2">
        <f>(Table2[[#This Row],[Close Price]]-Table2[[#This Row],[50D EMA]])/Table2[[#This Row],[50D EMA]]</f>
        <v>0.10538805365267706</v>
      </c>
      <c r="U421" s="2">
        <f>(Table2[[#This Row],[Close Price]]-Table2[[#This Row],[200D EMA]])/Table2[[#This Row],[200D EMA]]</f>
        <v>0.22700868862825863</v>
      </c>
      <c r="V421">
        <v>1.4884373570878799</v>
      </c>
      <c r="W421">
        <v>1140</v>
      </c>
      <c r="X421">
        <v>1180.5</v>
      </c>
      <c r="Y421">
        <v>1133.05</v>
      </c>
      <c r="Z421">
        <v>1180.5</v>
      </c>
      <c r="AA421">
        <v>970</v>
      </c>
      <c r="AB421">
        <v>1180.5</v>
      </c>
      <c r="AC421" s="2">
        <f>(Table2[[#This Row],[Close Price]]/Table2[[#This Row],[Day Low]])-1</f>
        <v>4.1666666666666519E-3</v>
      </c>
      <c r="AD421" s="2">
        <f>(Table2[[#This Row],[Day High]]/Table2[[#This Row],[Close Price]])-1</f>
        <v>3.122952609740115E-2</v>
      </c>
      <c r="AE421" s="2">
        <f>(Table2[[#This Row],[Close Price]]/Table2[[#This Row],[Current Week Low]])-1</f>
        <v>1.0326110939499644E-2</v>
      </c>
      <c r="AF421" s="2">
        <f>(Table2[[#This Row],[Current Week High]]/Table2[[#This Row],[Close Price]])-1</f>
        <v>3.122952609740115E-2</v>
      </c>
      <c r="AG421" s="2">
        <f>(Table2[[#This Row],[Close Price]]/Table2[[#This Row],[Current Month Low]])-1</f>
        <v>0.18015463917525776</v>
      </c>
      <c r="AH421" s="2">
        <f>(Table2[[#This Row],[Current Month High]]/Table2[[#This Row],[Close Price]])-1</f>
        <v>3.122952609740115E-2</v>
      </c>
      <c r="AI421">
        <v>3.1229526097401101</v>
      </c>
      <c r="AJ421">
        <v>54.769147569796502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0.11</v>
      </c>
      <c r="AM421" t="s">
        <v>10349</v>
      </c>
      <c r="AN421">
        <v>15.05</v>
      </c>
      <c r="AO421" t="s">
        <v>10349</v>
      </c>
      <c r="AP421">
        <v>-2.7890068853965E-2</v>
      </c>
      <c r="AQ421">
        <f>(Table2[[#This Row],[Sharpe Ratio]]-AVERAGE(Table2[Sharpe Ratio]))/_xlfn.STDEV.P(Table2[Sharpe Ratio])</f>
        <v>-1.0736192285992572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1.4622906065112278</v>
      </c>
      <c r="AS421">
        <f>_xlfn.RANK.AVG(Table2[[#This Row],[1Y Return vs Nifty Z-Score]],Table2[1Y Return vs Nifty Z-Score])</f>
        <v>324</v>
      </c>
      <c r="AT421">
        <f>_xlfn.RANK.AVG(Table2[[#This Row],[6M Return vs Nifty Z-Score]],Table2[6M Return vs Nifty Z-Score])</f>
        <v>287</v>
      </c>
      <c r="AU421">
        <f>_xlfn.RANK.AVG(Table2[[#This Row],[Sharpe Ratio Z-Score]],Table2[Sharpe Ratio Z-Score])</f>
        <v>631</v>
      </c>
      <c r="AV421">
        <f>(Table2[[#This Row],[Rank 1Y]]+Table2[[#This Row],[Rank 6M]]+Table2[[#This Row],[Rank Sharpe]])/3</f>
        <v>414</v>
      </c>
    </row>
    <row r="422" spans="1:48" x14ac:dyDescent="0.3">
      <c r="A422" t="s">
        <v>1161</v>
      </c>
      <c r="B422" t="s">
        <v>1162</v>
      </c>
      <c r="C422" t="s">
        <v>10309</v>
      </c>
      <c r="D422" t="s">
        <v>283</v>
      </c>
      <c r="E422">
        <v>10655.69675055</v>
      </c>
      <c r="F422">
        <v>2079.5</v>
      </c>
      <c r="G422">
        <v>26.058022187570302</v>
      </c>
      <c r="H422">
        <f>(Table2[[#This Row],[1Y Return vs Nifty]]-AVERAGE(Table2[1Y Return vs Nifty]))/_xlfn.STDEV.P(Table2[1Y Return vs Nifty])</f>
        <v>-5.6033257353074628E-2</v>
      </c>
      <c r="I422">
        <v>-2.4545576549937098</v>
      </c>
      <c r="J422">
        <f>(Table2[[#This Row],[1M Return vs Nifty]]-AVERAGE(Table2[1M Return vs Nifty]))/_xlfn.STDEV.P(Table2[1M Return vs Nifty])</f>
        <v>-0.24711525570986492</v>
      </c>
      <c r="K422">
        <v>14.7350163001708</v>
      </c>
      <c r="L422">
        <f>(Table2[[#This Row],[6M Return vs Nifty]]-AVERAGE(Table2[6M Return vs Nifty]))/_xlfn.STDEV.P(Table2[6M Return vs Nifty])</f>
        <v>0.23581151377569037</v>
      </c>
      <c r="M422">
        <v>-2.2125407330088902</v>
      </c>
      <c r="N422">
        <f>(Table2[[#This Row],[1W Return vs Nifty]]-AVERAGE(Table2[1W Return vs Nifty]))/_xlfn.STDEV.P(Table2[1W Return vs Nifty])</f>
        <v>-0.59962829116819305</v>
      </c>
      <c r="O422">
        <v>2071.2199999999998</v>
      </c>
      <c r="P422">
        <v>2031.8539327552</v>
      </c>
      <c r="Q422">
        <v>1826.4401387380899</v>
      </c>
      <c r="R422">
        <v>50.877899059447799</v>
      </c>
      <c r="S422" s="2">
        <f>(Table2[[#This Row],[Close Price]]-Table2[[#This Row],[20D EMA]])/Table2[[#This Row],[20D EMA]]</f>
        <v>3.9976439006963052E-3</v>
      </c>
      <c r="T422" s="2">
        <f>(Table2[[#This Row],[Close Price]]-Table2[[#This Row],[50D EMA]])/Table2[[#This Row],[50D EMA]]</f>
        <v>2.3449553374238739E-2</v>
      </c>
      <c r="U422" s="2">
        <f>(Table2[[#This Row],[Close Price]]-Table2[[#This Row],[200D EMA]])/Table2[[#This Row],[200D EMA]]</f>
        <v>0.13855360265831229</v>
      </c>
      <c r="V422">
        <v>0.82510110446624296</v>
      </c>
      <c r="W422">
        <v>2075</v>
      </c>
      <c r="X422">
        <v>2124.6</v>
      </c>
      <c r="Y422">
        <v>2065.0500000000002</v>
      </c>
      <c r="Z422">
        <v>2124.6</v>
      </c>
      <c r="AA422">
        <v>1965.1</v>
      </c>
      <c r="AB422">
        <v>2169.6999999999998</v>
      </c>
      <c r="AC422" s="2">
        <f>(Table2[[#This Row],[Close Price]]/Table2[[#This Row],[Day Low]])-1</f>
        <v>2.1686746987952255E-3</v>
      </c>
      <c r="AD422" s="2">
        <f>(Table2[[#This Row],[Day High]]/Table2[[#This Row],[Close Price]])-1</f>
        <v>2.1687905746573755E-2</v>
      </c>
      <c r="AE422" s="2">
        <f>(Table2[[#This Row],[Close Price]]/Table2[[#This Row],[Current Week Low]])-1</f>
        <v>6.9974092636981844E-3</v>
      </c>
      <c r="AF422" s="2">
        <f>(Table2[[#This Row],[Current Week High]]/Table2[[#This Row],[Close Price]])-1</f>
        <v>2.1687905746573755E-2</v>
      </c>
      <c r="AG422" s="2">
        <f>(Table2[[#This Row],[Close Price]]/Table2[[#This Row],[Current Month Low]])-1</f>
        <v>5.8215866877003863E-2</v>
      </c>
      <c r="AH422" s="2">
        <f>(Table2[[#This Row],[Current Month High]]/Table2[[#This Row],[Close Price]])-1</f>
        <v>4.3375811493147287E-2</v>
      </c>
      <c r="AI422">
        <v>4.3375811493147198</v>
      </c>
      <c r="AJ422">
        <v>57.992706275641901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-0.13</v>
      </c>
      <c r="AM422" t="s">
        <v>10348</v>
      </c>
      <c r="AN422">
        <v>0.67</v>
      </c>
      <c r="AO422" t="s">
        <v>10349</v>
      </c>
      <c r="AP422">
        <v>-6.2671202065931006E-2</v>
      </c>
      <c r="AQ422">
        <f>(Table2[[#This Row],[Sharpe Ratio]]-AVERAGE(Table2[Sharpe Ratio]))/_xlfn.STDEV.P(Table2[Sharpe Ratio])</f>
        <v>-1.4732160879180216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-2.1401813783734638</v>
      </c>
      <c r="AS422">
        <f>_xlfn.RANK.AVG(Table2[[#This Row],[1Y Return vs Nifty Z-Score]],Table2[1Y Return vs Nifty Z-Score])</f>
        <v>315</v>
      </c>
      <c r="AT422">
        <f>_xlfn.RANK.AVG(Table2[[#This Row],[6M Return vs Nifty Z-Score]],Table2[6M Return vs Nifty Z-Score])</f>
        <v>247</v>
      </c>
      <c r="AU422">
        <f>_xlfn.RANK.AVG(Table2[[#This Row],[Sharpe Ratio Z-Score]],Table2[Sharpe Ratio Z-Score])</f>
        <v>680</v>
      </c>
      <c r="AV422">
        <f>(Table2[[#This Row],[Rank 1Y]]+Table2[[#This Row],[Rank 6M]]+Table2[[#This Row],[Rank Sharpe]])/3</f>
        <v>414</v>
      </c>
    </row>
    <row r="423" spans="1:48" x14ac:dyDescent="0.3">
      <c r="A423" t="s">
        <v>1310</v>
      </c>
      <c r="B423" t="s">
        <v>1311</v>
      </c>
      <c r="C423" t="s">
        <v>10309</v>
      </c>
      <c r="D423" t="s">
        <v>51</v>
      </c>
      <c r="E423">
        <v>8653.3227261249995</v>
      </c>
      <c r="F423">
        <v>498.85</v>
      </c>
      <c r="G423">
        <v>-9.1857015399113706</v>
      </c>
      <c r="H423">
        <f>(Table2[[#This Row],[1Y Return vs Nifty]]-AVERAGE(Table2[1Y Return vs Nifty]))/_xlfn.STDEV.P(Table2[1Y Return vs Nifty])</f>
        <v>-0.61174040510184735</v>
      </c>
      <c r="I423">
        <v>7.0618542393572898</v>
      </c>
      <c r="J423">
        <f>(Table2[[#This Row],[1M Return vs Nifty]]-AVERAGE(Table2[1M Return vs Nifty]))/_xlfn.STDEV.P(Table2[1M Return vs Nifty])</f>
        <v>0.66838754692826996</v>
      </c>
      <c r="K423">
        <v>26.1384659747382</v>
      </c>
      <c r="L423">
        <f>(Table2[[#This Row],[6M Return vs Nifty]]-AVERAGE(Table2[6M Return vs Nifty]))/_xlfn.STDEV.P(Table2[6M Return vs Nifty])</f>
        <v>0.6272086046468176</v>
      </c>
      <c r="M423">
        <v>-6.8075112284642298E-3</v>
      </c>
      <c r="N423">
        <f>(Table2[[#This Row],[1W Return vs Nifty]]-AVERAGE(Table2[1W Return vs Nifty]))/_xlfn.STDEV.P(Table2[1W Return vs Nifty])</f>
        <v>-9.933468478262357E-2</v>
      </c>
      <c r="O423">
        <v>471.78</v>
      </c>
      <c r="P423">
        <v>447.89471065023702</v>
      </c>
      <c r="Q423">
        <v>390.28796497514202</v>
      </c>
      <c r="R423">
        <v>68.133967470683501</v>
      </c>
      <c r="S423" s="2">
        <f>(Table2[[#This Row],[Close Price]]-Table2[[#This Row],[20D EMA]])/Table2[[#This Row],[20D EMA]]</f>
        <v>5.7378439102971836E-2</v>
      </c>
      <c r="T423" s="2">
        <f>(Table2[[#This Row],[Close Price]]-Table2[[#This Row],[50D EMA]])/Table2[[#This Row],[50D EMA]]</f>
        <v>0.11376622259233202</v>
      </c>
      <c r="U423" s="2">
        <f>(Table2[[#This Row],[Close Price]]-Table2[[#This Row],[200D EMA]])/Table2[[#This Row],[200D EMA]]</f>
        <v>0.27815880777100693</v>
      </c>
      <c r="V423">
        <v>0.68244966134648699</v>
      </c>
      <c r="W423">
        <v>480</v>
      </c>
      <c r="X423">
        <v>504.5</v>
      </c>
      <c r="Y423">
        <v>473.85</v>
      </c>
      <c r="Z423">
        <v>504.5</v>
      </c>
      <c r="AA423">
        <v>453.15</v>
      </c>
      <c r="AB423">
        <v>538.5</v>
      </c>
      <c r="AC423" s="2">
        <f>(Table2[[#This Row],[Close Price]]/Table2[[#This Row],[Day Low]])-1</f>
        <v>3.9270833333333366E-2</v>
      </c>
      <c r="AD423" s="2">
        <f>(Table2[[#This Row],[Day High]]/Table2[[#This Row],[Close Price]])-1</f>
        <v>1.1326049914804015E-2</v>
      </c>
      <c r="AE423" s="2">
        <f>(Table2[[#This Row],[Close Price]]/Table2[[#This Row],[Current Week Low]])-1</f>
        <v>5.2759312018571203E-2</v>
      </c>
      <c r="AF423" s="2">
        <f>(Table2[[#This Row],[Current Week High]]/Table2[[#This Row],[Close Price]])-1</f>
        <v>1.1326049914804015E-2</v>
      </c>
      <c r="AG423" s="2">
        <f>(Table2[[#This Row],[Close Price]]/Table2[[#This Row],[Current Month Low]])-1</f>
        <v>0.10084960829747325</v>
      </c>
      <c r="AH423" s="2">
        <f>(Table2[[#This Row],[Current Month High]]/Table2[[#This Row],[Close Price]])-1</f>
        <v>7.9482810464067244E-2</v>
      </c>
      <c r="AI423">
        <v>7.94828104640672</v>
      </c>
      <c r="AJ423">
        <v>56.134585289514803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0.13</v>
      </c>
      <c r="AM423" t="s">
        <v>10349</v>
      </c>
      <c r="AN423">
        <v>2.8</v>
      </c>
      <c r="AO423" t="s">
        <v>10349</v>
      </c>
      <c r="AQ423">
        <f>(Table2[[#This Row],[Sharpe Ratio]]-AVERAGE(Table2[Sharpe Ratio]))/_xlfn.STDEV.P(Table2[Sharpe Ratio])</f>
        <v>-0.75319309836626391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-0.1686720366756474</v>
      </c>
      <c r="AS423">
        <f>_xlfn.RANK.AVG(Table2[[#This Row],[1Y Return vs Nifty Z-Score]],Table2[1Y Return vs Nifty Z-Score])</f>
        <v>523</v>
      </c>
      <c r="AT423">
        <f>_xlfn.RANK.AVG(Table2[[#This Row],[6M Return vs Nifty Z-Score]],Table2[6M Return vs Nifty Z-Score])</f>
        <v>168</v>
      </c>
      <c r="AU423">
        <f>_xlfn.RANK.AVG(Table2[[#This Row],[Sharpe Ratio Z-Score]],Table2[Sharpe Ratio Z-Score])</f>
        <v>551.5</v>
      </c>
      <c r="AV423">
        <f>(Table2[[#This Row],[Rank 1Y]]+Table2[[#This Row],[Rank 6M]]+Table2[[#This Row],[Rank Sharpe]])/3</f>
        <v>414.16666666666669</v>
      </c>
    </row>
    <row r="424" spans="1:48" x14ac:dyDescent="0.3">
      <c r="A424" t="s">
        <v>1732</v>
      </c>
      <c r="B424" t="s">
        <v>1733</v>
      </c>
      <c r="C424" t="s">
        <v>10313</v>
      </c>
      <c r="D424" t="s">
        <v>1467</v>
      </c>
      <c r="E424">
        <v>4778.4653893349996</v>
      </c>
      <c r="F424">
        <v>844.65</v>
      </c>
      <c r="G424">
        <v>2.2446518740823498</v>
      </c>
      <c r="H424">
        <f>(Table2[[#This Row],[1Y Return vs Nifty]]-AVERAGE(Table2[1Y Return vs Nifty]))/_xlfn.STDEV.P(Table2[1Y Return vs Nifty])</f>
        <v>-0.43151174531077335</v>
      </c>
      <c r="I424">
        <v>-9.3654095932704209</v>
      </c>
      <c r="J424">
        <f>(Table2[[#This Row],[1M Return vs Nifty]]-AVERAGE(Table2[1M Return vs Nifty]))/_xlfn.STDEV.P(Table2[1M Return vs Nifty])</f>
        <v>-0.91195662537201716</v>
      </c>
      <c r="K424">
        <v>-23.206347676302101</v>
      </c>
      <c r="L424">
        <f>(Table2[[#This Row],[6M Return vs Nifty]]-AVERAGE(Table2[6M Return vs Nifty]))/_xlfn.STDEV.P(Table2[6M Return vs Nifty])</f>
        <v>-1.066438235893804</v>
      </c>
      <c r="M424">
        <v>-1.42791959919699</v>
      </c>
      <c r="N424">
        <f>(Table2[[#This Row],[1W Return vs Nifty]]-AVERAGE(Table2[1W Return vs Nifty]))/_xlfn.STDEV.P(Table2[1W Return vs Nifty])</f>
        <v>-0.42166436842134408</v>
      </c>
      <c r="O424">
        <v>833.71</v>
      </c>
      <c r="P424">
        <v>859.33842607698796</v>
      </c>
      <c r="Q424">
        <v>850.56203239194099</v>
      </c>
      <c r="R424">
        <v>63.792076341358801</v>
      </c>
      <c r="S424" s="2">
        <f>(Table2[[#This Row],[Close Price]]-Table2[[#This Row],[20D EMA]])/Table2[[#This Row],[20D EMA]]</f>
        <v>1.3122068824891078E-2</v>
      </c>
      <c r="T424" s="2">
        <f>(Table2[[#This Row],[Close Price]]-Table2[[#This Row],[50D EMA]])/Table2[[#This Row],[50D EMA]]</f>
        <v>-1.7092714152261181E-2</v>
      </c>
      <c r="U424" s="2">
        <f>(Table2[[#This Row],[Close Price]]-Table2[[#This Row],[200D EMA]])/Table2[[#This Row],[200D EMA]]</f>
        <v>-6.9507362976398797E-3</v>
      </c>
      <c r="V424">
        <v>0.90557175810927204</v>
      </c>
      <c r="W424">
        <v>834.95</v>
      </c>
      <c r="X424">
        <v>851.9</v>
      </c>
      <c r="Y424">
        <v>831.75</v>
      </c>
      <c r="Z424">
        <v>851.9</v>
      </c>
      <c r="AA424">
        <v>770.05</v>
      </c>
      <c r="AB424">
        <v>851.9</v>
      </c>
      <c r="AC424" s="2">
        <f>(Table2[[#This Row],[Close Price]]/Table2[[#This Row],[Day Low]])-1</f>
        <v>1.161746212348036E-2</v>
      </c>
      <c r="AD424" s="2">
        <f>(Table2[[#This Row],[Day High]]/Table2[[#This Row],[Close Price]])-1</f>
        <v>8.5834369265376242E-3</v>
      </c>
      <c r="AE424" s="2">
        <f>(Table2[[#This Row],[Close Price]]/Table2[[#This Row],[Current Week Low]])-1</f>
        <v>1.5509467989179404E-2</v>
      </c>
      <c r="AF424" s="2">
        <f>(Table2[[#This Row],[Current Week High]]/Table2[[#This Row],[Close Price]])-1</f>
        <v>8.5834369265376242E-3</v>
      </c>
      <c r="AG424" s="2">
        <f>(Table2[[#This Row],[Close Price]]/Table2[[#This Row],[Current Month Low]])-1</f>
        <v>9.6876826180118281E-2</v>
      </c>
      <c r="AH424" s="2">
        <f>(Table2[[#This Row],[Current Month High]]/Table2[[#This Row],[Close Price]])-1</f>
        <v>8.5834369265376242E-3</v>
      </c>
      <c r="AI424">
        <v>30.929970993902799</v>
      </c>
      <c r="AJ424">
        <v>40.412268306873898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-0.11</v>
      </c>
      <c r="AM424" t="s">
        <v>10348</v>
      </c>
      <c r="AN424">
        <v>5.07</v>
      </c>
      <c r="AO424" t="s">
        <v>10349</v>
      </c>
      <c r="AP424">
        <v>0.144493468221979</v>
      </c>
      <c r="AQ424">
        <f>(Table2[[#This Row],[Sharpe Ratio]]-AVERAGE(Table2[Sharpe Ratio]))/_xlfn.STDEV.P(Table2[Sharpe Ratio])</f>
        <v>0.90687748477718855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443</v>
      </c>
      <c r="AT424">
        <f>_xlfn.RANK.AVG(Table2[[#This Row],[6M Return vs Nifty Z-Score]],Table2[6M Return vs Nifty Z-Score])</f>
        <v>664</v>
      </c>
      <c r="AU424">
        <f>_xlfn.RANK.AVG(Table2[[#This Row],[Sharpe Ratio Z-Score]],Table2[Sharpe Ratio Z-Score])</f>
        <v>137</v>
      </c>
      <c r="AV424">
        <f>(Table2[[#This Row],[Rank 1Y]]+Table2[[#This Row],[Rank 6M]]+Table2[[#This Row],[Rank Sharpe]])/3</f>
        <v>414.66666666666669</v>
      </c>
    </row>
    <row r="425" spans="1:48" x14ac:dyDescent="0.3">
      <c r="A425" t="s">
        <v>655</v>
      </c>
      <c r="B425" t="s">
        <v>656</v>
      </c>
      <c r="C425" t="s">
        <v>10311</v>
      </c>
      <c r="D425" t="s">
        <v>193</v>
      </c>
      <c r="E425">
        <v>28795.991824799999</v>
      </c>
      <c r="F425">
        <v>1370.4</v>
      </c>
      <c r="G425">
        <v>-19.219174609392901</v>
      </c>
      <c r="H425">
        <f>(Table2[[#This Row],[1Y Return vs Nifty]]-AVERAGE(Table2[1Y Return vs Nifty]))/_xlfn.STDEV.P(Table2[1Y Return vs Nifty])</f>
        <v>-0.76994368533889035</v>
      </c>
      <c r="I425">
        <v>-4.8280094629370396</v>
      </c>
      <c r="J425">
        <f>(Table2[[#This Row],[1M Return vs Nifty]]-AVERAGE(Table2[1M Return vs Nifty]))/_xlfn.STDEV.P(Table2[1M Return vs Nifty])</f>
        <v>-0.47544729999522356</v>
      </c>
      <c r="K425">
        <v>12.0396349295434</v>
      </c>
      <c r="L425">
        <f>(Table2[[#This Row],[6M Return vs Nifty]]-AVERAGE(Table2[6M Return vs Nifty]))/_xlfn.STDEV.P(Table2[6M Return vs Nifty])</f>
        <v>0.14329876918011109</v>
      </c>
      <c r="M425">
        <v>-0.14888564643692301</v>
      </c>
      <c r="N425">
        <f>(Table2[[#This Row],[1W Return vs Nifty]]-AVERAGE(Table2[1W Return vs Nifty]))/_xlfn.STDEV.P(Table2[1W Return vs Nifty])</f>
        <v>-0.13156015155716003</v>
      </c>
      <c r="O425">
        <v>1363.02</v>
      </c>
      <c r="P425">
        <v>1342.8455377882699</v>
      </c>
      <c r="Q425">
        <v>1241.40088833972</v>
      </c>
      <c r="R425">
        <v>55.941709356311101</v>
      </c>
      <c r="S425" s="2">
        <f>(Table2[[#This Row],[Close Price]]-Table2[[#This Row],[20D EMA]])/Table2[[#This Row],[20D EMA]]</f>
        <v>5.4144473301933277E-3</v>
      </c>
      <c r="T425" s="2">
        <f>(Table2[[#This Row],[Close Price]]-Table2[[#This Row],[50D EMA]])/Table2[[#This Row],[50D EMA]]</f>
        <v>2.0519457701079827E-2</v>
      </c>
      <c r="U425" s="2">
        <f>(Table2[[#This Row],[Close Price]]-Table2[[#This Row],[200D EMA]])/Table2[[#This Row],[200D EMA]]</f>
        <v>0.10391414479556771</v>
      </c>
      <c r="V425">
        <v>0.38123884670635799</v>
      </c>
      <c r="W425">
        <v>1364.3</v>
      </c>
      <c r="X425">
        <v>1393.05</v>
      </c>
      <c r="Y425">
        <v>1340</v>
      </c>
      <c r="Z425">
        <v>1393.05</v>
      </c>
      <c r="AA425">
        <v>1318</v>
      </c>
      <c r="AB425">
        <v>1450</v>
      </c>
      <c r="AC425" s="2">
        <f>(Table2[[#This Row],[Close Price]]/Table2[[#This Row],[Day Low]])-1</f>
        <v>4.4711573700799701E-3</v>
      </c>
      <c r="AD425" s="2">
        <f>(Table2[[#This Row],[Day High]]/Table2[[#This Row],[Close Price]])-1</f>
        <v>1.6528021015761674E-2</v>
      </c>
      <c r="AE425" s="2">
        <f>(Table2[[#This Row],[Close Price]]/Table2[[#This Row],[Current Week Low]])-1</f>
        <v>2.2686567164179161E-2</v>
      </c>
      <c r="AF425" s="2">
        <f>(Table2[[#This Row],[Current Week High]]/Table2[[#This Row],[Close Price]])-1</f>
        <v>1.6528021015761674E-2</v>
      </c>
      <c r="AG425" s="2">
        <f>(Table2[[#This Row],[Close Price]]/Table2[[#This Row],[Current Month Low]])-1</f>
        <v>3.9757207890743551E-2</v>
      </c>
      <c r="AH425" s="2">
        <f>(Table2[[#This Row],[Current Month High]]/Table2[[#This Row],[Close Price]])-1</f>
        <v>5.8085230589608905E-2</v>
      </c>
      <c r="AI425">
        <v>9.8912726211325097</v>
      </c>
      <c r="AJ425">
        <v>36.6232989382383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0.04</v>
      </c>
      <c r="AM425" t="s">
        <v>10349</v>
      </c>
      <c r="AN425">
        <v>0.81</v>
      </c>
      <c r="AO425" t="s">
        <v>10349</v>
      </c>
      <c r="AP425">
        <v>5.5126218340996E-2</v>
      </c>
      <c r="AQ425">
        <f>(Table2[[#This Row],[Sharpe Ratio]]-AVERAGE(Table2[Sharpe Ratio]))/_xlfn.STDEV.P(Table2[Sharpe Ratio])</f>
        <v>-0.11985365019658989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-1.3535060179077527</v>
      </c>
      <c r="AS425">
        <f>_xlfn.RANK.AVG(Table2[[#This Row],[1Y Return vs Nifty Z-Score]],Table2[1Y Return vs Nifty Z-Score])</f>
        <v>593</v>
      </c>
      <c r="AT425">
        <f>_xlfn.RANK.AVG(Table2[[#This Row],[6M Return vs Nifty Z-Score]],Table2[6M Return vs Nifty Z-Score])</f>
        <v>275</v>
      </c>
      <c r="AU425">
        <f>_xlfn.RANK.AVG(Table2[[#This Row],[Sharpe Ratio Z-Score]],Table2[Sharpe Ratio Z-Score])</f>
        <v>380</v>
      </c>
      <c r="AV425">
        <f>(Table2[[#This Row],[Rank 1Y]]+Table2[[#This Row],[Rank 6M]]+Table2[[#This Row],[Rank Sharpe]])/3</f>
        <v>416</v>
      </c>
    </row>
    <row r="426" spans="1:48" x14ac:dyDescent="0.3">
      <c r="A426" t="s">
        <v>1266</v>
      </c>
      <c r="B426" t="s">
        <v>1267</v>
      </c>
      <c r="C426" t="s">
        <v>10315</v>
      </c>
      <c r="D426" t="s">
        <v>446</v>
      </c>
      <c r="E426">
        <v>9267.3882683199899</v>
      </c>
      <c r="F426">
        <v>691.6</v>
      </c>
      <c r="G426">
        <v>4.6575195791487802</v>
      </c>
      <c r="H426">
        <f>(Table2[[#This Row],[1Y Return vs Nifty]]-AVERAGE(Table2[1Y Return vs Nifty]))/_xlfn.STDEV.P(Table2[1Y Return vs Nifty])</f>
        <v>-0.39346673506595486</v>
      </c>
      <c r="I426">
        <v>1.11130314217902</v>
      </c>
      <c r="J426">
        <f>(Table2[[#This Row],[1M Return vs Nifty]]-AVERAGE(Table2[1M Return vs Nifty]))/_xlfn.STDEV.P(Table2[1M Return vs Nifty])</f>
        <v>9.5929537839576542E-2</v>
      </c>
      <c r="K426">
        <v>-39.511886366983802</v>
      </c>
      <c r="L426">
        <f>(Table2[[#This Row],[6M Return vs Nifty]]-AVERAGE(Table2[6M Return vs Nifty]))/_xlfn.STDEV.P(Table2[6M Return vs Nifty])</f>
        <v>-1.6260882182015945</v>
      </c>
      <c r="M426">
        <v>5.5787103283704402</v>
      </c>
      <c r="N426">
        <f>(Table2[[#This Row],[1W Return vs Nifty]]-AVERAGE(Table2[1W Return vs Nifty]))/_xlfn.STDEV.P(Table2[1W Return vs Nifty])</f>
        <v>1.167545115508132</v>
      </c>
      <c r="O426">
        <v>634.46</v>
      </c>
      <c r="P426">
        <v>654.60649256294096</v>
      </c>
      <c r="Q426">
        <v>726.46861283359203</v>
      </c>
      <c r="R426">
        <v>78.1945200373993</v>
      </c>
      <c r="S426" s="2">
        <f>(Table2[[#This Row],[Close Price]]-Table2[[#This Row],[20D EMA]])/Table2[[#This Row],[20D EMA]]</f>
        <v>9.0060839138795173E-2</v>
      </c>
      <c r="T426" s="2">
        <f>(Table2[[#This Row],[Close Price]]-Table2[[#This Row],[50D EMA]])/Table2[[#This Row],[50D EMA]]</f>
        <v>5.6512588642713635E-2</v>
      </c>
      <c r="U426" s="2">
        <f>(Table2[[#This Row],[Close Price]]-Table2[[#This Row],[200D EMA]])/Table2[[#This Row],[200D EMA]]</f>
        <v>-4.7997411336997656E-2</v>
      </c>
      <c r="V426">
        <v>1.4299153372650999</v>
      </c>
      <c r="W426">
        <v>670.55</v>
      </c>
      <c r="X426">
        <v>696.9</v>
      </c>
      <c r="Y426">
        <v>655.65</v>
      </c>
      <c r="Z426">
        <v>702.9</v>
      </c>
      <c r="AA426">
        <v>569.25</v>
      </c>
      <c r="AB426">
        <v>702.9</v>
      </c>
      <c r="AC426" s="2">
        <f>(Table2[[#This Row],[Close Price]]/Table2[[#This Row],[Day Low]])-1</f>
        <v>3.139214077995689E-2</v>
      </c>
      <c r="AD426" s="2">
        <f>(Table2[[#This Row],[Day High]]/Table2[[#This Row],[Close Price]])-1</f>
        <v>7.6633892423365602E-3</v>
      </c>
      <c r="AE426" s="2">
        <f>(Table2[[#This Row],[Close Price]]/Table2[[#This Row],[Current Week Low]])-1</f>
        <v>5.4831083657439272E-2</v>
      </c>
      <c r="AF426" s="2">
        <f>(Table2[[#This Row],[Current Week High]]/Table2[[#This Row],[Close Price]])-1</f>
        <v>1.6338924233660901E-2</v>
      </c>
      <c r="AG426" s="2">
        <f>(Table2[[#This Row],[Close Price]]/Table2[[#This Row],[Current Month Low]])-1</f>
        <v>0.21493192797540628</v>
      </c>
      <c r="AH426" s="2">
        <f>(Table2[[#This Row],[Current Month High]]/Table2[[#This Row],[Close Price]])-1</f>
        <v>1.6338924233660901E-2</v>
      </c>
      <c r="AI426">
        <v>58.617698091382202</v>
      </c>
      <c r="AJ426">
        <v>36.491020327610002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0.11</v>
      </c>
      <c r="AM426" t="s">
        <v>10349</v>
      </c>
      <c r="AN426">
        <v>19.600000000000001</v>
      </c>
      <c r="AO426" t="s">
        <v>10349</v>
      </c>
      <c r="AP426">
        <v>0.16063925805600099</v>
      </c>
      <c r="AQ426">
        <f>(Table2[[#This Row],[Sharpe Ratio]]-AVERAGE(Table2[Sharpe Ratio]))/_xlfn.STDEV.P(Table2[Sharpe Ratio])</f>
        <v>1.092374802233089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426</v>
      </c>
      <c r="AT426">
        <f>_xlfn.RANK.AVG(Table2[[#This Row],[6M Return vs Nifty Z-Score]],Table2[6M Return vs Nifty Z-Score])</f>
        <v>725</v>
      </c>
      <c r="AU426">
        <f>_xlfn.RANK.AVG(Table2[[#This Row],[Sharpe Ratio Z-Score]],Table2[Sharpe Ratio Z-Score])</f>
        <v>98</v>
      </c>
      <c r="AV426">
        <f>(Table2[[#This Row],[Rank 1Y]]+Table2[[#This Row],[Rank 6M]]+Table2[[#This Row],[Rank Sharpe]])/3</f>
        <v>416.33333333333331</v>
      </c>
    </row>
    <row r="427" spans="1:48" x14ac:dyDescent="0.3">
      <c r="A427" t="s">
        <v>2016</v>
      </c>
      <c r="B427" t="s">
        <v>2017</v>
      </c>
      <c r="C427" t="s">
        <v>10315</v>
      </c>
      <c r="D427" t="s">
        <v>127</v>
      </c>
      <c r="E427">
        <v>3339.8915160000001</v>
      </c>
      <c r="F427">
        <v>579.79999999999995</v>
      </c>
      <c r="G427">
        <v>-28.580645586828702</v>
      </c>
      <c r="H427">
        <f>(Table2[[#This Row],[1Y Return vs Nifty]]-AVERAGE(Table2[1Y Return vs Nifty]))/_xlfn.STDEV.P(Table2[1Y Return vs Nifty])</f>
        <v>-0.91755113952930167</v>
      </c>
      <c r="I427">
        <v>-11.1948640680422</v>
      </c>
      <c r="J427">
        <f>(Table2[[#This Row],[1M Return vs Nifty]]-AVERAGE(Table2[1M Return vs Nifty]))/_xlfn.STDEV.P(Table2[1M Return vs Nifty])</f>
        <v>-1.0879547555019935</v>
      </c>
      <c r="K427">
        <v>-7.3402316503559399</v>
      </c>
      <c r="L427">
        <f>(Table2[[#This Row],[6M Return vs Nifty]]-AVERAGE(Table2[6M Return vs Nifty]))/_xlfn.STDEV.P(Table2[6M Return vs Nifty])</f>
        <v>-0.52187042236375691</v>
      </c>
      <c r="M427">
        <v>-2.80943031739876</v>
      </c>
      <c r="N427">
        <f>(Table2[[#This Row],[1W Return vs Nifty]]-AVERAGE(Table2[1W Return vs Nifty]))/_xlfn.STDEV.P(Table2[1W Return vs Nifty])</f>
        <v>-0.73501186332446289</v>
      </c>
      <c r="O427">
        <v>594.99</v>
      </c>
      <c r="P427">
        <v>593.54295685306499</v>
      </c>
      <c r="Q427">
        <v>565.96216531288496</v>
      </c>
      <c r="R427">
        <v>43.6141008472773</v>
      </c>
      <c r="S427" s="2">
        <f>(Table2[[#This Row],[Close Price]]-Table2[[#This Row],[20D EMA]])/Table2[[#This Row],[20D EMA]]</f>
        <v>-2.552984083766123E-2</v>
      </c>
      <c r="T427" s="2">
        <f>(Table2[[#This Row],[Close Price]]-Table2[[#This Row],[50D EMA]])/Table2[[#This Row],[50D EMA]]</f>
        <v>-2.3154106529929202E-2</v>
      </c>
      <c r="U427" s="2">
        <f>(Table2[[#This Row],[Close Price]]-Table2[[#This Row],[200D EMA]])/Table2[[#This Row],[200D EMA]]</f>
        <v>2.4450105563973382E-2</v>
      </c>
      <c r="V427">
        <v>0.48897378087577198</v>
      </c>
      <c r="W427">
        <v>577</v>
      </c>
      <c r="X427">
        <v>599.70000000000005</v>
      </c>
      <c r="Y427">
        <v>577</v>
      </c>
      <c r="Z427">
        <v>602</v>
      </c>
      <c r="AA427">
        <v>536.1</v>
      </c>
      <c r="AB427">
        <v>655</v>
      </c>
      <c r="AC427" s="2">
        <f>(Table2[[#This Row],[Close Price]]/Table2[[#This Row],[Day Low]])-1</f>
        <v>4.8526863084921157E-3</v>
      </c>
      <c r="AD427" s="2">
        <f>(Table2[[#This Row],[Day High]]/Table2[[#This Row],[Close Price]])-1</f>
        <v>3.4322180062090535E-2</v>
      </c>
      <c r="AE427" s="2">
        <f>(Table2[[#This Row],[Close Price]]/Table2[[#This Row],[Current Week Low]])-1</f>
        <v>4.8526863084921157E-3</v>
      </c>
      <c r="AF427" s="2">
        <f>(Table2[[#This Row],[Current Week High]]/Table2[[#This Row],[Close Price]])-1</f>
        <v>3.8289065194894834E-2</v>
      </c>
      <c r="AG427" s="2">
        <f>(Table2[[#This Row],[Close Price]]/Table2[[#This Row],[Current Month Low]])-1</f>
        <v>8.1514642790524006E-2</v>
      </c>
      <c r="AH427" s="2">
        <f>(Table2[[#This Row],[Current Month High]]/Table2[[#This Row],[Close Price]])-1</f>
        <v>0.12969989651604008</v>
      </c>
      <c r="AI427">
        <v>19.342876854087599</v>
      </c>
      <c r="AJ427">
        <v>26.043478260869499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0.14000000000000001</v>
      </c>
      <c r="AM427" t="s">
        <v>10349</v>
      </c>
      <c r="AN427">
        <v>2.58</v>
      </c>
      <c r="AO427" t="s">
        <v>10349</v>
      </c>
      <c r="AP427">
        <v>0.15530158735014299</v>
      </c>
      <c r="AQ427">
        <f>(Table2[[#This Row],[Sharpe Ratio]]-AVERAGE(Table2[Sharpe Ratio]))/_xlfn.STDEV.P(Table2[Sharpe Ratio])</f>
        <v>1.0310508529201083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-2.2313373277994066</v>
      </c>
      <c r="AS427">
        <f>_xlfn.RANK.AVG(Table2[[#This Row],[1Y Return vs Nifty Z-Score]],Table2[1Y Return vs Nifty Z-Score])</f>
        <v>639</v>
      </c>
      <c r="AT427">
        <f>_xlfn.RANK.AVG(Table2[[#This Row],[6M Return vs Nifty Z-Score]],Table2[6M Return vs Nifty Z-Score])</f>
        <v>497</v>
      </c>
      <c r="AU427">
        <f>_xlfn.RANK.AVG(Table2[[#This Row],[Sharpe Ratio Z-Score]],Table2[Sharpe Ratio Z-Score])</f>
        <v>114</v>
      </c>
      <c r="AV427">
        <f>(Table2[[#This Row],[Rank 1Y]]+Table2[[#This Row],[Rank 6M]]+Table2[[#This Row],[Rank Sharpe]])/3</f>
        <v>416.66666666666669</v>
      </c>
    </row>
    <row r="428" spans="1:48" x14ac:dyDescent="0.3">
      <c r="A428" t="s">
        <v>296</v>
      </c>
      <c r="B428" t="s">
        <v>297</v>
      </c>
      <c r="C428" t="s">
        <v>10305</v>
      </c>
      <c r="D428" t="s">
        <v>34</v>
      </c>
      <c r="E428">
        <v>95061.345329999996</v>
      </c>
      <c r="F428">
        <v>124.53</v>
      </c>
      <c r="G428">
        <v>5.4294163455271898</v>
      </c>
      <c r="H428">
        <f>(Table2[[#This Row],[1Y Return vs Nifty]]-AVERAGE(Table2[1Y Return vs Nifty]))/_xlfn.STDEV.P(Table2[1Y Return vs Nifty])</f>
        <v>-0.38129581482729202</v>
      </c>
      <c r="I428">
        <v>-8.1267996608644992</v>
      </c>
      <c r="J428">
        <f>(Table2[[#This Row],[1M Return vs Nifty]]-AVERAGE(Table2[1M Return vs Nifty]))/_xlfn.STDEV.P(Table2[1M Return vs Nifty])</f>
        <v>-0.79279922896232924</v>
      </c>
      <c r="K428">
        <v>-27.464804358690099</v>
      </c>
      <c r="L428">
        <f>(Table2[[#This Row],[6M Return vs Nifty]]-AVERAGE(Table2[6M Return vs Nifty]))/_xlfn.STDEV.P(Table2[6M Return vs Nifty])</f>
        <v>-1.2125999329813657</v>
      </c>
      <c r="M428">
        <v>1.5659896253122201</v>
      </c>
      <c r="N428">
        <f>(Table2[[#This Row],[1W Return vs Nifty]]-AVERAGE(Table2[1W Return vs Nifty]))/_xlfn.STDEV.P(Table2[1W Return vs Nifty])</f>
        <v>0.25739945866818653</v>
      </c>
      <c r="O428">
        <v>125.94</v>
      </c>
      <c r="P428">
        <v>131.78576381485601</v>
      </c>
      <c r="Q428">
        <v>129.986761931015</v>
      </c>
      <c r="R428">
        <v>48.715273665683199</v>
      </c>
      <c r="S428" s="2">
        <f>(Table2[[#This Row],[Close Price]]-Table2[[#This Row],[20D EMA]])/Table2[[#This Row],[20D EMA]]</f>
        <v>-1.1195807527393971E-2</v>
      </c>
      <c r="T428" s="2">
        <f>(Table2[[#This Row],[Close Price]]-Table2[[#This Row],[50D EMA]])/Table2[[#This Row],[50D EMA]]</f>
        <v>-5.5057265707770468E-2</v>
      </c>
      <c r="U428" s="2">
        <f>(Table2[[#This Row],[Close Price]]-Table2[[#This Row],[200D EMA]])/Table2[[#This Row],[200D EMA]]</f>
        <v>-4.1979366590506668E-2</v>
      </c>
      <c r="V428">
        <v>0.64718256517839701</v>
      </c>
      <c r="W428">
        <v>123.9</v>
      </c>
      <c r="X428">
        <v>125.37</v>
      </c>
      <c r="Y428">
        <v>123.9</v>
      </c>
      <c r="Z428">
        <v>127.75</v>
      </c>
      <c r="AA428">
        <v>116.3</v>
      </c>
      <c r="AB428">
        <v>136.09</v>
      </c>
      <c r="AC428" s="2">
        <f>(Table2[[#This Row],[Close Price]]/Table2[[#This Row],[Day Low]])-1</f>
        <v>5.0847457627118953E-3</v>
      </c>
      <c r="AD428" s="2">
        <f>(Table2[[#This Row],[Day High]]/Table2[[#This Row],[Close Price]])-1</f>
        <v>6.7453625632378778E-3</v>
      </c>
      <c r="AE428" s="2">
        <f>(Table2[[#This Row],[Close Price]]/Table2[[#This Row],[Current Week Low]])-1</f>
        <v>5.0847457627118953E-3</v>
      </c>
      <c r="AF428" s="2">
        <f>(Table2[[#This Row],[Current Week High]]/Table2[[#This Row],[Close Price]])-1</f>
        <v>2.5857223159078124E-2</v>
      </c>
      <c r="AG428" s="2">
        <f>(Table2[[#This Row],[Close Price]]/Table2[[#This Row],[Current Month Low]])-1</f>
        <v>7.0765262252794559E-2</v>
      </c>
      <c r="AH428" s="2">
        <f>(Table2[[#This Row],[Current Month High]]/Table2[[#This Row],[Close Price]])-1</f>
        <v>9.2829037179795959E-2</v>
      </c>
      <c r="AI428">
        <v>38.520838352204201</v>
      </c>
      <c r="AJ428">
        <v>46.764879198585703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-0.17</v>
      </c>
      <c r="AM428" t="s">
        <v>10348</v>
      </c>
      <c r="AN428">
        <v>3.43</v>
      </c>
      <c r="AO428" t="s">
        <v>10349</v>
      </c>
      <c r="AP428">
        <v>0.139808935753267</v>
      </c>
      <c r="AQ428">
        <f>(Table2[[#This Row],[Sharpe Ratio]]-AVERAGE(Table2[Sharpe Ratio]))/_xlfn.STDEV.P(Table2[Sharpe Ratio])</f>
        <v>0.85305737344079069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419</v>
      </c>
      <c r="AT428">
        <f>_xlfn.RANK.AVG(Table2[[#This Row],[6M Return vs Nifty Z-Score]],Table2[6M Return vs Nifty Z-Score])</f>
        <v>689</v>
      </c>
      <c r="AU428">
        <f>_xlfn.RANK.AVG(Table2[[#This Row],[Sharpe Ratio Z-Score]],Table2[Sharpe Ratio Z-Score])</f>
        <v>143</v>
      </c>
      <c r="AV428">
        <f>(Table2[[#This Row],[Rank 1Y]]+Table2[[#This Row],[Rank 6M]]+Table2[[#This Row],[Rank Sharpe]])/3</f>
        <v>417</v>
      </c>
    </row>
    <row r="429" spans="1:48" x14ac:dyDescent="0.3">
      <c r="A429" t="s">
        <v>1335</v>
      </c>
      <c r="B429" t="s">
        <v>1336</v>
      </c>
      <c r="C429" t="s">
        <v>10305</v>
      </c>
      <c r="D429" t="s">
        <v>21</v>
      </c>
      <c r="E429">
        <v>8538.9557745040001</v>
      </c>
      <c r="F429">
        <v>30.83</v>
      </c>
      <c r="G429">
        <v>89.574850225071899</v>
      </c>
      <c r="H429">
        <f>(Table2[[#This Row],[1Y Return vs Nifty]]-AVERAGE(Table2[1Y Return vs Nifty]))/_xlfn.STDEV.P(Table2[1Y Return vs Nifty])</f>
        <v>0.94547145354801176</v>
      </c>
      <c r="I429">
        <v>-4.4678083719558801</v>
      </c>
      <c r="J429">
        <f>(Table2[[#This Row],[1M Return vs Nifty]]-AVERAGE(Table2[1M Return vs Nifty]))/_xlfn.STDEV.P(Table2[1M Return vs Nifty])</f>
        <v>-0.4407950474479882</v>
      </c>
      <c r="K429">
        <v>-27.299281939218702</v>
      </c>
      <c r="L429">
        <f>(Table2[[#This Row],[6M Return vs Nifty]]-AVERAGE(Table2[6M Return vs Nifty]))/_xlfn.STDEV.P(Table2[6M Return vs Nifty])</f>
        <v>-1.2069187579594298</v>
      </c>
      <c r="M429">
        <v>-2.15570654595167</v>
      </c>
      <c r="N429">
        <f>(Table2[[#This Row],[1W Return vs Nifty]]-AVERAGE(Table2[1W Return vs Nifty]))/_xlfn.STDEV.P(Table2[1W Return vs Nifty])</f>
        <v>-0.58673743921561761</v>
      </c>
      <c r="O429">
        <v>31.22</v>
      </c>
      <c r="P429">
        <v>31.160375023500801</v>
      </c>
      <c r="Q429">
        <v>29.224882677468599</v>
      </c>
      <c r="R429">
        <v>43.434054435607599</v>
      </c>
      <c r="S429" s="2">
        <f>(Table2[[#This Row],[Close Price]]-Table2[[#This Row],[20D EMA]])/Table2[[#This Row],[20D EMA]]</f>
        <v>-1.2491992312620133E-2</v>
      </c>
      <c r="T429" s="2">
        <f>(Table2[[#This Row],[Close Price]]-Table2[[#This Row],[50D EMA]])/Table2[[#This Row],[50D EMA]]</f>
        <v>-1.0602408451491295E-2</v>
      </c>
      <c r="U429" s="2">
        <f>(Table2[[#This Row],[Close Price]]-Table2[[#This Row],[200D EMA]])/Table2[[#This Row],[200D EMA]]</f>
        <v>5.4922968904470237E-2</v>
      </c>
      <c r="V429">
        <v>0.86349836360272203</v>
      </c>
      <c r="W429">
        <v>30.67</v>
      </c>
      <c r="X429">
        <v>31.3</v>
      </c>
      <c r="Y429">
        <v>30.67</v>
      </c>
      <c r="Z429">
        <v>31.84</v>
      </c>
      <c r="AA429">
        <v>30.26</v>
      </c>
      <c r="AB429">
        <v>34.19</v>
      </c>
      <c r="AC429" s="2">
        <f>(Table2[[#This Row],[Close Price]]/Table2[[#This Row],[Day Low]])-1</f>
        <v>5.2168242582326663E-3</v>
      </c>
      <c r="AD429" s="2">
        <f>(Table2[[#This Row],[Day High]]/Table2[[#This Row],[Close Price]])-1</f>
        <v>1.5244891339604383E-2</v>
      </c>
      <c r="AE429" s="2">
        <f>(Table2[[#This Row],[Close Price]]/Table2[[#This Row],[Current Week Low]])-1</f>
        <v>5.2168242582326663E-3</v>
      </c>
      <c r="AF429" s="2">
        <f>(Table2[[#This Row],[Current Week High]]/Table2[[#This Row],[Close Price]])-1</f>
        <v>3.2760298410638988E-2</v>
      </c>
      <c r="AG429" s="2">
        <f>(Table2[[#This Row],[Close Price]]/Table2[[#This Row],[Current Month Low]])-1</f>
        <v>1.8836748182418983E-2</v>
      </c>
      <c r="AH429" s="2">
        <f>(Table2[[#This Row],[Current Month High]]/Table2[[#This Row],[Close Price]])-1</f>
        <v>0.10898475510866046</v>
      </c>
      <c r="AI429">
        <v>37.852740836847197</v>
      </c>
      <c r="AJ429">
        <v>120.214285714285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-0.16</v>
      </c>
      <c r="AM429" t="s">
        <v>10348</v>
      </c>
      <c r="AN429">
        <v>-6.94</v>
      </c>
      <c r="AO429" t="s">
        <v>10348</v>
      </c>
      <c r="AP429">
        <v>2.8642688470656E-2</v>
      </c>
      <c r="AQ429">
        <f>(Table2[[#This Row],[Sharpe Ratio]]-AVERAGE(Table2[Sharpe Ratio]))/_xlfn.STDEV.P(Table2[Sharpe Ratio])</f>
        <v>-0.42412019882708979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-1.7130999899021138</v>
      </c>
      <c r="AS429">
        <f>_xlfn.RANK.AVG(Table2[[#This Row],[1Y Return vs Nifty Z-Score]],Table2[1Y Return vs Nifty Z-Score])</f>
        <v>110</v>
      </c>
      <c r="AT429">
        <f>_xlfn.RANK.AVG(Table2[[#This Row],[6M Return vs Nifty Z-Score]],Table2[6M Return vs Nifty Z-Score])</f>
        <v>688</v>
      </c>
      <c r="AU429">
        <f>_xlfn.RANK.AVG(Table2[[#This Row],[Sharpe Ratio Z-Score]],Table2[Sharpe Ratio Z-Score])</f>
        <v>456</v>
      </c>
      <c r="AV429">
        <f>(Table2[[#This Row],[Rank 1Y]]+Table2[[#This Row],[Rank 6M]]+Table2[[#This Row],[Rank Sharpe]])/3</f>
        <v>418</v>
      </c>
    </row>
    <row r="430" spans="1:48" x14ac:dyDescent="0.3">
      <c r="A430" t="s">
        <v>199</v>
      </c>
      <c r="B430" t="s">
        <v>200</v>
      </c>
      <c r="C430" t="s">
        <v>10309</v>
      </c>
      <c r="D430" t="s">
        <v>201</v>
      </c>
      <c r="E430">
        <v>130145.971345</v>
      </c>
      <c r="F430">
        <v>4902.5</v>
      </c>
      <c r="G430">
        <v>5.0785327265234699</v>
      </c>
      <c r="H430">
        <f>(Table2[[#This Row],[1Y Return vs Nifty]]-AVERAGE(Table2[1Y Return vs Nifty]))/_xlfn.STDEV.P(Table2[1Y Return vs Nifty])</f>
        <v>-0.38682838955225735</v>
      </c>
      <c r="I430">
        <v>1.46895198026799</v>
      </c>
      <c r="J430">
        <f>(Table2[[#This Row],[1M Return vs Nifty]]-AVERAGE(Table2[1M Return vs Nifty]))/_xlfn.STDEV.P(Table2[1M Return vs Nifty])</f>
        <v>0.13033625722769887</v>
      </c>
      <c r="K430">
        <v>25.7955812383336</v>
      </c>
      <c r="L430">
        <f>(Table2[[#This Row],[6M Return vs Nifty]]-AVERAGE(Table2[6M Return vs Nifty]))/_xlfn.STDEV.P(Table2[6M Return vs Nifty])</f>
        <v>0.615439877449101</v>
      </c>
      <c r="M430">
        <v>3.98747047923416</v>
      </c>
      <c r="N430">
        <f>(Table2[[#This Row],[1W Return vs Nifty]]-AVERAGE(Table2[1W Return vs Nifty]))/_xlfn.STDEV.P(Table2[1W Return vs Nifty])</f>
        <v>0.80662788631292004</v>
      </c>
      <c r="O430">
        <v>4808.8</v>
      </c>
      <c r="P430">
        <v>4660.6761848947499</v>
      </c>
      <c r="Q430">
        <v>4145.0780103528996</v>
      </c>
      <c r="R430">
        <v>58.675115463470497</v>
      </c>
      <c r="S430" s="2">
        <f>(Table2[[#This Row],[Close Price]]-Table2[[#This Row],[20D EMA]])/Table2[[#This Row],[20D EMA]]</f>
        <v>1.9485110630510692E-2</v>
      </c>
      <c r="T430" s="2">
        <f>(Table2[[#This Row],[Close Price]]-Table2[[#This Row],[50D EMA]])/Table2[[#This Row],[50D EMA]]</f>
        <v>5.1885993686710312E-2</v>
      </c>
      <c r="U430" s="2">
        <f>(Table2[[#This Row],[Close Price]]-Table2[[#This Row],[200D EMA]])/Table2[[#This Row],[200D EMA]]</f>
        <v>0.18272804221183181</v>
      </c>
      <c r="V430">
        <v>0.77539742762833397</v>
      </c>
      <c r="W430">
        <v>4875</v>
      </c>
      <c r="X430">
        <v>4995.5</v>
      </c>
      <c r="Y430">
        <v>4860</v>
      </c>
      <c r="Z430">
        <v>4995.5</v>
      </c>
      <c r="AA430">
        <v>4615.55</v>
      </c>
      <c r="AB430">
        <v>5024.8500000000004</v>
      </c>
      <c r="AC430" s="2">
        <f>(Table2[[#This Row],[Close Price]]/Table2[[#This Row],[Day Low]])-1</f>
        <v>5.6410256410255322E-3</v>
      </c>
      <c r="AD430" s="2">
        <f>(Table2[[#This Row],[Day High]]/Table2[[#This Row],[Close Price]])-1</f>
        <v>1.8969913309536013E-2</v>
      </c>
      <c r="AE430" s="2">
        <f>(Table2[[#This Row],[Close Price]]/Table2[[#This Row],[Current Week Low]])-1</f>
        <v>8.7448559670781911E-3</v>
      </c>
      <c r="AF430" s="2">
        <f>(Table2[[#This Row],[Current Week High]]/Table2[[#This Row],[Close Price]])-1</f>
        <v>1.8969913309536013E-2</v>
      </c>
      <c r="AG430" s="2">
        <f>(Table2[[#This Row],[Close Price]]/Table2[[#This Row],[Current Month Low]])-1</f>
        <v>6.2170272231911738E-2</v>
      </c>
      <c r="AH430" s="2">
        <f>(Table2[[#This Row],[Current Month High]]/Table2[[#This Row],[Close Price]])-1</f>
        <v>2.4956654767975595E-2</v>
      </c>
      <c r="AI430">
        <v>2.4956654767975501</v>
      </c>
      <c r="AJ430">
        <v>48.772494158346703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-7.0000000000000007E-2</v>
      </c>
      <c r="AM430" t="s">
        <v>10348</v>
      </c>
      <c r="AN430">
        <v>1.41</v>
      </c>
      <c r="AO430" t="s">
        <v>10349</v>
      </c>
      <c r="AP430">
        <v>-4.5744205239750001E-2</v>
      </c>
      <c r="AQ430">
        <f>(Table2[[#This Row],[Sharpe Ratio]]-AVERAGE(Table2[Sharpe Ratio]))/_xlfn.STDEV.P(Table2[Sharpe Ratio])</f>
        <v>-1.278743563741795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-0.11316793230433231</v>
      </c>
      <c r="AS430">
        <f>_xlfn.RANK.AVG(Table2[[#This Row],[1Y Return vs Nifty Z-Score]],Table2[1Y Return vs Nifty Z-Score])</f>
        <v>425</v>
      </c>
      <c r="AT430">
        <f>_xlfn.RANK.AVG(Table2[[#This Row],[6M Return vs Nifty Z-Score]],Table2[6M Return vs Nifty Z-Score])</f>
        <v>170</v>
      </c>
      <c r="AU430">
        <f>_xlfn.RANK.AVG(Table2[[#This Row],[Sharpe Ratio Z-Score]],Table2[Sharpe Ratio Z-Score])</f>
        <v>661</v>
      </c>
      <c r="AV430">
        <f>(Table2[[#This Row],[Rank 1Y]]+Table2[[#This Row],[Rank 6M]]+Table2[[#This Row],[Rank Sharpe]])/3</f>
        <v>418.66666666666669</v>
      </c>
    </row>
    <row r="431" spans="1:48" x14ac:dyDescent="0.3">
      <c r="A431" t="s">
        <v>698</v>
      </c>
      <c r="B431" t="s">
        <v>699</v>
      </c>
      <c r="C431" t="s">
        <v>10316</v>
      </c>
      <c r="D431" t="s">
        <v>335</v>
      </c>
      <c r="E431">
        <v>25609.078885499999</v>
      </c>
      <c r="F431">
        <v>2018.5</v>
      </c>
      <c r="G431">
        <v>-6.1049117677407398</v>
      </c>
      <c r="H431">
        <f>(Table2[[#This Row],[1Y Return vs Nifty]]-AVERAGE(Table2[1Y Return vs Nifty]))/_xlfn.STDEV.P(Table2[1Y Return vs Nifty])</f>
        <v>-0.56316390080438661</v>
      </c>
      <c r="I431">
        <v>-5.0292921126966403</v>
      </c>
      <c r="J431">
        <f>(Table2[[#This Row],[1M Return vs Nifty]]-AVERAGE(Table2[1M Return vs Nifty]))/_xlfn.STDEV.P(Table2[1M Return vs Nifty])</f>
        <v>-0.49481119807184332</v>
      </c>
      <c r="K431">
        <v>47.0916462579114</v>
      </c>
      <c r="L431">
        <f>(Table2[[#This Row],[6M Return vs Nifty]]-AVERAGE(Table2[6M Return vs Nifty]))/_xlfn.STDEV.P(Table2[6M Return vs Nifty])</f>
        <v>1.3463781578411111</v>
      </c>
      <c r="M431">
        <v>-5.7773878378883499</v>
      </c>
      <c r="N431">
        <f>(Table2[[#This Row],[1W Return vs Nifty]]-AVERAGE(Table2[1W Return vs Nifty]))/_xlfn.STDEV.P(Table2[1W Return vs Nifty])</f>
        <v>-1.4081894520114424</v>
      </c>
      <c r="O431">
        <v>2054.14</v>
      </c>
      <c r="P431">
        <v>1966.7518714129601</v>
      </c>
      <c r="Q431">
        <v>1670.3172806615801</v>
      </c>
      <c r="R431">
        <v>36.245769796443</v>
      </c>
      <c r="S431" s="2">
        <f>(Table2[[#This Row],[Close Price]]-Table2[[#This Row],[20D EMA]])/Table2[[#This Row],[20D EMA]]</f>
        <v>-1.7350326657384538E-2</v>
      </c>
      <c r="T431" s="2">
        <f>(Table2[[#This Row],[Close Price]]-Table2[[#This Row],[50D EMA]])/Table2[[#This Row],[50D EMA]]</f>
        <v>2.6311467826321603E-2</v>
      </c>
      <c r="U431" s="2">
        <f>(Table2[[#This Row],[Close Price]]-Table2[[#This Row],[200D EMA]])/Table2[[#This Row],[200D EMA]]</f>
        <v>0.20845304264619208</v>
      </c>
      <c r="V431">
        <v>0.38943392856904102</v>
      </c>
      <c r="W431">
        <v>1991.7</v>
      </c>
      <c r="X431">
        <v>2050.9</v>
      </c>
      <c r="Y431">
        <v>1991.7</v>
      </c>
      <c r="Z431">
        <v>2060</v>
      </c>
      <c r="AA431">
        <v>1991.7</v>
      </c>
      <c r="AB431">
        <v>2199.35</v>
      </c>
      <c r="AC431" s="2">
        <f>(Table2[[#This Row],[Close Price]]/Table2[[#This Row],[Day Low]])-1</f>
        <v>1.3455841743234442E-2</v>
      </c>
      <c r="AD431" s="2">
        <f>(Table2[[#This Row],[Day High]]/Table2[[#This Row],[Close Price]])-1</f>
        <v>1.6051523408471713E-2</v>
      </c>
      <c r="AE431" s="2">
        <f>(Table2[[#This Row],[Close Price]]/Table2[[#This Row],[Current Week Low]])-1</f>
        <v>1.3455841743234442E-2</v>
      </c>
      <c r="AF431" s="2">
        <f>(Table2[[#This Row],[Current Week High]]/Table2[[#This Row],[Close Price]])-1</f>
        <v>2.0559821649739796E-2</v>
      </c>
      <c r="AG431" s="2">
        <f>(Table2[[#This Row],[Close Price]]/Table2[[#This Row],[Current Month Low]])-1</f>
        <v>1.3455841743234442E-2</v>
      </c>
      <c r="AH431" s="2">
        <f>(Table2[[#This Row],[Current Month High]]/Table2[[#This Row],[Close Price]])-1</f>
        <v>8.9596234827842514E-2</v>
      </c>
      <c r="AI431">
        <v>8.9918256130790297</v>
      </c>
      <c r="AJ431">
        <v>70.179580136582103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0.19</v>
      </c>
      <c r="AM431" t="s">
        <v>10349</v>
      </c>
      <c r="AN431">
        <v>-3.78</v>
      </c>
      <c r="AO431" t="s">
        <v>10348</v>
      </c>
      <c r="AP431">
        <v>-6.4931076012498007E-2</v>
      </c>
      <c r="AQ431">
        <f>(Table2[[#This Row],[Sharpe Ratio]]-AVERAGE(Table2[Sharpe Ratio]))/_xlfn.STDEV.P(Table2[Sharpe Ratio])</f>
        <v>-1.4991795470727625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-2.6189659401193235</v>
      </c>
      <c r="AS431">
        <f>_xlfn.RANK.AVG(Table2[[#This Row],[1Y Return vs Nifty Z-Score]],Table2[1Y Return vs Nifty Z-Score])</f>
        <v>503</v>
      </c>
      <c r="AT431">
        <f>_xlfn.RANK.AVG(Table2[[#This Row],[6M Return vs Nifty Z-Score]],Table2[6M Return vs Nifty Z-Score])</f>
        <v>70</v>
      </c>
      <c r="AU431">
        <f>_xlfn.RANK.AVG(Table2[[#This Row],[Sharpe Ratio Z-Score]],Table2[Sharpe Ratio Z-Score])</f>
        <v>683</v>
      </c>
      <c r="AV431">
        <f>(Table2[[#This Row],[Rank 1Y]]+Table2[[#This Row],[Rank 6M]]+Table2[[#This Row],[Rank Sharpe]])/3</f>
        <v>418.66666666666669</v>
      </c>
    </row>
    <row r="432" spans="1:48" x14ac:dyDescent="0.3">
      <c r="A432" t="s">
        <v>824</v>
      </c>
      <c r="B432" t="s">
        <v>825</v>
      </c>
      <c r="C432" t="s">
        <v>10306</v>
      </c>
      <c r="D432" t="s">
        <v>27</v>
      </c>
      <c r="E432">
        <v>19660.708150439001</v>
      </c>
      <c r="F432">
        <v>100.57</v>
      </c>
      <c r="G432">
        <v>-19.883092099944601</v>
      </c>
      <c r="H432">
        <f>(Table2[[#This Row],[1Y Return vs Nifty]]-AVERAGE(Table2[1Y Return vs Nifty]))/_xlfn.STDEV.P(Table2[1Y Return vs Nifty])</f>
        <v>-0.78041203703372897</v>
      </c>
      <c r="I432">
        <v>-11.450060137687201</v>
      </c>
      <c r="J432">
        <f>(Table2[[#This Row],[1M Return vs Nifty]]-AVERAGE(Table2[1M Return vs Nifty]))/_xlfn.STDEV.P(Table2[1M Return vs Nifty])</f>
        <v>-1.1125052604166579</v>
      </c>
      <c r="K432">
        <v>0.29905601091971601</v>
      </c>
      <c r="L432">
        <f>(Table2[[#This Row],[6M Return vs Nifty]]-AVERAGE(Table2[6M Return vs Nifty]))/_xlfn.STDEV.P(Table2[6M Return vs Nifty])</f>
        <v>-0.25966950489757656</v>
      </c>
      <c r="M432">
        <v>-2.7320754220323602</v>
      </c>
      <c r="N432">
        <f>(Table2[[#This Row],[1W Return vs Nifty]]-AVERAGE(Table2[1W Return vs Nifty]))/_xlfn.STDEV.P(Table2[1W Return vs Nifty])</f>
        <v>-0.71746660481709157</v>
      </c>
      <c r="O432">
        <v>93.18</v>
      </c>
      <c r="P432">
        <v>89.251026811002305</v>
      </c>
      <c r="Q432">
        <v>85.446161074961196</v>
      </c>
      <c r="R432">
        <v>68.623816931226699</v>
      </c>
      <c r="S432" s="2">
        <f>(Table2[[#This Row],[Close Price]]-Table2[[#This Row],[20D EMA]])/Table2[[#This Row],[20D EMA]]</f>
        <v>7.9308864563210832E-2</v>
      </c>
      <c r="T432" s="2">
        <f>(Table2[[#This Row],[Close Price]]-Table2[[#This Row],[50D EMA]])/Table2[[#This Row],[50D EMA]]</f>
        <v>0.12682176993847602</v>
      </c>
      <c r="U432" s="2">
        <f>(Table2[[#This Row],[Close Price]]-Table2[[#This Row],[200D EMA]])/Table2[[#This Row],[200D EMA]]</f>
        <v>0.17699846002175312</v>
      </c>
      <c r="V432">
        <v>0.67672823950771099</v>
      </c>
      <c r="W432">
        <v>92.21</v>
      </c>
      <c r="X432">
        <v>102.85</v>
      </c>
      <c r="Y432">
        <v>92.01</v>
      </c>
      <c r="Z432">
        <v>102.85</v>
      </c>
      <c r="AA432">
        <v>87.03</v>
      </c>
      <c r="AB432">
        <v>102.85</v>
      </c>
      <c r="AC432" s="2">
        <f>(Table2[[#This Row],[Close Price]]/Table2[[#This Row],[Day Low]])-1</f>
        <v>9.0662617937316892E-2</v>
      </c>
      <c r="AD432" s="2">
        <f>(Table2[[#This Row],[Day High]]/Table2[[#This Row],[Close Price]])-1</f>
        <v>2.2670776573530782E-2</v>
      </c>
      <c r="AE432" s="2">
        <f>(Table2[[#This Row],[Close Price]]/Table2[[#This Row],[Current Week Low]])-1</f>
        <v>9.3033365938484769E-2</v>
      </c>
      <c r="AF432" s="2">
        <f>(Table2[[#This Row],[Current Week High]]/Table2[[#This Row],[Close Price]])-1</f>
        <v>2.2670776573530782E-2</v>
      </c>
      <c r="AG432" s="2">
        <f>(Table2[[#This Row],[Close Price]]/Table2[[#This Row],[Current Month Low]])-1</f>
        <v>0.15557853613696415</v>
      </c>
      <c r="AH432" s="2">
        <f>(Table2[[#This Row],[Current Month High]]/Table2[[#This Row],[Close Price]])-1</f>
        <v>2.2670776573530782E-2</v>
      </c>
      <c r="AI432">
        <v>10.768618872427099</v>
      </c>
      <c r="AJ432">
        <v>54.604150653343503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0.22</v>
      </c>
      <c r="AM432" t="s">
        <v>10349</v>
      </c>
      <c r="AN432">
        <v>6.74</v>
      </c>
      <c r="AO432" t="s">
        <v>10349</v>
      </c>
      <c r="AP432">
        <v>9.2554963854055997E-2</v>
      </c>
      <c r="AQ432">
        <f>(Table2[[#This Row],[Sharpe Ratio]]-AVERAGE(Table2[Sharpe Ratio]))/_xlfn.STDEV.P(Table2[Sharpe Ratio])</f>
        <v>0.31016135432070141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-2.5598920528443534</v>
      </c>
      <c r="AS432">
        <f>_xlfn.RANK.AVG(Table2[[#This Row],[1Y Return vs Nifty Z-Score]],Table2[1Y Return vs Nifty Z-Score])</f>
        <v>598</v>
      </c>
      <c r="AT432">
        <f>_xlfn.RANK.AVG(Table2[[#This Row],[6M Return vs Nifty Z-Score]],Table2[6M Return vs Nifty Z-Score])</f>
        <v>408</v>
      </c>
      <c r="AU432">
        <f>_xlfn.RANK.AVG(Table2[[#This Row],[Sharpe Ratio Z-Score]],Table2[Sharpe Ratio Z-Score])</f>
        <v>253</v>
      </c>
      <c r="AV432">
        <f>(Table2[[#This Row],[Rank 1Y]]+Table2[[#This Row],[Rank 6M]]+Table2[[#This Row],[Rank Sharpe]])/3</f>
        <v>419.66666666666669</v>
      </c>
    </row>
    <row r="433" spans="1:48" x14ac:dyDescent="0.3">
      <c r="A433" t="s">
        <v>1157</v>
      </c>
      <c r="B433" t="s">
        <v>1158</v>
      </c>
      <c r="C433" t="s">
        <v>10311</v>
      </c>
      <c r="D433" t="s">
        <v>407</v>
      </c>
      <c r="E433">
        <v>10672.721753115</v>
      </c>
      <c r="F433">
        <v>409.35</v>
      </c>
      <c r="G433">
        <v>26.146531828231399</v>
      </c>
      <c r="H433">
        <f>(Table2[[#This Row],[1Y Return vs Nifty]]-AVERAGE(Table2[1Y Return vs Nifty]))/_xlfn.STDEV.P(Table2[1Y Return vs Nifty])</f>
        <v>-5.4637677239566515E-2</v>
      </c>
      <c r="I433">
        <v>-9.83041733117674</v>
      </c>
      <c r="J433">
        <f>(Table2[[#This Row],[1M Return vs Nifty]]-AVERAGE(Table2[1M Return vs Nifty]))/_xlfn.STDEV.P(Table2[1M Return vs Nifty])</f>
        <v>-0.95669154143364354</v>
      </c>
      <c r="K433">
        <v>-33.384919962728702</v>
      </c>
      <c r="L433">
        <f>(Table2[[#This Row],[6M Return vs Nifty]]-AVERAGE(Table2[6M Return vs Nifty]))/_xlfn.STDEV.P(Table2[6M Return vs Nifty])</f>
        <v>-1.4157942374390102</v>
      </c>
      <c r="M433">
        <v>-1.53604119558721</v>
      </c>
      <c r="N433">
        <f>(Table2[[#This Row],[1W Return vs Nifty]]-AVERAGE(Table2[1W Return vs Nifty]))/_xlfn.STDEV.P(Table2[1W Return vs Nifty])</f>
        <v>-0.4461879793694376</v>
      </c>
      <c r="O433">
        <v>414.22</v>
      </c>
      <c r="P433">
        <v>420.59667359474298</v>
      </c>
      <c r="Q433">
        <v>398.39861588083897</v>
      </c>
      <c r="R433">
        <v>47.327915321495702</v>
      </c>
      <c r="S433" s="2">
        <f>(Table2[[#This Row],[Close Price]]-Table2[[#This Row],[20D EMA]])/Table2[[#This Row],[20D EMA]]</f>
        <v>-1.1757037323161615E-2</v>
      </c>
      <c r="T433" s="2">
        <f>(Table2[[#This Row],[Close Price]]-Table2[[#This Row],[50D EMA]])/Table2[[#This Row],[50D EMA]]</f>
        <v>-2.6739806329470529E-2</v>
      </c>
      <c r="U433" s="2">
        <f>(Table2[[#This Row],[Close Price]]-Table2[[#This Row],[200D EMA]])/Table2[[#This Row],[200D EMA]]</f>
        <v>2.7488509454150833E-2</v>
      </c>
      <c r="V433">
        <v>0.46162231615226801</v>
      </c>
      <c r="W433">
        <v>405.4</v>
      </c>
      <c r="X433">
        <v>412.85</v>
      </c>
      <c r="Y433">
        <v>405.3</v>
      </c>
      <c r="Z433">
        <v>412.85</v>
      </c>
      <c r="AA433">
        <v>389.45</v>
      </c>
      <c r="AB433">
        <v>448.25</v>
      </c>
      <c r="AC433" s="2">
        <f>(Table2[[#This Row],[Close Price]]/Table2[[#This Row],[Day Low]])-1</f>
        <v>9.7434632461768089E-3</v>
      </c>
      <c r="AD433" s="2">
        <f>(Table2[[#This Row],[Day High]]/Table2[[#This Row],[Close Price]])-1</f>
        <v>8.5501404665933034E-3</v>
      </c>
      <c r="AE433" s="2">
        <f>(Table2[[#This Row],[Close Price]]/Table2[[#This Row],[Current Week Low]])-1</f>
        <v>9.9925980754995702E-3</v>
      </c>
      <c r="AF433" s="2">
        <f>(Table2[[#This Row],[Current Week High]]/Table2[[#This Row],[Close Price]])-1</f>
        <v>8.5501404665933034E-3</v>
      </c>
      <c r="AG433" s="2">
        <f>(Table2[[#This Row],[Close Price]]/Table2[[#This Row],[Current Month Low]])-1</f>
        <v>5.1097701887276914E-2</v>
      </c>
      <c r="AH433" s="2">
        <f>(Table2[[#This Row],[Current Month High]]/Table2[[#This Row],[Close Price]])-1</f>
        <v>9.5028704042994905E-2</v>
      </c>
      <c r="AI433">
        <v>35.324294613411503</v>
      </c>
      <c r="AJ433">
        <v>66.402439024390205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-0.04</v>
      </c>
      <c r="AM433" t="s">
        <v>10348</v>
      </c>
      <c r="AN433">
        <v>0.53</v>
      </c>
      <c r="AO433" t="s">
        <v>10349</v>
      </c>
      <c r="AP433">
        <v>0.10048549992007701</v>
      </c>
      <c r="AQ433">
        <f>(Table2[[#This Row],[Sharpe Ratio]]-AVERAGE(Table2[Sharpe Ratio]))/_xlfn.STDEV.P(Table2[Sharpe Ratio])</f>
        <v>0.40127446686316237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314</v>
      </c>
      <c r="AT433">
        <f>_xlfn.RANK.AVG(Table2[[#This Row],[6M Return vs Nifty Z-Score]],Table2[6M Return vs Nifty Z-Score])</f>
        <v>709</v>
      </c>
      <c r="AU433">
        <f>_xlfn.RANK.AVG(Table2[[#This Row],[Sharpe Ratio Z-Score]],Table2[Sharpe Ratio Z-Score])</f>
        <v>239</v>
      </c>
      <c r="AV433">
        <f>(Table2[[#This Row],[Rank 1Y]]+Table2[[#This Row],[Rank 6M]]+Table2[[#This Row],[Rank Sharpe]])/3</f>
        <v>420.66666666666669</v>
      </c>
    </row>
    <row r="434" spans="1:48" x14ac:dyDescent="0.3">
      <c r="A434" t="s">
        <v>1869</v>
      </c>
      <c r="B434" t="s">
        <v>1870</v>
      </c>
      <c r="C434" t="s">
        <v>10304</v>
      </c>
      <c r="D434" t="s">
        <v>21</v>
      </c>
      <c r="E434">
        <v>3974.0036094000002</v>
      </c>
      <c r="F434">
        <v>673.2</v>
      </c>
      <c r="G434">
        <v>-5.1659973946598603</v>
      </c>
      <c r="H434">
        <f>(Table2[[#This Row],[1Y Return vs Nifty]]-AVERAGE(Table2[1Y Return vs Nifty]))/_xlfn.STDEV.P(Table2[1Y Return vs Nifty])</f>
        <v>-0.5483595222353238</v>
      </c>
      <c r="I434">
        <v>-15.113754465663099</v>
      </c>
      <c r="J434">
        <f>(Table2[[#This Row],[1M Return vs Nifty]]-AVERAGE(Table2[1M Return vs Nifty]))/_xlfn.STDEV.P(Table2[1M Return vs Nifty])</f>
        <v>-1.4649618861394684</v>
      </c>
      <c r="K434">
        <v>-3.5127191897938999</v>
      </c>
      <c r="L434">
        <f>(Table2[[#This Row],[6M Return vs Nifty]]-AVERAGE(Table2[6M Return vs Nifty]))/_xlfn.STDEV.P(Table2[6M Return vs Nifty])</f>
        <v>-0.39049989106934813</v>
      </c>
      <c r="M434">
        <v>-1.82306812544765</v>
      </c>
      <c r="N434">
        <f>(Table2[[#This Row],[1W Return vs Nifty]]-AVERAGE(Table2[1W Return vs Nifty]))/_xlfn.STDEV.P(Table2[1W Return vs Nifty])</f>
        <v>-0.51129002183391492</v>
      </c>
      <c r="O434">
        <v>587.21</v>
      </c>
      <c r="P434">
        <v>597.06860417354596</v>
      </c>
      <c r="Q434">
        <v>593.48143135566204</v>
      </c>
      <c r="R434">
        <v>80.970855546440404</v>
      </c>
      <c r="S434" s="2">
        <f>(Table2[[#This Row],[Close Price]]-Table2[[#This Row],[20D EMA]])/Table2[[#This Row],[20D EMA]]</f>
        <v>0.14643824185555424</v>
      </c>
      <c r="T434" s="2">
        <f>(Table2[[#This Row],[Close Price]]-Table2[[#This Row],[50D EMA]])/Table2[[#This Row],[50D EMA]]</f>
        <v>0.12750862345514566</v>
      </c>
      <c r="U434" s="2">
        <f>(Table2[[#This Row],[Close Price]]-Table2[[#This Row],[200D EMA]])/Table2[[#This Row],[200D EMA]]</f>
        <v>0.13432361053359426</v>
      </c>
      <c r="V434">
        <v>1.47584602789649</v>
      </c>
      <c r="W434">
        <v>557.04999999999995</v>
      </c>
      <c r="X434">
        <v>673.2</v>
      </c>
      <c r="Y434">
        <v>557.04999999999995</v>
      </c>
      <c r="Z434">
        <v>673.2</v>
      </c>
      <c r="AA434">
        <v>543</v>
      </c>
      <c r="AB434">
        <v>673.2</v>
      </c>
      <c r="AC434" s="2">
        <f>(Table2[[#This Row],[Close Price]]/Table2[[#This Row],[Day Low]])-1</f>
        <v>0.20850911049277454</v>
      </c>
      <c r="AD434" s="2">
        <f>(Table2[[#This Row],[Day High]]/Table2[[#This Row],[Close Price]])-1</f>
        <v>0</v>
      </c>
      <c r="AE434" s="2">
        <f>(Table2[[#This Row],[Close Price]]/Table2[[#This Row],[Current Week Low]])-1</f>
        <v>0.20850911049277454</v>
      </c>
      <c r="AF434" s="2">
        <f>(Table2[[#This Row],[Current Week High]]/Table2[[#This Row],[Close Price]])-1</f>
        <v>0</v>
      </c>
      <c r="AG434" s="2">
        <f>(Table2[[#This Row],[Close Price]]/Table2[[#This Row],[Current Month Low]])-1</f>
        <v>0.23977900552486187</v>
      </c>
      <c r="AH434" s="2">
        <f>(Table2[[#This Row],[Current Month High]]/Table2[[#This Row],[Close Price]])-1</f>
        <v>0</v>
      </c>
      <c r="AI434">
        <v>17.572786690433698</v>
      </c>
      <c r="AJ434">
        <v>49.6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0.03</v>
      </c>
      <c r="AM434" t="s">
        <v>10349</v>
      </c>
      <c r="AN434">
        <v>21.12</v>
      </c>
      <c r="AO434" t="s">
        <v>10349</v>
      </c>
      <c r="AP434">
        <v>7.6451916979258003E-2</v>
      </c>
      <c r="AQ434">
        <f>(Table2[[#This Row],[Sharpe Ratio]]-AVERAGE(Table2[Sharpe Ratio]))/_xlfn.STDEV.P(Table2[Sharpe Ratio])</f>
        <v>0.12515510632363103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495</v>
      </c>
      <c r="AT434">
        <f>_xlfn.RANK.AVG(Table2[[#This Row],[6M Return vs Nifty Z-Score]],Table2[6M Return vs Nifty Z-Score])</f>
        <v>451</v>
      </c>
      <c r="AU434">
        <f>_xlfn.RANK.AVG(Table2[[#This Row],[Sharpe Ratio Z-Score]],Table2[Sharpe Ratio Z-Score])</f>
        <v>317</v>
      </c>
      <c r="AV434">
        <f>(Table2[[#This Row],[Rank 1Y]]+Table2[[#This Row],[Rank 6M]]+Table2[[#This Row],[Rank Sharpe]])/3</f>
        <v>421</v>
      </c>
    </row>
    <row r="435" spans="1:48" x14ac:dyDescent="0.3">
      <c r="A435" t="s">
        <v>1173</v>
      </c>
      <c r="B435" t="s">
        <v>1174</v>
      </c>
      <c r="C435" t="s">
        <v>10318</v>
      </c>
      <c r="D435" t="s">
        <v>561</v>
      </c>
      <c r="E435">
        <v>10478.88293935</v>
      </c>
      <c r="F435">
        <v>663.25</v>
      </c>
      <c r="G435">
        <v>2.8606034219551302</v>
      </c>
      <c r="H435">
        <f>(Table2[[#This Row],[1Y Return vs Nifty]]-AVERAGE(Table2[1Y Return vs Nifty]))/_xlfn.STDEV.P(Table2[1Y Return vs Nifty])</f>
        <v>-0.42179969897689173</v>
      </c>
      <c r="I435">
        <v>9.9533628722074496</v>
      </c>
      <c r="J435">
        <f>(Table2[[#This Row],[1M Return vs Nifty]]-AVERAGE(Table2[1M Return vs Nifty]))/_xlfn.STDEV.P(Table2[1M Return vs Nifty])</f>
        <v>0.94655796311192275</v>
      </c>
      <c r="K435">
        <v>25.117237829101501</v>
      </c>
      <c r="L435">
        <f>(Table2[[#This Row],[6M Return vs Nifty]]-AVERAGE(Table2[6M Return vs Nifty]))/_xlfn.STDEV.P(Table2[6M Return vs Nifty])</f>
        <v>0.59215730554656676</v>
      </c>
      <c r="M435">
        <v>1.19086950071402</v>
      </c>
      <c r="N435">
        <f>(Table2[[#This Row],[1W Return vs Nifty]]-AVERAGE(Table2[1W Return vs Nifty]))/_xlfn.STDEV.P(Table2[1W Return vs Nifty])</f>
        <v>0.17231654922569561</v>
      </c>
      <c r="O435">
        <v>645.51</v>
      </c>
      <c r="P435">
        <v>605.345618655306</v>
      </c>
      <c r="Q435">
        <v>528.95390807646595</v>
      </c>
      <c r="R435">
        <v>54.1846919682121</v>
      </c>
      <c r="S435" s="2">
        <f>(Table2[[#This Row],[Close Price]]-Table2[[#This Row],[20D EMA]])/Table2[[#This Row],[20D EMA]]</f>
        <v>2.7482145900140989E-2</v>
      </c>
      <c r="T435" s="2">
        <f>(Table2[[#This Row],[Close Price]]-Table2[[#This Row],[50D EMA]])/Table2[[#This Row],[50D EMA]]</f>
        <v>9.5655076307185977E-2</v>
      </c>
      <c r="U435" s="2">
        <f>(Table2[[#This Row],[Close Price]]-Table2[[#This Row],[200D EMA]])/Table2[[#This Row],[200D EMA]]</f>
        <v>0.25388997013350378</v>
      </c>
      <c r="V435">
        <v>1.04919515152445</v>
      </c>
      <c r="W435">
        <v>660.05</v>
      </c>
      <c r="X435">
        <v>684</v>
      </c>
      <c r="Y435">
        <v>660</v>
      </c>
      <c r="Z435">
        <v>684</v>
      </c>
      <c r="AA435">
        <v>600.04999999999995</v>
      </c>
      <c r="AB435">
        <v>726</v>
      </c>
      <c r="AC435" s="2">
        <f>(Table2[[#This Row],[Close Price]]/Table2[[#This Row],[Day Low]])-1</f>
        <v>4.8481175668511067E-3</v>
      </c>
      <c r="AD435" s="2">
        <f>(Table2[[#This Row],[Day High]]/Table2[[#This Row],[Close Price]])-1</f>
        <v>3.1285337353939013E-2</v>
      </c>
      <c r="AE435" s="2">
        <f>(Table2[[#This Row],[Close Price]]/Table2[[#This Row],[Current Week Low]])-1</f>
        <v>4.9242424242423866E-3</v>
      </c>
      <c r="AF435" s="2">
        <f>(Table2[[#This Row],[Current Week High]]/Table2[[#This Row],[Close Price]])-1</f>
        <v>3.1285337353939013E-2</v>
      </c>
      <c r="AG435" s="2">
        <f>(Table2[[#This Row],[Close Price]]/Table2[[#This Row],[Current Month Low]])-1</f>
        <v>0.10532455628697623</v>
      </c>
      <c r="AH435" s="2">
        <f>(Table2[[#This Row],[Current Month High]]/Table2[[#This Row],[Close Price]])-1</f>
        <v>9.4609875612514216E-2</v>
      </c>
      <c r="AI435">
        <v>9.4609875612514198</v>
      </c>
      <c r="AJ435">
        <v>63.301735811892101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0.23</v>
      </c>
      <c r="AM435" t="s">
        <v>10349</v>
      </c>
      <c r="AN435">
        <v>0.71</v>
      </c>
      <c r="AO435" t="s">
        <v>10349</v>
      </c>
      <c r="AP435">
        <v>-3.8284601780756003E-2</v>
      </c>
      <c r="AQ435">
        <f>(Table2[[#This Row],[Sharpe Ratio]]-AVERAGE(Table2[Sharpe Ratio]))/_xlfn.STDEV.P(Table2[Sharpe Ratio])</f>
        <v>-1.1930409474465939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9.6191171460699443E-2</v>
      </c>
      <c r="AS435">
        <f>_xlfn.RANK.AVG(Table2[[#This Row],[1Y Return vs Nifty Z-Score]],Table2[1Y Return vs Nifty Z-Score])</f>
        <v>437</v>
      </c>
      <c r="AT435">
        <f>_xlfn.RANK.AVG(Table2[[#This Row],[6M Return vs Nifty Z-Score]],Table2[6M Return vs Nifty Z-Score])</f>
        <v>175</v>
      </c>
      <c r="AU435">
        <f>_xlfn.RANK.AVG(Table2[[#This Row],[Sharpe Ratio Z-Score]],Table2[Sharpe Ratio Z-Score])</f>
        <v>652</v>
      </c>
      <c r="AV435">
        <f>(Table2[[#This Row],[Rank 1Y]]+Table2[[#This Row],[Rank 6M]]+Table2[[#This Row],[Rank Sharpe]])/3</f>
        <v>421.33333333333331</v>
      </c>
    </row>
    <row r="436" spans="1:48" x14ac:dyDescent="0.3">
      <c r="A436" t="s">
        <v>64</v>
      </c>
      <c r="B436" t="s">
        <v>65</v>
      </c>
      <c r="C436" t="s">
        <v>10311</v>
      </c>
      <c r="D436" t="s">
        <v>63</v>
      </c>
      <c r="E436">
        <v>392905.75270205998</v>
      </c>
      <c r="F436">
        <v>12496.9</v>
      </c>
      <c r="G436">
        <v>0.351482393432899</v>
      </c>
      <c r="H436">
        <f>(Table2[[#This Row],[1Y Return vs Nifty]]-AVERAGE(Table2[1Y Return vs Nifty]))/_xlfn.STDEV.P(Table2[1Y Return vs Nifty])</f>
        <v>-0.46136238823464765</v>
      </c>
      <c r="I436">
        <v>-4.3285910726257697</v>
      </c>
      <c r="J436">
        <f>(Table2[[#This Row],[1M Return vs Nifty]]-AVERAGE(Table2[1M Return vs Nifty]))/_xlfn.STDEV.P(Table2[1M Return vs Nifty])</f>
        <v>-0.42740199246808702</v>
      </c>
      <c r="K436">
        <v>-4.0383901334286296</v>
      </c>
      <c r="L436">
        <f>(Table2[[#This Row],[6M Return vs Nifty]]-AVERAGE(Table2[6M Return vs Nifty]))/_xlfn.STDEV.P(Table2[6M Return vs Nifty])</f>
        <v>-0.4085423329589265</v>
      </c>
      <c r="M436">
        <v>-0.69053042459688296</v>
      </c>
      <c r="N436">
        <f>(Table2[[#This Row],[1W Return vs Nifty]]-AVERAGE(Table2[1W Return vs Nifty]))/_xlfn.STDEV.P(Table2[1W Return vs Nifty])</f>
        <v>-0.25441336733582393</v>
      </c>
      <c r="O436">
        <v>12351.57</v>
      </c>
      <c r="P436">
        <v>12409.408497352901</v>
      </c>
      <c r="Q436">
        <v>11736.6399744061</v>
      </c>
      <c r="R436">
        <v>63.076315226710697</v>
      </c>
      <c r="S436" s="2">
        <f>(Table2[[#This Row],[Close Price]]-Table2[[#This Row],[20D EMA]])/Table2[[#This Row],[20D EMA]]</f>
        <v>1.1766115562636971E-2</v>
      </c>
      <c r="T436" s="2">
        <f>(Table2[[#This Row],[Close Price]]-Table2[[#This Row],[50D EMA]])/Table2[[#This Row],[50D EMA]]</f>
        <v>7.0504168402355455E-3</v>
      </c>
      <c r="U436" s="2">
        <f>(Table2[[#This Row],[Close Price]]-Table2[[#This Row],[200D EMA]])/Table2[[#This Row],[200D EMA]]</f>
        <v>6.4776633453167712E-2</v>
      </c>
      <c r="V436">
        <v>0.68161306489782203</v>
      </c>
      <c r="W436">
        <v>12225.1</v>
      </c>
      <c r="X436">
        <v>12530</v>
      </c>
      <c r="Y436">
        <v>12222</v>
      </c>
      <c r="Z436">
        <v>12530</v>
      </c>
      <c r="AA436">
        <v>12027.65</v>
      </c>
      <c r="AB436">
        <v>13680</v>
      </c>
      <c r="AC436" s="2">
        <f>(Table2[[#This Row],[Close Price]]/Table2[[#This Row],[Day Low]])-1</f>
        <v>2.223294696975886E-2</v>
      </c>
      <c r="AD436" s="2">
        <f>(Table2[[#This Row],[Day High]]/Table2[[#This Row],[Close Price]])-1</f>
        <v>2.6486568669030763E-3</v>
      </c>
      <c r="AE436" s="2">
        <f>(Table2[[#This Row],[Close Price]]/Table2[[#This Row],[Current Week Low]])-1</f>
        <v>2.2492227131402309E-2</v>
      </c>
      <c r="AF436" s="2">
        <f>(Table2[[#This Row],[Current Week High]]/Table2[[#This Row],[Close Price]])-1</f>
        <v>2.6486568669030763E-3</v>
      </c>
      <c r="AG436" s="2">
        <f>(Table2[[#This Row],[Close Price]]/Table2[[#This Row],[Current Month Low]])-1</f>
        <v>3.9014271283251523E-2</v>
      </c>
      <c r="AH436" s="2">
        <f>(Table2[[#This Row],[Current Month High]]/Table2[[#This Row],[Close Price]])-1</f>
        <v>9.4671478526674679E-2</v>
      </c>
      <c r="AI436">
        <v>9.4671478526674608</v>
      </c>
      <c r="AJ436">
        <v>31.463286345465999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-7.0000000000000007E-2</v>
      </c>
      <c r="AM436" t="s">
        <v>10348</v>
      </c>
      <c r="AN436">
        <v>2.2799999999999998</v>
      </c>
      <c r="AO436" t="s">
        <v>10349</v>
      </c>
      <c r="AP436">
        <v>6.6293371615433999E-2</v>
      </c>
      <c r="AQ436">
        <f>(Table2[[#This Row],[Sharpe Ratio]]-AVERAGE(Table2[Sharpe Ratio]))/_xlfn.STDEV.P(Table2[Sharpe Ratio])</f>
        <v>8.4446242961303021E-3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456</v>
      </c>
      <c r="AT436">
        <f>_xlfn.RANK.AVG(Table2[[#This Row],[6M Return vs Nifty Z-Score]],Table2[6M Return vs Nifty Z-Score])</f>
        <v>455</v>
      </c>
      <c r="AU436">
        <f>_xlfn.RANK.AVG(Table2[[#This Row],[Sharpe Ratio Z-Score]],Table2[Sharpe Ratio Z-Score])</f>
        <v>354</v>
      </c>
      <c r="AV436">
        <f>(Table2[[#This Row],[Rank 1Y]]+Table2[[#This Row],[Rank 6M]]+Table2[[#This Row],[Rank Sharpe]])/3</f>
        <v>421.66666666666669</v>
      </c>
    </row>
    <row r="437" spans="1:48" x14ac:dyDescent="0.3">
      <c r="A437" t="s">
        <v>1927</v>
      </c>
      <c r="B437" t="s">
        <v>1928</v>
      </c>
      <c r="C437" t="s">
        <v>10304</v>
      </c>
      <c r="D437" t="s">
        <v>300</v>
      </c>
      <c r="E437">
        <v>3681.4659166199999</v>
      </c>
      <c r="F437">
        <v>1375.05</v>
      </c>
      <c r="G437">
        <v>7.4158834579000201</v>
      </c>
      <c r="H437">
        <f>(Table2[[#This Row],[1Y Return vs Nifty]]-AVERAGE(Table2[1Y Return vs Nifty]))/_xlfn.STDEV.P(Table2[1Y Return vs Nifty])</f>
        <v>-0.34997409690528164</v>
      </c>
      <c r="I437">
        <v>-10.5246006815941</v>
      </c>
      <c r="J437">
        <f>(Table2[[#This Row],[1M Return vs Nifty]]-AVERAGE(Table2[1M Return vs Nifty]))/_xlfn.STDEV.P(Table2[1M Return vs Nifty])</f>
        <v>-1.023473728870179</v>
      </c>
      <c r="K437">
        <v>-14.353127231221601</v>
      </c>
      <c r="L437">
        <f>(Table2[[#This Row],[6M Return vs Nifty]]-AVERAGE(Table2[6M Return vs Nifty]))/_xlfn.STDEV.P(Table2[6M Return vs Nifty])</f>
        <v>-0.76257187738534282</v>
      </c>
      <c r="M437">
        <v>0.69499165725476297</v>
      </c>
      <c r="N437">
        <f>(Table2[[#This Row],[1W Return vs Nifty]]-AVERAGE(Table2[1W Return vs Nifty]))/_xlfn.STDEV.P(Table2[1W Return vs Nifty])</f>
        <v>5.9843965423978414E-2</v>
      </c>
      <c r="O437">
        <v>1347.58</v>
      </c>
      <c r="P437">
        <v>1358.82737236911</v>
      </c>
      <c r="Q437">
        <v>1313.81159489334</v>
      </c>
      <c r="R437">
        <v>54.280837173940597</v>
      </c>
      <c r="S437" s="2">
        <f>(Table2[[#This Row],[Close Price]]-Table2[[#This Row],[20D EMA]])/Table2[[#This Row],[20D EMA]]</f>
        <v>2.0384689591712572E-2</v>
      </c>
      <c r="T437" s="2">
        <f>(Table2[[#This Row],[Close Price]]-Table2[[#This Row],[50D EMA]])/Table2[[#This Row],[50D EMA]]</f>
        <v>1.1938696526701468E-2</v>
      </c>
      <c r="U437" s="2">
        <f>(Table2[[#This Row],[Close Price]]-Table2[[#This Row],[200D EMA]])/Table2[[#This Row],[200D EMA]]</f>
        <v>4.6611253352221681E-2</v>
      </c>
      <c r="V437">
        <v>2.7963542338031102</v>
      </c>
      <c r="W437">
        <v>1371.15</v>
      </c>
      <c r="X437">
        <v>1399.95</v>
      </c>
      <c r="Y437">
        <v>1371.15</v>
      </c>
      <c r="Z437">
        <v>1419</v>
      </c>
      <c r="AA437">
        <v>1139.55</v>
      </c>
      <c r="AB437">
        <v>1628</v>
      </c>
      <c r="AC437" s="2">
        <f>(Table2[[#This Row],[Close Price]]/Table2[[#This Row],[Day Low]])-1</f>
        <v>2.844327754074838E-3</v>
      </c>
      <c r="AD437" s="2">
        <f>(Table2[[#This Row],[Day High]]/Table2[[#This Row],[Close Price]])-1</f>
        <v>1.8108432420639309E-2</v>
      </c>
      <c r="AE437" s="2">
        <f>(Table2[[#This Row],[Close Price]]/Table2[[#This Row],[Current Week Low]])-1</f>
        <v>2.844327754074838E-3</v>
      </c>
      <c r="AF437" s="2">
        <f>(Table2[[#This Row],[Current Week High]]/Table2[[#This Row],[Close Price]])-1</f>
        <v>3.1962474091851156E-2</v>
      </c>
      <c r="AG437" s="2">
        <f>(Table2[[#This Row],[Close Price]]/Table2[[#This Row],[Current Month Low]])-1</f>
        <v>0.20666052389100953</v>
      </c>
      <c r="AH437" s="2">
        <f>(Table2[[#This Row],[Current Month High]]/Table2[[#This Row],[Close Price]])-1</f>
        <v>0.18395694702010834</v>
      </c>
      <c r="AI437">
        <v>32.573360968692</v>
      </c>
      <c r="AJ437">
        <v>42.9365904365904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-0.04</v>
      </c>
      <c r="AM437" t="s">
        <v>10348</v>
      </c>
      <c r="AN437">
        <v>13.94</v>
      </c>
      <c r="AO437" t="s">
        <v>10349</v>
      </c>
      <c r="AP437">
        <v>8.3788451434918004E-2</v>
      </c>
      <c r="AQ437">
        <f>(Table2[[#This Row],[Sharpe Ratio]]-AVERAGE(Table2[Sharpe Ratio]))/_xlfn.STDEV.P(Table2[Sharpe Ratio])</f>
        <v>0.20944379550748543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398</v>
      </c>
      <c r="AT437">
        <f>_xlfn.RANK.AVG(Table2[[#This Row],[6M Return vs Nifty Z-Score]],Table2[6M Return vs Nifty Z-Score])</f>
        <v>580</v>
      </c>
      <c r="AU437">
        <f>_xlfn.RANK.AVG(Table2[[#This Row],[Sharpe Ratio Z-Score]],Table2[Sharpe Ratio Z-Score])</f>
        <v>287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1372</v>
      </c>
      <c r="B438" t="s">
        <v>1373</v>
      </c>
      <c r="C438" t="s">
        <v>10315</v>
      </c>
      <c r="D438" t="s">
        <v>1374</v>
      </c>
      <c r="E438">
        <v>8272.7397568420001</v>
      </c>
      <c r="F438">
        <v>259.82</v>
      </c>
      <c r="G438">
        <v>0.11923273661246001</v>
      </c>
      <c r="H438">
        <f>(Table2[[#This Row],[1Y Return vs Nifty]]-AVERAGE(Table2[1Y Return vs Nifty]))/_xlfn.STDEV.P(Table2[1Y Return vs Nifty])</f>
        <v>-0.46502439612448593</v>
      </c>
      <c r="I438">
        <v>12.209485678661499</v>
      </c>
      <c r="J438">
        <f>(Table2[[#This Row],[1M Return vs Nifty]]-AVERAGE(Table2[1M Return vs Nifty]))/_xlfn.STDEV.P(Table2[1M Return vs Nifty])</f>
        <v>1.1636026618213788</v>
      </c>
      <c r="K438">
        <v>22.621972677586299</v>
      </c>
      <c r="L438">
        <f>(Table2[[#This Row],[6M Return vs Nifty]]-AVERAGE(Table2[6M Return vs Nifty]))/_xlfn.STDEV.P(Table2[6M Return vs Nifty])</f>
        <v>0.50651308830296304</v>
      </c>
      <c r="M438">
        <v>-0.221677195276901</v>
      </c>
      <c r="N438">
        <f>(Table2[[#This Row],[1W Return vs Nifty]]-AVERAGE(Table2[1W Return vs Nifty]))/_xlfn.STDEV.P(Table2[1W Return vs Nifty])</f>
        <v>-0.14807037415522592</v>
      </c>
      <c r="O438">
        <v>238.49</v>
      </c>
      <c r="P438">
        <v>224.24958523797599</v>
      </c>
      <c r="Q438">
        <v>203.39840414436699</v>
      </c>
      <c r="R438">
        <v>77.7462610329478</v>
      </c>
      <c r="S438" s="2">
        <f>(Table2[[#This Row],[Close Price]]-Table2[[#This Row],[20D EMA]])/Table2[[#This Row],[20D EMA]]</f>
        <v>8.9437712273051209E-2</v>
      </c>
      <c r="T438" s="2">
        <f>(Table2[[#This Row],[Close Price]]-Table2[[#This Row],[50D EMA]])/Table2[[#This Row],[50D EMA]]</f>
        <v>0.15861975719721536</v>
      </c>
      <c r="U438" s="2">
        <f>(Table2[[#This Row],[Close Price]]-Table2[[#This Row],[200D EMA]])/Table2[[#This Row],[200D EMA]]</f>
        <v>0.27739448641684716</v>
      </c>
      <c r="V438">
        <v>2.8047348791369302</v>
      </c>
      <c r="W438">
        <v>251.55</v>
      </c>
      <c r="X438">
        <v>262.89999999999998</v>
      </c>
      <c r="Y438">
        <v>249.11</v>
      </c>
      <c r="Z438">
        <v>262.89999999999998</v>
      </c>
      <c r="AA438">
        <v>207.4</v>
      </c>
      <c r="AB438">
        <v>263</v>
      </c>
      <c r="AC438" s="2">
        <f>(Table2[[#This Row],[Close Price]]/Table2[[#This Row],[Day Low]])-1</f>
        <v>3.2876167759888553E-2</v>
      </c>
      <c r="AD438" s="2">
        <f>(Table2[[#This Row],[Day High]]/Table2[[#This Row],[Close Price]])-1</f>
        <v>1.1854360711261558E-2</v>
      </c>
      <c r="AE438" s="2">
        <f>(Table2[[#This Row],[Close Price]]/Table2[[#This Row],[Current Week Low]])-1</f>
        <v>4.2993055276785208E-2</v>
      </c>
      <c r="AF438" s="2">
        <f>(Table2[[#This Row],[Current Week High]]/Table2[[#This Row],[Close Price]])-1</f>
        <v>1.1854360711261558E-2</v>
      </c>
      <c r="AG438" s="2">
        <f>(Table2[[#This Row],[Close Price]]/Table2[[#This Row],[Current Month Low]])-1</f>
        <v>0.25274831243972984</v>
      </c>
      <c r="AH438" s="2">
        <f>(Table2[[#This Row],[Current Month High]]/Table2[[#This Row],[Close Price]])-1</f>
        <v>1.2239242552536389E-2</v>
      </c>
      <c r="AI438">
        <v>1.22392425525363</v>
      </c>
      <c r="AJ438">
        <v>53.195754716981099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0.31</v>
      </c>
      <c r="AM438" t="s">
        <v>10349</v>
      </c>
      <c r="AN438">
        <v>23.04</v>
      </c>
      <c r="AO438" t="s">
        <v>10349</v>
      </c>
      <c r="AP438">
        <v>-1.9859820288449001E-2</v>
      </c>
      <c r="AQ438">
        <f>(Table2[[#This Row],[Sharpe Ratio]]-AVERAGE(Table2[Sharpe Ratio]))/_xlfn.STDEV.P(Table2[Sharpe Ratio])</f>
        <v>-0.98136052941388274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7.5660450430747234E-2</v>
      </c>
      <c r="AS438">
        <f>_xlfn.RANK.AVG(Table2[[#This Row],[1Y Return vs Nifty Z-Score]],Table2[1Y Return vs Nifty Z-Score])</f>
        <v>461</v>
      </c>
      <c r="AT438">
        <f>_xlfn.RANK.AVG(Table2[[#This Row],[6M Return vs Nifty Z-Score]],Table2[6M Return vs Nifty Z-Score])</f>
        <v>193</v>
      </c>
      <c r="AU438">
        <f>_xlfn.RANK.AVG(Table2[[#This Row],[Sharpe Ratio Z-Score]],Table2[Sharpe Ratio Z-Score])</f>
        <v>612</v>
      </c>
      <c r="AV438">
        <f>(Table2[[#This Row],[Rank 1Y]]+Table2[[#This Row],[Rank 6M]]+Table2[[#This Row],[Rank Sharpe]])/3</f>
        <v>422</v>
      </c>
    </row>
    <row r="439" spans="1:48" x14ac:dyDescent="0.3">
      <c r="A439" t="s">
        <v>934</v>
      </c>
      <c r="B439" t="s">
        <v>935</v>
      </c>
      <c r="C439" t="s">
        <v>10311</v>
      </c>
      <c r="D439" t="s">
        <v>193</v>
      </c>
      <c r="E439">
        <v>15921.175030844999</v>
      </c>
      <c r="F439">
        <v>654.95000000000005</v>
      </c>
      <c r="G439">
        <v>-19.306341304522299</v>
      </c>
      <c r="H439">
        <f>(Table2[[#This Row],[1Y Return vs Nifty]]-AVERAGE(Table2[1Y Return vs Nifty]))/_xlfn.STDEV.P(Table2[1Y Return vs Nifty])</f>
        <v>-0.77131809049265887</v>
      </c>
      <c r="I439">
        <v>-4.8276693599662703</v>
      </c>
      <c r="J439">
        <f>(Table2[[#This Row],[1M Return vs Nifty]]-AVERAGE(Table2[1M Return vs Nifty]))/_xlfn.STDEV.P(Table2[1M Return vs Nifty])</f>
        <v>-0.4754145812324817</v>
      </c>
      <c r="K439">
        <v>9.5368313002067797</v>
      </c>
      <c r="L439">
        <f>(Table2[[#This Row],[6M Return vs Nifty]]-AVERAGE(Table2[6M Return vs Nifty]))/_xlfn.STDEV.P(Table2[6M Return vs Nifty])</f>
        <v>5.7395811084124775E-2</v>
      </c>
      <c r="M439">
        <v>1.8275434322500399</v>
      </c>
      <c r="N439">
        <f>(Table2[[#This Row],[1W Return vs Nifty]]-AVERAGE(Table2[1W Return vs Nifty]))/_xlfn.STDEV.P(Table2[1W Return vs Nifty])</f>
        <v>0.31672381215059642</v>
      </c>
      <c r="O439">
        <v>648.82000000000005</v>
      </c>
      <c r="P439">
        <v>645.34060347183697</v>
      </c>
      <c r="Q439">
        <v>601.73498580926696</v>
      </c>
      <c r="R439">
        <v>55.246951455531502</v>
      </c>
      <c r="S439" s="2">
        <f>(Table2[[#This Row],[Close Price]]-Table2[[#This Row],[20D EMA]])/Table2[[#This Row],[20D EMA]]</f>
        <v>9.4479208409111847E-3</v>
      </c>
      <c r="T439" s="2">
        <f>(Table2[[#This Row],[Close Price]]-Table2[[#This Row],[50D EMA]])/Table2[[#This Row],[50D EMA]]</f>
        <v>1.4890426042412244E-2</v>
      </c>
      <c r="U439" s="2">
        <f>(Table2[[#This Row],[Close Price]]-Table2[[#This Row],[200D EMA]])/Table2[[#This Row],[200D EMA]]</f>
        <v>8.8435965077158979E-2</v>
      </c>
      <c r="V439">
        <v>0.303042219210028</v>
      </c>
      <c r="W439">
        <v>652.5</v>
      </c>
      <c r="X439">
        <v>669.8</v>
      </c>
      <c r="Y439">
        <v>652.5</v>
      </c>
      <c r="Z439">
        <v>669.8</v>
      </c>
      <c r="AA439">
        <v>606.29999999999995</v>
      </c>
      <c r="AB439">
        <v>678</v>
      </c>
      <c r="AC439" s="2">
        <f>(Table2[[#This Row],[Close Price]]/Table2[[#This Row],[Day Low]])-1</f>
        <v>3.7547892720306564E-3</v>
      </c>
      <c r="AD439" s="2">
        <f>(Table2[[#This Row],[Day High]]/Table2[[#This Row],[Close Price]])-1</f>
        <v>2.2673486525688791E-2</v>
      </c>
      <c r="AE439" s="2">
        <f>(Table2[[#This Row],[Close Price]]/Table2[[#This Row],[Current Week Low]])-1</f>
        <v>3.7547892720306564E-3</v>
      </c>
      <c r="AF439" s="2">
        <f>(Table2[[#This Row],[Current Week High]]/Table2[[#This Row],[Close Price]])-1</f>
        <v>2.2673486525688791E-2</v>
      </c>
      <c r="AG439" s="2">
        <f>(Table2[[#This Row],[Close Price]]/Table2[[#This Row],[Current Month Low]])-1</f>
        <v>8.0240804882071748E-2</v>
      </c>
      <c r="AH439" s="2">
        <f>(Table2[[#This Row],[Current Month High]]/Table2[[#This Row],[Close Price]])-1</f>
        <v>3.5193526223375793E-2</v>
      </c>
      <c r="AI439">
        <v>10.2374227040231</v>
      </c>
      <c r="AJ439">
        <v>30.585185923636701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0.01</v>
      </c>
      <c r="AM439" t="s">
        <v>10349</v>
      </c>
      <c r="AN439">
        <v>2.1</v>
      </c>
      <c r="AO439" t="s">
        <v>10349</v>
      </c>
      <c r="AP439">
        <v>5.5714776518469997E-2</v>
      </c>
      <c r="AQ439">
        <f>(Table2[[#This Row],[Sharpe Ratio]]-AVERAGE(Table2[Sharpe Ratio]))/_xlfn.STDEV.P(Table2[Sharpe Ratio])</f>
        <v>-0.11309176587810907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-0.98570481436852853</v>
      </c>
      <c r="AS439">
        <f>_xlfn.RANK.AVG(Table2[[#This Row],[1Y Return vs Nifty Z-Score]],Table2[1Y Return vs Nifty Z-Score])</f>
        <v>595</v>
      </c>
      <c r="AT439">
        <f>_xlfn.RANK.AVG(Table2[[#This Row],[6M Return vs Nifty Z-Score]],Table2[6M Return vs Nifty Z-Score])</f>
        <v>294</v>
      </c>
      <c r="AU439">
        <f>_xlfn.RANK.AVG(Table2[[#This Row],[Sharpe Ratio Z-Score]],Table2[Sharpe Ratio Z-Score])</f>
        <v>379</v>
      </c>
      <c r="AV439">
        <f>(Table2[[#This Row],[Rank 1Y]]+Table2[[#This Row],[Rank 6M]]+Table2[[#This Row],[Rank Sharpe]])/3</f>
        <v>422.66666666666669</v>
      </c>
    </row>
    <row r="440" spans="1:48" x14ac:dyDescent="0.3">
      <c r="A440" t="s">
        <v>877</v>
      </c>
      <c r="B440" t="s">
        <v>878</v>
      </c>
      <c r="C440" t="s">
        <v>10316</v>
      </c>
      <c r="D440" t="s">
        <v>879</v>
      </c>
      <c r="E440">
        <v>17778.282659799999</v>
      </c>
      <c r="F440">
        <v>800.2</v>
      </c>
      <c r="G440">
        <v>-11.570462813305801</v>
      </c>
      <c r="H440">
        <f>(Table2[[#This Row],[1Y Return vs Nifty]]-AVERAGE(Table2[1Y Return vs Nifty]))/_xlfn.STDEV.P(Table2[1Y Return vs Nifty])</f>
        <v>-0.6493422458025333</v>
      </c>
      <c r="I440">
        <v>12.2042055909039</v>
      </c>
      <c r="J440">
        <f>(Table2[[#This Row],[1M Return vs Nifty]]-AVERAGE(Table2[1M Return vs Nifty]))/_xlfn.STDEV.P(Table2[1M Return vs Nifty])</f>
        <v>1.1630947040749169</v>
      </c>
      <c r="K440">
        <v>-1.99258759727063</v>
      </c>
      <c r="L440">
        <f>(Table2[[#This Row],[6M Return vs Nifty]]-AVERAGE(Table2[6M Return vs Nifty]))/_xlfn.STDEV.P(Table2[6M Return vs Nifty])</f>
        <v>-0.33832488262590776</v>
      </c>
      <c r="M440">
        <v>7.6451934403650803</v>
      </c>
      <c r="N440">
        <f>(Table2[[#This Row],[1W Return vs Nifty]]-AVERAGE(Table2[1W Return vs Nifty]))/_xlfn.STDEV.P(Table2[1W Return vs Nifty])</f>
        <v>1.636254693994768</v>
      </c>
      <c r="O440">
        <v>736.41</v>
      </c>
      <c r="P440">
        <v>716.60927545652601</v>
      </c>
      <c r="Q440">
        <v>689.10075827879598</v>
      </c>
      <c r="R440">
        <v>84.287218197236598</v>
      </c>
      <c r="S440" s="2">
        <f>(Table2[[#This Row],[Close Price]]-Table2[[#This Row],[20D EMA]])/Table2[[#This Row],[20D EMA]]</f>
        <v>8.6622941024701028E-2</v>
      </c>
      <c r="T440" s="2">
        <f>(Table2[[#This Row],[Close Price]]-Table2[[#This Row],[50D EMA]])/Table2[[#This Row],[50D EMA]]</f>
        <v>0.11664756151840401</v>
      </c>
      <c r="U440" s="2">
        <f>(Table2[[#This Row],[Close Price]]-Table2[[#This Row],[200D EMA]])/Table2[[#This Row],[200D EMA]]</f>
        <v>0.16122350815387668</v>
      </c>
      <c r="V440">
        <v>1.63343391471679</v>
      </c>
      <c r="W440">
        <v>779.3</v>
      </c>
      <c r="X440">
        <v>818.3</v>
      </c>
      <c r="Y440">
        <v>751</v>
      </c>
      <c r="Z440">
        <v>818.3</v>
      </c>
      <c r="AA440">
        <v>681.05</v>
      </c>
      <c r="AB440">
        <v>818.3</v>
      </c>
      <c r="AC440" s="2">
        <f>(Table2[[#This Row],[Close Price]]/Table2[[#This Row],[Day Low]])-1</f>
        <v>2.6818940074425868E-2</v>
      </c>
      <c r="AD440" s="2">
        <f>(Table2[[#This Row],[Day High]]/Table2[[#This Row],[Close Price]])-1</f>
        <v>2.2619345163708893E-2</v>
      </c>
      <c r="AE440" s="2">
        <f>(Table2[[#This Row],[Close Price]]/Table2[[#This Row],[Current Week Low]])-1</f>
        <v>6.5512649800266276E-2</v>
      </c>
      <c r="AF440" s="2">
        <f>(Table2[[#This Row],[Current Week High]]/Table2[[#This Row],[Close Price]])-1</f>
        <v>2.2619345163708893E-2</v>
      </c>
      <c r="AG440" s="2">
        <f>(Table2[[#This Row],[Close Price]]/Table2[[#This Row],[Current Month Low]])-1</f>
        <v>0.17495044416709504</v>
      </c>
      <c r="AH440" s="2">
        <f>(Table2[[#This Row],[Current Month High]]/Table2[[#This Row],[Close Price]])-1</f>
        <v>2.2619345163708893E-2</v>
      </c>
      <c r="AI440">
        <v>6.1609597600599697</v>
      </c>
      <c r="AJ440">
        <v>34.713804713804699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0.09</v>
      </c>
      <c r="AM440" t="s">
        <v>10349</v>
      </c>
      <c r="AN440">
        <v>11.21</v>
      </c>
      <c r="AO440" t="s">
        <v>10349</v>
      </c>
      <c r="AP440">
        <v>8.3773096829224999E-2</v>
      </c>
      <c r="AQ440">
        <f>(Table2[[#This Row],[Sharpe Ratio]]-AVERAGE(Table2[Sharpe Ratio]))/_xlfn.STDEV.P(Table2[Sharpe Ratio])</f>
        <v>0.20926738802318609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2.0209496576644299</v>
      </c>
      <c r="AS440">
        <f>_xlfn.RANK.AVG(Table2[[#This Row],[1Y Return vs Nifty Z-Score]],Table2[1Y Return vs Nifty Z-Score])</f>
        <v>544</v>
      </c>
      <c r="AT440">
        <f>_xlfn.RANK.AVG(Table2[[#This Row],[6M Return vs Nifty Z-Score]],Table2[6M Return vs Nifty Z-Score])</f>
        <v>437</v>
      </c>
      <c r="AU440">
        <f>_xlfn.RANK.AVG(Table2[[#This Row],[Sharpe Ratio Z-Score]],Table2[Sharpe Ratio Z-Score])</f>
        <v>288</v>
      </c>
      <c r="AV440">
        <f>(Table2[[#This Row],[Rank 1Y]]+Table2[[#This Row],[Rank 6M]]+Table2[[#This Row],[Rank Sharpe]])/3</f>
        <v>423</v>
      </c>
    </row>
    <row r="441" spans="1:48" x14ac:dyDescent="0.3">
      <c r="A441" t="s">
        <v>78</v>
      </c>
      <c r="B441" t="s">
        <v>79</v>
      </c>
      <c r="C441" t="s">
        <v>6698</v>
      </c>
      <c r="D441" t="s">
        <v>80</v>
      </c>
      <c r="E441">
        <v>325675.63272592903</v>
      </c>
      <c r="F441">
        <v>11300.35</v>
      </c>
      <c r="G441">
        <v>9.3514049504164198</v>
      </c>
      <c r="H441">
        <f>(Table2[[#This Row],[1Y Return vs Nifty]]-AVERAGE(Table2[1Y Return vs Nifty]))/_xlfn.STDEV.P(Table2[1Y Return vs Nifty])</f>
        <v>-0.31945566655071506</v>
      </c>
      <c r="I441">
        <v>-4.0006410663253504</v>
      </c>
      <c r="J441">
        <f>(Table2[[#This Row],[1M Return vs Nifty]]-AVERAGE(Table2[1M Return vs Nifty]))/_xlfn.STDEV.P(Table2[1M Return vs Nifty])</f>
        <v>-0.39585237552985303</v>
      </c>
      <c r="K441">
        <v>0.85785855536204603</v>
      </c>
      <c r="L441">
        <f>(Table2[[#This Row],[6M Return vs Nifty]]-AVERAGE(Table2[6M Return vs Nifty]))/_xlfn.STDEV.P(Table2[6M Return vs Nifty])</f>
        <v>-0.24048989727814721</v>
      </c>
      <c r="M441">
        <v>-2.00446621815551</v>
      </c>
      <c r="N441">
        <f>(Table2[[#This Row],[1W Return vs Nifty]]-AVERAGE(Table2[1W Return vs Nifty]))/_xlfn.STDEV.P(Table2[1W Return vs Nifty])</f>
        <v>-0.55243384879183932</v>
      </c>
      <c r="O441">
        <v>11365.27</v>
      </c>
      <c r="P441">
        <v>11236.160772147799</v>
      </c>
      <c r="Q441">
        <v>10196.6289773029</v>
      </c>
      <c r="R441">
        <v>46.784100584443102</v>
      </c>
      <c r="S441" s="2">
        <f>(Table2[[#This Row],[Close Price]]-Table2[[#This Row],[20D EMA]])/Table2[[#This Row],[20D EMA]]</f>
        <v>-5.7121388229228231E-3</v>
      </c>
      <c r="T441" s="2">
        <f>(Table2[[#This Row],[Close Price]]-Table2[[#This Row],[50D EMA]])/Table2[[#This Row],[50D EMA]]</f>
        <v>5.7127366859428723E-3</v>
      </c>
      <c r="U441" s="2">
        <f>(Table2[[#This Row],[Close Price]]-Table2[[#This Row],[200D EMA]])/Table2[[#This Row],[200D EMA]]</f>
        <v>0.10824371712983953</v>
      </c>
      <c r="V441">
        <v>0.69509716877138294</v>
      </c>
      <c r="W441">
        <v>11286.45</v>
      </c>
      <c r="X441">
        <v>11450</v>
      </c>
      <c r="Y441">
        <v>11271.4</v>
      </c>
      <c r="Z441">
        <v>11450</v>
      </c>
      <c r="AA441">
        <v>10950.2</v>
      </c>
      <c r="AB441">
        <v>12032.3</v>
      </c>
      <c r="AC441" s="2">
        <f>(Table2[[#This Row],[Close Price]]/Table2[[#This Row],[Day Low]])-1</f>
        <v>1.2315652840353408E-3</v>
      </c>
      <c r="AD441" s="2">
        <f>(Table2[[#This Row],[Day High]]/Table2[[#This Row],[Close Price]])-1</f>
        <v>1.324295265190889E-2</v>
      </c>
      <c r="AE441" s="2">
        <f>(Table2[[#This Row],[Close Price]]/Table2[[#This Row],[Current Week Low]])-1</f>
        <v>2.5684475752791869E-3</v>
      </c>
      <c r="AF441" s="2">
        <f>(Table2[[#This Row],[Current Week High]]/Table2[[#This Row],[Close Price]])-1</f>
        <v>1.324295265190889E-2</v>
      </c>
      <c r="AG441" s="2">
        <f>(Table2[[#This Row],[Close Price]]/Table2[[#This Row],[Current Month Low]])-1</f>
        <v>3.1976584902558836E-2</v>
      </c>
      <c r="AH441" s="2">
        <f>(Table2[[#This Row],[Current Month High]]/Table2[[#This Row],[Close Price]])-1</f>
        <v>6.4772330060573147E-2</v>
      </c>
      <c r="AI441">
        <v>6.88164525877517</v>
      </c>
      <c r="AJ441">
        <v>40.463390532066299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0.03</v>
      </c>
      <c r="AM441" t="s">
        <v>10349</v>
      </c>
      <c r="AN441">
        <v>0.38</v>
      </c>
      <c r="AO441" t="s">
        <v>10349</v>
      </c>
      <c r="AP441">
        <v>1.7923736339999E-2</v>
      </c>
      <c r="AQ441">
        <f>(Table2[[#This Row],[Sharpe Ratio]]-AVERAGE(Table2[Sharpe Ratio]))/_xlfn.STDEV.P(Table2[Sharpe Ratio])</f>
        <v>-0.54726913651394804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-2.0555009246645026</v>
      </c>
      <c r="AS441">
        <f>_xlfn.RANK.AVG(Table2[[#This Row],[1Y Return vs Nifty Z-Score]],Table2[1Y Return vs Nifty Z-Score])</f>
        <v>389</v>
      </c>
      <c r="AT441">
        <f>_xlfn.RANK.AVG(Table2[[#This Row],[6M Return vs Nifty Z-Score]],Table2[6M Return vs Nifty Z-Score])</f>
        <v>402</v>
      </c>
      <c r="AU441">
        <f>_xlfn.RANK.AVG(Table2[[#This Row],[Sharpe Ratio Z-Score]],Table2[Sharpe Ratio Z-Score])</f>
        <v>483</v>
      </c>
      <c r="AV441">
        <f>(Table2[[#This Row],[Rank 1Y]]+Table2[[#This Row],[Rank 6M]]+Table2[[#This Row],[Rank Sharpe]])/3</f>
        <v>424.66666666666669</v>
      </c>
    </row>
    <row r="442" spans="1:48" x14ac:dyDescent="0.3">
      <c r="A442" t="s">
        <v>168</v>
      </c>
      <c r="B442" t="s">
        <v>169</v>
      </c>
      <c r="C442" t="s">
        <v>10304</v>
      </c>
      <c r="D442" t="s">
        <v>21</v>
      </c>
      <c r="E442">
        <v>158920.38163019999</v>
      </c>
      <c r="F442">
        <v>1624.6</v>
      </c>
      <c r="G442">
        <v>7.2702211871576203</v>
      </c>
      <c r="H442">
        <f>(Table2[[#This Row],[1Y Return vs Nifty]]-AVERAGE(Table2[1Y Return vs Nifty]))/_xlfn.STDEV.P(Table2[1Y Return vs Nifty])</f>
        <v>-0.35227083392531877</v>
      </c>
      <c r="I442">
        <v>5.2369147656030597</v>
      </c>
      <c r="J442">
        <f>(Table2[[#This Row],[1M Return vs Nifty]]-AVERAGE(Table2[1M Return vs Nifty]))/_xlfn.STDEV.P(Table2[1M Return vs Nifty])</f>
        <v>0.49282377127258181</v>
      </c>
      <c r="K442">
        <v>12.649158244629801</v>
      </c>
      <c r="L442">
        <f>(Table2[[#This Row],[6M Return vs Nifty]]-AVERAGE(Table2[6M Return vs Nifty]))/_xlfn.STDEV.P(Table2[6M Return vs Nifty])</f>
        <v>0.16421925018815242</v>
      </c>
      <c r="M442">
        <v>1.1990048635264901</v>
      </c>
      <c r="N442">
        <f>(Table2[[#This Row],[1W Return vs Nifty]]-AVERAGE(Table2[1W Return vs Nifty]))/_xlfn.STDEV.P(Table2[1W Return vs Nifty])</f>
        <v>0.17416177237440458</v>
      </c>
      <c r="O442">
        <v>1562.15</v>
      </c>
      <c r="P442">
        <v>1497.1000853917899</v>
      </c>
      <c r="Q442">
        <v>1350.55336729036</v>
      </c>
      <c r="R442">
        <v>65.672960389810498</v>
      </c>
      <c r="S442" s="2">
        <f>(Table2[[#This Row],[Close Price]]-Table2[[#This Row],[20D EMA]])/Table2[[#This Row],[20D EMA]]</f>
        <v>3.997695483788357E-2</v>
      </c>
      <c r="T442" s="2">
        <f>(Table2[[#This Row],[Close Price]]-Table2[[#This Row],[50D EMA]])/Table2[[#This Row],[50D EMA]]</f>
        <v>8.51645897641128E-2</v>
      </c>
      <c r="U442" s="2">
        <f>(Table2[[#This Row],[Close Price]]-Table2[[#This Row],[200D EMA]])/Table2[[#This Row],[200D EMA]]</f>
        <v>0.2029143307823997</v>
      </c>
      <c r="V442">
        <v>0.79297013388434001</v>
      </c>
      <c r="W442">
        <v>1622.1</v>
      </c>
      <c r="X442">
        <v>1645</v>
      </c>
      <c r="Y442">
        <v>1609</v>
      </c>
      <c r="Z442">
        <v>1645</v>
      </c>
      <c r="AA442">
        <v>1426.75</v>
      </c>
      <c r="AB442">
        <v>1645</v>
      </c>
      <c r="AC442" s="2">
        <f>(Table2[[#This Row],[Close Price]]/Table2[[#This Row],[Day Low]])-1</f>
        <v>1.5412120091240489E-3</v>
      </c>
      <c r="AD442" s="2">
        <f>(Table2[[#This Row],[Day High]]/Table2[[#This Row],[Close Price]])-1</f>
        <v>1.2556937092207399E-2</v>
      </c>
      <c r="AE442" s="2">
        <f>(Table2[[#This Row],[Close Price]]/Table2[[#This Row],[Current Week Low]])-1</f>
        <v>9.6954630205094983E-3</v>
      </c>
      <c r="AF442" s="2">
        <f>(Table2[[#This Row],[Current Week High]]/Table2[[#This Row],[Close Price]])-1</f>
        <v>1.2556937092207399E-2</v>
      </c>
      <c r="AG442" s="2">
        <f>(Table2[[#This Row],[Close Price]]/Table2[[#This Row],[Current Month Low]])-1</f>
        <v>0.13867180655335543</v>
      </c>
      <c r="AH442" s="2">
        <f>(Table2[[#This Row],[Current Month High]]/Table2[[#This Row],[Close Price]])-1</f>
        <v>1.2556937092207399E-2</v>
      </c>
      <c r="AI442">
        <v>1.2556937092207301</v>
      </c>
      <c r="AJ442">
        <v>47.939716796430297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0.01</v>
      </c>
      <c r="AM442" t="s">
        <v>10349</v>
      </c>
      <c r="AN442">
        <v>10.78</v>
      </c>
      <c r="AO442" t="s">
        <v>10349</v>
      </c>
      <c r="AP442">
        <v>-1.4721300617752E-2</v>
      </c>
      <c r="AQ442">
        <f>(Table2[[#This Row],[Sharpe Ratio]]-AVERAGE(Table2[Sharpe Ratio]))/_xlfn.STDEV.P(Table2[Sharpe Ratio])</f>
        <v>-0.92232460584449805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-0.44339064593467792</v>
      </c>
      <c r="AS442">
        <f>_xlfn.RANK.AVG(Table2[[#This Row],[1Y Return vs Nifty Z-Score]],Table2[1Y Return vs Nifty Z-Score])</f>
        <v>400</v>
      </c>
      <c r="AT442">
        <f>_xlfn.RANK.AVG(Table2[[#This Row],[6M Return vs Nifty Z-Score]],Table2[6M Return vs Nifty Z-Score])</f>
        <v>269</v>
      </c>
      <c r="AU442">
        <f>_xlfn.RANK.AVG(Table2[[#This Row],[Sharpe Ratio Z-Score]],Table2[Sharpe Ratio Z-Score])</f>
        <v>606</v>
      </c>
      <c r="AV442">
        <f>(Table2[[#This Row],[Rank 1Y]]+Table2[[#This Row],[Rank 6M]]+Table2[[#This Row],[Rank Sharpe]])/3</f>
        <v>425</v>
      </c>
    </row>
    <row r="443" spans="1:48" x14ac:dyDescent="0.3">
      <c r="A443" t="s">
        <v>1998</v>
      </c>
      <c r="B443" t="s">
        <v>1999</v>
      </c>
      <c r="C443" t="s">
        <v>10307</v>
      </c>
      <c r="D443" t="s">
        <v>499</v>
      </c>
      <c r="E443">
        <v>3410.8496755000001</v>
      </c>
      <c r="F443">
        <v>469.25</v>
      </c>
      <c r="G443">
        <v>-21.044160554235798</v>
      </c>
      <c r="H443">
        <f>(Table2[[#This Row],[1Y Return vs Nifty]]-AVERAGE(Table2[1Y Return vs Nifty]))/_xlfn.STDEV.P(Table2[1Y Return vs Nifty])</f>
        <v>-0.79871924100752834</v>
      </c>
      <c r="I443">
        <v>11.3192675837244</v>
      </c>
      <c r="J443">
        <f>(Table2[[#This Row],[1M Return vs Nifty]]-AVERAGE(Table2[1M Return vs Nifty]))/_xlfn.STDEV.P(Table2[1M Return vs Nifty])</f>
        <v>1.0779614380153892</v>
      </c>
      <c r="K443">
        <v>23.0381361381977</v>
      </c>
      <c r="L443">
        <f>(Table2[[#This Row],[6M Return vs Nifty]]-AVERAGE(Table2[6M Return vs Nifty]))/_xlfn.STDEV.P(Table2[6M Return vs Nifty])</f>
        <v>0.52079693858148346</v>
      </c>
      <c r="M443">
        <v>-1.0470200880797901E-2</v>
      </c>
      <c r="N443">
        <f>(Table2[[#This Row],[1W Return vs Nifty]]-AVERAGE(Table2[1W Return vs Nifty]))/_xlfn.STDEV.P(Table2[1W Return vs Nifty])</f>
        <v>-0.10016543811087876</v>
      </c>
      <c r="O443">
        <v>450.07</v>
      </c>
      <c r="P443">
        <v>414.65450585581902</v>
      </c>
      <c r="Q443">
        <v>369.572817671309</v>
      </c>
      <c r="R443">
        <v>59.379293261582397</v>
      </c>
      <c r="S443" s="2">
        <f>(Table2[[#This Row],[Close Price]]-Table2[[#This Row],[20D EMA]])/Table2[[#This Row],[20D EMA]]</f>
        <v>4.261559312995758E-2</v>
      </c>
      <c r="T443" s="2">
        <f>(Table2[[#This Row],[Close Price]]-Table2[[#This Row],[50D EMA]])/Table2[[#This Row],[50D EMA]]</f>
        <v>0.13166502081413428</v>
      </c>
      <c r="U443" s="2">
        <f>(Table2[[#This Row],[Close Price]]-Table2[[#This Row],[200D EMA]])/Table2[[#This Row],[200D EMA]]</f>
        <v>0.26970918195975652</v>
      </c>
      <c r="V443">
        <v>1.10527805267485</v>
      </c>
      <c r="W443">
        <v>461.6</v>
      </c>
      <c r="X443">
        <v>487.95</v>
      </c>
      <c r="Y443">
        <v>461.6</v>
      </c>
      <c r="Z443">
        <v>497.4</v>
      </c>
      <c r="AA443">
        <v>392.6</v>
      </c>
      <c r="AB443">
        <v>505</v>
      </c>
      <c r="AC443" s="2">
        <f>(Table2[[#This Row],[Close Price]]/Table2[[#This Row],[Day Low]])-1</f>
        <v>1.6572790294627326E-2</v>
      </c>
      <c r="AD443" s="2">
        <f>(Table2[[#This Row],[Day High]]/Table2[[#This Row],[Close Price]])-1</f>
        <v>3.9850825785828325E-2</v>
      </c>
      <c r="AE443" s="2">
        <f>(Table2[[#This Row],[Close Price]]/Table2[[#This Row],[Current Week Low]])-1</f>
        <v>1.6572790294627326E-2</v>
      </c>
      <c r="AF443" s="2">
        <f>(Table2[[#This Row],[Current Week High]]/Table2[[#This Row],[Close Price]])-1</f>
        <v>5.9989344698987646E-2</v>
      </c>
      <c r="AG443" s="2">
        <f>(Table2[[#This Row],[Close Price]]/Table2[[#This Row],[Current Month Low]])-1</f>
        <v>0.19523688232297487</v>
      </c>
      <c r="AH443" s="2">
        <f>(Table2[[#This Row],[Current Month High]]/Table2[[#This Row],[Close Price]])-1</f>
        <v>7.6185402237613165E-2</v>
      </c>
      <c r="AI443">
        <v>7.6185402237613102</v>
      </c>
      <c r="AJ443">
        <v>59.040840535502397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0.34</v>
      </c>
      <c r="AM443" t="s">
        <v>10349</v>
      </c>
      <c r="AN443">
        <v>13.26</v>
      </c>
      <c r="AO443" t="s">
        <v>10349</v>
      </c>
      <c r="AP443">
        <v>1.6109218609378001E-2</v>
      </c>
      <c r="AQ443">
        <f>(Table2[[#This Row],[Sharpe Ratio]]-AVERAGE(Table2[Sharpe Ratio]))/_xlfn.STDEV.P(Table2[Sharpe Ratio])</f>
        <v>-0.56811594394588383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0.13175775353258179</v>
      </c>
      <c r="AS443">
        <f>_xlfn.RANK.AVG(Table2[[#This Row],[1Y Return vs Nifty Z-Score]],Table2[1Y Return vs Nifty Z-Score])</f>
        <v>604</v>
      </c>
      <c r="AT443">
        <f>_xlfn.RANK.AVG(Table2[[#This Row],[6M Return vs Nifty Z-Score]],Table2[6M Return vs Nifty Z-Score])</f>
        <v>188</v>
      </c>
      <c r="AU443">
        <f>_xlfn.RANK.AVG(Table2[[#This Row],[Sharpe Ratio Z-Score]],Table2[Sharpe Ratio Z-Score])</f>
        <v>488</v>
      </c>
      <c r="AV443">
        <f>(Table2[[#This Row],[Rank 1Y]]+Table2[[#This Row],[Rank 6M]]+Table2[[#This Row],[Rank Sharpe]])/3</f>
        <v>426.66666666666669</v>
      </c>
    </row>
    <row r="444" spans="1:48" x14ac:dyDescent="0.3">
      <c r="A444" t="s">
        <v>603</v>
      </c>
      <c r="B444" t="s">
        <v>604</v>
      </c>
      <c r="C444" t="s">
        <v>10311</v>
      </c>
      <c r="D444" t="s">
        <v>407</v>
      </c>
      <c r="E444">
        <v>32034.491716240002</v>
      </c>
      <c r="F444">
        <v>504.4</v>
      </c>
      <c r="G444">
        <v>-1.05085179492808</v>
      </c>
      <c r="H444">
        <f>(Table2[[#This Row],[1Y Return vs Nifty]]-AVERAGE(Table2[1Y Return vs Nifty]))/_xlfn.STDEV.P(Table2[1Y Return vs Nifty])</f>
        <v>-0.48347376153987565</v>
      </c>
      <c r="I444">
        <v>-10.6189868353023</v>
      </c>
      <c r="J444">
        <f>(Table2[[#This Row],[1M Return vs Nifty]]-AVERAGE(Table2[1M Return vs Nifty]))/_xlfn.STDEV.P(Table2[1M Return vs Nifty])</f>
        <v>-1.0325539146806928</v>
      </c>
      <c r="K444">
        <v>-15.335824792091501</v>
      </c>
      <c r="L444">
        <f>(Table2[[#This Row],[6M Return vs Nifty]]-AVERAGE(Table2[6M Return vs Nifty]))/_xlfn.STDEV.P(Table2[6M Return vs Nifty])</f>
        <v>-0.79630070309222023</v>
      </c>
      <c r="M444">
        <v>2.3067849124992499</v>
      </c>
      <c r="N444">
        <f>(Table2[[#This Row],[1W Return vs Nifty]]-AVERAGE(Table2[1W Return vs Nifty]))/_xlfn.STDEV.P(Table2[1W Return vs Nifty])</f>
        <v>0.42542301752861811</v>
      </c>
      <c r="O444">
        <v>508.22</v>
      </c>
      <c r="P444">
        <v>510.94009786868099</v>
      </c>
      <c r="Q444">
        <v>480.59045497609202</v>
      </c>
      <c r="R444">
        <v>48.958563767894901</v>
      </c>
      <c r="S444" s="2">
        <f>(Table2[[#This Row],[Close Price]]-Table2[[#This Row],[20D EMA]])/Table2[[#This Row],[20D EMA]]</f>
        <v>-7.5164298925663097E-3</v>
      </c>
      <c r="T444" s="2">
        <f>(Table2[[#This Row],[Close Price]]-Table2[[#This Row],[50D EMA]])/Table2[[#This Row],[50D EMA]]</f>
        <v>-1.2800126464848167E-2</v>
      </c>
      <c r="U444" s="2">
        <f>(Table2[[#This Row],[Close Price]]-Table2[[#This Row],[200D EMA]])/Table2[[#This Row],[200D EMA]]</f>
        <v>4.9542276125921839E-2</v>
      </c>
      <c r="V444">
        <v>0.52544352170698205</v>
      </c>
      <c r="W444">
        <v>503</v>
      </c>
      <c r="X444">
        <v>512</v>
      </c>
      <c r="Y444">
        <v>501.05</v>
      </c>
      <c r="Z444">
        <v>512</v>
      </c>
      <c r="AA444">
        <v>477.15</v>
      </c>
      <c r="AB444">
        <v>560</v>
      </c>
      <c r="AC444" s="2">
        <f>(Table2[[#This Row],[Close Price]]/Table2[[#This Row],[Day Low]])-1</f>
        <v>2.783300198807126E-3</v>
      </c>
      <c r="AD444" s="2">
        <f>(Table2[[#This Row],[Day High]]/Table2[[#This Row],[Close Price]])-1</f>
        <v>1.5067406819984086E-2</v>
      </c>
      <c r="AE444" s="2">
        <f>(Table2[[#This Row],[Close Price]]/Table2[[#This Row],[Current Week Low]])-1</f>
        <v>6.6859594850812165E-3</v>
      </c>
      <c r="AF444" s="2">
        <f>(Table2[[#This Row],[Current Week High]]/Table2[[#This Row],[Close Price]])-1</f>
        <v>1.5067406819984086E-2</v>
      </c>
      <c r="AG444" s="2">
        <f>(Table2[[#This Row],[Close Price]]/Table2[[#This Row],[Current Month Low]])-1</f>
        <v>5.7109923504139237E-2</v>
      </c>
      <c r="AH444" s="2">
        <f>(Table2[[#This Row],[Current Month High]]/Table2[[#This Row],[Close Price]])-1</f>
        <v>0.11022997620935771</v>
      </c>
      <c r="AI444">
        <v>12.6189532117367</v>
      </c>
      <c r="AJ444">
        <v>38.191780821917803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0.01</v>
      </c>
      <c r="AM444" t="s">
        <v>10349</v>
      </c>
      <c r="AN444">
        <v>-1.39</v>
      </c>
      <c r="AO444" t="s">
        <v>10348</v>
      </c>
      <c r="AP444">
        <v>0.108040797629107</v>
      </c>
      <c r="AQ444">
        <f>(Table2[[#This Row],[Sharpe Ratio]]-AVERAGE(Table2[Sharpe Ratio]))/_xlfn.STDEV.P(Table2[Sharpe Ratio])</f>
        <v>0.48807650454685597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473</v>
      </c>
      <c r="AT444">
        <f>_xlfn.RANK.AVG(Table2[[#This Row],[6M Return vs Nifty Z-Score]],Table2[6M Return vs Nifty Z-Score])</f>
        <v>589</v>
      </c>
      <c r="AU444">
        <f>_xlfn.RANK.AVG(Table2[[#This Row],[Sharpe Ratio Z-Score]],Table2[Sharpe Ratio Z-Score])</f>
        <v>219</v>
      </c>
      <c r="AV444">
        <f>(Table2[[#This Row],[Rank 1Y]]+Table2[[#This Row],[Rank 6M]]+Table2[[#This Row],[Rank Sharpe]])/3</f>
        <v>427</v>
      </c>
    </row>
    <row r="445" spans="1:48" x14ac:dyDescent="0.3">
      <c r="A445" t="s">
        <v>1794</v>
      </c>
      <c r="B445" t="s">
        <v>1795</v>
      </c>
      <c r="C445" t="s">
        <v>10311</v>
      </c>
      <c r="D445" t="s">
        <v>193</v>
      </c>
      <c r="E445">
        <v>4387.6097341650002</v>
      </c>
      <c r="F445">
        <v>172.55</v>
      </c>
      <c r="G445">
        <v>-3.07397665279934</v>
      </c>
      <c r="H445">
        <f>(Table2[[#This Row],[1Y Return vs Nifty]]-AVERAGE(Table2[1Y Return vs Nifty]))/_xlfn.STDEV.P(Table2[1Y Return vs Nifty])</f>
        <v>-0.51537348226747348</v>
      </c>
      <c r="I445">
        <v>-19.713261812617201</v>
      </c>
      <c r="J445">
        <f>(Table2[[#This Row],[1M Return vs Nifty]]-AVERAGE(Table2[1M Return vs Nifty]))/_xlfn.STDEV.P(Table2[1M Return vs Nifty])</f>
        <v>-1.9074460822460664</v>
      </c>
      <c r="K445">
        <v>1.0432880478347</v>
      </c>
      <c r="L445">
        <f>(Table2[[#This Row],[6M Return vs Nifty]]-AVERAGE(Table2[6M Return vs Nifty]))/_xlfn.STDEV.P(Table2[6M Return vs Nifty])</f>
        <v>-0.23412545792104894</v>
      </c>
      <c r="M445">
        <v>-2.5812908465095301</v>
      </c>
      <c r="N445">
        <f>(Table2[[#This Row],[1W Return vs Nifty]]-AVERAGE(Table2[1W Return vs Nifty]))/_xlfn.STDEV.P(Table2[1W Return vs Nifty])</f>
        <v>-0.68326638589182054</v>
      </c>
      <c r="O445">
        <v>181.02</v>
      </c>
      <c r="P445">
        <v>187.49568753713999</v>
      </c>
      <c r="Q445">
        <v>171.591252281761</v>
      </c>
      <c r="R445">
        <v>37.596964172609098</v>
      </c>
      <c r="S445" s="2">
        <f>(Table2[[#This Row],[Close Price]]-Table2[[#This Row],[20D EMA]])/Table2[[#This Row],[20D EMA]]</f>
        <v>-4.6790409899458617E-2</v>
      </c>
      <c r="T445" s="2">
        <f>(Table2[[#This Row],[Close Price]]-Table2[[#This Row],[50D EMA]])/Table2[[#This Row],[50D EMA]]</f>
        <v>-7.9712166895462414E-2</v>
      </c>
      <c r="U445" s="2">
        <f>(Table2[[#This Row],[Close Price]]-Table2[[#This Row],[200D EMA]])/Table2[[#This Row],[200D EMA]]</f>
        <v>5.5873927457834559E-3</v>
      </c>
      <c r="V445">
        <v>0.90584947717726005</v>
      </c>
      <c r="W445">
        <v>171.71</v>
      </c>
      <c r="X445">
        <v>176.4</v>
      </c>
      <c r="Y445">
        <v>171.51</v>
      </c>
      <c r="Z445">
        <v>181.38</v>
      </c>
      <c r="AA445">
        <v>169.2</v>
      </c>
      <c r="AB445">
        <v>220</v>
      </c>
      <c r="AC445" s="2">
        <f>(Table2[[#This Row],[Close Price]]/Table2[[#This Row],[Day Low]])-1</f>
        <v>4.8919690175295294E-3</v>
      </c>
      <c r="AD445" s="2">
        <f>(Table2[[#This Row],[Day High]]/Table2[[#This Row],[Close Price]])-1</f>
        <v>2.2312373225152005E-2</v>
      </c>
      <c r="AE445" s="2">
        <f>(Table2[[#This Row],[Close Price]]/Table2[[#This Row],[Current Week Low]])-1</f>
        <v>6.0637863681418658E-3</v>
      </c>
      <c r="AF445" s="2">
        <f>(Table2[[#This Row],[Current Week High]]/Table2[[#This Row],[Close Price]])-1</f>
        <v>5.1173572877426743E-2</v>
      </c>
      <c r="AG445" s="2">
        <f>(Table2[[#This Row],[Close Price]]/Table2[[#This Row],[Current Month Low]])-1</f>
        <v>1.9799054373522695E-2</v>
      </c>
      <c r="AH445" s="2">
        <f>(Table2[[#This Row],[Current Month High]]/Table2[[#This Row],[Close Price]])-1</f>
        <v>0.27499275572297877</v>
      </c>
      <c r="AI445">
        <v>30.802665893943701</v>
      </c>
      <c r="AJ445">
        <v>36.890122967076501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-0.03</v>
      </c>
      <c r="AM445" t="s">
        <v>10348</v>
      </c>
      <c r="AN445">
        <v>-3.37</v>
      </c>
      <c r="AO445" t="s">
        <v>10348</v>
      </c>
      <c r="AP445">
        <v>4.7642894319435997E-2</v>
      </c>
      <c r="AQ445">
        <f>(Table2[[#This Row],[Sharpe Ratio]]-AVERAGE(Table2[Sharpe Ratio]))/_xlfn.STDEV.P(Table2[Sharpe Ratio])</f>
        <v>-0.20582878959346451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487</v>
      </c>
      <c r="AT445">
        <f>_xlfn.RANK.AVG(Table2[[#This Row],[6M Return vs Nifty Z-Score]],Table2[6M Return vs Nifty Z-Score])</f>
        <v>394</v>
      </c>
      <c r="AU445">
        <f>_xlfn.RANK.AVG(Table2[[#This Row],[Sharpe Ratio Z-Score]],Table2[Sharpe Ratio Z-Score])</f>
        <v>402</v>
      </c>
      <c r="AV445">
        <f>(Table2[[#This Row],[Rank 1Y]]+Table2[[#This Row],[Rank 6M]]+Table2[[#This Row],[Rank Sharpe]])/3</f>
        <v>427.66666666666669</v>
      </c>
    </row>
    <row r="446" spans="1:48" x14ac:dyDescent="0.3">
      <c r="A446" t="s">
        <v>1798</v>
      </c>
      <c r="B446" t="s">
        <v>1799</v>
      </c>
      <c r="C446" t="s">
        <v>10318</v>
      </c>
      <c r="D446" t="s">
        <v>561</v>
      </c>
      <c r="E446">
        <v>4298.4901759499999</v>
      </c>
      <c r="F446">
        <v>375.25</v>
      </c>
      <c r="G446">
        <v>3.6139233506372501</v>
      </c>
      <c r="H446">
        <f>(Table2[[#This Row],[1Y Return vs Nifty]]-AVERAGE(Table2[1Y Return vs Nifty]))/_xlfn.STDEV.P(Table2[1Y Return vs Nifty])</f>
        <v>-0.40992168994052475</v>
      </c>
      <c r="I446">
        <v>-2.3296674250705598</v>
      </c>
      <c r="J446">
        <f>(Table2[[#This Row],[1M Return vs Nifty]]-AVERAGE(Table2[1M Return vs Nifty]))/_xlfn.STDEV.P(Table2[1M Return vs Nifty])</f>
        <v>-0.23510050090667736</v>
      </c>
      <c r="K446">
        <v>-24.0940962913234</v>
      </c>
      <c r="L446">
        <f>(Table2[[#This Row],[6M Return vs Nifty]]-AVERAGE(Table2[6M Return vs Nifty]))/_xlfn.STDEV.P(Table2[6M Return vs Nifty])</f>
        <v>-1.0969081581769826</v>
      </c>
      <c r="M446">
        <v>-1.39896994342092</v>
      </c>
      <c r="N446">
        <f>(Table2[[#This Row],[1W Return vs Nifty]]-AVERAGE(Table2[1W Return vs Nifty]))/_xlfn.STDEV.P(Table2[1W Return vs Nifty])</f>
        <v>-0.41509814928440769</v>
      </c>
      <c r="O446">
        <v>369.75</v>
      </c>
      <c r="P446">
        <v>370.69898215840902</v>
      </c>
      <c r="Q446">
        <v>358.61802078565898</v>
      </c>
      <c r="R446">
        <v>58.921141473192201</v>
      </c>
      <c r="S446" s="2">
        <f>(Table2[[#This Row],[Close Price]]-Table2[[#This Row],[20D EMA]])/Table2[[#This Row],[20D EMA]]</f>
        <v>1.4874915483434753E-2</v>
      </c>
      <c r="T446" s="2">
        <f>(Table2[[#This Row],[Close Price]]-Table2[[#This Row],[50D EMA]])/Table2[[#This Row],[50D EMA]]</f>
        <v>1.2276855509806098E-2</v>
      </c>
      <c r="U446" s="2">
        <f>(Table2[[#This Row],[Close Price]]-Table2[[#This Row],[200D EMA]])/Table2[[#This Row],[200D EMA]]</f>
        <v>4.6377979494459702E-2</v>
      </c>
      <c r="V446">
        <v>0.68899531803460501</v>
      </c>
      <c r="W446">
        <v>369.35</v>
      </c>
      <c r="X446">
        <v>384.25</v>
      </c>
      <c r="Y446">
        <v>369.1</v>
      </c>
      <c r="Z446">
        <v>384.25</v>
      </c>
      <c r="AA446">
        <v>346.75</v>
      </c>
      <c r="AB446">
        <v>397</v>
      </c>
      <c r="AC446" s="2">
        <f>(Table2[[#This Row],[Close Price]]/Table2[[#This Row],[Day Low]])-1</f>
        <v>1.5974008393123018E-2</v>
      </c>
      <c r="AD446" s="2">
        <f>(Table2[[#This Row],[Day High]]/Table2[[#This Row],[Close Price]])-1</f>
        <v>2.3984010659560351E-2</v>
      </c>
      <c r="AE446" s="2">
        <f>(Table2[[#This Row],[Close Price]]/Table2[[#This Row],[Current Week Low]])-1</f>
        <v>1.6662151178542306E-2</v>
      </c>
      <c r="AF446" s="2">
        <f>(Table2[[#This Row],[Current Week High]]/Table2[[#This Row],[Close Price]])-1</f>
        <v>2.3984010659560351E-2</v>
      </c>
      <c r="AG446" s="2">
        <f>(Table2[[#This Row],[Close Price]]/Table2[[#This Row],[Current Month Low]])-1</f>
        <v>8.2191780821917915E-2</v>
      </c>
      <c r="AH446" s="2">
        <f>(Table2[[#This Row],[Current Month High]]/Table2[[#This Row],[Close Price]])-1</f>
        <v>5.7961359093937403E-2</v>
      </c>
      <c r="AI446">
        <v>22.278481012658201</v>
      </c>
      <c r="AJ446">
        <v>34.570557647480697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0</v>
      </c>
      <c r="AM446" t="s">
        <v>10350</v>
      </c>
      <c r="AN446">
        <v>-1.52</v>
      </c>
      <c r="AO446" t="s">
        <v>10348</v>
      </c>
      <c r="AP446">
        <v>0.12446925630437999</v>
      </c>
      <c r="AQ446">
        <f>(Table2[[#This Row],[Sharpe Ratio]]-AVERAGE(Table2[Sharpe Ratio]))/_xlfn.STDEV.P(Table2[Sharpe Ratio])</f>
        <v>0.67682137522371699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433</v>
      </c>
      <c r="AT446">
        <f>_xlfn.RANK.AVG(Table2[[#This Row],[6M Return vs Nifty Z-Score]],Table2[6M Return vs Nifty Z-Score])</f>
        <v>671</v>
      </c>
      <c r="AU446">
        <f>_xlfn.RANK.AVG(Table2[[#This Row],[Sharpe Ratio Z-Score]],Table2[Sharpe Ratio Z-Score])</f>
        <v>179</v>
      </c>
      <c r="AV446">
        <f>(Table2[[#This Row],[Rank 1Y]]+Table2[[#This Row],[Rank 6M]]+Table2[[#This Row],[Rank Sharpe]])/3</f>
        <v>427.66666666666669</v>
      </c>
    </row>
    <row r="447" spans="1:48" x14ac:dyDescent="0.3">
      <c r="A447" t="s">
        <v>490</v>
      </c>
      <c r="B447" t="s">
        <v>491</v>
      </c>
      <c r="C447" t="s">
        <v>10313</v>
      </c>
      <c r="D447" t="s">
        <v>492</v>
      </c>
      <c r="E447">
        <v>43487.0899485599</v>
      </c>
      <c r="F447">
        <v>661.4</v>
      </c>
      <c r="G447">
        <v>6.0111310275820902</v>
      </c>
      <c r="H447">
        <f>(Table2[[#This Row],[1Y Return vs Nifty]]-AVERAGE(Table2[1Y Return vs Nifty]))/_xlfn.STDEV.P(Table2[1Y Return vs Nifty])</f>
        <v>-0.37212359995953548</v>
      </c>
      <c r="I447">
        <v>12.2688677862176</v>
      </c>
      <c r="J447">
        <f>(Table2[[#This Row],[1M Return vs Nifty]]-AVERAGE(Table2[1M Return vs Nifty]))/_xlfn.STDEV.P(Table2[1M Return vs Nifty])</f>
        <v>1.1693153701927388</v>
      </c>
      <c r="K447">
        <v>24.1640327310438</v>
      </c>
      <c r="L447">
        <f>(Table2[[#This Row],[6M Return vs Nifty]]-AVERAGE(Table2[6M Return vs Nifty]))/_xlfn.STDEV.P(Table2[6M Return vs Nifty])</f>
        <v>0.55944074055699355</v>
      </c>
      <c r="M447">
        <v>1.88955830512059</v>
      </c>
      <c r="N447">
        <f>(Table2[[#This Row],[1W Return vs Nifty]]-AVERAGE(Table2[1W Return vs Nifty]))/_xlfn.STDEV.P(Table2[1W Return vs Nifty])</f>
        <v>0.33078972188600259</v>
      </c>
      <c r="O447">
        <v>627.79</v>
      </c>
      <c r="P447">
        <v>591.750482602239</v>
      </c>
      <c r="Q447">
        <v>533.17502759014303</v>
      </c>
      <c r="R447">
        <v>68.069568220535004</v>
      </c>
      <c r="S447" s="2">
        <f>(Table2[[#This Row],[Close Price]]-Table2[[#This Row],[20D EMA]])/Table2[[#This Row],[20D EMA]]</f>
        <v>5.3537010783860868E-2</v>
      </c>
      <c r="T447" s="2">
        <f>(Table2[[#This Row],[Close Price]]-Table2[[#This Row],[50D EMA]])/Table2[[#This Row],[50D EMA]]</f>
        <v>0.11770082060850261</v>
      </c>
      <c r="U447" s="2">
        <f>(Table2[[#This Row],[Close Price]]-Table2[[#This Row],[200D EMA]])/Table2[[#This Row],[200D EMA]]</f>
        <v>0.24049320724830489</v>
      </c>
      <c r="V447">
        <v>0.70640334378360403</v>
      </c>
      <c r="W447">
        <v>655.35</v>
      </c>
      <c r="X447">
        <v>665</v>
      </c>
      <c r="Y447">
        <v>648.54999999999995</v>
      </c>
      <c r="Z447">
        <v>665</v>
      </c>
      <c r="AA447">
        <v>582</v>
      </c>
      <c r="AB447">
        <v>665</v>
      </c>
      <c r="AC447" s="2">
        <f>(Table2[[#This Row],[Close Price]]/Table2[[#This Row],[Day Low]])-1</f>
        <v>9.2317082475013024E-3</v>
      </c>
      <c r="AD447" s="2">
        <f>(Table2[[#This Row],[Day High]]/Table2[[#This Row],[Close Price]])-1</f>
        <v>5.4429996976110839E-3</v>
      </c>
      <c r="AE447" s="2">
        <f>(Table2[[#This Row],[Close Price]]/Table2[[#This Row],[Current Week Low]])-1</f>
        <v>1.9813429959139706E-2</v>
      </c>
      <c r="AF447" s="2">
        <f>(Table2[[#This Row],[Current Week High]]/Table2[[#This Row],[Close Price]])-1</f>
        <v>5.4429996976110839E-3</v>
      </c>
      <c r="AG447" s="2">
        <f>(Table2[[#This Row],[Close Price]]/Table2[[#This Row],[Current Month Low]])-1</f>
        <v>0.13642611683848793</v>
      </c>
      <c r="AH447" s="2">
        <f>(Table2[[#This Row],[Current Month High]]/Table2[[#This Row],[Close Price]])-1</f>
        <v>5.4429996976110839E-3</v>
      </c>
      <c r="AI447">
        <v>0.54429996976110795</v>
      </c>
      <c r="AJ447">
        <v>57.083481771761001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0.15</v>
      </c>
      <c r="AM447" t="s">
        <v>10349</v>
      </c>
      <c r="AN447">
        <v>10.75</v>
      </c>
      <c r="AO447" t="s">
        <v>10349</v>
      </c>
      <c r="AP447">
        <v>-7.5084206432607006E-2</v>
      </c>
      <c r="AQ447">
        <f>(Table2[[#This Row],[Sharpe Ratio]]-AVERAGE(Table2[Sharpe Ratio]))/_xlfn.STDEV.P(Table2[Sharpe Ratio])</f>
        <v>-1.6158278173693021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7.1594415306897419E-2</v>
      </c>
      <c r="AS447">
        <f>_xlfn.RANK.AVG(Table2[[#This Row],[1Y Return vs Nifty Z-Score]],Table2[1Y Return vs Nifty Z-Score])</f>
        <v>411</v>
      </c>
      <c r="AT447">
        <f>_xlfn.RANK.AVG(Table2[[#This Row],[6M Return vs Nifty Z-Score]],Table2[6M Return vs Nifty Z-Score])</f>
        <v>180</v>
      </c>
      <c r="AU447">
        <f>_xlfn.RANK.AVG(Table2[[#This Row],[Sharpe Ratio Z-Score]],Table2[Sharpe Ratio Z-Score])</f>
        <v>694</v>
      </c>
      <c r="AV447">
        <f>(Table2[[#This Row],[Rank 1Y]]+Table2[[#This Row],[Rank 6M]]+Table2[[#This Row],[Rank Sharpe]])/3</f>
        <v>428.33333333333331</v>
      </c>
    </row>
    <row r="448" spans="1:48" x14ac:dyDescent="0.3">
      <c r="A448" t="s">
        <v>1666</v>
      </c>
      <c r="B448" t="s">
        <v>1667</v>
      </c>
      <c r="C448" t="s">
        <v>10309</v>
      </c>
      <c r="D448" t="s">
        <v>561</v>
      </c>
      <c r="E448">
        <v>5270.2686547499998</v>
      </c>
      <c r="F448">
        <v>471.3</v>
      </c>
      <c r="G448">
        <v>12.984069458655799</v>
      </c>
      <c r="H448">
        <f>(Table2[[#This Row],[1Y Return vs Nifty]]-AVERAGE(Table2[1Y Return vs Nifty]))/_xlfn.STDEV.P(Table2[1Y Return vs Nifty])</f>
        <v>-0.26217745020186189</v>
      </c>
      <c r="I448">
        <v>14.0622965215333</v>
      </c>
      <c r="J448">
        <f>(Table2[[#This Row],[1M Return vs Nifty]]-AVERAGE(Table2[1M Return vs Nifty]))/_xlfn.STDEV.P(Table2[1M Return vs Nifty])</f>
        <v>1.3418477334133687</v>
      </c>
      <c r="K448">
        <v>5.7756774287176098</v>
      </c>
      <c r="L448">
        <f>(Table2[[#This Row],[6M Return vs Nifty]]-AVERAGE(Table2[6M Return vs Nifty]))/_xlfn.STDEV.P(Table2[6M Return vs Nifty])</f>
        <v>-7.1697114796252195E-2</v>
      </c>
      <c r="M448">
        <v>-2.7893999643776599</v>
      </c>
      <c r="N448">
        <f>(Table2[[#This Row],[1W Return vs Nifty]]-AVERAGE(Table2[1W Return vs Nifty]))/_xlfn.STDEV.P(Table2[1W Return vs Nifty])</f>
        <v>-0.73046867675450522</v>
      </c>
      <c r="O448">
        <v>436.48</v>
      </c>
      <c r="P448">
        <v>412.47133675773398</v>
      </c>
      <c r="Q448">
        <v>375.93911048544101</v>
      </c>
      <c r="R448">
        <v>72.876485957212296</v>
      </c>
      <c r="S448" s="2">
        <f>(Table2[[#This Row],[Close Price]]-Table2[[#This Row],[20D EMA]])/Table2[[#This Row],[20D EMA]]</f>
        <v>7.9774560117302037E-2</v>
      </c>
      <c r="T448" s="2">
        <f>(Table2[[#This Row],[Close Price]]-Table2[[#This Row],[50D EMA]])/Table2[[#This Row],[50D EMA]]</f>
        <v>0.14262485171622771</v>
      </c>
      <c r="U448" s="2">
        <f>(Table2[[#This Row],[Close Price]]-Table2[[#This Row],[200D EMA]])/Table2[[#This Row],[200D EMA]]</f>
        <v>0.25366046483278054</v>
      </c>
      <c r="V448">
        <v>1.66443833971644</v>
      </c>
      <c r="W448">
        <v>456.3</v>
      </c>
      <c r="X448">
        <v>486</v>
      </c>
      <c r="Y448">
        <v>448</v>
      </c>
      <c r="Z448">
        <v>486</v>
      </c>
      <c r="AA448">
        <v>400</v>
      </c>
      <c r="AB448">
        <v>486</v>
      </c>
      <c r="AC448" s="2">
        <f>(Table2[[#This Row],[Close Price]]/Table2[[#This Row],[Day Low]])-1</f>
        <v>3.2873109796186739E-2</v>
      </c>
      <c r="AD448" s="2">
        <f>(Table2[[#This Row],[Day High]]/Table2[[#This Row],[Close Price]])-1</f>
        <v>3.1190324633991073E-2</v>
      </c>
      <c r="AE448" s="2">
        <f>(Table2[[#This Row],[Close Price]]/Table2[[#This Row],[Current Week Low]])-1</f>
        <v>5.2008928571428692E-2</v>
      </c>
      <c r="AF448" s="2">
        <f>(Table2[[#This Row],[Current Week High]]/Table2[[#This Row],[Close Price]])-1</f>
        <v>3.1190324633991073E-2</v>
      </c>
      <c r="AG448" s="2">
        <f>(Table2[[#This Row],[Close Price]]/Table2[[#This Row],[Current Month Low]])-1</f>
        <v>0.17825000000000002</v>
      </c>
      <c r="AH448" s="2">
        <f>(Table2[[#This Row],[Current Month High]]/Table2[[#This Row],[Close Price]])-1</f>
        <v>3.1190324633991073E-2</v>
      </c>
      <c r="AI448">
        <v>3.1190324633990998</v>
      </c>
      <c r="AJ448">
        <v>61.903126073514201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0.11</v>
      </c>
      <c r="AM448" t="s">
        <v>10349</v>
      </c>
      <c r="AN448">
        <v>12.81</v>
      </c>
      <c r="AO448" t="s">
        <v>10349</v>
      </c>
      <c r="AP448">
        <v>-2.397245463313E-3</v>
      </c>
      <c r="AQ448">
        <f>(Table2[[#This Row],[Sharpe Ratio]]-AVERAGE(Table2[Sharpe Ratio]))/_xlfn.STDEV.P(Table2[Sharpe Ratio])</f>
        <v>-0.78073480473672996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-0.50323031307598054</v>
      </c>
      <c r="AS448">
        <f>_xlfn.RANK.AVG(Table2[[#This Row],[1Y Return vs Nifty Z-Score]],Table2[1Y Return vs Nifty Z-Score])</f>
        <v>368</v>
      </c>
      <c r="AT448">
        <f>_xlfn.RANK.AVG(Table2[[#This Row],[6M Return vs Nifty Z-Score]],Table2[6M Return vs Nifty Z-Score])</f>
        <v>337</v>
      </c>
      <c r="AU448">
        <f>_xlfn.RANK.AVG(Table2[[#This Row],[Sharpe Ratio Z-Score]],Table2[Sharpe Ratio Z-Score])</f>
        <v>582</v>
      </c>
      <c r="AV448">
        <f>(Table2[[#This Row],[Rank 1Y]]+Table2[[#This Row],[Rank 6M]]+Table2[[#This Row],[Rank Sharpe]])/3</f>
        <v>429</v>
      </c>
    </row>
    <row r="449" spans="1:48" x14ac:dyDescent="0.3">
      <c r="A449" t="s">
        <v>1066</v>
      </c>
      <c r="B449" t="s">
        <v>1067</v>
      </c>
      <c r="C449" t="s">
        <v>10305</v>
      </c>
      <c r="D449" t="s">
        <v>24</v>
      </c>
      <c r="E449">
        <v>12592.1630399039</v>
      </c>
      <c r="F449">
        <v>170.01</v>
      </c>
      <c r="G449">
        <v>6.5341369396164701</v>
      </c>
      <c r="H449">
        <f>(Table2[[#This Row],[1Y Return vs Nifty]]-AVERAGE(Table2[1Y Return vs Nifty]))/_xlfn.STDEV.P(Table2[1Y Return vs Nifty])</f>
        <v>-0.36387707851135653</v>
      </c>
      <c r="I449">
        <v>1.2501691765107701</v>
      </c>
      <c r="J449">
        <f>(Table2[[#This Row],[1M Return vs Nifty]]-AVERAGE(Table2[1M Return vs Nifty]))/_xlfn.STDEV.P(Table2[1M Return vs Nifty])</f>
        <v>0.10928880024155674</v>
      </c>
      <c r="K449">
        <v>12.306408952096101</v>
      </c>
      <c r="L449">
        <f>(Table2[[#This Row],[6M Return vs Nifty]]-AVERAGE(Table2[6M Return vs Nifty]))/_xlfn.STDEV.P(Table2[6M Return vs Nifty])</f>
        <v>0.1524551717886995</v>
      </c>
      <c r="M449">
        <v>-0.51675054243215501</v>
      </c>
      <c r="N449">
        <f>(Table2[[#This Row],[1W Return vs Nifty]]-AVERAGE(Table2[1W Return vs Nifty]))/_xlfn.STDEV.P(Table2[1W Return vs Nifty])</f>
        <v>-0.2149974655817242</v>
      </c>
      <c r="O449">
        <v>166.08</v>
      </c>
      <c r="P449">
        <v>162.76297803569</v>
      </c>
      <c r="Q449">
        <v>152.13296618530401</v>
      </c>
      <c r="R449">
        <v>62.9596879309426</v>
      </c>
      <c r="S449" s="2">
        <f>(Table2[[#This Row],[Close Price]]-Table2[[#This Row],[20D EMA]])/Table2[[#This Row],[20D EMA]]</f>
        <v>2.366329479768773E-2</v>
      </c>
      <c r="T449" s="2">
        <f>(Table2[[#This Row],[Close Price]]-Table2[[#This Row],[50D EMA]])/Table2[[#This Row],[50D EMA]]</f>
        <v>4.4525002256476875E-2</v>
      </c>
      <c r="U449" s="2">
        <f>(Table2[[#This Row],[Close Price]]-Table2[[#This Row],[200D EMA]])/Table2[[#This Row],[200D EMA]]</f>
        <v>0.11750927010074226</v>
      </c>
      <c r="V449">
        <v>0.39238997960988198</v>
      </c>
      <c r="W449">
        <v>167.06</v>
      </c>
      <c r="X449">
        <v>170.47</v>
      </c>
      <c r="Y449">
        <v>166.2</v>
      </c>
      <c r="Z449">
        <v>170.47</v>
      </c>
      <c r="AA449">
        <v>157.25</v>
      </c>
      <c r="AB449">
        <v>176.82</v>
      </c>
      <c r="AC449" s="2">
        <f>(Table2[[#This Row],[Close Price]]/Table2[[#This Row],[Day Low]])-1</f>
        <v>1.7658326349814457E-2</v>
      </c>
      <c r="AD449" s="2">
        <f>(Table2[[#This Row],[Day High]]/Table2[[#This Row],[Close Price]])-1</f>
        <v>2.7057231927534175E-3</v>
      </c>
      <c r="AE449" s="2">
        <f>(Table2[[#This Row],[Close Price]]/Table2[[#This Row],[Current Week Low]])-1</f>
        <v>2.2924187725631873E-2</v>
      </c>
      <c r="AF449" s="2">
        <f>(Table2[[#This Row],[Current Week High]]/Table2[[#This Row],[Close Price]])-1</f>
        <v>2.7057231927534175E-3</v>
      </c>
      <c r="AG449" s="2">
        <f>(Table2[[#This Row],[Close Price]]/Table2[[#This Row],[Current Month Low]])-1</f>
        <v>8.1144674085850577E-2</v>
      </c>
      <c r="AH449" s="2">
        <f>(Table2[[#This Row],[Current Month High]]/Table2[[#This Row],[Close Price]])-1</f>
        <v>4.0056467266631479E-2</v>
      </c>
      <c r="AI449">
        <v>4.0056467266631399</v>
      </c>
      <c r="AJ449">
        <v>41.615993336109902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0.12</v>
      </c>
      <c r="AM449" t="s">
        <v>10349</v>
      </c>
      <c r="AN449">
        <v>3.59</v>
      </c>
      <c r="AO449" t="s">
        <v>10349</v>
      </c>
      <c r="AP449">
        <v>-1.6821447525479E-2</v>
      </c>
      <c r="AQ449">
        <f>(Table2[[#This Row],[Sharpe Ratio]]-AVERAGE(Table2[Sharpe Ratio]))/_xlfn.STDEV.P(Table2[Sharpe Ratio])</f>
        <v>-0.94645297749131385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-1.2635835495541383</v>
      </c>
      <c r="AS449">
        <f>_xlfn.RANK.AVG(Table2[[#This Row],[1Y Return vs Nifty Z-Score]],Table2[1Y Return vs Nifty Z-Score])</f>
        <v>407</v>
      </c>
      <c r="AT449">
        <f>_xlfn.RANK.AVG(Table2[[#This Row],[6M Return vs Nifty Z-Score]],Table2[6M Return vs Nifty Z-Score])</f>
        <v>272</v>
      </c>
      <c r="AU449">
        <f>_xlfn.RANK.AVG(Table2[[#This Row],[Sharpe Ratio Z-Score]],Table2[Sharpe Ratio Z-Score])</f>
        <v>609</v>
      </c>
      <c r="AV449">
        <f>(Table2[[#This Row],[Rank 1Y]]+Table2[[#This Row],[Rank 6M]]+Table2[[#This Row],[Rank Sharpe]])/3</f>
        <v>429.33333333333331</v>
      </c>
    </row>
    <row r="450" spans="1:48" x14ac:dyDescent="0.3">
      <c r="A450" t="s">
        <v>1115</v>
      </c>
      <c r="B450" t="s">
        <v>1116</v>
      </c>
      <c r="C450" t="s">
        <v>10313</v>
      </c>
      <c r="D450" t="s">
        <v>898</v>
      </c>
      <c r="E450">
        <v>11277.709061867999</v>
      </c>
      <c r="F450">
        <v>81.67</v>
      </c>
      <c r="G450">
        <v>11.441823097536799</v>
      </c>
      <c r="H450">
        <f>(Table2[[#This Row],[1Y Return vs Nifty]]-AVERAGE(Table2[1Y Return vs Nifty]))/_xlfn.STDEV.P(Table2[1Y Return vs Nifty])</f>
        <v>-0.28649489557427243</v>
      </c>
      <c r="I450">
        <v>5.4950651698813697</v>
      </c>
      <c r="J450">
        <f>(Table2[[#This Row],[1M Return vs Nifty]]-AVERAGE(Table2[1M Return vs Nifty]))/_xlfn.STDEV.P(Table2[1M Return vs Nifty])</f>
        <v>0.51765849062297609</v>
      </c>
      <c r="K450">
        <v>-11.4362198725272</v>
      </c>
      <c r="L450">
        <f>(Table2[[#This Row],[6M Return vs Nifty]]-AVERAGE(Table2[6M Return vs Nifty]))/_xlfn.STDEV.P(Table2[6M Return vs Nifty])</f>
        <v>-0.66245576453224841</v>
      </c>
      <c r="M450">
        <v>-0.46188493914770201</v>
      </c>
      <c r="N450">
        <f>(Table2[[#This Row],[1W Return vs Nifty]]-AVERAGE(Table2[1W Return vs Nifty]))/_xlfn.STDEV.P(Table2[1W Return vs Nifty])</f>
        <v>-0.2025531181589916</v>
      </c>
      <c r="O450">
        <v>80.099999999999994</v>
      </c>
      <c r="P450">
        <v>78.790157423865793</v>
      </c>
      <c r="Q450">
        <v>73.668605295668996</v>
      </c>
      <c r="R450">
        <v>55.263713612466802</v>
      </c>
      <c r="S450" s="2">
        <f>(Table2[[#This Row],[Close Price]]-Table2[[#This Row],[20D EMA]])/Table2[[#This Row],[20D EMA]]</f>
        <v>1.9600499375780369E-2</v>
      </c>
      <c r="T450" s="2">
        <f>(Table2[[#This Row],[Close Price]]-Table2[[#This Row],[50D EMA]])/Table2[[#This Row],[50D EMA]]</f>
        <v>3.6550790990828697E-2</v>
      </c>
      <c r="U450" s="2">
        <f>(Table2[[#This Row],[Close Price]]-Table2[[#This Row],[200D EMA]])/Table2[[#This Row],[200D EMA]]</f>
        <v>0.10861335941161641</v>
      </c>
      <c r="V450">
        <v>2.6575440266514798</v>
      </c>
      <c r="W450">
        <v>81.5</v>
      </c>
      <c r="X450">
        <v>83.44</v>
      </c>
      <c r="Y450">
        <v>81.180000000000007</v>
      </c>
      <c r="Z450">
        <v>84.33</v>
      </c>
      <c r="AA450">
        <v>71</v>
      </c>
      <c r="AB450">
        <v>92.1</v>
      </c>
      <c r="AC450" s="2">
        <f>(Table2[[#This Row],[Close Price]]/Table2[[#This Row],[Day Low]])-1</f>
        <v>2.085889570552224E-3</v>
      </c>
      <c r="AD450" s="2">
        <f>(Table2[[#This Row],[Day High]]/Table2[[#This Row],[Close Price]])-1</f>
        <v>2.1672584792457483E-2</v>
      </c>
      <c r="AE450" s="2">
        <f>(Table2[[#This Row],[Close Price]]/Table2[[#This Row],[Current Week Low]])-1</f>
        <v>6.0359694506035844E-3</v>
      </c>
      <c r="AF450" s="2">
        <f>(Table2[[#This Row],[Current Week High]]/Table2[[#This Row],[Close Price]])-1</f>
        <v>3.2570099179625389E-2</v>
      </c>
      <c r="AG450" s="2">
        <f>(Table2[[#This Row],[Close Price]]/Table2[[#This Row],[Current Month Low]])-1</f>
        <v>0.15028169014084503</v>
      </c>
      <c r="AH450" s="2">
        <f>(Table2[[#This Row],[Current Month High]]/Table2[[#This Row],[Close Price]])-1</f>
        <v>0.1277090730990571</v>
      </c>
      <c r="AI450">
        <v>16.138116811558699</v>
      </c>
      <c r="AJ450">
        <v>69.089026915113806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</v>
      </c>
      <c r="AM450">
        <v>0</v>
      </c>
      <c r="AN450">
        <v>5.79</v>
      </c>
      <c r="AO450" t="s">
        <v>10349</v>
      </c>
      <c r="AP450">
        <v>5.8741565215566997E-2</v>
      </c>
      <c r="AQ450">
        <f>(Table2[[#This Row],[Sharpe Ratio]]-AVERAGE(Table2[Sharpe Ratio]))/_xlfn.STDEV.P(Table2[Sharpe Ratio])</f>
        <v>-7.8317302095963381E-2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-0.71216258973849966</v>
      </c>
      <c r="AS450">
        <f>_xlfn.RANK.AVG(Table2[[#This Row],[1Y Return vs Nifty Z-Score]],Table2[1Y Return vs Nifty Z-Score])</f>
        <v>380</v>
      </c>
      <c r="AT450">
        <f>_xlfn.RANK.AVG(Table2[[#This Row],[6M Return vs Nifty Z-Score]],Table2[6M Return vs Nifty Z-Score])</f>
        <v>540</v>
      </c>
      <c r="AU450">
        <f>_xlfn.RANK.AVG(Table2[[#This Row],[Sharpe Ratio Z-Score]],Table2[Sharpe Ratio Z-Score])</f>
        <v>370</v>
      </c>
      <c r="AV450">
        <f>(Table2[[#This Row],[Rank 1Y]]+Table2[[#This Row],[Rank 6M]]+Table2[[#This Row],[Rank Sharpe]])/3</f>
        <v>430</v>
      </c>
    </row>
    <row r="451" spans="1:48" x14ac:dyDescent="0.3">
      <c r="A451" t="s">
        <v>340</v>
      </c>
      <c r="B451" t="s">
        <v>341</v>
      </c>
      <c r="C451" t="s">
        <v>10305</v>
      </c>
      <c r="D451" t="s">
        <v>24</v>
      </c>
      <c r="E451">
        <v>75288.360014361999</v>
      </c>
      <c r="F451">
        <v>24.02</v>
      </c>
      <c r="G451">
        <v>13.120435719055999</v>
      </c>
      <c r="H451">
        <f>(Table2[[#This Row],[1Y Return vs Nifty]]-AVERAGE(Table2[1Y Return vs Nifty]))/_xlfn.STDEV.P(Table2[1Y Return vs Nifty])</f>
        <v>-0.26002728848222867</v>
      </c>
      <c r="I451">
        <v>-5.4833005314117802</v>
      </c>
      <c r="J451">
        <f>(Table2[[#This Row],[1M Return vs Nifty]]-AVERAGE(Table2[1M Return vs Nifty]))/_xlfn.STDEV.P(Table2[1M Return vs Nifty])</f>
        <v>-0.53848795191241094</v>
      </c>
      <c r="K451">
        <v>-17.003732833701701</v>
      </c>
      <c r="L451">
        <f>(Table2[[#This Row],[6M Return vs Nifty]]-AVERAGE(Table2[6M Return vs Nifty]))/_xlfn.STDEV.P(Table2[6M Return vs Nifty])</f>
        <v>-0.85354779708192163</v>
      </c>
      <c r="M451">
        <v>-3.0856067391715798</v>
      </c>
      <c r="N451">
        <f>(Table2[[#This Row],[1W Return vs Nifty]]-AVERAGE(Table2[1W Return vs Nifty]))/_xlfn.STDEV.P(Table2[1W Return vs Nifty])</f>
        <v>-0.79765284668683811</v>
      </c>
      <c r="O451">
        <v>24.43</v>
      </c>
      <c r="P451">
        <v>24.456674922134699</v>
      </c>
      <c r="Q451">
        <v>23.097645146087601</v>
      </c>
      <c r="R451">
        <v>39.738247677545303</v>
      </c>
      <c r="S451" s="2">
        <f>(Table2[[#This Row],[Close Price]]-Table2[[#This Row],[20D EMA]])/Table2[[#This Row],[20D EMA]]</f>
        <v>-1.6782644289807618E-2</v>
      </c>
      <c r="T451" s="2">
        <f>(Table2[[#This Row],[Close Price]]-Table2[[#This Row],[50D EMA]])/Table2[[#This Row],[50D EMA]]</f>
        <v>-1.7855040536989896E-2</v>
      </c>
      <c r="U451" s="2">
        <f>(Table2[[#This Row],[Close Price]]-Table2[[#This Row],[200D EMA]])/Table2[[#This Row],[200D EMA]]</f>
        <v>3.9932852378617142E-2</v>
      </c>
      <c r="V451">
        <v>0.48937148026731098</v>
      </c>
      <c r="W451">
        <v>24</v>
      </c>
      <c r="X451">
        <v>24.21</v>
      </c>
      <c r="Y451">
        <v>24</v>
      </c>
      <c r="Z451">
        <v>24.53</v>
      </c>
      <c r="AA451">
        <v>23.16</v>
      </c>
      <c r="AB451">
        <v>26.94</v>
      </c>
      <c r="AC451" s="2">
        <f>(Table2[[#This Row],[Close Price]]/Table2[[#This Row],[Day Low]])-1</f>
        <v>8.3333333333324155E-4</v>
      </c>
      <c r="AD451" s="2">
        <f>(Table2[[#This Row],[Day High]]/Table2[[#This Row],[Close Price]])-1</f>
        <v>7.9100749375520252E-3</v>
      </c>
      <c r="AE451" s="2">
        <f>(Table2[[#This Row],[Close Price]]/Table2[[#This Row],[Current Week Low]])-1</f>
        <v>8.3333333333324155E-4</v>
      </c>
      <c r="AF451" s="2">
        <f>(Table2[[#This Row],[Current Week High]]/Table2[[#This Row],[Close Price]])-1</f>
        <v>2.1232306411324009E-2</v>
      </c>
      <c r="AG451" s="2">
        <f>(Table2[[#This Row],[Close Price]]/Table2[[#This Row],[Current Month Low]])-1</f>
        <v>3.7132987910190041E-2</v>
      </c>
      <c r="AH451" s="2">
        <f>(Table2[[#This Row],[Current Month High]]/Table2[[#This Row],[Close Price]])-1</f>
        <v>0.12156536219816827</v>
      </c>
      <c r="AI451">
        <v>36.761032472939199</v>
      </c>
      <c r="AJ451">
        <v>52.993630573248403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0.01</v>
      </c>
      <c r="AM451" t="s">
        <v>10349</v>
      </c>
      <c r="AN451">
        <v>0.42</v>
      </c>
      <c r="AO451" t="s">
        <v>10349</v>
      </c>
      <c r="AP451">
        <v>7.5034185062233999E-2</v>
      </c>
      <c r="AQ451">
        <f>(Table2[[#This Row],[Sharpe Ratio]]-AVERAGE(Table2[Sharpe Ratio]))/_xlfn.STDEV.P(Table2[Sharpe Ratio])</f>
        <v>0.10886693026144745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366</v>
      </c>
      <c r="AT451">
        <f>_xlfn.RANK.AVG(Table2[[#This Row],[6M Return vs Nifty Z-Score]],Table2[6M Return vs Nifty Z-Score])</f>
        <v>605</v>
      </c>
      <c r="AU451">
        <f>_xlfn.RANK.AVG(Table2[[#This Row],[Sharpe Ratio Z-Score]],Table2[Sharpe Ratio Z-Score])</f>
        <v>320</v>
      </c>
      <c r="AV451">
        <f>(Table2[[#This Row],[Rank 1Y]]+Table2[[#This Row],[Rank 6M]]+Table2[[#This Row],[Rank Sharpe]])/3</f>
        <v>430.33333333333331</v>
      </c>
    </row>
    <row r="452" spans="1:48" x14ac:dyDescent="0.3">
      <c r="A452" t="s">
        <v>1056</v>
      </c>
      <c r="B452" t="s">
        <v>1057</v>
      </c>
      <c r="C452" t="s">
        <v>10311</v>
      </c>
      <c r="D452" t="s">
        <v>226</v>
      </c>
      <c r="E452">
        <v>12869.028350544901</v>
      </c>
      <c r="F452">
        <v>1567.85</v>
      </c>
      <c r="G452">
        <v>0.72224141176705103</v>
      </c>
      <c r="H452">
        <f>(Table2[[#This Row],[1Y Return vs Nifty]]-AVERAGE(Table2[1Y Return vs Nifty]))/_xlfn.STDEV.P(Table2[1Y Return vs Nifty])</f>
        <v>-0.45551642717293528</v>
      </c>
      <c r="I452">
        <v>-8.6373397239423095</v>
      </c>
      <c r="J452">
        <f>(Table2[[#This Row],[1M Return vs Nifty]]-AVERAGE(Table2[1M Return vs Nifty]))/_xlfn.STDEV.P(Table2[1M Return vs Nifty])</f>
        <v>-0.84191446943276715</v>
      </c>
      <c r="K452">
        <v>-35.237999325048598</v>
      </c>
      <c r="L452">
        <f>(Table2[[#This Row],[6M Return vs Nifty]]-AVERAGE(Table2[6M Return vs Nifty]))/_xlfn.STDEV.P(Table2[6M Return vs Nifty])</f>
        <v>-1.4793969096359079</v>
      </c>
      <c r="M452">
        <v>-3.82123653945174</v>
      </c>
      <c r="N452">
        <f>(Table2[[#This Row],[1W Return vs Nifty]]-AVERAGE(Table2[1W Return vs Nifty]))/_xlfn.STDEV.P(Table2[1W Return vs Nifty])</f>
        <v>-0.96450479510596299</v>
      </c>
      <c r="O452">
        <v>1622.73</v>
      </c>
      <c r="P452">
        <v>1680.4702040929301</v>
      </c>
      <c r="Q452">
        <v>1604.88968216649</v>
      </c>
      <c r="R452">
        <v>34.990301102443198</v>
      </c>
      <c r="S452" s="2">
        <f>(Table2[[#This Row],[Close Price]]-Table2[[#This Row],[20D EMA]])/Table2[[#This Row],[20D EMA]]</f>
        <v>-3.3819551003555805E-2</v>
      </c>
      <c r="T452" s="2">
        <f>(Table2[[#This Row],[Close Price]]-Table2[[#This Row],[50D EMA]])/Table2[[#This Row],[50D EMA]]</f>
        <v>-6.7017078802488708E-2</v>
      </c>
      <c r="U452" s="2">
        <f>(Table2[[#This Row],[Close Price]]-Table2[[#This Row],[200D EMA]])/Table2[[#This Row],[200D EMA]]</f>
        <v>-2.307926991996679E-2</v>
      </c>
      <c r="V452">
        <v>1.2665125215659301</v>
      </c>
      <c r="W452">
        <v>1558</v>
      </c>
      <c r="X452">
        <v>1590</v>
      </c>
      <c r="Y452">
        <v>1558</v>
      </c>
      <c r="Z452">
        <v>1602</v>
      </c>
      <c r="AA452">
        <v>1527.55</v>
      </c>
      <c r="AB452">
        <v>1742</v>
      </c>
      <c r="AC452" s="2">
        <f>(Table2[[#This Row],[Close Price]]/Table2[[#This Row],[Day Low]])-1</f>
        <v>6.3222079589215774E-3</v>
      </c>
      <c r="AD452" s="2">
        <f>(Table2[[#This Row],[Day High]]/Table2[[#This Row],[Close Price]])-1</f>
        <v>1.412762700513448E-2</v>
      </c>
      <c r="AE452" s="2">
        <f>(Table2[[#This Row],[Close Price]]/Table2[[#This Row],[Current Week Low]])-1</f>
        <v>6.3222079589215774E-3</v>
      </c>
      <c r="AF452" s="2">
        <f>(Table2[[#This Row],[Current Week High]]/Table2[[#This Row],[Close Price]])-1</f>
        <v>2.1781420416493891E-2</v>
      </c>
      <c r="AG452" s="2">
        <f>(Table2[[#This Row],[Close Price]]/Table2[[#This Row],[Current Month Low]])-1</f>
        <v>2.6382115151713403E-2</v>
      </c>
      <c r="AH452" s="2">
        <f>(Table2[[#This Row],[Current Month High]]/Table2[[#This Row],[Close Price]])-1</f>
        <v>0.11107567688235487</v>
      </c>
      <c r="AI452">
        <v>41.719552253085403</v>
      </c>
      <c r="AJ452">
        <v>54.012770137524498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-0.13</v>
      </c>
      <c r="AM452" t="s">
        <v>10348</v>
      </c>
      <c r="AN452">
        <v>0.87</v>
      </c>
      <c r="AO452" t="s">
        <v>10349</v>
      </c>
      <c r="AP452">
        <v>0.150246993932034</v>
      </c>
      <c r="AQ452">
        <f>(Table2[[#This Row],[Sharpe Ratio]]-AVERAGE(Table2[Sharpe Ratio]))/_xlfn.STDEV.P(Table2[Sharpe Ratio])</f>
        <v>0.9729791494278609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455</v>
      </c>
      <c r="AT452">
        <f>_xlfn.RANK.AVG(Table2[[#This Row],[6M Return vs Nifty Z-Score]],Table2[6M Return vs Nifty Z-Score])</f>
        <v>715</v>
      </c>
      <c r="AU452">
        <f>_xlfn.RANK.AVG(Table2[[#This Row],[Sharpe Ratio Z-Score]],Table2[Sharpe Ratio Z-Score])</f>
        <v>123</v>
      </c>
      <c r="AV452">
        <f>(Table2[[#This Row],[Rank 1Y]]+Table2[[#This Row],[Rank 6M]]+Table2[[#This Row],[Rank Sharpe]])/3</f>
        <v>431</v>
      </c>
    </row>
    <row r="453" spans="1:48" x14ac:dyDescent="0.3">
      <c r="A453" t="s">
        <v>2049</v>
      </c>
      <c r="B453" t="s">
        <v>2050</v>
      </c>
      <c r="C453" t="s">
        <v>10311</v>
      </c>
      <c r="D453" t="s">
        <v>262</v>
      </c>
      <c r="E453">
        <v>3131.5692060000001</v>
      </c>
      <c r="F453">
        <v>323.10000000000002</v>
      </c>
      <c r="G453">
        <v>-0.64159758856812099</v>
      </c>
      <c r="H453">
        <f>(Table2[[#This Row],[1Y Return vs Nifty]]-AVERAGE(Table2[1Y Return vs Nifty]))/_xlfn.STDEV.P(Table2[1Y Return vs Nifty])</f>
        <v>-0.47702082570712928</v>
      </c>
      <c r="I453">
        <v>-3.5465572473101998</v>
      </c>
      <c r="J453">
        <f>(Table2[[#This Row],[1M Return vs Nifty]]-AVERAGE(Table2[1M Return vs Nifty]))/_xlfn.STDEV.P(Table2[1M Return vs Nifty])</f>
        <v>-0.3521683679904391</v>
      </c>
      <c r="K453">
        <v>-11.779500915520901</v>
      </c>
      <c r="L453">
        <f>(Table2[[#This Row],[6M Return vs Nifty]]-AVERAGE(Table2[6M Return vs Nifty]))/_xlfn.STDEV.P(Table2[6M Return vs Nifty])</f>
        <v>-0.67423809403895862</v>
      </c>
      <c r="M453">
        <v>1.35764204501632</v>
      </c>
      <c r="N453">
        <f>(Table2[[#This Row],[1W Return vs Nifty]]-AVERAGE(Table2[1W Return vs Nifty]))/_xlfn.STDEV.P(Table2[1W Return vs Nifty])</f>
        <v>0.21014308092554801</v>
      </c>
      <c r="O453">
        <v>317.87</v>
      </c>
      <c r="P453">
        <v>321.65403379497201</v>
      </c>
      <c r="Q453">
        <v>305.56190191848702</v>
      </c>
      <c r="R453">
        <v>61.729709469454498</v>
      </c>
      <c r="S453" s="2">
        <f>(Table2[[#This Row],[Close Price]]-Table2[[#This Row],[20D EMA]])/Table2[[#This Row],[20D EMA]]</f>
        <v>1.6453267058860598E-2</v>
      </c>
      <c r="T453" s="2">
        <f>(Table2[[#This Row],[Close Price]]-Table2[[#This Row],[50D EMA]])/Table2[[#This Row],[50D EMA]]</f>
        <v>4.4954082744371833E-3</v>
      </c>
      <c r="U453" s="2">
        <f>(Table2[[#This Row],[Close Price]]-Table2[[#This Row],[200D EMA]])/Table2[[#This Row],[200D EMA]]</f>
        <v>5.7396219788524341E-2</v>
      </c>
      <c r="V453">
        <v>0.42614234906083898</v>
      </c>
      <c r="W453">
        <v>318.95</v>
      </c>
      <c r="X453">
        <v>331.25</v>
      </c>
      <c r="Y453">
        <v>314.2</v>
      </c>
      <c r="Z453">
        <v>331.25</v>
      </c>
      <c r="AA453">
        <v>297.10000000000002</v>
      </c>
      <c r="AB453">
        <v>335.6</v>
      </c>
      <c r="AC453" s="2">
        <f>(Table2[[#This Row],[Close Price]]/Table2[[#This Row],[Day Low]])-1</f>
        <v>1.3011443799968658E-2</v>
      </c>
      <c r="AD453" s="2">
        <f>(Table2[[#This Row],[Day High]]/Table2[[#This Row],[Close Price]])-1</f>
        <v>2.5224388734137904E-2</v>
      </c>
      <c r="AE453" s="2">
        <f>(Table2[[#This Row],[Close Price]]/Table2[[#This Row],[Current Week Low]])-1</f>
        <v>2.8325907065563483E-2</v>
      </c>
      <c r="AF453" s="2">
        <f>(Table2[[#This Row],[Current Week High]]/Table2[[#This Row],[Close Price]])-1</f>
        <v>2.5224388734137904E-2</v>
      </c>
      <c r="AG453" s="2">
        <f>(Table2[[#This Row],[Close Price]]/Table2[[#This Row],[Current Month Low]])-1</f>
        <v>8.7512622012790198E-2</v>
      </c>
      <c r="AH453" s="2">
        <f>(Table2[[#This Row],[Current Month High]]/Table2[[#This Row],[Close Price]])-1</f>
        <v>3.8687712782420336E-2</v>
      </c>
      <c r="AI453">
        <v>24.280408542246899</v>
      </c>
      <c r="AJ453">
        <v>31.796859065877999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-0.03</v>
      </c>
      <c r="AM453" t="s">
        <v>10348</v>
      </c>
      <c r="AN453">
        <v>3.74</v>
      </c>
      <c r="AO453" t="s">
        <v>10349</v>
      </c>
      <c r="AP453">
        <v>8.6640997833146993E-2</v>
      </c>
      <c r="AQ453">
        <f>(Table2[[#This Row],[Sharpe Ratio]]-AVERAGE(Table2[Sharpe Ratio]))/_xlfn.STDEV.P(Table2[Sharpe Ratio])</f>
        <v>0.24221640745335499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470</v>
      </c>
      <c r="AT453">
        <f>_xlfn.RANK.AVG(Table2[[#This Row],[6M Return vs Nifty Z-Score]],Table2[6M Return vs Nifty Z-Score])</f>
        <v>549</v>
      </c>
      <c r="AU453">
        <f>_xlfn.RANK.AVG(Table2[[#This Row],[Sharpe Ratio Z-Score]],Table2[Sharpe Ratio Z-Score])</f>
        <v>276</v>
      </c>
      <c r="AV453">
        <f>(Table2[[#This Row],[Rank 1Y]]+Table2[[#This Row],[Rank 6M]]+Table2[[#This Row],[Rank Sharpe]])/3</f>
        <v>431.66666666666669</v>
      </c>
    </row>
    <row r="454" spans="1:48" x14ac:dyDescent="0.3">
      <c r="A454" t="s">
        <v>1890</v>
      </c>
      <c r="B454" t="s">
        <v>1891</v>
      </c>
      <c r="C454" t="s">
        <v>10315</v>
      </c>
      <c r="D454" t="s">
        <v>577</v>
      </c>
      <c r="E454">
        <v>3847.4374400000002</v>
      </c>
      <c r="F454">
        <v>888.8</v>
      </c>
      <c r="G454">
        <v>-4.6990977128479896</v>
      </c>
      <c r="H454">
        <f>(Table2[[#This Row],[1Y Return vs Nifty]]-AVERAGE(Table2[1Y Return vs Nifty]))/_xlfn.STDEV.P(Table2[1Y Return vs Nifty])</f>
        <v>-0.54099765853242077</v>
      </c>
      <c r="I454">
        <v>-27.5353830324675</v>
      </c>
      <c r="J454">
        <f>(Table2[[#This Row],[1M Return vs Nifty]]-AVERAGE(Table2[1M Return vs Nifty]))/_xlfn.STDEV.P(Table2[1M Return vs Nifty])</f>
        <v>-2.6599538529110891</v>
      </c>
      <c r="K454">
        <v>-35.157757808657998</v>
      </c>
      <c r="L454">
        <f>(Table2[[#This Row],[6M Return vs Nifty]]-AVERAGE(Table2[6M Return vs Nifty]))/_xlfn.STDEV.P(Table2[6M Return vs Nifty])</f>
        <v>-1.476642804783548</v>
      </c>
      <c r="M454">
        <v>-3.8361712390335199</v>
      </c>
      <c r="N454">
        <f>(Table2[[#This Row],[1W Return vs Nifty]]-AVERAGE(Table2[1W Return vs Nifty]))/_xlfn.STDEV.P(Table2[1W Return vs Nifty])</f>
        <v>-0.96789221051970131</v>
      </c>
      <c r="O454">
        <v>906.63</v>
      </c>
      <c r="P454">
        <v>999.52092213676406</v>
      </c>
      <c r="Q454">
        <v>987.38693876022205</v>
      </c>
      <c r="R454">
        <v>52.9689179790739</v>
      </c>
      <c r="S454" s="2">
        <f>(Table2[[#This Row],[Close Price]]-Table2[[#This Row],[20D EMA]])/Table2[[#This Row],[20D EMA]]</f>
        <v>-1.9666236502211533E-2</v>
      </c>
      <c r="T454" s="2">
        <f>(Table2[[#This Row],[Close Price]]-Table2[[#This Row],[50D EMA]])/Table2[[#This Row],[50D EMA]]</f>
        <v>-0.11077399150391591</v>
      </c>
      <c r="U454" s="2">
        <f>(Table2[[#This Row],[Close Price]]-Table2[[#This Row],[200D EMA]])/Table2[[#This Row],[200D EMA]]</f>
        <v>-9.9846306336611401E-2</v>
      </c>
      <c r="V454">
        <v>1.10801222276412</v>
      </c>
      <c r="W454">
        <v>814</v>
      </c>
      <c r="X454">
        <v>915</v>
      </c>
      <c r="Y454">
        <v>809.25</v>
      </c>
      <c r="Z454">
        <v>915</v>
      </c>
      <c r="AA454">
        <v>800</v>
      </c>
      <c r="AB454">
        <v>1205</v>
      </c>
      <c r="AC454" s="2">
        <f>(Table2[[#This Row],[Close Price]]/Table2[[#This Row],[Day Low]])-1</f>
        <v>9.1891891891891841E-2</v>
      </c>
      <c r="AD454" s="2">
        <f>(Table2[[#This Row],[Day High]]/Table2[[#This Row],[Close Price]])-1</f>
        <v>2.9477947794779524E-2</v>
      </c>
      <c r="AE454" s="2">
        <f>(Table2[[#This Row],[Close Price]]/Table2[[#This Row],[Current Week Low]])-1</f>
        <v>9.8300895891257234E-2</v>
      </c>
      <c r="AF454" s="2">
        <f>(Table2[[#This Row],[Current Week High]]/Table2[[#This Row],[Close Price]])-1</f>
        <v>2.9477947794779524E-2</v>
      </c>
      <c r="AG454" s="2">
        <f>(Table2[[#This Row],[Close Price]]/Table2[[#This Row],[Current Month Low]])-1</f>
        <v>0.11099999999999999</v>
      </c>
      <c r="AH454" s="2">
        <f>(Table2[[#This Row],[Current Month High]]/Table2[[#This Row],[Close Price]])-1</f>
        <v>0.35576057605760592</v>
      </c>
      <c r="AI454">
        <v>68.1986948694869</v>
      </c>
      <c r="AJ454">
        <v>45.0628366247755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-0.28999999999999998</v>
      </c>
      <c r="AM454" t="s">
        <v>10348</v>
      </c>
      <c r="AN454">
        <v>6.63</v>
      </c>
      <c r="AO454" t="s">
        <v>10349</v>
      </c>
      <c r="AP454">
        <v>0.16298918626671899</v>
      </c>
      <c r="AQ454">
        <f>(Table2[[#This Row],[Sharpe Ratio]]-AVERAGE(Table2[Sharpe Ratio]))/_xlfn.STDEV.P(Table2[Sharpe Ratio])</f>
        <v>1.1193728855590348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494</v>
      </c>
      <c r="AT454">
        <f>_xlfn.RANK.AVG(Table2[[#This Row],[6M Return vs Nifty Z-Score]],Table2[6M Return vs Nifty Z-Score])</f>
        <v>714</v>
      </c>
      <c r="AU454">
        <f>_xlfn.RANK.AVG(Table2[[#This Row],[Sharpe Ratio Z-Score]],Table2[Sharpe Ratio Z-Score])</f>
        <v>94</v>
      </c>
      <c r="AV454">
        <f>(Table2[[#This Row],[Rank 1Y]]+Table2[[#This Row],[Rank 6M]]+Table2[[#This Row],[Rank Sharpe]])/3</f>
        <v>434</v>
      </c>
    </row>
    <row r="455" spans="1:48" x14ac:dyDescent="0.3">
      <c r="A455" t="s">
        <v>1981</v>
      </c>
      <c r="B455" t="s">
        <v>1982</v>
      </c>
      <c r="C455" t="s">
        <v>10315</v>
      </c>
      <c r="D455" t="s">
        <v>505</v>
      </c>
      <c r="E455">
        <v>3485.2719904800001</v>
      </c>
      <c r="F455">
        <v>4034.1</v>
      </c>
      <c r="G455">
        <v>-14.7798761628852</v>
      </c>
      <c r="H455">
        <f>(Table2[[#This Row],[1Y Return vs Nifty]]-AVERAGE(Table2[1Y Return vs Nifty]))/_xlfn.STDEV.P(Table2[1Y Return vs Nifty])</f>
        <v>-0.69994682868464531</v>
      </c>
      <c r="I455">
        <v>-12.711384570317099</v>
      </c>
      <c r="J455">
        <f>(Table2[[#This Row],[1M Return vs Nifty]]-AVERAGE(Table2[1M Return vs Nifty]))/_xlfn.STDEV.P(Table2[1M Return vs Nifty])</f>
        <v>-1.2338478489813762</v>
      </c>
      <c r="K455">
        <v>11.358408667181701</v>
      </c>
      <c r="L455">
        <f>(Table2[[#This Row],[6M Return vs Nifty]]-AVERAGE(Table2[6M Return vs Nifty]))/_xlfn.STDEV.P(Table2[6M Return vs Nifty])</f>
        <v>0.11991724999754011</v>
      </c>
      <c r="M455">
        <v>0.32257931573097198</v>
      </c>
      <c r="N455">
        <f>(Table2[[#This Row],[1W Return vs Nifty]]-AVERAGE(Table2[1W Return vs Nifty]))/_xlfn.STDEV.P(Table2[1W Return vs Nifty])</f>
        <v>-2.4624777923433941E-2</v>
      </c>
      <c r="O455">
        <v>3954.73</v>
      </c>
      <c r="P455">
        <v>3941.4460222016801</v>
      </c>
      <c r="Q455">
        <v>3616.9527700757899</v>
      </c>
      <c r="R455">
        <v>61.810382815256503</v>
      </c>
      <c r="S455" s="2">
        <f>(Table2[[#This Row],[Close Price]]-Table2[[#This Row],[20D EMA]])/Table2[[#This Row],[20D EMA]]</f>
        <v>2.0069638129530939E-2</v>
      </c>
      <c r="T455" s="2">
        <f>(Table2[[#This Row],[Close Price]]-Table2[[#This Row],[50D EMA]])/Table2[[#This Row],[50D EMA]]</f>
        <v>2.3507610475041744E-2</v>
      </c>
      <c r="U455" s="2">
        <f>(Table2[[#This Row],[Close Price]]-Table2[[#This Row],[200D EMA]])/Table2[[#This Row],[200D EMA]]</f>
        <v>0.1153311244137338</v>
      </c>
      <c r="V455">
        <v>0.75423493738494896</v>
      </c>
      <c r="W455">
        <v>3840.05</v>
      </c>
      <c r="X455">
        <v>4050</v>
      </c>
      <c r="Y455">
        <v>3818.1</v>
      </c>
      <c r="Z455">
        <v>4050</v>
      </c>
      <c r="AA455">
        <v>3600</v>
      </c>
      <c r="AB455">
        <v>4339.95</v>
      </c>
      <c r="AC455" s="2">
        <f>(Table2[[#This Row],[Close Price]]/Table2[[#This Row],[Day Low]])-1</f>
        <v>5.05331961823412E-2</v>
      </c>
      <c r="AD455" s="2">
        <f>(Table2[[#This Row],[Day High]]/Table2[[#This Row],[Close Price]])-1</f>
        <v>3.9413995686770065E-3</v>
      </c>
      <c r="AE455" s="2">
        <f>(Table2[[#This Row],[Close Price]]/Table2[[#This Row],[Current Week Low]])-1</f>
        <v>5.6572640842303734E-2</v>
      </c>
      <c r="AF455" s="2">
        <f>(Table2[[#This Row],[Current Week High]]/Table2[[#This Row],[Close Price]])-1</f>
        <v>3.9413995686770065E-3</v>
      </c>
      <c r="AG455" s="2">
        <f>(Table2[[#This Row],[Close Price]]/Table2[[#This Row],[Current Month Low]])-1</f>
        <v>0.12058333333333326</v>
      </c>
      <c r="AH455" s="2">
        <f>(Table2[[#This Row],[Current Month High]]/Table2[[#This Row],[Close Price]])-1</f>
        <v>7.5816167174834526E-2</v>
      </c>
      <c r="AI455">
        <v>8.8718673310031999</v>
      </c>
      <c r="AJ455">
        <v>34.631557869443299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0.04</v>
      </c>
      <c r="AM455" t="s">
        <v>10349</v>
      </c>
      <c r="AN455">
        <v>-0.1</v>
      </c>
      <c r="AO455" t="s">
        <v>10348</v>
      </c>
      <c r="AP455">
        <v>2.9188731403096E-2</v>
      </c>
      <c r="AQ455">
        <f>(Table2[[#This Row],[Sharpe Ratio]]-AVERAGE(Table2[Sharpe Ratio]))/_xlfn.STDEV.P(Table2[Sharpe Ratio])</f>
        <v>-0.4178467677825497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-2.2563489733744651</v>
      </c>
      <c r="AS455">
        <f>_xlfn.RANK.AVG(Table2[[#This Row],[1Y Return vs Nifty Z-Score]],Table2[1Y Return vs Nifty Z-Score])</f>
        <v>568</v>
      </c>
      <c r="AT455">
        <f>_xlfn.RANK.AVG(Table2[[#This Row],[6M Return vs Nifty Z-Score]],Table2[6M Return vs Nifty Z-Score])</f>
        <v>280</v>
      </c>
      <c r="AU455">
        <f>_xlfn.RANK.AVG(Table2[[#This Row],[Sharpe Ratio Z-Score]],Table2[Sharpe Ratio Z-Score])</f>
        <v>454</v>
      </c>
      <c r="AV455">
        <f>(Table2[[#This Row],[Rank 1Y]]+Table2[[#This Row],[Rank 6M]]+Table2[[#This Row],[Rank Sharpe]])/3</f>
        <v>434</v>
      </c>
    </row>
    <row r="456" spans="1:48" x14ac:dyDescent="0.3">
      <c r="A456" t="s">
        <v>1443</v>
      </c>
      <c r="B456" t="s">
        <v>1444</v>
      </c>
      <c r="C456" t="s">
        <v>632</v>
      </c>
      <c r="D456" t="s">
        <v>632</v>
      </c>
      <c r="E456">
        <v>7518.5123979999998</v>
      </c>
      <c r="F456">
        <v>374.95</v>
      </c>
      <c r="G456">
        <v>-33.640717549025602</v>
      </c>
      <c r="H456">
        <f>(Table2[[#This Row],[1Y Return vs Nifty]]-AVERAGE(Table2[1Y Return vs Nifty]))/_xlfn.STDEV.P(Table2[1Y Return vs Nifty])</f>
        <v>-0.99733607313219885</v>
      </c>
      <c r="I456">
        <v>-1.89268634707831</v>
      </c>
      <c r="J456">
        <f>(Table2[[#This Row],[1M Return vs Nifty]]-AVERAGE(Table2[1M Return vs Nifty]))/_xlfn.STDEV.P(Table2[1M Return vs Nifty])</f>
        <v>-0.19306182014726062</v>
      </c>
      <c r="K456">
        <v>-9.6219061883929893</v>
      </c>
      <c r="L456">
        <f>(Table2[[#This Row],[6M Return vs Nifty]]-AVERAGE(Table2[6M Return vs Nifty]))/_xlfn.STDEV.P(Table2[6M Return vs Nifty])</f>
        <v>-0.60018363476773084</v>
      </c>
      <c r="M456">
        <v>3.7493382509953701</v>
      </c>
      <c r="N456">
        <f>(Table2[[#This Row],[1W Return vs Nifty]]-AVERAGE(Table2[1W Return vs Nifty]))/_xlfn.STDEV.P(Table2[1W Return vs Nifty])</f>
        <v>0.75261590059959282</v>
      </c>
      <c r="O456">
        <v>365.22</v>
      </c>
      <c r="P456">
        <v>359.48920651123899</v>
      </c>
      <c r="Q456">
        <v>347.28416027488998</v>
      </c>
      <c r="R456">
        <v>58.904145424218001</v>
      </c>
      <c r="S456" s="2">
        <f>(Table2[[#This Row],[Close Price]]-Table2[[#This Row],[20D EMA]])/Table2[[#This Row],[20D EMA]]</f>
        <v>2.6641476370406768E-2</v>
      </c>
      <c r="T456" s="2">
        <f>(Table2[[#This Row],[Close Price]]-Table2[[#This Row],[50D EMA]])/Table2[[#This Row],[50D EMA]]</f>
        <v>4.3007670908410532E-2</v>
      </c>
      <c r="U456" s="2">
        <f>(Table2[[#This Row],[Close Price]]-Table2[[#This Row],[200D EMA]])/Table2[[#This Row],[200D EMA]]</f>
        <v>7.9663407922812637E-2</v>
      </c>
      <c r="V456">
        <v>0.94857178752739602</v>
      </c>
      <c r="W456">
        <v>372.1</v>
      </c>
      <c r="X456">
        <v>384.65</v>
      </c>
      <c r="Y456">
        <v>368.7</v>
      </c>
      <c r="Z456">
        <v>387.95</v>
      </c>
      <c r="AA456">
        <v>333.8</v>
      </c>
      <c r="AB456">
        <v>387.95</v>
      </c>
      <c r="AC456" s="2">
        <f>(Table2[[#This Row],[Close Price]]/Table2[[#This Row],[Day Low]])-1</f>
        <v>7.6592313894112696E-3</v>
      </c>
      <c r="AD456" s="2">
        <f>(Table2[[#This Row],[Day High]]/Table2[[#This Row],[Close Price]])-1</f>
        <v>2.5870116015468625E-2</v>
      </c>
      <c r="AE456" s="2">
        <f>(Table2[[#This Row],[Close Price]]/Table2[[#This Row],[Current Week Low]])-1</f>
        <v>1.6951451044209476E-2</v>
      </c>
      <c r="AF456" s="2">
        <f>(Table2[[#This Row],[Current Week High]]/Table2[[#This Row],[Close Price]])-1</f>
        <v>3.4671289505267433E-2</v>
      </c>
      <c r="AG456" s="2">
        <f>(Table2[[#This Row],[Close Price]]/Table2[[#This Row],[Current Month Low]])-1</f>
        <v>0.12327741162372674</v>
      </c>
      <c r="AH456" s="2">
        <f>(Table2[[#This Row],[Current Month High]]/Table2[[#This Row],[Close Price]])-1</f>
        <v>3.4671289505267433E-2</v>
      </c>
      <c r="AI456">
        <v>16.535538071742899</v>
      </c>
      <c r="AJ456">
        <v>40.037348272642298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0.02</v>
      </c>
      <c r="AM456" t="s">
        <v>10349</v>
      </c>
      <c r="AN456">
        <v>-0.05</v>
      </c>
      <c r="AO456" t="s">
        <v>10348</v>
      </c>
      <c r="AP456">
        <v>0.155070766318081</v>
      </c>
      <c r="AQ456">
        <f>(Table2[[#This Row],[Sharpe Ratio]]-AVERAGE(Table2[Sharpe Ratio]))/_xlfn.STDEV.P(Table2[Sharpe Ratio])</f>
        <v>1.0283989738420296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-9.5666536055678542E-3</v>
      </c>
      <c r="AS456">
        <f>_xlfn.RANK.AVG(Table2[[#This Row],[1Y Return vs Nifty Z-Score]],Table2[1Y Return vs Nifty Z-Score])</f>
        <v>670</v>
      </c>
      <c r="AT456">
        <f>_xlfn.RANK.AVG(Table2[[#This Row],[6M Return vs Nifty Z-Score]],Table2[6M Return vs Nifty Z-Score])</f>
        <v>518</v>
      </c>
      <c r="AU456">
        <f>_xlfn.RANK.AVG(Table2[[#This Row],[Sharpe Ratio Z-Score]],Table2[Sharpe Ratio Z-Score])</f>
        <v>115</v>
      </c>
      <c r="AV456">
        <f>(Table2[[#This Row],[Rank 1Y]]+Table2[[#This Row],[Rank 6M]]+Table2[[#This Row],[Rank Sharpe]])/3</f>
        <v>434.33333333333331</v>
      </c>
    </row>
    <row r="457" spans="1:48" x14ac:dyDescent="0.3">
      <c r="A457" t="s">
        <v>1146</v>
      </c>
      <c r="B457" t="s">
        <v>1147</v>
      </c>
      <c r="C457" t="s">
        <v>10317</v>
      </c>
      <c r="D457" t="s">
        <v>139</v>
      </c>
      <c r="E457">
        <v>10831.771816955999</v>
      </c>
      <c r="F457">
        <v>201.16</v>
      </c>
      <c r="G457">
        <v>-2.3779347317858801</v>
      </c>
      <c r="H457">
        <f>(Table2[[#This Row],[1Y Return vs Nifty]]-AVERAGE(Table2[1Y Return vs Nifty]))/_xlfn.STDEV.P(Table2[1Y Return vs Nifty])</f>
        <v>-0.50439860703491235</v>
      </c>
      <c r="I457">
        <v>-5.9271627627924</v>
      </c>
      <c r="J457">
        <f>(Table2[[#This Row],[1M Return vs Nifty]]-AVERAGE(Table2[1M Return vs Nifty]))/_xlfn.STDEV.P(Table2[1M Return vs Nifty])</f>
        <v>-0.58118861696615765</v>
      </c>
      <c r="K457">
        <v>-39.5518530799893</v>
      </c>
      <c r="L457">
        <f>(Table2[[#This Row],[6M Return vs Nifty]]-AVERAGE(Table2[6M Return vs Nifty]))/_xlfn.STDEV.P(Table2[6M Return vs Nifty])</f>
        <v>-1.6274599833821717</v>
      </c>
      <c r="M457">
        <v>0.62884676816936302</v>
      </c>
      <c r="N457">
        <f>(Table2[[#This Row],[1W Return vs Nifty]]-AVERAGE(Table2[1W Return vs Nifty]))/_xlfn.STDEV.P(Table2[1W Return vs Nifty])</f>
        <v>4.4841305638223763E-2</v>
      </c>
      <c r="O457">
        <v>203.19</v>
      </c>
      <c r="P457">
        <v>203.954920832054</v>
      </c>
      <c r="Q457">
        <v>198.57481558411101</v>
      </c>
      <c r="R457">
        <v>45.407691831758001</v>
      </c>
      <c r="S457" s="2">
        <f>(Table2[[#This Row],[Close Price]]-Table2[[#This Row],[20D EMA]])/Table2[[#This Row],[20D EMA]]</f>
        <v>-9.9906491461194021E-3</v>
      </c>
      <c r="T457" s="2">
        <f>(Table2[[#This Row],[Close Price]]-Table2[[#This Row],[50D EMA]])/Table2[[#This Row],[50D EMA]]</f>
        <v>-1.3703620489527056E-2</v>
      </c>
      <c r="U457" s="2">
        <f>(Table2[[#This Row],[Close Price]]-Table2[[#This Row],[200D EMA]])/Table2[[#This Row],[200D EMA]]</f>
        <v>1.3018692266109515E-2</v>
      </c>
      <c r="V457">
        <v>0.66951758011988705</v>
      </c>
      <c r="W457">
        <v>200.51</v>
      </c>
      <c r="X457">
        <v>205</v>
      </c>
      <c r="Y457">
        <v>200.51</v>
      </c>
      <c r="Z457">
        <v>208.83</v>
      </c>
      <c r="AA457">
        <v>190.91</v>
      </c>
      <c r="AB457">
        <v>218.5</v>
      </c>
      <c r="AC457" s="2">
        <f>(Table2[[#This Row],[Close Price]]/Table2[[#This Row],[Day Low]])-1</f>
        <v>3.2417335793726298E-3</v>
      </c>
      <c r="AD457" s="2">
        <f>(Table2[[#This Row],[Day High]]/Table2[[#This Row],[Close Price]])-1</f>
        <v>1.908928216345207E-2</v>
      </c>
      <c r="AE457" s="2">
        <f>(Table2[[#This Row],[Close Price]]/Table2[[#This Row],[Current Week Low]])-1</f>
        <v>3.2417335793726298E-3</v>
      </c>
      <c r="AF457" s="2">
        <f>(Table2[[#This Row],[Current Week High]]/Table2[[#This Row],[Close Price]])-1</f>
        <v>3.8128852654603307E-2</v>
      </c>
      <c r="AG457" s="2">
        <f>(Table2[[#This Row],[Close Price]]/Table2[[#This Row],[Current Month Low]])-1</f>
        <v>5.3690220522759402E-2</v>
      </c>
      <c r="AH457" s="2">
        <f>(Table2[[#This Row],[Current Month High]]/Table2[[#This Row],[Close Price]])-1</f>
        <v>8.6200039769337877E-2</v>
      </c>
      <c r="AI457">
        <v>41.628554384569497</v>
      </c>
      <c r="AJ457">
        <v>48.4028033935816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0.06</v>
      </c>
      <c r="AM457" t="s">
        <v>10349</v>
      </c>
      <c r="AN457">
        <v>-0.05</v>
      </c>
      <c r="AO457" t="s">
        <v>10348</v>
      </c>
      <c r="AP457">
        <v>0.16231988079384899</v>
      </c>
      <c r="AQ457">
        <f>(Table2[[#This Row],[Sharpe Ratio]]-AVERAGE(Table2[Sharpe Ratio]))/_xlfn.STDEV.P(Table2[Sharpe Ratio])</f>
        <v>1.1116833038753735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483</v>
      </c>
      <c r="AT457">
        <f>_xlfn.RANK.AVG(Table2[[#This Row],[6M Return vs Nifty Z-Score]],Table2[6M Return vs Nifty Z-Score])</f>
        <v>726</v>
      </c>
      <c r="AU457">
        <f>_xlfn.RANK.AVG(Table2[[#This Row],[Sharpe Ratio Z-Score]],Table2[Sharpe Ratio Z-Score])</f>
        <v>95</v>
      </c>
      <c r="AV457">
        <f>(Table2[[#This Row],[Rank 1Y]]+Table2[[#This Row],[Rank 6M]]+Table2[[#This Row],[Rank Sharpe]])/3</f>
        <v>434.66666666666669</v>
      </c>
    </row>
    <row r="458" spans="1:48" x14ac:dyDescent="0.3">
      <c r="A458" t="s">
        <v>500</v>
      </c>
      <c r="B458" t="s">
        <v>501</v>
      </c>
      <c r="C458" t="s">
        <v>10309</v>
      </c>
      <c r="D458" t="s">
        <v>502</v>
      </c>
      <c r="E458">
        <v>42233.121798250002</v>
      </c>
      <c r="F458">
        <v>352.75</v>
      </c>
      <c r="G458">
        <v>5.8695241963092304</v>
      </c>
      <c r="H458">
        <f>(Table2[[#This Row],[1Y Return vs Nifty]]-AVERAGE(Table2[1Y Return vs Nifty]))/_xlfn.STDEV.P(Table2[1Y Return vs Nifty])</f>
        <v>-0.37435639263822235</v>
      </c>
      <c r="I458">
        <v>-4.9528425287208702</v>
      </c>
      <c r="J458">
        <f>(Table2[[#This Row],[1M Return vs Nifty]]-AVERAGE(Table2[1M Return vs Nifty]))/_xlfn.STDEV.P(Table2[1M Return vs Nifty])</f>
        <v>-0.48745655546417271</v>
      </c>
      <c r="K458">
        <v>15.246099899203999</v>
      </c>
      <c r="L458">
        <f>(Table2[[#This Row],[6M Return vs Nifty]]-AVERAGE(Table2[6M Return vs Nifty]))/_xlfn.STDEV.P(Table2[6M Return vs Nifty])</f>
        <v>0.25335327872947205</v>
      </c>
      <c r="M458">
        <v>0.61278445748135502</v>
      </c>
      <c r="N458">
        <f>(Table2[[#This Row],[1W Return vs Nifty]]-AVERAGE(Table2[1W Return vs Nifty]))/_xlfn.STDEV.P(Table2[1W Return vs Nifty])</f>
        <v>4.1198130996050762E-2</v>
      </c>
      <c r="O458">
        <v>348.02</v>
      </c>
      <c r="P458">
        <v>342.70538779051998</v>
      </c>
      <c r="Q458">
        <v>305.29684419023198</v>
      </c>
      <c r="R458">
        <v>57.528253228343502</v>
      </c>
      <c r="S458" s="2">
        <f>(Table2[[#This Row],[Close Price]]-Table2[[#This Row],[20D EMA]])/Table2[[#This Row],[20D EMA]]</f>
        <v>1.3591172921096541E-2</v>
      </c>
      <c r="T458" s="2">
        <f>(Table2[[#This Row],[Close Price]]-Table2[[#This Row],[50D EMA]])/Table2[[#This Row],[50D EMA]]</f>
        <v>2.9309758665422063E-2</v>
      </c>
      <c r="U458" s="2">
        <f>(Table2[[#This Row],[Close Price]]-Table2[[#This Row],[200D EMA]])/Table2[[#This Row],[200D EMA]]</f>
        <v>0.15543284089828233</v>
      </c>
      <c r="V458">
        <v>0.49184370775144198</v>
      </c>
      <c r="W458">
        <v>351.85</v>
      </c>
      <c r="X458">
        <v>356.25</v>
      </c>
      <c r="Y458">
        <v>351.85</v>
      </c>
      <c r="Z458">
        <v>356.25</v>
      </c>
      <c r="AA458">
        <v>323.35000000000002</v>
      </c>
      <c r="AB458">
        <v>370.45</v>
      </c>
      <c r="AC458" s="2">
        <f>(Table2[[#This Row],[Close Price]]/Table2[[#This Row],[Day Low]])-1</f>
        <v>2.5579081995168451E-3</v>
      </c>
      <c r="AD458" s="2">
        <f>(Table2[[#This Row],[Day High]]/Table2[[#This Row],[Close Price]])-1</f>
        <v>9.9220411055989111E-3</v>
      </c>
      <c r="AE458" s="2">
        <f>(Table2[[#This Row],[Close Price]]/Table2[[#This Row],[Current Week Low]])-1</f>
        <v>2.5579081995168451E-3</v>
      </c>
      <c r="AF458" s="2">
        <f>(Table2[[#This Row],[Current Week High]]/Table2[[#This Row],[Close Price]])-1</f>
        <v>9.9220411055989111E-3</v>
      </c>
      <c r="AG458" s="2">
        <f>(Table2[[#This Row],[Close Price]]/Table2[[#This Row],[Current Month Low]])-1</f>
        <v>9.0923148291325084E-2</v>
      </c>
      <c r="AH458" s="2">
        <f>(Table2[[#This Row],[Current Month High]]/Table2[[#This Row],[Close Price]])-1</f>
        <v>5.0177179305457065E-2</v>
      </c>
      <c r="AI458">
        <v>6.8178596739900899</v>
      </c>
      <c r="AJ458">
        <v>62.183908045976999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-0.1</v>
      </c>
      <c r="AM458" t="s">
        <v>10348</v>
      </c>
      <c r="AN458">
        <v>4.01</v>
      </c>
      <c r="AO458" t="s">
        <v>10349</v>
      </c>
      <c r="AP458">
        <v>-3.5804252278896997E-2</v>
      </c>
      <c r="AQ458">
        <f>(Table2[[#This Row],[Sharpe Ratio]]-AVERAGE(Table2[Sharpe Ratio]))/_xlfn.STDEV.P(Table2[Sharpe Ratio])</f>
        <v>-1.1645444673314855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-1.7318060057083577</v>
      </c>
      <c r="AS458">
        <f>_xlfn.RANK.AVG(Table2[[#This Row],[1Y Return vs Nifty Z-Score]],Table2[1Y Return vs Nifty Z-Score])</f>
        <v>414</v>
      </c>
      <c r="AT458">
        <f>_xlfn.RANK.AVG(Table2[[#This Row],[6M Return vs Nifty Z-Score]],Table2[6M Return vs Nifty Z-Score])</f>
        <v>241</v>
      </c>
      <c r="AU458">
        <f>_xlfn.RANK.AVG(Table2[[#This Row],[Sharpe Ratio Z-Score]],Table2[Sharpe Ratio Z-Score])</f>
        <v>650</v>
      </c>
      <c r="AV458">
        <f>(Table2[[#This Row],[Rank 1Y]]+Table2[[#This Row],[Rank 6M]]+Table2[[#This Row],[Rank Sharpe]])/3</f>
        <v>435</v>
      </c>
    </row>
    <row r="459" spans="1:48" x14ac:dyDescent="0.3">
      <c r="A459" t="s">
        <v>569</v>
      </c>
      <c r="B459" t="s">
        <v>570</v>
      </c>
      <c r="C459" t="s">
        <v>10309</v>
      </c>
      <c r="D459" t="s">
        <v>51</v>
      </c>
      <c r="E459">
        <v>35340.997567400002</v>
      </c>
      <c r="F459">
        <v>1393</v>
      </c>
      <c r="G459">
        <v>26.021825951196501</v>
      </c>
      <c r="H459">
        <f>(Table2[[#This Row],[1Y Return vs Nifty]]-AVERAGE(Table2[1Y Return vs Nifty]))/_xlfn.STDEV.P(Table2[1Y Return vs Nifty])</f>
        <v>-5.6603983290834735E-2</v>
      </c>
      <c r="I459">
        <v>6.7990506620894298</v>
      </c>
      <c r="J459">
        <f>(Table2[[#This Row],[1M Return vs Nifty]]-AVERAGE(Table2[1M Return vs Nifty]))/_xlfn.STDEV.P(Table2[1M Return vs Nifty])</f>
        <v>0.64310518061173061</v>
      </c>
      <c r="K459">
        <v>3.88272760149595</v>
      </c>
      <c r="L459">
        <f>(Table2[[#This Row],[6M Return vs Nifty]]-AVERAGE(Table2[6M Return vs Nifty]))/_xlfn.STDEV.P(Table2[6M Return vs Nifty])</f>
        <v>-0.13666824867970725</v>
      </c>
      <c r="M459">
        <v>1.1620447526483699</v>
      </c>
      <c r="N459">
        <f>(Table2[[#This Row],[1W Return vs Nifty]]-AVERAGE(Table2[1W Return vs Nifty]))/_xlfn.STDEV.P(Table2[1W Return vs Nifty])</f>
        <v>0.16577866104387853</v>
      </c>
      <c r="O459">
        <v>1350.51</v>
      </c>
      <c r="P459">
        <v>1294.76454163577</v>
      </c>
      <c r="Q459">
        <v>1186.3197724627601</v>
      </c>
      <c r="R459">
        <v>63.8143898196601</v>
      </c>
      <c r="S459" s="2">
        <f>(Table2[[#This Row],[Close Price]]-Table2[[#This Row],[20D EMA]])/Table2[[#This Row],[20D EMA]]</f>
        <v>3.146218835847199E-2</v>
      </c>
      <c r="T459" s="2">
        <f>(Table2[[#This Row],[Close Price]]-Table2[[#This Row],[50D EMA]])/Table2[[#This Row],[50D EMA]]</f>
        <v>7.5871291810418295E-2</v>
      </c>
      <c r="U459" s="2">
        <f>(Table2[[#This Row],[Close Price]]-Table2[[#This Row],[200D EMA]])/Table2[[#This Row],[200D EMA]]</f>
        <v>0.17421966010747569</v>
      </c>
      <c r="V459">
        <v>0.95119547760383805</v>
      </c>
      <c r="W459">
        <v>1388.6</v>
      </c>
      <c r="X459">
        <v>1406.55</v>
      </c>
      <c r="Y459">
        <v>1382.05</v>
      </c>
      <c r="Z459">
        <v>1409.05</v>
      </c>
      <c r="AA459">
        <v>1276.05</v>
      </c>
      <c r="AB459">
        <v>1430.05</v>
      </c>
      <c r="AC459" s="2">
        <f>(Table2[[#This Row],[Close Price]]/Table2[[#This Row],[Day Low]])-1</f>
        <v>3.168659081088876E-3</v>
      </c>
      <c r="AD459" s="2">
        <f>(Table2[[#This Row],[Day High]]/Table2[[#This Row],[Close Price]])-1</f>
        <v>9.7272074659009444E-3</v>
      </c>
      <c r="AE459" s="2">
        <f>(Table2[[#This Row],[Close Price]]/Table2[[#This Row],[Current Week Low]])-1</f>
        <v>7.9230129155964946E-3</v>
      </c>
      <c r="AF459" s="2">
        <f>(Table2[[#This Row],[Current Week High]]/Table2[[#This Row],[Close Price]])-1</f>
        <v>1.1521895190236942E-2</v>
      </c>
      <c r="AG459" s="2">
        <f>(Table2[[#This Row],[Close Price]]/Table2[[#This Row],[Current Month Low]])-1</f>
        <v>9.1650013714196232E-2</v>
      </c>
      <c r="AH459" s="2">
        <f>(Table2[[#This Row],[Current Month High]]/Table2[[#This Row],[Close Price]])-1</f>
        <v>2.6597272074659006E-2</v>
      </c>
      <c r="AI459">
        <v>2.6597272074659002</v>
      </c>
      <c r="AJ459">
        <v>62.581699346405202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0.01</v>
      </c>
      <c r="AM459" t="s">
        <v>10349</v>
      </c>
      <c r="AN459">
        <v>2.3199999999999998</v>
      </c>
      <c r="AO459" t="s">
        <v>10349</v>
      </c>
      <c r="AP459">
        <v>-3.0738506342764E-2</v>
      </c>
      <c r="AQ459">
        <f>(Table2[[#This Row],[Sharpe Ratio]]-AVERAGE(Table2[Sharpe Ratio]))/_xlfn.STDEV.P(Table2[Sharpe Ratio])</f>
        <v>-1.1063446337076313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-0.49073302402256413</v>
      </c>
      <c r="AS459">
        <f>_xlfn.RANK.AVG(Table2[[#This Row],[1Y Return vs Nifty Z-Score]],Table2[1Y Return vs Nifty Z-Score])</f>
        <v>316</v>
      </c>
      <c r="AT459">
        <f>_xlfn.RANK.AVG(Table2[[#This Row],[6M Return vs Nifty Z-Score]],Table2[6M Return vs Nifty Z-Score])</f>
        <v>351</v>
      </c>
      <c r="AU459">
        <f>_xlfn.RANK.AVG(Table2[[#This Row],[Sharpe Ratio Z-Score]],Table2[Sharpe Ratio Z-Score])</f>
        <v>639</v>
      </c>
      <c r="AV459">
        <f>(Table2[[#This Row],[Rank 1Y]]+Table2[[#This Row],[Rank 6M]]+Table2[[#This Row],[Rank Sharpe]])/3</f>
        <v>435.33333333333331</v>
      </c>
    </row>
    <row r="460" spans="1:48" x14ac:dyDescent="0.3">
      <c r="A460" t="s">
        <v>1820</v>
      </c>
      <c r="B460" t="s">
        <v>1821</v>
      </c>
      <c r="C460" t="s">
        <v>10313</v>
      </c>
      <c r="D460" t="s">
        <v>133</v>
      </c>
      <c r="E460">
        <v>4163.3534817</v>
      </c>
      <c r="F460">
        <v>880.2</v>
      </c>
      <c r="G460">
        <v>38.458615641565203</v>
      </c>
      <c r="H460">
        <f>(Table2[[#This Row],[1Y Return vs Nifty]]-AVERAGE(Table2[1Y Return vs Nifty]))/_xlfn.STDEV.P(Table2[1Y Return vs Nifty])</f>
        <v>0.13949371000134828</v>
      </c>
      <c r="I460">
        <v>0.30273588154710201</v>
      </c>
      <c r="J460">
        <f>(Table2[[#This Row],[1M Return vs Nifty]]-AVERAGE(Table2[1M Return vs Nifty]))/_xlfn.STDEV.P(Table2[1M Return vs Nifty])</f>
        <v>1.8143330028481845E-2</v>
      </c>
      <c r="K460">
        <v>2.1252252105805498</v>
      </c>
      <c r="L460">
        <f>(Table2[[#This Row],[6M Return vs Nifty]]-AVERAGE(Table2[6M Return vs Nifty]))/_xlfn.STDEV.P(Table2[6M Return vs Nifty])</f>
        <v>-0.19699046192518582</v>
      </c>
      <c r="M460">
        <v>-1.89318651404794</v>
      </c>
      <c r="N460">
        <f>(Table2[[#This Row],[1W Return vs Nifty]]-AVERAGE(Table2[1W Return vs Nifty]))/_xlfn.STDEV.P(Table2[1W Return vs Nifty])</f>
        <v>-0.52719393131870207</v>
      </c>
      <c r="O460">
        <v>880.9</v>
      </c>
      <c r="P460">
        <v>858.82085510234901</v>
      </c>
      <c r="Q460">
        <v>771.72784793514495</v>
      </c>
      <c r="R460">
        <v>47.630745227960404</v>
      </c>
      <c r="S460" s="2">
        <f>(Table2[[#This Row],[Close Price]]-Table2[[#This Row],[20D EMA]])/Table2[[#This Row],[20D EMA]]</f>
        <v>-7.9464184356899971E-4</v>
      </c>
      <c r="T460" s="2">
        <f>(Table2[[#This Row],[Close Price]]-Table2[[#This Row],[50D EMA]])/Table2[[#This Row],[50D EMA]]</f>
        <v>2.4893602397560777E-2</v>
      </c>
      <c r="U460" s="2">
        <f>(Table2[[#This Row],[Close Price]]-Table2[[#This Row],[200D EMA]])/Table2[[#This Row],[200D EMA]]</f>
        <v>0.14055751953889703</v>
      </c>
      <c r="V460">
        <v>0.80444341619555604</v>
      </c>
      <c r="W460">
        <v>866.8</v>
      </c>
      <c r="X460">
        <v>891</v>
      </c>
      <c r="Y460">
        <v>866.8</v>
      </c>
      <c r="Z460">
        <v>898.45</v>
      </c>
      <c r="AA460">
        <v>817.5</v>
      </c>
      <c r="AB460">
        <v>964.2</v>
      </c>
      <c r="AC460" s="2">
        <f>(Table2[[#This Row],[Close Price]]/Table2[[#This Row],[Day Low]])-1</f>
        <v>1.5459160129210892E-2</v>
      </c>
      <c r="AD460" s="2">
        <f>(Table2[[#This Row],[Day High]]/Table2[[#This Row],[Close Price]])-1</f>
        <v>1.2269938650306678E-2</v>
      </c>
      <c r="AE460" s="2">
        <f>(Table2[[#This Row],[Close Price]]/Table2[[#This Row],[Current Week Low]])-1</f>
        <v>1.5459160129210892E-2</v>
      </c>
      <c r="AF460" s="2">
        <f>(Table2[[#This Row],[Current Week High]]/Table2[[#This Row],[Close Price]])-1</f>
        <v>2.073392410815722E-2</v>
      </c>
      <c r="AG460" s="2">
        <f>(Table2[[#This Row],[Close Price]]/Table2[[#This Row],[Current Month Low]])-1</f>
        <v>7.6697247706422056E-2</v>
      </c>
      <c r="AH460" s="2">
        <f>(Table2[[#This Row],[Current Month High]]/Table2[[#This Row],[Close Price]])-1</f>
        <v>9.5432856169052505E-2</v>
      </c>
      <c r="AI460">
        <v>10.6112247216541</v>
      </c>
      <c r="AJ460">
        <v>73.901017484935295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-7.0000000000000007E-2</v>
      </c>
      <c r="AM460" t="s">
        <v>10348</v>
      </c>
      <c r="AN460">
        <v>-1.29</v>
      </c>
      <c r="AO460" t="s">
        <v>10348</v>
      </c>
      <c r="AP460">
        <v>-5.2792295860586001E-2</v>
      </c>
      <c r="AQ460">
        <f>(Table2[[#This Row],[Sharpe Ratio]]-AVERAGE(Table2[Sharpe Ratio]))/_xlfn.STDEV.P(Table2[Sharpe Ratio])</f>
        <v>-1.3597183513979707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-1.9262657046120286</v>
      </c>
      <c r="AS460">
        <f>_xlfn.RANK.AVG(Table2[[#This Row],[1Y Return vs Nifty Z-Score]],Table2[1Y Return vs Nifty Z-Score])</f>
        <v>263</v>
      </c>
      <c r="AT460">
        <f>_xlfn.RANK.AVG(Table2[[#This Row],[6M Return vs Nifty Z-Score]],Table2[6M Return vs Nifty Z-Score])</f>
        <v>379</v>
      </c>
      <c r="AU460">
        <f>_xlfn.RANK.AVG(Table2[[#This Row],[Sharpe Ratio Z-Score]],Table2[Sharpe Ratio Z-Score])</f>
        <v>672</v>
      </c>
      <c r="AV460">
        <f>(Table2[[#This Row],[Rank 1Y]]+Table2[[#This Row],[Rank 6M]]+Table2[[#This Row],[Rank Sharpe]])/3</f>
        <v>438</v>
      </c>
    </row>
    <row r="461" spans="1:48" x14ac:dyDescent="0.3">
      <c r="A461" t="s">
        <v>989</v>
      </c>
      <c r="B461" t="s">
        <v>990</v>
      </c>
      <c r="C461" t="s">
        <v>632</v>
      </c>
      <c r="D461" t="s">
        <v>632</v>
      </c>
      <c r="E461">
        <v>14565.734676</v>
      </c>
      <c r="F461">
        <v>503.7</v>
      </c>
      <c r="G461">
        <v>3.6985339873969498</v>
      </c>
      <c r="H461">
        <f>(Table2[[#This Row],[1Y Return vs Nifty]]-AVERAGE(Table2[1Y Return vs Nifty]))/_xlfn.STDEV.P(Table2[1Y Return vs Nifty])</f>
        <v>-0.40858758756285013</v>
      </c>
      <c r="I461">
        <v>-12.592731209515801</v>
      </c>
      <c r="J461">
        <f>(Table2[[#This Row],[1M Return vs Nifty]]-AVERAGE(Table2[1M Return vs Nifty]))/_xlfn.STDEV.P(Table2[1M Return vs Nifty])</f>
        <v>-1.2224330967026835</v>
      </c>
      <c r="K461">
        <v>0.94977803258037397</v>
      </c>
      <c r="L461">
        <f>(Table2[[#This Row],[6M Return vs Nifty]]-AVERAGE(Table2[6M Return vs Nifty]))/_xlfn.STDEV.P(Table2[6M Return vs Nifty])</f>
        <v>-0.23733497337315676</v>
      </c>
      <c r="M461">
        <v>-1.29115323183063</v>
      </c>
      <c r="N461">
        <f>(Table2[[#This Row],[1W Return vs Nifty]]-AVERAGE(Table2[1W Return vs Nifty]))/_xlfn.STDEV.P(Table2[1W Return vs Nifty])</f>
        <v>-0.39064369081340566</v>
      </c>
      <c r="O461">
        <v>504.36</v>
      </c>
      <c r="P461">
        <v>502.30260872666503</v>
      </c>
      <c r="Q461">
        <v>453.19202575733101</v>
      </c>
      <c r="R461">
        <v>52.959574269438001</v>
      </c>
      <c r="S461" s="2">
        <f>(Table2[[#This Row],[Close Price]]-Table2[[#This Row],[20D EMA]])/Table2[[#This Row],[20D EMA]]</f>
        <v>-1.3085891030217007E-3</v>
      </c>
      <c r="T461" s="2">
        <f>(Table2[[#This Row],[Close Price]]-Table2[[#This Row],[50D EMA]])/Table2[[#This Row],[50D EMA]]</f>
        <v>2.7819709654252874E-3</v>
      </c>
      <c r="U461" s="2">
        <f>(Table2[[#This Row],[Close Price]]-Table2[[#This Row],[200D EMA]])/Table2[[#This Row],[200D EMA]]</f>
        <v>0.11144938871831406</v>
      </c>
      <c r="V461">
        <v>1.19712633394276</v>
      </c>
      <c r="W461">
        <v>496</v>
      </c>
      <c r="X461">
        <v>519.29999999999995</v>
      </c>
      <c r="Y461">
        <v>488.65</v>
      </c>
      <c r="Z461">
        <v>519.29999999999995</v>
      </c>
      <c r="AA461">
        <v>481.2</v>
      </c>
      <c r="AB461">
        <v>569.75</v>
      </c>
      <c r="AC461" s="2">
        <f>(Table2[[#This Row],[Close Price]]/Table2[[#This Row],[Day Low]])-1</f>
        <v>1.5524193548386966E-2</v>
      </c>
      <c r="AD461" s="2">
        <f>(Table2[[#This Row],[Day High]]/Table2[[#This Row],[Close Price]])-1</f>
        <v>3.0970815961882003E-2</v>
      </c>
      <c r="AE461" s="2">
        <f>(Table2[[#This Row],[Close Price]]/Table2[[#This Row],[Current Week Low]])-1</f>
        <v>3.0799140489102594E-2</v>
      </c>
      <c r="AF461" s="2">
        <f>(Table2[[#This Row],[Current Week High]]/Table2[[#This Row],[Close Price]])-1</f>
        <v>3.0970815961882003E-2</v>
      </c>
      <c r="AG461" s="2">
        <f>(Table2[[#This Row],[Close Price]]/Table2[[#This Row],[Current Month Low]])-1</f>
        <v>4.6758104738154671E-2</v>
      </c>
      <c r="AH461" s="2">
        <f>(Table2[[#This Row],[Current Month High]]/Table2[[#This Row],[Close Price]])-1</f>
        <v>0.13112964065912247</v>
      </c>
      <c r="AI461">
        <v>17.5302759579114</v>
      </c>
      <c r="AJ461">
        <v>48.803545051698599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-0.03</v>
      </c>
      <c r="AM461" t="s">
        <v>10348</v>
      </c>
      <c r="AN461">
        <v>-1.42</v>
      </c>
      <c r="AO461" t="s">
        <v>10348</v>
      </c>
      <c r="AP461">
        <v>1.7096481267085999E-2</v>
      </c>
      <c r="AQ461">
        <f>(Table2[[#This Row],[Sharpe Ratio]]-AVERAGE(Table2[Sharpe Ratio]))/_xlfn.STDEV.P(Table2[Sharpe Ratio])</f>
        <v>-0.55677338489415373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-2.8157727333462494</v>
      </c>
      <c r="AS461">
        <f>_xlfn.RANK.AVG(Table2[[#This Row],[1Y Return vs Nifty Z-Score]],Table2[1Y Return vs Nifty Z-Score])</f>
        <v>432</v>
      </c>
      <c r="AT461">
        <f>_xlfn.RANK.AVG(Table2[[#This Row],[6M Return vs Nifty Z-Score]],Table2[6M Return vs Nifty Z-Score])</f>
        <v>400</v>
      </c>
      <c r="AU461">
        <f>_xlfn.RANK.AVG(Table2[[#This Row],[Sharpe Ratio Z-Score]],Table2[Sharpe Ratio Z-Score])</f>
        <v>484</v>
      </c>
      <c r="AV461">
        <f>(Table2[[#This Row],[Rank 1Y]]+Table2[[#This Row],[Rank 6M]]+Table2[[#This Row],[Rank Sharpe]])/3</f>
        <v>438.66666666666669</v>
      </c>
    </row>
    <row r="462" spans="1:48" x14ac:dyDescent="0.3">
      <c r="A462" t="s">
        <v>284</v>
      </c>
      <c r="B462" t="s">
        <v>285</v>
      </c>
      <c r="C462" t="s">
        <v>10309</v>
      </c>
      <c r="D462" t="s">
        <v>51</v>
      </c>
      <c r="E462">
        <v>97240.338733979996</v>
      </c>
      <c r="F462">
        <v>2427.1</v>
      </c>
      <c r="G462">
        <v>7.0326578651830598</v>
      </c>
      <c r="H462">
        <f>(Table2[[#This Row],[1Y Return vs Nifty]]-AVERAGE(Table2[1Y Return vs Nifty]))/_xlfn.STDEV.P(Table2[1Y Return vs Nifty])</f>
        <v>-0.35601662529188954</v>
      </c>
      <c r="I462">
        <v>11.578864633099201</v>
      </c>
      <c r="J462">
        <f>(Table2[[#This Row],[1M Return vs Nifty]]-AVERAGE(Table2[1M Return vs Nifty]))/_xlfn.STDEV.P(Table2[1M Return vs Nifty])</f>
        <v>1.1029353282691621</v>
      </c>
      <c r="K462">
        <v>2.9165384451224101</v>
      </c>
      <c r="L462">
        <f>(Table2[[#This Row],[6M Return vs Nifty]]-AVERAGE(Table2[6M Return vs Nifty]))/_xlfn.STDEV.P(Table2[6M Return vs Nifty])</f>
        <v>-0.169830461503712</v>
      </c>
      <c r="M462">
        <v>-0.13033722116832699</v>
      </c>
      <c r="N462">
        <f>(Table2[[#This Row],[1W Return vs Nifty]]-AVERAGE(Table2[1W Return vs Nifty]))/_xlfn.STDEV.P(Table2[1W Return vs Nifty])</f>
        <v>-0.1273530885820153</v>
      </c>
      <c r="O462">
        <v>2238.4499999999998</v>
      </c>
      <c r="P462">
        <v>2182.9621763843402</v>
      </c>
      <c r="Q462">
        <v>2079.7768498580499</v>
      </c>
      <c r="R462">
        <v>78.645746981063098</v>
      </c>
      <c r="S462" s="2">
        <f>(Table2[[#This Row],[Close Price]]-Table2[[#This Row],[20D EMA]])/Table2[[#This Row],[20D EMA]]</f>
        <v>8.427706672027524E-2</v>
      </c>
      <c r="T462" s="2">
        <f>(Table2[[#This Row],[Close Price]]-Table2[[#This Row],[50D EMA]])/Table2[[#This Row],[50D EMA]]</f>
        <v>0.11183786244983292</v>
      </c>
      <c r="U462" s="2">
        <f>(Table2[[#This Row],[Close Price]]-Table2[[#This Row],[200D EMA]])/Table2[[#This Row],[200D EMA]]</f>
        <v>0.16700020012515079</v>
      </c>
      <c r="V462">
        <v>0.80968933813602795</v>
      </c>
      <c r="W462">
        <v>2370</v>
      </c>
      <c r="X462">
        <v>2448</v>
      </c>
      <c r="Y462">
        <v>2329.3000000000002</v>
      </c>
      <c r="Z462">
        <v>2448</v>
      </c>
      <c r="AA462">
        <v>1901.05</v>
      </c>
      <c r="AB462">
        <v>2448</v>
      </c>
      <c r="AC462" s="2">
        <f>(Table2[[#This Row],[Close Price]]/Table2[[#This Row],[Day Low]])-1</f>
        <v>2.409282700421933E-2</v>
      </c>
      <c r="AD462" s="2">
        <f>(Table2[[#This Row],[Day High]]/Table2[[#This Row],[Close Price]])-1</f>
        <v>8.6110996662684958E-3</v>
      </c>
      <c r="AE462" s="2">
        <f>(Table2[[#This Row],[Close Price]]/Table2[[#This Row],[Current Week Low]])-1</f>
        <v>4.1986863006053143E-2</v>
      </c>
      <c r="AF462" s="2">
        <f>(Table2[[#This Row],[Current Week High]]/Table2[[#This Row],[Close Price]])-1</f>
        <v>8.6110996662684958E-3</v>
      </c>
      <c r="AG462" s="2">
        <f>(Table2[[#This Row],[Close Price]]/Table2[[#This Row],[Current Month Low]])-1</f>
        <v>0.27671549932931794</v>
      </c>
      <c r="AH462" s="2">
        <f>(Table2[[#This Row],[Current Month High]]/Table2[[#This Row],[Close Price]])-1</f>
        <v>8.6110996662684958E-3</v>
      </c>
      <c r="AI462">
        <v>2.5915701866424801</v>
      </c>
      <c r="AJ462">
        <v>44.208431122070003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-0.05</v>
      </c>
      <c r="AM462" t="s">
        <v>10348</v>
      </c>
      <c r="AN462">
        <v>17.12</v>
      </c>
      <c r="AO462" t="s">
        <v>10349</v>
      </c>
      <c r="AQ462">
        <f>(Table2[[#This Row],[Sharpe Ratio]]-AVERAGE(Table2[Sharpe Ratio]))/_xlfn.STDEV.P(Table2[Sharpe Ratio])</f>
        <v>-0.75319309836626391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-0.30345794547471872</v>
      </c>
      <c r="AS462">
        <f>_xlfn.RANK.AVG(Table2[[#This Row],[1Y Return vs Nifty Z-Score]],Table2[1Y Return vs Nifty Z-Score])</f>
        <v>403</v>
      </c>
      <c r="AT462">
        <f>_xlfn.RANK.AVG(Table2[[#This Row],[6M Return vs Nifty Z-Score]],Table2[6M Return vs Nifty Z-Score])</f>
        <v>363</v>
      </c>
      <c r="AU462">
        <f>_xlfn.RANK.AVG(Table2[[#This Row],[Sharpe Ratio Z-Score]],Table2[Sharpe Ratio Z-Score])</f>
        <v>551.5</v>
      </c>
      <c r="AV462">
        <f>(Table2[[#This Row],[Rank 1Y]]+Table2[[#This Row],[Rank 6M]]+Table2[[#This Row],[Rank Sharpe]])/3</f>
        <v>439.16666666666669</v>
      </c>
    </row>
    <row r="463" spans="1:48" x14ac:dyDescent="0.3">
      <c r="A463" t="s">
        <v>1617</v>
      </c>
      <c r="B463" t="s">
        <v>1618</v>
      </c>
      <c r="C463" t="s">
        <v>10314</v>
      </c>
      <c r="D463" t="s">
        <v>139</v>
      </c>
      <c r="E463">
        <v>5694.0150000000003</v>
      </c>
      <c r="F463">
        <v>199.79</v>
      </c>
      <c r="G463">
        <v>41.785138713655897</v>
      </c>
      <c r="H463">
        <f>(Table2[[#This Row],[1Y Return vs Nifty]]-AVERAGE(Table2[1Y Return vs Nifty]))/_xlfn.STDEV.P(Table2[1Y Return vs Nifty])</f>
        <v>0.19194482619457165</v>
      </c>
      <c r="I463">
        <v>-11.707816923646799</v>
      </c>
      <c r="J463">
        <f>(Table2[[#This Row],[1M Return vs Nifty]]-AVERAGE(Table2[1M Return vs Nifty]))/_xlfn.STDEV.P(Table2[1M Return vs Nifty])</f>
        <v>-1.1373021126929961</v>
      </c>
      <c r="K463">
        <v>-19.796968169503401</v>
      </c>
      <c r="L463">
        <f>(Table2[[#This Row],[6M Return vs Nifty]]-AVERAGE(Table2[6M Return vs Nifty]))/_xlfn.STDEV.P(Table2[6M Return vs Nifty])</f>
        <v>-0.94941915318475778</v>
      </c>
      <c r="M463">
        <v>-2.5080003560980502</v>
      </c>
      <c r="N463">
        <f>(Table2[[#This Row],[1W Return vs Nifty]]-AVERAGE(Table2[1W Return vs Nifty]))/_xlfn.STDEV.P(Table2[1W Return vs Nifty])</f>
        <v>-0.6666429958101634</v>
      </c>
      <c r="O463">
        <v>202.58</v>
      </c>
      <c r="P463">
        <v>203.94896993226101</v>
      </c>
      <c r="Q463">
        <v>187.03180836713099</v>
      </c>
      <c r="R463">
        <v>43.716562949145199</v>
      </c>
      <c r="S463" s="2">
        <f>(Table2[[#This Row],[Close Price]]-Table2[[#This Row],[20D EMA]])/Table2[[#This Row],[20D EMA]]</f>
        <v>-1.3772336854576071E-2</v>
      </c>
      <c r="T463" s="2">
        <f>(Table2[[#This Row],[Close Price]]-Table2[[#This Row],[50D EMA]])/Table2[[#This Row],[50D EMA]]</f>
        <v>-2.0392208568851138E-2</v>
      </c>
      <c r="U463" s="2">
        <f>(Table2[[#This Row],[Close Price]]-Table2[[#This Row],[200D EMA]])/Table2[[#This Row],[200D EMA]]</f>
        <v>6.8214020621698304E-2</v>
      </c>
      <c r="V463">
        <v>0.34733875933260699</v>
      </c>
      <c r="W463">
        <v>199</v>
      </c>
      <c r="X463">
        <v>202.7</v>
      </c>
      <c r="Y463">
        <v>198.05</v>
      </c>
      <c r="Z463">
        <v>202.7</v>
      </c>
      <c r="AA463">
        <v>194.11</v>
      </c>
      <c r="AB463">
        <v>219.03</v>
      </c>
      <c r="AC463" s="2">
        <f>(Table2[[#This Row],[Close Price]]/Table2[[#This Row],[Day Low]])-1</f>
        <v>3.9698492462310053E-3</v>
      </c>
      <c r="AD463" s="2">
        <f>(Table2[[#This Row],[Day High]]/Table2[[#This Row],[Close Price]])-1</f>
        <v>1.4565293558236103E-2</v>
      </c>
      <c r="AE463" s="2">
        <f>(Table2[[#This Row],[Close Price]]/Table2[[#This Row],[Current Week Low]])-1</f>
        <v>8.7856601868214756E-3</v>
      </c>
      <c r="AF463" s="2">
        <f>(Table2[[#This Row],[Current Week High]]/Table2[[#This Row],[Close Price]])-1</f>
        <v>1.4565293558236103E-2</v>
      </c>
      <c r="AG463" s="2">
        <f>(Table2[[#This Row],[Close Price]]/Table2[[#This Row],[Current Month Low]])-1</f>
        <v>2.9261758796558457E-2</v>
      </c>
      <c r="AH463" s="2">
        <f>(Table2[[#This Row],[Current Month High]]/Table2[[#This Row],[Close Price]])-1</f>
        <v>9.6301116171980672E-2</v>
      </c>
      <c r="AI463">
        <v>32.614244957205003</v>
      </c>
      <c r="AJ463">
        <v>82.290145985401395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0.09</v>
      </c>
      <c r="AM463" t="s">
        <v>10349</v>
      </c>
      <c r="AN463">
        <v>0.5</v>
      </c>
      <c r="AO463" t="s">
        <v>10349</v>
      </c>
      <c r="AP463">
        <v>3.0540413028334001E-2</v>
      </c>
      <c r="AQ463">
        <f>(Table2[[#This Row],[Sharpe Ratio]]-AVERAGE(Table2[Sharpe Ratio]))/_xlfn.STDEV.P(Table2[Sharpe Ratio])</f>
        <v>-0.40231743672388925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245</v>
      </c>
      <c r="AT463">
        <f>_xlfn.RANK.AVG(Table2[[#This Row],[6M Return vs Nifty Z-Score]],Table2[6M Return vs Nifty Z-Score])</f>
        <v>629</v>
      </c>
      <c r="AU463">
        <f>_xlfn.RANK.AVG(Table2[[#This Row],[Sharpe Ratio Z-Score]],Table2[Sharpe Ratio Z-Score])</f>
        <v>449</v>
      </c>
      <c r="AV463">
        <f>(Table2[[#This Row],[Rank 1Y]]+Table2[[#This Row],[Rank 6M]]+Table2[[#This Row],[Rank Sharpe]])/3</f>
        <v>441</v>
      </c>
    </row>
    <row r="464" spans="1:48" x14ac:dyDescent="0.3">
      <c r="A464" t="s">
        <v>184</v>
      </c>
      <c r="B464" t="s">
        <v>185</v>
      </c>
      <c r="C464" t="s">
        <v>10307</v>
      </c>
      <c r="D464" t="s">
        <v>186</v>
      </c>
      <c r="E464">
        <v>148969.30560634501</v>
      </c>
      <c r="F464">
        <v>1456.35</v>
      </c>
      <c r="G464">
        <v>11.7987535591772</v>
      </c>
      <c r="H464">
        <f>(Table2[[#This Row],[1Y Return vs Nifty]]-AVERAGE(Table2[1Y Return vs Nifty]))/_xlfn.STDEV.P(Table2[1Y Return vs Nifty])</f>
        <v>-0.28086697696054841</v>
      </c>
      <c r="I464">
        <v>-2.0959714621193899</v>
      </c>
      <c r="J464">
        <f>(Table2[[#This Row],[1M Return vs Nifty]]-AVERAGE(Table2[1M Return vs Nifty]))/_xlfn.STDEV.P(Table2[1M Return vs Nifty])</f>
        <v>-0.21261836042954907</v>
      </c>
      <c r="K464">
        <v>2.3300579460723601</v>
      </c>
      <c r="L464">
        <f>(Table2[[#This Row],[6M Return vs Nifty]]-AVERAGE(Table2[6M Return vs Nifty]))/_xlfn.STDEV.P(Table2[6M Return vs Nifty])</f>
        <v>-0.18996005103421912</v>
      </c>
      <c r="M464">
        <v>2.32351913284172</v>
      </c>
      <c r="N464">
        <f>(Table2[[#This Row],[1W Return vs Nifty]]-AVERAGE(Table2[1W Return vs Nifty]))/_xlfn.STDEV.P(Table2[1W Return vs Nifty])</f>
        <v>0.42921859142781676</v>
      </c>
      <c r="O464">
        <v>1431.28</v>
      </c>
      <c r="P464">
        <v>1414.05409447393</v>
      </c>
      <c r="Q464">
        <v>1273.12128053482</v>
      </c>
      <c r="R464">
        <v>60.865026036350898</v>
      </c>
      <c r="S464" s="2">
        <f>(Table2[[#This Row],[Close Price]]-Table2[[#This Row],[20D EMA]])/Table2[[#This Row],[20D EMA]]</f>
        <v>1.7515790062042323E-2</v>
      </c>
      <c r="T464" s="2">
        <f>(Table2[[#This Row],[Close Price]]-Table2[[#This Row],[50D EMA]])/Table2[[#This Row],[50D EMA]]</f>
        <v>2.9911094413828065E-2</v>
      </c>
      <c r="U464" s="2">
        <f>(Table2[[#This Row],[Close Price]]-Table2[[#This Row],[200D EMA]])/Table2[[#This Row],[200D EMA]]</f>
        <v>0.14392086776540891</v>
      </c>
      <c r="V464">
        <v>0.72946705430009695</v>
      </c>
      <c r="W464">
        <v>1435.2</v>
      </c>
      <c r="X464">
        <v>1461.25</v>
      </c>
      <c r="Y464">
        <v>1422.1</v>
      </c>
      <c r="Z464">
        <v>1461.25</v>
      </c>
      <c r="AA464">
        <v>1358.15</v>
      </c>
      <c r="AB464">
        <v>1509</v>
      </c>
      <c r="AC464" s="2">
        <f>(Table2[[#This Row],[Close Price]]/Table2[[#This Row],[Day Low]])-1</f>
        <v>1.4736622073578509E-2</v>
      </c>
      <c r="AD464" s="2">
        <f>(Table2[[#This Row],[Day High]]/Table2[[#This Row],[Close Price]])-1</f>
        <v>3.3645758231195533E-3</v>
      </c>
      <c r="AE464" s="2">
        <f>(Table2[[#This Row],[Close Price]]/Table2[[#This Row],[Current Week Low]])-1</f>
        <v>2.4084100977427747E-2</v>
      </c>
      <c r="AF464" s="2">
        <f>(Table2[[#This Row],[Current Week High]]/Table2[[#This Row],[Close Price]])-1</f>
        <v>3.3645758231195533E-3</v>
      </c>
      <c r="AG464" s="2">
        <f>(Table2[[#This Row],[Close Price]]/Table2[[#This Row],[Current Month Low]])-1</f>
        <v>7.2304237381732417E-2</v>
      </c>
      <c r="AH464" s="2">
        <f>(Table2[[#This Row],[Current Month High]]/Table2[[#This Row],[Close Price]])-1</f>
        <v>3.615202389535499E-2</v>
      </c>
      <c r="AI464">
        <v>4.7138393930030702</v>
      </c>
      <c r="AJ464">
        <v>51.734736403417301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-0.05</v>
      </c>
      <c r="AM464" t="s">
        <v>10348</v>
      </c>
      <c r="AN464">
        <v>-0.52</v>
      </c>
      <c r="AO464" t="s">
        <v>10348</v>
      </c>
      <c r="AP464">
        <v>-2.8293013764599999E-4</v>
      </c>
      <c r="AQ464">
        <f>(Table2[[#This Row],[Sharpe Ratio]]-AVERAGE(Table2[Sharpe Ratio]))/_xlfn.STDEV.P(Table2[Sharpe Ratio])</f>
        <v>-0.75644365359461041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-1.0106704505911104</v>
      </c>
      <c r="AS464">
        <f>_xlfn.RANK.AVG(Table2[[#This Row],[1Y Return vs Nifty Z-Score]],Table2[1Y Return vs Nifty Z-Score])</f>
        <v>376</v>
      </c>
      <c r="AT464">
        <f>_xlfn.RANK.AVG(Table2[[#This Row],[6M Return vs Nifty Z-Score]],Table2[6M Return vs Nifty Z-Score])</f>
        <v>376</v>
      </c>
      <c r="AU464">
        <f>_xlfn.RANK.AVG(Table2[[#This Row],[Sharpe Ratio Z-Score]],Table2[Sharpe Ratio Z-Score])</f>
        <v>575</v>
      </c>
      <c r="AV464">
        <f>(Table2[[#This Row],[Rank 1Y]]+Table2[[#This Row],[Rank 6M]]+Table2[[#This Row],[Rank Sharpe]])/3</f>
        <v>442.33333333333331</v>
      </c>
    </row>
    <row r="465" spans="1:48" x14ac:dyDescent="0.3">
      <c r="A465" t="s">
        <v>47</v>
      </c>
      <c r="B465" t="s">
        <v>48</v>
      </c>
      <c r="C465" t="s">
        <v>10304</v>
      </c>
      <c r="D465" t="s">
        <v>21</v>
      </c>
      <c r="E465">
        <v>463181.76689884003</v>
      </c>
      <c r="F465">
        <v>1711.6</v>
      </c>
      <c r="G465">
        <v>19.439897037535999</v>
      </c>
      <c r="H465">
        <f>(Table2[[#This Row],[1Y Return vs Nifty]]-AVERAGE(Table2[1Y Return vs Nifty]))/_xlfn.STDEV.P(Table2[1Y Return vs Nifty])</f>
        <v>-0.16038487124630874</v>
      </c>
      <c r="I465">
        <v>3.8879530563826501</v>
      </c>
      <c r="J465">
        <f>(Table2[[#This Row],[1M Return vs Nifty]]-AVERAGE(Table2[1M Return vs Nifty]))/_xlfn.STDEV.P(Table2[1M Return vs Nifty])</f>
        <v>0.36305025588114481</v>
      </c>
      <c r="K465">
        <v>-9.5179201164012301</v>
      </c>
      <c r="L465">
        <f>(Table2[[#This Row],[6M Return vs Nifty]]-AVERAGE(Table2[6M Return vs Nifty]))/_xlfn.STDEV.P(Table2[6M Return vs Nifty])</f>
        <v>-0.59661455284689235</v>
      </c>
      <c r="M465">
        <v>1.11801889443499</v>
      </c>
      <c r="N465">
        <f>(Table2[[#This Row],[1W Return vs Nifty]]-AVERAGE(Table2[1W Return vs Nifty]))/_xlfn.STDEV.P(Table2[1W Return vs Nifty])</f>
        <v>0.15579293150854845</v>
      </c>
      <c r="O465">
        <v>1641.92</v>
      </c>
      <c r="P465">
        <v>1578.7421311524299</v>
      </c>
      <c r="Q465">
        <v>1468.8143218858299</v>
      </c>
      <c r="R465">
        <v>70.6927156979838</v>
      </c>
      <c r="S465" s="2">
        <f>(Table2[[#This Row],[Close Price]]-Table2[[#This Row],[20D EMA]])/Table2[[#This Row],[20D EMA]]</f>
        <v>4.2438121223932854E-2</v>
      </c>
      <c r="T465" s="2">
        <f>(Table2[[#This Row],[Close Price]]-Table2[[#This Row],[50D EMA]])/Table2[[#This Row],[50D EMA]]</f>
        <v>8.4154255610185122E-2</v>
      </c>
      <c r="U465" s="2">
        <f>(Table2[[#This Row],[Close Price]]-Table2[[#This Row],[200D EMA]])/Table2[[#This Row],[200D EMA]]</f>
        <v>0.16529364841871522</v>
      </c>
      <c r="V465">
        <v>0.71870470275062504</v>
      </c>
      <c r="W465">
        <v>1705.1</v>
      </c>
      <c r="X465">
        <v>1756.85</v>
      </c>
      <c r="Y465">
        <v>1667.1</v>
      </c>
      <c r="Z465">
        <v>1756.85</v>
      </c>
      <c r="AA465">
        <v>1537</v>
      </c>
      <c r="AB465">
        <v>1756.85</v>
      </c>
      <c r="AC465" s="2">
        <f>(Table2[[#This Row],[Close Price]]/Table2[[#This Row],[Day Low]])-1</f>
        <v>3.8120931323675222E-3</v>
      </c>
      <c r="AD465" s="2">
        <f>(Table2[[#This Row],[Day High]]/Table2[[#This Row],[Close Price]])-1</f>
        <v>2.6437251694321207E-2</v>
      </c>
      <c r="AE465" s="2">
        <f>(Table2[[#This Row],[Close Price]]/Table2[[#This Row],[Current Week Low]])-1</f>
        <v>2.6693059804450803E-2</v>
      </c>
      <c r="AF465" s="2">
        <f>(Table2[[#This Row],[Current Week High]]/Table2[[#This Row],[Close Price]])-1</f>
        <v>2.6437251694321207E-2</v>
      </c>
      <c r="AG465" s="2">
        <f>(Table2[[#This Row],[Close Price]]/Table2[[#This Row],[Current Month Low]])-1</f>
        <v>0.11359791802212094</v>
      </c>
      <c r="AH465" s="2">
        <f>(Table2[[#This Row],[Current Month High]]/Table2[[#This Row],[Close Price]])-1</f>
        <v>2.6437251694321207E-2</v>
      </c>
      <c r="AI465">
        <v>2.6437251694321202</v>
      </c>
      <c r="AJ465">
        <v>50.232598964276299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</v>
      </c>
      <c r="AM465" t="s">
        <v>10350</v>
      </c>
      <c r="AN465">
        <v>9.8699999999999992</v>
      </c>
      <c r="AO465" t="s">
        <v>10349</v>
      </c>
      <c r="AP465">
        <v>2.2818222284083998E-2</v>
      </c>
      <c r="AQ465">
        <f>(Table2[[#This Row],[Sharpe Ratio]]-AVERAGE(Table2[Sharpe Ratio]))/_xlfn.STDEV.P(Table2[Sharpe Ratio])</f>
        <v>-0.49103689131029465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-0.72919312801380254</v>
      </c>
      <c r="AS465">
        <f>_xlfn.RANK.AVG(Table2[[#This Row],[1Y Return vs Nifty Z-Score]],Table2[1Y Return vs Nifty Z-Score])</f>
        <v>344</v>
      </c>
      <c r="AT465">
        <f>_xlfn.RANK.AVG(Table2[[#This Row],[6M Return vs Nifty Z-Score]],Table2[6M Return vs Nifty Z-Score])</f>
        <v>517</v>
      </c>
      <c r="AU465">
        <f>_xlfn.RANK.AVG(Table2[[#This Row],[Sharpe Ratio Z-Score]],Table2[Sharpe Ratio Z-Score])</f>
        <v>470</v>
      </c>
      <c r="AV465">
        <f>(Table2[[#This Row],[Rank 1Y]]+Table2[[#This Row],[Rank 6M]]+Table2[[#This Row],[Rank Sharpe]])/3</f>
        <v>443.66666666666669</v>
      </c>
    </row>
    <row r="466" spans="1:48" x14ac:dyDescent="0.3">
      <c r="A466" t="s">
        <v>911</v>
      </c>
      <c r="B466" t="s">
        <v>912</v>
      </c>
      <c r="C466" t="s">
        <v>10309</v>
      </c>
      <c r="D466" t="s">
        <v>51</v>
      </c>
      <c r="E466">
        <v>16660.65356802</v>
      </c>
      <c r="F466">
        <v>1592.55</v>
      </c>
      <c r="G466">
        <v>29.774376050262902</v>
      </c>
      <c r="H466">
        <f>(Table2[[#This Row],[1Y Return vs Nifty]]-AVERAGE(Table2[1Y Return vs Nifty]))/_xlfn.STDEV.P(Table2[1Y Return vs Nifty])</f>
        <v>2.5645350093616262E-3</v>
      </c>
      <c r="I466">
        <v>-6.3762006526398602</v>
      </c>
      <c r="J466">
        <f>(Table2[[#This Row],[1M Return vs Nifty]]-AVERAGE(Table2[1M Return vs Nifty]))/_xlfn.STDEV.P(Table2[1M Return vs Nifty])</f>
        <v>-0.62438719340546589</v>
      </c>
      <c r="K466">
        <v>-6.4920007098778996</v>
      </c>
      <c r="L466">
        <f>(Table2[[#This Row],[6M Return vs Nifty]]-AVERAGE(Table2[6M Return vs Nifty]))/_xlfn.STDEV.P(Table2[6M Return vs Nifty])</f>
        <v>-0.49275685305232136</v>
      </c>
      <c r="M466">
        <v>-3.0663732312216299</v>
      </c>
      <c r="N466">
        <f>(Table2[[#This Row],[1W Return vs Nifty]]-AVERAGE(Table2[1W Return vs Nifty]))/_xlfn.STDEV.P(Table2[1W Return vs Nifty])</f>
        <v>-0.79329039661322542</v>
      </c>
      <c r="O466">
        <v>1610.18</v>
      </c>
      <c r="P466">
        <v>1599.3951095739801</v>
      </c>
      <c r="Q466">
        <v>1453.29262250021</v>
      </c>
      <c r="R466">
        <v>45.498824868204402</v>
      </c>
      <c r="S466" s="2">
        <f>(Table2[[#This Row],[Close Price]]-Table2[[#This Row],[20D EMA]])/Table2[[#This Row],[20D EMA]]</f>
        <v>-1.0949086437541212E-2</v>
      </c>
      <c r="T466" s="2">
        <f>(Table2[[#This Row],[Close Price]]-Table2[[#This Row],[50D EMA]])/Table2[[#This Row],[50D EMA]]</f>
        <v>-4.2798114943614135E-3</v>
      </c>
      <c r="U466" s="2">
        <f>(Table2[[#This Row],[Close Price]]-Table2[[#This Row],[200D EMA]])/Table2[[#This Row],[200D EMA]]</f>
        <v>9.5821980614072697E-2</v>
      </c>
      <c r="V466">
        <v>0.35416040283640998</v>
      </c>
      <c r="W466">
        <v>1570</v>
      </c>
      <c r="X466">
        <v>1617.45</v>
      </c>
      <c r="Y466">
        <v>1570</v>
      </c>
      <c r="Z466">
        <v>1649.95</v>
      </c>
      <c r="AA466">
        <v>1472.7</v>
      </c>
      <c r="AB466">
        <v>1686.95</v>
      </c>
      <c r="AC466" s="2">
        <f>(Table2[[#This Row],[Close Price]]/Table2[[#This Row],[Day Low]])-1</f>
        <v>1.4363057324840778E-2</v>
      </c>
      <c r="AD466" s="2">
        <f>(Table2[[#This Row],[Day High]]/Table2[[#This Row],[Close Price]])-1</f>
        <v>1.563530187435247E-2</v>
      </c>
      <c r="AE466" s="2">
        <f>(Table2[[#This Row],[Close Price]]/Table2[[#This Row],[Current Week Low]])-1</f>
        <v>1.4363057324840778E-2</v>
      </c>
      <c r="AF466" s="2">
        <f>(Table2[[#This Row],[Current Week High]]/Table2[[#This Row],[Close Price]])-1</f>
        <v>3.6042824401117723E-2</v>
      </c>
      <c r="AG466" s="2">
        <f>(Table2[[#This Row],[Close Price]]/Table2[[#This Row],[Current Month Low]])-1</f>
        <v>8.1381136687716404E-2</v>
      </c>
      <c r="AH466" s="2">
        <f>(Table2[[#This Row],[Current Month High]]/Table2[[#This Row],[Close Price]])-1</f>
        <v>5.9276003893127482E-2</v>
      </c>
      <c r="AI466">
        <v>12.963486232771301</v>
      </c>
      <c r="AJ466">
        <v>66.236951983298496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-0.08</v>
      </c>
      <c r="AM466" t="s">
        <v>10348</v>
      </c>
      <c r="AN466">
        <v>0.45</v>
      </c>
      <c r="AO466" t="s">
        <v>10349</v>
      </c>
      <c r="AQ466">
        <f>(Table2[[#This Row],[Sharpe Ratio]]-AVERAGE(Table2[Sharpe Ratio]))/_xlfn.STDEV.P(Table2[Sharpe Ratio])</f>
        <v>-0.75319309836626391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-2.661063006427915</v>
      </c>
      <c r="AS466">
        <f>_xlfn.RANK.AVG(Table2[[#This Row],[1Y Return vs Nifty Z-Score]],Table2[1Y Return vs Nifty Z-Score])</f>
        <v>295</v>
      </c>
      <c r="AT466">
        <f>_xlfn.RANK.AVG(Table2[[#This Row],[6M Return vs Nifty Z-Score]],Table2[6M Return vs Nifty Z-Score])</f>
        <v>488</v>
      </c>
      <c r="AU466">
        <f>_xlfn.RANK.AVG(Table2[[#This Row],[Sharpe Ratio Z-Score]],Table2[Sharpe Ratio Z-Score])</f>
        <v>551.5</v>
      </c>
      <c r="AV466">
        <f>(Table2[[#This Row],[Rank 1Y]]+Table2[[#This Row],[Rank 6M]]+Table2[[#This Row],[Rank Sharpe]])/3</f>
        <v>444.83333333333331</v>
      </c>
    </row>
    <row r="467" spans="1:48" x14ac:dyDescent="0.3">
      <c r="A467" t="s">
        <v>1068</v>
      </c>
      <c r="B467" t="s">
        <v>1069</v>
      </c>
      <c r="C467" t="s">
        <v>10309</v>
      </c>
      <c r="D467" t="s">
        <v>283</v>
      </c>
      <c r="E467">
        <v>12590.884176905</v>
      </c>
      <c r="F467">
        <v>1239.8499999999999</v>
      </c>
      <c r="G467">
        <v>-10.346380811402099</v>
      </c>
      <c r="H467">
        <f>(Table2[[#This Row],[1Y Return vs Nifty]]-AVERAGE(Table2[1Y Return vs Nifty]))/_xlfn.STDEV.P(Table2[1Y Return vs Nifty])</f>
        <v>-0.63004147261669374</v>
      </c>
      <c r="I467">
        <v>2.9977307363836201</v>
      </c>
      <c r="J467">
        <f>(Table2[[#This Row],[1M Return vs Nifty]]-AVERAGE(Table2[1M Return vs Nifty]))/_xlfn.STDEV.P(Table2[1M Return vs Nifty])</f>
        <v>0.27740862561355162</v>
      </c>
      <c r="K467">
        <v>-16.3158232987549</v>
      </c>
      <c r="L467">
        <f>(Table2[[#This Row],[6M Return vs Nifty]]-AVERAGE(Table2[6M Return vs Nifty]))/_xlfn.STDEV.P(Table2[6M Return vs Nifty])</f>
        <v>-0.82993688999288762</v>
      </c>
      <c r="M467">
        <v>1.60455944680775</v>
      </c>
      <c r="N467">
        <f>(Table2[[#This Row],[1W Return vs Nifty]]-AVERAGE(Table2[1W Return vs Nifty]))/_xlfn.STDEV.P(Table2[1W Return vs Nifty])</f>
        <v>0.26614767667710365</v>
      </c>
      <c r="O467">
        <v>1212.6600000000001</v>
      </c>
      <c r="P467">
        <v>1225.93688901873</v>
      </c>
      <c r="Q467">
        <v>1204.3648826743499</v>
      </c>
      <c r="R467">
        <v>65.601552065738602</v>
      </c>
      <c r="S467" s="2">
        <f>(Table2[[#This Row],[Close Price]]-Table2[[#This Row],[20D EMA]])/Table2[[#This Row],[20D EMA]]</f>
        <v>2.242178351722645E-2</v>
      </c>
      <c r="T467" s="2">
        <f>(Table2[[#This Row],[Close Price]]-Table2[[#This Row],[50D EMA]])/Table2[[#This Row],[50D EMA]]</f>
        <v>1.1348961847788375E-2</v>
      </c>
      <c r="U467" s="2">
        <f>(Table2[[#This Row],[Close Price]]-Table2[[#This Row],[200D EMA]])/Table2[[#This Row],[200D EMA]]</f>
        <v>2.9463759560021029E-2</v>
      </c>
      <c r="V467">
        <v>0.77565103733238405</v>
      </c>
      <c r="W467">
        <v>1230.8499999999999</v>
      </c>
      <c r="X467">
        <v>1250</v>
      </c>
      <c r="Y467">
        <v>1222.3499999999999</v>
      </c>
      <c r="Z467">
        <v>1256.5999999999999</v>
      </c>
      <c r="AA467">
        <v>1129</v>
      </c>
      <c r="AB467">
        <v>1259.25</v>
      </c>
      <c r="AC467" s="2">
        <f>(Table2[[#This Row],[Close Price]]/Table2[[#This Row],[Day Low]])-1</f>
        <v>7.3120201486778225E-3</v>
      </c>
      <c r="AD467" s="2">
        <f>(Table2[[#This Row],[Day High]]/Table2[[#This Row],[Close Price]])-1</f>
        <v>8.1864741702626365E-3</v>
      </c>
      <c r="AE467" s="2">
        <f>(Table2[[#This Row],[Close Price]]/Table2[[#This Row],[Current Week Low]])-1</f>
        <v>1.4316685073833213E-2</v>
      </c>
      <c r="AF467" s="2">
        <f>(Table2[[#This Row],[Current Week High]]/Table2[[#This Row],[Close Price]])-1</f>
        <v>1.3509698753881416E-2</v>
      </c>
      <c r="AG467" s="2">
        <f>(Table2[[#This Row],[Close Price]]/Table2[[#This Row],[Current Month Low]])-1</f>
        <v>9.8184233835252321E-2</v>
      </c>
      <c r="AH467" s="2">
        <f>(Table2[[#This Row],[Current Month High]]/Table2[[#This Row],[Close Price]])-1</f>
        <v>1.564705407912248E-2</v>
      </c>
      <c r="AI467">
        <v>32.999959672541003</v>
      </c>
      <c r="AJ467">
        <v>24.865300367591502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</v>
      </c>
      <c r="AM467" t="s">
        <v>10348</v>
      </c>
      <c r="AN467">
        <v>2.4</v>
      </c>
      <c r="AO467" t="s">
        <v>10349</v>
      </c>
      <c r="AP467">
        <v>0.117013721475385</v>
      </c>
      <c r="AQ467">
        <f>(Table2[[#This Row],[Sharpe Ratio]]-AVERAGE(Table2[Sharpe Ratio]))/_xlfn.STDEV.P(Table2[Sharpe Ratio])</f>
        <v>0.59116550299977511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536</v>
      </c>
      <c r="AT467">
        <f>_xlfn.RANK.AVG(Table2[[#This Row],[6M Return vs Nifty Z-Score]],Table2[6M Return vs Nifty Z-Score])</f>
        <v>602</v>
      </c>
      <c r="AU467">
        <f>_xlfn.RANK.AVG(Table2[[#This Row],[Sharpe Ratio Z-Score]],Table2[Sharpe Ratio Z-Score])</f>
        <v>197</v>
      </c>
      <c r="AV467">
        <f>(Table2[[#This Row],[Rank 1Y]]+Table2[[#This Row],[Rank 6M]]+Table2[[#This Row],[Rank Sharpe]])/3</f>
        <v>445</v>
      </c>
    </row>
    <row r="468" spans="1:48" x14ac:dyDescent="0.3">
      <c r="A468" t="s">
        <v>187</v>
      </c>
      <c r="B468" t="s">
        <v>188</v>
      </c>
      <c r="C468" t="s">
        <v>10307</v>
      </c>
      <c r="D468" t="s">
        <v>121</v>
      </c>
      <c r="E468">
        <v>138843.71186328001</v>
      </c>
      <c r="F468">
        <v>5764.3</v>
      </c>
      <c r="G468">
        <v>-2.0711417598721802</v>
      </c>
      <c r="H468">
        <f>(Table2[[#This Row],[1Y Return vs Nifty]]-AVERAGE(Table2[1Y Return vs Nifty]))/_xlfn.STDEV.P(Table2[1Y Return vs Nifty])</f>
        <v>-0.4995612337570543</v>
      </c>
      <c r="I468">
        <v>-2.44975772994722</v>
      </c>
      <c r="J468">
        <f>(Table2[[#This Row],[1M Return vs Nifty]]-AVERAGE(Table2[1M Return vs Nifty]))/_xlfn.STDEV.P(Table2[1M Return vs Nifty])</f>
        <v>-0.24665349082607266</v>
      </c>
      <c r="K468">
        <v>4.8334897279260503</v>
      </c>
      <c r="L468">
        <f>(Table2[[#This Row],[6M Return vs Nifty]]-AVERAGE(Table2[6M Return vs Nifty]))/_xlfn.STDEV.P(Table2[6M Return vs Nifty])</f>
        <v>-0.10403553305286296</v>
      </c>
      <c r="M468">
        <v>-0.30778941334792997</v>
      </c>
      <c r="N468">
        <f>(Table2[[#This Row],[1W Return vs Nifty]]-AVERAGE(Table2[1W Return vs Nifty]))/_xlfn.STDEV.P(Table2[1W Return vs Nifty])</f>
        <v>-0.16760192570788432</v>
      </c>
      <c r="O468">
        <v>5761.96</v>
      </c>
      <c r="P468">
        <v>5652.5815652518504</v>
      </c>
      <c r="Q468">
        <v>5218.57370893384</v>
      </c>
      <c r="R468">
        <v>48.630353259496097</v>
      </c>
      <c r="S468" s="2">
        <f>(Table2[[#This Row],[Close Price]]-Table2[[#This Row],[20D EMA]])/Table2[[#This Row],[20D EMA]]</f>
        <v>4.0611180917606954E-4</v>
      </c>
      <c r="T468" s="2">
        <f>(Table2[[#This Row],[Close Price]]-Table2[[#This Row],[50D EMA]])/Table2[[#This Row],[50D EMA]]</f>
        <v>1.976414377369045E-2</v>
      </c>
      <c r="U468" s="2">
        <f>(Table2[[#This Row],[Close Price]]-Table2[[#This Row],[200D EMA]])/Table2[[#This Row],[200D EMA]]</f>
        <v>0.1045738398083588</v>
      </c>
      <c r="V468">
        <v>0.53906211722615605</v>
      </c>
      <c r="W468">
        <v>5735</v>
      </c>
      <c r="X468">
        <v>5845.4</v>
      </c>
      <c r="Y468">
        <v>5735</v>
      </c>
      <c r="Z468">
        <v>5860</v>
      </c>
      <c r="AA468">
        <v>5594.15</v>
      </c>
      <c r="AB468">
        <v>5924.8</v>
      </c>
      <c r="AC468" s="2">
        <f>(Table2[[#This Row],[Close Price]]/Table2[[#This Row],[Day Low]])-1</f>
        <v>5.1089799476895514E-3</v>
      </c>
      <c r="AD468" s="2">
        <f>(Table2[[#This Row],[Day High]]/Table2[[#This Row],[Close Price]])-1</f>
        <v>1.4069357944589855E-2</v>
      </c>
      <c r="AE468" s="2">
        <f>(Table2[[#This Row],[Close Price]]/Table2[[#This Row],[Current Week Low]])-1</f>
        <v>5.1089799476895514E-3</v>
      </c>
      <c r="AF468" s="2">
        <f>(Table2[[#This Row],[Current Week High]]/Table2[[#This Row],[Close Price]])-1</f>
        <v>1.6602189337820761E-2</v>
      </c>
      <c r="AG468" s="2">
        <f>(Table2[[#This Row],[Close Price]]/Table2[[#This Row],[Current Month Low]])-1</f>
        <v>3.0415702117390531E-2</v>
      </c>
      <c r="AH468" s="2">
        <f>(Table2[[#This Row],[Current Month High]]/Table2[[#This Row],[Close Price]])-1</f>
        <v>2.7843797165310713E-2</v>
      </c>
      <c r="AI468">
        <v>4.1757021667852001</v>
      </c>
      <c r="AJ468">
        <v>32.582744899601998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-0.03</v>
      </c>
      <c r="AM468" t="s">
        <v>10348</v>
      </c>
      <c r="AN468">
        <v>0.34</v>
      </c>
      <c r="AO468" t="s">
        <v>10349</v>
      </c>
      <c r="AP468">
        <v>5.321322662257E-3</v>
      </c>
      <c r="AQ468">
        <f>(Table2[[#This Row],[Sharpe Ratio]]-AVERAGE(Table2[Sharpe Ratio]))/_xlfn.STDEV.P(Table2[Sharpe Ratio])</f>
        <v>-0.69205697004344924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-1.7099091533873236</v>
      </c>
      <c r="AS468">
        <f>_xlfn.RANK.AVG(Table2[[#This Row],[1Y Return vs Nifty Z-Score]],Table2[1Y Return vs Nifty Z-Score])</f>
        <v>479</v>
      </c>
      <c r="AT468">
        <f>_xlfn.RANK.AVG(Table2[[#This Row],[6M Return vs Nifty Z-Score]],Table2[6M Return vs Nifty Z-Score])</f>
        <v>343</v>
      </c>
      <c r="AU468">
        <f>_xlfn.RANK.AVG(Table2[[#This Row],[Sharpe Ratio Z-Score]],Table2[Sharpe Ratio Z-Score])</f>
        <v>514</v>
      </c>
      <c r="AV468">
        <f>(Table2[[#This Row],[Rank 1Y]]+Table2[[#This Row],[Rank 6M]]+Table2[[#This Row],[Rank Sharpe]])/3</f>
        <v>445.33333333333331</v>
      </c>
    </row>
    <row r="469" spans="1:48" x14ac:dyDescent="0.3">
      <c r="A469" t="s">
        <v>440</v>
      </c>
      <c r="B469" t="s">
        <v>441</v>
      </c>
      <c r="C469" t="s">
        <v>10307</v>
      </c>
      <c r="D469" t="s">
        <v>265</v>
      </c>
      <c r="E469">
        <v>53719.194122330002</v>
      </c>
      <c r="F469">
        <v>2031.7</v>
      </c>
      <c r="G469">
        <v>3.9143268862682801</v>
      </c>
      <c r="H469">
        <f>(Table2[[#This Row],[1Y Return vs Nifty]]-AVERAGE(Table2[1Y Return vs Nifty]))/_xlfn.STDEV.P(Table2[1Y Return vs Nifty])</f>
        <v>-0.40518506241359298</v>
      </c>
      <c r="I469">
        <v>-2.4952713506047202</v>
      </c>
      <c r="J469">
        <f>(Table2[[#This Row],[1M Return vs Nifty]]-AVERAGE(Table2[1M Return vs Nifty]))/_xlfn.STDEV.P(Table2[1M Return vs Nifty])</f>
        <v>-0.25103201581350881</v>
      </c>
      <c r="K469">
        <v>7.6247889099425299</v>
      </c>
      <c r="L469">
        <f>(Table2[[#This Row],[6M Return vs Nifty]]-AVERAGE(Table2[6M Return vs Nifty]))/_xlfn.STDEV.P(Table2[6M Return vs Nifty])</f>
        <v>-8.2306309600537336E-3</v>
      </c>
      <c r="M469">
        <v>0.17419630456308599</v>
      </c>
      <c r="N469">
        <f>(Table2[[#This Row],[1W Return vs Nifty]]-AVERAGE(Table2[1W Return vs Nifty]))/_xlfn.STDEV.P(Table2[1W Return vs Nifty])</f>
        <v>-5.8280285783813709E-2</v>
      </c>
      <c r="O469">
        <v>1991.01</v>
      </c>
      <c r="P469">
        <v>1992.31790540424</v>
      </c>
      <c r="Q469">
        <v>1864.4119724842401</v>
      </c>
      <c r="R469">
        <v>61.898281631116703</v>
      </c>
      <c r="S469" s="2">
        <f>(Table2[[#This Row],[Close Price]]-Table2[[#This Row],[20D EMA]])/Table2[[#This Row],[20D EMA]]</f>
        <v>2.0436863702342056E-2</v>
      </c>
      <c r="T469" s="2">
        <f>(Table2[[#This Row],[Close Price]]-Table2[[#This Row],[50D EMA]])/Table2[[#This Row],[50D EMA]]</f>
        <v>1.9766973176787973E-2</v>
      </c>
      <c r="U469" s="2">
        <f>(Table2[[#This Row],[Close Price]]-Table2[[#This Row],[200D EMA]])/Table2[[#This Row],[200D EMA]]</f>
        <v>8.9726964847182691E-2</v>
      </c>
      <c r="V469">
        <v>0.90474065519704805</v>
      </c>
      <c r="W469">
        <v>1998.55</v>
      </c>
      <c r="X469">
        <v>2037.95</v>
      </c>
      <c r="Y469">
        <v>1988.2</v>
      </c>
      <c r="Z469">
        <v>2037.95</v>
      </c>
      <c r="AA469">
        <v>1888</v>
      </c>
      <c r="AB469">
        <v>2053.8000000000002</v>
      </c>
      <c r="AC469" s="2">
        <f>(Table2[[#This Row],[Close Price]]/Table2[[#This Row],[Day Low]])-1</f>
        <v>1.6587025593555405E-2</v>
      </c>
      <c r="AD469" s="2">
        <f>(Table2[[#This Row],[Day High]]/Table2[[#This Row],[Close Price]])-1</f>
        <v>3.0762415710980928E-3</v>
      </c>
      <c r="AE469" s="2">
        <f>(Table2[[#This Row],[Close Price]]/Table2[[#This Row],[Current Week Low]])-1</f>
        <v>2.1879086611005016E-2</v>
      </c>
      <c r="AF469" s="2">
        <f>(Table2[[#This Row],[Current Week High]]/Table2[[#This Row],[Close Price]])-1</f>
        <v>3.0762415710980928E-3</v>
      </c>
      <c r="AG469" s="2">
        <f>(Table2[[#This Row],[Close Price]]/Table2[[#This Row],[Current Month Low]])-1</f>
        <v>7.6112288135593342E-2</v>
      </c>
      <c r="AH469" s="2">
        <f>(Table2[[#This Row],[Current Month High]]/Table2[[#This Row],[Close Price]])-1</f>
        <v>1.087759019540302E-2</v>
      </c>
      <c r="AI469">
        <v>7.4198946694885999</v>
      </c>
      <c r="AJ469">
        <v>34.996677740863703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-0.09</v>
      </c>
      <c r="AM469" t="s">
        <v>10348</v>
      </c>
      <c r="AN469">
        <v>4.4400000000000004</v>
      </c>
      <c r="AO469" t="s">
        <v>10349</v>
      </c>
      <c r="AP469">
        <v>-4.4816601525779999E-3</v>
      </c>
      <c r="AQ469">
        <f>(Table2[[#This Row],[Sharpe Ratio]]-AVERAGE(Table2[Sharpe Ratio]))/_xlfn.STDEV.P(Table2[Sharpe Ratio])</f>
        <v>-0.80468243054501254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430</v>
      </c>
      <c r="AT469">
        <f>_xlfn.RANK.AVG(Table2[[#This Row],[6M Return vs Nifty Z-Score]],Table2[6M Return vs Nifty Z-Score])</f>
        <v>319</v>
      </c>
      <c r="AU469">
        <f>_xlfn.RANK.AVG(Table2[[#This Row],[Sharpe Ratio Z-Score]],Table2[Sharpe Ratio Z-Score])</f>
        <v>587</v>
      </c>
      <c r="AV469">
        <f>(Table2[[#This Row],[Rank 1Y]]+Table2[[#This Row],[Rank 6M]]+Table2[[#This Row],[Rank Sharpe]])/3</f>
        <v>445.33333333333331</v>
      </c>
    </row>
    <row r="470" spans="1:48" x14ac:dyDescent="0.3">
      <c r="A470" t="s">
        <v>371</v>
      </c>
      <c r="B470" t="s">
        <v>372</v>
      </c>
      <c r="C470" t="s">
        <v>10318</v>
      </c>
      <c r="D470" t="s">
        <v>172</v>
      </c>
      <c r="E470">
        <v>67636.628845669999</v>
      </c>
      <c r="F470">
        <v>4458.55</v>
      </c>
      <c r="G470">
        <v>-7.10508023480633</v>
      </c>
      <c r="H470">
        <f>(Table2[[#This Row],[1Y Return vs Nifty]]-AVERAGE(Table2[1Y Return vs Nifty]))/_xlfn.STDEV.P(Table2[1Y Return vs Nifty])</f>
        <v>-0.57893410631385411</v>
      </c>
      <c r="I470">
        <v>3.2775603888820202</v>
      </c>
      <c r="J470">
        <f>(Table2[[#This Row],[1M Return vs Nifty]]-AVERAGE(Table2[1M Return vs Nifty]))/_xlfn.STDEV.P(Table2[1M Return vs Nifty])</f>
        <v>0.304328943267689</v>
      </c>
      <c r="K470">
        <v>8.7109969190822891</v>
      </c>
      <c r="L470">
        <f>(Table2[[#This Row],[6M Return vs Nifty]]-AVERAGE(Table2[6M Return vs Nifty]))/_xlfn.STDEV.P(Table2[6M Return vs Nifty])</f>
        <v>2.9050951981149403E-2</v>
      </c>
      <c r="M470">
        <v>0.55613883221189397</v>
      </c>
      <c r="N470">
        <f>(Table2[[#This Row],[1W Return vs Nifty]]-AVERAGE(Table2[1W Return vs Nifty]))/_xlfn.STDEV.P(Table2[1W Return vs Nifty])</f>
        <v>2.8350047704659275E-2</v>
      </c>
      <c r="O470">
        <v>4334.79</v>
      </c>
      <c r="P470">
        <v>4135.35870693783</v>
      </c>
      <c r="Q470">
        <v>3790.7640891660299</v>
      </c>
      <c r="R470">
        <v>62.8941183177459</v>
      </c>
      <c r="S470" s="2">
        <f>(Table2[[#This Row],[Close Price]]-Table2[[#This Row],[20D EMA]])/Table2[[#This Row],[20D EMA]]</f>
        <v>2.8550402672332505E-2</v>
      </c>
      <c r="T470" s="2">
        <f>(Table2[[#This Row],[Close Price]]-Table2[[#This Row],[50D EMA]])/Table2[[#This Row],[50D EMA]]</f>
        <v>7.8153146066859192E-2</v>
      </c>
      <c r="U470" s="2">
        <f>(Table2[[#This Row],[Close Price]]-Table2[[#This Row],[200D EMA]])/Table2[[#This Row],[200D EMA]]</f>
        <v>0.17616129495963531</v>
      </c>
      <c r="V470">
        <v>0.70735768079663397</v>
      </c>
      <c r="W470">
        <v>4383.7</v>
      </c>
      <c r="X470">
        <v>4489.3500000000004</v>
      </c>
      <c r="Y470">
        <v>4383.7</v>
      </c>
      <c r="Z470">
        <v>4489.3500000000004</v>
      </c>
      <c r="AA470">
        <v>4185.1499999999996</v>
      </c>
      <c r="AB470">
        <v>4600</v>
      </c>
      <c r="AC470" s="2">
        <f>(Table2[[#This Row],[Close Price]]/Table2[[#This Row],[Day Low]])-1</f>
        <v>1.7074617332390574E-2</v>
      </c>
      <c r="AD470" s="2">
        <f>(Table2[[#This Row],[Day High]]/Table2[[#This Row],[Close Price]])-1</f>
        <v>6.9080754953965151E-3</v>
      </c>
      <c r="AE470" s="2">
        <f>(Table2[[#This Row],[Close Price]]/Table2[[#This Row],[Current Week Low]])-1</f>
        <v>1.7074617332390574E-2</v>
      </c>
      <c r="AF470" s="2">
        <f>(Table2[[#This Row],[Current Week High]]/Table2[[#This Row],[Close Price]])-1</f>
        <v>6.9080754953965151E-3</v>
      </c>
      <c r="AG470" s="2">
        <f>(Table2[[#This Row],[Close Price]]/Table2[[#This Row],[Current Month Low]])-1</f>
        <v>6.5326212919489368E-2</v>
      </c>
      <c r="AH470" s="2">
        <f>(Table2[[#This Row],[Current Month High]]/Table2[[#This Row],[Close Price]])-1</f>
        <v>3.1725561000773839E-2</v>
      </c>
      <c r="AI470">
        <v>3.1725561000773799</v>
      </c>
      <c r="AJ470">
        <v>38.464285714285701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0.14000000000000001</v>
      </c>
      <c r="AM470" t="s">
        <v>10349</v>
      </c>
      <c r="AN470">
        <v>0.03</v>
      </c>
      <c r="AO470" t="s">
        <v>10349</v>
      </c>
      <c r="AP470">
        <v>2.6110040306200001E-3</v>
      </c>
      <c r="AQ470">
        <f>(Table2[[#This Row],[Sharpe Ratio]]-AVERAGE(Table2[Sharpe Ratio]))/_xlfn.STDEV.P(Table2[Sharpe Ratio])</f>
        <v>-0.72319554181898504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-0.94039970517934157</v>
      </c>
      <c r="AS470">
        <f>_xlfn.RANK.AVG(Table2[[#This Row],[1Y Return vs Nifty Z-Score]],Table2[1Y Return vs Nifty Z-Score])</f>
        <v>512</v>
      </c>
      <c r="AT470">
        <f>_xlfn.RANK.AVG(Table2[[#This Row],[6M Return vs Nifty Z-Score]],Table2[6M Return vs Nifty Z-Score])</f>
        <v>307</v>
      </c>
      <c r="AU470">
        <f>_xlfn.RANK.AVG(Table2[[#This Row],[Sharpe Ratio Z-Score]],Table2[Sharpe Ratio Z-Score])</f>
        <v>519</v>
      </c>
      <c r="AV470">
        <f>(Table2[[#This Row],[Rank 1Y]]+Table2[[#This Row],[Rank 6M]]+Table2[[#This Row],[Rank Sharpe]])/3</f>
        <v>446</v>
      </c>
    </row>
    <row r="471" spans="1:48" x14ac:dyDescent="0.3">
      <c r="A471" t="s">
        <v>641</v>
      </c>
      <c r="B471" t="s">
        <v>642</v>
      </c>
      <c r="C471" t="s">
        <v>10311</v>
      </c>
      <c r="D471" t="s">
        <v>193</v>
      </c>
      <c r="E471">
        <v>29122.543959840001</v>
      </c>
      <c r="F471">
        <v>15353.85</v>
      </c>
      <c r="G471">
        <v>-11.166727067395501</v>
      </c>
      <c r="H471">
        <f>(Table2[[#This Row],[1Y Return vs Nifty]]-AVERAGE(Table2[1Y Return vs Nifty]))/_xlfn.STDEV.P(Table2[1Y Return vs Nifty])</f>
        <v>-0.64297632256641701</v>
      </c>
      <c r="I471">
        <v>-1.1059342279609701</v>
      </c>
      <c r="J471">
        <f>(Table2[[#This Row],[1M Return vs Nifty]]-AVERAGE(Table2[1M Return vs Nifty]))/_xlfn.STDEV.P(Table2[1M Return vs Nifty])</f>
        <v>-0.11737428391724779</v>
      </c>
      <c r="K471">
        <v>-6.8050201322625599</v>
      </c>
      <c r="L471">
        <f>(Table2[[#This Row],[6M Return vs Nifty]]-AVERAGE(Table2[6M Return vs Nifty]))/_xlfn.STDEV.P(Table2[6M Return vs Nifty])</f>
        <v>-0.50350052227557018</v>
      </c>
      <c r="M471">
        <v>-2.7179598831002498</v>
      </c>
      <c r="N471">
        <f>(Table2[[#This Row],[1W Return vs Nifty]]-AVERAGE(Table2[1W Return vs Nifty]))/_xlfn.STDEV.P(Table2[1W Return vs Nifty])</f>
        <v>-0.71426498740992328</v>
      </c>
      <c r="O471">
        <v>15636.85</v>
      </c>
      <c r="P471">
        <v>15637.0361865465</v>
      </c>
      <c r="Q471">
        <v>15020.8059285892</v>
      </c>
      <c r="R471">
        <v>38.325621707711299</v>
      </c>
      <c r="S471" s="2">
        <f>(Table2[[#This Row],[Close Price]]-Table2[[#This Row],[20D EMA]])/Table2[[#This Row],[20D EMA]]</f>
        <v>-1.8098274268794547E-2</v>
      </c>
      <c r="T471" s="2">
        <f>(Table2[[#This Row],[Close Price]]-Table2[[#This Row],[50D EMA]])/Table2[[#This Row],[50D EMA]]</f>
        <v>-1.8109965543863245E-2</v>
      </c>
      <c r="U471" s="2">
        <f>(Table2[[#This Row],[Close Price]]-Table2[[#This Row],[200D EMA]])/Table2[[#This Row],[200D EMA]]</f>
        <v>2.217218390239074E-2</v>
      </c>
      <c r="V471">
        <v>0.20275468211335801</v>
      </c>
      <c r="W471">
        <v>15321.45</v>
      </c>
      <c r="X471">
        <v>15643.2</v>
      </c>
      <c r="Y471">
        <v>15315.05</v>
      </c>
      <c r="Z471">
        <v>15657</v>
      </c>
      <c r="AA471">
        <v>15050.2</v>
      </c>
      <c r="AB471">
        <v>16359.8</v>
      </c>
      <c r="AC471" s="2">
        <f>(Table2[[#This Row],[Close Price]]/Table2[[#This Row],[Day Low]])-1</f>
        <v>2.1146823570876716E-3</v>
      </c>
      <c r="AD471" s="2">
        <f>(Table2[[#This Row],[Day High]]/Table2[[#This Row],[Close Price]])-1</f>
        <v>1.8845436160962903E-2</v>
      </c>
      <c r="AE471" s="2">
        <f>(Table2[[#This Row],[Close Price]]/Table2[[#This Row],[Current Week Low]])-1</f>
        <v>2.5334556530993702E-3</v>
      </c>
      <c r="AF471" s="2">
        <f>(Table2[[#This Row],[Current Week High]]/Table2[[#This Row],[Close Price]])-1</f>
        <v>1.974423353100363E-2</v>
      </c>
      <c r="AG471" s="2">
        <f>(Table2[[#This Row],[Close Price]]/Table2[[#This Row],[Current Month Low]])-1</f>
        <v>2.0175811617121342E-2</v>
      </c>
      <c r="AH471" s="2">
        <f>(Table2[[#This Row],[Current Month High]]/Table2[[#This Row],[Close Price]])-1</f>
        <v>6.5517769158875305E-2</v>
      </c>
      <c r="AI471">
        <v>18.862695675677401</v>
      </c>
      <c r="AJ471">
        <v>20.896456692913301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-0.15</v>
      </c>
      <c r="AM471" t="s">
        <v>10348</v>
      </c>
      <c r="AN471">
        <v>-0.59</v>
      </c>
      <c r="AO471" t="s">
        <v>10348</v>
      </c>
      <c r="AP471">
        <v>7.9127214338513996E-2</v>
      </c>
      <c r="AQ471">
        <f>(Table2[[#This Row],[Sharpe Ratio]]-AVERAGE(Table2[Sharpe Ratio]))/_xlfn.STDEV.P(Table2[Sharpe Ratio])</f>
        <v>0.15589132230565342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543</v>
      </c>
      <c r="AT471">
        <f>_xlfn.RANK.AVG(Table2[[#This Row],[6M Return vs Nifty Z-Score]],Table2[6M Return vs Nifty Z-Score])</f>
        <v>490</v>
      </c>
      <c r="AU471">
        <f>_xlfn.RANK.AVG(Table2[[#This Row],[Sharpe Ratio Z-Score]],Table2[Sharpe Ratio Z-Score])</f>
        <v>306</v>
      </c>
      <c r="AV471">
        <f>(Table2[[#This Row],[Rank 1Y]]+Table2[[#This Row],[Rank 6M]]+Table2[[#This Row],[Rank Sharpe]])/3</f>
        <v>446.33333333333331</v>
      </c>
    </row>
    <row r="472" spans="1:48" x14ac:dyDescent="0.3">
      <c r="A472" t="s">
        <v>1008</v>
      </c>
      <c r="B472" t="s">
        <v>1009</v>
      </c>
      <c r="C472" t="s">
        <v>632</v>
      </c>
      <c r="D472" t="s">
        <v>632</v>
      </c>
      <c r="E472">
        <v>14116.178460043</v>
      </c>
      <c r="F472">
        <v>28.43</v>
      </c>
      <c r="G472">
        <v>31.220732494990202</v>
      </c>
      <c r="H472">
        <f>(Table2[[#This Row],[1Y Return vs Nifty]]-AVERAGE(Table2[1Y Return vs Nifty]))/_xlfn.STDEV.P(Table2[1Y Return vs Nifty])</f>
        <v>2.5370031407596361E-2</v>
      </c>
      <c r="I472">
        <v>2.3711930692288599</v>
      </c>
      <c r="J472">
        <f>(Table2[[#This Row],[1M Return vs Nifty]]-AVERAGE(Table2[1M Return vs Nifty]))/_xlfn.STDEV.P(Table2[1M Return vs Nifty])</f>
        <v>0.21713412335298504</v>
      </c>
      <c r="K472">
        <v>-14.3272415669349</v>
      </c>
      <c r="L472">
        <f>(Table2[[#This Row],[6M Return vs Nifty]]-AVERAGE(Table2[6M Return vs Nifty]))/_xlfn.STDEV.P(Table2[6M Return vs Nifty])</f>
        <v>-0.76168341170292064</v>
      </c>
      <c r="M472">
        <v>8.2176876326094401</v>
      </c>
      <c r="N472">
        <f>(Table2[[#This Row],[1W Return vs Nifty]]-AVERAGE(Table2[1W Return vs Nifty]))/_xlfn.STDEV.P(Table2[1W Return vs Nifty])</f>
        <v>1.7661050227854527</v>
      </c>
      <c r="O472">
        <v>26.85</v>
      </c>
      <c r="P472">
        <v>26.8162474055</v>
      </c>
      <c r="Q472">
        <v>25.6409558627943</v>
      </c>
      <c r="R472">
        <v>66.231390327452502</v>
      </c>
      <c r="S472" s="2">
        <f>(Table2[[#This Row],[Close Price]]-Table2[[#This Row],[20D EMA]])/Table2[[#This Row],[20D EMA]]</f>
        <v>5.8845437616387268E-2</v>
      </c>
      <c r="T472" s="2">
        <f>(Table2[[#This Row],[Close Price]]-Table2[[#This Row],[50D EMA]])/Table2[[#This Row],[50D EMA]]</f>
        <v>6.0178166247415336E-2</v>
      </c>
      <c r="U472" s="2">
        <f>(Table2[[#This Row],[Close Price]]-Table2[[#This Row],[200D EMA]])/Table2[[#This Row],[200D EMA]]</f>
        <v>0.10877301736058428</v>
      </c>
      <c r="V472">
        <v>2.9312918953799101</v>
      </c>
      <c r="W472">
        <v>27.71</v>
      </c>
      <c r="X472">
        <v>28.74</v>
      </c>
      <c r="Y472">
        <v>27.71</v>
      </c>
      <c r="Z472">
        <v>28.88</v>
      </c>
      <c r="AA472">
        <v>24.48</v>
      </c>
      <c r="AB472">
        <v>29.79</v>
      </c>
      <c r="AC472" s="2">
        <f>(Table2[[#This Row],[Close Price]]/Table2[[#This Row],[Day Low]])-1</f>
        <v>2.5983399494767134E-2</v>
      </c>
      <c r="AD472" s="2">
        <f>(Table2[[#This Row],[Day High]]/Table2[[#This Row],[Close Price]])-1</f>
        <v>1.0903974674639327E-2</v>
      </c>
      <c r="AE472" s="2">
        <f>(Table2[[#This Row],[Close Price]]/Table2[[#This Row],[Current Week Low]])-1</f>
        <v>2.5983399494767134E-2</v>
      </c>
      <c r="AF472" s="2">
        <f>(Table2[[#This Row],[Current Week High]]/Table2[[#This Row],[Close Price]])-1</f>
        <v>1.5828350334154084E-2</v>
      </c>
      <c r="AG472" s="2">
        <f>(Table2[[#This Row],[Close Price]]/Table2[[#This Row],[Current Month Low]])-1</f>
        <v>0.16135620915032667</v>
      </c>
      <c r="AH472" s="2">
        <f>(Table2[[#This Row],[Current Month High]]/Table2[[#This Row],[Close Price]])-1</f>
        <v>4.7836792120999005E-2</v>
      </c>
      <c r="AI472">
        <v>37.3549067886035</v>
      </c>
      <c r="AJ472">
        <v>76.583850931677006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0.01</v>
      </c>
      <c r="AM472" t="s">
        <v>10349</v>
      </c>
      <c r="AN472">
        <v>9.0500000000000007</v>
      </c>
      <c r="AO472" t="s">
        <v>10349</v>
      </c>
      <c r="AP472">
        <v>2.1932715980456E-2</v>
      </c>
      <c r="AQ472">
        <f>(Table2[[#This Row],[Sharpe Ratio]]-AVERAGE(Table2[Sharpe Ratio]))/_xlfn.STDEV.P(Table2[Sharpe Ratio])</f>
        <v>-0.50121038208416568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0.74571538375894786</v>
      </c>
      <c r="AS472">
        <f>_xlfn.RANK.AVG(Table2[[#This Row],[1Y Return vs Nifty Z-Score]],Table2[1Y Return vs Nifty Z-Score])</f>
        <v>289</v>
      </c>
      <c r="AT472">
        <f>_xlfn.RANK.AVG(Table2[[#This Row],[6M Return vs Nifty Z-Score]],Table2[6M Return vs Nifty Z-Score])</f>
        <v>578</v>
      </c>
      <c r="AU472">
        <f>_xlfn.RANK.AVG(Table2[[#This Row],[Sharpe Ratio Z-Score]],Table2[Sharpe Ratio Z-Score])</f>
        <v>472</v>
      </c>
      <c r="AV472">
        <f>(Table2[[#This Row],[Rank 1Y]]+Table2[[#This Row],[Rank 6M]]+Table2[[#This Row],[Rank Sharpe]])/3</f>
        <v>446.33333333333331</v>
      </c>
    </row>
    <row r="473" spans="1:48" x14ac:dyDescent="0.3">
      <c r="A473" t="s">
        <v>1465</v>
      </c>
      <c r="B473" t="s">
        <v>1466</v>
      </c>
      <c r="C473" t="s">
        <v>10320</v>
      </c>
      <c r="D473" t="s">
        <v>1467</v>
      </c>
      <c r="E473">
        <v>7244.2835177999996</v>
      </c>
      <c r="F473">
        <v>946.45</v>
      </c>
      <c r="G473">
        <v>0.73410381478694797</v>
      </c>
      <c r="H473">
        <f>(Table2[[#This Row],[1Y Return vs Nifty]]-AVERAGE(Table2[1Y Return vs Nifty]))/_xlfn.STDEV.P(Table2[1Y Return vs Nifty])</f>
        <v>-0.45532938614972768</v>
      </c>
      <c r="I473">
        <v>2.63562793488201</v>
      </c>
      <c r="J473">
        <f>(Table2[[#This Row],[1M Return vs Nifty]]-AVERAGE(Table2[1M Return vs Nifty]))/_xlfn.STDEV.P(Table2[1M Return vs Nifty])</f>
        <v>0.24257342372252916</v>
      </c>
      <c r="K473">
        <v>8.5843767003539497</v>
      </c>
      <c r="L473">
        <f>(Table2[[#This Row],[6M Return vs Nifty]]-AVERAGE(Table2[6M Return vs Nifty]))/_xlfn.STDEV.P(Table2[6M Return vs Nifty])</f>
        <v>2.4705005213280857E-2</v>
      </c>
      <c r="M473">
        <v>-2.5029216729354999</v>
      </c>
      <c r="N473">
        <f>(Table2[[#This Row],[1W Return vs Nifty]]-AVERAGE(Table2[1W Return vs Nifty]))/_xlfn.STDEV.P(Table2[1W Return vs Nifty])</f>
        <v>-0.66549107376900607</v>
      </c>
      <c r="O473">
        <v>933.13</v>
      </c>
      <c r="P473">
        <v>892.93796244303098</v>
      </c>
      <c r="Q473">
        <v>803.45690042018896</v>
      </c>
      <c r="R473">
        <v>54.428028137284201</v>
      </c>
      <c r="S473" s="2">
        <f>(Table2[[#This Row],[Close Price]]-Table2[[#This Row],[20D EMA]])/Table2[[#This Row],[20D EMA]]</f>
        <v>1.427453838157604E-2</v>
      </c>
      <c r="T473" s="2">
        <f>(Table2[[#This Row],[Close Price]]-Table2[[#This Row],[50D EMA]])/Table2[[#This Row],[50D EMA]]</f>
        <v>5.9928057499720321E-2</v>
      </c>
      <c r="U473" s="2">
        <f>(Table2[[#This Row],[Close Price]]-Table2[[#This Row],[200D EMA]])/Table2[[#This Row],[200D EMA]]</f>
        <v>0.17797233368090942</v>
      </c>
      <c r="V473">
        <v>0.68921699264618297</v>
      </c>
      <c r="W473">
        <v>933.45</v>
      </c>
      <c r="X473">
        <v>980.15</v>
      </c>
      <c r="Y473">
        <v>930.25</v>
      </c>
      <c r="Z473">
        <v>980.15</v>
      </c>
      <c r="AA473">
        <v>895.15</v>
      </c>
      <c r="AB473">
        <v>1034.9000000000001</v>
      </c>
      <c r="AC473" s="2">
        <f>(Table2[[#This Row],[Close Price]]/Table2[[#This Row],[Day Low]])-1</f>
        <v>1.3926830574749527E-2</v>
      </c>
      <c r="AD473" s="2">
        <f>(Table2[[#This Row],[Day High]]/Table2[[#This Row],[Close Price]])-1</f>
        <v>3.5606740979449381E-2</v>
      </c>
      <c r="AE473" s="2">
        <f>(Table2[[#This Row],[Close Price]]/Table2[[#This Row],[Current Week Low]])-1</f>
        <v>1.7414673474872355E-2</v>
      </c>
      <c r="AF473" s="2">
        <f>(Table2[[#This Row],[Current Week High]]/Table2[[#This Row],[Close Price]])-1</f>
        <v>3.5606740979449381E-2</v>
      </c>
      <c r="AG473" s="2">
        <f>(Table2[[#This Row],[Close Price]]/Table2[[#This Row],[Current Month Low]])-1</f>
        <v>5.7308830922191856E-2</v>
      </c>
      <c r="AH473" s="2">
        <f>(Table2[[#This Row],[Current Month High]]/Table2[[#This Row],[Close Price]])-1</f>
        <v>9.345448782291732E-2</v>
      </c>
      <c r="AI473">
        <v>9.3454487822917294</v>
      </c>
      <c r="AJ473">
        <v>60.008453085376097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-0.05</v>
      </c>
      <c r="AM473" t="s">
        <v>10348</v>
      </c>
      <c r="AN473">
        <v>1.68</v>
      </c>
      <c r="AO473" t="s">
        <v>10349</v>
      </c>
      <c r="AP473">
        <v>-6.3183539944800004E-4</v>
      </c>
      <c r="AQ473">
        <f>(Table2[[#This Row],[Sharpe Ratio]]-AVERAGE(Table2[Sharpe Ratio]))/_xlfn.STDEV.P(Table2[Sharpe Ratio])</f>
        <v>-0.76045219023331601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-1.6139942212162397</v>
      </c>
      <c r="AS473">
        <f>_xlfn.RANK.AVG(Table2[[#This Row],[1Y Return vs Nifty Z-Score]],Table2[1Y Return vs Nifty Z-Score])</f>
        <v>454</v>
      </c>
      <c r="AT473">
        <f>_xlfn.RANK.AVG(Table2[[#This Row],[6M Return vs Nifty Z-Score]],Table2[6M Return vs Nifty Z-Score])</f>
        <v>308</v>
      </c>
      <c r="AU473">
        <f>_xlfn.RANK.AVG(Table2[[#This Row],[Sharpe Ratio Z-Score]],Table2[Sharpe Ratio Z-Score])</f>
        <v>577</v>
      </c>
      <c r="AV473">
        <f>(Table2[[#This Row],[Rank 1Y]]+Table2[[#This Row],[Rank 6M]]+Table2[[#This Row],[Rank Sharpe]])/3</f>
        <v>446.33333333333331</v>
      </c>
    </row>
    <row r="474" spans="1:48" x14ac:dyDescent="0.3">
      <c r="A474" t="s">
        <v>204</v>
      </c>
      <c r="B474" t="s">
        <v>205</v>
      </c>
      <c r="C474" t="s">
        <v>10309</v>
      </c>
      <c r="D474" t="s">
        <v>51</v>
      </c>
      <c r="E474">
        <v>129052.1130156</v>
      </c>
      <c r="F474">
        <v>1598.05</v>
      </c>
      <c r="G474">
        <v>0.18330456420986899</v>
      </c>
      <c r="H474">
        <f>(Table2[[#This Row],[1Y Return vs Nifty]]-AVERAGE(Table2[1Y Return vs Nifty]))/_xlfn.STDEV.P(Table2[1Y Return vs Nifty])</f>
        <v>-0.46401414043071981</v>
      </c>
      <c r="I474">
        <v>-4.4740514779359301E-2</v>
      </c>
      <c r="J474">
        <f>(Table2[[#This Row],[1M Return vs Nifty]]-AVERAGE(Table2[1M Return vs Nifty]))/_xlfn.STDEV.P(Table2[1M Return vs Nifty])</f>
        <v>-1.5284774830694122E-2</v>
      </c>
      <c r="K474">
        <v>-5.26539993717937</v>
      </c>
      <c r="L474">
        <f>(Table2[[#This Row],[6M Return vs Nifty]]-AVERAGE(Table2[6M Return vs Nifty]))/_xlfn.STDEV.P(Table2[6M Return vs Nifty])</f>
        <v>-0.45065661252903477</v>
      </c>
      <c r="M474">
        <v>0.47415354209518001</v>
      </c>
      <c r="N474">
        <f>(Table2[[#This Row],[1W Return vs Nifty]]-AVERAGE(Table2[1W Return vs Nifty]))/_xlfn.STDEV.P(Table2[1W Return vs Nifty])</f>
        <v>9.7545457382201498E-3</v>
      </c>
      <c r="O474">
        <v>1566.43</v>
      </c>
      <c r="P474">
        <v>1534.8785234463601</v>
      </c>
      <c r="Q474">
        <v>1415.47245121376</v>
      </c>
      <c r="R474">
        <v>63.777535562079301</v>
      </c>
      <c r="S474" s="2">
        <f>(Table2[[#This Row],[Close Price]]-Table2[[#This Row],[20D EMA]])/Table2[[#This Row],[20D EMA]]</f>
        <v>2.0186028102117483E-2</v>
      </c>
      <c r="T474" s="2">
        <f>(Table2[[#This Row],[Close Price]]-Table2[[#This Row],[50D EMA]])/Table2[[#This Row],[50D EMA]]</f>
        <v>4.1157313486800864E-2</v>
      </c>
      <c r="U474" s="2">
        <f>(Table2[[#This Row],[Close Price]]-Table2[[#This Row],[200D EMA]])/Table2[[#This Row],[200D EMA]]</f>
        <v>0.12898700262917917</v>
      </c>
      <c r="V474">
        <v>0.65743057819468997</v>
      </c>
      <c r="W474">
        <v>1586.5</v>
      </c>
      <c r="X474">
        <v>1619.8</v>
      </c>
      <c r="Y474">
        <v>1566.55</v>
      </c>
      <c r="Z474">
        <v>1619.8</v>
      </c>
      <c r="AA474">
        <v>1472</v>
      </c>
      <c r="AB474">
        <v>1619.8</v>
      </c>
      <c r="AC474" s="2">
        <f>(Table2[[#This Row],[Close Price]]/Table2[[#This Row],[Day Low]])-1</f>
        <v>7.2801764891270437E-3</v>
      </c>
      <c r="AD474" s="2">
        <f>(Table2[[#This Row],[Day High]]/Table2[[#This Row],[Close Price]])-1</f>
        <v>1.3610337598948696E-2</v>
      </c>
      <c r="AE474" s="2">
        <f>(Table2[[#This Row],[Close Price]]/Table2[[#This Row],[Current Week Low]])-1</f>
        <v>2.0107880374070408E-2</v>
      </c>
      <c r="AF474" s="2">
        <f>(Table2[[#This Row],[Current Week High]]/Table2[[#This Row],[Close Price]])-1</f>
        <v>1.3610337598948696E-2</v>
      </c>
      <c r="AG474" s="2">
        <f>(Table2[[#This Row],[Close Price]]/Table2[[#This Row],[Current Month Low]])-1</f>
        <v>8.5631793478260887E-2</v>
      </c>
      <c r="AH474" s="2">
        <f>(Table2[[#This Row],[Current Month High]]/Table2[[#This Row],[Close Price]])-1</f>
        <v>1.3610337598948696E-2</v>
      </c>
      <c r="AI474">
        <v>1.3610337598948601</v>
      </c>
      <c r="AJ474">
        <v>41.170494699646603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-0.08</v>
      </c>
      <c r="AM474" t="s">
        <v>10348</v>
      </c>
      <c r="AN474">
        <v>1.79</v>
      </c>
      <c r="AO474" t="s">
        <v>10349</v>
      </c>
      <c r="AP474">
        <v>4.5955805421667002E-2</v>
      </c>
      <c r="AQ474">
        <f>(Table2[[#This Row],[Sharpe Ratio]]-AVERAGE(Table2[Sharpe Ratio]))/_xlfn.STDEV.P(Table2[Sharpe Ratio])</f>
        <v>-0.22521158028149513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-1.1454125623337237</v>
      </c>
      <c r="AS474">
        <f>_xlfn.RANK.AVG(Table2[[#This Row],[1Y Return vs Nifty Z-Score]],Table2[1Y Return vs Nifty Z-Score])</f>
        <v>459</v>
      </c>
      <c r="AT474">
        <f>_xlfn.RANK.AVG(Table2[[#This Row],[6M Return vs Nifty Z-Score]],Table2[6M Return vs Nifty Z-Score])</f>
        <v>473</v>
      </c>
      <c r="AU474">
        <f>_xlfn.RANK.AVG(Table2[[#This Row],[Sharpe Ratio Z-Score]],Table2[Sharpe Ratio Z-Score])</f>
        <v>409</v>
      </c>
      <c r="AV474">
        <f>(Table2[[#This Row],[Rank 1Y]]+Table2[[#This Row],[Rank 6M]]+Table2[[#This Row],[Rank Sharpe]])/3</f>
        <v>447</v>
      </c>
    </row>
    <row r="475" spans="1:48" x14ac:dyDescent="0.3">
      <c r="A475" t="s">
        <v>1234</v>
      </c>
      <c r="B475" t="s">
        <v>1235</v>
      </c>
      <c r="C475" t="s">
        <v>10307</v>
      </c>
      <c r="D475" t="s">
        <v>223</v>
      </c>
      <c r="E475">
        <v>9577.290062</v>
      </c>
      <c r="F475">
        <v>717.25</v>
      </c>
      <c r="G475">
        <v>-9.3804041230536193</v>
      </c>
      <c r="H475">
        <f>(Table2[[#This Row],[1Y Return vs Nifty]]-AVERAGE(Table2[1Y Return vs Nifty]))/_xlfn.STDEV.P(Table2[1Y Return vs Nifty])</f>
        <v>-0.61481038766027174</v>
      </c>
      <c r="I475">
        <v>12.660548878555</v>
      </c>
      <c r="J475">
        <f>(Table2[[#This Row],[1M Return vs Nifty]]-AVERAGE(Table2[1M Return vs Nifty]))/_xlfn.STDEV.P(Table2[1M Return vs Nifty])</f>
        <v>1.2069960781902682</v>
      </c>
      <c r="K475">
        <v>-2.0483676237609298</v>
      </c>
      <c r="L475">
        <f>(Table2[[#This Row],[6M Return vs Nifty]]-AVERAGE(Table2[6M Return vs Nifty]))/_xlfn.STDEV.P(Table2[6M Return vs Nifty])</f>
        <v>-0.34023940329465846</v>
      </c>
      <c r="M475">
        <v>-1.41134553952294</v>
      </c>
      <c r="N475">
        <f>(Table2[[#This Row],[1W Return vs Nifty]]-AVERAGE(Table2[1W Return vs Nifty]))/_xlfn.STDEV.P(Table2[1W Return vs Nifty])</f>
        <v>-0.41790512138054053</v>
      </c>
      <c r="O475">
        <v>677.2</v>
      </c>
      <c r="P475">
        <v>642.47870737430605</v>
      </c>
      <c r="Q475">
        <v>615.92332579615095</v>
      </c>
      <c r="R475">
        <v>76.107142795272296</v>
      </c>
      <c r="S475" s="2">
        <f>(Table2[[#This Row],[Close Price]]-Table2[[#This Row],[20D EMA]])/Table2[[#This Row],[20D EMA]]</f>
        <v>5.9140578854105071E-2</v>
      </c>
      <c r="T475" s="2">
        <f>(Table2[[#This Row],[Close Price]]-Table2[[#This Row],[50D EMA]])/Table2[[#This Row],[50D EMA]]</f>
        <v>0.11637940957027301</v>
      </c>
      <c r="U475" s="2">
        <f>(Table2[[#This Row],[Close Price]]-Table2[[#This Row],[200D EMA]])/Table2[[#This Row],[200D EMA]]</f>
        <v>0.16451183119728871</v>
      </c>
      <c r="V475">
        <v>0.78495176260031996</v>
      </c>
      <c r="W475">
        <v>701.3</v>
      </c>
      <c r="X475">
        <v>726.95</v>
      </c>
      <c r="Y475">
        <v>701.3</v>
      </c>
      <c r="Z475">
        <v>728.95</v>
      </c>
      <c r="AA475">
        <v>622.04999999999995</v>
      </c>
      <c r="AB475">
        <v>728.95</v>
      </c>
      <c r="AC475" s="2">
        <f>(Table2[[#This Row],[Close Price]]/Table2[[#This Row],[Day Low]])-1</f>
        <v>2.2743476400969742E-2</v>
      </c>
      <c r="AD475" s="2">
        <f>(Table2[[#This Row],[Day High]]/Table2[[#This Row],[Close Price]])-1</f>
        <v>1.3523875914952965E-2</v>
      </c>
      <c r="AE475" s="2">
        <f>(Table2[[#This Row],[Close Price]]/Table2[[#This Row],[Current Week Low]])-1</f>
        <v>2.2743476400969742E-2</v>
      </c>
      <c r="AF475" s="2">
        <f>(Table2[[#This Row],[Current Week High]]/Table2[[#This Row],[Close Price]])-1</f>
        <v>1.6312303938654571E-2</v>
      </c>
      <c r="AG475" s="2">
        <f>(Table2[[#This Row],[Close Price]]/Table2[[#This Row],[Current Month Low]])-1</f>
        <v>0.15304235993891169</v>
      </c>
      <c r="AH475" s="2">
        <f>(Table2[[#This Row],[Current Month High]]/Table2[[#This Row],[Close Price]])-1</f>
        <v>1.6312303938654571E-2</v>
      </c>
      <c r="AI475">
        <v>1.63123039386545</v>
      </c>
      <c r="AJ475">
        <v>30.030819434372699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0.14000000000000001</v>
      </c>
      <c r="AM475" t="s">
        <v>10349</v>
      </c>
      <c r="AN475">
        <v>8.36</v>
      </c>
      <c r="AO475" t="s">
        <v>10349</v>
      </c>
      <c r="AP475">
        <v>5.7173033445365E-2</v>
      </c>
      <c r="AQ475">
        <f>(Table2[[#This Row],[Sharpe Ratio]]-AVERAGE(Table2[Sharpe Ratio]))/_xlfn.STDEV.P(Table2[Sharpe Ratio])</f>
        <v>-9.6338002148910029E-2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-0.26229683629411249</v>
      </c>
      <c r="AS475">
        <f>_xlfn.RANK.AVG(Table2[[#This Row],[1Y Return vs Nifty Z-Score]],Table2[1Y Return vs Nifty Z-Score])</f>
        <v>526</v>
      </c>
      <c r="AT475">
        <f>_xlfn.RANK.AVG(Table2[[#This Row],[6M Return vs Nifty Z-Score]],Table2[6M Return vs Nifty Z-Score])</f>
        <v>438</v>
      </c>
      <c r="AU475">
        <f>_xlfn.RANK.AVG(Table2[[#This Row],[Sharpe Ratio Z-Score]],Table2[Sharpe Ratio Z-Score])</f>
        <v>377</v>
      </c>
      <c r="AV475">
        <f>(Table2[[#This Row],[Rank 1Y]]+Table2[[#This Row],[Rank 6M]]+Table2[[#This Row],[Rank Sharpe]])/3</f>
        <v>447</v>
      </c>
    </row>
    <row r="476" spans="1:48" x14ac:dyDescent="0.3">
      <c r="A476" t="s">
        <v>729</v>
      </c>
      <c r="B476" t="s">
        <v>730</v>
      </c>
      <c r="C476" t="s">
        <v>10305</v>
      </c>
      <c r="D476" t="s">
        <v>528</v>
      </c>
      <c r="E476">
        <v>23443.941650299999</v>
      </c>
      <c r="F476">
        <v>2601.65</v>
      </c>
      <c r="G476">
        <v>15.1475893516605</v>
      </c>
      <c r="H476">
        <f>(Table2[[#This Row],[1Y Return vs Nifty]]-AVERAGE(Table2[1Y Return vs Nifty]))/_xlfn.STDEV.P(Table2[1Y Return vs Nifty])</f>
        <v>-0.22806404385082191</v>
      </c>
      <c r="I476">
        <v>22.846027120566099</v>
      </c>
      <c r="J476">
        <f>(Table2[[#This Row],[1M Return vs Nifty]]-AVERAGE(Table2[1M Return vs Nifty]))/_xlfn.STDEV.P(Table2[1M Return vs Nifty])</f>
        <v>2.1868647493126461</v>
      </c>
      <c r="K476">
        <v>-23.536162304249199</v>
      </c>
      <c r="L476">
        <f>(Table2[[#This Row],[6M Return vs Nifty]]-AVERAGE(Table2[6M Return vs Nifty]))/_xlfn.STDEV.P(Table2[6M Return vs Nifty])</f>
        <v>-1.0777583617845805</v>
      </c>
      <c r="M476">
        <v>10.3034453359077</v>
      </c>
      <c r="N476">
        <f>(Table2[[#This Row],[1W Return vs Nifty]]-AVERAGE(Table2[1W Return vs Nifty]))/_xlfn.STDEV.P(Table2[1W Return vs Nifty])</f>
        <v>2.2391863696707679</v>
      </c>
      <c r="O476">
        <v>2388.54</v>
      </c>
      <c r="P476">
        <v>2375.5663528831801</v>
      </c>
      <c r="Q476">
        <v>2498.58556483239</v>
      </c>
      <c r="R476">
        <v>65.795682828313801</v>
      </c>
      <c r="S476" s="2">
        <f>(Table2[[#This Row],[Close Price]]-Table2[[#This Row],[20D EMA]])/Table2[[#This Row],[20D EMA]]</f>
        <v>8.9221867751848469E-2</v>
      </c>
      <c r="T476" s="2">
        <f>(Table2[[#This Row],[Close Price]]-Table2[[#This Row],[50D EMA]])/Table2[[#This Row],[50D EMA]]</f>
        <v>9.5170419821120344E-2</v>
      </c>
      <c r="U476" s="2">
        <f>(Table2[[#This Row],[Close Price]]-Table2[[#This Row],[200D EMA]])/Table2[[#This Row],[200D EMA]]</f>
        <v>4.1249111744757823E-2</v>
      </c>
      <c r="V476">
        <v>2.7176571894277202</v>
      </c>
      <c r="W476">
        <v>2590</v>
      </c>
      <c r="X476">
        <v>2686.8</v>
      </c>
      <c r="Y476">
        <v>2585</v>
      </c>
      <c r="Z476">
        <v>2700</v>
      </c>
      <c r="AA476">
        <v>2030</v>
      </c>
      <c r="AB476">
        <v>2855</v>
      </c>
      <c r="AC476" s="2">
        <f>(Table2[[#This Row],[Close Price]]/Table2[[#This Row],[Day Low]])-1</f>
        <v>4.4980694980696345E-3</v>
      </c>
      <c r="AD476" s="2">
        <f>(Table2[[#This Row],[Day High]]/Table2[[#This Row],[Close Price]])-1</f>
        <v>3.2729229527415304E-2</v>
      </c>
      <c r="AE476" s="2">
        <f>(Table2[[#This Row],[Close Price]]/Table2[[#This Row],[Current Week Low]])-1</f>
        <v>6.4410058027080108E-3</v>
      </c>
      <c r="AF476" s="2">
        <f>(Table2[[#This Row],[Current Week High]]/Table2[[#This Row],[Close Price]])-1</f>
        <v>3.7802932754213536E-2</v>
      </c>
      <c r="AG476" s="2">
        <f>(Table2[[#This Row],[Close Price]]/Table2[[#This Row],[Current Month Low]])-1</f>
        <v>0.28160098522167498</v>
      </c>
      <c r="AH476" s="2">
        <f>(Table2[[#This Row],[Current Month High]]/Table2[[#This Row],[Close Price]])-1</f>
        <v>9.7380508523436937E-2</v>
      </c>
      <c r="AI476">
        <v>49.7511194818672</v>
      </c>
      <c r="AJ476">
        <v>53.033734301932299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-0.04</v>
      </c>
      <c r="AM476" t="s">
        <v>10348</v>
      </c>
      <c r="AN476">
        <v>20.97</v>
      </c>
      <c r="AO476" t="s">
        <v>10349</v>
      </c>
      <c r="AP476">
        <v>7.4679800083910994E-2</v>
      </c>
      <c r="AQ476">
        <f>(Table2[[#This Row],[Sharpe Ratio]]-AVERAGE(Table2[Sharpe Ratio]))/_xlfn.STDEV.P(Table2[Sharpe Ratio])</f>
        <v>0.10479543772367983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358</v>
      </c>
      <c r="AT476">
        <f>_xlfn.RANK.AVG(Table2[[#This Row],[6M Return vs Nifty Z-Score]],Table2[6M Return vs Nifty Z-Score])</f>
        <v>666</v>
      </c>
      <c r="AU476">
        <f>_xlfn.RANK.AVG(Table2[[#This Row],[Sharpe Ratio Z-Score]],Table2[Sharpe Ratio Z-Score])</f>
        <v>324</v>
      </c>
      <c r="AV476">
        <f>(Table2[[#This Row],[Rank 1Y]]+Table2[[#This Row],[Rank 6M]]+Table2[[#This Row],[Rank Sharpe]])/3</f>
        <v>449.33333333333331</v>
      </c>
    </row>
    <row r="477" spans="1:48" x14ac:dyDescent="0.3">
      <c r="A477" t="s">
        <v>1099</v>
      </c>
      <c r="B477" t="s">
        <v>1100</v>
      </c>
      <c r="C477" t="s">
        <v>10311</v>
      </c>
      <c r="D477" t="s">
        <v>407</v>
      </c>
      <c r="E477">
        <v>11633.4464592</v>
      </c>
      <c r="F477">
        <v>2876</v>
      </c>
      <c r="G477">
        <v>-2.3537043503780399</v>
      </c>
      <c r="H477">
        <f>(Table2[[#This Row],[1Y Return vs Nifty]]-AVERAGE(Table2[1Y Return vs Nifty]))/_xlfn.STDEV.P(Table2[1Y Return vs Nifty])</f>
        <v>-0.50401655330400885</v>
      </c>
      <c r="I477">
        <v>6.8554257793791296</v>
      </c>
      <c r="J477">
        <f>(Table2[[#This Row],[1M Return vs Nifty]]-AVERAGE(Table2[1M Return vs Nifty]))/_xlfn.STDEV.P(Table2[1M Return vs Nifty])</f>
        <v>0.64852860894278164</v>
      </c>
      <c r="K477">
        <v>-12.7513358290774</v>
      </c>
      <c r="L477">
        <f>(Table2[[#This Row],[6M Return vs Nifty]]-AVERAGE(Table2[6M Return vs Nifty]))/_xlfn.STDEV.P(Table2[6M Return vs Nifty])</f>
        <v>-0.70759408444783789</v>
      </c>
      <c r="M477">
        <v>2.9376887922869699</v>
      </c>
      <c r="N477">
        <f>(Table2[[#This Row],[1W Return vs Nifty]]-AVERAGE(Table2[1W Return vs Nifty]))/_xlfn.STDEV.P(Table2[1W Return vs Nifty])</f>
        <v>0.56852154557584489</v>
      </c>
      <c r="O477">
        <v>2739.76</v>
      </c>
      <c r="P477">
        <v>2667.7522864020698</v>
      </c>
      <c r="Q477">
        <v>2503.9510775925601</v>
      </c>
      <c r="R477">
        <v>68.733214602379604</v>
      </c>
      <c r="S477" s="2">
        <f>(Table2[[#This Row],[Close Price]]-Table2[[#This Row],[20D EMA]])/Table2[[#This Row],[20D EMA]]</f>
        <v>4.9726983385405939E-2</v>
      </c>
      <c r="T477" s="2">
        <f>(Table2[[#This Row],[Close Price]]-Table2[[#This Row],[50D EMA]])/Table2[[#This Row],[50D EMA]]</f>
        <v>7.8061113342269367E-2</v>
      </c>
      <c r="U477" s="2">
        <f>(Table2[[#This Row],[Close Price]]-Table2[[#This Row],[200D EMA]])/Table2[[#This Row],[200D EMA]]</f>
        <v>0.1485847410266293</v>
      </c>
      <c r="V477">
        <v>0.84249259032949497</v>
      </c>
      <c r="W477">
        <v>2822.05</v>
      </c>
      <c r="X477">
        <v>2918</v>
      </c>
      <c r="Y477">
        <v>2808</v>
      </c>
      <c r="Z477">
        <v>2918</v>
      </c>
      <c r="AA477">
        <v>2512.25</v>
      </c>
      <c r="AB477">
        <v>2918</v>
      </c>
      <c r="AC477" s="2">
        <f>(Table2[[#This Row],[Close Price]]/Table2[[#This Row],[Day Low]])-1</f>
        <v>1.911730833968206E-2</v>
      </c>
      <c r="AD477" s="2">
        <f>(Table2[[#This Row],[Day High]]/Table2[[#This Row],[Close Price]])-1</f>
        <v>1.4603616133518793E-2</v>
      </c>
      <c r="AE477" s="2">
        <f>(Table2[[#This Row],[Close Price]]/Table2[[#This Row],[Current Week Low]])-1</f>
        <v>2.4216524216524205E-2</v>
      </c>
      <c r="AF477" s="2">
        <f>(Table2[[#This Row],[Current Week High]]/Table2[[#This Row],[Close Price]])-1</f>
        <v>1.4603616133518793E-2</v>
      </c>
      <c r="AG477" s="2">
        <f>(Table2[[#This Row],[Close Price]]/Table2[[#This Row],[Current Month Low]])-1</f>
        <v>0.14479052642053936</v>
      </c>
      <c r="AH477" s="2">
        <f>(Table2[[#This Row],[Current Month High]]/Table2[[#This Row],[Close Price]])-1</f>
        <v>1.4603616133518793E-2</v>
      </c>
      <c r="AI477">
        <v>4.2576495132127903</v>
      </c>
      <c r="AJ477">
        <v>39.8594597223235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0.11</v>
      </c>
      <c r="AM477" t="s">
        <v>10349</v>
      </c>
      <c r="AN477">
        <v>8.93</v>
      </c>
      <c r="AO477" t="s">
        <v>10349</v>
      </c>
      <c r="AP477">
        <v>7.9577591475658002E-2</v>
      </c>
      <c r="AQ477">
        <f>(Table2[[#This Row],[Sharpe Ratio]]-AVERAGE(Table2[Sharpe Ratio]))/_xlfn.STDEV.P(Table2[Sharpe Ratio])</f>
        <v>0.16106565887527977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0.16650517564205958</v>
      </c>
      <c r="AS477">
        <f>_xlfn.RANK.AVG(Table2[[#This Row],[1Y Return vs Nifty Z-Score]],Table2[1Y Return vs Nifty Z-Score])</f>
        <v>481</v>
      </c>
      <c r="AT477">
        <f>_xlfn.RANK.AVG(Table2[[#This Row],[6M Return vs Nifty Z-Score]],Table2[6M Return vs Nifty Z-Score])</f>
        <v>565</v>
      </c>
      <c r="AU477">
        <f>_xlfn.RANK.AVG(Table2[[#This Row],[Sharpe Ratio Z-Score]],Table2[Sharpe Ratio Z-Score])</f>
        <v>303</v>
      </c>
      <c r="AV477">
        <f>(Table2[[#This Row],[Rank 1Y]]+Table2[[#This Row],[Rank 6M]]+Table2[[#This Row],[Rank Sharpe]])/3</f>
        <v>449.66666666666669</v>
      </c>
    </row>
    <row r="478" spans="1:48" x14ac:dyDescent="0.3">
      <c r="A478" t="s">
        <v>1246</v>
      </c>
      <c r="B478" t="s">
        <v>1247</v>
      </c>
      <c r="C478" t="s">
        <v>10316</v>
      </c>
      <c r="D478" t="s">
        <v>118</v>
      </c>
      <c r="E478">
        <v>9524.8749480000006</v>
      </c>
      <c r="F478">
        <v>689.2</v>
      </c>
      <c r="G478">
        <v>17.5509397140451</v>
      </c>
      <c r="H478">
        <f>(Table2[[#This Row],[1Y Return vs Nifty]]-AVERAGE(Table2[1Y Return vs Nifty]))/_xlfn.STDEV.P(Table2[1Y Return vs Nifty])</f>
        <v>-0.19016909877496124</v>
      </c>
      <c r="I478">
        <v>-3.4812926745806898</v>
      </c>
      <c r="J478">
        <f>(Table2[[#This Row],[1M Return vs Nifty]]-AVERAGE(Table2[1M Return vs Nifty]))/_xlfn.STDEV.P(Table2[1M Return vs Nifty])</f>
        <v>-0.34588975164741231</v>
      </c>
      <c r="K478">
        <v>-3.46017683105205</v>
      </c>
      <c r="L478">
        <f>(Table2[[#This Row],[6M Return vs Nifty]]-AVERAGE(Table2[6M Return vs Nifty]))/_xlfn.STDEV.P(Table2[6M Return vs Nifty])</f>
        <v>-0.38869649587351263</v>
      </c>
      <c r="M478">
        <v>6.9692490405476901</v>
      </c>
      <c r="N478">
        <f>(Table2[[#This Row],[1W Return vs Nifty]]-AVERAGE(Table2[1W Return vs Nifty]))/_xlfn.STDEV.P(Table2[1W Return vs Nifty])</f>
        <v>1.4829402957885305</v>
      </c>
      <c r="O478">
        <v>696.16</v>
      </c>
      <c r="P478">
        <v>710.26934133298505</v>
      </c>
      <c r="Q478">
        <v>635.612517195073</v>
      </c>
      <c r="R478">
        <v>47.653642668718398</v>
      </c>
      <c r="S478" s="2">
        <f>(Table2[[#This Row],[Close Price]]-Table2[[#This Row],[20D EMA]])/Table2[[#This Row],[20D EMA]]</f>
        <v>-9.9977016777751133E-3</v>
      </c>
      <c r="T478" s="2">
        <f>(Table2[[#This Row],[Close Price]]-Table2[[#This Row],[50D EMA]])/Table2[[#This Row],[50D EMA]]</f>
        <v>-2.9663875528462908E-2</v>
      </c>
      <c r="U478" s="2">
        <f>(Table2[[#This Row],[Close Price]]-Table2[[#This Row],[200D EMA]])/Table2[[#This Row],[200D EMA]]</f>
        <v>8.4308413310370284E-2</v>
      </c>
      <c r="V478">
        <v>1.3803652767264101</v>
      </c>
      <c r="W478">
        <v>684</v>
      </c>
      <c r="X478">
        <v>711.7</v>
      </c>
      <c r="Y478">
        <v>684</v>
      </c>
      <c r="Z478">
        <v>714.35</v>
      </c>
      <c r="AA478">
        <v>606.04999999999995</v>
      </c>
      <c r="AB478">
        <v>734.5</v>
      </c>
      <c r="AC478" s="2">
        <f>(Table2[[#This Row],[Close Price]]/Table2[[#This Row],[Day Low]])-1</f>
        <v>7.6023391812867214E-3</v>
      </c>
      <c r="AD478" s="2">
        <f>(Table2[[#This Row],[Day High]]/Table2[[#This Row],[Close Price]])-1</f>
        <v>3.2646546720835667E-2</v>
      </c>
      <c r="AE478" s="2">
        <f>(Table2[[#This Row],[Close Price]]/Table2[[#This Row],[Current Week Low]])-1</f>
        <v>7.6023391812867214E-3</v>
      </c>
      <c r="AF478" s="2">
        <f>(Table2[[#This Row],[Current Week High]]/Table2[[#This Row],[Close Price]])-1</f>
        <v>3.6491584445734082E-2</v>
      </c>
      <c r="AG478" s="2">
        <f>(Table2[[#This Row],[Close Price]]/Table2[[#This Row],[Current Month Low]])-1</f>
        <v>0.13719990099826762</v>
      </c>
      <c r="AH478" s="2">
        <f>(Table2[[#This Row],[Current Month High]]/Table2[[#This Row],[Close Price]])-1</f>
        <v>6.572838073128251E-2</v>
      </c>
      <c r="AI478">
        <v>17.534822983168802</v>
      </c>
      <c r="AJ478">
        <v>67.668166889672705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-0.19</v>
      </c>
      <c r="AM478" t="s">
        <v>10348</v>
      </c>
      <c r="AN478">
        <v>-1.32</v>
      </c>
      <c r="AO478" t="s">
        <v>10348</v>
      </c>
      <c r="AQ478">
        <f>(Table2[[#This Row],[Sharpe Ratio]]-AVERAGE(Table2[Sharpe Ratio]))/_xlfn.STDEV.P(Table2[Sharpe Ratio])</f>
        <v>-0.75319309836626391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350</v>
      </c>
      <c r="AT478">
        <f>_xlfn.RANK.AVG(Table2[[#This Row],[6M Return vs Nifty Z-Score]],Table2[6M Return vs Nifty Z-Score])</f>
        <v>450</v>
      </c>
      <c r="AU478">
        <f>_xlfn.RANK.AVG(Table2[[#This Row],[Sharpe Ratio Z-Score]],Table2[Sharpe Ratio Z-Score])</f>
        <v>551.5</v>
      </c>
      <c r="AV478">
        <f>(Table2[[#This Row],[Rank 1Y]]+Table2[[#This Row],[Rank 6M]]+Table2[[#This Row],[Rank Sharpe]])/3</f>
        <v>450.5</v>
      </c>
    </row>
    <row r="479" spans="1:48" x14ac:dyDescent="0.3">
      <c r="A479" t="s">
        <v>179</v>
      </c>
      <c r="B479" t="s">
        <v>180</v>
      </c>
      <c r="C479" t="s">
        <v>6698</v>
      </c>
      <c r="D479" t="s">
        <v>80</v>
      </c>
      <c r="E479">
        <v>153809.74558371</v>
      </c>
      <c r="F479">
        <v>624.45000000000005</v>
      </c>
      <c r="G479">
        <v>12.436600261664699</v>
      </c>
      <c r="H479">
        <f>(Table2[[#This Row],[1Y Return vs Nifty]]-AVERAGE(Table2[1Y Return vs Nifty]))/_xlfn.STDEV.P(Table2[1Y Return vs Nifty])</f>
        <v>-0.27080969769910934</v>
      </c>
      <c r="I479">
        <v>-9.7858782169058998</v>
      </c>
      <c r="J479">
        <f>(Table2[[#This Row],[1M Return vs Nifty]]-AVERAGE(Table2[1M Return vs Nifty]))/_xlfn.STDEV.P(Table2[1M Return vs Nifty])</f>
        <v>-0.95240676641605737</v>
      </c>
      <c r="K479">
        <v>-9.20380302612344</v>
      </c>
      <c r="L479">
        <f>(Table2[[#This Row],[6M Return vs Nifty]]-AVERAGE(Table2[6M Return vs Nifty]))/_xlfn.STDEV.P(Table2[6M Return vs Nifty])</f>
        <v>-0.5858332087066338</v>
      </c>
      <c r="M479">
        <v>-2.9056998263913498</v>
      </c>
      <c r="N479">
        <f>(Table2[[#This Row],[1W Return vs Nifty]]-AVERAGE(Table2[1W Return vs Nifty]))/_xlfn.STDEV.P(Table2[1W Return vs Nifty])</f>
        <v>-0.75684724185677443</v>
      </c>
      <c r="O479">
        <v>639.48</v>
      </c>
      <c r="P479">
        <v>647.232743159807</v>
      </c>
      <c r="Q479">
        <v>593.91897719928102</v>
      </c>
      <c r="R479">
        <v>36.830971967470703</v>
      </c>
      <c r="S479" s="2">
        <f>(Table2[[#This Row],[Close Price]]-Table2[[#This Row],[20D EMA]])/Table2[[#This Row],[20D EMA]]</f>
        <v>-2.3503471570651111E-2</v>
      </c>
      <c r="T479" s="2">
        <f>(Table2[[#This Row],[Close Price]]-Table2[[#This Row],[50D EMA]])/Table2[[#This Row],[50D EMA]]</f>
        <v>-3.520023268381172E-2</v>
      </c>
      <c r="U479" s="2">
        <f>(Table2[[#This Row],[Close Price]]-Table2[[#This Row],[200D EMA]])/Table2[[#This Row],[200D EMA]]</f>
        <v>5.1406040171831015E-2</v>
      </c>
      <c r="V479">
        <v>0.80330033039922399</v>
      </c>
      <c r="W479">
        <v>622.04999999999995</v>
      </c>
      <c r="X479">
        <v>629.85</v>
      </c>
      <c r="Y479">
        <v>622.04999999999995</v>
      </c>
      <c r="Z479">
        <v>639.9</v>
      </c>
      <c r="AA479">
        <v>617.5</v>
      </c>
      <c r="AB479">
        <v>681</v>
      </c>
      <c r="AC479" s="2">
        <f>(Table2[[#This Row],[Close Price]]/Table2[[#This Row],[Day Low]])-1</f>
        <v>3.8582107547626698E-3</v>
      </c>
      <c r="AD479" s="2">
        <f>(Table2[[#This Row],[Day High]]/Table2[[#This Row],[Close Price]])-1</f>
        <v>8.6476098967089854E-3</v>
      </c>
      <c r="AE479" s="2">
        <f>(Table2[[#This Row],[Close Price]]/Table2[[#This Row],[Current Week Low]])-1</f>
        <v>3.8582107547626698E-3</v>
      </c>
      <c r="AF479" s="2">
        <f>(Table2[[#This Row],[Current Week High]]/Table2[[#This Row],[Close Price]])-1</f>
        <v>2.4741772760028757E-2</v>
      </c>
      <c r="AG479" s="2">
        <f>(Table2[[#This Row],[Close Price]]/Table2[[#This Row],[Current Month Low]])-1</f>
        <v>1.1255060728744937E-2</v>
      </c>
      <c r="AH479" s="2">
        <f>(Table2[[#This Row],[Current Month High]]/Table2[[#This Row],[Close Price]])-1</f>
        <v>9.0559692529425861E-2</v>
      </c>
      <c r="AI479">
        <v>13.211626231083301</v>
      </c>
      <c r="AJ479">
        <v>54.547704492018298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-0.06</v>
      </c>
      <c r="AM479" t="s">
        <v>10348</v>
      </c>
      <c r="AN479">
        <v>-2.2000000000000002</v>
      </c>
      <c r="AO479" t="s">
        <v>10348</v>
      </c>
      <c r="AP479">
        <v>2.5261133511317001E-2</v>
      </c>
      <c r="AQ479">
        <f>(Table2[[#This Row],[Sharpe Ratio]]-AVERAGE(Table2[Sharpe Ratio]))/_xlfn.STDEV.P(Table2[Sharpe Ratio])</f>
        <v>-0.46297053567870144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375</v>
      </c>
      <c r="AT479">
        <f>_xlfn.RANK.AVG(Table2[[#This Row],[6M Return vs Nifty Z-Score]],Table2[6M Return vs Nifty Z-Score])</f>
        <v>512</v>
      </c>
      <c r="AU479">
        <f>_xlfn.RANK.AVG(Table2[[#This Row],[Sharpe Ratio Z-Score]],Table2[Sharpe Ratio Z-Score])</f>
        <v>466</v>
      </c>
      <c r="AV479">
        <f>(Table2[[#This Row],[Rank 1Y]]+Table2[[#This Row],[Rank 6M]]+Table2[[#This Row],[Rank Sharpe]])/3</f>
        <v>451</v>
      </c>
    </row>
    <row r="480" spans="1:48" x14ac:dyDescent="0.3">
      <c r="A480" t="s">
        <v>1535</v>
      </c>
      <c r="B480" t="s">
        <v>1536</v>
      </c>
      <c r="C480" t="s">
        <v>10314</v>
      </c>
      <c r="D480" t="s">
        <v>139</v>
      </c>
      <c r="E480">
        <v>6611.6103466000004</v>
      </c>
      <c r="F480">
        <v>938.35</v>
      </c>
      <c r="G480">
        <v>5.3336992120342996</v>
      </c>
      <c r="H480">
        <f>(Table2[[#This Row],[1Y Return vs Nifty]]-AVERAGE(Table2[1Y Return vs Nifty]))/_xlfn.STDEV.P(Table2[1Y Return vs Nifty])</f>
        <v>-0.38280503943861049</v>
      </c>
      <c r="I480">
        <v>1.4786388803541299</v>
      </c>
      <c r="J480">
        <f>(Table2[[#This Row],[1M Return vs Nifty]]-AVERAGE(Table2[1M Return vs Nifty]))/_xlfn.STDEV.P(Table2[1M Return vs Nifty])</f>
        <v>0.13126816142396436</v>
      </c>
      <c r="K480">
        <v>-7.7048602920902303</v>
      </c>
      <c r="L480">
        <f>(Table2[[#This Row],[6M Return vs Nifty]]-AVERAGE(Table2[6M Return vs Nifty]))/_xlfn.STDEV.P(Table2[6M Return vs Nifty])</f>
        <v>-0.53438545892689282</v>
      </c>
      <c r="M480">
        <v>0.66931251417532101</v>
      </c>
      <c r="N480">
        <f>(Table2[[#This Row],[1W Return vs Nifty]]-AVERAGE(Table2[1W Return vs Nifty]))/_xlfn.STDEV.P(Table2[1W Return vs Nifty])</f>
        <v>5.4019547958961897E-2</v>
      </c>
      <c r="O480">
        <v>918.82</v>
      </c>
      <c r="P480">
        <v>910.73652542924401</v>
      </c>
      <c r="Q480">
        <v>850.40864036470703</v>
      </c>
      <c r="R480">
        <v>57.905314205215703</v>
      </c>
      <c r="S480" s="2">
        <f>(Table2[[#This Row],[Close Price]]-Table2[[#This Row],[20D EMA]])/Table2[[#This Row],[20D EMA]]</f>
        <v>2.1255523388694166E-2</v>
      </c>
      <c r="T480" s="2">
        <f>(Table2[[#This Row],[Close Price]]-Table2[[#This Row],[50D EMA]])/Table2[[#This Row],[50D EMA]]</f>
        <v>3.0319937544770546E-2</v>
      </c>
      <c r="U480" s="2">
        <f>(Table2[[#This Row],[Close Price]]-Table2[[#This Row],[200D EMA]])/Table2[[#This Row],[200D EMA]]</f>
        <v>0.1034107080539285</v>
      </c>
      <c r="V480">
        <v>1.0027648768513999</v>
      </c>
      <c r="W480">
        <v>936</v>
      </c>
      <c r="X480">
        <v>948.75</v>
      </c>
      <c r="Y480">
        <v>934</v>
      </c>
      <c r="Z480">
        <v>954</v>
      </c>
      <c r="AA480">
        <v>833.85</v>
      </c>
      <c r="AB480">
        <v>982</v>
      </c>
      <c r="AC480" s="2">
        <f>(Table2[[#This Row],[Close Price]]/Table2[[#This Row],[Day Low]])-1</f>
        <v>2.5106837606838628E-3</v>
      </c>
      <c r="AD480" s="2">
        <f>(Table2[[#This Row],[Day High]]/Table2[[#This Row],[Close Price]])-1</f>
        <v>1.1083284488730083E-2</v>
      </c>
      <c r="AE480" s="2">
        <f>(Table2[[#This Row],[Close Price]]/Table2[[#This Row],[Current Week Low]])-1</f>
        <v>4.6573875802997655E-3</v>
      </c>
      <c r="AF480" s="2">
        <f>(Table2[[#This Row],[Current Week High]]/Table2[[#This Row],[Close Price]])-1</f>
        <v>1.6678211754675765E-2</v>
      </c>
      <c r="AG480" s="2">
        <f>(Table2[[#This Row],[Close Price]]/Table2[[#This Row],[Current Month Low]])-1</f>
        <v>0.12532230017389212</v>
      </c>
      <c r="AH480" s="2">
        <f>(Table2[[#This Row],[Current Month High]]/Table2[[#This Row],[Close Price]])-1</f>
        <v>4.6517823839718586E-2</v>
      </c>
      <c r="AI480">
        <v>6.8897532903500798</v>
      </c>
      <c r="AJ480">
        <v>52.317182046911697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-0.02</v>
      </c>
      <c r="AM480" t="s">
        <v>10348</v>
      </c>
      <c r="AN480">
        <v>6.99</v>
      </c>
      <c r="AO480" t="s">
        <v>10349</v>
      </c>
      <c r="AP480">
        <v>3.4871229751809001E-2</v>
      </c>
      <c r="AQ480">
        <f>(Table2[[#This Row],[Sharpe Ratio]]-AVERAGE(Table2[Sharpe Ratio]))/_xlfn.STDEV.P(Table2[Sharpe Ratio])</f>
        <v>-0.3525611291752207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-1.084463918157798</v>
      </c>
      <c r="AS480">
        <f>_xlfn.RANK.AVG(Table2[[#This Row],[1Y Return vs Nifty Z-Score]],Table2[1Y Return vs Nifty Z-Score])</f>
        <v>422</v>
      </c>
      <c r="AT480">
        <f>_xlfn.RANK.AVG(Table2[[#This Row],[6M Return vs Nifty Z-Score]],Table2[6M Return vs Nifty Z-Score])</f>
        <v>502</v>
      </c>
      <c r="AU480">
        <f>_xlfn.RANK.AVG(Table2[[#This Row],[Sharpe Ratio Z-Score]],Table2[Sharpe Ratio Z-Score])</f>
        <v>435</v>
      </c>
      <c r="AV480">
        <f>(Table2[[#This Row],[Rank 1Y]]+Table2[[#This Row],[Rank 6M]]+Table2[[#This Row],[Rank Sharpe]])/3</f>
        <v>453</v>
      </c>
    </row>
    <row r="481" spans="1:48" x14ac:dyDescent="0.3">
      <c r="A481" t="s">
        <v>696</v>
      </c>
      <c r="B481" t="s">
        <v>697</v>
      </c>
      <c r="C481" t="s">
        <v>10309</v>
      </c>
      <c r="D481" t="s">
        <v>283</v>
      </c>
      <c r="E481">
        <v>25752.043578825</v>
      </c>
      <c r="F481">
        <v>1267.95</v>
      </c>
      <c r="G481">
        <v>-6.4242629099696398</v>
      </c>
      <c r="H481">
        <f>(Table2[[#This Row],[1Y Return vs Nifty]]-AVERAGE(Table2[1Y Return vs Nifty]))/_xlfn.STDEV.P(Table2[1Y Return vs Nifty])</f>
        <v>-0.56819928565051048</v>
      </c>
      <c r="I481">
        <v>1.54034737417862</v>
      </c>
      <c r="J481">
        <f>(Table2[[#This Row],[1M Return vs Nifty]]-AVERAGE(Table2[1M Return vs Nifty]))/_xlfn.STDEV.P(Table2[1M Return vs Nifty])</f>
        <v>0.13720467401611416</v>
      </c>
      <c r="K481">
        <v>-20.930235054111201</v>
      </c>
      <c r="L481">
        <f>(Table2[[#This Row],[6M Return vs Nifty]]-AVERAGE(Table2[6M Return vs Nifty]))/_xlfn.STDEV.P(Table2[6M Return vs Nifty])</f>
        <v>-0.98831592341432473</v>
      </c>
      <c r="M481">
        <v>5.8651556193934598</v>
      </c>
      <c r="N481">
        <f>(Table2[[#This Row],[1W Return vs Nifty]]-AVERAGE(Table2[1W Return vs Nifty]))/_xlfn.STDEV.P(Table2[1W Return vs Nifty])</f>
        <v>1.2325152335001872</v>
      </c>
      <c r="O481">
        <v>1236.24</v>
      </c>
      <c r="P481">
        <v>1235.2558660091199</v>
      </c>
      <c r="Q481">
        <v>1202.56713263707</v>
      </c>
      <c r="R481">
        <v>64.393551483296903</v>
      </c>
      <c r="S481" s="2">
        <f>(Table2[[#This Row],[Close Price]]-Table2[[#This Row],[20D EMA]])/Table2[[#This Row],[20D EMA]]</f>
        <v>2.5650359153562445E-2</v>
      </c>
      <c r="T481" s="2">
        <f>(Table2[[#This Row],[Close Price]]-Table2[[#This Row],[50D EMA]])/Table2[[#This Row],[50D EMA]]</f>
        <v>2.6467499479689769E-2</v>
      </c>
      <c r="U481" s="2">
        <f>(Table2[[#This Row],[Close Price]]-Table2[[#This Row],[200D EMA]])/Table2[[#This Row],[200D EMA]]</f>
        <v>5.436941156004662E-2</v>
      </c>
      <c r="V481">
        <v>0.80424963355206702</v>
      </c>
      <c r="W481">
        <v>1264</v>
      </c>
      <c r="X481">
        <v>1287.95</v>
      </c>
      <c r="Y481">
        <v>1261.25</v>
      </c>
      <c r="Z481">
        <v>1289</v>
      </c>
      <c r="AA481">
        <v>1171</v>
      </c>
      <c r="AB481">
        <v>1289</v>
      </c>
      <c r="AC481" s="2">
        <f>(Table2[[#This Row],[Close Price]]/Table2[[#This Row],[Day Low]])-1</f>
        <v>3.1250000000000444E-3</v>
      </c>
      <c r="AD481" s="2">
        <f>(Table2[[#This Row],[Day High]]/Table2[[#This Row],[Close Price]])-1</f>
        <v>1.5773492645609011E-2</v>
      </c>
      <c r="AE481" s="2">
        <f>(Table2[[#This Row],[Close Price]]/Table2[[#This Row],[Current Week Low]])-1</f>
        <v>5.3121902874133653E-3</v>
      </c>
      <c r="AF481" s="2">
        <f>(Table2[[#This Row],[Current Week High]]/Table2[[#This Row],[Close Price]])-1</f>
        <v>1.6601601009503586E-2</v>
      </c>
      <c r="AG481" s="2">
        <f>(Table2[[#This Row],[Close Price]]/Table2[[#This Row],[Current Month Low]])-1</f>
        <v>8.279248505550818E-2</v>
      </c>
      <c r="AH481" s="2">
        <f>(Table2[[#This Row],[Current Month High]]/Table2[[#This Row],[Close Price]])-1</f>
        <v>1.6601601009503586E-2</v>
      </c>
      <c r="AI481">
        <v>13.955597618202599</v>
      </c>
      <c r="AJ481">
        <v>29.389254553803699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-0.14000000000000001</v>
      </c>
      <c r="AM481" t="s">
        <v>10348</v>
      </c>
      <c r="AN481">
        <v>3.35</v>
      </c>
      <c r="AO481" t="s">
        <v>10349</v>
      </c>
      <c r="AP481">
        <v>0.110299235550106</v>
      </c>
      <c r="AQ481">
        <f>(Table2[[#This Row],[Sharpe Ratio]]-AVERAGE(Table2[Sharpe Ratio]))/_xlfn.STDEV.P(Table2[Sharpe Ratio])</f>
        <v>0.51402346535166143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0.32722816380312758</v>
      </c>
      <c r="AS481">
        <f>_xlfn.RANK.AVG(Table2[[#This Row],[1Y Return vs Nifty Z-Score]],Table2[1Y Return vs Nifty Z-Score])</f>
        <v>506</v>
      </c>
      <c r="AT481">
        <f>_xlfn.RANK.AVG(Table2[[#This Row],[6M Return vs Nifty Z-Score]],Table2[6M Return vs Nifty Z-Score])</f>
        <v>645</v>
      </c>
      <c r="AU481">
        <f>_xlfn.RANK.AVG(Table2[[#This Row],[Sharpe Ratio Z-Score]],Table2[Sharpe Ratio Z-Score])</f>
        <v>211</v>
      </c>
      <c r="AV481">
        <f>(Table2[[#This Row],[Rank 1Y]]+Table2[[#This Row],[Rank 6M]]+Table2[[#This Row],[Rank Sharpe]])/3</f>
        <v>454</v>
      </c>
    </row>
    <row r="482" spans="1:48" x14ac:dyDescent="0.3">
      <c r="A482" t="s">
        <v>313</v>
      </c>
      <c r="B482" t="s">
        <v>314</v>
      </c>
      <c r="C482" t="s">
        <v>10307</v>
      </c>
      <c r="D482" t="s">
        <v>186</v>
      </c>
      <c r="E482">
        <v>87495.161485859993</v>
      </c>
      <c r="F482">
        <v>675.8</v>
      </c>
      <c r="G482">
        <v>-8.7771916468593894</v>
      </c>
      <c r="H482">
        <f>(Table2[[#This Row],[1Y Return vs Nifty]]-AVERAGE(Table2[1Y Return vs Nifty]))/_xlfn.STDEV.P(Table2[1Y Return vs Nifty])</f>
        <v>-0.60529920526580228</v>
      </c>
      <c r="I482">
        <v>0.55812851221464099</v>
      </c>
      <c r="J482">
        <f>(Table2[[#This Row],[1M Return vs Nifty]]-AVERAGE(Table2[1M Return vs Nifty]))/_xlfn.STDEV.P(Table2[1M Return vs Nifty])</f>
        <v>4.2712744608787122E-2</v>
      </c>
      <c r="K482">
        <v>16.453379947852302</v>
      </c>
      <c r="L482">
        <f>(Table2[[#This Row],[6M Return vs Nifty]]-AVERAGE(Table2[6M Return vs Nifty]))/_xlfn.STDEV.P(Table2[6M Return vs Nifty])</f>
        <v>0.29479037999204455</v>
      </c>
      <c r="M482">
        <v>1.88559060573584</v>
      </c>
      <c r="N482">
        <f>(Table2[[#This Row],[1W Return vs Nifty]]-AVERAGE(Table2[1W Return vs Nifty]))/_xlfn.STDEV.P(Table2[1W Return vs Nifty])</f>
        <v>0.32988978774408129</v>
      </c>
      <c r="O482">
        <v>667.33</v>
      </c>
      <c r="P482">
        <v>648.73261398883994</v>
      </c>
      <c r="Q482">
        <v>587.28979031456299</v>
      </c>
      <c r="R482">
        <v>54.417935983617497</v>
      </c>
      <c r="S482" s="2">
        <f>(Table2[[#This Row],[Close Price]]-Table2[[#This Row],[20D EMA]])/Table2[[#This Row],[20D EMA]]</f>
        <v>1.2692371090764558E-2</v>
      </c>
      <c r="T482" s="2">
        <f>(Table2[[#This Row],[Close Price]]-Table2[[#This Row],[50D EMA]])/Table2[[#This Row],[50D EMA]]</f>
        <v>4.1723485805240629E-2</v>
      </c>
      <c r="U482" s="2">
        <f>(Table2[[#This Row],[Close Price]]-Table2[[#This Row],[200D EMA]])/Table2[[#This Row],[200D EMA]]</f>
        <v>0.1507096005160064</v>
      </c>
      <c r="V482">
        <v>0.60138508024627002</v>
      </c>
      <c r="W482">
        <v>673</v>
      </c>
      <c r="X482">
        <v>691.45</v>
      </c>
      <c r="Y482">
        <v>673</v>
      </c>
      <c r="Z482">
        <v>692.8</v>
      </c>
      <c r="AA482">
        <v>626.25</v>
      </c>
      <c r="AB482">
        <v>692.8</v>
      </c>
      <c r="AC482" s="2">
        <f>(Table2[[#This Row],[Close Price]]/Table2[[#This Row],[Day Low]])-1</f>
        <v>4.1604754829123181E-3</v>
      </c>
      <c r="AD482" s="2">
        <f>(Table2[[#This Row],[Day High]]/Table2[[#This Row],[Close Price]])-1</f>
        <v>2.3157738976028464E-2</v>
      </c>
      <c r="AE482" s="2">
        <f>(Table2[[#This Row],[Close Price]]/Table2[[#This Row],[Current Week Low]])-1</f>
        <v>4.1604754829123181E-3</v>
      </c>
      <c r="AF482" s="2">
        <f>(Table2[[#This Row],[Current Week High]]/Table2[[#This Row],[Close Price]])-1</f>
        <v>2.5155371411660354E-2</v>
      </c>
      <c r="AG482" s="2">
        <f>(Table2[[#This Row],[Close Price]]/Table2[[#This Row],[Current Month Low]])-1</f>
        <v>7.9121756487025907E-2</v>
      </c>
      <c r="AH482" s="2">
        <f>(Table2[[#This Row],[Current Month High]]/Table2[[#This Row],[Close Price]])-1</f>
        <v>2.5155371411660354E-2</v>
      </c>
      <c r="AI482">
        <v>2.5155371411660301</v>
      </c>
      <c r="AJ482">
        <v>38.967715402015202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10348</v>
      </c>
      <c r="AN482">
        <v>3.61</v>
      </c>
      <c r="AO482" t="s">
        <v>10349</v>
      </c>
      <c r="AP482">
        <v>-2.3258278982911999E-2</v>
      </c>
      <c r="AQ482">
        <f>(Table2[[#This Row],[Sharpe Ratio]]-AVERAGE(Table2[Sharpe Ratio]))/_xlfn.STDEV.P(Table2[Sharpe Ratio])</f>
        <v>-1.0204050715383686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-0.95831136445925791</v>
      </c>
      <c r="AS482">
        <f>_xlfn.RANK.AVG(Table2[[#This Row],[1Y Return vs Nifty Z-Score]],Table2[1Y Return vs Nifty Z-Score])</f>
        <v>520</v>
      </c>
      <c r="AT482">
        <f>_xlfn.RANK.AVG(Table2[[#This Row],[6M Return vs Nifty Z-Score]],Table2[6M Return vs Nifty Z-Score])</f>
        <v>227</v>
      </c>
      <c r="AU482">
        <f>_xlfn.RANK.AVG(Table2[[#This Row],[Sharpe Ratio Z-Score]],Table2[Sharpe Ratio Z-Score])</f>
        <v>616</v>
      </c>
      <c r="AV482">
        <f>(Table2[[#This Row],[Rank 1Y]]+Table2[[#This Row],[Rank 6M]]+Table2[[#This Row],[Rank Sharpe]])/3</f>
        <v>454.33333333333331</v>
      </c>
    </row>
    <row r="483" spans="1:48" x14ac:dyDescent="0.3">
      <c r="A483" t="s">
        <v>533</v>
      </c>
      <c r="B483" t="s">
        <v>534</v>
      </c>
      <c r="C483" t="s">
        <v>10305</v>
      </c>
      <c r="D483" t="s">
        <v>54</v>
      </c>
      <c r="E483">
        <v>39544.63995882</v>
      </c>
      <c r="F483">
        <v>320.35000000000002</v>
      </c>
      <c r="G483">
        <v>-20.409222471517701</v>
      </c>
      <c r="H483">
        <f>(Table2[[#This Row],[1Y Return vs Nifty]]-AVERAGE(Table2[1Y Return vs Nifty]))/_xlfn.STDEV.P(Table2[1Y Return vs Nifty])</f>
        <v>-0.7887078235513979</v>
      </c>
      <c r="I483">
        <v>5.9629089600105596</v>
      </c>
      <c r="J483">
        <f>(Table2[[#This Row],[1M Return vs Nifty]]-AVERAGE(Table2[1M Return vs Nifty]))/_xlfn.STDEV.P(Table2[1M Return vs Nifty])</f>
        <v>0.56266624205441307</v>
      </c>
      <c r="K483">
        <v>-1.8531931240283599</v>
      </c>
      <c r="L483">
        <f>(Table2[[#This Row],[6M Return vs Nifty]]-AVERAGE(Table2[6M Return vs Nifty]))/_xlfn.STDEV.P(Table2[6M Return vs Nifty])</f>
        <v>-0.3335404890548801</v>
      </c>
      <c r="M483">
        <v>4.3891416743355904</v>
      </c>
      <c r="N483">
        <f>(Table2[[#This Row],[1W Return vs Nifty]]-AVERAGE(Table2[1W Return vs Nifty]))/_xlfn.STDEV.P(Table2[1W Return vs Nifty])</f>
        <v>0.89773297952826847</v>
      </c>
      <c r="O483">
        <v>303.56</v>
      </c>
      <c r="P483">
        <v>297.896621468023</v>
      </c>
      <c r="Q483">
        <v>285.73887249431698</v>
      </c>
      <c r="R483">
        <v>69.160335510339905</v>
      </c>
      <c r="S483" s="2">
        <f>(Table2[[#This Row],[Close Price]]-Table2[[#This Row],[20D EMA]])/Table2[[#This Row],[20D EMA]]</f>
        <v>5.5310317564896627E-2</v>
      </c>
      <c r="T483" s="2">
        <f>(Table2[[#This Row],[Close Price]]-Table2[[#This Row],[50D EMA]])/Table2[[#This Row],[50D EMA]]</f>
        <v>7.5373055328145866E-2</v>
      </c>
      <c r="U483" s="2">
        <f>(Table2[[#This Row],[Close Price]]-Table2[[#This Row],[200D EMA]])/Table2[[#This Row],[200D EMA]]</f>
        <v>0.12112852270868893</v>
      </c>
      <c r="V483">
        <v>0.86305130175627498</v>
      </c>
      <c r="W483">
        <v>313.3</v>
      </c>
      <c r="X483">
        <v>323.25</v>
      </c>
      <c r="Y483">
        <v>306.5</v>
      </c>
      <c r="Z483">
        <v>323.25</v>
      </c>
      <c r="AA483">
        <v>286</v>
      </c>
      <c r="AB483">
        <v>323.25</v>
      </c>
      <c r="AC483" s="2">
        <f>(Table2[[#This Row],[Close Price]]/Table2[[#This Row],[Day Low]])-1</f>
        <v>2.250239387168862E-2</v>
      </c>
      <c r="AD483" s="2">
        <f>(Table2[[#This Row],[Day High]]/Table2[[#This Row],[Close Price]])-1</f>
        <v>9.0525987201497404E-3</v>
      </c>
      <c r="AE483" s="2">
        <f>(Table2[[#This Row],[Close Price]]/Table2[[#This Row],[Current Week Low]])-1</f>
        <v>4.5187601957585644E-2</v>
      </c>
      <c r="AF483" s="2">
        <f>(Table2[[#This Row],[Current Week High]]/Table2[[#This Row],[Close Price]])-1</f>
        <v>9.0525987201497404E-3</v>
      </c>
      <c r="AG483" s="2">
        <f>(Table2[[#This Row],[Close Price]]/Table2[[#This Row],[Current Month Low]])-1</f>
        <v>0.12010489510489508</v>
      </c>
      <c r="AH483" s="2">
        <f>(Table2[[#This Row],[Current Month High]]/Table2[[#This Row],[Close Price]])-1</f>
        <v>9.0525987201497404E-3</v>
      </c>
      <c r="AI483">
        <v>0.90525987201497404</v>
      </c>
      <c r="AJ483">
        <v>34.969454392247698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7.0000000000000007E-2</v>
      </c>
      <c r="AM483" t="s">
        <v>10349</v>
      </c>
      <c r="AN483">
        <v>8.26</v>
      </c>
      <c r="AO483" t="s">
        <v>10349</v>
      </c>
      <c r="AP483">
        <v>7.3581868734397995E-2</v>
      </c>
      <c r="AQ483">
        <f>(Table2[[#This Row],[Sharpe Ratio]]-AVERAGE(Table2[Sharpe Ratio]))/_xlfn.STDEV.P(Table2[Sharpe Ratio])</f>
        <v>9.2181417463348944E-2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0.4303323264397525</v>
      </c>
      <c r="AS483">
        <f>_xlfn.RANK.AVG(Table2[[#This Row],[1Y Return vs Nifty Z-Score]],Table2[1Y Return vs Nifty Z-Score])</f>
        <v>601</v>
      </c>
      <c r="AT483">
        <f>_xlfn.RANK.AVG(Table2[[#This Row],[6M Return vs Nifty Z-Score]],Table2[6M Return vs Nifty Z-Score])</f>
        <v>435</v>
      </c>
      <c r="AU483">
        <f>_xlfn.RANK.AVG(Table2[[#This Row],[Sharpe Ratio Z-Score]],Table2[Sharpe Ratio Z-Score])</f>
        <v>328</v>
      </c>
      <c r="AV483">
        <f>(Table2[[#This Row],[Rank 1Y]]+Table2[[#This Row],[Rank 6M]]+Table2[[#This Row],[Rank Sharpe]])/3</f>
        <v>454.66666666666669</v>
      </c>
    </row>
    <row r="484" spans="1:48" x14ac:dyDescent="0.3">
      <c r="A484" t="s">
        <v>419</v>
      </c>
      <c r="B484" t="s">
        <v>420</v>
      </c>
      <c r="C484" t="s">
        <v>10312</v>
      </c>
      <c r="D484" t="s">
        <v>127</v>
      </c>
      <c r="E484">
        <v>56133.838677510001</v>
      </c>
      <c r="F484">
        <v>135.9</v>
      </c>
      <c r="G484">
        <v>26.440967497034599</v>
      </c>
      <c r="H484">
        <f>(Table2[[#This Row],[1Y Return vs Nifty]]-AVERAGE(Table2[1Y Return vs Nifty]))/_xlfn.STDEV.P(Table2[1Y Return vs Nifty])</f>
        <v>-4.9995148346442093E-2</v>
      </c>
      <c r="I484">
        <v>-7.8817296653876099</v>
      </c>
      <c r="J484">
        <f>(Table2[[#This Row],[1M Return vs Nifty]]-AVERAGE(Table2[1M Return vs Nifty]))/_xlfn.STDEV.P(Table2[1M Return vs Nifty])</f>
        <v>-0.76922287789719812</v>
      </c>
      <c r="K484">
        <v>-4.2845100042378199</v>
      </c>
      <c r="L484">
        <f>(Table2[[#This Row],[6M Return vs Nifty]]-AVERAGE(Table2[6M Return vs Nifty]))/_xlfn.STDEV.P(Table2[6M Return vs Nifty])</f>
        <v>-0.41698982947878543</v>
      </c>
      <c r="M484">
        <v>2.6005429745197599</v>
      </c>
      <c r="N484">
        <f>(Table2[[#This Row],[1W Return vs Nifty]]-AVERAGE(Table2[1W Return vs Nifty]))/_xlfn.STDEV.P(Table2[1W Return vs Nifty])</f>
        <v>0.49205178242270137</v>
      </c>
      <c r="O484">
        <v>136.4</v>
      </c>
      <c r="P484">
        <v>142.03444511884101</v>
      </c>
      <c r="Q484">
        <v>133.56327449736199</v>
      </c>
      <c r="R484">
        <v>52.261018635012803</v>
      </c>
      <c r="S484" s="2">
        <f>(Table2[[#This Row],[Close Price]]-Table2[[#This Row],[20D EMA]])/Table2[[#This Row],[20D EMA]]</f>
        <v>-3.6656891495601171E-3</v>
      </c>
      <c r="T484" s="2">
        <f>(Table2[[#This Row],[Close Price]]-Table2[[#This Row],[50D EMA]])/Table2[[#This Row],[50D EMA]]</f>
        <v>-4.3189841124160244E-2</v>
      </c>
      <c r="U484" s="2">
        <f>(Table2[[#This Row],[Close Price]]-Table2[[#This Row],[200D EMA]])/Table2[[#This Row],[200D EMA]]</f>
        <v>1.7495269649773153E-2</v>
      </c>
      <c r="V484">
        <v>0.56414337519939495</v>
      </c>
      <c r="W484">
        <v>135.6</v>
      </c>
      <c r="X484">
        <v>138.25</v>
      </c>
      <c r="Y484">
        <v>132.4</v>
      </c>
      <c r="Z484">
        <v>138.78</v>
      </c>
      <c r="AA484">
        <v>125</v>
      </c>
      <c r="AB484">
        <v>156.35</v>
      </c>
      <c r="AC484" s="2">
        <f>(Table2[[#This Row],[Close Price]]/Table2[[#This Row],[Day Low]])-1</f>
        <v>2.2123893805310324E-3</v>
      </c>
      <c r="AD484" s="2">
        <f>(Table2[[#This Row],[Day High]]/Table2[[#This Row],[Close Price]])-1</f>
        <v>1.7292126563649646E-2</v>
      </c>
      <c r="AE484" s="2">
        <f>(Table2[[#This Row],[Close Price]]/Table2[[#This Row],[Current Week Low]])-1</f>
        <v>2.6435045317220629E-2</v>
      </c>
      <c r="AF484" s="2">
        <f>(Table2[[#This Row],[Current Week High]]/Table2[[#This Row],[Close Price]])-1</f>
        <v>2.1192052980132381E-2</v>
      </c>
      <c r="AG484" s="2">
        <f>(Table2[[#This Row],[Close Price]]/Table2[[#This Row],[Current Month Low]])-1</f>
        <v>8.7199999999999944E-2</v>
      </c>
      <c r="AH484" s="2">
        <f>(Table2[[#This Row],[Current Month High]]/Table2[[#This Row],[Close Price]])-1</f>
        <v>0.15047829286239867</v>
      </c>
      <c r="AI484">
        <v>29.028697571743901</v>
      </c>
      <c r="AJ484">
        <v>66.136919315403404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-0.06</v>
      </c>
      <c r="AM484" t="s">
        <v>10348</v>
      </c>
      <c r="AN484">
        <v>-1.1299999999999999</v>
      </c>
      <c r="AO484" t="s">
        <v>10348</v>
      </c>
      <c r="AP484">
        <v>-1.0435283268441E-2</v>
      </c>
      <c r="AQ484">
        <f>(Table2[[#This Row],[Sharpe Ratio]]-AVERAGE(Table2[Sharpe Ratio]))/_xlfn.STDEV.P(Table2[Sharpe Ratio])</f>
        <v>-0.8730829936942307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312</v>
      </c>
      <c r="AT484">
        <f>_xlfn.RANK.AVG(Table2[[#This Row],[6M Return vs Nifty Z-Score]],Table2[6M Return vs Nifty Z-Score])</f>
        <v>459</v>
      </c>
      <c r="AU484">
        <f>_xlfn.RANK.AVG(Table2[[#This Row],[Sharpe Ratio Z-Score]],Table2[Sharpe Ratio Z-Score])</f>
        <v>596</v>
      </c>
      <c r="AV484">
        <f>(Table2[[#This Row],[Rank 1Y]]+Table2[[#This Row],[Rank 6M]]+Table2[[#This Row],[Rank Sharpe]])/3</f>
        <v>455.66666666666669</v>
      </c>
    </row>
    <row r="485" spans="1:48" x14ac:dyDescent="0.3">
      <c r="A485" t="s">
        <v>221</v>
      </c>
      <c r="B485" t="s">
        <v>222</v>
      </c>
      <c r="C485" t="s">
        <v>10307</v>
      </c>
      <c r="D485" t="s">
        <v>223</v>
      </c>
      <c r="E485">
        <v>119678.25304512</v>
      </c>
      <c r="F485">
        <v>1209.5999999999999</v>
      </c>
      <c r="G485">
        <v>15.622378778919</v>
      </c>
      <c r="H485">
        <f>(Table2[[#This Row],[1Y Return vs Nifty]]-AVERAGE(Table2[1Y Return vs Nifty]))/_xlfn.STDEV.P(Table2[1Y Return vs Nifty])</f>
        <v>-0.22057777819843968</v>
      </c>
      <c r="I485">
        <v>-0.37451880449276298</v>
      </c>
      <c r="J485">
        <f>(Table2[[#This Row],[1M Return vs Nifty]]-AVERAGE(Table2[1M Return vs Nifty]))/_xlfn.STDEV.P(Table2[1M Return vs Nifty])</f>
        <v>-4.7010277239963441E-2</v>
      </c>
      <c r="K485">
        <v>-9.2339848722757996</v>
      </c>
      <c r="L485">
        <f>(Table2[[#This Row],[6M Return vs Nifty]]-AVERAGE(Table2[6M Return vs Nifty]))/_xlfn.STDEV.P(Table2[6M Return vs Nifty])</f>
        <v>-0.58686913091598947</v>
      </c>
      <c r="M485">
        <v>2.0897729216244199</v>
      </c>
      <c r="N485">
        <f>(Table2[[#This Row],[1W Return vs Nifty]]-AVERAGE(Table2[1W Return vs Nifty]))/_xlfn.STDEV.P(Table2[1W Return vs Nifty])</f>
        <v>0.37620142061398959</v>
      </c>
      <c r="O485">
        <v>1188.47</v>
      </c>
      <c r="P485">
        <v>1164.82949141209</v>
      </c>
      <c r="Q485">
        <v>1082.5566183231499</v>
      </c>
      <c r="R485">
        <v>59.280172404562698</v>
      </c>
      <c r="S485" s="2">
        <f>(Table2[[#This Row],[Close Price]]-Table2[[#This Row],[20D EMA]])/Table2[[#This Row],[20D EMA]]</f>
        <v>1.7779161442863414E-2</v>
      </c>
      <c r="T485" s="2">
        <f>(Table2[[#This Row],[Close Price]]-Table2[[#This Row],[50D EMA]])/Table2[[#This Row],[50D EMA]]</f>
        <v>3.8435246461382015E-2</v>
      </c>
      <c r="U485" s="2">
        <f>(Table2[[#This Row],[Close Price]]-Table2[[#This Row],[200D EMA]])/Table2[[#This Row],[200D EMA]]</f>
        <v>0.11735495356689674</v>
      </c>
      <c r="V485">
        <v>0.53059978235924499</v>
      </c>
      <c r="W485">
        <v>1208</v>
      </c>
      <c r="X485">
        <v>1220.55</v>
      </c>
      <c r="Y485">
        <v>1194.05</v>
      </c>
      <c r="Z485">
        <v>1221.8499999999999</v>
      </c>
      <c r="AA485">
        <v>1151</v>
      </c>
      <c r="AB485">
        <v>1221.8499999999999</v>
      </c>
      <c r="AC485" s="2">
        <f>(Table2[[#This Row],[Close Price]]/Table2[[#This Row],[Day Low]])-1</f>
        <v>1.3245033112581073E-3</v>
      </c>
      <c r="AD485" s="2">
        <f>(Table2[[#This Row],[Day High]]/Table2[[#This Row],[Close Price]])-1</f>
        <v>9.0525793650793052E-3</v>
      </c>
      <c r="AE485" s="2">
        <f>(Table2[[#This Row],[Close Price]]/Table2[[#This Row],[Current Week Low]])-1</f>
        <v>1.3022905238474047E-2</v>
      </c>
      <c r="AF485" s="2">
        <f>(Table2[[#This Row],[Current Week High]]/Table2[[#This Row],[Close Price]])-1</f>
        <v>1.0127314814814881E-2</v>
      </c>
      <c r="AG485" s="2">
        <f>(Table2[[#This Row],[Close Price]]/Table2[[#This Row],[Current Month Low]])-1</f>
        <v>5.0912250217202359E-2</v>
      </c>
      <c r="AH485" s="2">
        <f>(Table2[[#This Row],[Current Month High]]/Table2[[#This Row],[Close Price]])-1</f>
        <v>1.0127314814814881E-2</v>
      </c>
      <c r="AI485">
        <v>3.6227181566753601</v>
      </c>
      <c r="AJ485">
        <v>47.8581259410199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-0.02</v>
      </c>
      <c r="AM485" t="s">
        <v>10348</v>
      </c>
      <c r="AN485">
        <v>2.66</v>
      </c>
      <c r="AO485" t="s">
        <v>10349</v>
      </c>
      <c r="AP485">
        <v>1.2437108716952E-2</v>
      </c>
      <c r="AQ485">
        <f>(Table2[[#This Row],[Sharpe Ratio]]-AVERAGE(Table2[Sharpe Ratio]))/_xlfn.STDEV.P(Table2[Sharpe Ratio])</f>
        <v>-0.61030443651581445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-1.0885602022562175</v>
      </c>
      <c r="AS485">
        <f>_xlfn.RANK.AVG(Table2[[#This Row],[1Y Return vs Nifty Z-Score]],Table2[1Y Return vs Nifty Z-Score])</f>
        <v>355</v>
      </c>
      <c r="AT485">
        <f>_xlfn.RANK.AVG(Table2[[#This Row],[6M Return vs Nifty Z-Score]],Table2[6M Return vs Nifty Z-Score])</f>
        <v>514</v>
      </c>
      <c r="AU485">
        <f>_xlfn.RANK.AVG(Table2[[#This Row],[Sharpe Ratio Z-Score]],Table2[Sharpe Ratio Z-Score])</f>
        <v>499</v>
      </c>
      <c r="AV485">
        <f>(Table2[[#This Row],[Rank 1Y]]+Table2[[#This Row],[Rank 6M]]+Table2[[#This Row],[Rank Sharpe]])/3</f>
        <v>456</v>
      </c>
    </row>
    <row r="486" spans="1:48" x14ac:dyDescent="0.3">
      <c r="A486" t="s">
        <v>1755</v>
      </c>
      <c r="B486" t="s">
        <v>1756</v>
      </c>
      <c r="C486" t="s">
        <v>10309</v>
      </c>
      <c r="D486" t="s">
        <v>283</v>
      </c>
      <c r="E486">
        <v>4602.4309911299997</v>
      </c>
      <c r="F486">
        <v>536.1</v>
      </c>
      <c r="G486">
        <v>11.576773933011999</v>
      </c>
      <c r="H486">
        <f>(Table2[[#This Row],[1Y Return vs Nifty]]-AVERAGE(Table2[1Y Return vs Nifty]))/_xlfn.STDEV.P(Table2[1Y Return vs Nifty])</f>
        <v>-0.28436705163677833</v>
      </c>
      <c r="I486">
        <v>7.5247714594210802</v>
      </c>
      <c r="J486">
        <f>(Table2[[#This Row],[1M Return vs Nifty]]-AVERAGE(Table2[1M Return vs Nifty]))/_xlfn.STDEV.P(Table2[1M Return vs Nifty])</f>
        <v>0.71292134990598943</v>
      </c>
      <c r="K486">
        <v>-2.6865791214422599</v>
      </c>
      <c r="L486">
        <f>(Table2[[#This Row],[6M Return vs Nifty]]-AVERAGE(Table2[6M Return vs Nifty]))/_xlfn.STDEV.P(Table2[6M Return vs Nifty])</f>
        <v>-0.36214453995782819</v>
      </c>
      <c r="M486">
        <v>6.3793609339615802</v>
      </c>
      <c r="N486">
        <f>(Table2[[#This Row],[1W Return vs Nifty]]-AVERAGE(Table2[1W Return vs Nifty]))/_xlfn.STDEV.P(Table2[1W Return vs Nifty])</f>
        <v>1.3491447645367016</v>
      </c>
      <c r="O486">
        <v>476.34</v>
      </c>
      <c r="P486">
        <v>454.90582923590398</v>
      </c>
      <c r="Q486">
        <v>420.523038795508</v>
      </c>
      <c r="R486">
        <v>83.349807753972698</v>
      </c>
      <c r="S486" s="2">
        <f>(Table2[[#This Row],[Close Price]]-Table2[[#This Row],[20D EMA]])/Table2[[#This Row],[20D EMA]]</f>
        <v>0.12545660662551969</v>
      </c>
      <c r="T486" s="2">
        <f>(Table2[[#This Row],[Close Price]]-Table2[[#This Row],[50D EMA]])/Table2[[#This Row],[50D EMA]]</f>
        <v>0.17848566790290693</v>
      </c>
      <c r="U486" s="2">
        <f>(Table2[[#This Row],[Close Price]]-Table2[[#This Row],[200D EMA]])/Table2[[#This Row],[200D EMA]]</f>
        <v>0.27484097312607597</v>
      </c>
      <c r="V486">
        <v>1.9882522902819999</v>
      </c>
      <c r="W486">
        <v>513.95000000000005</v>
      </c>
      <c r="X486">
        <v>543.95000000000005</v>
      </c>
      <c r="Y486">
        <v>510.5</v>
      </c>
      <c r="Z486">
        <v>543.95000000000005</v>
      </c>
      <c r="AA486">
        <v>426.3</v>
      </c>
      <c r="AB486">
        <v>543.95000000000005</v>
      </c>
      <c r="AC486" s="2">
        <f>(Table2[[#This Row],[Close Price]]/Table2[[#This Row],[Day Low]])-1</f>
        <v>4.3097577585368141E-2</v>
      </c>
      <c r="AD486" s="2">
        <f>(Table2[[#This Row],[Day High]]/Table2[[#This Row],[Close Price]])-1</f>
        <v>1.4642790524155957E-2</v>
      </c>
      <c r="AE486" s="2">
        <f>(Table2[[#This Row],[Close Price]]/Table2[[#This Row],[Current Week Low]])-1</f>
        <v>5.0146914789422237E-2</v>
      </c>
      <c r="AF486" s="2">
        <f>(Table2[[#This Row],[Current Week High]]/Table2[[#This Row],[Close Price]])-1</f>
        <v>1.4642790524155957E-2</v>
      </c>
      <c r="AG486" s="2">
        <f>(Table2[[#This Row],[Close Price]]/Table2[[#This Row],[Current Month Low]])-1</f>
        <v>0.25756509500351865</v>
      </c>
      <c r="AH486" s="2">
        <f>(Table2[[#This Row],[Current Month High]]/Table2[[#This Row],[Close Price]])-1</f>
        <v>1.4642790524155957E-2</v>
      </c>
      <c r="AI486">
        <v>1.46427905241559</v>
      </c>
      <c r="AJ486">
        <v>55.797733217088002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0.11</v>
      </c>
      <c r="AM486" t="s">
        <v>10349</v>
      </c>
      <c r="AN486">
        <v>20.399999999999999</v>
      </c>
      <c r="AO486" t="s">
        <v>10349</v>
      </c>
      <c r="AQ486">
        <f>(Table2[[#This Row],[Sharpe Ratio]]-AVERAGE(Table2[Sharpe Ratio]))/_xlfn.STDEV.P(Table2[Sharpe Ratio])</f>
        <v>-0.75319309836626391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0.66236142448182056</v>
      </c>
      <c r="AS486">
        <f>_xlfn.RANK.AVG(Table2[[#This Row],[1Y Return vs Nifty Z-Score]],Table2[1Y Return vs Nifty Z-Score])</f>
        <v>378</v>
      </c>
      <c r="AT486">
        <f>_xlfn.RANK.AVG(Table2[[#This Row],[6M Return vs Nifty Z-Score]],Table2[6M Return vs Nifty Z-Score])</f>
        <v>443</v>
      </c>
      <c r="AU486">
        <f>_xlfn.RANK.AVG(Table2[[#This Row],[Sharpe Ratio Z-Score]],Table2[Sharpe Ratio Z-Score])</f>
        <v>551.5</v>
      </c>
      <c r="AV486">
        <f>(Table2[[#This Row],[Rank 1Y]]+Table2[[#This Row],[Rank 6M]]+Table2[[#This Row],[Rank Sharpe]])/3</f>
        <v>457.5</v>
      </c>
    </row>
    <row r="487" spans="1:48" x14ac:dyDescent="0.3">
      <c r="A487" t="s">
        <v>880</v>
      </c>
      <c r="B487" t="s">
        <v>881</v>
      </c>
      <c r="C487" t="s">
        <v>10319</v>
      </c>
      <c r="D487" t="s">
        <v>172</v>
      </c>
      <c r="E487">
        <v>17759.447922709998</v>
      </c>
      <c r="F487">
        <v>1148.9000000000001</v>
      </c>
      <c r="G487">
        <v>-2.9965928292372999</v>
      </c>
      <c r="H487">
        <f>(Table2[[#This Row],[1Y Return vs Nifty]]-AVERAGE(Table2[1Y Return vs Nifty]))/_xlfn.STDEV.P(Table2[1Y Return vs Nifty])</f>
        <v>-0.51415332902242861</v>
      </c>
      <c r="I487">
        <v>9.9056391568636197</v>
      </c>
      <c r="J487">
        <f>(Table2[[#This Row],[1M Return vs Nifty]]-AVERAGE(Table2[1M Return vs Nifty]))/_xlfn.STDEV.P(Table2[1M Return vs Nifty])</f>
        <v>0.94196682144690969</v>
      </c>
      <c r="K487">
        <v>1.7256283927732301</v>
      </c>
      <c r="L487">
        <f>(Table2[[#This Row],[6M Return vs Nifty]]-AVERAGE(Table2[6M Return vs Nifty]))/_xlfn.STDEV.P(Table2[6M Return vs Nifty])</f>
        <v>-0.21070570042533537</v>
      </c>
      <c r="M487">
        <v>-2.3675841500391601</v>
      </c>
      <c r="N487">
        <f>(Table2[[#This Row],[1W Return vs Nifty]]-AVERAGE(Table2[1W Return vs Nifty]))/_xlfn.STDEV.P(Table2[1W Return vs Nifty])</f>
        <v>-0.63479447966573255</v>
      </c>
      <c r="O487">
        <v>1114.02</v>
      </c>
      <c r="P487">
        <v>1065.24729268073</v>
      </c>
      <c r="Q487">
        <v>997.95091573432501</v>
      </c>
      <c r="R487">
        <v>58.848723632823202</v>
      </c>
      <c r="S487" s="2">
        <f>(Table2[[#This Row],[Close Price]]-Table2[[#This Row],[20D EMA]])/Table2[[#This Row],[20D EMA]]</f>
        <v>3.1310030340568493E-2</v>
      </c>
      <c r="T487" s="2">
        <f>(Table2[[#This Row],[Close Price]]-Table2[[#This Row],[50D EMA]])/Table2[[#This Row],[50D EMA]]</f>
        <v>7.85289086337458E-2</v>
      </c>
      <c r="U487" s="2">
        <f>(Table2[[#This Row],[Close Price]]-Table2[[#This Row],[200D EMA]])/Table2[[#This Row],[200D EMA]]</f>
        <v>0.15125902675744507</v>
      </c>
      <c r="V487">
        <v>1.1208167987217399</v>
      </c>
      <c r="W487">
        <v>1144</v>
      </c>
      <c r="X487">
        <v>1195.75</v>
      </c>
      <c r="Y487">
        <v>1140.6500000000001</v>
      </c>
      <c r="Z487">
        <v>1195.75</v>
      </c>
      <c r="AA487">
        <v>1006.15</v>
      </c>
      <c r="AB487">
        <v>1198.7</v>
      </c>
      <c r="AC487" s="2">
        <f>(Table2[[#This Row],[Close Price]]/Table2[[#This Row],[Day Low]])-1</f>
        <v>4.2832167832169699E-3</v>
      </c>
      <c r="AD487" s="2">
        <f>(Table2[[#This Row],[Day High]]/Table2[[#This Row],[Close Price]])-1</f>
        <v>4.0778135607972832E-2</v>
      </c>
      <c r="AE487" s="2">
        <f>(Table2[[#This Row],[Close Price]]/Table2[[#This Row],[Current Week Low]])-1</f>
        <v>7.2327181869986656E-3</v>
      </c>
      <c r="AF487" s="2">
        <f>(Table2[[#This Row],[Current Week High]]/Table2[[#This Row],[Close Price]])-1</f>
        <v>4.0778135607972832E-2</v>
      </c>
      <c r="AG487" s="2">
        <f>(Table2[[#This Row],[Close Price]]/Table2[[#This Row],[Current Month Low]])-1</f>
        <v>0.14187745365999116</v>
      </c>
      <c r="AH487" s="2">
        <f>(Table2[[#This Row],[Current Month High]]/Table2[[#This Row],[Close Price]])-1</f>
        <v>4.3345809034728733E-2</v>
      </c>
      <c r="AI487">
        <v>4.3345809034728697</v>
      </c>
      <c r="AJ487">
        <v>38.022585295531002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</v>
      </c>
      <c r="AM487">
        <v>0</v>
      </c>
      <c r="AN487">
        <v>-0.17</v>
      </c>
      <c r="AO487" t="s">
        <v>10348</v>
      </c>
      <c r="AP487">
        <v>8.0945422424760008E-3</v>
      </c>
      <c r="AQ487">
        <f>(Table2[[#This Row],[Sharpe Ratio]]-AVERAGE(Table2[Sharpe Ratio]))/_xlfn.STDEV.P(Table2[Sharpe Ratio])</f>
        <v>-0.66019573574428725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-1.0778824234108741</v>
      </c>
      <c r="AS487">
        <f>_xlfn.RANK.AVG(Table2[[#This Row],[1Y Return vs Nifty Z-Score]],Table2[1Y Return vs Nifty Z-Score])</f>
        <v>486</v>
      </c>
      <c r="AT487">
        <f>_xlfn.RANK.AVG(Table2[[#This Row],[6M Return vs Nifty Z-Score]],Table2[6M Return vs Nifty Z-Score])</f>
        <v>384</v>
      </c>
      <c r="AU487">
        <f>_xlfn.RANK.AVG(Table2[[#This Row],[Sharpe Ratio Z-Score]],Table2[Sharpe Ratio Z-Score])</f>
        <v>506</v>
      </c>
      <c r="AV487">
        <f>(Table2[[#This Row],[Rank 1Y]]+Table2[[#This Row],[Rank 6M]]+Table2[[#This Row],[Rank Sharpe]])/3</f>
        <v>458.66666666666669</v>
      </c>
    </row>
    <row r="488" spans="1:48" x14ac:dyDescent="0.3">
      <c r="A488" t="s">
        <v>941</v>
      </c>
      <c r="B488" t="s">
        <v>942</v>
      </c>
      <c r="C488" t="s">
        <v>10308</v>
      </c>
      <c r="D488" t="s">
        <v>577</v>
      </c>
      <c r="E488">
        <v>15708.53435319</v>
      </c>
      <c r="F488">
        <v>653.70000000000005</v>
      </c>
      <c r="G488">
        <v>5.5559490232902498</v>
      </c>
      <c r="H488">
        <f>(Table2[[#This Row],[1Y Return vs Nifty]]-AVERAGE(Table2[1Y Return vs Nifty]))/_xlfn.STDEV.P(Table2[1Y Return vs Nifty])</f>
        <v>-0.37930070460566995</v>
      </c>
      <c r="I488">
        <v>-9.0344876872438604</v>
      </c>
      <c r="J488">
        <f>(Table2[[#This Row],[1M Return vs Nifty]]-AVERAGE(Table2[1M Return vs Nifty]))/_xlfn.STDEV.P(Table2[1M Return vs Nifty])</f>
        <v>-0.8801211041918644</v>
      </c>
      <c r="K488">
        <v>-30.355412717429399</v>
      </c>
      <c r="L488">
        <f>(Table2[[#This Row],[6M Return vs Nifty]]-AVERAGE(Table2[6M Return vs Nifty]))/_xlfn.STDEV.P(Table2[6M Return vs Nifty])</f>
        <v>-1.3118133933592004</v>
      </c>
      <c r="M488">
        <v>-4.5614154487555503</v>
      </c>
      <c r="N488">
        <f>(Table2[[#This Row],[1W Return vs Nifty]]-AVERAGE(Table2[1W Return vs Nifty]))/_xlfn.STDEV.P(Table2[1W Return vs Nifty])</f>
        <v>-1.1323885501537454</v>
      </c>
      <c r="O488">
        <v>674.57</v>
      </c>
      <c r="P488">
        <v>689.63507043593995</v>
      </c>
      <c r="Q488">
        <v>640.63797811679001</v>
      </c>
      <c r="R488">
        <v>35.541286852604202</v>
      </c>
      <c r="S488" s="2">
        <f>(Table2[[#This Row],[Close Price]]-Table2[[#This Row],[20D EMA]])/Table2[[#This Row],[20D EMA]]</f>
        <v>-3.0938227315178563E-2</v>
      </c>
      <c r="T488" s="2">
        <f>(Table2[[#This Row],[Close Price]]-Table2[[#This Row],[50D EMA]])/Table2[[#This Row],[50D EMA]]</f>
        <v>-5.210737095087728E-2</v>
      </c>
      <c r="U488" s="2">
        <f>(Table2[[#This Row],[Close Price]]-Table2[[#This Row],[200D EMA]])/Table2[[#This Row],[200D EMA]]</f>
        <v>2.0389084521037864E-2</v>
      </c>
      <c r="V488">
        <v>0.30536472235755502</v>
      </c>
      <c r="W488">
        <v>646.45000000000005</v>
      </c>
      <c r="X488">
        <v>656.15</v>
      </c>
      <c r="Y488">
        <v>645</v>
      </c>
      <c r="Z488">
        <v>658.9</v>
      </c>
      <c r="AA488">
        <v>645</v>
      </c>
      <c r="AB488">
        <v>733.8</v>
      </c>
      <c r="AC488" s="2">
        <f>(Table2[[#This Row],[Close Price]]/Table2[[#This Row],[Day Low]])-1</f>
        <v>1.1215097842060429E-2</v>
      </c>
      <c r="AD488" s="2">
        <f>(Table2[[#This Row],[Day High]]/Table2[[#This Row],[Close Price]])-1</f>
        <v>3.7478965886490467E-3</v>
      </c>
      <c r="AE488" s="2">
        <f>(Table2[[#This Row],[Close Price]]/Table2[[#This Row],[Current Week Low]])-1</f>
        <v>1.3488372093023226E-2</v>
      </c>
      <c r="AF488" s="2">
        <f>(Table2[[#This Row],[Current Week High]]/Table2[[#This Row],[Close Price]])-1</f>
        <v>7.95471929019409E-3</v>
      </c>
      <c r="AG488" s="2">
        <f>(Table2[[#This Row],[Close Price]]/Table2[[#This Row],[Current Month Low]])-1</f>
        <v>1.3488372093023226E-2</v>
      </c>
      <c r="AH488" s="2">
        <f>(Table2[[#This Row],[Current Month High]]/Table2[[#This Row],[Close Price]])-1</f>
        <v>0.12253327214318488</v>
      </c>
      <c r="AI488">
        <v>26.3500076487685</v>
      </c>
      <c r="AJ488">
        <v>51.214434420541302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-0.08</v>
      </c>
      <c r="AM488" t="s">
        <v>10348</v>
      </c>
      <c r="AN488">
        <v>-5.27</v>
      </c>
      <c r="AO488" t="s">
        <v>10348</v>
      </c>
      <c r="AP488">
        <v>9.0601027089613997E-2</v>
      </c>
      <c r="AQ488">
        <f>(Table2[[#This Row],[Sharpe Ratio]]-AVERAGE(Table2[Sharpe Ratio]))/_xlfn.STDEV.P(Table2[Sharpe Ratio])</f>
        <v>0.28771277596012423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418</v>
      </c>
      <c r="AT488">
        <f>_xlfn.RANK.AVG(Table2[[#This Row],[6M Return vs Nifty Z-Score]],Table2[6M Return vs Nifty Z-Score])</f>
        <v>701</v>
      </c>
      <c r="AU488">
        <f>_xlfn.RANK.AVG(Table2[[#This Row],[Sharpe Ratio Z-Score]],Table2[Sharpe Ratio Z-Score])</f>
        <v>257</v>
      </c>
      <c r="AV488">
        <f>(Table2[[#This Row],[Rank 1Y]]+Table2[[#This Row],[Rank 6M]]+Table2[[#This Row],[Rank Sharpe]])/3</f>
        <v>458.66666666666669</v>
      </c>
    </row>
    <row r="489" spans="1:48" x14ac:dyDescent="0.3">
      <c r="A489" t="s">
        <v>1345</v>
      </c>
      <c r="B489" t="s">
        <v>1346</v>
      </c>
      <c r="C489" t="s">
        <v>10313</v>
      </c>
      <c r="D489" t="s">
        <v>335</v>
      </c>
      <c r="E489">
        <v>8452.1608036159996</v>
      </c>
      <c r="F489">
        <v>219.68</v>
      </c>
      <c r="G489">
        <v>17.877937240175601</v>
      </c>
      <c r="H489">
        <f>(Table2[[#This Row],[1Y Return vs Nifty]]-AVERAGE(Table2[1Y Return vs Nifty]))/_xlfn.STDEV.P(Table2[1Y Return vs Nifty])</f>
        <v>-0.18501314919449194</v>
      </c>
      <c r="I489">
        <v>-6.4397203309815003</v>
      </c>
      <c r="J489">
        <f>(Table2[[#This Row],[1M Return vs Nifty]]-AVERAGE(Table2[1M Return vs Nifty]))/_xlfn.STDEV.P(Table2[1M Return vs Nifty])</f>
        <v>-0.63049794651178781</v>
      </c>
      <c r="K489">
        <v>-5.8007006800778296</v>
      </c>
      <c r="L489">
        <f>(Table2[[#This Row],[6M Return vs Nifty]]-AVERAGE(Table2[6M Return vs Nifty]))/_xlfn.STDEV.P(Table2[6M Return vs Nifty])</f>
        <v>-0.46902957505272469</v>
      </c>
      <c r="M489">
        <v>-8.9788357606057598</v>
      </c>
      <c r="N489">
        <f>(Table2[[#This Row],[1W Return vs Nifty]]-AVERAGE(Table2[1W Return vs Nifty]))/_xlfn.STDEV.P(Table2[1W Return vs Nifty])</f>
        <v>-2.134326190170126</v>
      </c>
      <c r="O489">
        <v>222.9</v>
      </c>
      <c r="P489">
        <v>222.546044040666</v>
      </c>
      <c r="Q489">
        <v>203.087032212048</v>
      </c>
      <c r="R489">
        <v>44.747246130219096</v>
      </c>
      <c r="S489" s="2">
        <f>(Table2[[#This Row],[Close Price]]-Table2[[#This Row],[20D EMA]])/Table2[[#This Row],[20D EMA]]</f>
        <v>-1.444593988335576E-2</v>
      </c>
      <c r="T489" s="2">
        <f>(Table2[[#This Row],[Close Price]]-Table2[[#This Row],[50D EMA]])/Table2[[#This Row],[50D EMA]]</f>
        <v>-1.2878431755642813E-2</v>
      </c>
      <c r="U489" s="2">
        <f>(Table2[[#This Row],[Close Price]]-Table2[[#This Row],[200D EMA]])/Table2[[#This Row],[200D EMA]]</f>
        <v>8.1703728727626948E-2</v>
      </c>
      <c r="V489">
        <v>3.9804884166115002</v>
      </c>
      <c r="W489">
        <v>213.21</v>
      </c>
      <c r="X489">
        <v>221.4</v>
      </c>
      <c r="Y489">
        <v>213.21</v>
      </c>
      <c r="Z489">
        <v>224.79</v>
      </c>
      <c r="AA489">
        <v>204</v>
      </c>
      <c r="AB489">
        <v>247.5</v>
      </c>
      <c r="AC489" s="2">
        <f>(Table2[[#This Row],[Close Price]]/Table2[[#This Row],[Day Low]])-1</f>
        <v>3.0345668589653485E-2</v>
      </c>
      <c r="AD489" s="2">
        <f>(Table2[[#This Row],[Day High]]/Table2[[#This Row],[Close Price]])-1</f>
        <v>7.8295702840496251E-3</v>
      </c>
      <c r="AE489" s="2">
        <f>(Table2[[#This Row],[Close Price]]/Table2[[#This Row],[Current Week Low]])-1</f>
        <v>3.0345668589653485E-2</v>
      </c>
      <c r="AF489" s="2">
        <f>(Table2[[#This Row],[Current Week High]]/Table2[[#This Row],[Close Price]])-1</f>
        <v>2.3261107064821429E-2</v>
      </c>
      <c r="AG489" s="2">
        <f>(Table2[[#This Row],[Close Price]]/Table2[[#This Row],[Current Month Low]])-1</f>
        <v>7.6862745098039253E-2</v>
      </c>
      <c r="AH489" s="2">
        <f>(Table2[[#This Row],[Current Month High]]/Table2[[#This Row],[Close Price]])-1</f>
        <v>0.12663874726875446</v>
      </c>
      <c r="AI489">
        <v>19.264384559359002</v>
      </c>
      <c r="AJ489">
        <v>76.449799196787097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-0.06</v>
      </c>
      <c r="AM489" t="s">
        <v>10348</v>
      </c>
      <c r="AN489">
        <v>-1.39</v>
      </c>
      <c r="AO489" t="s">
        <v>10348</v>
      </c>
      <c r="AQ489">
        <f>(Table2[[#This Row],[Sharpe Ratio]]-AVERAGE(Table2[Sharpe Ratio]))/_xlfn.STDEV.P(Table2[Sharpe Ratio])</f>
        <v>-0.75319309836626391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-4.1720599592953942</v>
      </c>
      <c r="AS489">
        <f>_xlfn.RANK.AVG(Table2[[#This Row],[1Y Return vs Nifty Z-Score]],Table2[1Y Return vs Nifty Z-Score])</f>
        <v>348</v>
      </c>
      <c r="AT489">
        <f>_xlfn.RANK.AVG(Table2[[#This Row],[6M Return vs Nifty Z-Score]],Table2[6M Return vs Nifty Z-Score])</f>
        <v>478</v>
      </c>
      <c r="AU489">
        <f>_xlfn.RANK.AVG(Table2[[#This Row],[Sharpe Ratio Z-Score]],Table2[Sharpe Ratio Z-Score])</f>
        <v>551.5</v>
      </c>
      <c r="AV489">
        <f>(Table2[[#This Row],[Rank 1Y]]+Table2[[#This Row],[Rank 6M]]+Table2[[#This Row],[Rank Sharpe]])/3</f>
        <v>459.16666666666669</v>
      </c>
    </row>
    <row r="490" spans="1:48" x14ac:dyDescent="0.3">
      <c r="A490" t="s">
        <v>523</v>
      </c>
      <c r="B490" t="s">
        <v>524</v>
      </c>
      <c r="C490" t="s">
        <v>10319</v>
      </c>
      <c r="D490" t="s">
        <v>525</v>
      </c>
      <c r="E490">
        <v>40408.256692800001</v>
      </c>
      <c r="F490">
        <v>35870.400000000001</v>
      </c>
      <c r="G490">
        <v>-12.135182930992601</v>
      </c>
      <c r="H490">
        <f>(Table2[[#This Row],[1Y Return vs Nifty]]-AVERAGE(Table2[1Y Return vs Nifty]))/_xlfn.STDEV.P(Table2[1Y Return vs Nifty])</f>
        <v>-0.65824649804053892</v>
      </c>
      <c r="I490">
        <v>-11.453494537797599</v>
      </c>
      <c r="J490">
        <f>(Table2[[#This Row],[1M Return vs Nifty]]-AVERAGE(Table2[1M Return vs Nifty]))/_xlfn.STDEV.P(Table2[1M Return vs Nifty])</f>
        <v>-1.1128356583608994</v>
      </c>
      <c r="K490">
        <v>2.0984792998689201</v>
      </c>
      <c r="L490">
        <f>(Table2[[#This Row],[6M Return vs Nifty]]-AVERAGE(Table2[6M Return vs Nifty]))/_xlfn.STDEV.P(Table2[6M Return vs Nifty])</f>
        <v>-0.19790845358069142</v>
      </c>
      <c r="M490">
        <v>-3.9026130403775898</v>
      </c>
      <c r="N490">
        <f>(Table2[[#This Row],[1W Return vs Nifty]]-AVERAGE(Table2[1W Return vs Nifty]))/_xlfn.STDEV.P(Table2[1W Return vs Nifty])</f>
        <v>-0.98296221448978593</v>
      </c>
      <c r="O490">
        <v>36515.82</v>
      </c>
      <c r="P490">
        <v>36571.044930655196</v>
      </c>
      <c r="Q490">
        <v>33405.301820746303</v>
      </c>
      <c r="R490">
        <v>45.841258847191803</v>
      </c>
      <c r="S490" s="2">
        <f>(Table2[[#This Row],[Close Price]]-Table2[[#This Row],[20D EMA]])/Table2[[#This Row],[20D EMA]]</f>
        <v>-1.7675078911003457E-2</v>
      </c>
      <c r="T490" s="2">
        <f>(Table2[[#This Row],[Close Price]]-Table2[[#This Row],[50D EMA]])/Table2[[#This Row],[50D EMA]]</f>
        <v>-1.9158460798255412E-2</v>
      </c>
      <c r="U490" s="2">
        <f>(Table2[[#This Row],[Close Price]]-Table2[[#This Row],[200D EMA]])/Table2[[#This Row],[200D EMA]]</f>
        <v>7.3793620919262393E-2</v>
      </c>
      <c r="V490">
        <v>0.50874954255437599</v>
      </c>
      <c r="W490">
        <v>35010.35</v>
      </c>
      <c r="X490">
        <v>35919.9</v>
      </c>
      <c r="Y490">
        <v>34778</v>
      </c>
      <c r="Z490">
        <v>35919.9</v>
      </c>
      <c r="AA490">
        <v>34778</v>
      </c>
      <c r="AB490">
        <v>39949</v>
      </c>
      <c r="AC490" s="2">
        <f>(Table2[[#This Row],[Close Price]]/Table2[[#This Row],[Day Low]])-1</f>
        <v>2.4565592746145226E-2</v>
      </c>
      <c r="AD490" s="2">
        <f>(Table2[[#This Row],[Day High]]/Table2[[#This Row],[Close Price]])-1</f>
        <v>1.3799678843837704E-3</v>
      </c>
      <c r="AE490" s="2">
        <f>(Table2[[#This Row],[Close Price]]/Table2[[#This Row],[Current Week Low]])-1</f>
        <v>3.1410661912703475E-2</v>
      </c>
      <c r="AF490" s="2">
        <f>(Table2[[#This Row],[Current Week High]]/Table2[[#This Row],[Close Price]])-1</f>
        <v>1.3799678843837704E-3</v>
      </c>
      <c r="AG490" s="2">
        <f>(Table2[[#This Row],[Close Price]]/Table2[[#This Row],[Current Month Low]])-1</f>
        <v>3.1410661912703475E-2</v>
      </c>
      <c r="AH490" s="2">
        <f>(Table2[[#This Row],[Current Month High]]/Table2[[#This Row],[Close Price]])-1</f>
        <v>0.11370377804540777</v>
      </c>
      <c r="AI490">
        <v>13.900318925911</v>
      </c>
      <c r="AJ490">
        <v>25.8656897885711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0</v>
      </c>
      <c r="AM490">
        <v>0</v>
      </c>
      <c r="AN490">
        <v>-3.37</v>
      </c>
      <c r="AO490" t="s">
        <v>10348</v>
      </c>
      <c r="AP490">
        <v>3.0221563183916E-2</v>
      </c>
      <c r="AQ490">
        <f>(Table2[[#This Row],[Sharpe Ratio]]-AVERAGE(Table2[Sharpe Ratio]))/_xlfn.STDEV.P(Table2[Sharpe Ratio])</f>
        <v>-0.40598066976598796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547</v>
      </c>
      <c r="AT490">
        <f>_xlfn.RANK.AVG(Table2[[#This Row],[6M Return vs Nifty Z-Score]],Table2[6M Return vs Nifty Z-Score])</f>
        <v>380</v>
      </c>
      <c r="AU490">
        <f>_xlfn.RANK.AVG(Table2[[#This Row],[Sharpe Ratio Z-Score]],Table2[Sharpe Ratio Z-Score])</f>
        <v>451</v>
      </c>
      <c r="AV490">
        <f>(Table2[[#This Row],[Rank 1Y]]+Table2[[#This Row],[Rank 6M]]+Table2[[#This Row],[Rank Sharpe]])/3</f>
        <v>459.33333333333331</v>
      </c>
    </row>
    <row r="491" spans="1:48" x14ac:dyDescent="0.3">
      <c r="A491" t="s">
        <v>35</v>
      </c>
      <c r="B491" t="s">
        <v>36</v>
      </c>
      <c r="C491" t="s">
        <v>10305</v>
      </c>
      <c r="D491" t="s">
        <v>37</v>
      </c>
      <c r="E491">
        <v>682562.12690341496</v>
      </c>
      <c r="F491">
        <v>1079.1500000000001</v>
      </c>
      <c r="G491">
        <v>34.849678698299002</v>
      </c>
      <c r="H491">
        <f>(Table2[[#This Row],[1Y Return vs Nifty]]-AVERAGE(Table2[1Y Return vs Nifty]))/_xlfn.STDEV.P(Table2[1Y Return vs Nifty])</f>
        <v>8.2589619200528167E-2</v>
      </c>
      <c r="I491">
        <v>-12.5512178125984</v>
      </c>
      <c r="J491">
        <f>(Table2[[#This Row],[1M Return vs Nifty]]-AVERAGE(Table2[1M Return vs Nifty]))/_xlfn.STDEV.P(Table2[1M Return vs Nifty])</f>
        <v>-1.2184394033183661</v>
      </c>
      <c r="K491">
        <v>-8.9564717721988991</v>
      </c>
      <c r="L491">
        <f>(Table2[[#This Row],[6M Return vs Nifty]]-AVERAGE(Table2[6M Return vs Nifty]))/_xlfn.STDEV.P(Table2[6M Return vs Nifty])</f>
        <v>-0.57734413425721753</v>
      </c>
      <c r="M491">
        <v>-3.2481915804630401</v>
      </c>
      <c r="N491">
        <f>(Table2[[#This Row],[1W Return vs Nifty]]-AVERAGE(Table2[1W Return vs Nifty]))/_xlfn.STDEV.P(Table2[1W Return vs Nifty])</f>
        <v>-0.83452954409980717</v>
      </c>
      <c r="O491">
        <v>1082.6600000000001</v>
      </c>
      <c r="P491">
        <v>1070.1860709319801</v>
      </c>
      <c r="Q491">
        <v>952.05026229083001</v>
      </c>
      <c r="R491">
        <v>50.353826842855703</v>
      </c>
      <c r="S491" s="2">
        <f>(Table2[[#This Row],[Close Price]]-Table2[[#This Row],[20D EMA]])/Table2[[#This Row],[20D EMA]]</f>
        <v>-3.2420150370383967E-3</v>
      </c>
      <c r="T491" s="2">
        <f>(Table2[[#This Row],[Close Price]]-Table2[[#This Row],[50D EMA]])/Table2[[#This Row],[50D EMA]]</f>
        <v>8.3760472234642985E-3</v>
      </c>
      <c r="U491" s="2">
        <f>(Table2[[#This Row],[Close Price]]-Table2[[#This Row],[200D EMA]])/Table2[[#This Row],[200D EMA]]</f>
        <v>0.13350107945282405</v>
      </c>
      <c r="V491">
        <v>0.51476956430896104</v>
      </c>
      <c r="W491">
        <v>1045</v>
      </c>
      <c r="X491">
        <v>1090</v>
      </c>
      <c r="Y491">
        <v>1045</v>
      </c>
      <c r="Z491">
        <v>1090</v>
      </c>
      <c r="AA491">
        <v>1003.75</v>
      </c>
      <c r="AB491">
        <v>1222</v>
      </c>
      <c r="AC491" s="2">
        <f>(Table2[[#This Row],[Close Price]]/Table2[[#This Row],[Day Low]])-1</f>
        <v>3.2679425837320641E-2</v>
      </c>
      <c r="AD491" s="2">
        <f>(Table2[[#This Row],[Day High]]/Table2[[#This Row],[Close Price]])-1</f>
        <v>1.0054209331418207E-2</v>
      </c>
      <c r="AE491" s="2">
        <f>(Table2[[#This Row],[Close Price]]/Table2[[#This Row],[Current Week Low]])-1</f>
        <v>3.2679425837320641E-2</v>
      </c>
      <c r="AF491" s="2">
        <f>(Table2[[#This Row],[Current Week High]]/Table2[[#This Row],[Close Price]])-1</f>
        <v>1.0054209331418207E-2</v>
      </c>
      <c r="AG491" s="2">
        <f>(Table2[[#This Row],[Close Price]]/Table2[[#This Row],[Current Month Low]])-1</f>
        <v>7.5118306351183106E-2</v>
      </c>
      <c r="AH491" s="2">
        <f>(Table2[[#This Row],[Current Month High]]/Table2[[#This Row],[Close Price]])-1</f>
        <v>0.13237270073669083</v>
      </c>
      <c r="AI491">
        <v>13.237270073669</v>
      </c>
      <c r="AJ491">
        <v>80.656231689964002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0.02</v>
      </c>
      <c r="AM491" t="s">
        <v>10349</v>
      </c>
      <c r="AN491">
        <v>-4.13</v>
      </c>
      <c r="AO491" t="s">
        <v>10348</v>
      </c>
      <c r="AP491">
        <v>-1.0188621568646999E-2</v>
      </c>
      <c r="AQ491">
        <f>(Table2[[#This Row],[Sharpe Ratio]]-AVERAGE(Table2[Sharpe Ratio]))/_xlfn.STDEV.P(Table2[Sharpe Ratio])</f>
        <v>-0.87024912281511857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-3.4179725852899812</v>
      </c>
      <c r="AS491">
        <f>_xlfn.RANK.AVG(Table2[[#This Row],[1Y Return vs Nifty Z-Score]],Table2[1Y Return vs Nifty Z-Score])</f>
        <v>275</v>
      </c>
      <c r="AT491">
        <f>_xlfn.RANK.AVG(Table2[[#This Row],[6M Return vs Nifty Z-Score]],Table2[6M Return vs Nifty Z-Score])</f>
        <v>510</v>
      </c>
      <c r="AU491">
        <f>_xlfn.RANK.AVG(Table2[[#This Row],[Sharpe Ratio Z-Score]],Table2[Sharpe Ratio Z-Score])</f>
        <v>595</v>
      </c>
      <c r="AV491">
        <f>(Table2[[#This Row],[Rank 1Y]]+Table2[[#This Row],[Rank 6M]]+Table2[[#This Row],[Rank Sharpe]])/3</f>
        <v>460</v>
      </c>
    </row>
    <row r="492" spans="1:48" x14ac:dyDescent="0.3">
      <c r="A492" t="s">
        <v>1877</v>
      </c>
      <c r="B492" t="s">
        <v>1878</v>
      </c>
      <c r="C492" t="s">
        <v>10315</v>
      </c>
      <c r="D492" t="s">
        <v>306</v>
      </c>
      <c r="E492">
        <v>3943.0501895099901</v>
      </c>
      <c r="F492">
        <v>1256.05</v>
      </c>
      <c r="G492">
        <v>-15.943815338461199</v>
      </c>
      <c r="H492">
        <f>(Table2[[#This Row],[1Y Return vs Nifty]]-AVERAGE(Table2[1Y Return vs Nifty]))/_xlfn.STDEV.P(Table2[1Y Return vs Nifty])</f>
        <v>-0.7182992968975328</v>
      </c>
      <c r="I492">
        <v>22.436163216447301</v>
      </c>
      <c r="J492">
        <f>(Table2[[#This Row],[1M Return vs Nifty]]-AVERAGE(Table2[1M Return vs Nifty]))/_xlfn.STDEV.P(Table2[1M Return vs Nifty])</f>
        <v>2.1474348090067092</v>
      </c>
      <c r="K492">
        <v>26.573879983864199</v>
      </c>
      <c r="L492">
        <f>(Table2[[#This Row],[6M Return vs Nifty]]-AVERAGE(Table2[6M Return vs Nifty]))/_xlfn.STDEV.P(Table2[6M Return vs Nifty])</f>
        <v>0.64215318557275702</v>
      </c>
      <c r="M492">
        <v>-2.5716064896209998</v>
      </c>
      <c r="N492">
        <f>(Table2[[#This Row],[1W Return vs Nifty]]-AVERAGE(Table2[1W Return vs Nifty]))/_xlfn.STDEV.P(Table2[1W Return vs Nifty])</f>
        <v>-0.68106982749325906</v>
      </c>
      <c r="O492">
        <v>1220.43</v>
      </c>
      <c r="P492">
        <v>1116.7497648128101</v>
      </c>
      <c r="Q492">
        <v>1045.07678315611</v>
      </c>
      <c r="R492">
        <v>51.386258056736899</v>
      </c>
      <c r="S492" s="2">
        <f>(Table2[[#This Row],[Close Price]]-Table2[[#This Row],[20D EMA]])/Table2[[#This Row],[20D EMA]]</f>
        <v>2.918643428955359E-2</v>
      </c>
      <c r="T492" s="2">
        <f>(Table2[[#This Row],[Close Price]]-Table2[[#This Row],[50D EMA]])/Table2[[#This Row],[50D EMA]]</f>
        <v>0.12473719679765448</v>
      </c>
      <c r="U492" s="2">
        <f>(Table2[[#This Row],[Close Price]]-Table2[[#This Row],[200D EMA]])/Table2[[#This Row],[200D EMA]]</f>
        <v>0.20187341279054663</v>
      </c>
      <c r="V492">
        <v>1.8779969308550299</v>
      </c>
      <c r="W492">
        <v>1250.05</v>
      </c>
      <c r="X492">
        <v>1318.6</v>
      </c>
      <c r="Y492">
        <v>1250.05</v>
      </c>
      <c r="Z492">
        <v>1373</v>
      </c>
      <c r="AA492">
        <v>1085.05</v>
      </c>
      <c r="AB492">
        <v>1375</v>
      </c>
      <c r="AC492" s="2">
        <f>(Table2[[#This Row],[Close Price]]/Table2[[#This Row],[Day Low]])-1</f>
        <v>4.7998080076796512E-3</v>
      </c>
      <c r="AD492" s="2">
        <f>(Table2[[#This Row],[Day High]]/Table2[[#This Row],[Close Price]])-1</f>
        <v>4.9798972970821254E-2</v>
      </c>
      <c r="AE492" s="2">
        <f>(Table2[[#This Row],[Close Price]]/Table2[[#This Row],[Current Week Low]])-1</f>
        <v>4.7998080076796512E-3</v>
      </c>
      <c r="AF492" s="2">
        <f>(Table2[[#This Row],[Current Week High]]/Table2[[#This Row],[Close Price]])-1</f>
        <v>9.3109350742406782E-2</v>
      </c>
      <c r="AG492" s="2">
        <f>(Table2[[#This Row],[Close Price]]/Table2[[#This Row],[Current Month Low]])-1</f>
        <v>0.15759642412792041</v>
      </c>
      <c r="AH492" s="2">
        <f>(Table2[[#This Row],[Current Month High]]/Table2[[#This Row],[Close Price]])-1</f>
        <v>9.4701644042832767E-2</v>
      </c>
      <c r="AI492">
        <v>9.4701644042832704</v>
      </c>
      <c r="AJ492">
        <v>67.105700791591801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0.48</v>
      </c>
      <c r="AM492" t="s">
        <v>10349</v>
      </c>
      <c r="AN492">
        <v>9.2799999999999994</v>
      </c>
      <c r="AO492" t="s">
        <v>10349</v>
      </c>
      <c r="AP492">
        <v>-3.1252876929370003E-2</v>
      </c>
      <c r="AQ492">
        <f>(Table2[[#This Row],[Sharpe Ratio]]-AVERAGE(Table2[Sharpe Ratio]))/_xlfn.STDEV.P(Table2[Sharpe Ratio])</f>
        <v>-1.112254184431039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0.27796468575763544</v>
      </c>
      <c r="AS492">
        <f>_xlfn.RANK.AVG(Table2[[#This Row],[1Y Return vs Nifty Z-Score]],Table2[1Y Return vs Nifty Z-Score])</f>
        <v>576</v>
      </c>
      <c r="AT492">
        <f>_xlfn.RANK.AVG(Table2[[#This Row],[6M Return vs Nifty Z-Score]],Table2[6M Return vs Nifty Z-Score])</f>
        <v>165</v>
      </c>
      <c r="AU492">
        <f>_xlfn.RANK.AVG(Table2[[#This Row],[Sharpe Ratio Z-Score]],Table2[Sharpe Ratio Z-Score])</f>
        <v>640</v>
      </c>
      <c r="AV492">
        <f>(Table2[[#This Row],[Rank 1Y]]+Table2[[#This Row],[Rank 6M]]+Table2[[#This Row],[Rank Sharpe]])/3</f>
        <v>460.33333333333331</v>
      </c>
    </row>
    <row r="493" spans="1:48" x14ac:dyDescent="0.3">
      <c r="A493" t="s">
        <v>400</v>
      </c>
      <c r="B493" t="s">
        <v>401</v>
      </c>
      <c r="C493" t="s">
        <v>10314</v>
      </c>
      <c r="D493" t="s">
        <v>402</v>
      </c>
      <c r="E493">
        <v>60012.446806259999</v>
      </c>
      <c r="F493">
        <v>984.95</v>
      </c>
      <c r="G493">
        <v>18.457752244823102</v>
      </c>
      <c r="H493">
        <f>(Table2[[#This Row],[1Y Return vs Nifty]]-AVERAGE(Table2[1Y Return vs Nifty]))/_xlfn.STDEV.P(Table2[1Y Return vs Nifty])</f>
        <v>-0.17587088758371441</v>
      </c>
      <c r="I493">
        <v>-5.8315802781262098</v>
      </c>
      <c r="J493">
        <f>(Table2[[#This Row],[1M Return vs Nifty]]-AVERAGE(Table2[1M Return vs Nifty]))/_xlfn.STDEV.P(Table2[1M Return vs Nifty])</f>
        <v>-0.57199334110310285</v>
      </c>
      <c r="K493">
        <v>-11.373851761314199</v>
      </c>
      <c r="L493">
        <f>(Table2[[#This Row],[6M Return vs Nifty]]-AVERAGE(Table2[6M Return vs Nifty]))/_xlfn.STDEV.P(Table2[6M Return vs Nifty])</f>
        <v>-0.66031512306071749</v>
      </c>
      <c r="M493">
        <v>0.82250066377233999</v>
      </c>
      <c r="N493">
        <f>(Table2[[#This Row],[1W Return vs Nifty]]-AVERAGE(Table2[1W Return vs Nifty]))/_xlfn.STDEV.P(Table2[1W Return vs Nifty])</f>
        <v>8.8764933783800307E-2</v>
      </c>
      <c r="O493">
        <v>994.13</v>
      </c>
      <c r="P493">
        <v>1012.87852696559</v>
      </c>
      <c r="Q493">
        <v>946.15555498574201</v>
      </c>
      <c r="R493">
        <v>46.816015253750699</v>
      </c>
      <c r="S493" s="2">
        <f>(Table2[[#This Row],[Close Price]]-Table2[[#This Row],[20D EMA]])/Table2[[#This Row],[20D EMA]]</f>
        <v>-9.2342047820707044E-3</v>
      </c>
      <c r="T493" s="2">
        <f>(Table2[[#This Row],[Close Price]]-Table2[[#This Row],[50D EMA]])/Table2[[#This Row],[50D EMA]]</f>
        <v>-2.7573421908014033E-2</v>
      </c>
      <c r="U493" s="2">
        <f>(Table2[[#This Row],[Close Price]]-Table2[[#This Row],[200D EMA]])/Table2[[#This Row],[200D EMA]]</f>
        <v>4.1002184904830624E-2</v>
      </c>
      <c r="V493">
        <v>0.55864412571352395</v>
      </c>
      <c r="W493">
        <v>983.1</v>
      </c>
      <c r="X493">
        <v>995.6</v>
      </c>
      <c r="Y493">
        <v>983.1</v>
      </c>
      <c r="Z493">
        <v>1001.25</v>
      </c>
      <c r="AA493">
        <v>942.2</v>
      </c>
      <c r="AB493">
        <v>1044.95</v>
      </c>
      <c r="AC493" s="2">
        <f>(Table2[[#This Row],[Close Price]]/Table2[[#This Row],[Day Low]])-1</f>
        <v>1.8818024616011897E-3</v>
      </c>
      <c r="AD493" s="2">
        <f>(Table2[[#This Row],[Day High]]/Table2[[#This Row],[Close Price]])-1</f>
        <v>1.0812731610741588E-2</v>
      </c>
      <c r="AE493" s="2">
        <f>(Table2[[#This Row],[Close Price]]/Table2[[#This Row],[Current Week Low]])-1</f>
        <v>1.8818024616011897E-3</v>
      </c>
      <c r="AF493" s="2">
        <f>(Table2[[#This Row],[Current Week High]]/Table2[[#This Row],[Close Price]])-1</f>
        <v>1.6549063404233566E-2</v>
      </c>
      <c r="AG493" s="2">
        <f>(Table2[[#This Row],[Close Price]]/Table2[[#This Row],[Current Month Low]])-1</f>
        <v>4.5372532371046548E-2</v>
      </c>
      <c r="AH493" s="2">
        <f>(Table2[[#This Row],[Current Month High]]/Table2[[#This Row],[Close Price]])-1</f>
        <v>6.0916797806995326E-2</v>
      </c>
      <c r="AI493">
        <v>19.803035687090699</v>
      </c>
      <c r="AJ493">
        <v>50.650045885591901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-0.14000000000000001</v>
      </c>
      <c r="AM493" t="s">
        <v>10348</v>
      </c>
      <c r="AN493">
        <v>-1.29</v>
      </c>
      <c r="AO493" t="s">
        <v>10348</v>
      </c>
      <c r="AP493">
        <v>1.2977135654257E-2</v>
      </c>
      <c r="AQ493">
        <f>(Table2[[#This Row],[Sharpe Ratio]]-AVERAGE(Table2[Sharpe Ratio]))/_xlfn.STDEV.P(Table2[Sharpe Ratio])</f>
        <v>-0.60410012262013135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346</v>
      </c>
      <c r="AT493">
        <f>_xlfn.RANK.AVG(Table2[[#This Row],[6M Return vs Nifty Z-Score]],Table2[6M Return vs Nifty Z-Score])</f>
        <v>539</v>
      </c>
      <c r="AU493">
        <f>_xlfn.RANK.AVG(Table2[[#This Row],[Sharpe Ratio Z-Score]],Table2[Sharpe Ratio Z-Score])</f>
        <v>497</v>
      </c>
      <c r="AV493">
        <f>(Table2[[#This Row],[Rank 1Y]]+Table2[[#This Row],[Rank 6M]]+Table2[[#This Row],[Rank Sharpe]])/3</f>
        <v>460.66666666666669</v>
      </c>
    </row>
    <row r="494" spans="1:48" x14ac:dyDescent="0.3">
      <c r="A494" t="s">
        <v>125</v>
      </c>
      <c r="B494" t="s">
        <v>126</v>
      </c>
      <c r="C494" t="s">
        <v>10312</v>
      </c>
      <c r="D494" t="s">
        <v>127</v>
      </c>
      <c r="E494">
        <v>230067.79600639999</v>
      </c>
      <c r="F494">
        <v>944</v>
      </c>
      <c r="G494">
        <v>-7.7341506174190098</v>
      </c>
      <c r="H494">
        <f>(Table2[[#This Row],[1Y Return vs Nifty]]-AVERAGE(Table2[1Y Return vs Nifty]))/_xlfn.STDEV.P(Table2[1Y Return vs Nifty])</f>
        <v>-0.58885300451990075</v>
      </c>
      <c r="I494">
        <v>5.4870066055791202</v>
      </c>
      <c r="J494">
        <f>(Table2[[#This Row],[1M Return vs Nifty]]-AVERAGE(Table2[1M Return vs Nifty]))/_xlfn.STDEV.P(Table2[1M Return vs Nifty])</f>
        <v>0.51688323643202105</v>
      </c>
      <c r="K494">
        <v>2.5686084866508301</v>
      </c>
      <c r="L494">
        <f>(Table2[[#This Row],[6M Return vs Nifty]]-AVERAGE(Table2[6M Return vs Nifty]))/_xlfn.STDEV.P(Table2[6M Return vs Nifty])</f>
        <v>-0.18177235430448457</v>
      </c>
      <c r="M494">
        <v>3.4143455727770502</v>
      </c>
      <c r="N494">
        <f>(Table2[[#This Row],[1W Return vs Nifty]]-AVERAGE(Table2[1W Return vs Nifty]))/_xlfn.STDEV.P(Table2[1W Return vs Nifty])</f>
        <v>0.67663450201353681</v>
      </c>
      <c r="O494">
        <v>920.95</v>
      </c>
      <c r="P494">
        <v>912.677695107212</v>
      </c>
      <c r="Q494">
        <v>864.51646450234705</v>
      </c>
      <c r="R494">
        <v>60.308580880132403</v>
      </c>
      <c r="S494" s="2">
        <f>(Table2[[#This Row],[Close Price]]-Table2[[#This Row],[20D EMA]])/Table2[[#This Row],[20D EMA]]</f>
        <v>2.502850317606814E-2</v>
      </c>
      <c r="T494" s="2">
        <f>(Table2[[#This Row],[Close Price]]-Table2[[#This Row],[50D EMA]])/Table2[[#This Row],[50D EMA]]</f>
        <v>3.4319130467090654E-2</v>
      </c>
      <c r="U494" s="2">
        <f>(Table2[[#This Row],[Close Price]]-Table2[[#This Row],[200D EMA]])/Table2[[#This Row],[200D EMA]]</f>
        <v>9.1939874787008366E-2</v>
      </c>
      <c r="V494">
        <v>0.71694681912171898</v>
      </c>
      <c r="W494">
        <v>942.75</v>
      </c>
      <c r="X494">
        <v>966.95</v>
      </c>
      <c r="Y494">
        <v>937.2</v>
      </c>
      <c r="Z494">
        <v>968.9</v>
      </c>
      <c r="AA494">
        <v>854.15</v>
      </c>
      <c r="AB494">
        <v>968.9</v>
      </c>
      <c r="AC494" s="2">
        <f>(Table2[[#This Row],[Close Price]]/Table2[[#This Row],[Day Low]])-1</f>
        <v>1.3259082471492878E-3</v>
      </c>
      <c r="AD494" s="2">
        <f>(Table2[[#This Row],[Day High]]/Table2[[#This Row],[Close Price]])-1</f>
        <v>2.431144067796609E-2</v>
      </c>
      <c r="AE494" s="2">
        <f>(Table2[[#This Row],[Close Price]]/Table2[[#This Row],[Current Week Low]])-1</f>
        <v>7.2556551429789895E-3</v>
      </c>
      <c r="AF494" s="2">
        <f>(Table2[[#This Row],[Current Week High]]/Table2[[#This Row],[Close Price]])-1</f>
        <v>2.6377118644067776E-2</v>
      </c>
      <c r="AG494" s="2">
        <f>(Table2[[#This Row],[Close Price]]/Table2[[#This Row],[Current Month Low]])-1</f>
        <v>0.10519229643505246</v>
      </c>
      <c r="AH494" s="2">
        <f>(Table2[[#This Row],[Current Month High]]/Table2[[#This Row],[Close Price]])-1</f>
        <v>2.6377118644067776E-2</v>
      </c>
      <c r="AI494">
        <v>2.6377118644067701</v>
      </c>
      <c r="AJ494">
        <v>30.567081604426001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0.09</v>
      </c>
      <c r="AM494" t="s">
        <v>10349</v>
      </c>
      <c r="AN494">
        <v>6.36</v>
      </c>
      <c r="AO494" t="s">
        <v>10349</v>
      </c>
      <c r="AP494">
        <v>9.1843901034229999E-3</v>
      </c>
      <c r="AQ494">
        <f>(Table2[[#This Row],[Sharpe Ratio]]-AVERAGE(Table2[Sharpe Ratio]))/_xlfn.STDEV.P(Table2[Sharpe Ratio])</f>
        <v>-0.64767458585202708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-0.22478220623085465</v>
      </c>
      <c r="AS494">
        <f>_xlfn.RANK.AVG(Table2[[#This Row],[1Y Return vs Nifty Z-Score]],Table2[1Y Return vs Nifty Z-Score])</f>
        <v>514</v>
      </c>
      <c r="AT494">
        <f>_xlfn.RANK.AVG(Table2[[#This Row],[6M Return vs Nifty Z-Score]],Table2[6M Return vs Nifty Z-Score])</f>
        <v>371</v>
      </c>
      <c r="AU494">
        <f>_xlfn.RANK.AVG(Table2[[#This Row],[Sharpe Ratio Z-Score]],Table2[Sharpe Ratio Z-Score])</f>
        <v>503</v>
      </c>
      <c r="AV494">
        <f>(Table2[[#This Row],[Rank 1Y]]+Table2[[#This Row],[Rank 6M]]+Table2[[#This Row],[Rank Sharpe]])/3</f>
        <v>462.66666666666669</v>
      </c>
    </row>
    <row r="495" spans="1:48" x14ac:dyDescent="0.3">
      <c r="A495" t="s">
        <v>764</v>
      </c>
      <c r="B495" t="s">
        <v>765</v>
      </c>
      <c r="C495" t="s">
        <v>10304</v>
      </c>
      <c r="D495" t="s">
        <v>300</v>
      </c>
      <c r="E495">
        <v>22015.634715224998</v>
      </c>
      <c r="F495">
        <v>2001.15</v>
      </c>
      <c r="G495">
        <v>-2.6734483603629702</v>
      </c>
      <c r="H495">
        <f>(Table2[[#This Row],[1Y Return vs Nifty]]-AVERAGE(Table2[1Y Return vs Nifty]))/_xlfn.STDEV.P(Table2[1Y Return vs Nifty])</f>
        <v>-0.50905813271180367</v>
      </c>
      <c r="I495">
        <v>11.1157596508381</v>
      </c>
      <c r="J495">
        <f>(Table2[[#This Row],[1M Return vs Nifty]]-AVERAGE(Table2[1M Return vs Nifty]))/_xlfn.STDEV.P(Table2[1M Return vs Nifty])</f>
        <v>1.0583834620949588</v>
      </c>
      <c r="K495">
        <v>-15.2976828549843</v>
      </c>
      <c r="L495">
        <f>(Table2[[#This Row],[6M Return vs Nifty]]-AVERAGE(Table2[6M Return vs Nifty]))/_xlfn.STDEV.P(Table2[6M Return vs Nifty])</f>
        <v>-0.79499156913276203</v>
      </c>
      <c r="M495">
        <v>8.1672336972040895</v>
      </c>
      <c r="N495">
        <f>(Table2[[#This Row],[1W Return vs Nifty]]-AVERAGE(Table2[1W Return vs Nifty]))/_xlfn.STDEV.P(Table2[1W Return vs Nifty])</f>
        <v>1.754661308264114</v>
      </c>
      <c r="O495">
        <v>1857.26</v>
      </c>
      <c r="P495">
        <v>1833.2628244917601</v>
      </c>
      <c r="Q495">
        <v>1828.61306223885</v>
      </c>
      <c r="R495">
        <v>76.428729646184905</v>
      </c>
      <c r="S495" s="2">
        <f>(Table2[[#This Row],[Close Price]]-Table2[[#This Row],[20D EMA]])/Table2[[#This Row],[20D EMA]]</f>
        <v>7.7474343925998571E-2</v>
      </c>
      <c r="T495" s="2">
        <f>(Table2[[#This Row],[Close Price]]-Table2[[#This Row],[50D EMA]])/Table2[[#This Row],[50D EMA]]</f>
        <v>9.1578345049779644E-2</v>
      </c>
      <c r="U495" s="2">
        <f>(Table2[[#This Row],[Close Price]]-Table2[[#This Row],[200D EMA]])/Table2[[#This Row],[200D EMA]]</f>
        <v>9.435398954763323E-2</v>
      </c>
      <c r="V495">
        <v>1.2080546831938801</v>
      </c>
      <c r="W495">
        <v>1983.7</v>
      </c>
      <c r="X495">
        <v>2017</v>
      </c>
      <c r="Y495">
        <v>1971.15</v>
      </c>
      <c r="Z495">
        <v>2034.85</v>
      </c>
      <c r="AA495">
        <v>1651.5</v>
      </c>
      <c r="AB495">
        <v>2049.9499999999998</v>
      </c>
      <c r="AC495" s="2">
        <f>(Table2[[#This Row],[Close Price]]/Table2[[#This Row],[Day Low]])-1</f>
        <v>8.7966930483440731E-3</v>
      </c>
      <c r="AD495" s="2">
        <f>(Table2[[#This Row],[Day High]]/Table2[[#This Row],[Close Price]])-1</f>
        <v>7.9204457436974351E-3</v>
      </c>
      <c r="AE495" s="2">
        <f>(Table2[[#This Row],[Close Price]]/Table2[[#This Row],[Current Week Low]])-1</f>
        <v>1.521954189178909E-2</v>
      </c>
      <c r="AF495" s="2">
        <f>(Table2[[#This Row],[Current Week High]]/Table2[[#This Row],[Close Price]])-1</f>
        <v>1.6840316817829715E-2</v>
      </c>
      <c r="AG495" s="2">
        <f>(Table2[[#This Row],[Close Price]]/Table2[[#This Row],[Current Month Low]])-1</f>
        <v>0.21171662125340607</v>
      </c>
      <c r="AH495" s="2">
        <f>(Table2[[#This Row],[Current Month High]]/Table2[[#This Row],[Close Price]])-1</f>
        <v>2.4385978062613889E-2</v>
      </c>
      <c r="AI495">
        <v>22.876845813657098</v>
      </c>
      <c r="AJ495">
        <v>29.7678490370274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-0.09</v>
      </c>
      <c r="AM495" t="s">
        <v>10348</v>
      </c>
      <c r="AN495">
        <v>18.36</v>
      </c>
      <c r="AO495" t="s">
        <v>10349</v>
      </c>
      <c r="AP495">
        <v>7.6735049494532998E-2</v>
      </c>
      <c r="AQ495">
        <f>(Table2[[#This Row],[Sharpe Ratio]]-AVERAGE(Table2[Sharpe Ratio]))/_xlfn.STDEV.P(Table2[Sharpe Ratio])</f>
        <v>0.12840798664772543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1.6374030551622325</v>
      </c>
      <c r="AS495">
        <f>_xlfn.RANK.AVG(Table2[[#This Row],[1Y Return vs Nifty Z-Score]],Table2[1Y Return vs Nifty Z-Score])</f>
        <v>484</v>
      </c>
      <c r="AT495">
        <f>_xlfn.RANK.AVG(Table2[[#This Row],[6M Return vs Nifty Z-Score]],Table2[6M Return vs Nifty Z-Score])</f>
        <v>588</v>
      </c>
      <c r="AU495">
        <f>_xlfn.RANK.AVG(Table2[[#This Row],[Sharpe Ratio Z-Score]],Table2[Sharpe Ratio Z-Score])</f>
        <v>316</v>
      </c>
      <c r="AV495">
        <f>(Table2[[#This Row],[Rank 1Y]]+Table2[[#This Row],[Rank 6M]]+Table2[[#This Row],[Rank Sharpe]])/3</f>
        <v>462.66666666666669</v>
      </c>
    </row>
    <row r="496" spans="1:48" x14ac:dyDescent="0.3">
      <c r="A496" t="s">
        <v>1331</v>
      </c>
      <c r="B496" t="s">
        <v>1332</v>
      </c>
      <c r="C496" t="s">
        <v>10305</v>
      </c>
      <c r="D496" t="s">
        <v>528</v>
      </c>
      <c r="E496">
        <v>8564.5535765899895</v>
      </c>
      <c r="F496">
        <v>259.3</v>
      </c>
      <c r="G496">
        <v>-17.190101922026798</v>
      </c>
      <c r="H496">
        <f>(Table2[[#This Row],[1Y Return vs Nifty]]-AVERAGE(Table2[1Y Return vs Nifty]))/_xlfn.STDEV.P(Table2[1Y Return vs Nifty])</f>
        <v>-0.73795018191711892</v>
      </c>
      <c r="I496">
        <v>-4.6703614827496499E-2</v>
      </c>
      <c r="J496">
        <f>(Table2[[#This Row],[1M Return vs Nifty]]-AVERAGE(Table2[1M Return vs Nifty]))/_xlfn.STDEV.P(Table2[1M Return vs Nifty])</f>
        <v>-1.5473630001727176E-2</v>
      </c>
      <c r="K496">
        <v>0.97726732174831599</v>
      </c>
      <c r="L496">
        <f>(Table2[[#This Row],[6M Return vs Nifty]]-AVERAGE(Table2[6M Return vs Nifty]))/_xlfn.STDEV.P(Table2[6M Return vs Nifty])</f>
        <v>-0.23639146696785876</v>
      </c>
      <c r="M496">
        <v>8.0165229865337206</v>
      </c>
      <c r="N496">
        <f>(Table2[[#This Row],[1W Return vs Nifty]]-AVERAGE(Table2[1W Return vs Nifty]))/_xlfn.STDEV.P(Table2[1W Return vs Nifty])</f>
        <v>1.7204778430029117</v>
      </c>
      <c r="O496">
        <v>251.02</v>
      </c>
      <c r="P496">
        <v>243.52194908951401</v>
      </c>
      <c r="Q496">
        <v>227.217172087752</v>
      </c>
      <c r="R496">
        <v>58.4262986489083</v>
      </c>
      <c r="S496" s="2">
        <f>(Table2[[#This Row],[Close Price]]-Table2[[#This Row],[20D EMA]])/Table2[[#This Row],[20D EMA]]</f>
        <v>3.2985419488486975E-2</v>
      </c>
      <c r="T496" s="2">
        <f>(Table2[[#This Row],[Close Price]]-Table2[[#This Row],[50D EMA]])/Table2[[#This Row],[50D EMA]]</f>
        <v>6.4791083388899343E-2</v>
      </c>
      <c r="U496" s="2">
        <f>(Table2[[#This Row],[Close Price]]-Table2[[#This Row],[200D EMA]])/Table2[[#This Row],[200D EMA]]</f>
        <v>0.14119895788447501</v>
      </c>
      <c r="V496">
        <v>1.0160408645204799</v>
      </c>
      <c r="W496">
        <v>254.65</v>
      </c>
      <c r="X496">
        <v>262.7</v>
      </c>
      <c r="Y496">
        <v>254.65</v>
      </c>
      <c r="Z496">
        <v>276.8</v>
      </c>
      <c r="AA496">
        <v>233.05</v>
      </c>
      <c r="AB496">
        <v>277.45</v>
      </c>
      <c r="AC496" s="2">
        <f>(Table2[[#This Row],[Close Price]]/Table2[[#This Row],[Day Low]])-1</f>
        <v>1.8260357353229839E-2</v>
      </c>
      <c r="AD496" s="2">
        <f>(Table2[[#This Row],[Day High]]/Table2[[#This Row],[Close Price]])-1</f>
        <v>1.3112225221750817E-2</v>
      </c>
      <c r="AE496" s="2">
        <f>(Table2[[#This Row],[Close Price]]/Table2[[#This Row],[Current Week Low]])-1</f>
        <v>1.8260357353229839E-2</v>
      </c>
      <c r="AF496" s="2">
        <f>(Table2[[#This Row],[Current Week High]]/Table2[[#This Row],[Close Price]])-1</f>
        <v>6.7489394523717605E-2</v>
      </c>
      <c r="AG496" s="2">
        <f>(Table2[[#This Row],[Close Price]]/Table2[[#This Row],[Current Month Low]])-1</f>
        <v>0.11263677322462984</v>
      </c>
      <c r="AH496" s="2">
        <f>(Table2[[#This Row],[Current Month High]]/Table2[[#This Row],[Close Price]])-1</f>
        <v>6.9996143463169957E-2</v>
      </c>
      <c r="AI496">
        <v>8.2144234477439202</v>
      </c>
      <c r="AJ496">
        <v>28.621031746031701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0.11</v>
      </c>
      <c r="AM496" t="s">
        <v>10349</v>
      </c>
      <c r="AN496">
        <v>8.02</v>
      </c>
      <c r="AO496" t="s">
        <v>10349</v>
      </c>
      <c r="AP496">
        <v>4.4511544539151002E-2</v>
      </c>
      <c r="AQ496">
        <f>(Table2[[#This Row],[Sharpe Ratio]]-AVERAGE(Table2[Sharpe Ratio]))/_xlfn.STDEV.P(Table2[Sharpe Ratio])</f>
        <v>-0.24180454489748957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0.4888580192187173</v>
      </c>
      <c r="AS496">
        <f>_xlfn.RANK.AVG(Table2[[#This Row],[1Y Return vs Nifty Z-Score]],Table2[1Y Return vs Nifty Z-Score])</f>
        <v>583</v>
      </c>
      <c r="AT496">
        <f>_xlfn.RANK.AVG(Table2[[#This Row],[6M Return vs Nifty Z-Score]],Table2[6M Return vs Nifty Z-Score])</f>
        <v>398</v>
      </c>
      <c r="AU496">
        <f>_xlfn.RANK.AVG(Table2[[#This Row],[Sharpe Ratio Z-Score]],Table2[Sharpe Ratio Z-Score])</f>
        <v>411</v>
      </c>
      <c r="AV496">
        <f>(Table2[[#This Row],[Rank 1Y]]+Table2[[#This Row],[Rank 6M]]+Table2[[#This Row],[Rank Sharpe]])/3</f>
        <v>464</v>
      </c>
    </row>
    <row r="497" spans="1:48" x14ac:dyDescent="0.3">
      <c r="A497" t="s">
        <v>1117</v>
      </c>
      <c r="B497" t="s">
        <v>1118</v>
      </c>
      <c r="C497" t="s">
        <v>10304</v>
      </c>
      <c r="D497" t="s">
        <v>300</v>
      </c>
      <c r="E497">
        <v>11270.22139508</v>
      </c>
      <c r="F497">
        <v>2071.6</v>
      </c>
      <c r="G497">
        <v>-12.2414248397415</v>
      </c>
      <c r="H497">
        <f>(Table2[[#This Row],[1Y Return vs Nifty]]-AVERAGE(Table2[1Y Return vs Nifty]))/_xlfn.STDEV.P(Table2[1Y Return vs Nifty])</f>
        <v>-0.65992167256349088</v>
      </c>
      <c r="I497">
        <v>-14.202385950192699</v>
      </c>
      <c r="J497">
        <f>(Table2[[#This Row],[1M Return vs Nifty]]-AVERAGE(Table2[1M Return vs Nifty]))/_xlfn.STDEV.P(Table2[1M Return vs Nifty])</f>
        <v>-1.3772859385856862</v>
      </c>
      <c r="K497">
        <v>1.5280543842758401</v>
      </c>
      <c r="L497">
        <f>(Table2[[#This Row],[6M Return vs Nifty]]-AVERAGE(Table2[6M Return vs Nifty]))/_xlfn.STDEV.P(Table2[6M Return vs Nifty])</f>
        <v>-0.21748697226539015</v>
      </c>
      <c r="M497">
        <v>-9.3495274696858495</v>
      </c>
      <c r="N497">
        <f>(Table2[[#This Row],[1W Return vs Nifty]]-AVERAGE(Table2[1W Return vs Nifty]))/_xlfn.STDEV.P(Table2[1W Return vs Nifty])</f>
        <v>-2.2184046680937675</v>
      </c>
      <c r="O497">
        <v>2204.0700000000002</v>
      </c>
      <c r="P497">
        <v>2216.35642667414</v>
      </c>
      <c r="Q497">
        <v>2019.32503769407</v>
      </c>
      <c r="R497">
        <v>32.3898549787612</v>
      </c>
      <c r="S497" s="2">
        <f>(Table2[[#This Row],[Close Price]]-Table2[[#This Row],[20D EMA]])/Table2[[#This Row],[20D EMA]]</f>
        <v>-6.0102446836988045E-2</v>
      </c>
      <c r="T497" s="2">
        <f>(Table2[[#This Row],[Close Price]]-Table2[[#This Row],[50D EMA]])/Table2[[#This Row],[50D EMA]]</f>
        <v>-6.5312792171862602E-2</v>
      </c>
      <c r="U497" s="2">
        <f>(Table2[[#This Row],[Close Price]]-Table2[[#This Row],[200D EMA]])/Table2[[#This Row],[200D EMA]]</f>
        <v>2.5887344201716171E-2</v>
      </c>
      <c r="V497">
        <v>0.46098140714465002</v>
      </c>
      <c r="W497">
        <v>2067</v>
      </c>
      <c r="X497">
        <v>2118.8000000000002</v>
      </c>
      <c r="Y497">
        <v>2067</v>
      </c>
      <c r="Z497">
        <v>2168.8000000000002</v>
      </c>
      <c r="AA497">
        <v>2067</v>
      </c>
      <c r="AB497">
        <v>2406.1999999999998</v>
      </c>
      <c r="AC497" s="2">
        <f>(Table2[[#This Row],[Close Price]]/Table2[[#This Row],[Day Low]])-1</f>
        <v>2.2254475084664271E-3</v>
      </c>
      <c r="AD497" s="2">
        <f>(Table2[[#This Row],[Day High]]/Table2[[#This Row],[Close Price]])-1</f>
        <v>2.2784321297547816E-2</v>
      </c>
      <c r="AE497" s="2">
        <f>(Table2[[#This Row],[Close Price]]/Table2[[#This Row],[Current Week Low]])-1</f>
        <v>2.2254475084664271E-3</v>
      </c>
      <c r="AF497" s="2">
        <f>(Table2[[#This Row],[Current Week High]]/Table2[[#This Row],[Close Price]])-1</f>
        <v>4.6920254875458811E-2</v>
      </c>
      <c r="AG497" s="2">
        <f>(Table2[[#This Row],[Close Price]]/Table2[[#This Row],[Current Month Low]])-1</f>
        <v>2.2254475084664271E-3</v>
      </c>
      <c r="AH497" s="2">
        <f>(Table2[[#This Row],[Current Month High]]/Table2[[#This Row],[Close Price]])-1</f>
        <v>0.16151766750337893</v>
      </c>
      <c r="AI497">
        <v>32.643850164124302</v>
      </c>
      <c r="AJ497">
        <v>29.474999999999898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-0.14000000000000001</v>
      </c>
      <c r="AM497" t="s">
        <v>10348</v>
      </c>
      <c r="AN497">
        <v>-5.05</v>
      </c>
      <c r="AO497" t="s">
        <v>10348</v>
      </c>
      <c r="AP497">
        <v>2.7351512163856E-2</v>
      </c>
      <c r="AQ497">
        <f>(Table2[[#This Row],[Sharpe Ratio]]-AVERAGE(Table2[Sharpe Ratio]))/_xlfn.STDEV.P(Table2[Sharpe Ratio])</f>
        <v>-0.43895439051025714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549</v>
      </c>
      <c r="AT497">
        <f>_xlfn.RANK.AVG(Table2[[#This Row],[6M Return vs Nifty Z-Score]],Table2[6M Return vs Nifty Z-Score])</f>
        <v>385</v>
      </c>
      <c r="AU497">
        <f>_xlfn.RANK.AVG(Table2[[#This Row],[Sharpe Ratio Z-Score]],Table2[Sharpe Ratio Z-Score])</f>
        <v>460</v>
      </c>
      <c r="AV497">
        <f>(Table2[[#This Row],[Rank 1Y]]+Table2[[#This Row],[Rank 6M]]+Table2[[#This Row],[Rank Sharpe]])/3</f>
        <v>464.66666666666669</v>
      </c>
    </row>
    <row r="498" spans="1:48" x14ac:dyDescent="0.3">
      <c r="A498" t="s">
        <v>346</v>
      </c>
      <c r="B498" t="s">
        <v>347</v>
      </c>
      <c r="C498" t="s">
        <v>10313</v>
      </c>
      <c r="D498" t="s">
        <v>133</v>
      </c>
      <c r="E498">
        <v>74432</v>
      </c>
      <c r="F498">
        <v>930.4</v>
      </c>
      <c r="G498">
        <v>7.3511468797922896</v>
      </c>
      <c r="H498">
        <f>(Table2[[#This Row],[1Y Return vs Nifty]]-AVERAGE(Table2[1Y Return vs Nifty]))/_xlfn.STDEV.P(Table2[1Y Return vs Nifty])</f>
        <v>-0.35099483408542276</v>
      </c>
      <c r="I498">
        <v>-6.6770591477797296</v>
      </c>
      <c r="J498">
        <f>(Table2[[#This Row],[1M Return vs Nifty]]-AVERAGE(Table2[1M Return vs Nifty]))/_xlfn.STDEV.P(Table2[1M Return vs Nifty])</f>
        <v>-0.65333053870786328</v>
      </c>
      <c r="K498">
        <v>-15.0467849756979</v>
      </c>
      <c r="L498">
        <f>(Table2[[#This Row],[6M Return vs Nifty]]-AVERAGE(Table2[6M Return vs Nifty]))/_xlfn.STDEV.P(Table2[6M Return vs Nifty])</f>
        <v>-0.78638007849958591</v>
      </c>
      <c r="M498">
        <v>-2.3328198984972901</v>
      </c>
      <c r="N498">
        <f>(Table2[[#This Row],[1W Return vs Nifty]]-AVERAGE(Table2[1W Return vs Nifty]))/_xlfn.STDEV.P(Table2[1W Return vs Nifty])</f>
        <v>-0.62690942239523528</v>
      </c>
      <c r="O498">
        <v>941.74</v>
      </c>
      <c r="P498">
        <v>967.60475969185802</v>
      </c>
      <c r="Q498">
        <v>925.20918255047104</v>
      </c>
      <c r="R498">
        <v>45.496844597349799</v>
      </c>
      <c r="S498" s="2">
        <f>(Table2[[#This Row],[Close Price]]-Table2[[#This Row],[20D EMA]])/Table2[[#This Row],[20D EMA]]</f>
        <v>-1.2041540127848485E-2</v>
      </c>
      <c r="T498" s="2">
        <f>(Table2[[#This Row],[Close Price]]-Table2[[#This Row],[50D EMA]])/Table2[[#This Row],[50D EMA]]</f>
        <v>-3.8450368623348045E-2</v>
      </c>
      <c r="U498" s="2">
        <f>(Table2[[#This Row],[Close Price]]-Table2[[#This Row],[200D EMA]])/Table2[[#This Row],[200D EMA]]</f>
        <v>5.6104257798433293E-3</v>
      </c>
      <c r="V498">
        <v>0.41151601745858402</v>
      </c>
      <c r="W498">
        <v>925.15</v>
      </c>
      <c r="X498">
        <v>933.5</v>
      </c>
      <c r="Y498">
        <v>925.1</v>
      </c>
      <c r="Z498">
        <v>933.5</v>
      </c>
      <c r="AA498">
        <v>906.3</v>
      </c>
      <c r="AB498">
        <v>995</v>
      </c>
      <c r="AC498" s="2">
        <f>(Table2[[#This Row],[Close Price]]/Table2[[#This Row],[Day Low]])-1</f>
        <v>5.6747554450629067E-3</v>
      </c>
      <c r="AD498" s="2">
        <f>(Table2[[#This Row],[Day High]]/Table2[[#This Row],[Close Price]])-1</f>
        <v>3.3319002579534907E-3</v>
      </c>
      <c r="AE498" s="2">
        <f>(Table2[[#This Row],[Close Price]]/Table2[[#This Row],[Current Week Low]])-1</f>
        <v>5.7291103664467435E-3</v>
      </c>
      <c r="AF498" s="2">
        <f>(Table2[[#This Row],[Current Week High]]/Table2[[#This Row],[Close Price]])-1</f>
        <v>3.3319002579534907E-3</v>
      </c>
      <c r="AG498" s="2">
        <f>(Table2[[#This Row],[Close Price]]/Table2[[#This Row],[Current Month Low]])-1</f>
        <v>2.6591636323513246E-2</v>
      </c>
      <c r="AH498" s="2">
        <f>(Table2[[#This Row],[Current Month High]]/Table2[[#This Row],[Close Price]])-1</f>
        <v>6.9432502149613162E-2</v>
      </c>
      <c r="AI498">
        <v>22.409716251074801</v>
      </c>
      <c r="AJ498">
        <v>46.392888049720703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-0.14000000000000001</v>
      </c>
      <c r="AM498" t="s">
        <v>10348</v>
      </c>
      <c r="AN498">
        <v>0.5</v>
      </c>
      <c r="AO498" t="s">
        <v>10349</v>
      </c>
      <c r="AP498">
        <v>4.4108271433469001E-2</v>
      </c>
      <c r="AQ498">
        <f>(Table2[[#This Row],[Sharpe Ratio]]-AVERAGE(Table2[Sharpe Ratio]))/_xlfn.STDEV.P(Table2[Sharpe Ratio])</f>
        <v>-0.24643770809824492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399</v>
      </c>
      <c r="AT498">
        <f>_xlfn.RANK.AVG(Table2[[#This Row],[6M Return vs Nifty Z-Score]],Table2[6M Return vs Nifty Z-Score])</f>
        <v>585</v>
      </c>
      <c r="AU498">
        <f>_xlfn.RANK.AVG(Table2[[#This Row],[Sharpe Ratio Z-Score]],Table2[Sharpe Ratio Z-Score])</f>
        <v>412</v>
      </c>
      <c r="AV498">
        <f>(Table2[[#This Row],[Rank 1Y]]+Table2[[#This Row],[Rank 6M]]+Table2[[#This Row],[Rank Sharpe]])/3</f>
        <v>465.33333333333331</v>
      </c>
    </row>
    <row r="499" spans="1:48" x14ac:dyDescent="0.3">
      <c r="A499" t="s">
        <v>788</v>
      </c>
      <c r="B499" t="s">
        <v>789</v>
      </c>
      <c r="C499" t="s">
        <v>10309</v>
      </c>
      <c r="D499" t="s">
        <v>51</v>
      </c>
      <c r="E499">
        <v>21015.546402460001</v>
      </c>
      <c r="F499">
        <v>1069.1500000000001</v>
      </c>
      <c r="G499">
        <v>12.6785739990314</v>
      </c>
      <c r="H499">
        <f>(Table2[[#This Row],[1Y Return vs Nifty]]-AVERAGE(Table2[1Y Return vs Nifty]))/_xlfn.STDEV.P(Table2[1Y Return vs Nifty])</f>
        <v>-0.26699436489086503</v>
      </c>
      <c r="I499">
        <v>-11.591259831854</v>
      </c>
      <c r="J499">
        <f>(Table2[[#This Row],[1M Return vs Nifty]]-AVERAGE(Table2[1M Return vs Nifty]))/_xlfn.STDEV.P(Table2[1M Return vs Nifty])</f>
        <v>-1.1260890267748676</v>
      </c>
      <c r="K499">
        <v>-10.906218672504</v>
      </c>
      <c r="L499">
        <f>(Table2[[#This Row],[6M Return vs Nifty]]-AVERAGE(Table2[6M Return vs Nifty]))/_xlfn.STDEV.P(Table2[6M Return vs Nifty])</f>
        <v>-0.64426469658638519</v>
      </c>
      <c r="M499">
        <v>0.61573481988788603</v>
      </c>
      <c r="N499">
        <f>(Table2[[#This Row],[1W Return vs Nifty]]-AVERAGE(Table2[1W Return vs Nifty]))/_xlfn.STDEV.P(Table2[1W Return vs Nifty])</f>
        <v>4.1867317747164921E-2</v>
      </c>
      <c r="O499">
        <v>1107.8900000000001</v>
      </c>
      <c r="P499">
        <v>1071.62256990419</v>
      </c>
      <c r="Q499">
        <v>950.01052407669499</v>
      </c>
      <c r="R499">
        <v>36.656560350138498</v>
      </c>
      <c r="S499" s="2">
        <f>(Table2[[#This Row],[Close Price]]-Table2[[#This Row],[20D EMA]])/Table2[[#This Row],[20D EMA]]</f>
        <v>-3.4967370406809348E-2</v>
      </c>
      <c r="T499" s="2">
        <f>(Table2[[#This Row],[Close Price]]-Table2[[#This Row],[50D EMA]])/Table2[[#This Row],[50D EMA]]</f>
        <v>-2.3073141361803643E-3</v>
      </c>
      <c r="U499" s="2">
        <f>(Table2[[#This Row],[Close Price]]-Table2[[#This Row],[200D EMA]])/Table2[[#This Row],[200D EMA]]</f>
        <v>0.12540858538287822</v>
      </c>
      <c r="V499">
        <v>0.52869890800034702</v>
      </c>
      <c r="W499">
        <v>1066.2</v>
      </c>
      <c r="X499">
        <v>1107.8499999999999</v>
      </c>
      <c r="Y499">
        <v>1066.2</v>
      </c>
      <c r="Z499">
        <v>1157.9000000000001</v>
      </c>
      <c r="AA499">
        <v>1051.8499999999999</v>
      </c>
      <c r="AB499">
        <v>1284.95</v>
      </c>
      <c r="AC499" s="2">
        <f>(Table2[[#This Row],[Close Price]]/Table2[[#This Row],[Day Low]])-1</f>
        <v>2.766835490527253E-3</v>
      </c>
      <c r="AD499" s="2">
        <f>(Table2[[#This Row],[Day High]]/Table2[[#This Row],[Close Price]])-1</f>
        <v>3.6196978908478616E-2</v>
      </c>
      <c r="AE499" s="2">
        <f>(Table2[[#This Row],[Close Price]]/Table2[[#This Row],[Current Week Low]])-1</f>
        <v>2.766835490527253E-3</v>
      </c>
      <c r="AF499" s="2">
        <f>(Table2[[#This Row],[Current Week High]]/Table2[[#This Row],[Close Price]])-1</f>
        <v>8.3009867651872904E-2</v>
      </c>
      <c r="AG499" s="2">
        <f>(Table2[[#This Row],[Close Price]]/Table2[[#This Row],[Current Month Low]])-1</f>
        <v>1.6447212054951033E-2</v>
      </c>
      <c r="AH499" s="2">
        <f>(Table2[[#This Row],[Current Month High]]/Table2[[#This Row],[Close Price]])-1</f>
        <v>0.20184258523125842</v>
      </c>
      <c r="AI499">
        <v>20.184258523125798</v>
      </c>
      <c r="AJ499">
        <v>51.191402107049399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0.01</v>
      </c>
      <c r="AM499" t="s">
        <v>10349</v>
      </c>
      <c r="AN499">
        <v>-11.93</v>
      </c>
      <c r="AO499" t="s">
        <v>10348</v>
      </c>
      <c r="AP499">
        <v>1.2132695672674E-2</v>
      </c>
      <c r="AQ499">
        <f>(Table2[[#This Row],[Sharpe Ratio]]-AVERAGE(Table2[Sharpe Ratio]))/_xlfn.STDEV.P(Table2[Sharpe Ratio])</f>
        <v>-0.61380180664713913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-2.6092825771520918</v>
      </c>
      <c r="AS499">
        <f>_xlfn.RANK.AVG(Table2[[#This Row],[1Y Return vs Nifty Z-Score]],Table2[1Y Return vs Nifty Z-Score])</f>
        <v>369</v>
      </c>
      <c r="AT499">
        <f>_xlfn.RANK.AVG(Table2[[#This Row],[6M Return vs Nifty Z-Score]],Table2[6M Return vs Nifty Z-Score])</f>
        <v>531</v>
      </c>
      <c r="AU499">
        <f>_xlfn.RANK.AVG(Table2[[#This Row],[Sharpe Ratio Z-Score]],Table2[Sharpe Ratio Z-Score])</f>
        <v>500</v>
      </c>
      <c r="AV499">
        <f>(Table2[[#This Row],[Rank 1Y]]+Table2[[#This Row],[Rank 6M]]+Table2[[#This Row],[Rank Sharpe]])/3</f>
        <v>466.66666666666669</v>
      </c>
    </row>
    <row r="500" spans="1:48" x14ac:dyDescent="0.3">
      <c r="A500" t="s">
        <v>1296</v>
      </c>
      <c r="B500" t="s">
        <v>1297</v>
      </c>
      <c r="C500" t="s">
        <v>10304</v>
      </c>
      <c r="D500" t="s">
        <v>300</v>
      </c>
      <c r="E500">
        <v>8836.8907407799998</v>
      </c>
      <c r="F500">
        <v>749.9</v>
      </c>
      <c r="G500">
        <v>-0.361712277424523</v>
      </c>
      <c r="H500">
        <f>(Table2[[#This Row],[1Y Return vs Nifty]]-AVERAGE(Table2[1Y Return vs Nifty]))/_xlfn.STDEV.P(Table2[1Y Return vs Nifty])</f>
        <v>-0.47260772029423254</v>
      </c>
      <c r="I500">
        <v>-9.3052724278233399</v>
      </c>
      <c r="J500">
        <f>(Table2[[#This Row],[1M Return vs Nifty]]-AVERAGE(Table2[1M Return vs Nifty]))/_xlfn.STDEV.P(Table2[1M Return vs Nifty])</f>
        <v>-0.90617127852903345</v>
      </c>
      <c r="K500">
        <v>-22.644501092478801</v>
      </c>
      <c r="L500">
        <f>(Table2[[#This Row],[6M Return vs Nifty]]-AVERAGE(Table2[6M Return vs Nifty]))/_xlfn.STDEV.P(Table2[6M Return vs Nifty])</f>
        <v>-1.0471541486482783</v>
      </c>
      <c r="M500">
        <v>1.53592064353049</v>
      </c>
      <c r="N500">
        <f>(Table2[[#This Row],[1W Return vs Nifty]]-AVERAGE(Table2[1W Return vs Nifty]))/_xlfn.STDEV.P(Table2[1W Return vs Nifty])</f>
        <v>0.25057935948874854</v>
      </c>
      <c r="O500">
        <v>754.64</v>
      </c>
      <c r="P500">
        <v>761.48359851799796</v>
      </c>
      <c r="Q500">
        <v>713.11499310369595</v>
      </c>
      <c r="R500">
        <v>51.2432724641234</v>
      </c>
      <c r="S500" s="2">
        <f>(Table2[[#This Row],[Close Price]]-Table2[[#This Row],[20D EMA]])/Table2[[#This Row],[20D EMA]]</f>
        <v>-6.2811406763489995E-3</v>
      </c>
      <c r="T500" s="2">
        <f>(Table2[[#This Row],[Close Price]]-Table2[[#This Row],[50D EMA]])/Table2[[#This Row],[50D EMA]]</f>
        <v>-1.5211881832441335E-2</v>
      </c>
      <c r="U500" s="2">
        <f>(Table2[[#This Row],[Close Price]]-Table2[[#This Row],[200D EMA]])/Table2[[#This Row],[200D EMA]]</f>
        <v>5.1583555600485068E-2</v>
      </c>
      <c r="V500">
        <v>1.0755900446832301</v>
      </c>
      <c r="W500">
        <v>736.5</v>
      </c>
      <c r="X500">
        <v>756</v>
      </c>
      <c r="Y500">
        <v>736.5</v>
      </c>
      <c r="Z500">
        <v>768.5</v>
      </c>
      <c r="AA500">
        <v>710.05</v>
      </c>
      <c r="AB500">
        <v>836.95</v>
      </c>
      <c r="AC500" s="2">
        <f>(Table2[[#This Row],[Close Price]]/Table2[[#This Row],[Day Low]])-1</f>
        <v>1.8194161575016965E-2</v>
      </c>
      <c r="AD500" s="2">
        <f>(Table2[[#This Row],[Day High]]/Table2[[#This Row],[Close Price]])-1</f>
        <v>8.1344179223896695E-3</v>
      </c>
      <c r="AE500" s="2">
        <f>(Table2[[#This Row],[Close Price]]/Table2[[#This Row],[Current Week Low]])-1</f>
        <v>1.8194161575016965E-2</v>
      </c>
      <c r="AF500" s="2">
        <f>(Table2[[#This Row],[Current Week High]]/Table2[[#This Row],[Close Price]])-1</f>
        <v>2.4803307107614359E-2</v>
      </c>
      <c r="AG500" s="2">
        <f>(Table2[[#This Row],[Close Price]]/Table2[[#This Row],[Current Month Low]])-1</f>
        <v>5.6122808252939915E-2</v>
      </c>
      <c r="AH500" s="2">
        <f>(Table2[[#This Row],[Current Month High]]/Table2[[#This Row],[Close Price]])-1</f>
        <v>0.1160821442859048</v>
      </c>
      <c r="AI500">
        <v>22.909721296172801</v>
      </c>
      <c r="AJ500">
        <v>42.0130669444181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-0.14000000000000001</v>
      </c>
      <c r="AM500" t="s">
        <v>10348</v>
      </c>
      <c r="AN500">
        <v>-3.74</v>
      </c>
      <c r="AO500" t="s">
        <v>10348</v>
      </c>
      <c r="AP500">
        <v>8.4369822250788998E-2</v>
      </c>
      <c r="AQ500">
        <f>(Table2[[#This Row],[Sharpe Ratio]]-AVERAGE(Table2[Sharpe Ratio]))/_xlfn.STDEV.P(Table2[Sharpe Ratio])</f>
        <v>0.21612310496833165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467</v>
      </c>
      <c r="AT500">
        <f>_xlfn.RANK.AVG(Table2[[#This Row],[6M Return vs Nifty Z-Score]],Table2[6M Return vs Nifty Z-Score])</f>
        <v>660</v>
      </c>
      <c r="AU500">
        <f>_xlfn.RANK.AVG(Table2[[#This Row],[Sharpe Ratio Z-Score]],Table2[Sharpe Ratio Z-Score])</f>
        <v>285</v>
      </c>
      <c r="AV500">
        <f>(Table2[[#This Row],[Rank 1Y]]+Table2[[#This Row],[Rank 6M]]+Table2[[#This Row],[Rank Sharpe]])/3</f>
        <v>470.66666666666669</v>
      </c>
    </row>
    <row r="501" spans="1:48" x14ac:dyDescent="0.3">
      <c r="A501" t="s">
        <v>1379</v>
      </c>
      <c r="B501" t="s">
        <v>1380</v>
      </c>
      <c r="C501" t="s">
        <v>10310</v>
      </c>
      <c r="D501" t="s">
        <v>212</v>
      </c>
      <c r="E501">
        <v>8221.8595301259993</v>
      </c>
      <c r="F501">
        <v>207.79</v>
      </c>
      <c r="G501">
        <v>-13.0541808392029</v>
      </c>
      <c r="H501">
        <f>(Table2[[#This Row],[1Y Return vs Nifty]]-AVERAGE(Table2[1Y Return vs Nifty]))/_xlfn.STDEV.P(Table2[1Y Return vs Nifty])</f>
        <v>-0.67273684276993018</v>
      </c>
      <c r="I501">
        <v>6.4156468577262196</v>
      </c>
      <c r="J501">
        <f>(Table2[[#This Row],[1M Return vs Nifty]]-AVERAGE(Table2[1M Return vs Nifty]))/_xlfn.STDEV.P(Table2[1M Return vs Nifty])</f>
        <v>0.60622076857351248</v>
      </c>
      <c r="K501">
        <v>-18.486480148681199</v>
      </c>
      <c r="L501">
        <f>(Table2[[#This Row],[6M Return vs Nifty]]-AVERAGE(Table2[6M Return vs Nifty]))/_xlfn.STDEV.P(Table2[6M Return vs Nifty])</f>
        <v>-0.90443967648173718</v>
      </c>
      <c r="M501">
        <v>-10.4639336210587</v>
      </c>
      <c r="N501">
        <f>(Table2[[#This Row],[1W Return vs Nifty]]-AVERAGE(Table2[1W Return vs Nifty]))/_xlfn.STDEV.P(Table2[1W Return vs Nifty])</f>
        <v>-2.4711688133418308</v>
      </c>
      <c r="O501">
        <v>215.16</v>
      </c>
      <c r="P501">
        <v>205.98667393844701</v>
      </c>
      <c r="Q501">
        <v>198.30577839692199</v>
      </c>
      <c r="R501">
        <v>40.367108995087001</v>
      </c>
      <c r="S501" s="2">
        <f>(Table2[[#This Row],[Close Price]]-Table2[[#This Row],[20D EMA]])/Table2[[#This Row],[20D EMA]]</f>
        <v>-3.4253578732106361E-2</v>
      </c>
      <c r="T501" s="2">
        <f>(Table2[[#This Row],[Close Price]]-Table2[[#This Row],[50D EMA]])/Table2[[#This Row],[50D EMA]]</f>
        <v>8.7545763377481888E-3</v>
      </c>
      <c r="U501" s="2">
        <f>(Table2[[#This Row],[Close Price]]-Table2[[#This Row],[200D EMA]])/Table2[[#This Row],[200D EMA]]</f>
        <v>4.7826249339516007E-2</v>
      </c>
      <c r="V501">
        <v>2.0205485826752301</v>
      </c>
      <c r="W501">
        <v>206</v>
      </c>
      <c r="X501">
        <v>211.23</v>
      </c>
      <c r="Y501">
        <v>205.5</v>
      </c>
      <c r="Z501">
        <v>215.9</v>
      </c>
      <c r="AA501">
        <v>190.1</v>
      </c>
      <c r="AB501">
        <v>247.3</v>
      </c>
      <c r="AC501" s="2">
        <f>(Table2[[#This Row],[Close Price]]/Table2[[#This Row],[Day Low]])-1</f>
        <v>8.6893203883495751E-3</v>
      </c>
      <c r="AD501" s="2">
        <f>(Table2[[#This Row],[Day High]]/Table2[[#This Row],[Close Price]])-1</f>
        <v>1.655517589874389E-2</v>
      </c>
      <c r="AE501" s="2">
        <f>(Table2[[#This Row],[Close Price]]/Table2[[#This Row],[Current Week Low]])-1</f>
        <v>1.1143552311435378E-2</v>
      </c>
      <c r="AF501" s="2">
        <f>(Table2[[#This Row],[Current Week High]]/Table2[[#This Row],[Close Price]])-1</f>
        <v>3.9029789691515493E-2</v>
      </c>
      <c r="AG501" s="2">
        <f>(Table2[[#This Row],[Close Price]]/Table2[[#This Row],[Current Month Low]])-1</f>
        <v>9.305628616517625E-2</v>
      </c>
      <c r="AH501" s="2">
        <f>(Table2[[#This Row],[Current Month High]]/Table2[[#This Row],[Close Price]])-1</f>
        <v>0.19014389527888742</v>
      </c>
      <c r="AI501">
        <v>48.226574907358398</v>
      </c>
      <c r="AJ501">
        <v>43.849082727587401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0.19</v>
      </c>
      <c r="AM501" t="s">
        <v>10349</v>
      </c>
      <c r="AN501">
        <v>-0.2</v>
      </c>
      <c r="AO501" t="s">
        <v>10348</v>
      </c>
      <c r="AP501">
        <v>0.100746438606807</v>
      </c>
      <c r="AQ501">
        <f>(Table2[[#This Row],[Sharpe Ratio]]-AVERAGE(Table2[Sharpe Ratio]))/_xlfn.STDEV.P(Table2[Sharpe Ratio])</f>
        <v>0.4042723645755979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-3.0378521994443877</v>
      </c>
      <c r="AS501">
        <f>_xlfn.RANK.AVG(Table2[[#This Row],[1Y Return vs Nifty Z-Score]],Table2[1Y Return vs Nifty Z-Score])</f>
        <v>555</v>
      </c>
      <c r="AT501">
        <f>_xlfn.RANK.AVG(Table2[[#This Row],[6M Return vs Nifty Z-Score]],Table2[6M Return vs Nifty Z-Score])</f>
        <v>619</v>
      </c>
      <c r="AU501">
        <f>_xlfn.RANK.AVG(Table2[[#This Row],[Sharpe Ratio Z-Score]],Table2[Sharpe Ratio Z-Score])</f>
        <v>238</v>
      </c>
      <c r="AV501">
        <f>(Table2[[#This Row],[Rank 1Y]]+Table2[[#This Row],[Rank 6M]]+Table2[[#This Row],[Rank Sharpe]])/3</f>
        <v>470.66666666666669</v>
      </c>
    </row>
    <row r="502" spans="1:48" x14ac:dyDescent="0.3">
      <c r="A502" t="s">
        <v>140</v>
      </c>
      <c r="B502" t="s">
        <v>141</v>
      </c>
      <c r="C502" t="s">
        <v>10305</v>
      </c>
      <c r="D502" t="s">
        <v>54</v>
      </c>
      <c r="E502">
        <v>205592.27632368001</v>
      </c>
      <c r="F502">
        <v>323.60000000000002</v>
      </c>
      <c r="G502">
        <v>23.400224404598902</v>
      </c>
      <c r="H502">
        <f>(Table2[[#This Row],[1Y Return vs Nifty]]-AVERAGE(Table2[1Y Return vs Nifty]))/_xlfn.STDEV.P(Table2[1Y Return vs Nifty])</f>
        <v>-9.7940214651016877E-2</v>
      </c>
      <c r="I502">
        <v>-4.0996937879253696</v>
      </c>
      <c r="J502">
        <f>(Table2[[#This Row],[1M Return vs Nifty]]-AVERAGE(Table2[1M Return vs Nifty]))/_xlfn.STDEV.P(Table2[1M Return vs Nifty])</f>
        <v>-0.40538149692986125</v>
      </c>
      <c r="K502">
        <v>-11.099688102109999</v>
      </c>
      <c r="L502">
        <f>(Table2[[#This Row],[6M Return vs Nifty]]-AVERAGE(Table2[6M Return vs Nifty]))/_xlfn.STDEV.P(Table2[6M Return vs Nifty])</f>
        <v>-0.65090508822937787</v>
      </c>
      <c r="M502">
        <v>-4.2482231807949198</v>
      </c>
      <c r="N502">
        <f>(Table2[[#This Row],[1W Return vs Nifty]]-AVERAGE(Table2[1W Return vs Nifty]))/_xlfn.STDEV.P(Table2[1W Return vs Nifty])</f>
        <v>-1.0613518138508737</v>
      </c>
      <c r="O502">
        <v>328.69</v>
      </c>
      <c r="P502">
        <v>335.81506187698102</v>
      </c>
      <c r="Q502">
        <v>303.77091799179902</v>
      </c>
      <c r="R502">
        <v>41.140791140769302</v>
      </c>
      <c r="S502" s="2">
        <f>(Table2[[#This Row],[Close Price]]-Table2[[#This Row],[20D EMA]])/Table2[[#This Row],[20D EMA]]</f>
        <v>-1.5485716024217272E-2</v>
      </c>
      <c r="T502" s="2">
        <f>(Table2[[#This Row],[Close Price]]-Table2[[#This Row],[50D EMA]])/Table2[[#This Row],[50D EMA]]</f>
        <v>-3.6374371681564821E-2</v>
      </c>
      <c r="U502" s="2">
        <f>(Table2[[#This Row],[Close Price]]-Table2[[#This Row],[200D EMA]])/Table2[[#This Row],[200D EMA]]</f>
        <v>6.527643310718878E-2</v>
      </c>
      <c r="V502">
        <v>0.88330202310867201</v>
      </c>
      <c r="W502">
        <v>321.64999999999998</v>
      </c>
      <c r="X502">
        <v>326.60000000000002</v>
      </c>
      <c r="Y502">
        <v>321.64999999999998</v>
      </c>
      <c r="Z502">
        <v>334.2</v>
      </c>
      <c r="AA502">
        <v>310</v>
      </c>
      <c r="AB502">
        <v>337.95</v>
      </c>
      <c r="AC502" s="2">
        <f>(Table2[[#This Row],[Close Price]]/Table2[[#This Row],[Day Low]])-1</f>
        <v>6.0624902844708117E-3</v>
      </c>
      <c r="AD502" s="2">
        <f>(Table2[[#This Row],[Day High]]/Table2[[#This Row],[Close Price]])-1</f>
        <v>9.2707045735476168E-3</v>
      </c>
      <c r="AE502" s="2">
        <f>(Table2[[#This Row],[Close Price]]/Table2[[#This Row],[Current Week Low]])-1</f>
        <v>6.0624902844708117E-3</v>
      </c>
      <c r="AF502" s="2">
        <f>(Table2[[#This Row],[Current Week High]]/Table2[[#This Row],[Close Price]])-1</f>
        <v>3.2756489493201313E-2</v>
      </c>
      <c r="AG502" s="2">
        <f>(Table2[[#This Row],[Close Price]]/Table2[[#This Row],[Current Month Low]])-1</f>
        <v>4.3870967741935551E-2</v>
      </c>
      <c r="AH502" s="2">
        <f>(Table2[[#This Row],[Current Month High]]/Table2[[#This Row],[Close Price]])-1</f>
        <v>4.4344870210135889E-2</v>
      </c>
      <c r="AI502">
        <v>21.971569839307701</v>
      </c>
      <c r="AJ502">
        <v>58.433292533659703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-0.14000000000000001</v>
      </c>
      <c r="AM502" t="s">
        <v>10348</v>
      </c>
      <c r="AN502">
        <v>-0.86</v>
      </c>
      <c r="AO502" t="s">
        <v>10348</v>
      </c>
      <c r="AQ502">
        <f>(Table2[[#This Row],[Sharpe Ratio]]-AVERAGE(Table2[Sharpe Ratio]))/_xlfn.STDEV.P(Table2[Sharpe Ratio])</f>
        <v>-0.75319309836626391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330</v>
      </c>
      <c r="AT502">
        <f>_xlfn.RANK.AVG(Table2[[#This Row],[6M Return vs Nifty Z-Score]],Table2[6M Return vs Nifty Z-Score])</f>
        <v>535</v>
      </c>
      <c r="AU502">
        <f>_xlfn.RANK.AVG(Table2[[#This Row],[Sharpe Ratio Z-Score]],Table2[Sharpe Ratio Z-Score])</f>
        <v>551.5</v>
      </c>
      <c r="AV502">
        <f>(Table2[[#This Row],[Rank 1Y]]+Table2[[#This Row],[Rank 6M]]+Table2[[#This Row],[Rank Sharpe]])/3</f>
        <v>472.16666666666669</v>
      </c>
    </row>
    <row r="503" spans="1:48" x14ac:dyDescent="0.3">
      <c r="A503" t="s">
        <v>694</v>
      </c>
      <c r="B503" t="s">
        <v>695</v>
      </c>
      <c r="C503" t="s">
        <v>10315</v>
      </c>
      <c r="D503" t="s">
        <v>262</v>
      </c>
      <c r="E503">
        <v>25878.054542534999</v>
      </c>
      <c r="F503">
        <v>5234.45</v>
      </c>
      <c r="G503">
        <v>-26.928863141592402</v>
      </c>
      <c r="H503">
        <f>(Table2[[#This Row],[1Y Return vs Nifty]]-AVERAGE(Table2[1Y Return vs Nifty]))/_xlfn.STDEV.P(Table2[1Y Return vs Nifty])</f>
        <v>-0.8915065785617553</v>
      </c>
      <c r="I503">
        <v>-7.63876703210014</v>
      </c>
      <c r="J503">
        <f>(Table2[[#This Row],[1M Return vs Nifty]]-AVERAGE(Table2[1M Return vs Nifty]))/_xlfn.STDEV.P(Table2[1M Return vs Nifty])</f>
        <v>-0.74584926038458732</v>
      </c>
      <c r="K503">
        <v>2.9608946418346198</v>
      </c>
      <c r="L503">
        <f>(Table2[[#This Row],[6M Return vs Nifty]]-AVERAGE(Table2[6M Return vs Nifty]))/_xlfn.STDEV.P(Table2[6M Return vs Nifty])</f>
        <v>-0.16830803742584849</v>
      </c>
      <c r="M503">
        <v>1.75181551816936</v>
      </c>
      <c r="N503">
        <f>(Table2[[#This Row],[1W Return vs Nifty]]-AVERAGE(Table2[1W Return vs Nifty]))/_xlfn.STDEV.P(Table2[1W Return vs Nifty])</f>
        <v>0.29954757757001604</v>
      </c>
      <c r="O503">
        <v>5361.54</v>
      </c>
      <c r="P503">
        <v>5564.9339318627299</v>
      </c>
      <c r="Q503">
        <v>5253.7488263885298</v>
      </c>
      <c r="R503">
        <v>40.637676563333898</v>
      </c>
      <c r="S503" s="2">
        <f>(Table2[[#This Row],[Close Price]]-Table2[[#This Row],[20D EMA]])/Table2[[#This Row],[20D EMA]]</f>
        <v>-2.3704010414918129E-2</v>
      </c>
      <c r="T503" s="2">
        <f>(Table2[[#This Row],[Close Price]]-Table2[[#This Row],[50D EMA]])/Table2[[#This Row],[50D EMA]]</f>
        <v>-5.9386856323756641E-2</v>
      </c>
      <c r="U503" s="2">
        <f>(Table2[[#This Row],[Close Price]]-Table2[[#This Row],[200D EMA]])/Table2[[#This Row],[200D EMA]]</f>
        <v>-3.6733439352098097E-3</v>
      </c>
      <c r="V503">
        <v>1.46723405339288</v>
      </c>
      <c r="W503">
        <v>5216.6499999999996</v>
      </c>
      <c r="X503">
        <v>5312.35</v>
      </c>
      <c r="Y503">
        <v>5216.6499999999996</v>
      </c>
      <c r="Z503">
        <v>5312.35</v>
      </c>
      <c r="AA503">
        <v>4930</v>
      </c>
      <c r="AB503">
        <v>5738</v>
      </c>
      <c r="AC503" s="2">
        <f>(Table2[[#This Row],[Close Price]]/Table2[[#This Row],[Day Low]])-1</f>
        <v>3.412151476522407E-3</v>
      </c>
      <c r="AD503" s="2">
        <f>(Table2[[#This Row],[Day High]]/Table2[[#This Row],[Close Price]])-1</f>
        <v>1.4882174822569816E-2</v>
      </c>
      <c r="AE503" s="2">
        <f>(Table2[[#This Row],[Close Price]]/Table2[[#This Row],[Current Week Low]])-1</f>
        <v>3.412151476522407E-3</v>
      </c>
      <c r="AF503" s="2">
        <f>(Table2[[#This Row],[Current Week High]]/Table2[[#This Row],[Close Price]])-1</f>
        <v>1.4882174822569816E-2</v>
      </c>
      <c r="AG503" s="2">
        <f>(Table2[[#This Row],[Close Price]]/Table2[[#This Row],[Current Month Low]])-1</f>
        <v>6.1754563894523384E-2</v>
      </c>
      <c r="AH503" s="2">
        <f>(Table2[[#This Row],[Current Month High]]/Table2[[#This Row],[Close Price]])-1</f>
        <v>9.6199218638061357E-2</v>
      </c>
      <c r="AI503">
        <v>40.4158985184689</v>
      </c>
      <c r="AJ503">
        <v>30.064604298670599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-0.19</v>
      </c>
      <c r="AM503" t="s">
        <v>10348</v>
      </c>
      <c r="AN503">
        <v>-3.23</v>
      </c>
      <c r="AO503" t="s">
        <v>10348</v>
      </c>
      <c r="AP503">
        <v>4.0592746390986E-2</v>
      </c>
      <c r="AQ503">
        <f>(Table2[[#This Row],[Sharpe Ratio]]-AVERAGE(Table2[Sharpe Ratio]))/_xlfn.STDEV.P(Table2[Sharpe Ratio])</f>
        <v>-0.28682721344505097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631</v>
      </c>
      <c r="AT503">
        <f>_xlfn.RANK.AVG(Table2[[#This Row],[6M Return vs Nifty Z-Score]],Table2[6M Return vs Nifty Z-Score])</f>
        <v>361</v>
      </c>
      <c r="AU503">
        <f>_xlfn.RANK.AVG(Table2[[#This Row],[Sharpe Ratio Z-Score]],Table2[Sharpe Ratio Z-Score])</f>
        <v>425</v>
      </c>
      <c r="AV503">
        <f>(Table2[[#This Row],[Rank 1Y]]+Table2[[#This Row],[Rank 6M]]+Table2[[#This Row],[Rank Sharpe]])/3</f>
        <v>472.33333333333331</v>
      </c>
    </row>
    <row r="504" spans="1:48" x14ac:dyDescent="0.3">
      <c r="A504" t="s">
        <v>682</v>
      </c>
      <c r="B504" t="s">
        <v>683</v>
      </c>
      <c r="C504" t="s">
        <v>10315</v>
      </c>
      <c r="D504" t="s">
        <v>262</v>
      </c>
      <c r="E504">
        <v>26751.0592</v>
      </c>
      <c r="F504">
        <v>2416.1</v>
      </c>
      <c r="G504">
        <v>-20.440846687213199</v>
      </c>
      <c r="H504">
        <f>(Table2[[#This Row],[1Y Return vs Nifty]]-AVERAGE(Table2[1Y Return vs Nifty]))/_xlfn.STDEV.P(Table2[1Y Return vs Nifty])</f>
        <v>-0.7892064599281845</v>
      </c>
      <c r="I504">
        <v>-6.2054397275134896</v>
      </c>
      <c r="J504">
        <f>(Table2[[#This Row],[1M Return vs Nifty]]-AVERAGE(Table2[1M Return vs Nifty]))/_xlfn.STDEV.P(Table2[1M Return vs Nifty])</f>
        <v>-0.60795956214382696</v>
      </c>
      <c r="K504">
        <v>-1.5903438511175201</v>
      </c>
      <c r="L504">
        <f>(Table2[[#This Row],[6M Return vs Nifty]]-AVERAGE(Table2[6M Return vs Nifty]))/_xlfn.STDEV.P(Table2[6M Return vs Nifty])</f>
        <v>-0.32451879441941039</v>
      </c>
      <c r="M504">
        <v>-1.0472210449785799</v>
      </c>
      <c r="N504">
        <f>(Table2[[#This Row],[1W Return vs Nifty]]-AVERAGE(Table2[1W Return vs Nifty]))/_xlfn.STDEV.P(Table2[1W Return vs Nifty])</f>
        <v>-0.33531618689376835</v>
      </c>
      <c r="O504">
        <v>2482</v>
      </c>
      <c r="P504">
        <v>2521.03106526902</v>
      </c>
      <c r="Q504">
        <v>2353.0668925754999</v>
      </c>
      <c r="R504">
        <v>34.019149588099701</v>
      </c>
      <c r="S504" s="2">
        <f>(Table2[[#This Row],[Close Price]]-Table2[[#This Row],[20D EMA]])/Table2[[#This Row],[20D EMA]]</f>
        <v>-2.6551168412570544E-2</v>
      </c>
      <c r="T504" s="2">
        <f>(Table2[[#This Row],[Close Price]]-Table2[[#This Row],[50D EMA]])/Table2[[#This Row],[50D EMA]]</f>
        <v>-4.1622281738056599E-2</v>
      </c>
      <c r="U504" s="2">
        <f>(Table2[[#This Row],[Close Price]]-Table2[[#This Row],[200D EMA]])/Table2[[#This Row],[200D EMA]]</f>
        <v>2.6787639409395825E-2</v>
      </c>
      <c r="V504">
        <v>0.40865758981109701</v>
      </c>
      <c r="W504">
        <v>2401.15</v>
      </c>
      <c r="X504">
        <v>2480.25</v>
      </c>
      <c r="Y504">
        <v>2401.15</v>
      </c>
      <c r="Z504">
        <v>2488.6999999999998</v>
      </c>
      <c r="AA504">
        <v>2367.8000000000002</v>
      </c>
      <c r="AB504">
        <v>2615</v>
      </c>
      <c r="AC504" s="2">
        <f>(Table2[[#This Row],[Close Price]]/Table2[[#This Row],[Day Low]])-1</f>
        <v>6.2261832871748357E-3</v>
      </c>
      <c r="AD504" s="2">
        <f>(Table2[[#This Row],[Day High]]/Table2[[#This Row],[Close Price]])-1</f>
        <v>2.6551053350440723E-2</v>
      </c>
      <c r="AE504" s="2">
        <f>(Table2[[#This Row],[Close Price]]/Table2[[#This Row],[Current Week Low]])-1</f>
        <v>6.2261832871748357E-3</v>
      </c>
      <c r="AF504" s="2">
        <f>(Table2[[#This Row],[Current Week High]]/Table2[[#This Row],[Close Price]])-1</f>
        <v>3.0048425147965796E-2</v>
      </c>
      <c r="AG504" s="2">
        <f>(Table2[[#This Row],[Close Price]]/Table2[[#This Row],[Current Month Low]])-1</f>
        <v>2.0398682321141948E-2</v>
      </c>
      <c r="AH504" s="2">
        <f>(Table2[[#This Row],[Current Month High]]/Table2[[#This Row],[Close Price]])-1</f>
        <v>8.2322751541740846E-2</v>
      </c>
      <c r="AI504">
        <v>22.5114854517611</v>
      </c>
      <c r="AJ504">
        <v>28.844923208191101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-0.13</v>
      </c>
      <c r="AM504" t="s">
        <v>10348</v>
      </c>
      <c r="AN504">
        <v>0.71</v>
      </c>
      <c r="AO504" t="s">
        <v>10349</v>
      </c>
      <c r="AP504">
        <v>5.4042030615996002E-2</v>
      </c>
      <c r="AQ504">
        <f>(Table2[[#This Row],[Sharpe Ratio]]-AVERAGE(Table2[Sharpe Ratio]))/_xlfn.STDEV.P(Table2[Sharpe Ratio])</f>
        <v>-0.13230977136957414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602</v>
      </c>
      <c r="AT504">
        <f>_xlfn.RANK.AVG(Table2[[#This Row],[6M Return vs Nifty Z-Score]],Table2[6M Return vs Nifty Z-Score])</f>
        <v>433</v>
      </c>
      <c r="AU504">
        <f>_xlfn.RANK.AVG(Table2[[#This Row],[Sharpe Ratio Z-Score]],Table2[Sharpe Ratio Z-Score])</f>
        <v>384</v>
      </c>
      <c r="AV504">
        <f>(Table2[[#This Row],[Rank 1Y]]+Table2[[#This Row],[Rank 6M]]+Table2[[#This Row],[Rank Sharpe]])/3</f>
        <v>473</v>
      </c>
    </row>
    <row r="505" spans="1:48" x14ac:dyDescent="0.3">
      <c r="A505" t="s">
        <v>281</v>
      </c>
      <c r="B505" t="s">
        <v>282</v>
      </c>
      <c r="C505" t="s">
        <v>10309</v>
      </c>
      <c r="D505" t="s">
        <v>283</v>
      </c>
      <c r="E505">
        <v>97506.846221265005</v>
      </c>
      <c r="F505">
        <v>6781.45</v>
      </c>
      <c r="G505">
        <v>8.3874237484053502</v>
      </c>
      <c r="H505">
        <f>(Table2[[#This Row],[1Y Return vs Nifty]]-AVERAGE(Table2[1Y Return vs Nifty]))/_xlfn.STDEV.P(Table2[1Y Return vs Nifty])</f>
        <v>-0.3346552875781405</v>
      </c>
      <c r="I505">
        <v>3.7173241280849201E-2</v>
      </c>
      <c r="J505">
        <f>(Table2[[#This Row],[1M Return vs Nifty]]-AVERAGE(Table2[1M Return vs Nifty]))/_xlfn.STDEV.P(Table2[1M Return vs Nifty])</f>
        <v>-7.404465100484434E-3</v>
      </c>
      <c r="K505">
        <v>-10.271405880751701</v>
      </c>
      <c r="L505">
        <f>(Table2[[#This Row],[6M Return vs Nifty]]-AVERAGE(Table2[6M Return vs Nifty]))/_xlfn.STDEV.P(Table2[6M Return vs Nifty])</f>
        <v>-0.62247621266000241</v>
      </c>
      <c r="M505">
        <v>-0.548211181310578</v>
      </c>
      <c r="N505">
        <f>(Table2[[#This Row],[1W Return vs Nifty]]-AVERAGE(Table2[1W Return vs Nifty]))/_xlfn.STDEV.P(Table2[1W Return vs Nifty])</f>
        <v>-0.22213321360794094</v>
      </c>
      <c r="O505">
        <v>6668.38</v>
      </c>
      <c r="P505">
        <v>6497.6667857626599</v>
      </c>
      <c r="Q505">
        <v>6051.0015649088</v>
      </c>
      <c r="R505">
        <v>59.030707086824002</v>
      </c>
      <c r="S505" s="2">
        <f>(Table2[[#This Row],[Close Price]]-Table2[[#This Row],[20D EMA]])/Table2[[#This Row],[20D EMA]]</f>
        <v>1.6956142271436197E-2</v>
      </c>
      <c r="T505" s="2">
        <f>(Table2[[#This Row],[Close Price]]-Table2[[#This Row],[50D EMA]])/Table2[[#This Row],[50D EMA]]</f>
        <v>4.3674633309782919E-2</v>
      </c>
      <c r="U505" s="2">
        <f>(Table2[[#This Row],[Close Price]]-Table2[[#This Row],[200D EMA]])/Table2[[#This Row],[200D EMA]]</f>
        <v>0.12071529436172093</v>
      </c>
      <c r="V505">
        <v>1.2223563368244701</v>
      </c>
      <c r="W505">
        <v>6734</v>
      </c>
      <c r="X505">
        <v>6850.75</v>
      </c>
      <c r="Y505">
        <v>6608.8</v>
      </c>
      <c r="Z505">
        <v>6878</v>
      </c>
      <c r="AA505">
        <v>6420.95</v>
      </c>
      <c r="AB505">
        <v>6927.4</v>
      </c>
      <c r="AC505" s="2">
        <f>(Table2[[#This Row],[Close Price]]/Table2[[#This Row],[Day Low]])-1</f>
        <v>7.0463320463320933E-3</v>
      </c>
      <c r="AD505" s="2">
        <f>(Table2[[#This Row],[Day High]]/Table2[[#This Row],[Close Price]])-1</f>
        <v>1.0219053447271698E-2</v>
      </c>
      <c r="AE505" s="2">
        <f>(Table2[[#This Row],[Close Price]]/Table2[[#This Row],[Current Week Low]])-1</f>
        <v>2.6124258564338421E-2</v>
      </c>
      <c r="AF505" s="2">
        <f>(Table2[[#This Row],[Current Week High]]/Table2[[#This Row],[Close Price]])-1</f>
        <v>1.4237368114488724E-2</v>
      </c>
      <c r="AG505" s="2">
        <f>(Table2[[#This Row],[Close Price]]/Table2[[#This Row],[Current Month Low]])-1</f>
        <v>5.6144340011992089E-2</v>
      </c>
      <c r="AH505" s="2">
        <f>(Table2[[#This Row],[Current Month High]]/Table2[[#This Row],[Close Price]])-1</f>
        <v>2.1521945896526562E-2</v>
      </c>
      <c r="AI505">
        <v>2.15219458965265</v>
      </c>
      <c r="AJ505">
        <v>43.492382564536598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-0.04</v>
      </c>
      <c r="AM505" t="s">
        <v>10348</v>
      </c>
      <c r="AN505">
        <v>3.66</v>
      </c>
      <c r="AO505" t="s">
        <v>10349</v>
      </c>
      <c r="AP505">
        <v>8.8639034927569995E-3</v>
      </c>
      <c r="AQ505">
        <f>(Table2[[#This Row],[Sharpe Ratio]]-AVERAGE(Table2[Sharpe Ratio]))/_xlfn.STDEV.P(Table2[Sharpe Ratio])</f>
        <v>-0.65135662353307044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-1.8380258024796388</v>
      </c>
      <c r="AS505">
        <f>_xlfn.RANK.AVG(Table2[[#This Row],[1Y Return vs Nifty Z-Score]],Table2[1Y Return vs Nifty Z-Score])</f>
        <v>393</v>
      </c>
      <c r="AT505">
        <f>_xlfn.RANK.AVG(Table2[[#This Row],[6M Return vs Nifty Z-Score]],Table2[6M Return vs Nifty Z-Score])</f>
        <v>523</v>
      </c>
      <c r="AU505">
        <f>_xlfn.RANK.AVG(Table2[[#This Row],[Sharpe Ratio Z-Score]],Table2[Sharpe Ratio Z-Score])</f>
        <v>504</v>
      </c>
      <c r="AV505">
        <f>(Table2[[#This Row],[Rank 1Y]]+Table2[[#This Row],[Rank 6M]]+Table2[[#This Row],[Rank Sharpe]])/3</f>
        <v>473.33333333333331</v>
      </c>
    </row>
    <row r="506" spans="1:48" x14ac:dyDescent="0.3">
      <c r="A506" t="s">
        <v>1086</v>
      </c>
      <c r="B506" t="s">
        <v>1087</v>
      </c>
      <c r="C506" t="s">
        <v>10305</v>
      </c>
      <c r="D506" t="s">
        <v>24</v>
      </c>
      <c r="E506">
        <v>11932.413169067901</v>
      </c>
      <c r="F506">
        <v>108.36</v>
      </c>
      <c r="G506">
        <v>-6.1571246201480996</v>
      </c>
      <c r="H506">
        <f>(Table2[[#This Row],[1Y Return vs Nifty]]-AVERAGE(Table2[1Y Return vs Nifty]))/_xlfn.STDEV.P(Table2[1Y Return vs Nifty])</f>
        <v>-0.56398716952342098</v>
      </c>
      <c r="I506">
        <v>-2.5048672427723599</v>
      </c>
      <c r="J506">
        <f>(Table2[[#This Row],[1M Return vs Nifty]]-AVERAGE(Table2[1M Return vs Nifty]))/_xlfn.STDEV.P(Table2[1M Return vs Nifty])</f>
        <v>-0.25195516481870289</v>
      </c>
      <c r="K506">
        <v>-36.202532411247503</v>
      </c>
      <c r="L506">
        <f>(Table2[[#This Row],[6M Return vs Nifty]]-AVERAGE(Table2[6M Return vs Nifty]))/_xlfn.STDEV.P(Table2[6M Return vs Nifty])</f>
        <v>-1.5125022816733851</v>
      </c>
      <c r="M506">
        <v>-3.0507366773822899</v>
      </c>
      <c r="N506">
        <f>(Table2[[#This Row],[1W Return vs Nifty]]-AVERAGE(Table2[1W Return vs Nifty]))/_xlfn.STDEV.P(Table2[1W Return vs Nifty])</f>
        <v>-0.78974379005424589</v>
      </c>
      <c r="O506">
        <v>110.8</v>
      </c>
      <c r="P506">
        <v>113.76133396509</v>
      </c>
      <c r="Q506">
        <v>115.858524956111</v>
      </c>
      <c r="R506">
        <v>36.713326931164602</v>
      </c>
      <c r="S506" s="2">
        <f>(Table2[[#This Row],[Close Price]]-Table2[[#This Row],[20D EMA]])/Table2[[#This Row],[20D EMA]]</f>
        <v>-2.2021660649819474E-2</v>
      </c>
      <c r="T506" s="2">
        <f>(Table2[[#This Row],[Close Price]]-Table2[[#This Row],[50D EMA]])/Table2[[#This Row],[50D EMA]]</f>
        <v>-4.7479523813842704E-2</v>
      </c>
      <c r="U506" s="2">
        <f>(Table2[[#This Row],[Close Price]]-Table2[[#This Row],[200D EMA]])/Table2[[#This Row],[200D EMA]]</f>
        <v>-6.4721391532919614E-2</v>
      </c>
      <c r="V506">
        <v>0.44149737696341601</v>
      </c>
      <c r="W506">
        <v>108.05</v>
      </c>
      <c r="X506">
        <v>109.85</v>
      </c>
      <c r="Y506">
        <v>108.05</v>
      </c>
      <c r="Z506">
        <v>111.39</v>
      </c>
      <c r="AA506">
        <v>107.65</v>
      </c>
      <c r="AB506">
        <v>123.7</v>
      </c>
      <c r="AC506" s="2">
        <f>(Table2[[#This Row],[Close Price]]/Table2[[#This Row],[Day Low]])-1</f>
        <v>2.8690421101342789E-3</v>
      </c>
      <c r="AD506" s="2">
        <f>(Table2[[#This Row],[Day High]]/Table2[[#This Row],[Close Price]])-1</f>
        <v>1.3750461424880012E-2</v>
      </c>
      <c r="AE506" s="2">
        <f>(Table2[[#This Row],[Close Price]]/Table2[[#This Row],[Current Week Low]])-1</f>
        <v>2.8690421101342789E-3</v>
      </c>
      <c r="AF506" s="2">
        <f>(Table2[[#This Row],[Current Week High]]/Table2[[#This Row],[Close Price]])-1</f>
        <v>2.7962347729789672E-2</v>
      </c>
      <c r="AG506" s="2">
        <f>(Table2[[#This Row],[Close Price]]/Table2[[#This Row],[Current Month Low]])-1</f>
        <v>6.5954482117973612E-3</v>
      </c>
      <c r="AH506" s="2">
        <f>(Table2[[#This Row],[Current Month High]]/Table2[[#This Row],[Close Price]])-1</f>
        <v>0.14156515319306018</v>
      </c>
      <c r="AI506">
        <v>40.734588409007003</v>
      </c>
      <c r="AJ506">
        <v>27.7830188679245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-0.13</v>
      </c>
      <c r="AM506" t="s">
        <v>10348</v>
      </c>
      <c r="AN506">
        <v>-5.35</v>
      </c>
      <c r="AO506" t="s">
        <v>10348</v>
      </c>
      <c r="AP506">
        <v>0.115934990750554</v>
      </c>
      <c r="AQ506">
        <f>(Table2[[#This Row],[Sharpe Ratio]]-AVERAGE(Table2[Sharpe Ratio]))/_xlfn.STDEV.P(Table2[Sharpe Ratio])</f>
        <v>0.57877207674002273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504</v>
      </c>
      <c r="AT506">
        <f>_xlfn.RANK.AVG(Table2[[#This Row],[6M Return vs Nifty Z-Score]],Table2[6M Return vs Nifty Z-Score])</f>
        <v>717</v>
      </c>
      <c r="AU506">
        <f>_xlfn.RANK.AVG(Table2[[#This Row],[Sharpe Ratio Z-Score]],Table2[Sharpe Ratio Z-Score])</f>
        <v>200</v>
      </c>
      <c r="AV506">
        <f>(Table2[[#This Row],[Rank 1Y]]+Table2[[#This Row],[Rank 6M]]+Table2[[#This Row],[Rank Sharpe]])/3</f>
        <v>473.66666666666669</v>
      </c>
    </row>
    <row r="507" spans="1:48" x14ac:dyDescent="0.3">
      <c r="A507" t="s">
        <v>859</v>
      </c>
      <c r="B507" t="s">
        <v>860</v>
      </c>
      <c r="C507" t="s">
        <v>10315</v>
      </c>
      <c r="D507" t="s">
        <v>514</v>
      </c>
      <c r="E507">
        <v>18320.256260865001</v>
      </c>
      <c r="F507">
        <v>1620.45</v>
      </c>
      <c r="G507">
        <v>5.4015383441551901</v>
      </c>
      <c r="H507">
        <f>(Table2[[#This Row],[1Y Return vs Nifty]]-AVERAGE(Table2[1Y Return vs Nifty]))/_xlfn.STDEV.P(Table2[1Y Return vs Nifty])</f>
        <v>-0.38173538258543133</v>
      </c>
      <c r="I507">
        <v>-9.3852357999779308</v>
      </c>
      <c r="J507">
        <f>(Table2[[#This Row],[1M Return vs Nifty]]-AVERAGE(Table2[1M Return vs Nifty]))/_xlfn.STDEV.P(Table2[1M Return vs Nifty])</f>
        <v>-0.9138639564131612</v>
      </c>
      <c r="K507">
        <v>-3.2776203345458699</v>
      </c>
      <c r="L507">
        <f>(Table2[[#This Row],[6M Return vs Nifty]]-AVERAGE(Table2[6M Return vs Nifty]))/_xlfn.STDEV.P(Table2[6M Return vs Nifty])</f>
        <v>-0.38243066547207716</v>
      </c>
      <c r="M507">
        <v>-4.5349944181496999</v>
      </c>
      <c r="N507">
        <f>(Table2[[#This Row],[1W Return vs Nifty]]-AVERAGE(Table2[1W Return vs Nifty]))/_xlfn.STDEV.P(Table2[1W Return vs Nifty])</f>
        <v>-1.1263958613935177</v>
      </c>
      <c r="O507">
        <v>1659.24</v>
      </c>
      <c r="P507">
        <v>1691.51295629532</v>
      </c>
      <c r="Q507">
        <v>1600.06722180976</v>
      </c>
      <c r="R507">
        <v>40.2727287180156</v>
      </c>
      <c r="S507" s="2">
        <f>(Table2[[#This Row],[Close Price]]-Table2[[#This Row],[20D EMA]])/Table2[[#This Row],[20D EMA]]</f>
        <v>-2.3378173139509632E-2</v>
      </c>
      <c r="T507" s="2">
        <f>(Table2[[#This Row],[Close Price]]-Table2[[#This Row],[50D EMA]])/Table2[[#This Row],[50D EMA]]</f>
        <v>-4.2011476194045265E-2</v>
      </c>
      <c r="U507" s="2">
        <f>(Table2[[#This Row],[Close Price]]-Table2[[#This Row],[200D EMA]])/Table2[[#This Row],[200D EMA]]</f>
        <v>1.2738701169808396E-2</v>
      </c>
      <c r="V507">
        <v>0.76121974052615304</v>
      </c>
      <c r="W507">
        <v>1606</v>
      </c>
      <c r="X507">
        <v>1637.95</v>
      </c>
      <c r="Y507">
        <v>1606</v>
      </c>
      <c r="Z507">
        <v>1644.9</v>
      </c>
      <c r="AA507">
        <v>1556.3</v>
      </c>
      <c r="AB507">
        <v>1790</v>
      </c>
      <c r="AC507" s="2">
        <f>(Table2[[#This Row],[Close Price]]/Table2[[#This Row],[Day Low]])-1</f>
        <v>8.9975093399752293E-3</v>
      </c>
      <c r="AD507" s="2">
        <f>(Table2[[#This Row],[Day High]]/Table2[[#This Row],[Close Price]])-1</f>
        <v>1.0799469283223839E-2</v>
      </c>
      <c r="AE507" s="2">
        <f>(Table2[[#This Row],[Close Price]]/Table2[[#This Row],[Current Week Low]])-1</f>
        <v>8.9975093399752293E-3</v>
      </c>
      <c r="AF507" s="2">
        <f>(Table2[[#This Row],[Current Week High]]/Table2[[#This Row],[Close Price]])-1</f>
        <v>1.5088401369989901E-2</v>
      </c>
      <c r="AG507" s="2">
        <f>(Table2[[#This Row],[Close Price]]/Table2[[#This Row],[Current Month Low]])-1</f>
        <v>4.1219559210948997E-2</v>
      </c>
      <c r="AH507" s="2">
        <f>(Table2[[#This Row],[Current Month High]]/Table2[[#This Row],[Close Price]])-1</f>
        <v>0.10463142954117677</v>
      </c>
      <c r="AI507">
        <v>17.371717732728499</v>
      </c>
      <c r="AJ507">
        <v>42.544862772695197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-0.12</v>
      </c>
      <c r="AM507" t="s">
        <v>10348</v>
      </c>
      <c r="AN507">
        <v>-2.5499999999999998</v>
      </c>
      <c r="AO507" t="s">
        <v>10348</v>
      </c>
      <c r="AQ507">
        <f>(Table2[[#This Row],[Sharpe Ratio]]-AVERAGE(Table2[Sharpe Ratio]))/_xlfn.STDEV.P(Table2[Sharpe Ratio])</f>
        <v>-0.75319309836626391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421</v>
      </c>
      <c r="AT507">
        <f>_xlfn.RANK.AVG(Table2[[#This Row],[6M Return vs Nifty Z-Score]],Table2[6M Return vs Nifty Z-Score])</f>
        <v>449</v>
      </c>
      <c r="AU507">
        <f>_xlfn.RANK.AVG(Table2[[#This Row],[Sharpe Ratio Z-Score]],Table2[Sharpe Ratio Z-Score])</f>
        <v>551.5</v>
      </c>
      <c r="AV507">
        <f>(Table2[[#This Row],[Rank 1Y]]+Table2[[#This Row],[Rank 6M]]+Table2[[#This Row],[Rank Sharpe]])/3</f>
        <v>473.83333333333331</v>
      </c>
    </row>
    <row r="508" spans="1:48" x14ac:dyDescent="0.3">
      <c r="A508" t="s">
        <v>438</v>
      </c>
      <c r="B508" t="s">
        <v>439</v>
      </c>
      <c r="C508" t="s">
        <v>10305</v>
      </c>
      <c r="D508" t="s">
        <v>34</v>
      </c>
      <c r="E508">
        <v>53967.324883563997</v>
      </c>
      <c r="F508">
        <v>118.54</v>
      </c>
      <c r="G508">
        <v>6.5539115259495899</v>
      </c>
      <c r="H508">
        <f>(Table2[[#This Row],[1Y Return vs Nifty]]-AVERAGE(Table2[1Y Return vs Nifty]))/_xlfn.STDEV.P(Table2[1Y Return vs Nifty])</f>
        <v>-0.36356528174850422</v>
      </c>
      <c r="I508">
        <v>-3.65141141372475</v>
      </c>
      <c r="J508">
        <f>(Table2[[#This Row],[1M Return vs Nifty]]-AVERAGE(Table2[1M Return vs Nifty]))/_xlfn.STDEV.P(Table2[1M Return vs Nifty])</f>
        <v>-0.36225560299944382</v>
      </c>
      <c r="K508">
        <v>-25.410811441215699</v>
      </c>
      <c r="L508">
        <f>(Table2[[#This Row],[6M Return vs Nifty]]-AVERAGE(Table2[6M Return vs Nifty]))/_xlfn.STDEV.P(Table2[6M Return vs Nifty])</f>
        <v>-1.142101366713095</v>
      </c>
      <c r="M508">
        <v>-1.7230638009363299</v>
      </c>
      <c r="N508">
        <f>(Table2[[#This Row],[1W Return vs Nifty]]-AVERAGE(Table2[1W Return vs Nifty]))/_xlfn.STDEV.P(Table2[1W Return vs Nifty])</f>
        <v>-0.48860753073758151</v>
      </c>
      <c r="O508">
        <v>119.46</v>
      </c>
      <c r="P508">
        <v>121.701857264514</v>
      </c>
      <c r="Q508">
        <v>120.904721246441</v>
      </c>
      <c r="R508">
        <v>46.917990748255399</v>
      </c>
      <c r="S508" s="2">
        <f>(Table2[[#This Row],[Close Price]]-Table2[[#This Row],[20D EMA]])/Table2[[#This Row],[20D EMA]]</f>
        <v>-7.7013226184495858E-3</v>
      </c>
      <c r="T508" s="2">
        <f>(Table2[[#This Row],[Close Price]]-Table2[[#This Row],[50D EMA]])/Table2[[#This Row],[50D EMA]]</f>
        <v>-2.5980353427489857E-2</v>
      </c>
      <c r="U508" s="2">
        <f>(Table2[[#This Row],[Close Price]]-Table2[[#This Row],[200D EMA]])/Table2[[#This Row],[200D EMA]]</f>
        <v>-1.9558551742747614E-2</v>
      </c>
      <c r="V508">
        <v>0.451761878843425</v>
      </c>
      <c r="W508">
        <v>117.62</v>
      </c>
      <c r="X508">
        <v>118.8</v>
      </c>
      <c r="Y508">
        <v>117.1</v>
      </c>
      <c r="Z508">
        <v>121.49</v>
      </c>
      <c r="AA508">
        <v>114</v>
      </c>
      <c r="AB508">
        <v>128.19999999999999</v>
      </c>
      <c r="AC508" s="2">
        <f>(Table2[[#This Row],[Close Price]]/Table2[[#This Row],[Day Low]])-1</f>
        <v>7.821799013773223E-3</v>
      </c>
      <c r="AD508" s="2">
        <f>(Table2[[#This Row],[Day High]]/Table2[[#This Row],[Close Price]])-1</f>
        <v>2.1933524548674033E-3</v>
      </c>
      <c r="AE508" s="2">
        <f>(Table2[[#This Row],[Close Price]]/Table2[[#This Row],[Current Week Low]])-1</f>
        <v>1.2297181895815745E-2</v>
      </c>
      <c r="AF508" s="2">
        <f>(Table2[[#This Row],[Current Week High]]/Table2[[#This Row],[Close Price]])-1</f>
        <v>2.4886114391766467E-2</v>
      </c>
      <c r="AG508" s="2">
        <f>(Table2[[#This Row],[Close Price]]/Table2[[#This Row],[Current Month Low]])-1</f>
        <v>3.9824561403508874E-2</v>
      </c>
      <c r="AH508" s="2">
        <f>(Table2[[#This Row],[Current Month High]]/Table2[[#This Row],[Close Price]])-1</f>
        <v>8.1491479669309808E-2</v>
      </c>
      <c r="AI508">
        <v>33.246161633203897</v>
      </c>
      <c r="AJ508">
        <v>39.049853372434001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-0.03</v>
      </c>
      <c r="AM508" t="s">
        <v>10348</v>
      </c>
      <c r="AN508">
        <v>-0.7</v>
      </c>
      <c r="AO508" t="s">
        <v>10348</v>
      </c>
      <c r="AP508">
        <v>7.1860741648818005E-2</v>
      </c>
      <c r="AQ508">
        <f>(Table2[[#This Row],[Sharpe Ratio]]-AVERAGE(Table2[Sharpe Ratio]))/_xlfn.STDEV.P(Table2[Sharpe Ratio])</f>
        <v>7.2407565539237148E-2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406</v>
      </c>
      <c r="AT508">
        <f>_xlfn.RANK.AVG(Table2[[#This Row],[6M Return vs Nifty Z-Score]],Table2[6M Return vs Nifty Z-Score])</f>
        <v>681</v>
      </c>
      <c r="AU508">
        <f>_xlfn.RANK.AVG(Table2[[#This Row],[Sharpe Ratio Z-Score]],Table2[Sharpe Ratio Z-Score])</f>
        <v>337</v>
      </c>
      <c r="AV508">
        <f>(Table2[[#This Row],[Rank 1Y]]+Table2[[#This Row],[Rank 6M]]+Table2[[#This Row],[Rank Sharpe]])/3</f>
        <v>474.66666666666669</v>
      </c>
    </row>
    <row r="509" spans="1:48" x14ac:dyDescent="0.3">
      <c r="A509" t="s">
        <v>1049</v>
      </c>
      <c r="B509" t="s">
        <v>1050</v>
      </c>
      <c r="C509" t="s">
        <v>10316</v>
      </c>
      <c r="D509" t="s">
        <v>335</v>
      </c>
      <c r="E509">
        <v>13092.094188999999</v>
      </c>
      <c r="F509">
        <v>944.5</v>
      </c>
      <c r="G509">
        <v>-8.1183055079238695</v>
      </c>
      <c r="H509">
        <f>(Table2[[#This Row],[1Y Return vs Nifty]]-AVERAGE(Table2[1Y Return vs Nifty]))/_xlfn.STDEV.P(Table2[1Y Return vs Nifty])</f>
        <v>-0.59491018565509779</v>
      </c>
      <c r="I509">
        <v>1.9326031939252</v>
      </c>
      <c r="J509">
        <f>(Table2[[#This Row],[1M Return vs Nifty]]-AVERAGE(Table2[1M Return vs Nifty]))/_xlfn.STDEV.P(Table2[1M Return vs Nifty])</f>
        <v>0.17494067223854121</v>
      </c>
      <c r="K509">
        <v>12.9392289407501</v>
      </c>
      <c r="L509">
        <f>(Table2[[#This Row],[6M Return vs Nifty]]-AVERAGE(Table2[6M Return vs Nifty]))/_xlfn.STDEV.P(Table2[6M Return vs Nifty])</f>
        <v>0.17417525734813097</v>
      </c>
      <c r="M509">
        <v>-1.7726092394492701</v>
      </c>
      <c r="N509">
        <f>(Table2[[#This Row],[1W Return vs Nifty]]-AVERAGE(Table2[1W Return vs Nifty]))/_xlfn.STDEV.P(Table2[1W Return vs Nifty])</f>
        <v>-0.49984518444331194</v>
      </c>
      <c r="O509">
        <v>951.48</v>
      </c>
      <c r="P509">
        <v>899.76440771900195</v>
      </c>
      <c r="Q509">
        <v>804.33925382626501</v>
      </c>
      <c r="R509">
        <v>43.561163417222303</v>
      </c>
      <c r="S509" s="2">
        <f>(Table2[[#This Row],[Close Price]]-Table2[[#This Row],[20D EMA]])/Table2[[#This Row],[20D EMA]]</f>
        <v>-7.3359397990499205E-3</v>
      </c>
      <c r="T509" s="2">
        <f>(Table2[[#This Row],[Close Price]]-Table2[[#This Row],[50D EMA]])/Table2[[#This Row],[50D EMA]]</f>
        <v>4.9719228608305938E-2</v>
      </c>
      <c r="U509" s="2">
        <f>(Table2[[#This Row],[Close Price]]-Table2[[#This Row],[200D EMA]])/Table2[[#This Row],[200D EMA]]</f>
        <v>0.1742557577626434</v>
      </c>
      <c r="V509">
        <v>0.67293251485872696</v>
      </c>
      <c r="W509">
        <v>936.15</v>
      </c>
      <c r="X509">
        <v>949.45</v>
      </c>
      <c r="Y509">
        <v>929</v>
      </c>
      <c r="Z509">
        <v>959.85</v>
      </c>
      <c r="AA509">
        <v>926.6</v>
      </c>
      <c r="AB509">
        <v>1025</v>
      </c>
      <c r="AC509" s="2">
        <f>(Table2[[#This Row],[Close Price]]/Table2[[#This Row],[Day Low]])-1</f>
        <v>8.91951076216424E-3</v>
      </c>
      <c r="AD509" s="2">
        <f>(Table2[[#This Row],[Day High]]/Table2[[#This Row],[Close Price]])-1</f>
        <v>5.2408681842244231E-3</v>
      </c>
      <c r="AE509" s="2">
        <f>(Table2[[#This Row],[Close Price]]/Table2[[#This Row],[Current Week Low]])-1</f>
        <v>1.6684607104413329E-2</v>
      </c>
      <c r="AF509" s="2">
        <f>(Table2[[#This Row],[Current Week High]]/Table2[[#This Row],[Close Price]])-1</f>
        <v>1.6251985177342609E-2</v>
      </c>
      <c r="AG509" s="2">
        <f>(Table2[[#This Row],[Close Price]]/Table2[[#This Row],[Current Month Low]])-1</f>
        <v>1.9317936542197156E-2</v>
      </c>
      <c r="AH509" s="2">
        <f>(Table2[[#This Row],[Current Month High]]/Table2[[#This Row],[Close Price]])-1</f>
        <v>8.5230280571731099E-2</v>
      </c>
      <c r="AI509">
        <v>8.5230280571731107</v>
      </c>
      <c r="AJ509">
        <v>45.947616472224297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0.2</v>
      </c>
      <c r="AM509" t="s">
        <v>10349</v>
      </c>
      <c r="AN509">
        <v>-4.8499999999999996</v>
      </c>
      <c r="AO509" t="s">
        <v>10348</v>
      </c>
      <c r="AP509">
        <v>-3.2434219447939998E-2</v>
      </c>
      <c r="AQ509">
        <f>(Table2[[#This Row],[Sharpe Ratio]]-AVERAGE(Table2[Sharpe Ratio]))/_xlfn.STDEV.P(Table2[Sharpe Ratio])</f>
        <v>-1.1258265070268387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-1.8714659475385762</v>
      </c>
      <c r="AS509">
        <f>_xlfn.RANK.AVG(Table2[[#This Row],[1Y Return vs Nifty Z-Score]],Table2[1Y Return vs Nifty Z-Score])</f>
        <v>516</v>
      </c>
      <c r="AT509">
        <f>_xlfn.RANK.AVG(Table2[[#This Row],[6M Return vs Nifty Z-Score]],Table2[6M Return vs Nifty Z-Score])</f>
        <v>267</v>
      </c>
      <c r="AU509">
        <f>_xlfn.RANK.AVG(Table2[[#This Row],[Sharpe Ratio Z-Score]],Table2[Sharpe Ratio Z-Score])</f>
        <v>642</v>
      </c>
      <c r="AV509">
        <f>(Table2[[#This Row],[Rank 1Y]]+Table2[[#This Row],[Rank 6M]]+Table2[[#This Row],[Rank Sharpe]])/3</f>
        <v>475</v>
      </c>
    </row>
    <row r="510" spans="1:48" x14ac:dyDescent="0.3">
      <c r="A510" t="s">
        <v>1278</v>
      </c>
      <c r="B510" t="s">
        <v>1279</v>
      </c>
      <c r="C510" t="s">
        <v>10317</v>
      </c>
      <c r="D510" t="s">
        <v>139</v>
      </c>
      <c r="E510">
        <v>9183.6424029899899</v>
      </c>
      <c r="F510">
        <v>592.35</v>
      </c>
      <c r="G510">
        <v>-18.123226227472902</v>
      </c>
      <c r="H510">
        <f>(Table2[[#This Row],[1Y Return vs Nifty]]-AVERAGE(Table2[1Y Return vs Nifty]))/_xlfn.STDEV.P(Table2[1Y Return vs Nifty])</f>
        <v>-0.75266326530989813</v>
      </c>
      <c r="I510">
        <v>-4.3410972854052803</v>
      </c>
      <c r="J510">
        <f>(Table2[[#This Row],[1M Return vs Nifty]]-AVERAGE(Table2[1M Return vs Nifty]))/_xlfn.STDEV.P(Table2[1M Return vs Nifty])</f>
        <v>-0.42860512164924697</v>
      </c>
      <c r="K510">
        <v>-14.670327522386</v>
      </c>
      <c r="L510">
        <f>(Table2[[#This Row],[6M Return vs Nifty]]-AVERAGE(Table2[6M Return vs Nifty]))/_xlfn.STDEV.P(Table2[6M Return vs Nifty])</f>
        <v>-0.77345904527999387</v>
      </c>
      <c r="M510">
        <v>-0.83220371627734002</v>
      </c>
      <c r="N510">
        <f>(Table2[[#This Row],[1W Return vs Nifty]]-AVERAGE(Table2[1W Return vs Nifty]))/_xlfn.STDEV.P(Table2[1W Return vs Nifty])</f>
        <v>-0.2865470094841337</v>
      </c>
      <c r="O510">
        <v>586.09</v>
      </c>
      <c r="P510">
        <v>593.47688377384202</v>
      </c>
      <c r="Q510">
        <v>575.05973771237905</v>
      </c>
      <c r="R510">
        <v>58.4835218887102</v>
      </c>
      <c r="S510" s="2">
        <f>(Table2[[#This Row],[Close Price]]-Table2[[#This Row],[20D EMA]])/Table2[[#This Row],[20D EMA]]</f>
        <v>1.0680953437185399E-2</v>
      </c>
      <c r="T510" s="2">
        <f>(Table2[[#This Row],[Close Price]]-Table2[[#This Row],[50D EMA]])/Table2[[#This Row],[50D EMA]]</f>
        <v>-1.8987829259267679E-3</v>
      </c>
      <c r="U510" s="2">
        <f>(Table2[[#This Row],[Close Price]]-Table2[[#This Row],[200D EMA]])/Table2[[#This Row],[200D EMA]]</f>
        <v>3.0066897669453682E-2</v>
      </c>
      <c r="V510">
        <v>0.64832020743743002</v>
      </c>
      <c r="W510">
        <v>579.6</v>
      </c>
      <c r="X510">
        <v>597</v>
      </c>
      <c r="Y510">
        <v>578.20000000000005</v>
      </c>
      <c r="Z510">
        <v>615</v>
      </c>
      <c r="AA510">
        <v>547</v>
      </c>
      <c r="AB510">
        <v>616</v>
      </c>
      <c r="AC510" s="2">
        <f>(Table2[[#This Row],[Close Price]]/Table2[[#This Row],[Day Low]])-1</f>
        <v>2.1997929606625277E-2</v>
      </c>
      <c r="AD510" s="2">
        <f>(Table2[[#This Row],[Day High]]/Table2[[#This Row],[Close Price]])-1</f>
        <v>7.850088630032781E-3</v>
      </c>
      <c r="AE510" s="2">
        <f>(Table2[[#This Row],[Close Price]]/Table2[[#This Row],[Current Week Low]])-1</f>
        <v>2.4472500864752611E-2</v>
      </c>
      <c r="AF510" s="2">
        <f>(Table2[[#This Row],[Current Week High]]/Table2[[#This Row],[Close Price]])-1</f>
        <v>3.8237528488224815E-2</v>
      </c>
      <c r="AG510" s="2">
        <f>(Table2[[#This Row],[Close Price]]/Table2[[#This Row],[Current Month Low]])-1</f>
        <v>8.2906764168190206E-2</v>
      </c>
      <c r="AH510" s="2">
        <f>(Table2[[#This Row],[Current Month High]]/Table2[[#This Row],[Close Price]])-1</f>
        <v>3.9925719591457742E-2</v>
      </c>
      <c r="AI510">
        <v>14.5944120874482</v>
      </c>
      <c r="AJ510">
        <v>24.705263157894699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0.03</v>
      </c>
      <c r="AM510" t="s">
        <v>10349</v>
      </c>
      <c r="AN510">
        <v>6.17</v>
      </c>
      <c r="AO510" t="s">
        <v>10349</v>
      </c>
      <c r="AP510">
        <v>9.1559954331079996E-2</v>
      </c>
      <c r="AQ510">
        <f>(Table2[[#This Row],[Sharpe Ratio]]-AVERAGE(Table2[Sharpe Ratio]))/_xlfn.STDEV.P(Table2[Sharpe Ratio])</f>
        <v>0.29872979233132146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587</v>
      </c>
      <c r="AT510">
        <f>_xlfn.RANK.AVG(Table2[[#This Row],[6M Return vs Nifty Z-Score]],Table2[6M Return vs Nifty Z-Score])</f>
        <v>582</v>
      </c>
      <c r="AU510">
        <f>_xlfn.RANK.AVG(Table2[[#This Row],[Sharpe Ratio Z-Score]],Table2[Sharpe Ratio Z-Score])</f>
        <v>256</v>
      </c>
      <c r="AV510">
        <f>(Table2[[#This Row],[Rank 1Y]]+Table2[[#This Row],[Rank 6M]]+Table2[[#This Row],[Rank Sharpe]])/3</f>
        <v>475</v>
      </c>
    </row>
    <row r="511" spans="1:48" x14ac:dyDescent="0.3">
      <c r="A511" t="s">
        <v>1188</v>
      </c>
      <c r="B511" t="s">
        <v>1189</v>
      </c>
      <c r="C511" t="s">
        <v>10320</v>
      </c>
      <c r="D511" t="s">
        <v>1190</v>
      </c>
      <c r="E511">
        <v>10237.062618782</v>
      </c>
      <c r="F511">
        <v>97.78</v>
      </c>
      <c r="G511">
        <v>12.5768745218167</v>
      </c>
      <c r="H511">
        <f>(Table2[[#This Row],[1Y Return vs Nifty]]-AVERAGE(Table2[1Y Return vs Nifty]))/_xlfn.STDEV.P(Table2[1Y Return vs Nifty])</f>
        <v>-0.26859791640112884</v>
      </c>
      <c r="I511">
        <v>2.6112670930516901</v>
      </c>
      <c r="J511">
        <f>(Table2[[#This Row],[1M Return vs Nifty]]-AVERAGE(Table2[1M Return vs Nifty]))/_xlfn.STDEV.P(Table2[1M Return vs Nifty])</f>
        <v>0.24022984935669903</v>
      </c>
      <c r="K511">
        <v>-28.841595790109402</v>
      </c>
      <c r="L511">
        <f>(Table2[[#This Row],[6M Return vs Nifty]]-AVERAGE(Table2[6M Return vs Nifty]))/_xlfn.STDEV.P(Table2[6M Return vs Nifty])</f>
        <v>-1.2598551212245894</v>
      </c>
      <c r="M511">
        <v>-1.6866569787082299</v>
      </c>
      <c r="N511">
        <f>(Table2[[#This Row],[1W Return vs Nifty]]-AVERAGE(Table2[1W Return vs Nifty]))/_xlfn.STDEV.P(Table2[1W Return vs Nifty])</f>
        <v>-0.48034991362882151</v>
      </c>
      <c r="O511">
        <v>95</v>
      </c>
      <c r="P511">
        <v>90.802158078340995</v>
      </c>
      <c r="Q511">
        <v>87.107070320886194</v>
      </c>
      <c r="R511">
        <v>55.638623085929801</v>
      </c>
      <c r="S511" s="2">
        <f>(Table2[[#This Row],[Close Price]]-Table2[[#This Row],[20D EMA]])/Table2[[#This Row],[20D EMA]]</f>
        <v>2.9263157894736855E-2</v>
      </c>
      <c r="T511" s="2">
        <f>(Table2[[#This Row],[Close Price]]-Table2[[#This Row],[50D EMA]])/Table2[[#This Row],[50D EMA]]</f>
        <v>7.6846652869624124E-2</v>
      </c>
      <c r="U511" s="2">
        <f>(Table2[[#This Row],[Close Price]]-Table2[[#This Row],[200D EMA]])/Table2[[#This Row],[200D EMA]]</f>
        <v>0.12252656001168132</v>
      </c>
      <c r="V511">
        <v>1.6524471245665</v>
      </c>
      <c r="W511">
        <v>95.43</v>
      </c>
      <c r="X511">
        <v>98.5</v>
      </c>
      <c r="Y511">
        <v>95</v>
      </c>
      <c r="Z511">
        <v>99.7</v>
      </c>
      <c r="AA511">
        <v>86.88</v>
      </c>
      <c r="AB511">
        <v>104</v>
      </c>
      <c r="AC511" s="2">
        <f>(Table2[[#This Row],[Close Price]]/Table2[[#This Row],[Day Low]])-1</f>
        <v>2.4625379859582797E-2</v>
      </c>
      <c r="AD511" s="2">
        <f>(Table2[[#This Row],[Day High]]/Table2[[#This Row],[Close Price]])-1</f>
        <v>7.3634690120678581E-3</v>
      </c>
      <c r="AE511" s="2">
        <f>(Table2[[#This Row],[Close Price]]/Table2[[#This Row],[Current Week Low]])-1</f>
        <v>2.926315789473688E-2</v>
      </c>
      <c r="AF511" s="2">
        <f>(Table2[[#This Row],[Current Week High]]/Table2[[#This Row],[Close Price]])-1</f>
        <v>1.963591736551451E-2</v>
      </c>
      <c r="AG511" s="2">
        <f>(Table2[[#This Row],[Close Price]]/Table2[[#This Row],[Current Month Low]])-1</f>
        <v>0.12546040515653778</v>
      </c>
      <c r="AH511" s="2">
        <f>(Table2[[#This Row],[Current Month High]]/Table2[[#This Row],[Close Price]])-1</f>
        <v>6.3612190632031052E-2</v>
      </c>
      <c r="AI511">
        <v>38.780936796890899</v>
      </c>
      <c r="AJ511">
        <v>55.700636942675096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0.11</v>
      </c>
      <c r="AM511" t="s">
        <v>10349</v>
      </c>
      <c r="AN511">
        <v>1.53</v>
      </c>
      <c r="AO511" t="s">
        <v>10349</v>
      </c>
      <c r="AP511">
        <v>6.1339704824399002E-2</v>
      </c>
      <c r="AQ511">
        <f>(Table2[[#This Row],[Sharpe Ratio]]-AVERAGE(Table2[Sharpe Ratio]))/_xlfn.STDEV.P(Table2[Sharpe Ratio])</f>
        <v>-4.8467543566423292E-2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-1.8170406454642642</v>
      </c>
      <c r="AS511">
        <f>_xlfn.RANK.AVG(Table2[[#This Row],[1Y Return vs Nifty Z-Score]],Table2[1Y Return vs Nifty Z-Score])</f>
        <v>371</v>
      </c>
      <c r="AT511">
        <f>_xlfn.RANK.AVG(Table2[[#This Row],[6M Return vs Nifty Z-Score]],Table2[6M Return vs Nifty Z-Score])</f>
        <v>693</v>
      </c>
      <c r="AU511">
        <f>_xlfn.RANK.AVG(Table2[[#This Row],[Sharpe Ratio Z-Score]],Table2[Sharpe Ratio Z-Score])</f>
        <v>362</v>
      </c>
      <c r="AV511">
        <f>(Table2[[#This Row],[Rank 1Y]]+Table2[[#This Row],[Rank 6M]]+Table2[[#This Row],[Rank Sharpe]])/3</f>
        <v>475.33333333333331</v>
      </c>
    </row>
    <row r="512" spans="1:48" x14ac:dyDescent="0.3">
      <c r="A512" t="s">
        <v>1240</v>
      </c>
      <c r="B512" t="s">
        <v>1241</v>
      </c>
      <c r="C512" t="s">
        <v>10308</v>
      </c>
      <c r="D512" t="s">
        <v>46</v>
      </c>
      <c r="E512">
        <v>9545.1023239999995</v>
      </c>
      <c r="F512">
        <v>339.4</v>
      </c>
      <c r="G512">
        <v>-3.26120048633994</v>
      </c>
      <c r="H512">
        <f>(Table2[[#This Row],[1Y Return vs Nifty]]-AVERAGE(Table2[1Y Return vs Nifty]))/_xlfn.STDEV.P(Table2[1Y Return vs Nifty])</f>
        <v>-0.5183255432736239</v>
      </c>
      <c r="I512">
        <v>-10.561026491882499</v>
      </c>
      <c r="J512">
        <f>(Table2[[#This Row],[1M Return vs Nifty]]-AVERAGE(Table2[1M Return vs Nifty]))/_xlfn.STDEV.P(Table2[1M Return vs Nifty])</f>
        <v>-1.0269779836016486</v>
      </c>
      <c r="K512">
        <v>8.1249727072529403</v>
      </c>
      <c r="L512">
        <f>(Table2[[#This Row],[6M Return vs Nifty]]-AVERAGE(Table2[6M Return vs Nifty]))/_xlfn.STDEV.P(Table2[6M Return vs Nifty])</f>
        <v>8.9370234563801131E-3</v>
      </c>
      <c r="M512">
        <v>-4.8419615459183802</v>
      </c>
      <c r="N512">
        <f>(Table2[[#This Row],[1W Return vs Nifty]]-AVERAGE(Table2[1W Return vs Nifty]))/_xlfn.STDEV.P(Table2[1W Return vs Nifty])</f>
        <v>-1.1960206418868047</v>
      </c>
      <c r="O512">
        <v>349.93</v>
      </c>
      <c r="P512">
        <v>348.17526373965597</v>
      </c>
      <c r="Q512">
        <v>306.21779465894099</v>
      </c>
      <c r="R512">
        <v>42.399163395242503</v>
      </c>
      <c r="S512" s="2">
        <f>(Table2[[#This Row],[Close Price]]-Table2[[#This Row],[20D EMA]])/Table2[[#This Row],[20D EMA]]</f>
        <v>-3.0091732632240818E-2</v>
      </c>
      <c r="T512" s="2">
        <f>(Table2[[#This Row],[Close Price]]-Table2[[#This Row],[50D EMA]])/Table2[[#This Row],[50D EMA]]</f>
        <v>-2.5203581797866029E-2</v>
      </c>
      <c r="U512" s="2">
        <f>(Table2[[#This Row],[Close Price]]-Table2[[#This Row],[200D EMA]])/Table2[[#This Row],[200D EMA]]</f>
        <v>0.10836145357919724</v>
      </c>
      <c r="V512">
        <v>0.414609150610731</v>
      </c>
      <c r="W512">
        <v>332.55</v>
      </c>
      <c r="X512">
        <v>341.9</v>
      </c>
      <c r="Y512">
        <v>332.55</v>
      </c>
      <c r="Z512">
        <v>343.2</v>
      </c>
      <c r="AA512">
        <v>329.55</v>
      </c>
      <c r="AB512">
        <v>409.05</v>
      </c>
      <c r="AC512" s="2">
        <f>(Table2[[#This Row],[Close Price]]/Table2[[#This Row],[Day Low]])-1</f>
        <v>2.0598406254698443E-2</v>
      </c>
      <c r="AD512" s="2">
        <f>(Table2[[#This Row],[Day High]]/Table2[[#This Row],[Close Price]])-1</f>
        <v>7.3659398939305287E-3</v>
      </c>
      <c r="AE512" s="2">
        <f>(Table2[[#This Row],[Close Price]]/Table2[[#This Row],[Current Week Low]])-1</f>
        <v>2.0598406254698443E-2</v>
      </c>
      <c r="AF512" s="2">
        <f>(Table2[[#This Row],[Current Week High]]/Table2[[#This Row],[Close Price]])-1</f>
        <v>1.1196228638774341E-2</v>
      </c>
      <c r="AG512" s="2">
        <f>(Table2[[#This Row],[Close Price]]/Table2[[#This Row],[Current Month Low]])-1</f>
        <v>2.9889242906994351E-2</v>
      </c>
      <c r="AH512" s="2">
        <f>(Table2[[#This Row],[Current Month High]]/Table2[[#This Row],[Close Price]])-1</f>
        <v>0.20521508544490286</v>
      </c>
      <c r="AI512">
        <v>22.392457277548601</v>
      </c>
      <c r="AJ512">
        <v>43.3579725448785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-0.18</v>
      </c>
      <c r="AM512" t="s">
        <v>10348</v>
      </c>
      <c r="AN512">
        <v>-6.33</v>
      </c>
      <c r="AO512" t="s">
        <v>10348</v>
      </c>
      <c r="AP512">
        <v>-2.6423667101614999E-2</v>
      </c>
      <c r="AQ512">
        <f>(Table2[[#This Row],[Sharpe Ratio]]-AVERAGE(Table2[Sharpe Ratio]))/_xlfn.STDEV.P(Table2[Sharpe Ratio])</f>
        <v>-1.0567718898087834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-3.7891590351144808</v>
      </c>
      <c r="AS512">
        <f>_xlfn.RANK.AVG(Table2[[#This Row],[1Y Return vs Nifty Z-Score]],Table2[1Y Return vs Nifty Z-Score])</f>
        <v>490</v>
      </c>
      <c r="AT512">
        <f>_xlfn.RANK.AVG(Table2[[#This Row],[6M Return vs Nifty Z-Score]],Table2[6M Return vs Nifty Z-Score])</f>
        <v>313</v>
      </c>
      <c r="AU512">
        <f>_xlfn.RANK.AVG(Table2[[#This Row],[Sharpe Ratio Z-Score]],Table2[Sharpe Ratio Z-Score])</f>
        <v>624</v>
      </c>
      <c r="AV512">
        <f>(Table2[[#This Row],[Rank 1Y]]+Table2[[#This Row],[Rank 6M]]+Table2[[#This Row],[Rank Sharpe]])/3</f>
        <v>475.66666666666669</v>
      </c>
    </row>
    <row r="513" spans="1:48" x14ac:dyDescent="0.3">
      <c r="A513" t="s">
        <v>1202</v>
      </c>
      <c r="B513" t="s">
        <v>1203</v>
      </c>
      <c r="C513" t="s">
        <v>10318</v>
      </c>
      <c r="D513" t="s">
        <v>385</v>
      </c>
      <c r="E513">
        <v>10000.782884980001</v>
      </c>
      <c r="F513">
        <v>680.6</v>
      </c>
      <c r="G513">
        <v>-14.490045798748101</v>
      </c>
      <c r="H513">
        <f>(Table2[[#This Row],[1Y Return vs Nifty]]-AVERAGE(Table2[1Y Return vs Nifty]))/_xlfn.STDEV.P(Table2[1Y Return vs Nifty])</f>
        <v>-0.69537691415940939</v>
      </c>
      <c r="I513">
        <v>-2.5888550346181698</v>
      </c>
      <c r="J513">
        <f>(Table2[[#This Row],[1M Return vs Nifty]]-AVERAGE(Table2[1M Return vs Nifty]))/_xlfn.STDEV.P(Table2[1M Return vs Nifty])</f>
        <v>-0.26003500201741331</v>
      </c>
      <c r="K513">
        <v>-10.5470978352341</v>
      </c>
      <c r="L513">
        <f>(Table2[[#This Row],[6M Return vs Nifty]]-AVERAGE(Table2[6M Return vs Nifty]))/_xlfn.STDEV.P(Table2[6M Return vs Nifty])</f>
        <v>-0.63193870269945429</v>
      </c>
      <c r="M513">
        <v>2.0434547987620801</v>
      </c>
      <c r="N513">
        <f>(Table2[[#This Row],[1W Return vs Nifty]]-AVERAGE(Table2[1W Return vs Nifty]))/_xlfn.STDEV.P(Table2[1W Return vs Nifty])</f>
        <v>0.3656957708377645</v>
      </c>
      <c r="O513">
        <v>669.72</v>
      </c>
      <c r="P513">
        <v>675.349365666675</v>
      </c>
      <c r="Q513">
        <v>671.15072780309697</v>
      </c>
      <c r="R513">
        <v>63.999988872059802</v>
      </c>
      <c r="S513" s="2">
        <f>(Table2[[#This Row],[Close Price]]-Table2[[#This Row],[20D EMA]])/Table2[[#This Row],[20D EMA]]</f>
        <v>1.6245595174102602E-2</v>
      </c>
      <c r="T513" s="2">
        <f>(Table2[[#This Row],[Close Price]]-Table2[[#This Row],[50D EMA]])/Table2[[#This Row],[50D EMA]]</f>
        <v>7.7746935145809022E-3</v>
      </c>
      <c r="U513" s="2">
        <f>(Table2[[#This Row],[Close Price]]-Table2[[#This Row],[200D EMA]])/Table2[[#This Row],[200D EMA]]</f>
        <v>1.4079210236177069E-2</v>
      </c>
      <c r="V513">
        <v>0.60508159486294499</v>
      </c>
      <c r="W513">
        <v>675.5</v>
      </c>
      <c r="X513">
        <v>693</v>
      </c>
      <c r="Y513">
        <v>668.7</v>
      </c>
      <c r="Z513">
        <v>693</v>
      </c>
      <c r="AA513">
        <v>639.20000000000005</v>
      </c>
      <c r="AB513">
        <v>720.5</v>
      </c>
      <c r="AC513" s="2">
        <f>(Table2[[#This Row],[Close Price]]/Table2[[#This Row],[Day Low]])-1</f>
        <v>7.5499629903774679E-3</v>
      </c>
      <c r="AD513" s="2">
        <f>(Table2[[#This Row],[Day High]]/Table2[[#This Row],[Close Price]])-1</f>
        <v>1.8219218336761545E-2</v>
      </c>
      <c r="AE513" s="2">
        <f>(Table2[[#This Row],[Close Price]]/Table2[[#This Row],[Current Week Low]])-1</f>
        <v>1.7795723044713663E-2</v>
      </c>
      <c r="AF513" s="2">
        <f>(Table2[[#This Row],[Current Week High]]/Table2[[#This Row],[Close Price]])-1</f>
        <v>1.8219218336761545E-2</v>
      </c>
      <c r="AG513" s="2">
        <f>(Table2[[#This Row],[Close Price]]/Table2[[#This Row],[Current Month Low]])-1</f>
        <v>6.47684605757195E-2</v>
      </c>
      <c r="AH513" s="2">
        <f>(Table2[[#This Row],[Current Month High]]/Table2[[#This Row],[Close Price]])-1</f>
        <v>5.8624742873934821E-2</v>
      </c>
      <c r="AI513">
        <v>19.732588892153899</v>
      </c>
      <c r="AJ513">
        <v>18.8613342647572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0</v>
      </c>
      <c r="AM513" t="s">
        <v>10350</v>
      </c>
      <c r="AN513">
        <v>2.67</v>
      </c>
      <c r="AO513" t="s">
        <v>10349</v>
      </c>
      <c r="AP513">
        <v>7.2028950686049004E-2</v>
      </c>
      <c r="AQ513">
        <f>(Table2[[#This Row],[Sharpe Ratio]]-AVERAGE(Table2[Sharpe Ratio]))/_xlfn.STDEV.P(Table2[Sharpe Ratio])</f>
        <v>7.4340101853592064E-2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566</v>
      </c>
      <c r="AT513">
        <f>_xlfn.RANK.AVG(Table2[[#This Row],[6M Return vs Nifty Z-Score]],Table2[6M Return vs Nifty Z-Score])</f>
        <v>527</v>
      </c>
      <c r="AU513">
        <f>_xlfn.RANK.AVG(Table2[[#This Row],[Sharpe Ratio Z-Score]],Table2[Sharpe Ratio Z-Score])</f>
        <v>336</v>
      </c>
      <c r="AV513">
        <f>(Table2[[#This Row],[Rank 1Y]]+Table2[[#This Row],[Rank 6M]]+Table2[[#This Row],[Rank Sharpe]])/3</f>
        <v>476.33333333333331</v>
      </c>
    </row>
    <row r="514" spans="1:48" x14ac:dyDescent="0.3">
      <c r="A514" t="s">
        <v>1836</v>
      </c>
      <c r="B514" t="s">
        <v>1837</v>
      </c>
      <c r="C514" t="s">
        <v>10315</v>
      </c>
      <c r="D514" t="s">
        <v>262</v>
      </c>
      <c r="E514">
        <v>4125.6182251559903</v>
      </c>
      <c r="F514">
        <v>177.46</v>
      </c>
      <c r="G514">
        <v>-6.4911388377739501</v>
      </c>
      <c r="H514">
        <f>(Table2[[#This Row],[1Y Return vs Nifty]]-AVERAGE(Table2[1Y Return vs Nifty]))/_xlfn.STDEV.P(Table2[1Y Return vs Nifty])</f>
        <v>-0.56925375513224141</v>
      </c>
      <c r="I514">
        <v>8.2153421405418605</v>
      </c>
      <c r="J514">
        <f>(Table2[[#This Row],[1M Return vs Nifty]]-AVERAGE(Table2[1M Return vs Nifty]))/_xlfn.STDEV.P(Table2[1M Return vs Nifty])</f>
        <v>0.77935598945338957</v>
      </c>
      <c r="K514">
        <v>-1.4756227731605001</v>
      </c>
      <c r="L514">
        <f>(Table2[[#This Row],[6M Return vs Nifty]]-AVERAGE(Table2[6M Return vs Nifty]))/_xlfn.STDEV.P(Table2[6M Return vs Nifty])</f>
        <v>-0.32058125819525191</v>
      </c>
      <c r="M514">
        <v>5.8280128425593203</v>
      </c>
      <c r="N514">
        <f>(Table2[[#This Row],[1W Return vs Nifty]]-AVERAGE(Table2[1W Return vs Nifty]))/_xlfn.STDEV.P(Table2[1W Return vs Nifty])</f>
        <v>1.2240906907721565</v>
      </c>
      <c r="O514">
        <v>168.97</v>
      </c>
      <c r="P514">
        <v>159.68244219064201</v>
      </c>
      <c r="Q514">
        <v>147.10737666071401</v>
      </c>
      <c r="R514">
        <v>63.145436774000203</v>
      </c>
      <c r="S514" s="2">
        <f>(Table2[[#This Row],[Close Price]]-Table2[[#This Row],[20D EMA]])/Table2[[#This Row],[20D EMA]]</f>
        <v>5.0245605728827657E-2</v>
      </c>
      <c r="T514" s="2">
        <f>(Table2[[#This Row],[Close Price]]-Table2[[#This Row],[50D EMA]])/Table2[[#This Row],[50D EMA]]</f>
        <v>0.1113306983878271</v>
      </c>
      <c r="U514" s="2">
        <f>(Table2[[#This Row],[Close Price]]-Table2[[#This Row],[200D EMA]])/Table2[[#This Row],[200D EMA]]</f>
        <v>0.20632971662115068</v>
      </c>
      <c r="V514">
        <v>1.15075814124378</v>
      </c>
      <c r="W514">
        <v>176.11</v>
      </c>
      <c r="X514">
        <v>184.25</v>
      </c>
      <c r="Y514">
        <v>176.11</v>
      </c>
      <c r="Z514">
        <v>184.25</v>
      </c>
      <c r="AA514">
        <v>153.11000000000001</v>
      </c>
      <c r="AB514">
        <v>184.25</v>
      </c>
      <c r="AC514" s="2">
        <f>(Table2[[#This Row],[Close Price]]/Table2[[#This Row],[Day Low]])-1</f>
        <v>7.6656635057634759E-3</v>
      </c>
      <c r="AD514" s="2">
        <f>(Table2[[#This Row],[Day High]]/Table2[[#This Row],[Close Price]])-1</f>
        <v>3.8262143581652142E-2</v>
      </c>
      <c r="AE514" s="2">
        <f>(Table2[[#This Row],[Close Price]]/Table2[[#This Row],[Current Week Low]])-1</f>
        <v>7.6656635057634759E-3</v>
      </c>
      <c r="AF514" s="2">
        <f>(Table2[[#This Row],[Current Week High]]/Table2[[#This Row],[Close Price]])-1</f>
        <v>3.8262143581652142E-2</v>
      </c>
      <c r="AG514" s="2">
        <f>(Table2[[#This Row],[Close Price]]/Table2[[#This Row],[Current Month Low]])-1</f>
        <v>0.1590359871987459</v>
      </c>
      <c r="AH514" s="2">
        <f>(Table2[[#This Row],[Current Month High]]/Table2[[#This Row],[Close Price]])-1</f>
        <v>3.8262143581652142E-2</v>
      </c>
      <c r="AI514">
        <v>3.8262143581652102</v>
      </c>
      <c r="AJ514">
        <v>58.375725122713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0.34</v>
      </c>
      <c r="AM514" t="s">
        <v>10349</v>
      </c>
      <c r="AN514">
        <v>15.2</v>
      </c>
      <c r="AO514" t="s">
        <v>10349</v>
      </c>
      <c r="AP514">
        <v>1.5251937431785999E-2</v>
      </c>
      <c r="AQ514">
        <f>(Table2[[#This Row],[Sharpe Ratio]]-AVERAGE(Table2[Sharpe Ratio]))/_xlfn.STDEV.P(Table2[Sharpe Ratio])</f>
        <v>-0.57796515915204616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0.53564650774600664</v>
      </c>
      <c r="AS514">
        <f>_xlfn.RANK.AVG(Table2[[#This Row],[1Y Return vs Nifty Z-Score]],Table2[1Y Return vs Nifty Z-Score])</f>
        <v>507</v>
      </c>
      <c r="AT514">
        <f>_xlfn.RANK.AVG(Table2[[#This Row],[6M Return vs Nifty Z-Score]],Table2[6M Return vs Nifty Z-Score])</f>
        <v>431</v>
      </c>
      <c r="AU514">
        <f>_xlfn.RANK.AVG(Table2[[#This Row],[Sharpe Ratio Z-Score]],Table2[Sharpe Ratio Z-Score])</f>
        <v>493</v>
      </c>
      <c r="AV514">
        <f>(Table2[[#This Row],[Rank 1Y]]+Table2[[#This Row],[Rank 6M]]+Table2[[#This Row],[Rank Sharpe]])/3</f>
        <v>477</v>
      </c>
    </row>
    <row r="515" spans="1:48" x14ac:dyDescent="0.3">
      <c r="A515" t="s">
        <v>434</v>
      </c>
      <c r="B515" t="s">
        <v>435</v>
      </c>
      <c r="C515" t="s">
        <v>10311</v>
      </c>
      <c r="D515" t="s">
        <v>407</v>
      </c>
      <c r="E515">
        <v>54536.712470899998</v>
      </c>
      <c r="F515">
        <v>2821.1</v>
      </c>
      <c r="G515">
        <v>-10.524931187911401</v>
      </c>
      <c r="H515">
        <f>(Table2[[#This Row],[1Y Return vs Nifty]]-AVERAGE(Table2[1Y Return vs Nifty]))/_xlfn.STDEV.P(Table2[1Y Return vs Nifty])</f>
        <v>-0.63285677446239752</v>
      </c>
      <c r="I515">
        <v>-13.944899554393199</v>
      </c>
      <c r="J515">
        <f>(Table2[[#This Row],[1M Return vs Nifty]]-AVERAGE(Table2[1M Return vs Nifty]))/_xlfn.STDEV.P(Table2[1M Return vs Nifty])</f>
        <v>-1.3525150985240486</v>
      </c>
      <c r="K515">
        <v>10.531555737904499</v>
      </c>
      <c r="L515">
        <f>(Table2[[#This Row],[6M Return vs Nifty]]-AVERAGE(Table2[6M Return vs Nifty]))/_xlfn.STDEV.P(Table2[6M Return vs Nifty])</f>
        <v>9.153743158003623E-2</v>
      </c>
      <c r="M515">
        <v>-6.3247571787102802E-2</v>
      </c>
      <c r="N515">
        <f>(Table2[[#This Row],[1W Return vs Nifty]]-AVERAGE(Table2[1W Return vs Nifty]))/_xlfn.STDEV.P(Table2[1W Return vs Nifty])</f>
        <v>-0.11213614289309677</v>
      </c>
      <c r="O515">
        <v>2952.29</v>
      </c>
      <c r="P515">
        <v>3009.8628567464998</v>
      </c>
      <c r="Q515">
        <v>2750.9173386253901</v>
      </c>
      <c r="R515">
        <v>32.087859289653103</v>
      </c>
      <c r="S515" s="2">
        <f>(Table2[[#This Row],[Close Price]]-Table2[[#This Row],[20D EMA]])/Table2[[#This Row],[20D EMA]]</f>
        <v>-4.443669151743225E-2</v>
      </c>
      <c r="T515" s="2">
        <f>(Table2[[#This Row],[Close Price]]-Table2[[#This Row],[50D EMA]])/Table2[[#This Row],[50D EMA]]</f>
        <v>-6.2714769984750202E-2</v>
      </c>
      <c r="U515" s="2">
        <f>(Table2[[#This Row],[Close Price]]-Table2[[#This Row],[200D EMA]])/Table2[[#This Row],[200D EMA]]</f>
        <v>2.5512457386189385E-2</v>
      </c>
      <c r="V515">
        <v>0.60721507910982597</v>
      </c>
      <c r="W515">
        <v>2803.05</v>
      </c>
      <c r="X515">
        <v>2863.85</v>
      </c>
      <c r="Y515">
        <v>2803.05</v>
      </c>
      <c r="Z515">
        <v>2875.3</v>
      </c>
      <c r="AA515">
        <v>2753.05</v>
      </c>
      <c r="AB515">
        <v>3375</v>
      </c>
      <c r="AC515" s="2">
        <f>(Table2[[#This Row],[Close Price]]/Table2[[#This Row],[Day Low]])-1</f>
        <v>6.4394142095216544E-3</v>
      </c>
      <c r="AD515" s="2">
        <f>(Table2[[#This Row],[Day High]]/Table2[[#This Row],[Close Price]])-1</f>
        <v>1.5153663464606115E-2</v>
      </c>
      <c r="AE515" s="2">
        <f>(Table2[[#This Row],[Close Price]]/Table2[[#This Row],[Current Week Low]])-1</f>
        <v>6.4394142095216544E-3</v>
      </c>
      <c r="AF515" s="2">
        <f>(Table2[[#This Row],[Current Week High]]/Table2[[#This Row],[Close Price]])-1</f>
        <v>1.9212363971500501E-2</v>
      </c>
      <c r="AG515" s="2">
        <f>(Table2[[#This Row],[Close Price]]/Table2[[#This Row],[Current Month Low]])-1</f>
        <v>2.4718039992008833E-2</v>
      </c>
      <c r="AH515" s="2">
        <f>(Table2[[#This Row],[Current Month High]]/Table2[[#This Row],[Close Price]])-1</f>
        <v>0.19634185246889513</v>
      </c>
      <c r="AI515">
        <v>19.634185246889501</v>
      </c>
      <c r="AJ515">
        <v>28.594220074756102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-0.15</v>
      </c>
      <c r="AM515" t="s">
        <v>10348</v>
      </c>
      <c r="AN515">
        <v>-9.82</v>
      </c>
      <c r="AO515" t="s">
        <v>10348</v>
      </c>
      <c r="AP515">
        <v>-1.399577873125E-2</v>
      </c>
      <c r="AQ515">
        <f>(Table2[[#This Row],[Sharpe Ratio]]-AVERAGE(Table2[Sharpe Ratio]))/_xlfn.STDEV.P(Table2[Sharpe Ratio])</f>
        <v>-0.91398915957118687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540</v>
      </c>
      <c r="AT515">
        <f>_xlfn.RANK.AVG(Table2[[#This Row],[6M Return vs Nifty Z-Score]],Table2[6M Return vs Nifty Z-Score])</f>
        <v>289</v>
      </c>
      <c r="AU515">
        <f>_xlfn.RANK.AVG(Table2[[#This Row],[Sharpe Ratio Z-Score]],Table2[Sharpe Ratio Z-Score])</f>
        <v>603</v>
      </c>
      <c r="AV515">
        <f>(Table2[[#This Row],[Rank 1Y]]+Table2[[#This Row],[Rank 6M]]+Table2[[#This Row],[Rank Sharpe]])/3</f>
        <v>477.33333333333331</v>
      </c>
    </row>
    <row r="516" spans="1:48" x14ac:dyDescent="0.3">
      <c r="A516" t="s">
        <v>1347</v>
      </c>
      <c r="B516" t="s">
        <v>1348</v>
      </c>
      <c r="C516" t="s">
        <v>10305</v>
      </c>
      <c r="D516" t="s">
        <v>24</v>
      </c>
      <c r="E516">
        <v>8451.1499455800003</v>
      </c>
      <c r="F516">
        <v>223.8</v>
      </c>
      <c r="G516">
        <v>-31.1349784007162</v>
      </c>
      <c r="H516">
        <f>(Table2[[#This Row],[1Y Return vs Nifty]]-AVERAGE(Table2[1Y Return vs Nifty]))/_xlfn.STDEV.P(Table2[1Y Return vs Nifty])</f>
        <v>-0.95782670783707613</v>
      </c>
      <c r="I516">
        <v>-2.8868147387234599</v>
      </c>
      <c r="J516">
        <f>(Table2[[#This Row],[1M Return vs Nifty]]-AVERAGE(Table2[1M Return vs Nifty]))/_xlfn.STDEV.P(Table2[1M Return vs Nifty])</f>
        <v>-0.28869947631823123</v>
      </c>
      <c r="K516">
        <v>-19.606102058963799</v>
      </c>
      <c r="L516">
        <f>(Table2[[#This Row],[6M Return vs Nifty]]-AVERAGE(Table2[6M Return vs Nifty]))/_xlfn.STDEV.P(Table2[6M Return vs Nifty])</f>
        <v>-0.94286811446024821</v>
      </c>
      <c r="M516">
        <v>0.63463779935533504</v>
      </c>
      <c r="N516">
        <f>(Table2[[#This Row],[1W Return vs Nifty]]-AVERAGE(Table2[1W Return vs Nifty]))/_xlfn.STDEV.P(Table2[1W Return vs Nifty])</f>
        <v>4.6154798969199967E-2</v>
      </c>
      <c r="O516">
        <v>222.26</v>
      </c>
      <c r="P516">
        <v>223.31872259788199</v>
      </c>
      <c r="Q516">
        <v>221.962210305659</v>
      </c>
      <c r="R516">
        <v>56.7542904567009</v>
      </c>
      <c r="S516" s="2">
        <f>(Table2[[#This Row],[Close Price]]-Table2[[#This Row],[20D EMA]])/Table2[[#This Row],[20D EMA]]</f>
        <v>6.9288221002430511E-3</v>
      </c>
      <c r="T516" s="2">
        <f>(Table2[[#This Row],[Close Price]]-Table2[[#This Row],[50D EMA]])/Table2[[#This Row],[50D EMA]]</f>
        <v>2.1551144324993966E-3</v>
      </c>
      <c r="U516" s="2">
        <f>(Table2[[#This Row],[Close Price]]-Table2[[#This Row],[200D EMA]])/Table2[[#This Row],[200D EMA]]</f>
        <v>8.2797413659299688E-3</v>
      </c>
      <c r="V516">
        <v>0.85995081352987701</v>
      </c>
      <c r="W516">
        <v>223.1</v>
      </c>
      <c r="X516">
        <v>224.55</v>
      </c>
      <c r="Y516">
        <v>223.1</v>
      </c>
      <c r="Z516">
        <v>226.29</v>
      </c>
      <c r="AA516">
        <v>214</v>
      </c>
      <c r="AB516">
        <v>240.05</v>
      </c>
      <c r="AC516" s="2">
        <f>(Table2[[#This Row],[Close Price]]/Table2[[#This Row],[Day Low]])-1</f>
        <v>3.1376064545047821E-3</v>
      </c>
      <c r="AD516" s="2">
        <f>(Table2[[#This Row],[Day High]]/Table2[[#This Row],[Close Price]])-1</f>
        <v>3.3512064343164116E-3</v>
      </c>
      <c r="AE516" s="2">
        <f>(Table2[[#This Row],[Close Price]]/Table2[[#This Row],[Current Week Low]])-1</f>
        <v>3.1376064545047821E-3</v>
      </c>
      <c r="AF516" s="2">
        <f>(Table2[[#This Row],[Current Week High]]/Table2[[#This Row],[Close Price]])-1</f>
        <v>1.1126005361930202E-2</v>
      </c>
      <c r="AG516" s="2">
        <f>(Table2[[#This Row],[Close Price]]/Table2[[#This Row],[Current Month Low]])-1</f>
        <v>4.5794392523364591E-2</v>
      </c>
      <c r="AH516" s="2">
        <f>(Table2[[#This Row],[Current Month High]]/Table2[[#This Row],[Close Price]])-1</f>
        <v>7.260947274352092E-2</v>
      </c>
      <c r="AI516">
        <v>28.038427167113401</v>
      </c>
      <c r="AJ516">
        <v>16.5625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0</v>
      </c>
      <c r="AM516" t="s">
        <v>10350</v>
      </c>
      <c r="AN516">
        <v>3.52</v>
      </c>
      <c r="AO516" t="s">
        <v>10349</v>
      </c>
      <c r="AP516">
        <v>0.132746075616203</v>
      </c>
      <c r="AQ516">
        <f>(Table2[[#This Row],[Sharpe Ratio]]-AVERAGE(Table2[Sharpe Ratio]))/_xlfn.STDEV.P(Table2[Sharpe Ratio])</f>
        <v>0.77191290033295368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655</v>
      </c>
      <c r="AT516">
        <f>_xlfn.RANK.AVG(Table2[[#This Row],[6M Return vs Nifty Z-Score]],Table2[6M Return vs Nifty Z-Score])</f>
        <v>627</v>
      </c>
      <c r="AU516">
        <f>_xlfn.RANK.AVG(Table2[[#This Row],[Sharpe Ratio Z-Score]],Table2[Sharpe Ratio Z-Score])</f>
        <v>158</v>
      </c>
      <c r="AV516">
        <f>(Table2[[#This Row],[Rank 1Y]]+Table2[[#This Row],[Rank 6M]]+Table2[[#This Row],[Rank Sharpe]])/3</f>
        <v>480</v>
      </c>
    </row>
    <row r="517" spans="1:48" x14ac:dyDescent="0.3">
      <c r="A517" t="s">
        <v>2026</v>
      </c>
      <c r="B517" t="s">
        <v>2027</v>
      </c>
      <c r="C517" t="s">
        <v>10307</v>
      </c>
      <c r="D517" t="s">
        <v>359</v>
      </c>
      <c r="E517">
        <v>3254.7381094399998</v>
      </c>
      <c r="F517">
        <v>2310.4</v>
      </c>
      <c r="G517">
        <v>-8.6735145850958997</v>
      </c>
      <c r="H517">
        <f>(Table2[[#This Row],[1Y Return vs Nifty]]-AVERAGE(Table2[1Y Return vs Nifty]))/_xlfn.STDEV.P(Table2[1Y Return vs Nifty])</f>
        <v>-0.60366447209387486</v>
      </c>
      <c r="I517">
        <v>18.361540565299698</v>
      </c>
      <c r="J517">
        <f>(Table2[[#This Row],[1M Return vs Nifty]]-AVERAGE(Table2[1M Return vs Nifty]))/_xlfn.STDEV.P(Table2[1M Return vs Nifty])</f>
        <v>1.7554458431830671</v>
      </c>
      <c r="K517">
        <v>14.3069170410994</v>
      </c>
      <c r="L517">
        <f>(Table2[[#This Row],[6M Return vs Nifty]]-AVERAGE(Table2[6M Return vs Nifty]))/_xlfn.STDEV.P(Table2[6M Return vs Nifty])</f>
        <v>0.22111799476290203</v>
      </c>
      <c r="M517">
        <v>-1.92943269005037</v>
      </c>
      <c r="N517">
        <f>(Table2[[#This Row],[1W Return vs Nifty]]-AVERAGE(Table2[1W Return vs Nifty]))/_xlfn.STDEV.P(Table2[1W Return vs Nifty])</f>
        <v>-0.53541511143734966</v>
      </c>
      <c r="O517">
        <v>2196.69</v>
      </c>
      <c r="P517">
        <v>2060.7103594108899</v>
      </c>
      <c r="Q517">
        <v>1918.98622837332</v>
      </c>
      <c r="R517">
        <v>61.920880154837</v>
      </c>
      <c r="S517" s="2">
        <f>(Table2[[#This Row],[Close Price]]-Table2[[#This Row],[20D EMA]])/Table2[[#This Row],[20D EMA]]</f>
        <v>5.1764245296332223E-2</v>
      </c>
      <c r="T517" s="2">
        <f>(Table2[[#This Row],[Close Price]]-Table2[[#This Row],[50D EMA]])/Table2[[#This Row],[50D EMA]]</f>
        <v>0.12116678088641765</v>
      </c>
      <c r="U517" s="2">
        <f>(Table2[[#This Row],[Close Price]]-Table2[[#This Row],[200D EMA]])/Table2[[#This Row],[200D EMA]]</f>
        <v>0.20396903627519641</v>
      </c>
      <c r="V517">
        <v>0.69058576666296301</v>
      </c>
      <c r="W517">
        <v>2296.15</v>
      </c>
      <c r="X517">
        <v>2321</v>
      </c>
      <c r="Y517">
        <v>2242.25</v>
      </c>
      <c r="Z517">
        <v>2365</v>
      </c>
      <c r="AA517">
        <v>1825</v>
      </c>
      <c r="AB517">
        <v>2520</v>
      </c>
      <c r="AC517" s="2">
        <f>(Table2[[#This Row],[Close Price]]/Table2[[#This Row],[Day Low]])-1</f>
        <v>6.2060405461314971E-3</v>
      </c>
      <c r="AD517" s="2">
        <f>(Table2[[#This Row],[Day High]]/Table2[[#This Row],[Close Price]])-1</f>
        <v>4.5879501385042154E-3</v>
      </c>
      <c r="AE517" s="2">
        <f>(Table2[[#This Row],[Close Price]]/Table2[[#This Row],[Current Week Low]])-1</f>
        <v>3.0393577879362255E-2</v>
      </c>
      <c r="AF517" s="2">
        <f>(Table2[[#This Row],[Current Week High]]/Table2[[#This Row],[Close Price]])-1</f>
        <v>2.3632271468144062E-2</v>
      </c>
      <c r="AG517" s="2">
        <f>(Table2[[#This Row],[Close Price]]/Table2[[#This Row],[Current Month Low]])-1</f>
        <v>0.26597260273972601</v>
      </c>
      <c r="AH517" s="2">
        <f>(Table2[[#This Row],[Current Month High]]/Table2[[#This Row],[Close Price]])-1</f>
        <v>9.0720221606648055E-2</v>
      </c>
      <c r="AI517">
        <v>9.0720221606647993</v>
      </c>
      <c r="AJ517">
        <v>50.907903331156099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0.18</v>
      </c>
      <c r="AM517" t="s">
        <v>10349</v>
      </c>
      <c r="AN517">
        <v>0.64</v>
      </c>
      <c r="AO517" t="s">
        <v>10349</v>
      </c>
      <c r="AP517">
        <v>-5.1929207667156002E-2</v>
      </c>
      <c r="AQ517">
        <f>(Table2[[#This Row],[Sharpe Ratio]]-AVERAGE(Table2[Sharpe Ratio]))/_xlfn.STDEV.P(Table2[Sharpe Ratio])</f>
        <v>-1.3498024199845835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-0.51231816556983889</v>
      </c>
      <c r="AS517">
        <f>_xlfn.RANK.AVG(Table2[[#This Row],[1Y Return vs Nifty Z-Score]],Table2[1Y Return vs Nifty Z-Score])</f>
        <v>519</v>
      </c>
      <c r="AT517">
        <f>_xlfn.RANK.AVG(Table2[[#This Row],[6M Return vs Nifty Z-Score]],Table2[6M Return vs Nifty Z-Score])</f>
        <v>252</v>
      </c>
      <c r="AU517">
        <f>_xlfn.RANK.AVG(Table2[[#This Row],[Sharpe Ratio Z-Score]],Table2[Sharpe Ratio Z-Score])</f>
        <v>670</v>
      </c>
      <c r="AV517">
        <f>(Table2[[#This Row],[Rank 1Y]]+Table2[[#This Row],[Rank 6M]]+Table2[[#This Row],[Rank Sharpe]])/3</f>
        <v>480.33333333333331</v>
      </c>
    </row>
    <row r="518" spans="1:48" x14ac:dyDescent="0.3">
      <c r="A518" t="s">
        <v>544</v>
      </c>
      <c r="B518" t="s">
        <v>545</v>
      </c>
      <c r="C518" t="s">
        <v>10303</v>
      </c>
      <c r="D518" t="s">
        <v>178</v>
      </c>
      <c r="E518">
        <v>37390.542732000002</v>
      </c>
      <c r="F518">
        <v>534.15</v>
      </c>
      <c r="G518">
        <v>-9.4567916105098107</v>
      </c>
      <c r="H518">
        <f>(Table2[[#This Row],[1Y Return vs Nifty]]-AVERAGE(Table2[1Y Return vs Nifty]))/_xlfn.STDEV.P(Table2[1Y Return vs Nifty])</f>
        <v>-0.61601483112675126</v>
      </c>
      <c r="I518">
        <v>-4.55514640705512</v>
      </c>
      <c r="J518">
        <f>(Table2[[#This Row],[1M Return vs Nifty]]-AVERAGE(Table2[1M Return vs Nifty]))/_xlfn.STDEV.P(Table2[1M Return vs Nifty])</f>
        <v>-0.44919718648925078</v>
      </c>
      <c r="K518">
        <v>13.8448982284037</v>
      </c>
      <c r="L518">
        <f>(Table2[[#This Row],[6M Return vs Nifty]]-AVERAGE(Table2[6M Return vs Nifty]))/_xlfn.STDEV.P(Table2[6M Return vs Nifty])</f>
        <v>0.20526026535842784</v>
      </c>
      <c r="M518">
        <v>-5.8093350500124599</v>
      </c>
      <c r="N518">
        <f>(Table2[[#This Row],[1W Return vs Nifty]]-AVERAGE(Table2[1W Return vs Nifty]))/_xlfn.STDEV.P(Table2[1W Return vs Nifty])</f>
        <v>-1.4154355621981651</v>
      </c>
      <c r="O518">
        <v>537.20000000000005</v>
      </c>
      <c r="P518">
        <v>522.27942032693898</v>
      </c>
      <c r="Q518">
        <v>474.62073891683502</v>
      </c>
      <c r="R518">
        <v>45.646699300937897</v>
      </c>
      <c r="S518" s="2">
        <f>(Table2[[#This Row],[Close Price]]-Table2[[#This Row],[20D EMA]])/Table2[[#This Row],[20D EMA]]</f>
        <v>-5.6775874906926059E-3</v>
      </c>
      <c r="T518" s="2">
        <f>(Table2[[#This Row],[Close Price]]-Table2[[#This Row],[50D EMA]])/Table2[[#This Row],[50D EMA]]</f>
        <v>2.2728407842740959E-2</v>
      </c>
      <c r="U518" s="2">
        <f>(Table2[[#This Row],[Close Price]]-Table2[[#This Row],[200D EMA]])/Table2[[#This Row],[200D EMA]]</f>
        <v>0.12542490498628614</v>
      </c>
      <c r="V518">
        <v>0.31899392180465302</v>
      </c>
      <c r="W518">
        <v>519.95000000000005</v>
      </c>
      <c r="X518">
        <v>535.35</v>
      </c>
      <c r="Y518">
        <v>519.95000000000005</v>
      </c>
      <c r="Z518">
        <v>535.35</v>
      </c>
      <c r="AA518">
        <v>513.29999999999995</v>
      </c>
      <c r="AB518">
        <v>555</v>
      </c>
      <c r="AC518" s="2">
        <f>(Table2[[#This Row],[Close Price]]/Table2[[#This Row],[Day Low]])-1</f>
        <v>2.7310318299836434E-2</v>
      </c>
      <c r="AD518" s="2">
        <f>(Table2[[#This Row],[Day High]]/Table2[[#This Row],[Close Price]])-1</f>
        <v>2.2465599550689497E-3</v>
      </c>
      <c r="AE518" s="2">
        <f>(Table2[[#This Row],[Close Price]]/Table2[[#This Row],[Current Week Low]])-1</f>
        <v>2.7310318299836434E-2</v>
      </c>
      <c r="AF518" s="2">
        <f>(Table2[[#This Row],[Current Week High]]/Table2[[#This Row],[Close Price]])-1</f>
        <v>2.2465599550689497E-3</v>
      </c>
      <c r="AG518" s="2">
        <f>(Table2[[#This Row],[Close Price]]/Table2[[#This Row],[Current Month Low]])-1</f>
        <v>4.0619520748100602E-2</v>
      </c>
      <c r="AH518" s="2">
        <f>(Table2[[#This Row],[Current Month High]]/Table2[[#This Row],[Close Price]])-1</f>
        <v>3.9033979219320392E-2</v>
      </c>
      <c r="AI518">
        <v>4.7271365721239302</v>
      </c>
      <c r="AJ518">
        <v>42.174607399520902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0.05</v>
      </c>
      <c r="AM518" t="s">
        <v>10349</v>
      </c>
      <c r="AN518">
        <v>-1.44</v>
      </c>
      <c r="AO518" t="s">
        <v>10348</v>
      </c>
      <c r="AP518">
        <v>-4.4986000812512E-2</v>
      </c>
      <c r="AQ518">
        <f>(Table2[[#This Row],[Sharpe Ratio]]-AVERAGE(Table2[Sharpe Ratio]))/_xlfn.STDEV.P(Table2[Sharpe Ratio])</f>
        <v>-1.2700326311221051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-3.5454199455778443</v>
      </c>
      <c r="AS518">
        <f>_xlfn.RANK.AVG(Table2[[#This Row],[1Y Return vs Nifty Z-Score]],Table2[1Y Return vs Nifty Z-Score])</f>
        <v>527</v>
      </c>
      <c r="AT518">
        <f>_xlfn.RANK.AVG(Table2[[#This Row],[6M Return vs Nifty Z-Score]],Table2[6M Return vs Nifty Z-Score])</f>
        <v>256</v>
      </c>
      <c r="AU518">
        <f>_xlfn.RANK.AVG(Table2[[#This Row],[Sharpe Ratio Z-Score]],Table2[Sharpe Ratio Z-Score])</f>
        <v>659</v>
      </c>
      <c r="AV518">
        <f>(Table2[[#This Row],[Rank 1Y]]+Table2[[#This Row],[Rank 6M]]+Table2[[#This Row],[Rank Sharpe]])/3</f>
        <v>480.66666666666669</v>
      </c>
    </row>
    <row r="519" spans="1:48" x14ac:dyDescent="0.3">
      <c r="A519" t="s">
        <v>802</v>
      </c>
      <c r="B519" t="s">
        <v>803</v>
      </c>
      <c r="C519" t="s">
        <v>10309</v>
      </c>
      <c r="D519" t="s">
        <v>283</v>
      </c>
      <c r="E519">
        <v>20427.9348393</v>
      </c>
      <c r="F519">
        <v>410.25</v>
      </c>
      <c r="G519">
        <v>-5.2733071409789298</v>
      </c>
      <c r="H519">
        <f>(Table2[[#This Row],[1Y Return vs Nifty]]-AVERAGE(Table2[1Y Return vs Nifty]))/_xlfn.STDEV.P(Table2[1Y Return vs Nifty])</f>
        <v>-0.55005153393969752</v>
      </c>
      <c r="I519">
        <v>20.663205224828602</v>
      </c>
      <c r="J519">
        <f>(Table2[[#This Row],[1M Return vs Nifty]]-AVERAGE(Table2[1M Return vs Nifty]))/_xlfn.STDEV.P(Table2[1M Return vs Nifty])</f>
        <v>1.9768717829096456</v>
      </c>
      <c r="K519">
        <v>-26.168566853454799</v>
      </c>
      <c r="L519">
        <f>(Table2[[#This Row],[6M Return vs Nifty]]-AVERAGE(Table2[6M Return vs Nifty]))/_xlfn.STDEV.P(Table2[6M Return vs Nifty])</f>
        <v>-1.1681095723356174</v>
      </c>
      <c r="M519">
        <v>0.53137064951677204</v>
      </c>
      <c r="N519">
        <f>(Table2[[#This Row],[1W Return vs Nifty]]-AVERAGE(Table2[1W Return vs Nifty]))/_xlfn.STDEV.P(Table2[1W Return vs Nifty])</f>
        <v>2.273224981242046E-2</v>
      </c>
      <c r="O519">
        <v>386.87</v>
      </c>
      <c r="P519">
        <v>372.90952530833698</v>
      </c>
      <c r="Q519">
        <v>371.828749857574</v>
      </c>
      <c r="R519">
        <v>75.6785910447378</v>
      </c>
      <c r="S519" s="2">
        <f>(Table2[[#This Row],[Close Price]]-Table2[[#This Row],[20D EMA]])/Table2[[#This Row],[20D EMA]]</f>
        <v>6.0433737431178421E-2</v>
      </c>
      <c r="T519" s="2">
        <f>(Table2[[#This Row],[Close Price]]-Table2[[#This Row],[50D EMA]])/Table2[[#This Row],[50D EMA]]</f>
        <v>0.10013279939896513</v>
      </c>
      <c r="U519" s="2">
        <f>(Table2[[#This Row],[Close Price]]-Table2[[#This Row],[200D EMA]])/Table2[[#This Row],[200D EMA]]</f>
        <v>0.10333049866946263</v>
      </c>
      <c r="V519">
        <v>0.50619380426857397</v>
      </c>
      <c r="W519">
        <v>399.7</v>
      </c>
      <c r="X519">
        <v>415</v>
      </c>
      <c r="Y519">
        <v>397.6</v>
      </c>
      <c r="Z519">
        <v>415</v>
      </c>
      <c r="AA519">
        <v>354.9</v>
      </c>
      <c r="AB519">
        <v>415</v>
      </c>
      <c r="AC519" s="2">
        <f>(Table2[[#This Row],[Close Price]]/Table2[[#This Row],[Day Low]])-1</f>
        <v>2.6394796097072737E-2</v>
      </c>
      <c r="AD519" s="2">
        <f>(Table2[[#This Row],[Day High]]/Table2[[#This Row],[Close Price]])-1</f>
        <v>1.1578305911029929E-2</v>
      </c>
      <c r="AE519" s="2">
        <f>(Table2[[#This Row],[Close Price]]/Table2[[#This Row],[Current Week Low]])-1</f>
        <v>3.1815895372233394E-2</v>
      </c>
      <c r="AF519" s="2">
        <f>(Table2[[#This Row],[Current Week High]]/Table2[[#This Row],[Close Price]])-1</f>
        <v>1.1578305911029929E-2</v>
      </c>
      <c r="AG519" s="2">
        <f>(Table2[[#This Row],[Close Price]]/Table2[[#This Row],[Current Month Low]])-1</f>
        <v>0.15595942519019457</v>
      </c>
      <c r="AH519" s="2">
        <f>(Table2[[#This Row],[Current Month High]]/Table2[[#This Row],[Close Price]])-1</f>
        <v>1.1578305911029929E-2</v>
      </c>
      <c r="AI519">
        <v>36.014625228519101</v>
      </c>
      <c r="AJ519">
        <v>31.870781099324901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-0.03</v>
      </c>
      <c r="AM519" t="s">
        <v>10348</v>
      </c>
      <c r="AN519">
        <v>3.1</v>
      </c>
      <c r="AO519" t="s">
        <v>10349</v>
      </c>
      <c r="AP519">
        <v>8.8269139360133003E-2</v>
      </c>
      <c r="AQ519">
        <f>(Table2[[#This Row],[Sharpe Ratio]]-AVERAGE(Table2[Sharpe Ratio]))/_xlfn.STDEV.P(Table2[Sharpe Ratio])</f>
        <v>0.26092195786613559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0.54236488431288676</v>
      </c>
      <c r="AS519">
        <f>_xlfn.RANK.AVG(Table2[[#This Row],[1Y Return vs Nifty Z-Score]],Table2[1Y Return vs Nifty Z-Score])</f>
        <v>498</v>
      </c>
      <c r="AT519">
        <f>_xlfn.RANK.AVG(Table2[[#This Row],[6M Return vs Nifty Z-Score]],Table2[6M Return vs Nifty Z-Score])</f>
        <v>684</v>
      </c>
      <c r="AU519">
        <f>_xlfn.RANK.AVG(Table2[[#This Row],[Sharpe Ratio Z-Score]],Table2[Sharpe Ratio Z-Score])</f>
        <v>269</v>
      </c>
      <c r="AV519">
        <f>(Table2[[#This Row],[Rank 1Y]]+Table2[[#This Row],[Rank 6M]]+Table2[[#This Row],[Rank Sharpe]])/3</f>
        <v>483.66666666666669</v>
      </c>
    </row>
    <row r="520" spans="1:48" x14ac:dyDescent="0.3">
      <c r="A520" t="s">
        <v>66</v>
      </c>
      <c r="B520" t="s">
        <v>67</v>
      </c>
      <c r="C520" t="s">
        <v>10305</v>
      </c>
      <c r="D520" t="s">
        <v>24</v>
      </c>
      <c r="E520">
        <v>365235.28539749997</v>
      </c>
      <c r="F520">
        <v>1181.25</v>
      </c>
      <c r="G520">
        <v>-10.5616727534987</v>
      </c>
      <c r="H520">
        <f>(Table2[[#This Row],[1Y Return vs Nifty]]-AVERAGE(Table2[1Y Return vs Nifty]))/_xlfn.STDEV.P(Table2[1Y Return vs Nifty])</f>
        <v>-0.6334360989053599</v>
      </c>
      <c r="I520">
        <v>-1.4364778158779301</v>
      </c>
      <c r="J520">
        <f>(Table2[[#This Row],[1M Return vs Nifty]]-AVERAGE(Table2[1M Return vs Nifty]))/_xlfn.STDEV.P(Table2[1M Return vs Nifty])</f>
        <v>-0.14917340994201295</v>
      </c>
      <c r="K520">
        <v>-3.22964979511335</v>
      </c>
      <c r="L520">
        <f>(Table2[[#This Row],[6M Return vs Nifty]]-AVERAGE(Table2[6M Return vs Nifty]))/_xlfn.STDEV.P(Table2[6M Return vs Nifty])</f>
        <v>-0.38078418742225667</v>
      </c>
      <c r="M520">
        <v>-0.24642865921797</v>
      </c>
      <c r="N520">
        <f>(Table2[[#This Row],[1W Return vs Nifty]]-AVERAGE(Table2[1W Return vs Nifty]))/_xlfn.STDEV.P(Table2[1W Return vs Nifty])</f>
        <v>-0.1536843799815536</v>
      </c>
      <c r="O520">
        <v>1174.3499999999999</v>
      </c>
      <c r="P520">
        <v>1188.04913635497</v>
      </c>
      <c r="Q520">
        <v>1124.75848460207</v>
      </c>
      <c r="R520">
        <v>60.299082602851499</v>
      </c>
      <c r="S520" s="2">
        <f>(Table2[[#This Row],[Close Price]]-Table2[[#This Row],[20D EMA]])/Table2[[#This Row],[20D EMA]]</f>
        <v>5.8755907523311548E-3</v>
      </c>
      <c r="T520" s="2">
        <f>(Table2[[#This Row],[Close Price]]-Table2[[#This Row],[50D EMA]])/Table2[[#This Row],[50D EMA]]</f>
        <v>-5.722942045840171E-3</v>
      </c>
      <c r="U520" s="2">
        <f>(Table2[[#This Row],[Close Price]]-Table2[[#This Row],[200D EMA]])/Table2[[#This Row],[200D EMA]]</f>
        <v>5.0225462773829381E-2</v>
      </c>
      <c r="V520">
        <v>0.59800608148187695</v>
      </c>
      <c r="W520">
        <v>1164.25</v>
      </c>
      <c r="X520">
        <v>1184.8499999999999</v>
      </c>
      <c r="Y520">
        <v>1164.25</v>
      </c>
      <c r="Z520">
        <v>1184.8499999999999</v>
      </c>
      <c r="AA520">
        <v>1123.0999999999999</v>
      </c>
      <c r="AB520">
        <v>1184.8499999999999</v>
      </c>
      <c r="AC520" s="2">
        <f>(Table2[[#This Row],[Close Price]]/Table2[[#This Row],[Day Low]])-1</f>
        <v>1.4601674898002903E-2</v>
      </c>
      <c r="AD520" s="2">
        <f>(Table2[[#This Row],[Day High]]/Table2[[#This Row],[Close Price]])-1</f>
        <v>3.0476190476189657E-3</v>
      </c>
      <c r="AE520" s="2">
        <f>(Table2[[#This Row],[Close Price]]/Table2[[#This Row],[Current Week Low]])-1</f>
        <v>1.4601674898002903E-2</v>
      </c>
      <c r="AF520" s="2">
        <f>(Table2[[#This Row],[Current Week High]]/Table2[[#This Row],[Close Price]])-1</f>
        <v>3.0476190476189657E-3</v>
      </c>
      <c r="AG520" s="2">
        <f>(Table2[[#This Row],[Close Price]]/Table2[[#This Row],[Current Month Low]])-1</f>
        <v>5.1776333363013238E-2</v>
      </c>
      <c r="AH520" s="2">
        <f>(Table2[[#This Row],[Current Month High]]/Table2[[#This Row],[Close Price]])-1</f>
        <v>3.0476190476189657E-3</v>
      </c>
      <c r="AI520">
        <v>13.409523809523799</v>
      </c>
      <c r="AJ520">
        <v>24.159133907925099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-0.03</v>
      </c>
      <c r="AM520" t="s">
        <v>10348</v>
      </c>
      <c r="AN520">
        <v>3.79</v>
      </c>
      <c r="AO520" t="s">
        <v>10349</v>
      </c>
      <c r="AP520">
        <v>2.6345508321071E-2</v>
      </c>
      <c r="AQ520">
        <f>(Table2[[#This Row],[Sharpe Ratio]]-AVERAGE(Table2[Sharpe Ratio]))/_xlfn.STDEV.P(Table2[Sharpe Ratio])</f>
        <v>-0.45051226510823578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541</v>
      </c>
      <c r="AT520">
        <f>_xlfn.RANK.AVG(Table2[[#This Row],[6M Return vs Nifty Z-Score]],Table2[6M Return vs Nifty Z-Score])</f>
        <v>447</v>
      </c>
      <c r="AU520">
        <f>_xlfn.RANK.AVG(Table2[[#This Row],[Sharpe Ratio Z-Score]],Table2[Sharpe Ratio Z-Score])</f>
        <v>464</v>
      </c>
      <c r="AV520">
        <f>(Table2[[#This Row],[Rank 1Y]]+Table2[[#This Row],[Rank 6M]]+Table2[[#This Row],[Rank Sharpe]])/3</f>
        <v>484</v>
      </c>
    </row>
    <row r="521" spans="1:48" x14ac:dyDescent="0.3">
      <c r="A521" t="s">
        <v>1097</v>
      </c>
      <c r="B521" t="s">
        <v>1098</v>
      </c>
      <c r="C521" t="s">
        <v>10308</v>
      </c>
      <c r="D521" t="s">
        <v>46</v>
      </c>
      <c r="E521">
        <v>11762.32071525</v>
      </c>
      <c r="F521">
        <v>458.5</v>
      </c>
      <c r="G521">
        <v>12.601911857748201</v>
      </c>
      <c r="H521">
        <f>(Table2[[#This Row],[1Y Return vs Nifty]]-AVERAGE(Table2[1Y Return vs Nifty]))/_xlfn.STDEV.P(Table2[1Y Return vs Nifty])</f>
        <v>-0.26820313897507403</v>
      </c>
      <c r="I521">
        <v>-10.841299101186801</v>
      </c>
      <c r="J521">
        <f>(Table2[[#This Row],[1M Return vs Nifty]]-AVERAGE(Table2[1M Return vs Nifty]))/_xlfn.STDEV.P(Table2[1M Return vs Nifty])</f>
        <v>-1.0539409148166274</v>
      </c>
      <c r="K521">
        <v>-13.1028121328839</v>
      </c>
      <c r="L521">
        <f>(Table2[[#This Row],[6M Return vs Nifty]]-AVERAGE(Table2[6M Return vs Nifty]))/_xlfn.STDEV.P(Table2[6M Return vs Nifty])</f>
        <v>-0.71965769736725205</v>
      </c>
      <c r="M521">
        <v>-2.8222537102995302</v>
      </c>
      <c r="N521">
        <f>(Table2[[#This Row],[1W Return vs Nifty]]-AVERAGE(Table2[1W Return vs Nifty]))/_xlfn.STDEV.P(Table2[1W Return vs Nifty])</f>
        <v>-0.73792040249732205</v>
      </c>
      <c r="O521">
        <v>473.69</v>
      </c>
      <c r="P521">
        <v>481.362516115733</v>
      </c>
      <c r="Q521">
        <v>439.79754231616101</v>
      </c>
      <c r="R521">
        <v>34.9715961726641</v>
      </c>
      <c r="S521" s="2">
        <f>(Table2[[#This Row],[Close Price]]-Table2[[#This Row],[20D EMA]])/Table2[[#This Row],[20D EMA]]</f>
        <v>-3.2067385843061916E-2</v>
      </c>
      <c r="T521" s="2">
        <f>(Table2[[#This Row],[Close Price]]-Table2[[#This Row],[50D EMA]])/Table2[[#This Row],[50D EMA]]</f>
        <v>-4.7495422577183415E-2</v>
      </c>
      <c r="U521" s="2">
        <f>(Table2[[#This Row],[Close Price]]-Table2[[#This Row],[200D EMA]])/Table2[[#This Row],[200D EMA]]</f>
        <v>4.2525152790404162E-2</v>
      </c>
      <c r="V521">
        <v>0.433628725931758</v>
      </c>
      <c r="W521">
        <v>458</v>
      </c>
      <c r="X521">
        <v>464.8</v>
      </c>
      <c r="Y521">
        <v>458</v>
      </c>
      <c r="Z521">
        <v>471.35</v>
      </c>
      <c r="AA521">
        <v>457</v>
      </c>
      <c r="AB521">
        <v>520</v>
      </c>
      <c r="AC521" s="2">
        <f>(Table2[[#This Row],[Close Price]]/Table2[[#This Row],[Day Low]])-1</f>
        <v>1.0917030567685337E-3</v>
      </c>
      <c r="AD521" s="2">
        <f>(Table2[[#This Row],[Day High]]/Table2[[#This Row],[Close Price]])-1</f>
        <v>1.3740458015267132E-2</v>
      </c>
      <c r="AE521" s="2">
        <f>(Table2[[#This Row],[Close Price]]/Table2[[#This Row],[Current Week Low]])-1</f>
        <v>1.0917030567685337E-3</v>
      </c>
      <c r="AF521" s="2">
        <f>(Table2[[#This Row],[Current Week High]]/Table2[[#This Row],[Close Price]])-1</f>
        <v>2.8026172300981589E-2</v>
      </c>
      <c r="AG521" s="2">
        <f>(Table2[[#This Row],[Close Price]]/Table2[[#This Row],[Current Month Low]])-1</f>
        <v>3.2822757111596879E-3</v>
      </c>
      <c r="AH521" s="2">
        <f>(Table2[[#This Row],[Current Month High]]/Table2[[#This Row],[Close Price]])-1</f>
        <v>0.13413304252998914</v>
      </c>
      <c r="AI521">
        <v>25.365321701199498</v>
      </c>
      <c r="AJ521">
        <v>47.855530474040599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-0.21</v>
      </c>
      <c r="AM521" t="s">
        <v>10348</v>
      </c>
      <c r="AN521">
        <v>-1.3</v>
      </c>
      <c r="AO521" t="s">
        <v>10348</v>
      </c>
      <c r="AP521">
        <v>6.3878409164940001E-3</v>
      </c>
      <c r="AQ521">
        <f>(Table2[[#This Row],[Sharpe Ratio]]-AVERAGE(Table2[Sharpe Ratio]))/_xlfn.STDEV.P(Table2[Sharpe Ratio])</f>
        <v>-0.67980385160127577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370</v>
      </c>
      <c r="AT521">
        <f>_xlfn.RANK.AVG(Table2[[#This Row],[6M Return vs Nifty Z-Score]],Table2[6M Return vs Nifty Z-Score])</f>
        <v>570</v>
      </c>
      <c r="AU521">
        <f>_xlfn.RANK.AVG(Table2[[#This Row],[Sharpe Ratio Z-Score]],Table2[Sharpe Ratio Z-Score])</f>
        <v>512</v>
      </c>
      <c r="AV521">
        <f>(Table2[[#This Row],[Rank 1Y]]+Table2[[#This Row],[Rank 6M]]+Table2[[#This Row],[Rank Sharpe]])/3</f>
        <v>484</v>
      </c>
    </row>
    <row r="522" spans="1:48" x14ac:dyDescent="0.3">
      <c r="A522" t="s">
        <v>30</v>
      </c>
      <c r="B522" t="s">
        <v>31</v>
      </c>
      <c r="C522" t="s">
        <v>10304</v>
      </c>
      <c r="D522" t="s">
        <v>21</v>
      </c>
      <c r="E522">
        <v>786996.42228439997</v>
      </c>
      <c r="F522">
        <v>1900.1</v>
      </c>
      <c r="G522">
        <v>4.36527445206276</v>
      </c>
      <c r="H522">
        <f>(Table2[[#This Row],[1Y Return vs Nifty]]-AVERAGE(Table2[1Y Return vs Nifty]))/_xlfn.STDEV.P(Table2[1Y Return vs Nifty])</f>
        <v>-0.39807472448478615</v>
      </c>
      <c r="I522">
        <v>-1.77035668800455</v>
      </c>
      <c r="J522">
        <f>(Table2[[#This Row],[1M Return vs Nifty]]-AVERAGE(Table2[1M Return vs Nifty]))/_xlfn.STDEV.P(Table2[1M Return vs Nifty])</f>
        <v>-0.18129339871162745</v>
      </c>
      <c r="K522">
        <v>1.51521374114333</v>
      </c>
      <c r="L522">
        <f>(Table2[[#This Row],[6M Return vs Nifty]]-AVERAGE(Table2[6M Return vs Nifty]))/_xlfn.STDEV.P(Table2[6M Return vs Nifty])</f>
        <v>-0.21792769770465681</v>
      </c>
      <c r="M522">
        <v>-1.4082773034892599</v>
      </c>
      <c r="N522">
        <f>(Table2[[#This Row],[1W Return vs Nifty]]-AVERAGE(Table2[1W Return vs Nifty]))/_xlfn.STDEV.P(Table2[1W Return vs Nifty])</f>
        <v>-0.41720919911062393</v>
      </c>
      <c r="O522">
        <v>1832.64</v>
      </c>
      <c r="P522">
        <v>1745.0241694322699</v>
      </c>
      <c r="Q522">
        <v>1592.9740887682999</v>
      </c>
      <c r="R522">
        <v>71.958113635697202</v>
      </c>
      <c r="S522" s="2">
        <f>(Table2[[#This Row],[Close Price]]-Table2[[#This Row],[20D EMA]])/Table2[[#This Row],[20D EMA]]</f>
        <v>3.6810284616727675E-2</v>
      </c>
      <c r="T522" s="2">
        <f>(Table2[[#This Row],[Close Price]]-Table2[[#This Row],[50D EMA]])/Table2[[#This Row],[50D EMA]]</f>
        <v>8.8867439938200246E-2</v>
      </c>
      <c r="U522" s="2">
        <f>(Table2[[#This Row],[Close Price]]-Table2[[#This Row],[200D EMA]])/Table2[[#This Row],[200D EMA]]</f>
        <v>0.19280031822060092</v>
      </c>
      <c r="V522">
        <v>0.53121519578620202</v>
      </c>
      <c r="W522">
        <v>1873.9</v>
      </c>
      <c r="X522">
        <v>1902.75</v>
      </c>
      <c r="Y522">
        <v>1864</v>
      </c>
      <c r="Z522">
        <v>1902.75</v>
      </c>
      <c r="AA522">
        <v>1718.55</v>
      </c>
      <c r="AB522">
        <v>1902.75</v>
      </c>
      <c r="AC522" s="2">
        <f>(Table2[[#This Row],[Close Price]]/Table2[[#This Row],[Day Low]])-1</f>
        <v>1.3981535834356018E-2</v>
      </c>
      <c r="AD522" s="2">
        <f>(Table2[[#This Row],[Day High]]/Table2[[#This Row],[Close Price]])-1</f>
        <v>1.3946634387664858E-3</v>
      </c>
      <c r="AE522" s="2">
        <f>(Table2[[#This Row],[Close Price]]/Table2[[#This Row],[Current Week Low]])-1</f>
        <v>1.9366952789699576E-2</v>
      </c>
      <c r="AF522" s="2">
        <f>(Table2[[#This Row],[Current Week High]]/Table2[[#This Row],[Close Price]])-1</f>
        <v>1.3946634387664858E-3</v>
      </c>
      <c r="AG522" s="2">
        <f>(Table2[[#This Row],[Close Price]]/Table2[[#This Row],[Current Month Low]])-1</f>
        <v>0.10564138372465148</v>
      </c>
      <c r="AH522" s="2">
        <f>(Table2[[#This Row],[Current Month High]]/Table2[[#This Row],[Close Price]])-1</f>
        <v>1.3946634387664858E-3</v>
      </c>
      <c r="AI522">
        <v>0.152623546129149</v>
      </c>
      <c r="AJ522">
        <v>40.576332630488601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0.05</v>
      </c>
      <c r="AM522" t="s">
        <v>10349</v>
      </c>
      <c r="AN522">
        <v>9</v>
      </c>
      <c r="AO522" t="s">
        <v>10349</v>
      </c>
      <c r="AP522">
        <v>-3.4854384062443997E-2</v>
      </c>
      <c r="AQ522">
        <f>(Table2[[#This Row],[Sharpe Ratio]]-AVERAGE(Table2[Sharpe Ratio]))/_xlfn.STDEV.P(Table2[Sharpe Ratio])</f>
        <v>-1.1536315291661832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-2.3681365491778772</v>
      </c>
      <c r="AS522">
        <f>_xlfn.RANK.AVG(Table2[[#This Row],[1Y Return vs Nifty Z-Score]],Table2[1Y Return vs Nifty Z-Score])</f>
        <v>427</v>
      </c>
      <c r="AT522">
        <f>_xlfn.RANK.AVG(Table2[[#This Row],[6M Return vs Nifty Z-Score]],Table2[6M Return vs Nifty Z-Score])</f>
        <v>386</v>
      </c>
      <c r="AU522">
        <f>_xlfn.RANK.AVG(Table2[[#This Row],[Sharpe Ratio Z-Score]],Table2[Sharpe Ratio Z-Score])</f>
        <v>646</v>
      </c>
      <c r="AV522">
        <f>(Table2[[#This Row],[Rank 1Y]]+Table2[[#This Row],[Rank 6M]]+Table2[[#This Row],[Rank Sharpe]])/3</f>
        <v>486.33333333333331</v>
      </c>
    </row>
    <row r="523" spans="1:48" x14ac:dyDescent="0.3">
      <c r="A523" t="s">
        <v>1109</v>
      </c>
      <c r="B523" t="s">
        <v>1110</v>
      </c>
      <c r="C523" t="s">
        <v>10305</v>
      </c>
      <c r="D523" t="s">
        <v>541</v>
      </c>
      <c r="E523">
        <v>11468.564786250001</v>
      </c>
      <c r="F523">
        <v>861.3</v>
      </c>
      <c r="G523">
        <v>-14.019563512429899</v>
      </c>
      <c r="H523">
        <f>(Table2[[#This Row],[1Y Return vs Nifty]]-AVERAGE(Table2[1Y Return vs Nifty]))/_xlfn.STDEV.P(Table2[1Y Return vs Nifty])</f>
        <v>-0.68795856156370061</v>
      </c>
      <c r="I523">
        <v>-1.62599997209473</v>
      </c>
      <c r="J523">
        <f>(Table2[[#This Row],[1M Return vs Nifty]]-AVERAGE(Table2[1M Return vs Nifty]))/_xlfn.STDEV.P(Table2[1M Return vs Nifty])</f>
        <v>-0.16740591890702508</v>
      </c>
      <c r="K523">
        <v>-3.88911908856862</v>
      </c>
      <c r="L523">
        <f>(Table2[[#This Row],[6M Return vs Nifty]]-AVERAGE(Table2[6M Return vs Nifty]))/_xlfn.STDEV.P(Table2[6M Return vs Nifty])</f>
        <v>-0.40341894886228752</v>
      </c>
      <c r="M523">
        <v>-0.52269546745161</v>
      </c>
      <c r="N523">
        <f>(Table2[[#This Row],[1W Return vs Nifty]]-AVERAGE(Table2[1W Return vs Nifty]))/_xlfn.STDEV.P(Table2[1W Return vs Nifty])</f>
        <v>-0.21634586435828804</v>
      </c>
      <c r="O523">
        <v>837.64</v>
      </c>
      <c r="P523">
        <v>832.94749764391997</v>
      </c>
      <c r="Q523">
        <v>791.21166478994803</v>
      </c>
      <c r="R523">
        <v>71.4756849954111</v>
      </c>
      <c r="S523" s="2">
        <f>(Table2[[#This Row],[Close Price]]-Table2[[#This Row],[20D EMA]])/Table2[[#This Row],[20D EMA]]</f>
        <v>2.8246024545150624E-2</v>
      </c>
      <c r="T523" s="2">
        <f>(Table2[[#This Row],[Close Price]]-Table2[[#This Row],[50D EMA]])/Table2[[#This Row],[50D EMA]]</f>
        <v>3.4038762870742791E-2</v>
      </c>
      <c r="U523" s="2">
        <f>(Table2[[#This Row],[Close Price]]-Table2[[#This Row],[200D EMA]])/Table2[[#This Row],[200D EMA]]</f>
        <v>8.8583546387247802E-2</v>
      </c>
      <c r="V523">
        <v>0.44063591867618301</v>
      </c>
      <c r="W523">
        <v>846.5</v>
      </c>
      <c r="X523">
        <v>867.25</v>
      </c>
      <c r="Y523">
        <v>842.45</v>
      </c>
      <c r="Z523">
        <v>867.25</v>
      </c>
      <c r="AA523">
        <v>766.35</v>
      </c>
      <c r="AB523">
        <v>867.25</v>
      </c>
      <c r="AC523" s="2">
        <f>(Table2[[#This Row],[Close Price]]/Table2[[#This Row],[Day Low]])-1</f>
        <v>1.7483756645008786E-2</v>
      </c>
      <c r="AD523" s="2">
        <f>(Table2[[#This Row],[Day High]]/Table2[[#This Row],[Close Price]])-1</f>
        <v>6.9081620805759858E-3</v>
      </c>
      <c r="AE523" s="2">
        <f>(Table2[[#This Row],[Close Price]]/Table2[[#This Row],[Current Week Low]])-1</f>
        <v>2.2375215146299476E-2</v>
      </c>
      <c r="AF523" s="2">
        <f>(Table2[[#This Row],[Current Week High]]/Table2[[#This Row],[Close Price]])-1</f>
        <v>6.9081620805759858E-3</v>
      </c>
      <c r="AG523" s="2">
        <f>(Table2[[#This Row],[Close Price]]/Table2[[#This Row],[Current Month Low]])-1</f>
        <v>0.12389900176159707</v>
      </c>
      <c r="AH523" s="2">
        <f>(Table2[[#This Row],[Current Month High]]/Table2[[#This Row],[Close Price]])-1</f>
        <v>6.9081620805759858E-3</v>
      </c>
      <c r="AI523">
        <v>8.9051433879019992</v>
      </c>
      <c r="AJ523">
        <v>26.661764705882302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0.05</v>
      </c>
      <c r="AM523" t="s">
        <v>10349</v>
      </c>
      <c r="AN523">
        <v>9.57</v>
      </c>
      <c r="AO523" t="s">
        <v>10349</v>
      </c>
      <c r="AP523">
        <v>3.0929530796736E-2</v>
      </c>
      <c r="AQ523">
        <f>(Table2[[#This Row],[Sharpe Ratio]]-AVERAGE(Table2[Sharpe Ratio]))/_xlfn.STDEV.P(Table2[Sharpe Ratio])</f>
        <v>-0.39784690273608148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-1.8729761964273828</v>
      </c>
      <c r="AS523">
        <f>_xlfn.RANK.AVG(Table2[[#This Row],[1Y Return vs Nifty Z-Score]],Table2[1Y Return vs Nifty Z-Score])</f>
        <v>562</v>
      </c>
      <c r="AT523">
        <f>_xlfn.RANK.AVG(Table2[[#This Row],[6M Return vs Nifty Z-Score]],Table2[6M Return vs Nifty Z-Score])</f>
        <v>453</v>
      </c>
      <c r="AU523">
        <f>_xlfn.RANK.AVG(Table2[[#This Row],[Sharpe Ratio Z-Score]],Table2[Sharpe Ratio Z-Score])</f>
        <v>444</v>
      </c>
      <c r="AV523">
        <f>(Table2[[#This Row],[Rank 1Y]]+Table2[[#This Row],[Rank 6M]]+Table2[[#This Row],[Rank Sharpe]])/3</f>
        <v>486.33333333333331</v>
      </c>
    </row>
    <row r="524" spans="1:48" x14ac:dyDescent="0.3">
      <c r="A524" t="s">
        <v>573</v>
      </c>
      <c r="B524" t="s">
        <v>574</v>
      </c>
      <c r="C524" t="s">
        <v>6698</v>
      </c>
      <c r="D524" t="s">
        <v>80</v>
      </c>
      <c r="E524">
        <v>34753.713934779997</v>
      </c>
      <c r="F524">
        <v>4497.8</v>
      </c>
      <c r="G524">
        <v>11.5311432687677</v>
      </c>
      <c r="H524">
        <f>(Table2[[#This Row],[1Y Return vs Nifty]]-AVERAGE(Table2[1Y Return vs Nifty]))/_xlfn.STDEV.P(Table2[1Y Return vs Nifty])</f>
        <v>-0.28508653538012946</v>
      </c>
      <c r="I524">
        <v>-3.1976522155288199E-2</v>
      </c>
      <c r="J524">
        <f>(Table2[[#This Row],[1M Return vs Nifty]]-AVERAGE(Table2[1M Return vs Nifty]))/_xlfn.STDEV.P(Table2[1M Return vs Nifty])</f>
        <v>-1.4056846578962381E-2</v>
      </c>
      <c r="K524">
        <v>-12.8164225589226</v>
      </c>
      <c r="L524">
        <f>(Table2[[#This Row],[6M Return vs Nifty]]-AVERAGE(Table2[6M Return vs Nifty]))/_xlfn.STDEV.P(Table2[6M Return vs Nifty])</f>
        <v>-0.70982803622933621</v>
      </c>
      <c r="M524">
        <v>1.4592425709266901</v>
      </c>
      <c r="N524">
        <f>(Table2[[#This Row],[1W Return vs Nifty]]-AVERAGE(Table2[1W Return vs Nifty]))/_xlfn.STDEV.P(Table2[1W Return vs Nifty])</f>
        <v>0.23318761460552787</v>
      </c>
      <c r="O524">
        <v>4336.1099999999997</v>
      </c>
      <c r="P524">
        <v>4296.4757040483</v>
      </c>
      <c r="Q524">
        <v>4038.3274785000499</v>
      </c>
      <c r="R524">
        <v>73.035319581543305</v>
      </c>
      <c r="S524" s="2">
        <f>(Table2[[#This Row],[Close Price]]-Table2[[#This Row],[20D EMA]])/Table2[[#This Row],[20D EMA]]</f>
        <v>3.7289183161866399E-2</v>
      </c>
      <c r="T524" s="2">
        <f>(Table2[[#This Row],[Close Price]]-Table2[[#This Row],[50D EMA]])/Table2[[#This Row],[50D EMA]]</f>
        <v>4.6858008707463393E-2</v>
      </c>
      <c r="U524" s="2">
        <f>(Table2[[#This Row],[Close Price]]-Table2[[#This Row],[200D EMA]])/Table2[[#This Row],[200D EMA]]</f>
        <v>0.1137779251301857</v>
      </c>
      <c r="V524">
        <v>0.67253789905984795</v>
      </c>
      <c r="W524">
        <v>4431.1000000000004</v>
      </c>
      <c r="X524">
        <v>4515</v>
      </c>
      <c r="Y524">
        <v>4387.3999999999996</v>
      </c>
      <c r="Z524">
        <v>4515</v>
      </c>
      <c r="AA524">
        <v>4085.5</v>
      </c>
      <c r="AB524">
        <v>4515</v>
      </c>
      <c r="AC524" s="2">
        <f>(Table2[[#This Row],[Close Price]]/Table2[[#This Row],[Day Low]])-1</f>
        <v>1.5052695718895892E-2</v>
      </c>
      <c r="AD524" s="2">
        <f>(Table2[[#This Row],[Day High]]/Table2[[#This Row],[Close Price]])-1</f>
        <v>3.8240917782026429E-3</v>
      </c>
      <c r="AE524" s="2">
        <f>(Table2[[#This Row],[Close Price]]/Table2[[#This Row],[Current Week Low]])-1</f>
        <v>2.5162966677303222E-2</v>
      </c>
      <c r="AF524" s="2">
        <f>(Table2[[#This Row],[Current Week High]]/Table2[[#This Row],[Close Price]])-1</f>
        <v>3.8240917782026429E-3</v>
      </c>
      <c r="AG524" s="2">
        <f>(Table2[[#This Row],[Close Price]]/Table2[[#This Row],[Current Month Low]])-1</f>
        <v>0.10091788030840787</v>
      </c>
      <c r="AH524" s="2">
        <f>(Table2[[#This Row],[Current Month High]]/Table2[[#This Row],[Close Price]])-1</f>
        <v>3.8240917782026429E-3</v>
      </c>
      <c r="AI524">
        <v>2.27111032060116</v>
      </c>
      <c r="AJ524">
        <v>47.340835012202497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0.03</v>
      </c>
      <c r="AM524" t="s">
        <v>10349</v>
      </c>
      <c r="AN524">
        <v>6.15</v>
      </c>
      <c r="AO524" t="s">
        <v>10349</v>
      </c>
      <c r="AP524">
        <v>5.260132661493E-3</v>
      </c>
      <c r="AQ524">
        <f>(Table2[[#This Row],[Sharpe Ratio]]-AVERAGE(Table2[Sharpe Ratio]))/_xlfn.STDEV.P(Table2[Sharpe Ratio])</f>
        <v>-0.69275997566370884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-1.4685437792466089</v>
      </c>
      <c r="AS524">
        <f>_xlfn.RANK.AVG(Table2[[#This Row],[1Y Return vs Nifty Z-Score]],Table2[1Y Return vs Nifty Z-Score])</f>
        <v>379</v>
      </c>
      <c r="AT524">
        <f>_xlfn.RANK.AVG(Table2[[#This Row],[6M Return vs Nifty Z-Score]],Table2[6M Return vs Nifty Z-Score])</f>
        <v>566</v>
      </c>
      <c r="AU524">
        <f>_xlfn.RANK.AVG(Table2[[#This Row],[Sharpe Ratio Z-Score]],Table2[Sharpe Ratio Z-Score])</f>
        <v>515</v>
      </c>
      <c r="AV524">
        <f>(Table2[[#This Row],[Rank 1Y]]+Table2[[#This Row],[Rank 6M]]+Table2[[#This Row],[Rank Sharpe]])/3</f>
        <v>486.66666666666669</v>
      </c>
    </row>
    <row r="525" spans="1:48" x14ac:dyDescent="0.3">
      <c r="A525" t="s">
        <v>1520</v>
      </c>
      <c r="B525" t="s">
        <v>1521</v>
      </c>
      <c r="C525" t="s">
        <v>10305</v>
      </c>
      <c r="D525" t="s">
        <v>24</v>
      </c>
      <c r="E525">
        <v>6715.6975418579996</v>
      </c>
      <c r="F525">
        <v>25.67</v>
      </c>
      <c r="G525">
        <v>-8.8828211961726709</v>
      </c>
      <c r="H525">
        <f>(Table2[[#This Row],[1Y Return vs Nifty]]-AVERAGE(Table2[1Y Return vs Nifty]))/_xlfn.STDEV.P(Table2[1Y Return vs Nifty])</f>
        <v>-0.60696472438122706</v>
      </c>
      <c r="I525">
        <v>-6.2265166727511101</v>
      </c>
      <c r="J525">
        <f>(Table2[[#This Row],[1M Return vs Nifty]]-AVERAGE(Table2[1M Return vs Nifty]))/_xlfn.STDEV.P(Table2[1M Return vs Nifty])</f>
        <v>-0.60998721738304029</v>
      </c>
      <c r="K525">
        <v>-34.199414937092499</v>
      </c>
      <c r="L525">
        <f>(Table2[[#This Row],[6M Return vs Nifty]]-AVERAGE(Table2[6M Return vs Nifty]))/_xlfn.STDEV.P(Table2[6M Return vs Nifty])</f>
        <v>-1.4437498975763219</v>
      </c>
      <c r="M525">
        <v>-1.0566866433194999</v>
      </c>
      <c r="N525">
        <f>(Table2[[#This Row],[1W Return vs Nifty]]-AVERAGE(Table2[1W Return vs Nifty]))/_xlfn.STDEV.P(Table2[1W Return vs Nifty])</f>
        <v>-0.33746312754997049</v>
      </c>
      <c r="O525">
        <v>25.79</v>
      </c>
      <c r="P525">
        <v>26.335133231250602</v>
      </c>
      <c r="Q525">
        <v>26.1254196773925</v>
      </c>
      <c r="R525">
        <v>49.037003910609599</v>
      </c>
      <c r="S525" s="2">
        <f>(Table2[[#This Row],[Close Price]]-Table2[[#This Row],[20D EMA]])/Table2[[#This Row],[20D EMA]]</f>
        <v>-4.6529662659944727E-3</v>
      </c>
      <c r="T525" s="2">
        <f>(Table2[[#This Row],[Close Price]]-Table2[[#This Row],[50D EMA]])/Table2[[#This Row],[50D EMA]]</f>
        <v>-2.5256497675938058E-2</v>
      </c>
      <c r="U525" s="2">
        <f>(Table2[[#This Row],[Close Price]]-Table2[[#This Row],[200D EMA]])/Table2[[#This Row],[200D EMA]]</f>
        <v>-1.7432052116911779E-2</v>
      </c>
      <c r="V525">
        <v>0.64440971283038995</v>
      </c>
      <c r="W525">
        <v>25.5</v>
      </c>
      <c r="X525">
        <v>25.78</v>
      </c>
      <c r="Y525">
        <v>25.5</v>
      </c>
      <c r="Z525">
        <v>26.59</v>
      </c>
      <c r="AA525">
        <v>24.01</v>
      </c>
      <c r="AB525">
        <v>27.04</v>
      </c>
      <c r="AC525" s="2">
        <f>(Table2[[#This Row],[Close Price]]/Table2[[#This Row],[Day Low]])-1</f>
        <v>6.6666666666668206E-3</v>
      </c>
      <c r="AD525" s="2">
        <f>(Table2[[#This Row],[Day High]]/Table2[[#This Row],[Close Price]])-1</f>
        <v>4.2851577717180067E-3</v>
      </c>
      <c r="AE525" s="2">
        <f>(Table2[[#This Row],[Close Price]]/Table2[[#This Row],[Current Week Low]])-1</f>
        <v>6.6666666666668206E-3</v>
      </c>
      <c r="AF525" s="2">
        <f>(Table2[[#This Row],[Current Week High]]/Table2[[#This Row],[Close Price]])-1</f>
        <v>3.5839501363459147E-2</v>
      </c>
      <c r="AG525" s="2">
        <f>(Table2[[#This Row],[Close Price]]/Table2[[#This Row],[Current Month Low]])-1</f>
        <v>6.9137859225322673E-2</v>
      </c>
      <c r="AH525" s="2">
        <f>(Table2[[#This Row],[Current Month High]]/Table2[[#This Row],[Close Price]])-1</f>
        <v>5.3369692247760003E-2</v>
      </c>
      <c r="AI525">
        <v>43.676373460792497</v>
      </c>
      <c r="AJ525">
        <v>25.594371472279299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-0.09</v>
      </c>
      <c r="AM525" t="s">
        <v>10348</v>
      </c>
      <c r="AN525">
        <v>2.97</v>
      </c>
      <c r="AO525" t="s">
        <v>10349</v>
      </c>
      <c r="AP525">
        <v>0.10659698562363</v>
      </c>
      <c r="AQ525">
        <f>(Table2[[#This Row],[Sharpe Ratio]]-AVERAGE(Table2[Sharpe Ratio]))/_xlfn.STDEV.P(Table2[Sharpe Ratio])</f>
        <v>0.47148869703295804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521</v>
      </c>
      <c r="AT525">
        <f>_xlfn.RANK.AVG(Table2[[#This Row],[6M Return vs Nifty Z-Score]],Table2[6M Return vs Nifty Z-Score])</f>
        <v>712</v>
      </c>
      <c r="AU525">
        <f>_xlfn.RANK.AVG(Table2[[#This Row],[Sharpe Ratio Z-Score]],Table2[Sharpe Ratio Z-Score])</f>
        <v>227</v>
      </c>
      <c r="AV525">
        <f>(Table2[[#This Row],[Rank 1Y]]+Table2[[#This Row],[Rank 6M]]+Table2[[#This Row],[Rank Sharpe]])/3</f>
        <v>486.66666666666669</v>
      </c>
    </row>
    <row r="526" spans="1:48" x14ac:dyDescent="0.3">
      <c r="A526" t="s">
        <v>388</v>
      </c>
      <c r="B526" t="s">
        <v>389</v>
      </c>
      <c r="C526" t="s">
        <v>10309</v>
      </c>
      <c r="D526" t="s">
        <v>51</v>
      </c>
      <c r="E526">
        <v>63190.111822500003</v>
      </c>
      <c r="F526">
        <v>29737.5</v>
      </c>
      <c r="G526">
        <v>-2.7096634171781502</v>
      </c>
      <c r="H526">
        <f>(Table2[[#This Row],[1Y Return vs Nifty]]-AVERAGE(Table2[1Y Return vs Nifty]))/_xlfn.STDEV.P(Table2[1Y Return vs Nifty])</f>
        <v>-0.50962915540179909</v>
      </c>
      <c r="I526">
        <v>0.35887687714392602</v>
      </c>
      <c r="J526">
        <f>(Table2[[#This Row],[1M Return vs Nifty]]-AVERAGE(Table2[1M Return vs Nifty]))/_xlfn.STDEV.P(Table2[1M Return vs Nifty])</f>
        <v>2.3544235262764241E-2</v>
      </c>
      <c r="K526">
        <v>-8.9788059614663691</v>
      </c>
      <c r="L526">
        <f>(Table2[[#This Row],[6M Return vs Nifty]]-AVERAGE(Table2[6M Return vs Nifty]))/_xlfn.STDEV.P(Table2[6M Return vs Nifty])</f>
        <v>-0.57811070375642359</v>
      </c>
      <c r="M526">
        <v>1.4102626973729</v>
      </c>
      <c r="N526">
        <f>(Table2[[#This Row],[1W Return vs Nifty]]-AVERAGE(Table2[1W Return vs Nifty]))/_xlfn.STDEV.P(Table2[1W Return vs Nifty])</f>
        <v>0.22207823957387496</v>
      </c>
      <c r="O526">
        <v>28299.19</v>
      </c>
      <c r="P526">
        <v>27878.3386455777</v>
      </c>
      <c r="Q526">
        <v>26388.241722298801</v>
      </c>
      <c r="R526">
        <v>75.478567703881694</v>
      </c>
      <c r="S526" s="2">
        <f>(Table2[[#This Row],[Close Price]]-Table2[[#This Row],[20D EMA]])/Table2[[#This Row],[20D EMA]]</f>
        <v>5.0825129623851474E-2</v>
      </c>
      <c r="T526" s="2">
        <f>(Table2[[#This Row],[Close Price]]-Table2[[#This Row],[50D EMA]])/Table2[[#This Row],[50D EMA]]</f>
        <v>6.6688384055382591E-2</v>
      </c>
      <c r="U526" s="2">
        <f>(Table2[[#This Row],[Close Price]]-Table2[[#This Row],[200D EMA]])/Table2[[#This Row],[200D EMA]]</f>
        <v>0.12692237372037496</v>
      </c>
      <c r="V526">
        <v>1.23089148249317</v>
      </c>
      <c r="W526">
        <v>28900</v>
      </c>
      <c r="X526">
        <v>29801.1</v>
      </c>
      <c r="Y526">
        <v>28632.55</v>
      </c>
      <c r="Z526">
        <v>29801.1</v>
      </c>
      <c r="AA526">
        <v>26770</v>
      </c>
      <c r="AB526">
        <v>29947.25</v>
      </c>
      <c r="AC526" s="2">
        <f>(Table2[[#This Row],[Close Price]]/Table2[[#This Row],[Day Low]])-1</f>
        <v>2.8979238754325287E-2</v>
      </c>
      <c r="AD526" s="2">
        <f>(Table2[[#This Row],[Day High]]/Table2[[#This Row],[Close Price]])-1</f>
        <v>2.1387137452710814E-3</v>
      </c>
      <c r="AE526" s="2">
        <f>(Table2[[#This Row],[Close Price]]/Table2[[#This Row],[Current Week Low]])-1</f>
        <v>3.8590694856029284E-2</v>
      </c>
      <c r="AF526" s="2">
        <f>(Table2[[#This Row],[Current Week High]]/Table2[[#This Row],[Close Price]])-1</f>
        <v>2.1387137452710814E-3</v>
      </c>
      <c r="AG526" s="2">
        <f>(Table2[[#This Row],[Close Price]]/Table2[[#This Row],[Current Month Low]])-1</f>
        <v>0.11085169966380271</v>
      </c>
      <c r="AH526" s="2">
        <f>(Table2[[#This Row],[Current Month High]]/Table2[[#This Row],[Close Price]])-1</f>
        <v>7.0533837746953321E-3</v>
      </c>
      <c r="AI526">
        <v>0.70533837746953298</v>
      </c>
      <c r="AJ526">
        <v>35.170454545454497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-7.0000000000000007E-2</v>
      </c>
      <c r="AM526" t="s">
        <v>10348</v>
      </c>
      <c r="AN526">
        <v>9.25</v>
      </c>
      <c r="AO526" t="s">
        <v>10349</v>
      </c>
      <c r="AP526">
        <v>2.4173941895791001E-2</v>
      </c>
      <c r="AQ526">
        <f>(Table2[[#This Row],[Sharpe Ratio]]-AVERAGE(Table2[Sharpe Ratio]))/_xlfn.STDEV.P(Table2[Sharpe Ratio])</f>
        <v>-0.47546116824073709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-1.3175785525623205</v>
      </c>
      <c r="AS526">
        <f>_xlfn.RANK.AVG(Table2[[#This Row],[1Y Return vs Nifty Z-Score]],Table2[1Y Return vs Nifty Z-Score])</f>
        <v>485</v>
      </c>
      <c r="AT526">
        <f>_xlfn.RANK.AVG(Table2[[#This Row],[6M Return vs Nifty Z-Score]],Table2[6M Return vs Nifty Z-Score])</f>
        <v>511</v>
      </c>
      <c r="AU526">
        <f>_xlfn.RANK.AVG(Table2[[#This Row],[Sharpe Ratio Z-Score]],Table2[Sharpe Ratio Z-Score])</f>
        <v>468</v>
      </c>
      <c r="AV526">
        <f>(Table2[[#This Row],[Rank 1Y]]+Table2[[#This Row],[Rank 6M]]+Table2[[#This Row],[Rank Sharpe]])/3</f>
        <v>488</v>
      </c>
    </row>
    <row r="527" spans="1:48" x14ac:dyDescent="0.3">
      <c r="A527" t="s">
        <v>762</v>
      </c>
      <c r="B527" t="s">
        <v>763</v>
      </c>
      <c r="C527" t="s">
        <v>10303</v>
      </c>
      <c r="D527" t="s">
        <v>178</v>
      </c>
      <c r="E527">
        <v>22057.843744720001</v>
      </c>
      <c r="F527">
        <v>390.95</v>
      </c>
      <c r="G527">
        <v>11.1795987782191</v>
      </c>
      <c r="H527">
        <f>(Table2[[#This Row],[1Y Return vs Nifty]]-AVERAGE(Table2[1Y Return vs Nifty]))/_xlfn.STDEV.P(Table2[1Y Return vs Nifty])</f>
        <v>-0.29062953042969136</v>
      </c>
      <c r="I527">
        <v>12.4107658886635</v>
      </c>
      <c r="J527">
        <f>(Table2[[#This Row],[1M Return vs Nifty]]-AVERAGE(Table2[1M Return vs Nifty]))/_xlfn.STDEV.P(Table2[1M Return vs Nifty])</f>
        <v>1.18296632518717</v>
      </c>
      <c r="K527">
        <v>-5.2675831756699898</v>
      </c>
      <c r="L527">
        <f>(Table2[[#This Row],[6M Return vs Nifty]]-AVERAGE(Table2[6M Return vs Nifty]))/_xlfn.STDEV.P(Table2[6M Return vs Nifty])</f>
        <v>-0.45073154715130198</v>
      </c>
      <c r="M527">
        <v>15.4477752289931</v>
      </c>
      <c r="N527">
        <f>(Table2[[#This Row],[1W Return vs Nifty]]-AVERAGE(Table2[1W Return vs Nifty]))/_xlfn.STDEV.P(Table2[1W Return vs Nifty])</f>
        <v>3.4059980807313486</v>
      </c>
      <c r="O527">
        <v>338.57</v>
      </c>
      <c r="P527">
        <v>327.09747248977999</v>
      </c>
      <c r="Q527">
        <v>317.33626123097298</v>
      </c>
      <c r="R527">
        <v>90.134727914693897</v>
      </c>
      <c r="S527" s="2">
        <f>(Table2[[#This Row],[Close Price]]-Table2[[#This Row],[20D EMA]])/Table2[[#This Row],[20D EMA]]</f>
        <v>0.15470951354225121</v>
      </c>
      <c r="T527" s="2">
        <f>(Table2[[#This Row],[Close Price]]-Table2[[#This Row],[50D EMA]])/Table2[[#This Row],[50D EMA]]</f>
        <v>0.19520947998830851</v>
      </c>
      <c r="U527" s="2">
        <f>(Table2[[#This Row],[Close Price]]-Table2[[#This Row],[200D EMA]])/Table2[[#This Row],[200D EMA]]</f>
        <v>0.2319739272261965</v>
      </c>
      <c r="V527">
        <v>2.88770401414925</v>
      </c>
      <c r="W527">
        <v>379.45</v>
      </c>
      <c r="X527">
        <v>407</v>
      </c>
      <c r="Y527">
        <v>338</v>
      </c>
      <c r="Z527">
        <v>407</v>
      </c>
      <c r="AA527">
        <v>315.39999999999998</v>
      </c>
      <c r="AB527">
        <v>407</v>
      </c>
      <c r="AC527" s="2">
        <f>(Table2[[#This Row],[Close Price]]/Table2[[#This Row],[Day Low]])-1</f>
        <v>3.0307023323230986E-2</v>
      </c>
      <c r="AD527" s="2">
        <f>(Table2[[#This Row],[Day High]]/Table2[[#This Row],[Close Price]])-1</f>
        <v>4.1053843202455642E-2</v>
      </c>
      <c r="AE527" s="2">
        <f>(Table2[[#This Row],[Close Price]]/Table2[[#This Row],[Current Week Low]])-1</f>
        <v>0.15665680473372778</v>
      </c>
      <c r="AF527" s="2">
        <f>(Table2[[#This Row],[Current Week High]]/Table2[[#This Row],[Close Price]])-1</f>
        <v>4.1053843202455642E-2</v>
      </c>
      <c r="AG527" s="2">
        <f>(Table2[[#This Row],[Close Price]]/Table2[[#This Row],[Current Month Low]])-1</f>
        <v>0.2395370957514269</v>
      </c>
      <c r="AH527" s="2">
        <f>(Table2[[#This Row],[Current Month High]]/Table2[[#This Row],[Close Price]])-1</f>
        <v>4.1053843202455642E-2</v>
      </c>
      <c r="AI527">
        <v>4.1053843202455598</v>
      </c>
      <c r="AJ527">
        <v>53.614931237721002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0.27</v>
      </c>
      <c r="AM527" t="s">
        <v>10349</v>
      </c>
      <c r="AN527">
        <v>16.27</v>
      </c>
      <c r="AO527" t="s">
        <v>10349</v>
      </c>
      <c r="AP527">
        <v>-1.496735252564E-2</v>
      </c>
      <c r="AQ527">
        <f>(Table2[[#This Row],[Sharpe Ratio]]-AVERAGE(Table2[Sharpe Ratio]))/_xlfn.STDEV.P(Table2[Sharpe Ratio])</f>
        <v>-0.92515147088717031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2.9224518574503549</v>
      </c>
      <c r="AS527">
        <f>_xlfn.RANK.AVG(Table2[[#This Row],[1Y Return vs Nifty Z-Score]],Table2[1Y Return vs Nifty Z-Score])</f>
        <v>382</v>
      </c>
      <c r="AT527">
        <f>_xlfn.RANK.AVG(Table2[[#This Row],[6M Return vs Nifty Z-Score]],Table2[6M Return vs Nifty Z-Score])</f>
        <v>474</v>
      </c>
      <c r="AU527">
        <f>_xlfn.RANK.AVG(Table2[[#This Row],[Sharpe Ratio Z-Score]],Table2[Sharpe Ratio Z-Score])</f>
        <v>608</v>
      </c>
      <c r="AV527">
        <f>(Table2[[#This Row],[Rank 1Y]]+Table2[[#This Row],[Rank 6M]]+Table2[[#This Row],[Rank Sharpe]])/3</f>
        <v>488</v>
      </c>
    </row>
    <row r="528" spans="1:48" x14ac:dyDescent="0.3">
      <c r="A528" t="s">
        <v>166</v>
      </c>
      <c r="B528" t="s">
        <v>167</v>
      </c>
      <c r="C528" t="s">
        <v>10305</v>
      </c>
      <c r="D528" t="s">
        <v>37</v>
      </c>
      <c r="E528">
        <v>159073.29063580499</v>
      </c>
      <c r="F528">
        <v>739.55</v>
      </c>
      <c r="G528">
        <v>-11.9710014296457</v>
      </c>
      <c r="H528">
        <f>(Table2[[#This Row],[1Y Return vs Nifty]]-AVERAGE(Table2[1Y Return vs Nifty]))/_xlfn.STDEV.P(Table2[1Y Return vs Nifty])</f>
        <v>-0.65565775814085991</v>
      </c>
      <c r="I528">
        <v>1.6696878893286999</v>
      </c>
      <c r="J528">
        <f>(Table2[[#This Row],[1M Return vs Nifty]]-AVERAGE(Table2[1M Return vs Nifty]))/_xlfn.STDEV.P(Table2[1M Return vs Nifty])</f>
        <v>0.1496475574714686</v>
      </c>
      <c r="K528">
        <v>14.456896451084701</v>
      </c>
      <c r="L528">
        <f>(Table2[[#This Row],[6M Return vs Nifty]]-AVERAGE(Table2[6M Return vs Nifty]))/_xlfn.STDEV.P(Table2[6M Return vs Nifty])</f>
        <v>0.22626569185755702</v>
      </c>
      <c r="M528">
        <v>4.3116991293714202</v>
      </c>
      <c r="N528">
        <f>(Table2[[#This Row],[1W Return vs Nifty]]-AVERAGE(Table2[1W Return vs Nifty]))/_xlfn.STDEV.P(Table2[1W Return vs Nifty])</f>
        <v>0.8801678407684107</v>
      </c>
      <c r="O528">
        <v>703.01</v>
      </c>
      <c r="P528">
        <v>667.01830735708302</v>
      </c>
      <c r="Q528">
        <v>624.769687613374</v>
      </c>
      <c r="R528">
        <v>74.597443119281394</v>
      </c>
      <c r="S528" s="2">
        <f>(Table2[[#This Row],[Close Price]]-Table2[[#This Row],[20D EMA]])/Table2[[#This Row],[20D EMA]]</f>
        <v>5.1976501045504282E-2</v>
      </c>
      <c r="T528" s="2">
        <f>(Table2[[#This Row],[Close Price]]-Table2[[#This Row],[50D EMA]])/Table2[[#This Row],[50D EMA]]</f>
        <v>0.10874018275496547</v>
      </c>
      <c r="U528" s="2">
        <f>(Table2[[#This Row],[Close Price]]-Table2[[#This Row],[200D EMA]])/Table2[[#This Row],[200D EMA]]</f>
        <v>0.18371619920468263</v>
      </c>
      <c r="V528">
        <v>0.77737161373375296</v>
      </c>
      <c r="W528">
        <v>719.3</v>
      </c>
      <c r="X528">
        <v>742.45</v>
      </c>
      <c r="Y528">
        <v>719.25</v>
      </c>
      <c r="Z528">
        <v>742.45</v>
      </c>
      <c r="AA528">
        <v>664.65</v>
      </c>
      <c r="AB528">
        <v>742.45</v>
      </c>
      <c r="AC528" s="2">
        <f>(Table2[[#This Row],[Close Price]]/Table2[[#This Row],[Day Low]])-1</f>
        <v>2.8152370360072343E-2</v>
      </c>
      <c r="AD528" s="2">
        <f>(Table2[[#This Row],[Day High]]/Table2[[#This Row],[Close Price]])-1</f>
        <v>3.9213034953688997E-3</v>
      </c>
      <c r="AE528" s="2">
        <f>(Table2[[#This Row],[Close Price]]/Table2[[#This Row],[Current Week Low]])-1</f>
        <v>2.8223844282238453E-2</v>
      </c>
      <c r="AF528" s="2">
        <f>(Table2[[#This Row],[Current Week High]]/Table2[[#This Row],[Close Price]])-1</f>
        <v>3.9213034953688997E-3</v>
      </c>
      <c r="AG528" s="2">
        <f>(Table2[[#This Row],[Close Price]]/Table2[[#This Row],[Current Month Low]])-1</f>
        <v>0.11269088994207466</v>
      </c>
      <c r="AH528" s="2">
        <f>(Table2[[#This Row],[Current Month High]]/Table2[[#This Row],[Close Price]])-1</f>
        <v>3.9213034953688997E-3</v>
      </c>
      <c r="AI528">
        <v>0.39213034953688902</v>
      </c>
      <c r="AJ528">
        <v>44.612827532264298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0.24</v>
      </c>
      <c r="AM528" t="s">
        <v>10349</v>
      </c>
      <c r="AN528">
        <v>4.1100000000000003</v>
      </c>
      <c r="AO528" t="s">
        <v>10349</v>
      </c>
      <c r="AP528">
        <v>-5.1784165368386002E-2</v>
      </c>
      <c r="AQ528">
        <f>(Table2[[#This Row],[Sharpe Ratio]]-AVERAGE(Table2[Sharpe Ratio]))/_xlfn.STDEV.P(Table2[Sharpe Ratio])</f>
        <v>-1.3481360439437671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-0.7477127119871908</v>
      </c>
      <c r="AS528">
        <f>_xlfn.RANK.AVG(Table2[[#This Row],[1Y Return vs Nifty Z-Score]],Table2[1Y Return vs Nifty Z-Score])</f>
        <v>546</v>
      </c>
      <c r="AT528">
        <f>_xlfn.RANK.AVG(Table2[[#This Row],[6M Return vs Nifty Z-Score]],Table2[6M Return vs Nifty Z-Score])</f>
        <v>250</v>
      </c>
      <c r="AU528">
        <f>_xlfn.RANK.AVG(Table2[[#This Row],[Sharpe Ratio Z-Score]],Table2[Sharpe Ratio Z-Score])</f>
        <v>669</v>
      </c>
      <c r="AV528">
        <f>(Table2[[#This Row],[Rank 1Y]]+Table2[[#This Row],[Rank 6M]]+Table2[[#This Row],[Rank Sharpe]])/3</f>
        <v>488.33333333333331</v>
      </c>
    </row>
    <row r="529" spans="1:48" x14ac:dyDescent="0.3">
      <c r="A529" t="s">
        <v>1838</v>
      </c>
      <c r="B529" t="s">
        <v>1839</v>
      </c>
      <c r="C529" t="s">
        <v>10321</v>
      </c>
      <c r="D529" t="s">
        <v>669</v>
      </c>
      <c r="E529">
        <v>4115.1772129399997</v>
      </c>
      <c r="F529">
        <v>623.04999999999995</v>
      </c>
      <c r="G529">
        <v>-30.911813197661601</v>
      </c>
      <c r="H529">
        <f>(Table2[[#This Row],[1Y Return vs Nifty]]-AVERAGE(Table2[1Y Return vs Nifty]))/_xlfn.STDEV.P(Table2[1Y Return vs Nifty])</f>
        <v>-0.95430793951891613</v>
      </c>
      <c r="I529">
        <v>-0.81678637351436501</v>
      </c>
      <c r="J529">
        <f>(Table2[[#This Row],[1M Return vs Nifty]]-AVERAGE(Table2[1M Return vs Nifty]))/_xlfn.STDEV.P(Table2[1M Return vs Nifty])</f>
        <v>-8.9557531756718947E-2</v>
      </c>
      <c r="K529">
        <v>-15.296113222254601</v>
      </c>
      <c r="L529">
        <f>(Table2[[#This Row],[6M Return vs Nifty]]-AVERAGE(Table2[6M Return vs Nifty]))/_xlfn.STDEV.P(Table2[6M Return vs Nifty])</f>
        <v>-0.79493769511203383</v>
      </c>
      <c r="M529">
        <v>0.68441853634707395</v>
      </c>
      <c r="N529">
        <f>(Table2[[#This Row],[1W Return vs Nifty]]-AVERAGE(Table2[1W Return vs Nifty]))/_xlfn.STDEV.P(Table2[1W Return vs Nifty])</f>
        <v>5.7445821923474444E-2</v>
      </c>
      <c r="O529">
        <v>615.4</v>
      </c>
      <c r="P529">
        <v>629.10612301922799</v>
      </c>
      <c r="Q529">
        <v>637.75244576733803</v>
      </c>
      <c r="R529">
        <v>58.719229101987501</v>
      </c>
      <c r="S529" s="2">
        <f>(Table2[[#This Row],[Close Price]]-Table2[[#This Row],[20D EMA]])/Table2[[#This Row],[20D EMA]]</f>
        <v>1.24309392265193E-2</v>
      </c>
      <c r="T529" s="2">
        <f>(Table2[[#This Row],[Close Price]]-Table2[[#This Row],[50D EMA]])/Table2[[#This Row],[50D EMA]]</f>
        <v>-9.6265523377252835E-3</v>
      </c>
      <c r="U529" s="2">
        <f>(Table2[[#This Row],[Close Price]]-Table2[[#This Row],[200D EMA]])/Table2[[#This Row],[200D EMA]]</f>
        <v>-2.3053530981991335E-2</v>
      </c>
      <c r="V529">
        <v>0.50106697022252</v>
      </c>
      <c r="W529">
        <v>616</v>
      </c>
      <c r="X529">
        <v>626</v>
      </c>
      <c r="Y529">
        <v>616</v>
      </c>
      <c r="Z529">
        <v>642.6</v>
      </c>
      <c r="AA529">
        <v>570.15</v>
      </c>
      <c r="AB529">
        <v>643.70000000000005</v>
      </c>
      <c r="AC529" s="2">
        <f>(Table2[[#This Row],[Close Price]]/Table2[[#This Row],[Day Low]])-1</f>
        <v>1.1444805194805063E-2</v>
      </c>
      <c r="AD529" s="2">
        <f>(Table2[[#This Row],[Day High]]/Table2[[#This Row],[Close Price]])-1</f>
        <v>4.7347724901694033E-3</v>
      </c>
      <c r="AE529" s="2">
        <f>(Table2[[#This Row],[Close Price]]/Table2[[#This Row],[Current Week Low]])-1</f>
        <v>1.1444805194805063E-2</v>
      </c>
      <c r="AF529" s="2">
        <f>(Table2[[#This Row],[Current Week High]]/Table2[[#This Row],[Close Price]])-1</f>
        <v>3.1377899045020641E-2</v>
      </c>
      <c r="AG529" s="2">
        <f>(Table2[[#This Row],[Close Price]]/Table2[[#This Row],[Current Month Low]])-1</f>
        <v>9.2782601069893778E-2</v>
      </c>
      <c r="AH529" s="2">
        <f>(Table2[[#This Row],[Current Month High]]/Table2[[#This Row],[Close Price]])-1</f>
        <v>3.3143407431185379E-2</v>
      </c>
      <c r="AI529">
        <v>30.808121338576299</v>
      </c>
      <c r="AJ529">
        <v>12.9532269760695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-0.01</v>
      </c>
      <c r="AM529" t="s">
        <v>10348</v>
      </c>
      <c r="AN529">
        <v>5.96</v>
      </c>
      <c r="AO529" t="s">
        <v>10349</v>
      </c>
      <c r="AP529">
        <v>0.106988095288129</v>
      </c>
      <c r="AQ529">
        <f>(Table2[[#This Row],[Sharpe Ratio]]-AVERAGE(Table2[Sharpe Ratio]))/_xlfn.STDEV.P(Table2[Sharpe Ratio])</f>
        <v>0.47598211570999088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652</v>
      </c>
      <c r="AT529">
        <f>_xlfn.RANK.AVG(Table2[[#This Row],[6M Return vs Nifty Z-Score]],Table2[6M Return vs Nifty Z-Score])</f>
        <v>587</v>
      </c>
      <c r="AU529">
        <f>_xlfn.RANK.AVG(Table2[[#This Row],[Sharpe Ratio Z-Score]],Table2[Sharpe Ratio Z-Score])</f>
        <v>226</v>
      </c>
      <c r="AV529">
        <f>(Table2[[#This Row],[Rank 1Y]]+Table2[[#This Row],[Rank 6M]]+Table2[[#This Row],[Rank Sharpe]])/3</f>
        <v>488.33333333333331</v>
      </c>
    </row>
    <row r="530" spans="1:48" x14ac:dyDescent="0.3">
      <c r="A530" t="s">
        <v>1035</v>
      </c>
      <c r="B530" t="s">
        <v>1036</v>
      </c>
      <c r="C530" t="s">
        <v>10304</v>
      </c>
      <c r="D530" t="s">
        <v>300</v>
      </c>
      <c r="E530">
        <v>13392.675012739999</v>
      </c>
      <c r="F530">
        <v>971.35</v>
      </c>
      <c r="G530">
        <v>8.5427634447605705</v>
      </c>
      <c r="H530">
        <f>(Table2[[#This Row],[1Y Return vs Nifty]]-AVERAGE(Table2[1Y Return vs Nifty]))/_xlfn.STDEV.P(Table2[1Y Return vs Nifty])</f>
        <v>-0.33220596127365559</v>
      </c>
      <c r="I530">
        <v>-1.3279716606690499</v>
      </c>
      <c r="J530">
        <f>(Table2[[#This Row],[1M Return vs Nifty]]-AVERAGE(Table2[1M Return vs Nifty]))/_xlfn.STDEV.P(Table2[1M Return vs Nifty])</f>
        <v>-0.13873484440911649</v>
      </c>
      <c r="K530">
        <v>-20.951628791196001</v>
      </c>
      <c r="L530">
        <f>(Table2[[#This Row],[6M Return vs Nifty]]-AVERAGE(Table2[6M Return vs Nifty]))/_xlfn.STDEV.P(Table2[6M Return vs Nifty])</f>
        <v>-0.98905021406292803</v>
      </c>
      <c r="M530">
        <v>-2.7791291837344398</v>
      </c>
      <c r="N530">
        <f>(Table2[[#This Row],[1W Return vs Nifty]]-AVERAGE(Table2[1W Return vs Nifty]))/_xlfn.STDEV.P(Table2[1W Return vs Nifty])</f>
        <v>-0.7281391085920218</v>
      </c>
      <c r="O530">
        <v>974.97</v>
      </c>
      <c r="P530">
        <v>989.76058379023095</v>
      </c>
      <c r="Q530">
        <v>927.58431796644504</v>
      </c>
      <c r="R530">
        <v>49.184682620375099</v>
      </c>
      <c r="S530" s="2">
        <f>(Table2[[#This Row],[Close Price]]-Table2[[#This Row],[20D EMA]])/Table2[[#This Row],[20D EMA]]</f>
        <v>-3.7129347569668856E-3</v>
      </c>
      <c r="T530" s="2">
        <f>(Table2[[#This Row],[Close Price]]-Table2[[#This Row],[50D EMA]])/Table2[[#This Row],[50D EMA]]</f>
        <v>-1.8601047659150726E-2</v>
      </c>
      <c r="U530" s="2">
        <f>(Table2[[#This Row],[Close Price]]-Table2[[#This Row],[200D EMA]])/Table2[[#This Row],[200D EMA]]</f>
        <v>4.7182429872793717E-2</v>
      </c>
      <c r="V530">
        <v>0.39577737883922798</v>
      </c>
      <c r="W530">
        <v>968</v>
      </c>
      <c r="X530">
        <v>987</v>
      </c>
      <c r="Y530">
        <v>968</v>
      </c>
      <c r="Z530">
        <v>994</v>
      </c>
      <c r="AA530">
        <v>890.1</v>
      </c>
      <c r="AB530">
        <v>1014.85</v>
      </c>
      <c r="AC530" s="2">
        <f>(Table2[[#This Row],[Close Price]]/Table2[[#This Row],[Day Low]])-1</f>
        <v>3.4607438016529546E-3</v>
      </c>
      <c r="AD530" s="2">
        <f>(Table2[[#This Row],[Day High]]/Table2[[#This Row],[Close Price]])-1</f>
        <v>1.6111597261543098E-2</v>
      </c>
      <c r="AE530" s="2">
        <f>(Table2[[#This Row],[Close Price]]/Table2[[#This Row],[Current Week Low]])-1</f>
        <v>3.4607438016529546E-3</v>
      </c>
      <c r="AF530" s="2">
        <f>(Table2[[#This Row],[Current Week High]]/Table2[[#This Row],[Close Price]])-1</f>
        <v>2.3318062490348401E-2</v>
      </c>
      <c r="AG530" s="2">
        <f>(Table2[[#This Row],[Close Price]]/Table2[[#This Row],[Current Month Low]])-1</f>
        <v>9.1281878440624631E-2</v>
      </c>
      <c r="AH530" s="2">
        <f>(Table2[[#This Row],[Current Month High]]/Table2[[#This Row],[Close Price]])-1</f>
        <v>4.4783033921861337E-2</v>
      </c>
      <c r="AI530">
        <v>23.436454419107399</v>
      </c>
      <c r="AJ530">
        <v>55.415999999999997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-0.14000000000000001</v>
      </c>
      <c r="AM530" t="s">
        <v>10348</v>
      </c>
      <c r="AN530">
        <v>3.78</v>
      </c>
      <c r="AO530" t="s">
        <v>10349</v>
      </c>
      <c r="AP530">
        <v>3.4024292913093002E-2</v>
      </c>
      <c r="AQ530">
        <f>(Table2[[#This Row],[Sharpe Ratio]]-AVERAGE(Table2[Sharpe Ratio]))/_xlfn.STDEV.P(Table2[Sharpe Ratio])</f>
        <v>-0.36229149933681859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392</v>
      </c>
      <c r="AT530">
        <f>_xlfn.RANK.AVG(Table2[[#This Row],[6M Return vs Nifty Z-Score]],Table2[6M Return vs Nifty Z-Score])</f>
        <v>646</v>
      </c>
      <c r="AU530">
        <f>_xlfn.RANK.AVG(Table2[[#This Row],[Sharpe Ratio Z-Score]],Table2[Sharpe Ratio Z-Score])</f>
        <v>438</v>
      </c>
      <c r="AV530">
        <f>(Table2[[#This Row],[Rank 1Y]]+Table2[[#This Row],[Rank 6M]]+Table2[[#This Row],[Rank Sharpe]])/3</f>
        <v>492</v>
      </c>
    </row>
    <row r="531" spans="1:48" x14ac:dyDescent="0.3">
      <c r="A531" t="s">
        <v>70</v>
      </c>
      <c r="B531" t="s">
        <v>71</v>
      </c>
      <c r="C531" t="s">
        <v>10312</v>
      </c>
      <c r="D531" t="s">
        <v>72</v>
      </c>
      <c r="E531">
        <v>349649.74382191</v>
      </c>
      <c r="F531">
        <v>3067.1</v>
      </c>
      <c r="G531">
        <v>-5.8047122689142103</v>
      </c>
      <c r="H531">
        <f>(Table2[[#This Row],[1Y Return vs Nifty]]-AVERAGE(Table2[1Y Return vs Nifty]))/_xlfn.STDEV.P(Table2[1Y Return vs Nifty])</f>
        <v>-0.55843049043780779</v>
      </c>
      <c r="I531">
        <v>-1.69013696715582</v>
      </c>
      <c r="J531">
        <f>(Table2[[#This Row],[1M Return vs Nifty]]-AVERAGE(Table2[1M Return vs Nifty]))/_xlfn.STDEV.P(Table2[1M Return vs Nifty])</f>
        <v>-0.17357605943720444</v>
      </c>
      <c r="K531">
        <v>-19.823252683020801</v>
      </c>
      <c r="L531">
        <f>(Table2[[#This Row],[6M Return vs Nifty]]-AVERAGE(Table2[6M Return vs Nifty]))/_xlfn.STDEV.P(Table2[6M Return vs Nifty])</f>
        <v>-0.950321308446478</v>
      </c>
      <c r="M531">
        <v>-2.8626734370904199</v>
      </c>
      <c r="N531">
        <f>(Table2[[#This Row],[1W Return vs Nifty]]-AVERAGE(Table2[1W Return vs Nifty]))/_xlfn.STDEV.P(Table2[1W Return vs Nifty])</f>
        <v>-0.74708820696508593</v>
      </c>
      <c r="O531">
        <v>3097.88</v>
      </c>
      <c r="P531">
        <v>3112.83236068005</v>
      </c>
      <c r="Q531">
        <v>3001.1810805964501</v>
      </c>
      <c r="R531">
        <v>43.038962119513997</v>
      </c>
      <c r="S531" s="2">
        <f>(Table2[[#This Row],[Close Price]]-Table2[[#This Row],[20D EMA]])/Table2[[#This Row],[20D EMA]]</f>
        <v>-9.9358270817462915E-3</v>
      </c>
      <c r="T531" s="2">
        <f>(Table2[[#This Row],[Close Price]]-Table2[[#This Row],[50D EMA]])/Table2[[#This Row],[50D EMA]]</f>
        <v>-1.4691559127218494E-2</v>
      </c>
      <c r="U531" s="2">
        <f>(Table2[[#This Row],[Close Price]]-Table2[[#This Row],[200D EMA]])/Table2[[#This Row],[200D EMA]]</f>
        <v>2.1964325921463287E-2</v>
      </c>
      <c r="V531">
        <v>0.47629496251189901</v>
      </c>
      <c r="W531">
        <v>3064</v>
      </c>
      <c r="X531">
        <v>3095.75</v>
      </c>
      <c r="Y531">
        <v>3055</v>
      </c>
      <c r="Z531">
        <v>3095.75</v>
      </c>
      <c r="AA531">
        <v>2996.3</v>
      </c>
      <c r="AB531">
        <v>3258</v>
      </c>
      <c r="AC531" s="2">
        <f>(Table2[[#This Row],[Close Price]]/Table2[[#This Row],[Day Low]])-1</f>
        <v>1.0117493472585615E-3</v>
      </c>
      <c r="AD531" s="2">
        <f>(Table2[[#This Row],[Day High]]/Table2[[#This Row],[Close Price]])-1</f>
        <v>9.341071370349896E-3</v>
      </c>
      <c r="AE531" s="2">
        <f>(Table2[[#This Row],[Close Price]]/Table2[[#This Row],[Current Week Low]])-1</f>
        <v>3.9607201309328488E-3</v>
      </c>
      <c r="AF531" s="2">
        <f>(Table2[[#This Row],[Current Week High]]/Table2[[#This Row],[Close Price]])-1</f>
        <v>9.341071370349896E-3</v>
      </c>
      <c r="AG531" s="2">
        <f>(Table2[[#This Row],[Close Price]]/Table2[[#This Row],[Current Month Low]])-1</f>
        <v>2.362914260921789E-2</v>
      </c>
      <c r="AH531" s="2">
        <f>(Table2[[#This Row],[Current Month High]]/Table2[[#This Row],[Close Price]])-1</f>
        <v>6.2241205047112835E-2</v>
      </c>
      <c r="AI531">
        <v>22.066447132470401</v>
      </c>
      <c r="AJ531">
        <v>43.188608776843999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-0.13</v>
      </c>
      <c r="AM531" t="s">
        <v>10348</v>
      </c>
      <c r="AN531">
        <v>-3.17</v>
      </c>
      <c r="AO531" t="s">
        <v>10348</v>
      </c>
      <c r="AP531">
        <v>6.9209117706906007E-2</v>
      </c>
      <c r="AQ531">
        <f>(Table2[[#This Row],[Sharpe Ratio]]-AVERAGE(Table2[Sharpe Ratio]))/_xlfn.STDEV.P(Table2[Sharpe Ratio])</f>
        <v>4.1943331012285583E-2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501</v>
      </c>
      <c r="AT531">
        <f>_xlfn.RANK.AVG(Table2[[#This Row],[6M Return vs Nifty Z-Score]],Table2[6M Return vs Nifty Z-Score])</f>
        <v>630</v>
      </c>
      <c r="AU531">
        <f>_xlfn.RANK.AVG(Table2[[#This Row],[Sharpe Ratio Z-Score]],Table2[Sharpe Ratio Z-Score])</f>
        <v>346</v>
      </c>
      <c r="AV531">
        <f>(Table2[[#This Row],[Rank 1Y]]+Table2[[#This Row],[Rank 6M]]+Table2[[#This Row],[Rank Sharpe]])/3</f>
        <v>492.33333333333331</v>
      </c>
    </row>
    <row r="532" spans="1:48" x14ac:dyDescent="0.3">
      <c r="A532" t="s">
        <v>639</v>
      </c>
      <c r="B532" t="s">
        <v>640</v>
      </c>
      <c r="C532" t="s">
        <v>10313</v>
      </c>
      <c r="D532" t="s">
        <v>632</v>
      </c>
      <c r="E532">
        <v>29238.919817624999</v>
      </c>
      <c r="F532">
        <v>1203.75</v>
      </c>
      <c r="G532">
        <v>-32.441333781169298</v>
      </c>
      <c r="H532">
        <f>(Table2[[#This Row],[1Y Return vs Nifty]]-AVERAGE(Table2[1Y Return vs Nifty]))/_xlfn.STDEV.P(Table2[1Y Return vs Nifty])</f>
        <v>-0.97842473056677381</v>
      </c>
      <c r="I532">
        <v>7.4144473951286702</v>
      </c>
      <c r="J532">
        <f>(Table2[[#This Row],[1M Return vs Nifty]]-AVERAGE(Table2[1M Return vs Nifty]))/_xlfn.STDEV.P(Table2[1M Return vs Nifty])</f>
        <v>0.70230789693869133</v>
      </c>
      <c r="K532">
        <v>8.8040524780641594</v>
      </c>
      <c r="L532">
        <f>(Table2[[#This Row],[6M Return vs Nifty]]-AVERAGE(Table2[6M Return vs Nifty]))/_xlfn.STDEV.P(Table2[6M Return vs Nifty])</f>
        <v>3.2244869270592107E-2</v>
      </c>
      <c r="M532">
        <v>1.7215477955220799</v>
      </c>
      <c r="N532">
        <f>(Table2[[#This Row],[1W Return vs Nifty]]-AVERAGE(Table2[1W Return vs Nifty]))/_xlfn.STDEV.P(Table2[1W Return vs Nifty])</f>
        <v>0.29268240096082354</v>
      </c>
      <c r="O532">
        <v>1141.21</v>
      </c>
      <c r="P532">
        <v>1107.2186137956601</v>
      </c>
      <c r="Q532">
        <v>1102.34664656205</v>
      </c>
      <c r="R532">
        <v>86.906030492180307</v>
      </c>
      <c r="S532" s="2">
        <f>(Table2[[#This Row],[Close Price]]-Table2[[#This Row],[20D EMA]])/Table2[[#This Row],[20D EMA]]</f>
        <v>5.4801482636850328E-2</v>
      </c>
      <c r="T532" s="2">
        <f>(Table2[[#This Row],[Close Price]]-Table2[[#This Row],[50D EMA]])/Table2[[#This Row],[50D EMA]]</f>
        <v>8.7183673577723136E-2</v>
      </c>
      <c r="U532" s="2">
        <f>(Table2[[#This Row],[Close Price]]-Table2[[#This Row],[200D EMA]])/Table2[[#This Row],[200D EMA]]</f>
        <v>9.1988626040821503E-2</v>
      </c>
      <c r="V532">
        <v>0.60170977150147598</v>
      </c>
      <c r="W532">
        <v>1184</v>
      </c>
      <c r="X532">
        <v>1205.95</v>
      </c>
      <c r="Y532">
        <v>1175</v>
      </c>
      <c r="Z532">
        <v>1205.95</v>
      </c>
      <c r="AA532">
        <v>1084</v>
      </c>
      <c r="AB532">
        <v>1205.95</v>
      </c>
      <c r="AC532" s="2">
        <f>(Table2[[#This Row],[Close Price]]/Table2[[#This Row],[Day Low]])-1</f>
        <v>1.6680743243243201E-2</v>
      </c>
      <c r="AD532" s="2">
        <f>(Table2[[#This Row],[Day High]]/Table2[[#This Row],[Close Price]])-1</f>
        <v>1.8276220145378996E-3</v>
      </c>
      <c r="AE532" s="2">
        <f>(Table2[[#This Row],[Close Price]]/Table2[[#This Row],[Current Week Low]])-1</f>
        <v>2.4468085106382986E-2</v>
      </c>
      <c r="AF532" s="2">
        <f>(Table2[[#This Row],[Current Week High]]/Table2[[#This Row],[Close Price]])-1</f>
        <v>1.8276220145378996E-3</v>
      </c>
      <c r="AG532" s="2">
        <f>(Table2[[#This Row],[Close Price]]/Table2[[#This Row],[Current Month Low]])-1</f>
        <v>0.11047047970479706</v>
      </c>
      <c r="AH532" s="2">
        <f>(Table2[[#This Row],[Current Month High]]/Table2[[#This Row],[Close Price]])-1</f>
        <v>1.8276220145378996E-3</v>
      </c>
      <c r="AI532">
        <v>23.605399792315598</v>
      </c>
      <c r="AJ532">
        <v>35.855764347384401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0.04</v>
      </c>
      <c r="AM532" t="s">
        <v>10349</v>
      </c>
      <c r="AN532">
        <v>7.65</v>
      </c>
      <c r="AO532" t="s">
        <v>10349</v>
      </c>
      <c r="AP532">
        <v>7.0824747705720004E-3</v>
      </c>
      <c r="AQ532">
        <f>(Table2[[#This Row],[Sharpe Ratio]]-AVERAGE(Table2[Sharpe Ratio]))/_xlfn.STDEV.P(Table2[Sharpe Ratio])</f>
        <v>-0.67182327475306181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-0.62301283814972863</v>
      </c>
      <c r="AS532">
        <f>_xlfn.RANK.AVG(Table2[[#This Row],[1Y Return vs Nifty Z-Score]],Table2[1Y Return vs Nifty Z-Score])</f>
        <v>663</v>
      </c>
      <c r="AT532">
        <f>_xlfn.RANK.AVG(Table2[[#This Row],[6M Return vs Nifty Z-Score]],Table2[6M Return vs Nifty Z-Score])</f>
        <v>306</v>
      </c>
      <c r="AU532">
        <f>_xlfn.RANK.AVG(Table2[[#This Row],[Sharpe Ratio Z-Score]],Table2[Sharpe Ratio Z-Score])</f>
        <v>510</v>
      </c>
      <c r="AV532">
        <f>(Table2[[#This Row],[Rank 1Y]]+Table2[[#This Row],[Rank 6M]]+Table2[[#This Row],[Rank Sharpe]])/3</f>
        <v>493</v>
      </c>
    </row>
    <row r="533" spans="1:48" x14ac:dyDescent="0.3">
      <c r="A533" t="s">
        <v>661</v>
      </c>
      <c r="B533" t="s">
        <v>662</v>
      </c>
      <c r="C533" t="s">
        <v>10318</v>
      </c>
      <c r="D533" t="s">
        <v>385</v>
      </c>
      <c r="E533">
        <v>28676.200642439999</v>
      </c>
      <c r="F533">
        <v>6380.7</v>
      </c>
      <c r="G533">
        <v>5.6860876024793896</v>
      </c>
      <c r="H533">
        <f>(Table2[[#This Row],[1Y Return vs Nifty]]-AVERAGE(Table2[1Y Return vs Nifty]))/_xlfn.STDEV.P(Table2[1Y Return vs Nifty])</f>
        <v>-0.37724873815591359</v>
      </c>
      <c r="I533">
        <v>-6.4324110343197498</v>
      </c>
      <c r="J533">
        <f>(Table2[[#This Row],[1M Return vs Nifty]]-AVERAGE(Table2[1M Return vs Nifty]))/_xlfn.STDEV.P(Table2[1M Return vs Nifty])</f>
        <v>-0.62979477375577064</v>
      </c>
      <c r="K533">
        <v>-2.9745420355455199</v>
      </c>
      <c r="L533">
        <f>(Table2[[#This Row],[6M Return vs Nifty]]-AVERAGE(Table2[6M Return vs Nifty]))/_xlfn.STDEV.P(Table2[6M Return vs Nifty])</f>
        <v>-0.37202820236484141</v>
      </c>
      <c r="M533">
        <v>-0.23808977450022401</v>
      </c>
      <c r="N533">
        <f>(Table2[[#This Row],[1W Return vs Nifty]]-AVERAGE(Table2[1W Return vs Nifty]))/_xlfn.STDEV.P(Table2[1W Return vs Nifty])</f>
        <v>-0.15179299499107538</v>
      </c>
      <c r="O533">
        <v>6427.59</v>
      </c>
      <c r="P533">
        <v>6374.8945167367901</v>
      </c>
      <c r="Q533">
        <v>5815.5883158385795</v>
      </c>
      <c r="R533">
        <v>49.619755207354899</v>
      </c>
      <c r="S533" s="2">
        <f>(Table2[[#This Row],[Close Price]]-Table2[[#This Row],[20D EMA]])/Table2[[#This Row],[20D EMA]]</f>
        <v>-7.2951137206947432E-3</v>
      </c>
      <c r="T533" s="2">
        <f>(Table2[[#This Row],[Close Price]]-Table2[[#This Row],[50D EMA]])/Table2[[#This Row],[50D EMA]]</f>
        <v>9.1067910974335889E-4</v>
      </c>
      <c r="U533" s="2">
        <f>(Table2[[#This Row],[Close Price]]-Table2[[#This Row],[200D EMA]])/Table2[[#This Row],[200D EMA]]</f>
        <v>9.7171885881666628E-2</v>
      </c>
      <c r="V533">
        <v>1.1091868227944901</v>
      </c>
      <c r="W533">
        <v>6245</v>
      </c>
      <c r="X533">
        <v>6475.5</v>
      </c>
      <c r="Y533">
        <v>6245</v>
      </c>
      <c r="Z533">
        <v>6475.5</v>
      </c>
      <c r="AA533">
        <v>6044</v>
      </c>
      <c r="AB533">
        <v>7196.85</v>
      </c>
      <c r="AC533" s="2">
        <f>(Table2[[#This Row],[Close Price]]/Table2[[#This Row],[Day Low]])-1</f>
        <v>2.1729383506805311E-2</v>
      </c>
      <c r="AD533" s="2">
        <f>(Table2[[#This Row],[Day High]]/Table2[[#This Row],[Close Price]])-1</f>
        <v>1.4857304057548593E-2</v>
      </c>
      <c r="AE533" s="2">
        <f>(Table2[[#This Row],[Close Price]]/Table2[[#This Row],[Current Week Low]])-1</f>
        <v>2.1729383506805311E-2</v>
      </c>
      <c r="AF533" s="2">
        <f>(Table2[[#This Row],[Current Week High]]/Table2[[#This Row],[Close Price]])-1</f>
        <v>1.4857304057548593E-2</v>
      </c>
      <c r="AG533" s="2">
        <f>(Table2[[#This Row],[Close Price]]/Table2[[#This Row],[Current Month Low]])-1</f>
        <v>5.5708140304434162E-2</v>
      </c>
      <c r="AH533" s="2">
        <f>(Table2[[#This Row],[Current Month High]]/Table2[[#This Row],[Close Price]])-1</f>
        <v>0.12790916357139515</v>
      </c>
      <c r="AI533">
        <v>12.790916357139499</v>
      </c>
      <c r="AJ533">
        <v>36.8632161472297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0.08</v>
      </c>
      <c r="AM533" t="s">
        <v>10349</v>
      </c>
      <c r="AN533">
        <v>-7.85</v>
      </c>
      <c r="AO533" t="s">
        <v>10348</v>
      </c>
      <c r="AP533">
        <v>-2.5002552396983999E-2</v>
      </c>
      <c r="AQ533">
        <f>(Table2[[#This Row],[Sharpe Ratio]]-AVERAGE(Table2[Sharpe Ratio]))/_xlfn.STDEV.P(Table2[Sharpe Ratio])</f>
        <v>-1.0404448492479861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-2.571309558515587</v>
      </c>
      <c r="AS533">
        <f>_xlfn.RANK.AVG(Table2[[#This Row],[1Y Return vs Nifty Z-Score]],Table2[1Y Return vs Nifty Z-Score])</f>
        <v>417</v>
      </c>
      <c r="AT533">
        <f>_xlfn.RANK.AVG(Table2[[#This Row],[6M Return vs Nifty Z-Score]],Table2[6M Return vs Nifty Z-Score])</f>
        <v>445</v>
      </c>
      <c r="AU533">
        <f>_xlfn.RANK.AVG(Table2[[#This Row],[Sharpe Ratio Z-Score]],Table2[Sharpe Ratio Z-Score])</f>
        <v>620</v>
      </c>
      <c r="AV533">
        <f>(Table2[[#This Row],[Rank 1Y]]+Table2[[#This Row],[Rank 6M]]+Table2[[#This Row],[Rank Sharpe]])/3</f>
        <v>494</v>
      </c>
    </row>
    <row r="534" spans="1:48" x14ac:dyDescent="0.3">
      <c r="A534" t="s">
        <v>405</v>
      </c>
      <c r="B534" t="s">
        <v>406</v>
      </c>
      <c r="C534" t="s">
        <v>10311</v>
      </c>
      <c r="D534" t="s">
        <v>407</v>
      </c>
      <c r="E534">
        <v>58870.288108679997</v>
      </c>
      <c r="F534">
        <v>138807.6</v>
      </c>
      <c r="G534">
        <v>-1.67202248763085</v>
      </c>
      <c r="H534">
        <f>(Table2[[#This Row],[1Y Return vs Nifty]]-AVERAGE(Table2[1Y Return vs Nifty]))/_xlfn.STDEV.P(Table2[1Y Return vs Nifty])</f>
        <v>-0.49326810099662899</v>
      </c>
      <c r="I534">
        <v>-0.50531924743421397</v>
      </c>
      <c r="J534">
        <f>(Table2[[#This Row],[1M Return vs Nifty]]-AVERAGE(Table2[1M Return vs Nifty]))/_xlfn.STDEV.P(Table2[1M Return vs Nifty])</f>
        <v>-5.9593609427412264E-2</v>
      </c>
      <c r="K534">
        <v>-18.369716115864499</v>
      </c>
      <c r="L534">
        <f>(Table2[[#This Row],[6M Return vs Nifty]]-AVERAGE(Table2[6M Return vs Nifty]))/_xlfn.STDEV.P(Table2[6M Return vs Nifty])</f>
        <v>-0.90043202054716842</v>
      </c>
      <c r="M534">
        <v>1.0036139837876901</v>
      </c>
      <c r="N534">
        <f>(Table2[[#This Row],[1W Return vs Nifty]]-AVERAGE(Table2[1W Return vs Nifty]))/_xlfn.STDEV.P(Table2[1W Return vs Nifty])</f>
        <v>0.12984416999433565</v>
      </c>
      <c r="O534">
        <v>137101.95000000001</v>
      </c>
      <c r="P534">
        <v>134578.09077491699</v>
      </c>
      <c r="Q534">
        <v>128045.043518779</v>
      </c>
      <c r="R534">
        <v>57.065499501169903</v>
      </c>
      <c r="S534" s="2">
        <f>(Table2[[#This Row],[Close Price]]-Table2[[#This Row],[20D EMA]])/Table2[[#This Row],[20D EMA]]</f>
        <v>1.2440742090101519E-2</v>
      </c>
      <c r="T534" s="2">
        <f>(Table2[[#This Row],[Close Price]]-Table2[[#This Row],[50D EMA]])/Table2[[#This Row],[50D EMA]]</f>
        <v>3.1427918175454803E-2</v>
      </c>
      <c r="U534" s="2">
        <f>(Table2[[#This Row],[Close Price]]-Table2[[#This Row],[200D EMA]])/Table2[[#This Row],[200D EMA]]</f>
        <v>8.4052894086779531E-2</v>
      </c>
      <c r="V534">
        <v>0.65043371572296105</v>
      </c>
      <c r="W534">
        <v>138448.9</v>
      </c>
      <c r="X534">
        <v>139849.95000000001</v>
      </c>
      <c r="Y534">
        <v>138361.15</v>
      </c>
      <c r="Z534">
        <v>140500</v>
      </c>
      <c r="AA534">
        <v>132000</v>
      </c>
      <c r="AB534">
        <v>143849.9</v>
      </c>
      <c r="AC534" s="2">
        <f>(Table2[[#This Row],[Close Price]]/Table2[[#This Row],[Day Low]])-1</f>
        <v>2.5908475979223855E-3</v>
      </c>
      <c r="AD534" s="2">
        <f>(Table2[[#This Row],[Day High]]/Table2[[#This Row],[Close Price]])-1</f>
        <v>7.5093150519136564E-3</v>
      </c>
      <c r="AE534" s="2">
        <f>(Table2[[#This Row],[Close Price]]/Table2[[#This Row],[Current Week Low]])-1</f>
        <v>3.2267005586468223E-3</v>
      </c>
      <c r="AF534" s="2">
        <f>(Table2[[#This Row],[Current Week High]]/Table2[[#This Row],[Close Price]])-1</f>
        <v>1.2192415977223092E-2</v>
      </c>
      <c r="AG534" s="2">
        <f>(Table2[[#This Row],[Close Price]]/Table2[[#This Row],[Current Month Low]])-1</f>
        <v>5.1572727272727326E-2</v>
      </c>
      <c r="AH534" s="2">
        <f>(Table2[[#This Row],[Current Month High]]/Table2[[#This Row],[Close Price]])-1</f>
        <v>3.632582077638391E-2</v>
      </c>
      <c r="AI534">
        <v>9.1042565392672898</v>
      </c>
      <c r="AJ534">
        <v>30.452140406935701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0.04</v>
      </c>
      <c r="AM534" t="s">
        <v>10349</v>
      </c>
      <c r="AN534">
        <v>-1.1299999999999999</v>
      </c>
      <c r="AO534" t="s">
        <v>10348</v>
      </c>
      <c r="AP534">
        <v>5.0149515760852997E-2</v>
      </c>
      <c r="AQ534">
        <f>(Table2[[#This Row],[Sharpe Ratio]]-AVERAGE(Table2[Sharpe Ratio]))/_xlfn.STDEV.P(Table2[Sharpe Ratio])</f>
        <v>-0.1770304738690445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-1.5004800348459184</v>
      </c>
      <c r="AS534">
        <f>_xlfn.RANK.AVG(Table2[[#This Row],[1Y Return vs Nifty Z-Score]],Table2[1Y Return vs Nifty Z-Score])</f>
        <v>476</v>
      </c>
      <c r="AT534">
        <f>_xlfn.RANK.AVG(Table2[[#This Row],[6M Return vs Nifty Z-Score]],Table2[6M Return vs Nifty Z-Score])</f>
        <v>618</v>
      </c>
      <c r="AU534">
        <f>_xlfn.RANK.AVG(Table2[[#This Row],[Sharpe Ratio Z-Score]],Table2[Sharpe Ratio Z-Score])</f>
        <v>393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1321</v>
      </c>
      <c r="B535" t="s">
        <v>1322</v>
      </c>
      <c r="C535" t="s">
        <v>6698</v>
      </c>
      <c r="D535" t="s">
        <v>80</v>
      </c>
      <c r="E535">
        <v>8635.0821298999999</v>
      </c>
      <c r="F535">
        <v>171.55</v>
      </c>
      <c r="G535">
        <v>3.9585978169685698</v>
      </c>
      <c r="H535">
        <f>(Table2[[#This Row],[1Y Return vs Nifty]]-AVERAGE(Table2[1Y Return vs Nifty]))/_xlfn.STDEV.P(Table2[1Y Return vs Nifty])</f>
        <v>-0.40448701833579148</v>
      </c>
      <c r="I535">
        <v>3.8005719486632299</v>
      </c>
      <c r="J535">
        <f>(Table2[[#This Row],[1M Return vs Nifty]]-AVERAGE(Table2[1M Return vs Nifty]))/_xlfn.STDEV.P(Table2[1M Return vs Nifty])</f>
        <v>0.35464397314529128</v>
      </c>
      <c r="K535">
        <v>-12.1735487356375</v>
      </c>
      <c r="L535">
        <f>(Table2[[#This Row],[6M Return vs Nifty]]-AVERAGE(Table2[6M Return vs Nifty]))/_xlfn.STDEV.P(Table2[6M Return vs Nifty])</f>
        <v>-0.68776287600048347</v>
      </c>
      <c r="M535">
        <v>6.6094520564777399</v>
      </c>
      <c r="N535">
        <f>(Table2[[#This Row],[1W Return vs Nifty]]-AVERAGE(Table2[1W Return vs Nifty]))/_xlfn.STDEV.P(Table2[1W Return vs Nifty])</f>
        <v>1.4013329060327961</v>
      </c>
      <c r="O535">
        <v>162.78</v>
      </c>
      <c r="P535">
        <v>162.743091556221</v>
      </c>
      <c r="Q535">
        <v>160.21813075761099</v>
      </c>
      <c r="R535">
        <v>74.206048686829803</v>
      </c>
      <c r="S535" s="2">
        <f>(Table2[[#This Row],[Close Price]]-Table2[[#This Row],[20D EMA]])/Table2[[#This Row],[20D EMA]]</f>
        <v>5.3876397591841811E-2</v>
      </c>
      <c r="T535" s="2">
        <f>(Table2[[#This Row],[Close Price]]-Table2[[#This Row],[50D EMA]])/Table2[[#This Row],[50D EMA]]</f>
        <v>5.4115405818849063E-2</v>
      </c>
      <c r="U535" s="2">
        <f>(Table2[[#This Row],[Close Price]]-Table2[[#This Row],[200D EMA]])/Table2[[#This Row],[200D EMA]]</f>
        <v>7.072775839291652E-2</v>
      </c>
      <c r="V535">
        <v>1.1079682045163</v>
      </c>
      <c r="W535">
        <v>169.45</v>
      </c>
      <c r="X535">
        <v>173.9</v>
      </c>
      <c r="Y535">
        <v>168.33</v>
      </c>
      <c r="Z535">
        <v>175.99</v>
      </c>
      <c r="AA535">
        <v>154.15</v>
      </c>
      <c r="AB535">
        <v>175.99</v>
      </c>
      <c r="AC535" s="2">
        <f>(Table2[[#This Row],[Close Price]]/Table2[[#This Row],[Day Low]])-1</f>
        <v>1.2393036293892212E-2</v>
      </c>
      <c r="AD535" s="2">
        <f>(Table2[[#This Row],[Day High]]/Table2[[#This Row],[Close Price]])-1</f>
        <v>1.3698630136986356E-2</v>
      </c>
      <c r="AE535" s="2">
        <f>(Table2[[#This Row],[Close Price]]/Table2[[#This Row],[Current Week Low]])-1</f>
        <v>1.9129091665181397E-2</v>
      </c>
      <c r="AF535" s="2">
        <f>(Table2[[#This Row],[Current Week High]]/Table2[[#This Row],[Close Price]])-1</f>
        <v>2.5881667152433785E-2</v>
      </c>
      <c r="AG535" s="2">
        <f>(Table2[[#This Row],[Close Price]]/Table2[[#This Row],[Current Month Low]])-1</f>
        <v>0.11287706779111262</v>
      </c>
      <c r="AH535" s="2">
        <f>(Table2[[#This Row],[Current Month High]]/Table2[[#This Row],[Close Price]])-1</f>
        <v>2.5881667152433785E-2</v>
      </c>
      <c r="AI535">
        <v>16.001165840862701</v>
      </c>
      <c r="AJ535">
        <v>42.9583333333333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-0.01</v>
      </c>
      <c r="AM535" t="s">
        <v>10348</v>
      </c>
      <c r="AN535">
        <v>7.19</v>
      </c>
      <c r="AO535" t="s">
        <v>10349</v>
      </c>
      <c r="AP535">
        <v>1.1570854292840001E-2</v>
      </c>
      <c r="AQ535">
        <f>(Table2[[#This Row],[Sharpe Ratio]]-AVERAGE(Table2[Sharpe Ratio]))/_xlfn.STDEV.P(Table2[Sharpe Ratio])</f>
        <v>-0.62025674442759493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4.3470240414217542E-2</v>
      </c>
      <c r="AS535">
        <f>_xlfn.RANK.AVG(Table2[[#This Row],[1Y Return vs Nifty Z-Score]],Table2[1Y Return vs Nifty Z-Score])</f>
        <v>429</v>
      </c>
      <c r="AT535">
        <f>_xlfn.RANK.AVG(Table2[[#This Row],[6M Return vs Nifty Z-Score]],Table2[6M Return vs Nifty Z-Score])</f>
        <v>556</v>
      </c>
      <c r="AU535">
        <f>_xlfn.RANK.AVG(Table2[[#This Row],[Sharpe Ratio Z-Score]],Table2[Sharpe Ratio Z-Score])</f>
        <v>502</v>
      </c>
      <c r="AV535">
        <f>(Table2[[#This Row],[Rank 1Y]]+Table2[[#This Row],[Rank 6M]]+Table2[[#This Row],[Rank Sharpe]])/3</f>
        <v>495.66666666666669</v>
      </c>
    </row>
    <row r="536" spans="1:48" x14ac:dyDescent="0.3">
      <c r="A536" t="s">
        <v>170</v>
      </c>
      <c r="B536" t="s">
        <v>171</v>
      </c>
      <c r="C536" t="s">
        <v>10318</v>
      </c>
      <c r="D536" t="s">
        <v>172</v>
      </c>
      <c r="E536">
        <v>157625.66360609999</v>
      </c>
      <c r="F536">
        <v>3099.15</v>
      </c>
      <c r="G536">
        <v>-6.5850018037912497</v>
      </c>
      <c r="H536">
        <f>(Table2[[#This Row],[1Y Return vs Nifty]]-AVERAGE(Table2[1Y Return vs Nifty]))/_xlfn.STDEV.P(Table2[1Y Return vs Nifty])</f>
        <v>-0.57073374406666944</v>
      </c>
      <c r="I536">
        <v>-1.92211648143471</v>
      </c>
      <c r="J536">
        <f>(Table2[[#This Row],[1M Return vs Nifty]]-AVERAGE(Table2[1M Return vs Nifty]))/_xlfn.STDEV.P(Table2[1M Return vs Nifty])</f>
        <v>-0.19589307322714197</v>
      </c>
      <c r="K536">
        <v>0.74000478377429002</v>
      </c>
      <c r="L536">
        <f>(Table2[[#This Row],[6M Return vs Nifty]]-AVERAGE(Table2[6M Return vs Nifty]))/_xlfn.STDEV.P(Table2[6M Return vs Nifty])</f>
        <v>-0.24453495598091105</v>
      </c>
      <c r="M536">
        <v>0.27216354809617499</v>
      </c>
      <c r="N536">
        <f>(Table2[[#This Row],[1W Return vs Nifty]]-AVERAGE(Table2[1W Return vs Nifty]))/_xlfn.STDEV.P(Table2[1W Return vs Nifty])</f>
        <v>-3.6059835417989058E-2</v>
      </c>
      <c r="O536">
        <v>3096.55</v>
      </c>
      <c r="P536">
        <v>3093.47165396838</v>
      </c>
      <c r="Q536">
        <v>2909.0980541735898</v>
      </c>
      <c r="R536">
        <v>51.9341853953092</v>
      </c>
      <c r="S536" s="2">
        <f>(Table2[[#This Row],[Close Price]]-Table2[[#This Row],[20D EMA]])/Table2[[#This Row],[20D EMA]]</f>
        <v>8.3964412006907975E-4</v>
      </c>
      <c r="T536" s="2">
        <f>(Table2[[#This Row],[Close Price]]-Table2[[#This Row],[50D EMA]])/Table2[[#This Row],[50D EMA]]</f>
        <v>1.8355901287589868E-3</v>
      </c>
      <c r="U536" s="2">
        <f>(Table2[[#This Row],[Close Price]]-Table2[[#This Row],[200D EMA]])/Table2[[#This Row],[200D EMA]]</f>
        <v>6.5330195918885864E-2</v>
      </c>
      <c r="V536">
        <v>0.54045873959797497</v>
      </c>
      <c r="W536">
        <v>3080</v>
      </c>
      <c r="X536">
        <v>3115</v>
      </c>
      <c r="Y536">
        <v>3061.85</v>
      </c>
      <c r="Z536">
        <v>3115</v>
      </c>
      <c r="AA536">
        <v>2999.45</v>
      </c>
      <c r="AB536">
        <v>3278.95</v>
      </c>
      <c r="AC536" s="2">
        <f>(Table2[[#This Row],[Close Price]]/Table2[[#This Row],[Day Low]])-1</f>
        <v>6.2175324675324273E-3</v>
      </c>
      <c r="AD536" s="2">
        <f>(Table2[[#This Row],[Day High]]/Table2[[#This Row],[Close Price]])-1</f>
        <v>5.114305535388608E-3</v>
      </c>
      <c r="AE536" s="2">
        <f>(Table2[[#This Row],[Close Price]]/Table2[[#This Row],[Current Week Low]])-1</f>
        <v>1.218217744174277E-2</v>
      </c>
      <c r="AF536" s="2">
        <f>(Table2[[#This Row],[Current Week High]]/Table2[[#This Row],[Close Price]])-1</f>
        <v>5.114305535388608E-3</v>
      </c>
      <c r="AG536" s="2">
        <f>(Table2[[#This Row],[Close Price]]/Table2[[#This Row],[Current Month Low]])-1</f>
        <v>3.323942722832518E-2</v>
      </c>
      <c r="AH536" s="2">
        <f>(Table2[[#This Row],[Current Month High]]/Table2[[#This Row],[Close Price]])-1</f>
        <v>5.8015907587564142E-2</v>
      </c>
      <c r="AI536">
        <v>5.8015907587564097</v>
      </c>
      <c r="AJ536">
        <v>35.183529257813298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-0.06</v>
      </c>
      <c r="AM536" t="s">
        <v>10348</v>
      </c>
      <c r="AN536">
        <v>-2.1800000000000002</v>
      </c>
      <c r="AO536" t="s">
        <v>10348</v>
      </c>
      <c r="AP536">
        <v>-1.4461466337530001E-3</v>
      </c>
      <c r="AQ536">
        <f>(Table2[[#This Row],[Sharpe Ratio]]-AVERAGE(Table2[Sharpe Ratio]))/_xlfn.STDEV.P(Table2[Sharpe Ratio])</f>
        <v>-0.76980772818411281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-1.8170293368768244</v>
      </c>
      <c r="AS536">
        <f>_xlfn.RANK.AVG(Table2[[#This Row],[1Y Return vs Nifty Z-Score]],Table2[1Y Return vs Nifty Z-Score])</f>
        <v>508</v>
      </c>
      <c r="AT536">
        <f>_xlfn.RANK.AVG(Table2[[#This Row],[6M Return vs Nifty Z-Score]],Table2[6M Return vs Nifty Z-Score])</f>
        <v>403</v>
      </c>
      <c r="AU536">
        <f>_xlfn.RANK.AVG(Table2[[#This Row],[Sharpe Ratio Z-Score]],Table2[Sharpe Ratio Z-Score])</f>
        <v>579</v>
      </c>
      <c r="AV536">
        <f>(Table2[[#This Row],[Rank 1Y]]+Table2[[#This Row],[Rank 6M]]+Table2[[#This Row],[Rank Sharpe]])/3</f>
        <v>496.66666666666669</v>
      </c>
    </row>
    <row r="537" spans="1:48" x14ac:dyDescent="0.3">
      <c r="A537" t="s">
        <v>234</v>
      </c>
      <c r="B537" t="s">
        <v>235</v>
      </c>
      <c r="C537" t="s">
        <v>10309</v>
      </c>
      <c r="D537" t="s">
        <v>51</v>
      </c>
      <c r="E537">
        <v>115985.462869214</v>
      </c>
      <c r="F537">
        <v>6962.95</v>
      </c>
      <c r="G537">
        <v>-9.3039792762569604</v>
      </c>
      <c r="H537">
        <f>(Table2[[#This Row],[1Y Return vs Nifty]]-AVERAGE(Table2[1Y Return vs Nifty]))/_xlfn.STDEV.P(Table2[1Y Return vs Nifty])</f>
        <v>-0.61360535512855341</v>
      </c>
      <c r="I537">
        <v>-0.67233342390490902</v>
      </c>
      <c r="J537">
        <f>(Table2[[#This Row],[1M Return vs Nifty]]-AVERAGE(Table2[1M Return vs Nifty]))/_xlfn.STDEV.P(Table2[1M Return vs Nifty])</f>
        <v>-7.566079402773257E-2</v>
      </c>
      <c r="K537">
        <v>-4.74153565367964</v>
      </c>
      <c r="L537">
        <f>(Table2[[#This Row],[6M Return vs Nifty]]-AVERAGE(Table2[6M Return vs Nifty]))/_xlfn.STDEV.P(Table2[6M Return vs Nifty])</f>
        <v>-0.43267618007881137</v>
      </c>
      <c r="M537">
        <v>-1.2486481708466799</v>
      </c>
      <c r="N537">
        <f>(Table2[[#This Row],[1W Return vs Nifty]]-AVERAGE(Table2[1W Return vs Nifty]))/_xlfn.STDEV.P(Table2[1W Return vs Nifty])</f>
        <v>-0.38100290105727447</v>
      </c>
      <c r="O537">
        <v>6888.98</v>
      </c>
      <c r="P537">
        <v>6679.11394661544</v>
      </c>
      <c r="Q537">
        <v>6150.3624494716996</v>
      </c>
      <c r="R537">
        <v>55.257114498743199</v>
      </c>
      <c r="S537" s="2">
        <f>(Table2[[#This Row],[Close Price]]-Table2[[#This Row],[20D EMA]])/Table2[[#This Row],[20D EMA]]</f>
        <v>1.073743863387617E-2</v>
      </c>
      <c r="T537" s="2">
        <f>(Table2[[#This Row],[Close Price]]-Table2[[#This Row],[50D EMA]])/Table2[[#This Row],[50D EMA]]</f>
        <v>4.249606394698361E-2</v>
      </c>
      <c r="U537" s="2">
        <f>(Table2[[#This Row],[Close Price]]-Table2[[#This Row],[200D EMA]])/Table2[[#This Row],[200D EMA]]</f>
        <v>0.13212027050504957</v>
      </c>
      <c r="V537">
        <v>0.61581581883711101</v>
      </c>
      <c r="W537">
        <v>6902.05</v>
      </c>
      <c r="X537">
        <v>7006.55</v>
      </c>
      <c r="Y537">
        <v>6899.2</v>
      </c>
      <c r="Z537">
        <v>7006.55</v>
      </c>
      <c r="AA537">
        <v>6758.15</v>
      </c>
      <c r="AB537">
        <v>7107.45</v>
      </c>
      <c r="AC537" s="2">
        <f>(Table2[[#This Row],[Close Price]]/Table2[[#This Row],[Day Low]])-1</f>
        <v>8.8234654921364175E-3</v>
      </c>
      <c r="AD537" s="2">
        <f>(Table2[[#This Row],[Day High]]/Table2[[#This Row],[Close Price]])-1</f>
        <v>6.2617137851055382E-3</v>
      </c>
      <c r="AE537" s="2">
        <f>(Table2[[#This Row],[Close Price]]/Table2[[#This Row],[Current Week Low]])-1</f>
        <v>9.2402017625232702E-3</v>
      </c>
      <c r="AF537" s="2">
        <f>(Table2[[#This Row],[Current Week High]]/Table2[[#This Row],[Close Price]])-1</f>
        <v>6.2617137851055382E-3</v>
      </c>
      <c r="AG537" s="2">
        <f>(Table2[[#This Row],[Close Price]]/Table2[[#This Row],[Current Month Low]])-1</f>
        <v>3.030415128400521E-2</v>
      </c>
      <c r="AH537" s="2">
        <f>(Table2[[#This Row],[Current Month High]]/Table2[[#This Row],[Close Price]])-1</f>
        <v>2.0752698209810516E-2</v>
      </c>
      <c r="AI537">
        <v>2.0752698209810498</v>
      </c>
      <c r="AJ537">
        <v>33.760121408880799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0</v>
      </c>
      <c r="AM537" t="s">
        <v>10350</v>
      </c>
      <c r="AN537">
        <v>0.36</v>
      </c>
      <c r="AO537" t="s">
        <v>10349</v>
      </c>
      <c r="AP537">
        <v>1.1984916977534E-2</v>
      </c>
      <c r="AQ537">
        <f>(Table2[[#This Row],[Sharpe Ratio]]-AVERAGE(Table2[Sharpe Ratio]))/_xlfn.STDEV.P(Table2[Sharpe Ratio])</f>
        <v>-0.61549962086418286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-2.1184448511565548</v>
      </c>
      <c r="AS537">
        <f>_xlfn.RANK.AVG(Table2[[#This Row],[1Y Return vs Nifty Z-Score]],Table2[1Y Return vs Nifty Z-Score])</f>
        <v>525</v>
      </c>
      <c r="AT537">
        <f>_xlfn.RANK.AVG(Table2[[#This Row],[6M Return vs Nifty Z-Score]],Table2[6M Return vs Nifty Z-Score])</f>
        <v>466</v>
      </c>
      <c r="AU537">
        <f>_xlfn.RANK.AVG(Table2[[#This Row],[Sharpe Ratio Z-Score]],Table2[Sharpe Ratio Z-Score])</f>
        <v>501</v>
      </c>
      <c r="AV537">
        <f>(Table2[[#This Row],[Rank 1Y]]+Table2[[#This Row],[Rank 6M]]+Table2[[#This Row],[Rank Sharpe]])/3</f>
        <v>497.33333333333331</v>
      </c>
    </row>
    <row r="538" spans="1:48" x14ac:dyDescent="0.3">
      <c r="A538" t="s">
        <v>867</v>
      </c>
      <c r="B538" t="s">
        <v>868</v>
      </c>
      <c r="C538" t="s">
        <v>10305</v>
      </c>
      <c r="D538" t="s">
        <v>412</v>
      </c>
      <c r="E538">
        <v>18054.224375824</v>
      </c>
      <c r="F538">
        <v>112.84</v>
      </c>
      <c r="G538">
        <v>-36.522421423800999</v>
      </c>
      <c r="H538">
        <f>(Table2[[#This Row],[1Y Return vs Nifty]]-AVERAGE(Table2[1Y Return vs Nifty]))/_xlfn.STDEV.P(Table2[1Y Return vs Nifty])</f>
        <v>-1.0427734807481066</v>
      </c>
      <c r="I538">
        <v>-0.12390766111500399</v>
      </c>
      <c r="J538">
        <f>(Table2[[#This Row],[1M Return vs Nifty]]-AVERAGE(Table2[1M Return vs Nifty]))/_xlfn.STDEV.P(Table2[1M Return vs Nifty])</f>
        <v>-2.2900853784797535E-2</v>
      </c>
      <c r="K538">
        <v>-17.6377594903439</v>
      </c>
      <c r="L538">
        <f>(Table2[[#This Row],[6M Return vs Nifty]]-AVERAGE(Table2[6M Return vs Nifty]))/_xlfn.STDEV.P(Table2[6M Return vs Nifty])</f>
        <v>-0.87530929873505336</v>
      </c>
      <c r="M538">
        <v>2.1255134348360198</v>
      </c>
      <c r="N538">
        <f>(Table2[[#This Row],[1W Return vs Nifty]]-AVERAGE(Table2[1W Return vs Nifty]))/_xlfn.STDEV.P(Table2[1W Return vs Nifty])</f>
        <v>0.38430790877499643</v>
      </c>
      <c r="O538">
        <v>110.64</v>
      </c>
      <c r="P538">
        <v>112.69646473802</v>
      </c>
      <c r="Q538">
        <v>114.40622561122299</v>
      </c>
      <c r="R538">
        <v>65.458980794019098</v>
      </c>
      <c r="S538" s="2">
        <f>(Table2[[#This Row],[Close Price]]-Table2[[#This Row],[20D EMA]])/Table2[[#This Row],[20D EMA]]</f>
        <v>1.9884309472161993E-2</v>
      </c>
      <c r="T538" s="2">
        <f>(Table2[[#This Row],[Close Price]]-Table2[[#This Row],[50D EMA]])/Table2[[#This Row],[50D EMA]]</f>
        <v>1.2736447617383128E-3</v>
      </c>
      <c r="U538" s="2">
        <f>(Table2[[#This Row],[Close Price]]-Table2[[#This Row],[200D EMA]])/Table2[[#This Row],[200D EMA]]</f>
        <v>-1.3690038307402622E-2</v>
      </c>
      <c r="V538">
        <v>0.67606528439096003</v>
      </c>
      <c r="W538">
        <v>111.16</v>
      </c>
      <c r="X538">
        <v>113.2</v>
      </c>
      <c r="Y538">
        <v>111.16</v>
      </c>
      <c r="Z538">
        <v>113.4</v>
      </c>
      <c r="AA538">
        <v>104.5</v>
      </c>
      <c r="AB538">
        <v>113.8</v>
      </c>
      <c r="AC538" s="2">
        <f>(Table2[[#This Row],[Close Price]]/Table2[[#This Row],[Day Low]])-1</f>
        <v>1.5113350125944613E-2</v>
      </c>
      <c r="AD538" s="2">
        <f>(Table2[[#This Row],[Day High]]/Table2[[#This Row],[Close Price]])-1</f>
        <v>3.1903580290677525E-3</v>
      </c>
      <c r="AE538" s="2">
        <f>(Table2[[#This Row],[Close Price]]/Table2[[#This Row],[Current Week Low]])-1</f>
        <v>1.5113350125944613E-2</v>
      </c>
      <c r="AF538" s="2">
        <f>(Table2[[#This Row],[Current Week High]]/Table2[[#This Row],[Close Price]])-1</f>
        <v>4.9627791563275903E-3</v>
      </c>
      <c r="AG538" s="2">
        <f>(Table2[[#This Row],[Close Price]]/Table2[[#This Row],[Current Month Low]])-1</f>
        <v>7.9808612440191329E-2</v>
      </c>
      <c r="AH538" s="2">
        <f>(Table2[[#This Row],[Current Month High]]/Table2[[#This Row],[Close Price]])-1</f>
        <v>8.5076214108472659E-3</v>
      </c>
      <c r="AI538">
        <v>21.410847217298802</v>
      </c>
      <c r="AJ538">
        <v>7.9808612440191302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-0.08</v>
      </c>
      <c r="AM538" t="s">
        <v>10348</v>
      </c>
      <c r="AN538">
        <v>5.85</v>
      </c>
      <c r="AO538" t="s">
        <v>10349</v>
      </c>
      <c r="AP538">
        <v>0.115525833996809</v>
      </c>
      <c r="AQ538">
        <f>(Table2[[#This Row],[Sharpe Ratio]]-AVERAGE(Table2[Sharpe Ratio]))/_xlfn.STDEV.P(Table2[Sharpe Ratio])</f>
        <v>0.57407131691229785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679</v>
      </c>
      <c r="AT538">
        <f>_xlfn.RANK.AVG(Table2[[#This Row],[6M Return vs Nifty Z-Score]],Table2[6M Return vs Nifty Z-Score])</f>
        <v>612</v>
      </c>
      <c r="AU538">
        <f>_xlfn.RANK.AVG(Table2[[#This Row],[Sharpe Ratio Z-Score]],Table2[Sharpe Ratio Z-Score])</f>
        <v>201</v>
      </c>
      <c r="AV538">
        <f>(Table2[[#This Row],[Rank 1Y]]+Table2[[#This Row],[Rank 6M]]+Table2[[#This Row],[Rank Sharpe]])/3</f>
        <v>497.33333333333331</v>
      </c>
    </row>
    <row r="539" spans="1:48" x14ac:dyDescent="0.3">
      <c r="A539" t="s">
        <v>1418</v>
      </c>
      <c r="B539" t="s">
        <v>1419</v>
      </c>
      <c r="C539" t="s">
        <v>10315</v>
      </c>
      <c r="D539" t="s">
        <v>156</v>
      </c>
      <c r="E539">
        <v>7884.2039000000004</v>
      </c>
      <c r="F539">
        <v>420.85</v>
      </c>
      <c r="G539">
        <v>-26.452806354185999</v>
      </c>
      <c r="H539">
        <f>(Table2[[#This Row],[1Y Return vs Nifty]]-AVERAGE(Table2[1Y Return vs Nifty]))/_xlfn.STDEV.P(Table2[1Y Return vs Nifty])</f>
        <v>-0.88400032974589116</v>
      </c>
      <c r="I539">
        <v>-16.696040833821002</v>
      </c>
      <c r="J539">
        <f>(Table2[[#This Row],[1M Return vs Nifty]]-AVERAGE(Table2[1M Return vs Nifty]))/_xlfn.STDEV.P(Table2[1M Return vs Nifty])</f>
        <v>-1.6171818216263469</v>
      </c>
      <c r="K539">
        <v>-13.5491004268232</v>
      </c>
      <c r="L539">
        <f>(Table2[[#This Row],[6M Return vs Nifty]]-AVERAGE(Table2[6M Return vs Nifty]))/_xlfn.STDEV.P(Table2[6M Return vs Nifty])</f>
        <v>-0.73497551302151432</v>
      </c>
      <c r="M539">
        <v>-5.2806365423016004</v>
      </c>
      <c r="N539">
        <f>(Table2[[#This Row],[1W Return vs Nifty]]-AVERAGE(Table2[1W Return vs Nifty]))/_xlfn.STDEV.P(Table2[1W Return vs Nifty])</f>
        <v>-1.2955187560760577</v>
      </c>
      <c r="O539">
        <v>438.01</v>
      </c>
      <c r="P539">
        <v>451.44269343024803</v>
      </c>
      <c r="Q539">
        <v>424.93251487849898</v>
      </c>
      <c r="R539">
        <v>37.997145382744598</v>
      </c>
      <c r="S539" s="2">
        <f>(Table2[[#This Row],[Close Price]]-Table2[[#This Row],[20D EMA]])/Table2[[#This Row],[20D EMA]]</f>
        <v>-3.917718773543976E-2</v>
      </c>
      <c r="T539" s="2">
        <f>(Table2[[#This Row],[Close Price]]-Table2[[#This Row],[50D EMA]])/Table2[[#This Row],[50D EMA]]</f>
        <v>-6.776650475344298E-2</v>
      </c>
      <c r="U539" s="2">
        <f>(Table2[[#This Row],[Close Price]]-Table2[[#This Row],[200D EMA]])/Table2[[#This Row],[200D EMA]]</f>
        <v>-9.6074429128264506E-3</v>
      </c>
      <c r="V539">
        <v>0.34160343390387699</v>
      </c>
      <c r="W539">
        <v>419.85</v>
      </c>
      <c r="X539">
        <v>424.75</v>
      </c>
      <c r="Y539">
        <v>415.5</v>
      </c>
      <c r="Z539">
        <v>425.65</v>
      </c>
      <c r="AA539">
        <v>401.15</v>
      </c>
      <c r="AB539">
        <v>493.7</v>
      </c>
      <c r="AC539" s="2">
        <f>(Table2[[#This Row],[Close Price]]/Table2[[#This Row],[Day Low]])-1</f>
        <v>2.3818030248898836E-3</v>
      </c>
      <c r="AD539" s="2">
        <f>(Table2[[#This Row],[Day High]]/Table2[[#This Row],[Close Price]])-1</f>
        <v>9.2669597243673074E-3</v>
      </c>
      <c r="AE539" s="2">
        <f>(Table2[[#This Row],[Close Price]]/Table2[[#This Row],[Current Week Low]])-1</f>
        <v>1.2876052948255223E-2</v>
      </c>
      <c r="AF539" s="2">
        <f>(Table2[[#This Row],[Current Week High]]/Table2[[#This Row],[Close Price]])-1</f>
        <v>1.1405488891528925E-2</v>
      </c>
      <c r="AG539" s="2">
        <f>(Table2[[#This Row],[Close Price]]/Table2[[#This Row],[Current Month Low]])-1</f>
        <v>4.9108812165025606E-2</v>
      </c>
      <c r="AH539" s="2">
        <f>(Table2[[#This Row],[Current Month High]]/Table2[[#This Row],[Close Price]])-1</f>
        <v>0.1731020553641438</v>
      </c>
      <c r="AI539">
        <v>30.093857669003199</v>
      </c>
      <c r="AJ539">
        <v>21.985507246376802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0.05</v>
      </c>
      <c r="AM539" t="s">
        <v>10349</v>
      </c>
      <c r="AN539">
        <v>-6</v>
      </c>
      <c r="AO539" t="s">
        <v>10348</v>
      </c>
      <c r="AP539">
        <v>8.2826006187945E-2</v>
      </c>
      <c r="AQ539">
        <f>(Table2[[#This Row],[Sharpe Ratio]]-AVERAGE(Table2[Sharpe Ratio]))/_xlfn.STDEV.P(Table2[Sharpe Ratio])</f>
        <v>0.19838636113313987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628</v>
      </c>
      <c r="AT539">
        <f>_xlfn.RANK.AVG(Table2[[#This Row],[6M Return vs Nifty Z-Score]],Table2[6M Return vs Nifty Z-Score])</f>
        <v>573</v>
      </c>
      <c r="AU539">
        <f>_xlfn.RANK.AVG(Table2[[#This Row],[Sharpe Ratio Z-Score]],Table2[Sharpe Ratio Z-Score])</f>
        <v>293</v>
      </c>
      <c r="AV539">
        <f>(Table2[[#This Row],[Rank 1Y]]+Table2[[#This Row],[Rank 6M]]+Table2[[#This Row],[Rank Sharpe]])/3</f>
        <v>498</v>
      </c>
    </row>
    <row r="540" spans="1:48" x14ac:dyDescent="0.3">
      <c r="A540" t="s">
        <v>1420</v>
      </c>
      <c r="B540" t="s">
        <v>1421</v>
      </c>
      <c r="C540" t="s">
        <v>10315</v>
      </c>
      <c r="D540" t="s">
        <v>226</v>
      </c>
      <c r="E540">
        <v>7845.3085046199903</v>
      </c>
      <c r="F540">
        <v>2032.7</v>
      </c>
      <c r="G540">
        <v>-14.1444779312677</v>
      </c>
      <c r="H540">
        <f>(Table2[[#This Row],[1Y Return vs Nifty]]-AVERAGE(Table2[1Y Return vs Nifty]))/_xlfn.STDEV.P(Table2[1Y Return vs Nifty])</f>
        <v>-0.68992815580810574</v>
      </c>
      <c r="I540">
        <v>-5.5995512324565402</v>
      </c>
      <c r="J540">
        <f>(Table2[[#This Row],[1M Return vs Nifty]]-AVERAGE(Table2[1M Return vs Nifty]))/_xlfn.STDEV.P(Table2[1M Return vs Nifty])</f>
        <v>-0.54967156226856861</v>
      </c>
      <c r="K540">
        <v>8.4842588606529397</v>
      </c>
      <c r="L540">
        <f>(Table2[[#This Row],[6M Return vs Nifty]]-AVERAGE(Table2[6M Return vs Nifty]))/_xlfn.STDEV.P(Table2[6M Return vs Nifty])</f>
        <v>2.1268691437926406E-2</v>
      </c>
      <c r="M540">
        <v>-2.2236739749101502</v>
      </c>
      <c r="N540">
        <f>(Table2[[#This Row],[1W Return vs Nifty]]-AVERAGE(Table2[1W Return vs Nifty]))/_xlfn.STDEV.P(Table2[1W Return vs Nifty])</f>
        <v>-0.60215347856916457</v>
      </c>
      <c r="O540">
        <v>2059.81</v>
      </c>
      <c r="P540">
        <v>2111.4662581387001</v>
      </c>
      <c r="Q540">
        <v>1997.0767680874301</v>
      </c>
      <c r="R540">
        <v>45.922202292394402</v>
      </c>
      <c r="S540" s="2">
        <f>(Table2[[#This Row],[Close Price]]-Table2[[#This Row],[20D EMA]])/Table2[[#This Row],[20D EMA]]</f>
        <v>-1.3161408091037474E-2</v>
      </c>
      <c r="T540" s="2">
        <f>(Table2[[#This Row],[Close Price]]-Table2[[#This Row],[50D EMA]])/Table2[[#This Row],[50D EMA]]</f>
        <v>-3.7304057232784828E-2</v>
      </c>
      <c r="U540" s="2">
        <f>(Table2[[#This Row],[Close Price]]-Table2[[#This Row],[200D EMA]])/Table2[[#This Row],[200D EMA]]</f>
        <v>1.7837687805404592E-2</v>
      </c>
      <c r="V540">
        <v>0.77128448183430098</v>
      </c>
      <c r="W540">
        <v>2026.6</v>
      </c>
      <c r="X540">
        <v>2047.9</v>
      </c>
      <c r="Y540">
        <v>2019</v>
      </c>
      <c r="Z540">
        <v>2065</v>
      </c>
      <c r="AA540">
        <v>1979.05</v>
      </c>
      <c r="AB540">
        <v>2263.3000000000002</v>
      </c>
      <c r="AC540" s="2">
        <f>(Table2[[#This Row],[Close Price]]/Table2[[#This Row],[Day Low]])-1</f>
        <v>3.0099674331394155E-3</v>
      </c>
      <c r="AD540" s="2">
        <f>(Table2[[#This Row],[Day High]]/Table2[[#This Row],[Close Price]])-1</f>
        <v>7.4777389678752915E-3</v>
      </c>
      <c r="AE540" s="2">
        <f>(Table2[[#This Row],[Close Price]]/Table2[[#This Row],[Current Week Low]])-1</f>
        <v>6.7855373947498521E-3</v>
      </c>
      <c r="AF540" s="2">
        <f>(Table2[[#This Row],[Current Week High]]/Table2[[#This Row],[Close Price]])-1</f>
        <v>1.5890195306734967E-2</v>
      </c>
      <c r="AG540" s="2">
        <f>(Table2[[#This Row],[Close Price]]/Table2[[#This Row],[Current Month Low]])-1</f>
        <v>2.7108966423283976E-2</v>
      </c>
      <c r="AH540" s="2">
        <f>(Table2[[#This Row],[Current Month High]]/Table2[[#This Row],[Close Price]])-1</f>
        <v>0.11344517144684407</v>
      </c>
      <c r="AI540">
        <v>34.943670979485397</v>
      </c>
      <c r="AJ540">
        <v>39.045078322730603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-0.13</v>
      </c>
      <c r="AM540" t="s">
        <v>10348</v>
      </c>
      <c r="AN540">
        <v>-0.76</v>
      </c>
      <c r="AO540" t="s">
        <v>10348</v>
      </c>
      <c r="AP540">
        <v>-2.5677401811107E-2</v>
      </c>
      <c r="AQ540">
        <f>(Table2[[#This Row],[Sharpe Ratio]]-AVERAGE(Table2[Sharpe Ratio]))/_xlfn.STDEV.P(Table2[Sharpe Ratio])</f>
        <v>-1.0481981247020442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564</v>
      </c>
      <c r="AT540">
        <f>_xlfn.RANK.AVG(Table2[[#This Row],[6M Return vs Nifty Z-Score]],Table2[6M Return vs Nifty Z-Score])</f>
        <v>311</v>
      </c>
      <c r="AU540">
        <f>_xlfn.RANK.AVG(Table2[[#This Row],[Sharpe Ratio Z-Score]],Table2[Sharpe Ratio Z-Score])</f>
        <v>623</v>
      </c>
      <c r="AV540">
        <f>(Table2[[#This Row],[Rank 1Y]]+Table2[[#This Row],[Rank 6M]]+Table2[[#This Row],[Rank Sharpe]])/3</f>
        <v>499.33333333333331</v>
      </c>
    </row>
    <row r="541" spans="1:48" x14ac:dyDescent="0.3">
      <c r="A541" t="s">
        <v>90</v>
      </c>
      <c r="B541" t="s">
        <v>91</v>
      </c>
      <c r="C541" t="s">
        <v>10316</v>
      </c>
      <c r="D541" t="s">
        <v>92</v>
      </c>
      <c r="E541">
        <v>315017.73649500002</v>
      </c>
      <c r="F541">
        <v>3551.25</v>
      </c>
      <c r="G541">
        <v>-13.3659481277532</v>
      </c>
      <c r="H541">
        <f>(Table2[[#This Row],[1Y Return vs Nifty]]-AVERAGE(Table2[1Y Return vs Nifty]))/_xlfn.STDEV.P(Table2[1Y Return vs Nifty])</f>
        <v>-0.67765264883007592</v>
      </c>
      <c r="I541">
        <v>3.1571857279906799</v>
      </c>
      <c r="J541">
        <f>(Table2[[#This Row],[1M Return vs Nifty]]-AVERAGE(Table2[1M Return vs Nifty]))/_xlfn.STDEV.P(Table2[1M Return vs Nifty])</f>
        <v>0.29274859758319272</v>
      </c>
      <c r="K541">
        <v>-15.508941033293899</v>
      </c>
      <c r="L541">
        <f>(Table2[[#This Row],[6M Return vs Nifty]]-AVERAGE(Table2[6M Return vs Nifty]))/_xlfn.STDEV.P(Table2[6M Return vs Nifty])</f>
        <v>-0.80224251851850115</v>
      </c>
      <c r="M541">
        <v>3.02793639718168</v>
      </c>
      <c r="N541">
        <f>(Table2[[#This Row],[1W Return vs Nifty]]-AVERAGE(Table2[1W Return vs Nifty]))/_xlfn.STDEV.P(Table2[1W Return vs Nifty])</f>
        <v>0.58899106531404333</v>
      </c>
      <c r="O541">
        <v>3467.63</v>
      </c>
      <c r="P541">
        <v>3423.3630824429101</v>
      </c>
      <c r="Q541">
        <v>3400.30725215844</v>
      </c>
      <c r="R541">
        <v>59.379726264617197</v>
      </c>
      <c r="S541" s="2">
        <f>(Table2[[#This Row],[Close Price]]-Table2[[#This Row],[20D EMA]])/Table2[[#This Row],[20D EMA]]</f>
        <v>2.41144528107093E-2</v>
      </c>
      <c r="T541" s="2">
        <f>(Table2[[#This Row],[Close Price]]-Table2[[#This Row],[50D EMA]])/Table2[[#This Row],[50D EMA]]</f>
        <v>3.7357100160649581E-2</v>
      </c>
      <c r="U541" s="2">
        <f>(Table2[[#This Row],[Close Price]]-Table2[[#This Row],[200D EMA]])/Table2[[#This Row],[200D EMA]]</f>
        <v>4.4390914305095494E-2</v>
      </c>
      <c r="V541">
        <v>0.76190673166853495</v>
      </c>
      <c r="W541">
        <v>3530.5</v>
      </c>
      <c r="X541">
        <v>3658.8</v>
      </c>
      <c r="Y541">
        <v>3530.5</v>
      </c>
      <c r="Z541">
        <v>3658.8</v>
      </c>
      <c r="AA541">
        <v>3283.9</v>
      </c>
      <c r="AB541">
        <v>3658.8</v>
      </c>
      <c r="AC541" s="2">
        <f>(Table2[[#This Row],[Close Price]]/Table2[[#This Row],[Day Low]])-1</f>
        <v>5.8773544823680357E-3</v>
      </c>
      <c r="AD541" s="2">
        <f>(Table2[[#This Row],[Day High]]/Table2[[#This Row],[Close Price]])-1</f>
        <v>3.0285110876451915E-2</v>
      </c>
      <c r="AE541" s="2">
        <f>(Table2[[#This Row],[Close Price]]/Table2[[#This Row],[Current Week Low]])-1</f>
        <v>5.8773544823680357E-3</v>
      </c>
      <c r="AF541" s="2">
        <f>(Table2[[#This Row],[Current Week High]]/Table2[[#This Row],[Close Price]])-1</f>
        <v>3.0285110876451915E-2</v>
      </c>
      <c r="AG541" s="2">
        <f>(Table2[[#This Row],[Close Price]]/Table2[[#This Row],[Current Month Low]])-1</f>
        <v>8.1412345077499282E-2</v>
      </c>
      <c r="AH541" s="2">
        <f>(Table2[[#This Row],[Current Month High]]/Table2[[#This Row],[Close Price]])-1</f>
        <v>3.0285110876451915E-2</v>
      </c>
      <c r="AI541">
        <v>9.4530095036958706</v>
      </c>
      <c r="AJ541">
        <v>16.790541651593301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-0.03</v>
      </c>
      <c r="AM541" t="s">
        <v>10348</v>
      </c>
      <c r="AN541">
        <v>7.73</v>
      </c>
      <c r="AO541" t="s">
        <v>10349</v>
      </c>
      <c r="AP541">
        <v>6.7681149145951996E-2</v>
      </c>
      <c r="AQ541">
        <f>(Table2[[#This Row],[Sharpe Ratio]]-AVERAGE(Table2[Sharpe Ratio]))/_xlfn.STDEV.P(Table2[Sharpe Ratio])</f>
        <v>2.4388657495064608E-2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-0.57376684695627644</v>
      </c>
      <c r="AS541">
        <f>_xlfn.RANK.AVG(Table2[[#This Row],[1Y Return vs Nifty Z-Score]],Table2[1Y Return vs Nifty Z-Score])</f>
        <v>557</v>
      </c>
      <c r="AT541">
        <f>_xlfn.RANK.AVG(Table2[[#This Row],[6M Return vs Nifty Z-Score]],Table2[6M Return vs Nifty Z-Score])</f>
        <v>594</v>
      </c>
      <c r="AU541">
        <f>_xlfn.RANK.AVG(Table2[[#This Row],[Sharpe Ratio Z-Score]],Table2[Sharpe Ratio Z-Score])</f>
        <v>350</v>
      </c>
      <c r="AV541">
        <f>(Table2[[#This Row],[Rank 1Y]]+Table2[[#This Row],[Rank 6M]]+Table2[[#This Row],[Rank Sharpe]])/3</f>
        <v>500.33333333333331</v>
      </c>
    </row>
    <row r="542" spans="1:48" x14ac:dyDescent="0.3">
      <c r="A542" t="s">
        <v>1179</v>
      </c>
      <c r="B542" t="s">
        <v>1180</v>
      </c>
      <c r="C542" t="s">
        <v>10313</v>
      </c>
      <c r="D542" t="s">
        <v>492</v>
      </c>
      <c r="E542">
        <v>10341.990491279999</v>
      </c>
      <c r="F542">
        <v>1621.2</v>
      </c>
      <c r="G542">
        <v>-13.1554956151822</v>
      </c>
      <c r="H542">
        <f>(Table2[[#This Row],[1Y Return vs Nifty]]-AVERAGE(Table2[1Y Return vs Nifty]))/_xlfn.STDEV.P(Table2[1Y Return vs Nifty])</f>
        <v>-0.67433432848453867</v>
      </c>
      <c r="I542">
        <v>1.8949471978833099</v>
      </c>
      <c r="J542">
        <f>(Table2[[#This Row],[1M Return vs Nifty]]-AVERAGE(Table2[1M Return vs Nifty]))/_xlfn.STDEV.P(Table2[1M Return vs Nifty])</f>
        <v>0.17131807053789971</v>
      </c>
      <c r="K542">
        <v>-4.5019250682673704</v>
      </c>
      <c r="L542">
        <f>(Table2[[#This Row],[6M Return vs Nifty]]-AVERAGE(Table2[6M Return vs Nifty]))/_xlfn.STDEV.P(Table2[6M Return vs Nifty])</f>
        <v>-0.42445209975674447</v>
      </c>
      <c r="M542">
        <v>-1.1861404140896401</v>
      </c>
      <c r="N542">
        <f>(Table2[[#This Row],[1W Return vs Nifty]]-AVERAGE(Table2[1W Return vs Nifty]))/_xlfn.STDEV.P(Table2[1W Return vs Nifty])</f>
        <v>-0.36682519781272299</v>
      </c>
      <c r="O542">
        <v>1597.45</v>
      </c>
      <c r="P542">
        <v>1570.9728988266099</v>
      </c>
      <c r="Q542">
        <v>1485.28031553644</v>
      </c>
      <c r="R542">
        <v>59.425987839755201</v>
      </c>
      <c r="S542" s="2">
        <f>(Table2[[#This Row],[Close Price]]-Table2[[#This Row],[20D EMA]])/Table2[[#This Row],[20D EMA]]</f>
        <v>1.4867444990453536E-2</v>
      </c>
      <c r="T542" s="2">
        <f>(Table2[[#This Row],[Close Price]]-Table2[[#This Row],[50D EMA]])/Table2[[#This Row],[50D EMA]]</f>
        <v>3.1971971770426912E-2</v>
      </c>
      <c r="U542" s="2">
        <f>(Table2[[#This Row],[Close Price]]-Table2[[#This Row],[200D EMA]])/Table2[[#This Row],[200D EMA]]</f>
        <v>9.1511132977258811E-2</v>
      </c>
      <c r="V542">
        <v>0.607807381592679</v>
      </c>
      <c r="W542">
        <v>1613</v>
      </c>
      <c r="X542">
        <v>1644.8</v>
      </c>
      <c r="Y542">
        <v>1613</v>
      </c>
      <c r="Z542">
        <v>1644.9</v>
      </c>
      <c r="AA542">
        <v>1518.05</v>
      </c>
      <c r="AB542">
        <v>1817.2</v>
      </c>
      <c r="AC542" s="2">
        <f>(Table2[[#This Row],[Close Price]]/Table2[[#This Row],[Day Low]])-1</f>
        <v>5.0836949783013008E-3</v>
      </c>
      <c r="AD542" s="2">
        <f>(Table2[[#This Row],[Day High]]/Table2[[#This Row],[Close Price]])-1</f>
        <v>1.4557118184061135E-2</v>
      </c>
      <c r="AE542" s="2">
        <f>(Table2[[#This Row],[Close Price]]/Table2[[#This Row],[Current Week Low]])-1</f>
        <v>5.0836949783013008E-3</v>
      </c>
      <c r="AF542" s="2">
        <f>(Table2[[#This Row],[Current Week High]]/Table2[[#This Row],[Close Price]])-1</f>
        <v>1.4618800888230865E-2</v>
      </c>
      <c r="AG542" s="2">
        <f>(Table2[[#This Row],[Close Price]]/Table2[[#This Row],[Current Month Low]])-1</f>
        <v>6.7949013537103475E-2</v>
      </c>
      <c r="AH542" s="2">
        <f>(Table2[[#This Row],[Current Month High]]/Table2[[#This Row],[Close Price]])-1</f>
        <v>0.12089810017271163</v>
      </c>
      <c r="AI542">
        <v>12.0898100172711</v>
      </c>
      <c r="AJ542">
        <v>33.652102225886203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0.01</v>
      </c>
      <c r="AM542" t="s">
        <v>10349</v>
      </c>
      <c r="AN542">
        <v>0.65</v>
      </c>
      <c r="AO542" t="s">
        <v>10349</v>
      </c>
      <c r="AP542">
        <v>1.6168881986092998E-2</v>
      </c>
      <c r="AQ542">
        <f>(Table2[[#This Row],[Sharpe Ratio]]-AVERAGE(Table2[Sharpe Ratio]))/_xlfn.STDEV.P(Table2[Sharpe Ratio])</f>
        <v>-0.56743047755218212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-1.8617240330682885</v>
      </c>
      <c r="AS542">
        <f>_xlfn.RANK.AVG(Table2[[#This Row],[1Y Return vs Nifty Z-Score]],Table2[1Y Return vs Nifty Z-Score])</f>
        <v>556</v>
      </c>
      <c r="AT542">
        <f>_xlfn.RANK.AVG(Table2[[#This Row],[6M Return vs Nifty Z-Score]],Table2[6M Return vs Nifty Z-Score])</f>
        <v>462</v>
      </c>
      <c r="AU542">
        <f>_xlfn.RANK.AVG(Table2[[#This Row],[Sharpe Ratio Z-Score]],Table2[Sharpe Ratio Z-Score])</f>
        <v>487</v>
      </c>
      <c r="AV542">
        <f>(Table2[[#This Row],[Rank 1Y]]+Table2[[#This Row],[Rank 6M]]+Table2[[#This Row],[Rank Sharpe]])/3</f>
        <v>501.66666666666669</v>
      </c>
    </row>
    <row r="543" spans="1:48" x14ac:dyDescent="0.3">
      <c r="A543" t="s">
        <v>981</v>
      </c>
      <c r="B543" t="s">
        <v>982</v>
      </c>
      <c r="C543" t="s">
        <v>10308</v>
      </c>
      <c r="D543" t="s">
        <v>46</v>
      </c>
      <c r="E543">
        <v>14817.107337449999</v>
      </c>
      <c r="F543">
        <v>1532.45</v>
      </c>
      <c r="G543">
        <v>-10.422351281177701</v>
      </c>
      <c r="H543">
        <f>(Table2[[#This Row],[1Y Return vs Nifty]]-AVERAGE(Table2[1Y Return vs Nifty]))/_xlfn.STDEV.P(Table2[1Y Return vs Nifty])</f>
        <v>-0.63123934073637877</v>
      </c>
      <c r="I543">
        <v>-11.5498484168999</v>
      </c>
      <c r="J543">
        <f>(Table2[[#This Row],[1M Return vs Nifty]]-AVERAGE(Table2[1M Return vs Nifty]))/_xlfn.STDEV.P(Table2[1M Return vs Nifty])</f>
        <v>-1.1221051443123824</v>
      </c>
      <c r="K543">
        <v>7.5336486122299897</v>
      </c>
      <c r="L543">
        <f>(Table2[[#This Row],[6M Return vs Nifty]]-AVERAGE(Table2[6M Return vs Nifty]))/_xlfn.STDEV.P(Table2[6M Return vs Nifty])</f>
        <v>-1.1358811326857511E-2</v>
      </c>
      <c r="M543">
        <v>-4.1744096155110304</v>
      </c>
      <c r="N543">
        <f>(Table2[[#This Row],[1W Return vs Nifty]]-AVERAGE(Table2[1W Return vs Nifty]))/_xlfn.STDEV.P(Table2[1W Return vs Nifty])</f>
        <v>-1.0446097824885108</v>
      </c>
      <c r="O543">
        <v>1604.45</v>
      </c>
      <c r="P543">
        <v>1627.4436967899401</v>
      </c>
      <c r="Q543">
        <v>1455.80729752453</v>
      </c>
      <c r="R543">
        <v>24.074120668581099</v>
      </c>
      <c r="S543" s="2">
        <f>(Table2[[#This Row],[Close Price]]-Table2[[#This Row],[20D EMA]])/Table2[[#This Row],[20D EMA]]</f>
        <v>-4.4875190875377856E-2</v>
      </c>
      <c r="T543" s="2">
        <f>(Table2[[#This Row],[Close Price]]-Table2[[#This Row],[50D EMA]])/Table2[[#This Row],[50D EMA]]</f>
        <v>-5.8369882151567423E-2</v>
      </c>
      <c r="U543" s="2">
        <f>(Table2[[#This Row],[Close Price]]-Table2[[#This Row],[200D EMA]])/Table2[[#This Row],[200D EMA]]</f>
        <v>5.2646186487589473E-2</v>
      </c>
      <c r="V543">
        <v>0.468147403730588</v>
      </c>
      <c r="W543">
        <v>1516.05</v>
      </c>
      <c r="X543">
        <v>1552.1</v>
      </c>
      <c r="Y543">
        <v>1516.05</v>
      </c>
      <c r="Z543">
        <v>1580</v>
      </c>
      <c r="AA543">
        <v>1516.05</v>
      </c>
      <c r="AB543">
        <v>1810</v>
      </c>
      <c r="AC543" s="2">
        <f>(Table2[[#This Row],[Close Price]]/Table2[[#This Row],[Day Low]])-1</f>
        <v>1.081758517199316E-2</v>
      </c>
      <c r="AD543" s="2">
        <f>(Table2[[#This Row],[Day High]]/Table2[[#This Row],[Close Price]])-1</f>
        <v>1.2822604326405251E-2</v>
      </c>
      <c r="AE543" s="2">
        <f>(Table2[[#This Row],[Close Price]]/Table2[[#This Row],[Current Week Low]])-1</f>
        <v>1.081758517199316E-2</v>
      </c>
      <c r="AF543" s="2">
        <f>(Table2[[#This Row],[Current Week High]]/Table2[[#This Row],[Close Price]])-1</f>
        <v>3.1028744820385645E-2</v>
      </c>
      <c r="AG543" s="2">
        <f>(Table2[[#This Row],[Close Price]]/Table2[[#This Row],[Current Month Low]])-1</f>
        <v>1.081758517199316E-2</v>
      </c>
      <c r="AH543" s="2">
        <f>(Table2[[#This Row],[Current Month High]]/Table2[[#This Row],[Close Price]])-1</f>
        <v>0.18111520767398614</v>
      </c>
      <c r="AI543">
        <v>21.374269959868101</v>
      </c>
      <c r="AJ543">
        <v>49.514610468803298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-0.09</v>
      </c>
      <c r="AM543" t="s">
        <v>10348</v>
      </c>
      <c r="AN543">
        <v>-5.03</v>
      </c>
      <c r="AO543" t="s">
        <v>10348</v>
      </c>
      <c r="AP543">
        <v>-3.5226720665349001E-2</v>
      </c>
      <c r="AQ543">
        <f>(Table2[[#This Row],[Sharpe Ratio]]-AVERAGE(Table2[Sharpe Ratio]))/_xlfn.STDEV.P(Table2[Sharpe Ratio])</f>
        <v>-1.1579092660709447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538</v>
      </c>
      <c r="AT543">
        <f>_xlfn.RANK.AVG(Table2[[#This Row],[6M Return vs Nifty Z-Score]],Table2[6M Return vs Nifty Z-Score])</f>
        <v>321</v>
      </c>
      <c r="AU543">
        <f>_xlfn.RANK.AVG(Table2[[#This Row],[Sharpe Ratio Z-Score]],Table2[Sharpe Ratio Z-Score])</f>
        <v>648</v>
      </c>
      <c r="AV543">
        <f>(Table2[[#This Row],[Rank 1Y]]+Table2[[#This Row],[Rank 6M]]+Table2[[#This Row],[Rank Sharpe]])/3</f>
        <v>502.33333333333331</v>
      </c>
    </row>
    <row r="544" spans="1:48" x14ac:dyDescent="0.3">
      <c r="A544" t="s">
        <v>415</v>
      </c>
      <c r="B544" t="s">
        <v>416</v>
      </c>
      <c r="C544" t="s">
        <v>10304</v>
      </c>
      <c r="D544" t="s">
        <v>21</v>
      </c>
      <c r="E544">
        <v>57369.894774200002</v>
      </c>
      <c r="F544">
        <v>3034</v>
      </c>
      <c r="G544">
        <v>0.32810742132130899</v>
      </c>
      <c r="H544">
        <f>(Table2[[#This Row],[1Y Return vs Nifty]]-AVERAGE(Table2[1Y Return vs Nifty]))/_xlfn.STDEV.P(Table2[1Y Return vs Nifty])</f>
        <v>-0.46173095425738914</v>
      </c>
      <c r="I544">
        <v>-1.1536264127373399</v>
      </c>
      <c r="J544">
        <f>(Table2[[#This Row],[1M Return vs Nifty]]-AVERAGE(Table2[1M Return vs Nifty]))/_xlfn.STDEV.P(Table2[1M Return vs Nifty])</f>
        <v>-0.12196239226222395</v>
      </c>
      <c r="K544">
        <v>0.133300497512751</v>
      </c>
      <c r="L544">
        <f>(Table2[[#This Row],[6M Return vs Nifty]]-AVERAGE(Table2[6M Return vs Nifty]))/_xlfn.STDEV.P(Table2[6M Return vs Nifty])</f>
        <v>-0.26535868033086901</v>
      </c>
      <c r="M544">
        <v>-0.65294753963574004</v>
      </c>
      <c r="N544">
        <f>(Table2[[#This Row],[1W Return vs Nifty]]-AVERAGE(Table2[1W Return vs Nifty]))/_xlfn.STDEV.P(Table2[1W Return vs Nifty])</f>
        <v>-0.24588900143793568</v>
      </c>
      <c r="O544">
        <v>2888.26</v>
      </c>
      <c r="P544">
        <v>2748.6026480976702</v>
      </c>
      <c r="Q544">
        <v>2524.5673869638599</v>
      </c>
      <c r="R544">
        <v>67.809260423199305</v>
      </c>
      <c r="S544" s="2">
        <f>(Table2[[#This Row],[Close Price]]-Table2[[#This Row],[20D EMA]])/Table2[[#This Row],[20D EMA]]</f>
        <v>5.0459446171743465E-2</v>
      </c>
      <c r="T544" s="2">
        <f>(Table2[[#This Row],[Close Price]]-Table2[[#This Row],[50D EMA]])/Table2[[#This Row],[50D EMA]]</f>
        <v>0.10383361600115446</v>
      </c>
      <c r="U544" s="2">
        <f>(Table2[[#This Row],[Close Price]]-Table2[[#This Row],[200D EMA]])/Table2[[#This Row],[200D EMA]]</f>
        <v>0.20179006338539571</v>
      </c>
      <c r="V544">
        <v>0.50107346771630401</v>
      </c>
      <c r="W544">
        <v>2990.35</v>
      </c>
      <c r="X544">
        <v>3063</v>
      </c>
      <c r="Y544">
        <v>2990.35</v>
      </c>
      <c r="Z544">
        <v>3122</v>
      </c>
      <c r="AA544">
        <v>2589.35</v>
      </c>
      <c r="AB544">
        <v>3153</v>
      </c>
      <c r="AC544" s="2">
        <f>(Table2[[#This Row],[Close Price]]/Table2[[#This Row],[Day Low]])-1</f>
        <v>1.4596953533867252E-2</v>
      </c>
      <c r="AD544" s="2">
        <f>(Table2[[#This Row],[Day High]]/Table2[[#This Row],[Close Price]])-1</f>
        <v>9.5583388266315961E-3</v>
      </c>
      <c r="AE544" s="2">
        <f>(Table2[[#This Row],[Close Price]]/Table2[[#This Row],[Current Week Low]])-1</f>
        <v>1.4596953533867252E-2</v>
      </c>
      <c r="AF544" s="2">
        <f>(Table2[[#This Row],[Current Week High]]/Table2[[#This Row],[Close Price]])-1</f>
        <v>2.9004614370468085E-2</v>
      </c>
      <c r="AG544" s="2">
        <f>(Table2[[#This Row],[Close Price]]/Table2[[#This Row],[Current Month Low]])-1</f>
        <v>0.17172263309324731</v>
      </c>
      <c r="AH544" s="2">
        <f>(Table2[[#This Row],[Current Month High]]/Table2[[#This Row],[Close Price]])-1</f>
        <v>3.9222148978246496E-2</v>
      </c>
      <c r="AI544">
        <v>3.9222148978246398</v>
      </c>
      <c r="AJ544">
        <v>46.633802136194397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0.02</v>
      </c>
      <c r="AM544" t="s">
        <v>10349</v>
      </c>
      <c r="AN544">
        <v>14.69</v>
      </c>
      <c r="AO544" t="s">
        <v>10349</v>
      </c>
      <c r="AP544">
        <v>-3.048669502493E-2</v>
      </c>
      <c r="AQ544">
        <f>(Table2[[#This Row],[Sharpe Ratio]]-AVERAGE(Table2[Sharpe Ratio]))/_xlfn.STDEV.P(Table2[Sharpe Ratio])</f>
        <v>-1.1034515993969272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-2.1983926276853447</v>
      </c>
      <c r="AS544">
        <f>_xlfn.RANK.AVG(Table2[[#This Row],[1Y Return vs Nifty Z-Score]],Table2[1Y Return vs Nifty Z-Score])</f>
        <v>457</v>
      </c>
      <c r="AT544">
        <f>_xlfn.RANK.AVG(Table2[[#This Row],[6M Return vs Nifty Z-Score]],Table2[6M Return vs Nifty Z-Score])</f>
        <v>414</v>
      </c>
      <c r="AU544">
        <f>_xlfn.RANK.AVG(Table2[[#This Row],[Sharpe Ratio Z-Score]],Table2[Sharpe Ratio Z-Score])</f>
        <v>637</v>
      </c>
      <c r="AV544">
        <f>(Table2[[#This Row],[Rank 1Y]]+Table2[[#This Row],[Rank 6M]]+Table2[[#This Row],[Rank Sharpe]])/3</f>
        <v>502.66666666666669</v>
      </c>
    </row>
    <row r="545" spans="1:48" x14ac:dyDescent="0.3">
      <c r="A545" t="s">
        <v>1766</v>
      </c>
      <c r="B545" t="s">
        <v>1767</v>
      </c>
      <c r="C545" t="s">
        <v>10315</v>
      </c>
      <c r="D545" t="s">
        <v>127</v>
      </c>
      <c r="E545">
        <v>4548.9047732729996</v>
      </c>
      <c r="F545">
        <v>237.37</v>
      </c>
      <c r="G545">
        <v>-9.8355297539742494</v>
      </c>
      <c r="H545">
        <f>(Table2[[#This Row],[1Y Return vs Nifty]]-AVERAGE(Table2[1Y Return vs Nifty]))/_xlfn.STDEV.P(Table2[1Y Return vs Nifty])</f>
        <v>-0.62198660343650225</v>
      </c>
      <c r="I545">
        <v>11.046350472779199</v>
      </c>
      <c r="J545">
        <f>(Table2[[#This Row],[1M Return vs Nifty]]-AVERAGE(Table2[1M Return vs Nifty]))/_xlfn.STDEV.P(Table2[1M Return vs Nifty])</f>
        <v>1.0517061242761268</v>
      </c>
      <c r="K545">
        <v>-22.308712458234801</v>
      </c>
      <c r="L545">
        <f>(Table2[[#This Row],[6M Return vs Nifty]]-AVERAGE(Table2[6M Return vs Nifty]))/_xlfn.STDEV.P(Table2[6M Return vs Nifty])</f>
        <v>-1.0356289787793915</v>
      </c>
      <c r="M545">
        <v>11.0839933097871</v>
      </c>
      <c r="N545">
        <f>(Table2[[#This Row],[1W Return vs Nifty]]-AVERAGE(Table2[1W Return vs Nifty]))/_xlfn.STDEV.P(Table2[1W Return vs Nifty])</f>
        <v>2.4162264382307668</v>
      </c>
      <c r="O545">
        <v>219.98</v>
      </c>
      <c r="P545">
        <v>218.26148238419</v>
      </c>
      <c r="Q545">
        <v>217.15987655921799</v>
      </c>
      <c r="R545">
        <v>74.496601669221505</v>
      </c>
      <c r="S545" s="2">
        <f>(Table2[[#This Row],[Close Price]]-Table2[[#This Row],[20D EMA]])/Table2[[#This Row],[20D EMA]]</f>
        <v>7.9052641149195454E-2</v>
      </c>
      <c r="T545" s="2">
        <f>(Table2[[#This Row],[Close Price]]-Table2[[#This Row],[50D EMA]])/Table2[[#This Row],[50D EMA]]</f>
        <v>8.754873927858077E-2</v>
      </c>
      <c r="U545" s="2">
        <f>(Table2[[#This Row],[Close Price]]-Table2[[#This Row],[200D EMA]])/Table2[[#This Row],[200D EMA]]</f>
        <v>9.3065642516474964E-2</v>
      </c>
      <c r="V545">
        <v>1.52557876400425</v>
      </c>
      <c r="W545">
        <v>232.31</v>
      </c>
      <c r="X545">
        <v>242.29</v>
      </c>
      <c r="Y545">
        <v>232.31</v>
      </c>
      <c r="Z545">
        <v>242.29</v>
      </c>
      <c r="AA545">
        <v>195.9</v>
      </c>
      <c r="AB545">
        <v>242.29</v>
      </c>
      <c r="AC545" s="2">
        <f>(Table2[[#This Row],[Close Price]]/Table2[[#This Row],[Day Low]])-1</f>
        <v>2.1781240583702788E-2</v>
      </c>
      <c r="AD545" s="2">
        <f>(Table2[[#This Row],[Day High]]/Table2[[#This Row],[Close Price]])-1</f>
        <v>2.0727134852761564E-2</v>
      </c>
      <c r="AE545" s="2">
        <f>(Table2[[#This Row],[Close Price]]/Table2[[#This Row],[Current Week Low]])-1</f>
        <v>2.1781240583702788E-2</v>
      </c>
      <c r="AF545" s="2">
        <f>(Table2[[#This Row],[Current Week High]]/Table2[[#This Row],[Close Price]])-1</f>
        <v>2.0727134852761564E-2</v>
      </c>
      <c r="AG545" s="2">
        <f>(Table2[[#This Row],[Close Price]]/Table2[[#This Row],[Current Month Low]])-1</f>
        <v>0.21168963757018888</v>
      </c>
      <c r="AH545" s="2">
        <f>(Table2[[#This Row],[Current Month High]]/Table2[[#This Row],[Close Price]])-1</f>
        <v>2.0727134852761564E-2</v>
      </c>
      <c r="AI545">
        <v>17.116737582676802</v>
      </c>
      <c r="AJ545">
        <v>42.222887956860397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0.12</v>
      </c>
      <c r="AM545" t="s">
        <v>10349</v>
      </c>
      <c r="AN545">
        <v>13.87</v>
      </c>
      <c r="AO545" t="s">
        <v>10349</v>
      </c>
      <c r="AP545">
        <v>7.5020807382423005E-2</v>
      </c>
      <c r="AQ545">
        <f>(Table2[[#This Row],[Sharpe Ratio]]-AVERAGE(Table2[Sharpe Ratio]))/_xlfn.STDEV.P(Table2[Sharpe Ratio])</f>
        <v>0.10871323547511409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1.9190302157661139</v>
      </c>
      <c r="AS545">
        <f>_xlfn.RANK.AVG(Table2[[#This Row],[1Y Return vs Nifty Z-Score]],Table2[1Y Return vs Nifty Z-Score])</f>
        <v>531</v>
      </c>
      <c r="AT545">
        <f>_xlfn.RANK.AVG(Table2[[#This Row],[6M Return vs Nifty Z-Score]],Table2[6M Return vs Nifty Z-Score])</f>
        <v>657</v>
      </c>
      <c r="AU545">
        <f>_xlfn.RANK.AVG(Table2[[#This Row],[Sharpe Ratio Z-Score]],Table2[Sharpe Ratio Z-Score])</f>
        <v>321</v>
      </c>
      <c r="AV545">
        <f>(Table2[[#This Row],[Rank 1Y]]+Table2[[#This Row],[Rank 6M]]+Table2[[#This Row],[Rank Sharpe]])/3</f>
        <v>503</v>
      </c>
    </row>
    <row r="546" spans="1:48" x14ac:dyDescent="0.3">
      <c r="A546" t="s">
        <v>19</v>
      </c>
      <c r="B546" t="s">
        <v>20</v>
      </c>
      <c r="C546" t="s">
        <v>10304</v>
      </c>
      <c r="D546" t="s">
        <v>21</v>
      </c>
      <c r="E546">
        <v>1627108.2281573699</v>
      </c>
      <c r="F546">
        <v>4497.1499999999996</v>
      </c>
      <c r="G546">
        <v>3.37142303611407</v>
      </c>
      <c r="H546">
        <f>(Table2[[#This Row],[1Y Return vs Nifty]]-AVERAGE(Table2[1Y Return vs Nifty]))/_xlfn.STDEV.P(Table2[1Y Return vs Nifty])</f>
        <v>-0.41374532557998972</v>
      </c>
      <c r="I546">
        <v>1.3865375086753</v>
      </c>
      <c r="J546">
        <f>(Table2[[#This Row],[1M Return vs Nifty]]-AVERAGE(Table2[1M Return vs Nifty]))/_xlfn.STDEV.P(Table2[1M Return vs Nifty])</f>
        <v>0.12240777740161686</v>
      </c>
      <c r="K546">
        <v>-3.13194486618776</v>
      </c>
      <c r="L546">
        <f>(Table2[[#This Row],[6M Return vs Nifty]]-AVERAGE(Table2[6M Return vs Nifty]))/_xlfn.STDEV.P(Table2[6M Return vs Nifty])</f>
        <v>-0.37743069124026063</v>
      </c>
      <c r="M546">
        <v>-1.7631015938271899</v>
      </c>
      <c r="N546">
        <f>(Table2[[#This Row],[1W Return vs Nifty]]-AVERAGE(Table2[1W Return vs Nifty]))/_xlfn.STDEV.P(Table2[1W Return vs Nifty])</f>
        <v>-0.49768870682873118</v>
      </c>
      <c r="O546">
        <v>4372.17</v>
      </c>
      <c r="P546">
        <v>4220.0427194158801</v>
      </c>
      <c r="Q546">
        <v>3934.6102658934601</v>
      </c>
      <c r="R546">
        <v>65.330533141336801</v>
      </c>
      <c r="S546" s="2">
        <f>(Table2[[#This Row],[Close Price]]-Table2[[#This Row],[20D EMA]])/Table2[[#This Row],[20D EMA]]</f>
        <v>2.8585347779249107E-2</v>
      </c>
      <c r="T546" s="2">
        <f>(Table2[[#This Row],[Close Price]]-Table2[[#This Row],[50D EMA]])/Table2[[#This Row],[50D EMA]]</f>
        <v>6.5664567637949284E-2</v>
      </c>
      <c r="U546" s="2">
        <f>(Table2[[#This Row],[Close Price]]-Table2[[#This Row],[200D EMA]])/Table2[[#This Row],[200D EMA]]</f>
        <v>0.14297216143180055</v>
      </c>
      <c r="V546">
        <v>0.76111159990237298</v>
      </c>
      <c r="W546">
        <v>4486.8</v>
      </c>
      <c r="X546">
        <v>4510</v>
      </c>
      <c r="Y546">
        <v>4485</v>
      </c>
      <c r="Z546">
        <v>4552.1499999999996</v>
      </c>
      <c r="AA546">
        <v>4110.5</v>
      </c>
      <c r="AB546">
        <v>4565</v>
      </c>
      <c r="AC546" s="2">
        <f>(Table2[[#This Row],[Close Price]]/Table2[[#This Row],[Day Low]])-1</f>
        <v>2.3067665151108585E-3</v>
      </c>
      <c r="AD546" s="2">
        <f>(Table2[[#This Row],[Day High]]/Table2[[#This Row],[Close Price]])-1</f>
        <v>2.857365220195085E-3</v>
      </c>
      <c r="AE546" s="2">
        <f>(Table2[[#This Row],[Close Price]]/Table2[[#This Row],[Current Week Low]])-1</f>
        <v>2.7090301003342976E-3</v>
      </c>
      <c r="AF546" s="2">
        <f>(Table2[[#This Row],[Current Week High]]/Table2[[#This Row],[Close Price]])-1</f>
        <v>1.2229967868538916E-2</v>
      </c>
      <c r="AG546" s="2">
        <f>(Table2[[#This Row],[Close Price]]/Table2[[#This Row],[Current Month Low]])-1</f>
        <v>9.4063982483882702E-2</v>
      </c>
      <c r="AH546" s="2">
        <f>(Table2[[#This Row],[Current Month High]]/Table2[[#This Row],[Close Price]])-1</f>
        <v>1.5087333088734001E-2</v>
      </c>
      <c r="AI546">
        <v>1.5087333088734001</v>
      </c>
      <c r="AJ546">
        <v>35.824524312896401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-0.04</v>
      </c>
      <c r="AM546" t="s">
        <v>10348</v>
      </c>
      <c r="AN546">
        <v>7.78</v>
      </c>
      <c r="AO546" t="s">
        <v>10349</v>
      </c>
      <c r="AP546">
        <v>-3.0242468286399999E-2</v>
      </c>
      <c r="AQ546">
        <f>(Table2[[#This Row],[Sharpe Ratio]]-AVERAGE(Table2[Sharpe Ratio]))/_xlfn.STDEV.P(Table2[Sharpe Ratio])</f>
        <v>-1.1006457035371373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-2.2671026497845022</v>
      </c>
      <c r="AS546">
        <f>_xlfn.RANK.AVG(Table2[[#This Row],[1Y Return vs Nifty Z-Score]],Table2[1Y Return vs Nifty Z-Score])</f>
        <v>435</v>
      </c>
      <c r="AT546">
        <f>_xlfn.RANK.AVG(Table2[[#This Row],[6M Return vs Nifty Z-Score]],Table2[6M Return vs Nifty Z-Score])</f>
        <v>446</v>
      </c>
      <c r="AU546">
        <f>_xlfn.RANK.AVG(Table2[[#This Row],[Sharpe Ratio Z-Score]],Table2[Sharpe Ratio Z-Score])</f>
        <v>636</v>
      </c>
      <c r="AV546">
        <f>(Table2[[#This Row],[Rank 1Y]]+Table2[[#This Row],[Rank 6M]]+Table2[[#This Row],[Rank Sharpe]])/3</f>
        <v>505.66666666666669</v>
      </c>
    </row>
    <row r="547" spans="1:48" x14ac:dyDescent="0.3">
      <c r="A547" t="s">
        <v>614</v>
      </c>
      <c r="B547" t="s">
        <v>615</v>
      </c>
      <c r="C547" t="s">
        <v>10311</v>
      </c>
      <c r="D547" t="s">
        <v>514</v>
      </c>
      <c r="E547">
        <v>31743.554951759899</v>
      </c>
      <c r="F547">
        <v>71.8</v>
      </c>
      <c r="G547">
        <v>-10.189088090467701</v>
      </c>
      <c r="H547">
        <f>(Table2[[#This Row],[1Y Return vs Nifty]]-AVERAGE(Table2[1Y Return vs Nifty]))/_xlfn.STDEV.P(Table2[1Y Return vs Nifty])</f>
        <v>-0.6275613519010742</v>
      </c>
      <c r="I547">
        <v>-7.1081699499448501</v>
      </c>
      <c r="J547">
        <f>(Table2[[#This Row],[1M Return vs Nifty]]-AVERAGE(Table2[1M Return vs Nifty]))/_xlfn.STDEV.P(Table2[1M Return vs Nifty])</f>
        <v>-0.69480448414143881</v>
      </c>
      <c r="K547">
        <v>-12.978721766857999</v>
      </c>
      <c r="L547">
        <f>(Table2[[#This Row],[6M Return vs Nifty]]-AVERAGE(Table2[6M Return vs Nifty]))/_xlfn.STDEV.P(Table2[6M Return vs Nifty])</f>
        <v>-0.71539858195448436</v>
      </c>
      <c r="M547">
        <v>-3.3285752692526702</v>
      </c>
      <c r="N547">
        <f>(Table2[[#This Row],[1W Return vs Nifty]]-AVERAGE(Table2[1W Return vs Nifty]))/_xlfn.STDEV.P(Table2[1W Return vs Nifty])</f>
        <v>-0.85276177869737024</v>
      </c>
      <c r="O547">
        <v>71.760000000000005</v>
      </c>
      <c r="P547">
        <v>71.881121469797407</v>
      </c>
      <c r="Q547">
        <v>68.115374428880301</v>
      </c>
      <c r="R547">
        <v>52.210369259742599</v>
      </c>
      <c r="S547" s="2">
        <f>(Table2[[#This Row],[Close Price]]-Table2[[#This Row],[20D EMA]])/Table2[[#This Row],[20D EMA]]</f>
        <v>5.5741360089175084E-4</v>
      </c>
      <c r="T547" s="2">
        <f>(Table2[[#This Row],[Close Price]]-Table2[[#This Row],[50D EMA]])/Table2[[#This Row],[50D EMA]]</f>
        <v>-1.1285504196187947E-3</v>
      </c>
      <c r="U547" s="2">
        <f>(Table2[[#This Row],[Close Price]]-Table2[[#This Row],[200D EMA]])/Table2[[#This Row],[200D EMA]]</f>
        <v>5.4093889991999343E-2</v>
      </c>
      <c r="V547">
        <v>0.54846794762536599</v>
      </c>
      <c r="W547">
        <v>70.3</v>
      </c>
      <c r="X547">
        <v>71.95</v>
      </c>
      <c r="Y547">
        <v>70.3</v>
      </c>
      <c r="Z547">
        <v>71.95</v>
      </c>
      <c r="AA547">
        <v>68.099999999999994</v>
      </c>
      <c r="AB547">
        <v>74.45</v>
      </c>
      <c r="AC547" s="2">
        <f>(Table2[[#This Row],[Close Price]]/Table2[[#This Row],[Day Low]])-1</f>
        <v>2.1337126600284417E-2</v>
      </c>
      <c r="AD547" s="2">
        <f>(Table2[[#This Row],[Day High]]/Table2[[#This Row],[Close Price]])-1</f>
        <v>2.0891364902506648E-3</v>
      </c>
      <c r="AE547" s="2">
        <f>(Table2[[#This Row],[Close Price]]/Table2[[#This Row],[Current Week Low]])-1</f>
        <v>2.1337126600284417E-2</v>
      </c>
      <c r="AF547" s="2">
        <f>(Table2[[#This Row],[Current Week High]]/Table2[[#This Row],[Close Price]])-1</f>
        <v>2.0891364902506648E-3</v>
      </c>
      <c r="AG547" s="2">
        <f>(Table2[[#This Row],[Close Price]]/Table2[[#This Row],[Current Month Low]])-1</f>
        <v>5.4331864904552107E-2</v>
      </c>
      <c r="AH547" s="2">
        <f>(Table2[[#This Row],[Current Month High]]/Table2[[#This Row],[Close Price]])-1</f>
        <v>3.6908077994429078E-2</v>
      </c>
      <c r="AI547">
        <v>11.420612813370401</v>
      </c>
      <c r="AJ547">
        <v>24.114088159031901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0.09</v>
      </c>
      <c r="AM547" t="s">
        <v>10349</v>
      </c>
      <c r="AN547">
        <v>-0.28000000000000003</v>
      </c>
      <c r="AO547" t="s">
        <v>10348</v>
      </c>
      <c r="AP547">
        <v>4.2532249601355002E-2</v>
      </c>
      <c r="AQ547">
        <f>(Table2[[#This Row],[Sharpe Ratio]]-AVERAGE(Table2[Sharpe Ratio]))/_xlfn.STDEV.P(Table2[Sharpe Ratio])</f>
        <v>-0.26454446070151816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534</v>
      </c>
      <c r="AT547">
        <f>_xlfn.RANK.AVG(Table2[[#This Row],[6M Return vs Nifty Z-Score]],Table2[6M Return vs Nifty Z-Score])</f>
        <v>568</v>
      </c>
      <c r="AU547">
        <f>_xlfn.RANK.AVG(Table2[[#This Row],[Sharpe Ratio Z-Score]],Table2[Sharpe Ratio Z-Score])</f>
        <v>420</v>
      </c>
      <c r="AV547">
        <f>(Table2[[#This Row],[Rank 1Y]]+Table2[[#This Row],[Rank 6M]]+Table2[[#This Row],[Rank Sharpe]])/3</f>
        <v>507.33333333333331</v>
      </c>
    </row>
    <row r="548" spans="1:48" x14ac:dyDescent="0.3">
      <c r="A548" t="s">
        <v>1210</v>
      </c>
      <c r="B548" t="s">
        <v>1211</v>
      </c>
      <c r="C548" t="s">
        <v>10305</v>
      </c>
      <c r="D548" t="s">
        <v>528</v>
      </c>
      <c r="E548">
        <v>9933.1485886409992</v>
      </c>
      <c r="F548">
        <v>103.93</v>
      </c>
      <c r="G548">
        <v>5.9117174832313699</v>
      </c>
      <c r="H548">
        <f>(Table2[[#This Row],[1Y Return vs Nifty]]-AVERAGE(Table2[1Y Return vs Nifty]))/_xlfn.STDEV.P(Table2[1Y Return vs Nifty])</f>
        <v>-0.37369110791090604</v>
      </c>
      <c r="I548">
        <v>-1.5489227728693999</v>
      </c>
      <c r="J548">
        <f>(Table2[[#This Row],[1M Return vs Nifty]]-AVERAGE(Table2[1M Return vs Nifty]))/_xlfn.STDEV.P(Table2[1M Return vs Nifty])</f>
        <v>-0.15999089813095138</v>
      </c>
      <c r="K548">
        <v>-10.3068553191295</v>
      </c>
      <c r="L548">
        <f>(Table2[[#This Row],[6M Return vs Nifty]]-AVERAGE(Table2[6M Return vs Nifty]))/_xlfn.STDEV.P(Table2[6M Return vs Nifty])</f>
        <v>-0.6236929328148717</v>
      </c>
      <c r="M548">
        <v>8.9776639724704292</v>
      </c>
      <c r="N548">
        <f>(Table2[[#This Row],[1W Return vs Nifty]]-AVERAGE(Table2[1W Return vs Nifty]))/_xlfn.STDEV.P(Table2[1W Return vs Nifty])</f>
        <v>1.9384791340707062</v>
      </c>
      <c r="O548">
        <v>96.4</v>
      </c>
      <c r="P548">
        <v>93.895193092701504</v>
      </c>
      <c r="Q548">
        <v>88.630606220139001</v>
      </c>
      <c r="R548">
        <v>73.818769611229996</v>
      </c>
      <c r="S548" s="2">
        <f>(Table2[[#This Row],[Close Price]]-Table2[[#This Row],[20D EMA]])/Table2[[#This Row],[20D EMA]]</f>
        <v>7.8112033195020761E-2</v>
      </c>
      <c r="T548" s="2">
        <f>(Table2[[#This Row],[Close Price]]-Table2[[#This Row],[50D EMA]])/Table2[[#This Row],[50D EMA]]</f>
        <v>0.10687242420803446</v>
      </c>
      <c r="U548" s="2">
        <f>(Table2[[#This Row],[Close Price]]-Table2[[#This Row],[200D EMA]])/Table2[[#This Row],[200D EMA]]</f>
        <v>0.17261975780534169</v>
      </c>
      <c r="V548">
        <v>1.72428378310752</v>
      </c>
      <c r="W548">
        <v>100.43</v>
      </c>
      <c r="X548">
        <v>104.77</v>
      </c>
      <c r="Y548">
        <v>92.31</v>
      </c>
      <c r="Z548">
        <v>105.9</v>
      </c>
      <c r="AA548">
        <v>89.87</v>
      </c>
      <c r="AB548">
        <v>105.9</v>
      </c>
      <c r="AC548" s="2">
        <f>(Table2[[#This Row],[Close Price]]/Table2[[#This Row],[Day Low]])-1</f>
        <v>3.4850144379169556E-2</v>
      </c>
      <c r="AD548" s="2">
        <f>(Table2[[#This Row],[Day High]]/Table2[[#This Row],[Close Price]])-1</f>
        <v>8.082363129028991E-3</v>
      </c>
      <c r="AE548" s="2">
        <f>(Table2[[#This Row],[Close Price]]/Table2[[#This Row],[Current Week Low]])-1</f>
        <v>0.12588018632867515</v>
      </c>
      <c r="AF548" s="2">
        <f>(Table2[[#This Row],[Current Week High]]/Table2[[#This Row],[Close Price]])-1</f>
        <v>1.8955065909746827E-2</v>
      </c>
      <c r="AG548" s="2">
        <f>(Table2[[#This Row],[Close Price]]/Table2[[#This Row],[Current Month Low]])-1</f>
        <v>0.15644820295983086</v>
      </c>
      <c r="AH548" s="2">
        <f>(Table2[[#This Row],[Current Month High]]/Table2[[#This Row],[Close Price]])-1</f>
        <v>1.8955065909746827E-2</v>
      </c>
      <c r="AI548">
        <v>10.5070720677378</v>
      </c>
      <c r="AJ548">
        <v>50.623188405797102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0.23</v>
      </c>
      <c r="AM548" t="s">
        <v>10349</v>
      </c>
      <c r="AN548">
        <v>5.2</v>
      </c>
      <c r="AO548" t="s">
        <v>10349</v>
      </c>
      <c r="AP548">
        <v>-5.3515889439450003E-3</v>
      </c>
      <c r="AQ548">
        <f>(Table2[[#This Row],[Sharpe Ratio]]-AVERAGE(Table2[Sharpe Ratio]))/_xlfn.STDEV.P(Table2[Sharpe Ratio])</f>
        <v>-0.81467695288396913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-3.3572757669992237E-2</v>
      </c>
      <c r="AS548">
        <f>_xlfn.RANK.AVG(Table2[[#This Row],[1Y Return vs Nifty Z-Score]],Table2[1Y Return vs Nifty Z-Score])</f>
        <v>412</v>
      </c>
      <c r="AT548">
        <f>_xlfn.RANK.AVG(Table2[[#This Row],[6M Return vs Nifty Z-Score]],Table2[6M Return vs Nifty Z-Score])</f>
        <v>524</v>
      </c>
      <c r="AU548">
        <f>_xlfn.RANK.AVG(Table2[[#This Row],[Sharpe Ratio Z-Score]],Table2[Sharpe Ratio Z-Score])</f>
        <v>588</v>
      </c>
      <c r="AV548">
        <f>(Table2[[#This Row],[Rank 1Y]]+Table2[[#This Row],[Rank 6M]]+Table2[[#This Row],[Rank Sharpe]])/3</f>
        <v>508</v>
      </c>
    </row>
    <row r="549" spans="1:48" x14ac:dyDescent="0.3">
      <c r="A549" t="s">
        <v>1606</v>
      </c>
      <c r="B549" t="s">
        <v>1607</v>
      </c>
      <c r="C549" t="s">
        <v>10318</v>
      </c>
      <c r="D549" t="s">
        <v>306</v>
      </c>
      <c r="E549">
        <v>5814.7359590400001</v>
      </c>
      <c r="F549">
        <v>791.8</v>
      </c>
      <c r="G549">
        <v>-12.2384047868432</v>
      </c>
      <c r="H549">
        <f>(Table2[[#This Row],[1Y Return vs Nifty]]-AVERAGE(Table2[1Y Return vs Nifty]))/_xlfn.STDEV.P(Table2[1Y Return vs Nifty])</f>
        <v>-0.65987405373084029</v>
      </c>
      <c r="I549">
        <v>-3.3612200058363202</v>
      </c>
      <c r="J549">
        <f>(Table2[[#This Row],[1M Return vs Nifty]]-AVERAGE(Table2[1M Return vs Nifty]))/_xlfn.STDEV.P(Table2[1M Return vs Nifty])</f>
        <v>-0.33433845836838094</v>
      </c>
      <c r="K549">
        <v>-15.505829522745</v>
      </c>
      <c r="L549">
        <f>(Table2[[#This Row],[6M Return vs Nifty]]-AVERAGE(Table2[6M Return vs Nifty]))/_xlfn.STDEV.P(Table2[6M Return vs Nifty])</f>
        <v>-0.80213572310028913</v>
      </c>
      <c r="M549">
        <v>2.3367662673953</v>
      </c>
      <c r="N549">
        <f>(Table2[[#This Row],[1W Return vs Nifty]]-AVERAGE(Table2[1W Return vs Nifty]))/_xlfn.STDEV.P(Table2[1W Return vs Nifty])</f>
        <v>0.4322232416070147</v>
      </c>
      <c r="O549">
        <v>763.43</v>
      </c>
      <c r="P549">
        <v>767.53712475280099</v>
      </c>
      <c r="Q549">
        <v>761.21713706879302</v>
      </c>
      <c r="R549">
        <v>68.686660062576706</v>
      </c>
      <c r="S549" s="2">
        <f>(Table2[[#This Row],[Close Price]]-Table2[[#This Row],[20D EMA]])/Table2[[#This Row],[20D EMA]]</f>
        <v>3.7161232856974452E-2</v>
      </c>
      <c r="T549" s="2">
        <f>(Table2[[#This Row],[Close Price]]-Table2[[#This Row],[50D EMA]])/Table2[[#This Row],[50D EMA]]</f>
        <v>3.1611337699154626E-2</v>
      </c>
      <c r="U549" s="2">
        <f>(Table2[[#This Row],[Close Price]]-Table2[[#This Row],[200D EMA]])/Table2[[#This Row],[200D EMA]]</f>
        <v>4.0176266983389108E-2</v>
      </c>
      <c r="V549">
        <v>0.82009749546310295</v>
      </c>
      <c r="W549">
        <v>767.9</v>
      </c>
      <c r="X549">
        <v>798.3</v>
      </c>
      <c r="Y549">
        <v>766.05</v>
      </c>
      <c r="Z549">
        <v>798.3</v>
      </c>
      <c r="AA549">
        <v>709.45</v>
      </c>
      <c r="AB549">
        <v>805.2</v>
      </c>
      <c r="AC549" s="2">
        <f>(Table2[[#This Row],[Close Price]]/Table2[[#This Row],[Day Low]])-1</f>
        <v>3.1123844250553478E-2</v>
      </c>
      <c r="AD549" s="2">
        <f>(Table2[[#This Row],[Day High]]/Table2[[#This Row],[Close Price]])-1</f>
        <v>8.2091437231623932E-3</v>
      </c>
      <c r="AE549" s="2">
        <f>(Table2[[#This Row],[Close Price]]/Table2[[#This Row],[Current Week Low]])-1</f>
        <v>3.3613993864630265E-2</v>
      </c>
      <c r="AF549" s="2">
        <f>(Table2[[#This Row],[Current Week High]]/Table2[[#This Row],[Close Price]])-1</f>
        <v>8.2091437231623932E-3</v>
      </c>
      <c r="AG549" s="2">
        <f>(Table2[[#This Row],[Close Price]]/Table2[[#This Row],[Current Month Low]])-1</f>
        <v>0.11607583339206418</v>
      </c>
      <c r="AH549" s="2">
        <f>(Table2[[#This Row],[Current Month High]]/Table2[[#This Row],[Close Price]])-1</f>
        <v>1.6923465521596404E-2</v>
      </c>
      <c r="AI549">
        <v>9.7246779489770194</v>
      </c>
      <c r="AJ549">
        <v>22.7596899224806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0.02</v>
      </c>
      <c r="AM549" t="s">
        <v>10349</v>
      </c>
      <c r="AN549">
        <v>6.26</v>
      </c>
      <c r="AO549" t="s">
        <v>10349</v>
      </c>
      <c r="AP549">
        <v>5.4061832173114999E-2</v>
      </c>
      <c r="AQ549">
        <f>(Table2[[#This Row],[Sharpe Ratio]]-AVERAGE(Table2[Sharpe Ratio]))/_xlfn.STDEV.P(Table2[Sharpe Ratio])</f>
        <v>-0.13208227331808312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548</v>
      </c>
      <c r="AT549">
        <f>_xlfn.RANK.AVG(Table2[[#This Row],[6M Return vs Nifty Z-Score]],Table2[6M Return vs Nifty Z-Score])</f>
        <v>593</v>
      </c>
      <c r="AU549">
        <f>_xlfn.RANK.AVG(Table2[[#This Row],[Sharpe Ratio Z-Score]],Table2[Sharpe Ratio Z-Score])</f>
        <v>383</v>
      </c>
      <c r="AV549">
        <f>(Table2[[#This Row],[Rank 1Y]]+Table2[[#This Row],[Rank 6M]]+Table2[[#This Row],[Rank Sharpe]])/3</f>
        <v>508</v>
      </c>
    </row>
    <row r="550" spans="1:48" x14ac:dyDescent="0.3">
      <c r="A550" t="s">
        <v>670</v>
      </c>
      <c r="B550" t="s">
        <v>671</v>
      </c>
      <c r="C550" t="s">
        <v>10318</v>
      </c>
      <c r="D550" t="s">
        <v>172</v>
      </c>
      <c r="E550">
        <v>27686.912293040001</v>
      </c>
      <c r="F550">
        <v>1086.8</v>
      </c>
      <c r="G550">
        <v>-24.9269591983605</v>
      </c>
      <c r="H550">
        <f>(Table2[[#This Row],[1Y Return vs Nifty]]-AVERAGE(Table2[1Y Return vs Nifty]))/_xlfn.STDEV.P(Table2[1Y Return vs Nifty])</f>
        <v>-0.85994145964973301</v>
      </c>
      <c r="I550">
        <v>-1.2786337630725899</v>
      </c>
      <c r="J550">
        <f>(Table2[[#This Row],[1M Return vs Nifty]]-AVERAGE(Table2[1M Return vs Nifty]))/_xlfn.STDEV.P(Table2[1M Return vs Nifty])</f>
        <v>-0.13398841434416259</v>
      </c>
      <c r="K550">
        <v>0.29552097245018699</v>
      </c>
      <c r="L550">
        <f>(Table2[[#This Row],[6M Return vs Nifty]]-AVERAGE(Table2[6M Return vs Nifty]))/_xlfn.STDEV.P(Table2[6M Return vs Nifty])</f>
        <v>-0.25979083693415994</v>
      </c>
      <c r="M550">
        <v>0.72415167809854497</v>
      </c>
      <c r="N550">
        <f>(Table2[[#This Row],[1W Return vs Nifty]]-AVERAGE(Table2[1W Return vs Nifty]))/_xlfn.STDEV.P(Table2[1W Return vs Nifty])</f>
        <v>6.6457898535272106E-2</v>
      </c>
      <c r="O550">
        <v>1064.19</v>
      </c>
      <c r="P550">
        <v>1069.80779129749</v>
      </c>
      <c r="Q550">
        <v>1059.0930322787101</v>
      </c>
      <c r="R550">
        <v>63.621348697893197</v>
      </c>
      <c r="S550" s="2">
        <f>(Table2[[#This Row],[Close Price]]-Table2[[#This Row],[20D EMA]])/Table2[[#This Row],[20D EMA]]</f>
        <v>2.1246206034636578E-2</v>
      </c>
      <c r="T550" s="2">
        <f>(Table2[[#This Row],[Close Price]]-Table2[[#This Row],[50D EMA]])/Table2[[#This Row],[50D EMA]]</f>
        <v>1.5883422088281286E-2</v>
      </c>
      <c r="U550" s="2">
        <f>(Table2[[#This Row],[Close Price]]-Table2[[#This Row],[200D EMA]])/Table2[[#This Row],[200D EMA]]</f>
        <v>2.6161032956355541E-2</v>
      </c>
      <c r="V550">
        <v>0.49552211054962902</v>
      </c>
      <c r="W550">
        <v>1072.75</v>
      </c>
      <c r="X550">
        <v>1097.75</v>
      </c>
      <c r="Y550">
        <v>1071</v>
      </c>
      <c r="Z550">
        <v>1097.75</v>
      </c>
      <c r="AA550">
        <v>1011.1</v>
      </c>
      <c r="AB550">
        <v>1133</v>
      </c>
      <c r="AC550" s="2">
        <f>(Table2[[#This Row],[Close Price]]/Table2[[#This Row],[Day Low]])-1</f>
        <v>1.3097180144488352E-2</v>
      </c>
      <c r="AD550" s="2">
        <f>(Table2[[#This Row],[Day High]]/Table2[[#This Row],[Close Price]])-1</f>
        <v>1.0075450864924562E-2</v>
      </c>
      <c r="AE550" s="2">
        <f>(Table2[[#This Row],[Close Price]]/Table2[[#This Row],[Current Week Low]])-1</f>
        <v>1.4752567693744112E-2</v>
      </c>
      <c r="AF550" s="2">
        <f>(Table2[[#This Row],[Current Week High]]/Table2[[#This Row],[Close Price]])-1</f>
        <v>1.0075450864924562E-2</v>
      </c>
      <c r="AG550" s="2">
        <f>(Table2[[#This Row],[Close Price]]/Table2[[#This Row],[Current Month Low]])-1</f>
        <v>7.4868954603896753E-2</v>
      </c>
      <c r="AH550" s="2">
        <f>(Table2[[#This Row],[Current Month High]]/Table2[[#This Row],[Close Price]])-1</f>
        <v>4.2510121457489891E-2</v>
      </c>
      <c r="AI550">
        <v>24.125874125874098</v>
      </c>
      <c r="AJ550">
        <v>16.4844587352625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-0.05</v>
      </c>
      <c r="AM550" t="s">
        <v>10348</v>
      </c>
      <c r="AN550">
        <v>5.52</v>
      </c>
      <c r="AO550" t="s">
        <v>10349</v>
      </c>
      <c r="AP550">
        <v>1.2437926738444001E-2</v>
      </c>
      <c r="AQ550">
        <f>(Table2[[#This Row],[Sharpe Ratio]]-AVERAGE(Table2[Sharpe Ratio]))/_xlfn.STDEV.P(Table2[Sharpe Ratio])</f>
        <v>-0.61029503835109489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618</v>
      </c>
      <c r="AT550">
        <f>_xlfn.RANK.AVG(Table2[[#This Row],[6M Return vs Nifty Z-Score]],Table2[6M Return vs Nifty Z-Score])</f>
        <v>409</v>
      </c>
      <c r="AU550">
        <f>_xlfn.RANK.AVG(Table2[[#This Row],[Sharpe Ratio Z-Score]],Table2[Sharpe Ratio Z-Score])</f>
        <v>498</v>
      </c>
      <c r="AV550">
        <f>(Table2[[#This Row],[Rank 1Y]]+Table2[[#This Row],[Rank 6M]]+Table2[[#This Row],[Rank Sharpe]])/3</f>
        <v>508.33333333333331</v>
      </c>
    </row>
    <row r="551" spans="1:48" x14ac:dyDescent="0.3">
      <c r="A551" t="s">
        <v>731</v>
      </c>
      <c r="B551" t="s">
        <v>732</v>
      </c>
      <c r="C551" t="s">
        <v>10318</v>
      </c>
      <c r="D551" t="s">
        <v>172</v>
      </c>
      <c r="E551">
        <v>23306.6820931</v>
      </c>
      <c r="F551">
        <v>7916.2</v>
      </c>
      <c r="G551">
        <v>-15.519282401712299</v>
      </c>
      <c r="H551">
        <f>(Table2[[#This Row],[1Y Return vs Nifty]]-AVERAGE(Table2[1Y Return vs Nifty]))/_xlfn.STDEV.P(Table2[1Y Return vs Nifty])</f>
        <v>-0.71160545293171518</v>
      </c>
      <c r="I551">
        <v>2.25299875566771</v>
      </c>
      <c r="J551">
        <f>(Table2[[#This Row],[1M Return vs Nifty]]-AVERAGE(Table2[1M Return vs Nifty]))/_xlfn.STDEV.P(Table2[1M Return vs Nifty])</f>
        <v>0.20576353257545094</v>
      </c>
      <c r="K551">
        <v>14.584500397300699</v>
      </c>
      <c r="L551">
        <f>(Table2[[#This Row],[6M Return vs Nifty]]-AVERAGE(Table2[6M Return vs Nifty]))/_xlfn.STDEV.P(Table2[6M Return vs Nifty])</f>
        <v>0.23064540280099241</v>
      </c>
      <c r="M551">
        <v>-0.62744764807428999</v>
      </c>
      <c r="N551">
        <f>(Table2[[#This Row],[1W Return vs Nifty]]-AVERAGE(Table2[1W Return vs Nifty]))/_xlfn.STDEV.P(Table2[1W Return vs Nifty])</f>
        <v>-0.24010524092431329</v>
      </c>
      <c r="O551">
        <v>7761.48</v>
      </c>
      <c r="P551">
        <v>7315.4136566311199</v>
      </c>
      <c r="Q551">
        <v>6746.0389300423903</v>
      </c>
      <c r="R551">
        <v>56.1419072806763</v>
      </c>
      <c r="S551" s="2">
        <f>(Table2[[#This Row],[Close Price]]-Table2[[#This Row],[20D EMA]])/Table2[[#This Row],[20D EMA]]</f>
        <v>1.9934342419229357E-2</v>
      </c>
      <c r="T551" s="2">
        <f>(Table2[[#This Row],[Close Price]]-Table2[[#This Row],[50D EMA]])/Table2[[#This Row],[50D EMA]]</f>
        <v>8.2126093146392604E-2</v>
      </c>
      <c r="U551" s="2">
        <f>(Table2[[#This Row],[Close Price]]-Table2[[#This Row],[200D EMA]])/Table2[[#This Row],[200D EMA]]</f>
        <v>0.173458985649562</v>
      </c>
      <c r="V551">
        <v>0.54094940133046598</v>
      </c>
      <c r="W551">
        <v>7842.05</v>
      </c>
      <c r="X551">
        <v>8007.9</v>
      </c>
      <c r="Y551">
        <v>7790</v>
      </c>
      <c r="Z551">
        <v>8007.9</v>
      </c>
      <c r="AA551">
        <v>7590.2</v>
      </c>
      <c r="AB551">
        <v>8135.4</v>
      </c>
      <c r="AC551" s="2">
        <f>(Table2[[#This Row],[Close Price]]/Table2[[#This Row],[Day Low]])-1</f>
        <v>9.4554357597822491E-3</v>
      </c>
      <c r="AD551" s="2">
        <f>(Table2[[#This Row],[Day High]]/Table2[[#This Row],[Close Price]])-1</f>
        <v>1.1583840731664186E-2</v>
      </c>
      <c r="AE551" s="2">
        <f>(Table2[[#This Row],[Close Price]]/Table2[[#This Row],[Current Week Low]])-1</f>
        <v>1.6200256739409502E-2</v>
      </c>
      <c r="AF551" s="2">
        <f>(Table2[[#This Row],[Current Week High]]/Table2[[#This Row],[Close Price]])-1</f>
        <v>1.1583840731664186E-2</v>
      </c>
      <c r="AG551" s="2">
        <f>(Table2[[#This Row],[Close Price]]/Table2[[#This Row],[Current Month Low]])-1</f>
        <v>4.2950119891439043E-2</v>
      </c>
      <c r="AH551" s="2">
        <f>(Table2[[#This Row],[Current Month High]]/Table2[[#This Row],[Close Price]])-1</f>
        <v>2.769005330840546E-2</v>
      </c>
      <c r="AI551">
        <v>2.7690053308405398</v>
      </c>
      <c r="AJ551">
        <v>52.974482352145401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0.27</v>
      </c>
      <c r="AM551" t="s">
        <v>10349</v>
      </c>
      <c r="AN551">
        <v>-1.1000000000000001</v>
      </c>
      <c r="AO551" t="s">
        <v>10348</v>
      </c>
      <c r="AP551">
        <v>-8.1598209885449996E-2</v>
      </c>
      <c r="AQ551">
        <f>(Table2[[#This Row],[Sharpe Ratio]]-AVERAGE(Table2[Sharpe Ratio]))/_xlfn.STDEV.P(Table2[Sharpe Ratio])</f>
        <v>-1.690666532528017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-2.2059682910076024</v>
      </c>
      <c r="AS551">
        <f>_xlfn.RANK.AVG(Table2[[#This Row],[1Y Return vs Nifty Z-Score]],Table2[1Y Return vs Nifty Z-Score])</f>
        <v>575</v>
      </c>
      <c r="AT551">
        <f>_xlfn.RANK.AVG(Table2[[#This Row],[6M Return vs Nifty Z-Score]],Table2[6M Return vs Nifty Z-Score])</f>
        <v>249</v>
      </c>
      <c r="AU551">
        <f>_xlfn.RANK.AVG(Table2[[#This Row],[Sharpe Ratio Z-Score]],Table2[Sharpe Ratio Z-Score])</f>
        <v>705</v>
      </c>
      <c r="AV551">
        <f>(Table2[[#This Row],[Rank 1Y]]+Table2[[#This Row],[Rank 6M]]+Table2[[#This Row],[Rank Sharpe]])/3</f>
        <v>509.66666666666669</v>
      </c>
    </row>
    <row r="552" spans="1:48" x14ac:dyDescent="0.3">
      <c r="A552" t="s">
        <v>586</v>
      </c>
      <c r="B552" t="s">
        <v>587</v>
      </c>
      <c r="C552" t="s">
        <v>10309</v>
      </c>
      <c r="D552" t="s">
        <v>201</v>
      </c>
      <c r="E552">
        <v>33118.799744600001</v>
      </c>
      <c r="F552">
        <v>826.3</v>
      </c>
      <c r="G552">
        <v>-23.015827164685401</v>
      </c>
      <c r="H552">
        <f>(Table2[[#This Row],[1Y Return vs Nifty]]-AVERAGE(Table2[1Y Return vs Nifty]))/_xlfn.STDEV.P(Table2[1Y Return vs Nifty])</f>
        <v>-0.82980759128732806</v>
      </c>
      <c r="I552">
        <v>7.7960883195610897</v>
      </c>
      <c r="J552">
        <f>(Table2[[#This Row],[1M Return vs Nifty]]-AVERAGE(Table2[1M Return vs Nifty]))/_xlfn.STDEV.P(Table2[1M Return vs Nifty])</f>
        <v>0.73902271548565757</v>
      </c>
      <c r="K552">
        <v>0.87981202466542197</v>
      </c>
      <c r="L552">
        <f>(Table2[[#This Row],[6M Return vs Nifty]]-AVERAGE(Table2[6M Return vs Nifty]))/_xlfn.STDEV.P(Table2[6M Return vs Nifty])</f>
        <v>-0.23973639511300562</v>
      </c>
      <c r="M552">
        <v>1.48445035658527</v>
      </c>
      <c r="N552">
        <f>(Table2[[#This Row],[1W Return vs Nifty]]-AVERAGE(Table2[1W Return vs Nifty]))/_xlfn.STDEV.P(Table2[1W Return vs Nifty])</f>
        <v>0.23890512108890297</v>
      </c>
      <c r="O552">
        <v>821.02</v>
      </c>
      <c r="P552">
        <v>783.42293840141701</v>
      </c>
      <c r="Q552">
        <v>734.65333128578504</v>
      </c>
      <c r="R552">
        <v>47.960266947986099</v>
      </c>
      <c r="S552" s="2">
        <f>(Table2[[#This Row],[Close Price]]-Table2[[#This Row],[20D EMA]])/Table2[[#This Row],[20D EMA]]</f>
        <v>6.4310248227813852E-3</v>
      </c>
      <c r="T552" s="2">
        <f>(Table2[[#This Row],[Close Price]]-Table2[[#This Row],[50D EMA]])/Table2[[#This Row],[50D EMA]]</f>
        <v>5.4730413799312601E-2</v>
      </c>
      <c r="U552" s="2">
        <f>(Table2[[#This Row],[Close Price]]-Table2[[#This Row],[200D EMA]])/Table2[[#This Row],[200D EMA]]</f>
        <v>0.12474818368252079</v>
      </c>
      <c r="V552">
        <v>0.59622315096190703</v>
      </c>
      <c r="W552">
        <v>823.75</v>
      </c>
      <c r="X552">
        <v>862.25</v>
      </c>
      <c r="Y552">
        <v>823.75</v>
      </c>
      <c r="Z552">
        <v>862.25</v>
      </c>
      <c r="AA552">
        <v>792.35</v>
      </c>
      <c r="AB552">
        <v>874.55</v>
      </c>
      <c r="AC552" s="2">
        <f>(Table2[[#This Row],[Close Price]]/Table2[[#This Row],[Day Low]])-1</f>
        <v>3.0955993930197323E-3</v>
      </c>
      <c r="AD552" s="2">
        <f>(Table2[[#This Row],[Day High]]/Table2[[#This Row],[Close Price]])-1</f>
        <v>4.350720077453718E-2</v>
      </c>
      <c r="AE552" s="2">
        <f>(Table2[[#This Row],[Close Price]]/Table2[[#This Row],[Current Week Low]])-1</f>
        <v>3.0955993930197323E-3</v>
      </c>
      <c r="AF552" s="2">
        <f>(Table2[[#This Row],[Current Week High]]/Table2[[#This Row],[Close Price]])-1</f>
        <v>4.350720077453718E-2</v>
      </c>
      <c r="AG552" s="2">
        <f>(Table2[[#This Row],[Close Price]]/Table2[[#This Row],[Current Month Low]])-1</f>
        <v>4.2847226604404431E-2</v>
      </c>
      <c r="AH552" s="2">
        <f>(Table2[[#This Row],[Current Month High]]/Table2[[#This Row],[Close Price]])-1</f>
        <v>5.8392835531889231E-2</v>
      </c>
      <c r="AI552">
        <v>5.8392835531889196</v>
      </c>
      <c r="AJ552">
        <v>35.9828848843906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0.02</v>
      </c>
      <c r="AM552" t="s">
        <v>10349</v>
      </c>
      <c r="AN552">
        <v>-1.79</v>
      </c>
      <c r="AO552" t="s">
        <v>10348</v>
      </c>
      <c r="AP552">
        <v>7.0668621686200003E-4</v>
      </c>
      <c r="AQ552">
        <f>(Table2[[#This Row],[Sharpe Ratio]]-AVERAGE(Table2[Sharpe Ratio]))/_xlfn.STDEV.P(Table2[Sharpe Ratio])</f>
        <v>-0.74507405316261999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-0.83669020298839325</v>
      </c>
      <c r="AS552">
        <f>_xlfn.RANK.AVG(Table2[[#This Row],[1Y Return vs Nifty Z-Score]],Table2[1Y Return vs Nifty Z-Score])</f>
        <v>610</v>
      </c>
      <c r="AT552">
        <f>_xlfn.RANK.AVG(Table2[[#This Row],[6M Return vs Nifty Z-Score]],Table2[6M Return vs Nifty Z-Score])</f>
        <v>401</v>
      </c>
      <c r="AU552">
        <f>_xlfn.RANK.AVG(Table2[[#This Row],[Sharpe Ratio Z-Score]],Table2[Sharpe Ratio Z-Score])</f>
        <v>526</v>
      </c>
      <c r="AV552">
        <f>(Table2[[#This Row],[Rank 1Y]]+Table2[[#This Row],[Rank 6M]]+Table2[[#This Row],[Rank Sharpe]])/3</f>
        <v>512.33333333333337</v>
      </c>
    </row>
    <row r="553" spans="1:48" x14ac:dyDescent="0.3">
      <c r="A553" t="s">
        <v>1583</v>
      </c>
      <c r="B553" t="s">
        <v>1584</v>
      </c>
      <c r="C553" t="s">
        <v>10305</v>
      </c>
      <c r="D553" t="s">
        <v>528</v>
      </c>
      <c r="E553">
        <v>6112.0408301999996</v>
      </c>
      <c r="F553">
        <v>291.60000000000002</v>
      </c>
      <c r="G553">
        <v>-19.2545789558827</v>
      </c>
      <c r="H553">
        <f>(Table2[[#This Row],[1Y Return vs Nifty]]-AVERAGE(Table2[1Y Return vs Nifty]))/_xlfn.STDEV.P(Table2[1Y Return vs Nifty])</f>
        <v>-0.77050192511394611</v>
      </c>
      <c r="I553">
        <v>-5.3887588150717898</v>
      </c>
      <c r="J553">
        <f>(Table2[[#This Row],[1M Return vs Nifty]]-AVERAGE(Table2[1M Return vs Nifty]))/_xlfn.STDEV.P(Table2[1M Return vs Nifty])</f>
        <v>-0.52939280058474936</v>
      </c>
      <c r="K553">
        <v>-37.824197892120502</v>
      </c>
      <c r="L553">
        <f>(Table2[[#This Row],[6M Return vs Nifty]]-AVERAGE(Table2[6M Return vs Nifty]))/_xlfn.STDEV.P(Table2[6M Return vs Nifty])</f>
        <v>-1.5681622064938012</v>
      </c>
      <c r="M553">
        <v>1.9018292243097199</v>
      </c>
      <c r="N553">
        <f>(Table2[[#This Row],[1W Return vs Nifty]]-AVERAGE(Table2[1W Return vs Nifty]))/_xlfn.STDEV.P(Table2[1W Return vs Nifty])</f>
        <v>0.3335729516774279</v>
      </c>
      <c r="O553">
        <v>295.08</v>
      </c>
      <c r="P553">
        <v>301.12429557316398</v>
      </c>
      <c r="Q553">
        <v>313.84806680880502</v>
      </c>
      <c r="R553">
        <v>45.143375819487602</v>
      </c>
      <c r="S553" s="2">
        <f>(Table2[[#This Row],[Close Price]]-Table2[[#This Row],[20D EMA]])/Table2[[#This Row],[20D EMA]]</f>
        <v>-1.1793411956079577E-2</v>
      </c>
      <c r="T553" s="2">
        <f>(Table2[[#This Row],[Close Price]]-Table2[[#This Row],[50D EMA]])/Table2[[#This Row],[50D EMA]]</f>
        <v>-3.1629116989830675E-2</v>
      </c>
      <c r="U553" s="2">
        <f>(Table2[[#This Row],[Close Price]]-Table2[[#This Row],[200D EMA]])/Table2[[#This Row],[200D EMA]]</f>
        <v>-7.0888016086963587E-2</v>
      </c>
      <c r="V553">
        <v>0.60531070647585095</v>
      </c>
      <c r="W553">
        <v>290.5</v>
      </c>
      <c r="X553">
        <v>297</v>
      </c>
      <c r="Y553">
        <v>290</v>
      </c>
      <c r="Z553">
        <v>297</v>
      </c>
      <c r="AA553">
        <v>278.14999999999998</v>
      </c>
      <c r="AB553">
        <v>308.95</v>
      </c>
      <c r="AC553" s="2">
        <f>(Table2[[#This Row],[Close Price]]/Table2[[#This Row],[Day Low]])-1</f>
        <v>3.7865748709122737E-3</v>
      </c>
      <c r="AD553" s="2">
        <f>(Table2[[#This Row],[Day High]]/Table2[[#This Row],[Close Price]])-1</f>
        <v>1.8518518518518379E-2</v>
      </c>
      <c r="AE553" s="2">
        <f>(Table2[[#This Row],[Close Price]]/Table2[[#This Row],[Current Week Low]])-1</f>
        <v>5.5172413793105335E-3</v>
      </c>
      <c r="AF553" s="2">
        <f>(Table2[[#This Row],[Current Week High]]/Table2[[#This Row],[Close Price]])-1</f>
        <v>1.8518518518518379E-2</v>
      </c>
      <c r="AG553" s="2">
        <f>(Table2[[#This Row],[Close Price]]/Table2[[#This Row],[Current Month Low]])-1</f>
        <v>4.8355204026604426E-2</v>
      </c>
      <c r="AH553" s="2">
        <f>(Table2[[#This Row],[Current Month High]]/Table2[[#This Row],[Close Price]])-1</f>
        <v>5.9499314128943714E-2</v>
      </c>
      <c r="AI553">
        <v>38.984910836762701</v>
      </c>
      <c r="AJ553">
        <v>14.555097230406499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-0.12</v>
      </c>
      <c r="AM553" t="s">
        <v>10348</v>
      </c>
      <c r="AN553">
        <v>0.02</v>
      </c>
      <c r="AO553" t="s">
        <v>10349</v>
      </c>
      <c r="AP553">
        <v>0.10703661622310599</v>
      </c>
      <c r="AQ553">
        <f>(Table2[[#This Row],[Sharpe Ratio]]-AVERAGE(Table2[Sharpe Ratio]))/_xlfn.STDEV.P(Table2[Sharpe Ratio])</f>
        <v>0.47653956773749834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594</v>
      </c>
      <c r="AT553">
        <f>_xlfn.RANK.AVG(Table2[[#This Row],[6M Return vs Nifty Z-Score]],Table2[6M Return vs Nifty Z-Score])</f>
        <v>720</v>
      </c>
      <c r="AU553">
        <f>_xlfn.RANK.AVG(Table2[[#This Row],[Sharpe Ratio Z-Score]],Table2[Sharpe Ratio Z-Score])</f>
        <v>225</v>
      </c>
      <c r="AV553">
        <f>(Table2[[#This Row],[Rank 1Y]]+Table2[[#This Row],[Rank 6M]]+Table2[[#This Row],[Rank Sharpe]])/3</f>
        <v>513</v>
      </c>
    </row>
    <row r="554" spans="1:48" x14ac:dyDescent="0.3">
      <c r="A554" t="s">
        <v>506</v>
      </c>
      <c r="B554" t="s">
        <v>507</v>
      </c>
      <c r="C554" t="s">
        <v>10311</v>
      </c>
      <c r="D554" t="s">
        <v>193</v>
      </c>
      <c r="E554">
        <v>41489.995739090002</v>
      </c>
      <c r="F554">
        <v>707.45</v>
      </c>
      <c r="G554">
        <v>-10.020064065172001</v>
      </c>
      <c r="H554">
        <f>(Table2[[#This Row],[1Y Return vs Nifty]]-AVERAGE(Table2[1Y Return vs Nifty]))/_xlfn.STDEV.P(Table2[1Y Return vs Nifty])</f>
        <v>-0.62489625726679621</v>
      </c>
      <c r="I554">
        <v>2.11616119602657</v>
      </c>
      <c r="J554">
        <f>(Table2[[#This Row],[1M Return vs Nifty]]-AVERAGE(Table2[1M Return vs Nifty]))/_xlfn.STDEV.P(Table2[1M Return vs Nifty])</f>
        <v>0.19259941454983345</v>
      </c>
      <c r="K554">
        <v>-9.8888527232758801</v>
      </c>
      <c r="L554">
        <f>(Table2[[#This Row],[6M Return vs Nifty]]-AVERAGE(Table2[6M Return vs Nifty]))/_xlfn.STDEV.P(Table2[6M Return vs Nifty])</f>
        <v>-0.60934595846389383</v>
      </c>
      <c r="M554">
        <v>1.8356479209071199</v>
      </c>
      <c r="N554">
        <f>(Table2[[#This Row],[1W Return vs Nifty]]-AVERAGE(Table2[1W Return vs Nifty]))/_xlfn.STDEV.P(Table2[1W Return vs Nifty])</f>
        <v>0.31856203257459165</v>
      </c>
      <c r="O554">
        <v>685.83</v>
      </c>
      <c r="P554">
        <v>675.87968377640004</v>
      </c>
      <c r="Q554">
        <v>636.61569796456502</v>
      </c>
      <c r="R554">
        <v>62.191528974610002</v>
      </c>
      <c r="S554" s="2">
        <f>(Table2[[#This Row],[Close Price]]-Table2[[#This Row],[20D EMA]])/Table2[[#This Row],[20D EMA]]</f>
        <v>3.1523847017482474E-2</v>
      </c>
      <c r="T554" s="2">
        <f>(Table2[[#This Row],[Close Price]]-Table2[[#This Row],[50D EMA]])/Table2[[#This Row],[50D EMA]]</f>
        <v>4.6709964778352993E-2</v>
      </c>
      <c r="U554" s="2">
        <f>(Table2[[#This Row],[Close Price]]-Table2[[#This Row],[200D EMA]])/Table2[[#This Row],[200D EMA]]</f>
        <v>0.11126697356334712</v>
      </c>
      <c r="V554">
        <v>0.79871365503869496</v>
      </c>
      <c r="W554">
        <v>696.3</v>
      </c>
      <c r="X554">
        <v>736.9</v>
      </c>
      <c r="Y554">
        <v>690.15</v>
      </c>
      <c r="Z554">
        <v>736.9</v>
      </c>
      <c r="AA554">
        <v>643.75</v>
      </c>
      <c r="AB554">
        <v>736.9</v>
      </c>
      <c r="AC554" s="2">
        <f>(Table2[[#This Row],[Close Price]]/Table2[[#This Row],[Day Low]])-1</f>
        <v>1.6013212695677348E-2</v>
      </c>
      <c r="AD554" s="2">
        <f>(Table2[[#This Row],[Day High]]/Table2[[#This Row],[Close Price]])-1</f>
        <v>4.1628383631352017E-2</v>
      </c>
      <c r="AE554" s="2">
        <f>(Table2[[#This Row],[Close Price]]/Table2[[#This Row],[Current Week Low]])-1</f>
        <v>2.5067014417155864E-2</v>
      </c>
      <c r="AF554" s="2">
        <f>(Table2[[#This Row],[Current Week High]]/Table2[[#This Row],[Close Price]])-1</f>
        <v>4.1628383631352017E-2</v>
      </c>
      <c r="AG554" s="2">
        <f>(Table2[[#This Row],[Close Price]]/Table2[[#This Row],[Current Month Low]])-1</f>
        <v>9.8951456310679697E-2</v>
      </c>
      <c r="AH554" s="2">
        <f>(Table2[[#This Row],[Current Month High]]/Table2[[#This Row],[Close Price]])-1</f>
        <v>4.1628383631352017E-2</v>
      </c>
      <c r="AI554">
        <v>8.0641741465827792</v>
      </c>
      <c r="AJ554">
        <v>44.939561565253001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0.01</v>
      </c>
      <c r="AM554" t="s">
        <v>10349</v>
      </c>
      <c r="AN554">
        <v>7.96</v>
      </c>
      <c r="AO554" t="s">
        <v>10349</v>
      </c>
      <c r="AP554">
        <v>1.5994314939875999E-2</v>
      </c>
      <c r="AQ554">
        <f>(Table2[[#This Row],[Sharpe Ratio]]-AVERAGE(Table2[Sharpe Ratio]))/_xlfn.STDEV.P(Table2[Sharpe Ratio])</f>
        <v>-0.56943606037732331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-1.2925168289835882</v>
      </c>
      <c r="AS554">
        <f>_xlfn.RANK.AVG(Table2[[#This Row],[1Y Return vs Nifty Z-Score]],Table2[1Y Return vs Nifty Z-Score])</f>
        <v>532</v>
      </c>
      <c r="AT554">
        <f>_xlfn.RANK.AVG(Table2[[#This Row],[6M Return vs Nifty Z-Score]],Table2[6M Return vs Nifty Z-Score])</f>
        <v>521</v>
      </c>
      <c r="AU554">
        <f>_xlfn.RANK.AVG(Table2[[#This Row],[Sharpe Ratio Z-Score]],Table2[Sharpe Ratio Z-Score])</f>
        <v>489</v>
      </c>
      <c r="AV554">
        <f>(Table2[[#This Row],[Rank 1Y]]+Table2[[#This Row],[Rank 6M]]+Table2[[#This Row],[Rank Sharpe]])/3</f>
        <v>514</v>
      </c>
    </row>
    <row r="555" spans="1:48" x14ac:dyDescent="0.3">
      <c r="A555" t="s">
        <v>936</v>
      </c>
      <c r="B555" t="s">
        <v>937</v>
      </c>
      <c r="C555" t="s">
        <v>10314</v>
      </c>
      <c r="D555" t="s">
        <v>938</v>
      </c>
      <c r="E555">
        <v>15870.0209493</v>
      </c>
      <c r="F555">
        <v>203</v>
      </c>
      <c r="G555">
        <v>0.105832950932178</v>
      </c>
      <c r="H555">
        <f>(Table2[[#This Row],[1Y Return vs Nifty]]-AVERAGE(Table2[1Y Return vs Nifty]))/_xlfn.STDEV.P(Table2[1Y Return vs Nifty])</f>
        <v>-0.46523567790442527</v>
      </c>
      <c r="I555">
        <v>-6.3313923543193402</v>
      </c>
      <c r="J555">
        <f>(Table2[[#This Row],[1M Return vs Nifty]]-AVERAGE(Table2[1M Return vs Nifty]))/_xlfn.STDEV.P(Table2[1M Return vs Nifty])</f>
        <v>-0.62007652220404041</v>
      </c>
      <c r="K555">
        <v>-17.013930083824501</v>
      </c>
      <c r="L555">
        <f>(Table2[[#This Row],[6M Return vs Nifty]]-AVERAGE(Table2[6M Return vs Nifty]))/_xlfn.STDEV.P(Table2[6M Return vs Nifty])</f>
        <v>-0.85389779415709188</v>
      </c>
      <c r="M555">
        <v>-2.4673941415870901</v>
      </c>
      <c r="N555">
        <f>(Table2[[#This Row],[1W Return vs Nifty]]-AVERAGE(Table2[1W Return vs Nifty]))/_xlfn.STDEV.P(Table2[1W Return vs Nifty])</f>
        <v>-0.65743289311109065</v>
      </c>
      <c r="O555">
        <v>203.48</v>
      </c>
      <c r="P555">
        <v>205.69198821268</v>
      </c>
      <c r="Q555">
        <v>198.188452637544</v>
      </c>
      <c r="R555">
        <v>48.871929220486798</v>
      </c>
      <c r="S555" s="2">
        <f>(Table2[[#This Row],[Close Price]]-Table2[[#This Row],[20D EMA]])/Table2[[#This Row],[20D EMA]]</f>
        <v>-2.3589541969726252E-3</v>
      </c>
      <c r="T555" s="2">
        <f>(Table2[[#This Row],[Close Price]]-Table2[[#This Row],[50D EMA]])/Table2[[#This Row],[50D EMA]]</f>
        <v>-1.3087472371051021E-2</v>
      </c>
      <c r="U555" s="2">
        <f>(Table2[[#This Row],[Close Price]]-Table2[[#This Row],[200D EMA]])/Table2[[#This Row],[200D EMA]]</f>
        <v>2.4277637261014253E-2</v>
      </c>
      <c r="V555">
        <v>0.72650449369388503</v>
      </c>
      <c r="W555">
        <v>201.1</v>
      </c>
      <c r="X555">
        <v>205.15</v>
      </c>
      <c r="Y555">
        <v>201.1</v>
      </c>
      <c r="Z555">
        <v>209.85</v>
      </c>
      <c r="AA555">
        <v>187.55</v>
      </c>
      <c r="AB555">
        <v>212</v>
      </c>
      <c r="AC555" s="2">
        <f>(Table2[[#This Row],[Close Price]]/Table2[[#This Row],[Day Low]])-1</f>
        <v>9.4480358030830658E-3</v>
      </c>
      <c r="AD555" s="2">
        <f>(Table2[[#This Row],[Day High]]/Table2[[#This Row],[Close Price]])-1</f>
        <v>1.0591133004926201E-2</v>
      </c>
      <c r="AE555" s="2">
        <f>(Table2[[#This Row],[Close Price]]/Table2[[#This Row],[Current Week Low]])-1</f>
        <v>9.4480358030830658E-3</v>
      </c>
      <c r="AF555" s="2">
        <f>(Table2[[#This Row],[Current Week High]]/Table2[[#This Row],[Close Price]])-1</f>
        <v>3.3743842364531984E-2</v>
      </c>
      <c r="AG555" s="2">
        <f>(Table2[[#This Row],[Close Price]]/Table2[[#This Row],[Current Month Low]])-1</f>
        <v>8.2378032524659917E-2</v>
      </c>
      <c r="AH555" s="2">
        <f>(Table2[[#This Row],[Current Month High]]/Table2[[#This Row],[Close Price]])-1</f>
        <v>4.4334975369458185E-2</v>
      </c>
      <c r="AI555">
        <v>17.019704433497498</v>
      </c>
      <c r="AJ555">
        <v>49.045521292217302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-0.11</v>
      </c>
      <c r="AM555" t="s">
        <v>10348</v>
      </c>
      <c r="AN555">
        <v>7.72</v>
      </c>
      <c r="AO555" t="s">
        <v>10349</v>
      </c>
      <c r="AP555">
        <v>2.1311069448459001E-2</v>
      </c>
      <c r="AQ555">
        <f>(Table2[[#This Row],[Sharpe Ratio]]-AVERAGE(Table2[Sharpe Ratio]))/_xlfn.STDEV.P(Table2[Sharpe Ratio])</f>
        <v>-0.50835241510185192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462</v>
      </c>
      <c r="AT555">
        <f>_xlfn.RANK.AVG(Table2[[#This Row],[6M Return vs Nifty Z-Score]],Table2[6M Return vs Nifty Z-Score])</f>
        <v>606</v>
      </c>
      <c r="AU555">
        <f>_xlfn.RANK.AVG(Table2[[#This Row],[Sharpe Ratio Z-Score]],Table2[Sharpe Ratio Z-Score])</f>
        <v>476</v>
      </c>
      <c r="AV555">
        <f>(Table2[[#This Row],[Rank 1Y]]+Table2[[#This Row],[Rank 6M]]+Table2[[#This Row],[Rank Sharpe]])/3</f>
        <v>514.66666666666663</v>
      </c>
    </row>
    <row r="556" spans="1:48" x14ac:dyDescent="0.3">
      <c r="A556" t="s">
        <v>1031</v>
      </c>
      <c r="B556" t="s">
        <v>1032</v>
      </c>
      <c r="C556" t="s">
        <v>10313</v>
      </c>
      <c r="D556" t="s">
        <v>492</v>
      </c>
      <c r="E556">
        <v>13438.1694683899</v>
      </c>
      <c r="F556">
        <v>864.65</v>
      </c>
      <c r="G556">
        <v>-33.655265215523301</v>
      </c>
      <c r="H556">
        <f>(Table2[[#This Row],[1Y Return vs Nifty]]-AVERAGE(Table2[1Y Return vs Nifty]))/_xlfn.STDEV.P(Table2[1Y Return vs Nifty])</f>
        <v>-0.99756545417939879</v>
      </c>
      <c r="I556">
        <v>5.3266727047872502</v>
      </c>
      <c r="J556">
        <f>(Table2[[#This Row],[1M Return vs Nifty]]-AVERAGE(Table2[1M Return vs Nifty]))/_xlfn.STDEV.P(Table2[1M Return vs Nifty])</f>
        <v>0.50145871118422314</v>
      </c>
      <c r="K556">
        <v>-3.2585036372038001</v>
      </c>
      <c r="L556">
        <f>(Table2[[#This Row],[6M Return vs Nifty]]-AVERAGE(Table2[6M Return vs Nifty]))/_xlfn.STDEV.P(Table2[6M Return vs Nifty])</f>
        <v>-0.38177452895722608</v>
      </c>
      <c r="M556">
        <v>9.1893589830012097</v>
      </c>
      <c r="N556">
        <f>(Table2[[#This Row],[1W Return vs Nifty]]-AVERAGE(Table2[1W Return vs Nifty]))/_xlfn.STDEV.P(Table2[1W Return vs Nifty])</f>
        <v>1.9864947595445732</v>
      </c>
      <c r="O556">
        <v>830.65</v>
      </c>
      <c r="P556">
        <v>828.25829903226395</v>
      </c>
      <c r="Q556">
        <v>825.8609167587</v>
      </c>
      <c r="R556">
        <v>66.161396079993906</v>
      </c>
      <c r="S556" s="2">
        <f>(Table2[[#This Row],[Close Price]]-Table2[[#This Row],[20D EMA]])/Table2[[#This Row],[20D EMA]]</f>
        <v>4.0931800397279242E-2</v>
      </c>
      <c r="T556" s="2">
        <f>(Table2[[#This Row],[Close Price]]-Table2[[#This Row],[50D EMA]])/Table2[[#This Row],[50D EMA]]</f>
        <v>4.393762309445743E-2</v>
      </c>
      <c r="U556" s="2">
        <f>(Table2[[#This Row],[Close Price]]-Table2[[#This Row],[200D EMA]])/Table2[[#This Row],[200D EMA]]</f>
        <v>4.6968057761514546E-2</v>
      </c>
      <c r="V556">
        <v>0.78208256643148799</v>
      </c>
      <c r="W556">
        <v>859.65</v>
      </c>
      <c r="X556">
        <v>888.55</v>
      </c>
      <c r="Y556">
        <v>857.3</v>
      </c>
      <c r="Z556">
        <v>894.5</v>
      </c>
      <c r="AA556">
        <v>770.1</v>
      </c>
      <c r="AB556">
        <v>894.5</v>
      </c>
      <c r="AC556" s="2">
        <f>(Table2[[#This Row],[Close Price]]/Table2[[#This Row],[Day Low]])-1</f>
        <v>5.8163205955912289E-3</v>
      </c>
      <c r="AD556" s="2">
        <f>(Table2[[#This Row],[Day High]]/Table2[[#This Row],[Close Price]])-1</f>
        <v>2.7641242121089427E-2</v>
      </c>
      <c r="AE556" s="2">
        <f>(Table2[[#This Row],[Close Price]]/Table2[[#This Row],[Current Week Low]])-1</f>
        <v>8.5734282048290922E-3</v>
      </c>
      <c r="AF556" s="2">
        <f>(Table2[[#This Row],[Current Week High]]/Table2[[#This Row],[Close Price]])-1</f>
        <v>3.4522639218180773E-2</v>
      </c>
      <c r="AG556" s="2">
        <f>(Table2[[#This Row],[Close Price]]/Table2[[#This Row],[Current Month Low]])-1</f>
        <v>0.12277626282301002</v>
      </c>
      <c r="AH556" s="2">
        <f>(Table2[[#This Row],[Current Month High]]/Table2[[#This Row],[Close Price]])-1</f>
        <v>3.4522639218180773E-2</v>
      </c>
      <c r="AI556">
        <v>18.539293355693001</v>
      </c>
      <c r="AJ556">
        <v>21.962056562522001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-0.04</v>
      </c>
      <c r="AM556" t="s">
        <v>10348</v>
      </c>
      <c r="AN556">
        <v>8.8000000000000007</v>
      </c>
      <c r="AO556" t="s">
        <v>10349</v>
      </c>
      <c r="AP556">
        <v>3.9717989985515997E-2</v>
      </c>
      <c r="AQ556">
        <f>(Table2[[#This Row],[Sharpe Ratio]]-AVERAGE(Table2[Sharpe Ratio]))/_xlfn.STDEV.P(Table2[Sharpe Ratio])</f>
        <v>-0.29687719974551247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0.81173628784665897</v>
      </c>
      <c r="AS556">
        <f>_xlfn.RANK.AVG(Table2[[#This Row],[1Y Return vs Nifty Z-Score]],Table2[1Y Return vs Nifty Z-Score])</f>
        <v>671</v>
      </c>
      <c r="AT556">
        <f>_xlfn.RANK.AVG(Table2[[#This Row],[6M Return vs Nifty Z-Score]],Table2[6M Return vs Nifty Z-Score])</f>
        <v>448</v>
      </c>
      <c r="AU556">
        <f>_xlfn.RANK.AVG(Table2[[#This Row],[Sharpe Ratio Z-Score]],Table2[Sharpe Ratio Z-Score])</f>
        <v>427</v>
      </c>
      <c r="AV556">
        <f>(Table2[[#This Row],[Rank 1Y]]+Table2[[#This Row],[Rank 6M]]+Table2[[#This Row],[Rank Sharpe]])/3</f>
        <v>515.33333333333337</v>
      </c>
    </row>
    <row r="557" spans="1:48" x14ac:dyDescent="0.3">
      <c r="A557" t="s">
        <v>145</v>
      </c>
      <c r="B557" t="s">
        <v>146</v>
      </c>
      <c r="C557" t="s">
        <v>10312</v>
      </c>
      <c r="D557" t="s">
        <v>127</v>
      </c>
      <c r="E557">
        <v>193120.23293927</v>
      </c>
      <c r="F557">
        <v>154.69999999999999</v>
      </c>
      <c r="G557">
        <v>1.6918642904846299</v>
      </c>
      <c r="H557">
        <f>(Table2[[#This Row],[1Y Return vs Nifty]]-AVERAGE(Table2[1Y Return vs Nifty]))/_xlfn.STDEV.P(Table2[1Y Return vs Nifty])</f>
        <v>-0.44022785073048787</v>
      </c>
      <c r="I557">
        <v>-5.8148044165454804</v>
      </c>
      <c r="J557">
        <f>(Table2[[#This Row],[1M Return vs Nifty]]-AVERAGE(Table2[1M Return vs Nifty]))/_xlfn.STDEV.P(Table2[1M Return vs Nifty])</f>
        <v>-0.5703794609490771</v>
      </c>
      <c r="K557">
        <v>-5.4193905910220197</v>
      </c>
      <c r="L557">
        <f>(Table2[[#This Row],[6M Return vs Nifty]]-AVERAGE(Table2[6M Return vs Nifty]))/_xlfn.STDEV.P(Table2[6M Return vs Nifty])</f>
        <v>-0.45594198631112615</v>
      </c>
      <c r="M557">
        <v>-1.0077576373439701</v>
      </c>
      <c r="N557">
        <f>(Table2[[#This Row],[1W Return vs Nifty]]-AVERAGE(Table2[1W Return vs Nifty]))/_xlfn.STDEV.P(Table2[1W Return vs Nifty])</f>
        <v>-0.32636529005328535</v>
      </c>
      <c r="O557">
        <v>155.11000000000001</v>
      </c>
      <c r="P557">
        <v>160.184670782365</v>
      </c>
      <c r="Q557">
        <v>152.63963137891099</v>
      </c>
      <c r="R557">
        <v>52.749410035916704</v>
      </c>
      <c r="S557" s="2">
        <f>(Table2[[#This Row],[Close Price]]-Table2[[#This Row],[20D EMA]])/Table2[[#This Row],[20D EMA]]</f>
        <v>-2.6432854103541036E-3</v>
      </c>
      <c r="T557" s="2">
        <f>(Table2[[#This Row],[Close Price]]-Table2[[#This Row],[50D EMA]])/Table2[[#This Row],[50D EMA]]</f>
        <v>-3.4239673219522773E-2</v>
      </c>
      <c r="U557" s="2">
        <f>(Table2[[#This Row],[Close Price]]-Table2[[#This Row],[200D EMA]])/Table2[[#This Row],[200D EMA]]</f>
        <v>1.3498254696215562E-2</v>
      </c>
      <c r="V557">
        <v>0.94980856993430696</v>
      </c>
      <c r="W557">
        <v>154.6</v>
      </c>
      <c r="X557">
        <v>156.5</v>
      </c>
      <c r="Y557">
        <v>153.69999999999999</v>
      </c>
      <c r="Z557">
        <v>156.5</v>
      </c>
      <c r="AA557">
        <v>142.35</v>
      </c>
      <c r="AB557">
        <v>168.95</v>
      </c>
      <c r="AC557" s="2">
        <f>(Table2[[#This Row],[Close Price]]/Table2[[#This Row],[Day Low]])-1</f>
        <v>6.4683053040104355E-4</v>
      </c>
      <c r="AD557" s="2">
        <f>(Table2[[#This Row],[Day High]]/Table2[[#This Row],[Close Price]])-1</f>
        <v>1.1635423400129463E-2</v>
      </c>
      <c r="AE557" s="2">
        <f>(Table2[[#This Row],[Close Price]]/Table2[[#This Row],[Current Week Low]])-1</f>
        <v>6.5061808718283043E-3</v>
      </c>
      <c r="AF557" s="2">
        <f>(Table2[[#This Row],[Current Week High]]/Table2[[#This Row],[Close Price]])-1</f>
        <v>1.1635423400129463E-2</v>
      </c>
      <c r="AG557" s="2">
        <f>(Table2[[#This Row],[Close Price]]/Table2[[#This Row],[Current Month Low]])-1</f>
        <v>8.6757990867579959E-2</v>
      </c>
      <c r="AH557" s="2">
        <f>(Table2[[#This Row],[Current Month High]]/Table2[[#This Row],[Close Price]])-1</f>
        <v>9.2113768584356936E-2</v>
      </c>
      <c r="AI557">
        <v>19.327731092436899</v>
      </c>
      <c r="AJ557">
        <v>34.991273996509499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-0.08</v>
      </c>
      <c r="AM557" t="s">
        <v>10348</v>
      </c>
      <c r="AN557">
        <v>2.94</v>
      </c>
      <c r="AO557" t="s">
        <v>10349</v>
      </c>
      <c r="AP557">
        <v>-2.5590919889090999E-2</v>
      </c>
      <c r="AQ557">
        <f>(Table2[[#This Row],[Sharpe Ratio]]-AVERAGE(Table2[Sharpe Ratio]))/_xlfn.STDEV.P(Table2[Sharpe Ratio])</f>
        <v>-1.0472045428019134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449</v>
      </c>
      <c r="AT557">
        <f>_xlfn.RANK.AVG(Table2[[#This Row],[6M Return vs Nifty Z-Score]],Table2[6M Return vs Nifty Z-Score])</f>
        <v>477</v>
      </c>
      <c r="AU557">
        <f>_xlfn.RANK.AVG(Table2[[#This Row],[Sharpe Ratio Z-Score]],Table2[Sharpe Ratio Z-Score])</f>
        <v>621</v>
      </c>
      <c r="AV557">
        <f>(Table2[[#This Row],[Rank 1Y]]+Table2[[#This Row],[Rank 6M]]+Table2[[#This Row],[Rank Sharpe]])/3</f>
        <v>515.66666666666663</v>
      </c>
    </row>
    <row r="558" spans="1:48" x14ac:dyDescent="0.3">
      <c r="A558" t="s">
        <v>408</v>
      </c>
      <c r="B558" t="s">
        <v>409</v>
      </c>
      <c r="C558" t="s">
        <v>10304</v>
      </c>
      <c r="D558" t="s">
        <v>300</v>
      </c>
      <c r="E558">
        <v>58077.287858419899</v>
      </c>
      <c r="F558">
        <v>5487.4</v>
      </c>
      <c r="G558">
        <v>-3.9185237054389601</v>
      </c>
      <c r="H558">
        <f>(Table2[[#This Row],[1Y Return vs Nifty]]-AVERAGE(Table2[1Y Return vs Nifty]))/_xlfn.STDEV.P(Table2[1Y Return vs Nifty])</f>
        <v>-0.52868991946891586</v>
      </c>
      <c r="I558">
        <v>4.4744127742216202</v>
      </c>
      <c r="J558">
        <f>(Table2[[#This Row],[1M Return vs Nifty]]-AVERAGE(Table2[1M Return vs Nifty]))/_xlfn.STDEV.P(Table2[1M Return vs Nifty])</f>
        <v>0.41946915843355087</v>
      </c>
      <c r="K558">
        <v>-10.9543000671044</v>
      </c>
      <c r="L558">
        <f>(Table2[[#This Row],[6M Return vs Nifty]]-AVERAGE(Table2[6M Return vs Nifty]))/_xlfn.STDEV.P(Table2[6M Return vs Nifty])</f>
        <v>-0.64591497948398902</v>
      </c>
      <c r="M558">
        <v>3.04264376100629</v>
      </c>
      <c r="N558">
        <f>(Table2[[#This Row],[1W Return vs Nifty]]-AVERAGE(Table2[1W Return vs Nifty]))/_xlfn.STDEV.P(Table2[1W Return vs Nifty])</f>
        <v>0.59232691754475852</v>
      </c>
      <c r="O558">
        <v>5222.79</v>
      </c>
      <c r="P558">
        <v>5084.8330804740799</v>
      </c>
      <c r="Q558">
        <v>4920.74857666767</v>
      </c>
      <c r="R558">
        <v>74.897379017272101</v>
      </c>
      <c r="S558" s="2">
        <f>(Table2[[#This Row],[Close Price]]-Table2[[#This Row],[20D EMA]])/Table2[[#This Row],[20D EMA]]</f>
        <v>5.0664491584000063E-2</v>
      </c>
      <c r="T558" s="2">
        <f>(Table2[[#This Row],[Close Price]]-Table2[[#This Row],[50D EMA]])/Table2[[#This Row],[50D EMA]]</f>
        <v>7.9170134624829566E-2</v>
      </c>
      <c r="U558" s="2">
        <f>(Table2[[#This Row],[Close Price]]-Table2[[#This Row],[200D EMA]])/Table2[[#This Row],[200D EMA]]</f>
        <v>0.11515553263972407</v>
      </c>
      <c r="V558">
        <v>0.77476296649944498</v>
      </c>
      <c r="W558">
        <v>5455</v>
      </c>
      <c r="X558">
        <v>5530</v>
      </c>
      <c r="Y558">
        <v>5455</v>
      </c>
      <c r="Z558">
        <v>5574.65</v>
      </c>
      <c r="AA558">
        <v>4763</v>
      </c>
      <c r="AB558">
        <v>5574.65</v>
      </c>
      <c r="AC558" s="2">
        <f>(Table2[[#This Row],[Close Price]]/Table2[[#This Row],[Day Low]])-1</f>
        <v>5.9395050412465178E-3</v>
      </c>
      <c r="AD558" s="2">
        <f>(Table2[[#This Row],[Day High]]/Table2[[#This Row],[Close Price]])-1</f>
        <v>7.7632394212194811E-3</v>
      </c>
      <c r="AE558" s="2">
        <f>(Table2[[#This Row],[Close Price]]/Table2[[#This Row],[Current Week Low]])-1</f>
        <v>5.9395050412465178E-3</v>
      </c>
      <c r="AF558" s="2">
        <f>(Table2[[#This Row],[Current Week High]]/Table2[[#This Row],[Close Price]])-1</f>
        <v>1.5900061960126832E-2</v>
      </c>
      <c r="AG558" s="2">
        <f>(Table2[[#This Row],[Close Price]]/Table2[[#This Row],[Current Month Low]])-1</f>
        <v>0.15208901952550913</v>
      </c>
      <c r="AH558" s="2">
        <f>(Table2[[#This Row],[Current Month High]]/Table2[[#This Row],[Close Price]])-1</f>
        <v>1.5900061960126832E-2</v>
      </c>
      <c r="AI558">
        <v>7.0333855742245897</v>
      </c>
      <c r="AJ558">
        <v>33.480904889321302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-0.04</v>
      </c>
      <c r="AM558" t="s">
        <v>10348</v>
      </c>
      <c r="AN558">
        <v>12.07</v>
      </c>
      <c r="AO558" t="s">
        <v>10349</v>
      </c>
      <c r="AP558">
        <v>2.3137302271560001E-3</v>
      </c>
      <c r="AQ558">
        <f>(Table2[[#This Row],[Sharpe Ratio]]-AVERAGE(Table2[Sharpe Ratio]))/_xlfn.STDEV.P(Table2[Sharpe Ratio])</f>
        <v>-0.7266108899474667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-0.88941971292206223</v>
      </c>
      <c r="AS558">
        <f>_xlfn.RANK.AVG(Table2[[#This Row],[1Y Return vs Nifty Z-Score]],Table2[1Y Return vs Nifty Z-Score])</f>
        <v>493</v>
      </c>
      <c r="AT558">
        <f>_xlfn.RANK.AVG(Table2[[#This Row],[6M Return vs Nifty Z-Score]],Table2[6M Return vs Nifty Z-Score])</f>
        <v>533</v>
      </c>
      <c r="AU558">
        <f>_xlfn.RANK.AVG(Table2[[#This Row],[Sharpe Ratio Z-Score]],Table2[Sharpe Ratio Z-Score])</f>
        <v>521</v>
      </c>
      <c r="AV558">
        <f>(Table2[[#This Row],[Rank 1Y]]+Table2[[#This Row],[Rank 6M]]+Table2[[#This Row],[Rank Sharpe]])/3</f>
        <v>515.66666666666663</v>
      </c>
    </row>
    <row r="559" spans="1:48" x14ac:dyDescent="0.3">
      <c r="A559" t="s">
        <v>1522</v>
      </c>
      <c r="B559" t="s">
        <v>1523</v>
      </c>
      <c r="C559" t="s">
        <v>10315</v>
      </c>
      <c r="D559" t="s">
        <v>1524</v>
      </c>
      <c r="E559">
        <v>6700.5050173500003</v>
      </c>
      <c r="F559">
        <v>513.29999999999995</v>
      </c>
      <c r="G559">
        <v>-10.386419251490199</v>
      </c>
      <c r="H559">
        <f>(Table2[[#This Row],[1Y Return vs Nifty]]-AVERAGE(Table2[1Y Return vs Nifty]))/_xlfn.STDEV.P(Table2[1Y Return vs Nifty])</f>
        <v>-0.630672780690543</v>
      </c>
      <c r="I559">
        <v>-7.2452321865102096</v>
      </c>
      <c r="J559">
        <f>(Table2[[#This Row],[1M Return vs Nifty]]-AVERAGE(Table2[1M Return vs Nifty]))/_xlfn.STDEV.P(Table2[1M Return vs Nifty])</f>
        <v>-0.70799021665328221</v>
      </c>
      <c r="K559">
        <v>-18.18796295428</v>
      </c>
      <c r="L559">
        <f>(Table2[[#This Row],[6M Return vs Nifty]]-AVERAGE(Table2[6M Return vs Nifty]))/_xlfn.STDEV.P(Table2[6M Return vs Nifty])</f>
        <v>-0.89419376276281926</v>
      </c>
      <c r="M559">
        <v>-2.96152109897363</v>
      </c>
      <c r="N559">
        <f>(Table2[[#This Row],[1W Return vs Nifty]]-AVERAGE(Table2[1W Return vs Nifty]))/_xlfn.STDEV.P(Table2[1W Return vs Nifty])</f>
        <v>-0.76950834950907643</v>
      </c>
      <c r="O559">
        <v>512.53</v>
      </c>
      <c r="P559">
        <v>512.23328813509295</v>
      </c>
      <c r="Q559">
        <v>504.347496222225</v>
      </c>
      <c r="R559">
        <v>51.740834534166098</v>
      </c>
      <c r="S559" s="2">
        <f>(Table2[[#This Row],[Close Price]]-Table2[[#This Row],[20D EMA]])/Table2[[#This Row],[20D EMA]]</f>
        <v>1.502351081887854E-3</v>
      </c>
      <c r="T559" s="2">
        <f>(Table2[[#This Row],[Close Price]]-Table2[[#This Row],[50D EMA]])/Table2[[#This Row],[50D EMA]]</f>
        <v>2.0824727514110308E-3</v>
      </c>
      <c r="U559" s="2">
        <f>(Table2[[#This Row],[Close Price]]-Table2[[#This Row],[200D EMA]])/Table2[[#This Row],[200D EMA]]</f>
        <v>1.7750665651823337E-2</v>
      </c>
      <c r="V559">
        <v>0.32116375262450603</v>
      </c>
      <c r="W559">
        <v>507.5</v>
      </c>
      <c r="X559">
        <v>517.5</v>
      </c>
      <c r="Y559">
        <v>506</v>
      </c>
      <c r="Z559">
        <v>517.9</v>
      </c>
      <c r="AA559">
        <v>486.05</v>
      </c>
      <c r="AB559">
        <v>563</v>
      </c>
      <c r="AC559" s="2">
        <f>(Table2[[#This Row],[Close Price]]/Table2[[#This Row],[Day Low]])-1</f>
        <v>1.1428571428571344E-2</v>
      </c>
      <c r="AD559" s="2">
        <f>(Table2[[#This Row],[Day High]]/Table2[[#This Row],[Close Price]])-1</f>
        <v>8.1823495032145033E-3</v>
      </c>
      <c r="AE559" s="2">
        <f>(Table2[[#This Row],[Close Price]]/Table2[[#This Row],[Current Week Low]])-1</f>
        <v>1.4426877470355537E-2</v>
      </c>
      <c r="AF559" s="2">
        <f>(Table2[[#This Row],[Current Week High]]/Table2[[#This Row],[Close Price]])-1</f>
        <v>8.9616208844731648E-3</v>
      </c>
      <c r="AG559" s="2">
        <f>(Table2[[#This Row],[Close Price]]/Table2[[#This Row],[Current Month Low]])-1</f>
        <v>5.6064190926859325E-2</v>
      </c>
      <c r="AH559" s="2">
        <f>(Table2[[#This Row],[Current Month High]]/Table2[[#This Row],[Close Price]])-1</f>
        <v>9.6824469121371548E-2</v>
      </c>
      <c r="AI559">
        <v>30.4013247613481</v>
      </c>
      <c r="AJ559">
        <v>31.2619869581894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-0.01</v>
      </c>
      <c r="AM559" t="s">
        <v>10348</v>
      </c>
      <c r="AN559">
        <v>0.73</v>
      </c>
      <c r="AO559" t="s">
        <v>10349</v>
      </c>
      <c r="AP559">
        <v>4.8067817159497997E-2</v>
      </c>
      <c r="AQ559">
        <f>(Table2[[#This Row],[Sharpe Ratio]]-AVERAGE(Table2[Sharpe Ratio]))/_xlfn.STDEV.P(Table2[Sharpe Ratio])</f>
        <v>-0.20094689482290631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-3.2033120044386272</v>
      </c>
      <c r="AS559">
        <f>_xlfn.RANK.AVG(Table2[[#This Row],[1Y Return vs Nifty Z-Score]],Table2[1Y Return vs Nifty Z-Score])</f>
        <v>537</v>
      </c>
      <c r="AT559">
        <f>_xlfn.RANK.AVG(Table2[[#This Row],[6M Return vs Nifty Z-Score]],Table2[6M Return vs Nifty Z-Score])</f>
        <v>616</v>
      </c>
      <c r="AU559">
        <f>_xlfn.RANK.AVG(Table2[[#This Row],[Sharpe Ratio Z-Score]],Table2[Sharpe Ratio Z-Score])</f>
        <v>400</v>
      </c>
      <c r="AV559">
        <f>(Table2[[#This Row],[Rank 1Y]]+Table2[[#This Row],[Rank 6M]]+Table2[[#This Row],[Rank Sharpe]])/3</f>
        <v>517.66666666666663</v>
      </c>
    </row>
    <row r="560" spans="1:48" x14ac:dyDescent="0.3">
      <c r="A560" t="s">
        <v>1761</v>
      </c>
      <c r="B560" t="s">
        <v>1762</v>
      </c>
      <c r="C560" t="s">
        <v>10313</v>
      </c>
      <c r="D560" t="s">
        <v>303</v>
      </c>
      <c r="E560">
        <v>4575.5544603480002</v>
      </c>
      <c r="F560">
        <v>207.93</v>
      </c>
      <c r="G560">
        <v>15.1442452428655</v>
      </c>
      <c r="H560">
        <f>(Table2[[#This Row],[1Y Return vs Nifty]]-AVERAGE(Table2[1Y Return vs Nifty]))/_xlfn.STDEV.P(Table2[1Y Return vs Nifty])</f>
        <v>-0.22811677225076626</v>
      </c>
      <c r="I560">
        <v>11.278661870026999</v>
      </c>
      <c r="J560">
        <f>(Table2[[#This Row],[1M Return vs Nifty]]-AVERAGE(Table2[1M Return vs Nifty]))/_xlfn.STDEV.P(Table2[1M Return vs Nifty])</f>
        <v>1.0740550660439154</v>
      </c>
      <c r="K560">
        <v>-21.4235076414068</v>
      </c>
      <c r="L560">
        <f>(Table2[[#This Row],[6M Return vs Nifty]]-AVERAGE(Table2[6M Return vs Nifty]))/_xlfn.STDEV.P(Table2[6M Return vs Nifty])</f>
        <v>-1.0052463664981011</v>
      </c>
      <c r="M560">
        <v>4.2253862083729201</v>
      </c>
      <c r="N560">
        <f>(Table2[[#This Row],[1W Return vs Nifty]]-AVERAGE(Table2[1W Return vs Nifty]))/_xlfn.STDEV.P(Table2[1W Return vs Nifty])</f>
        <v>0.86059076676072221</v>
      </c>
      <c r="O560">
        <v>196.4</v>
      </c>
      <c r="P560">
        <v>191.621468177374</v>
      </c>
      <c r="Q560">
        <v>185.09196359188201</v>
      </c>
      <c r="R560">
        <v>69.363990139111706</v>
      </c>
      <c r="S560" s="2">
        <f>(Table2[[#This Row],[Close Price]]-Table2[[#This Row],[20D EMA]])/Table2[[#This Row],[20D EMA]]</f>
        <v>5.8706720977596744E-2</v>
      </c>
      <c r="T560" s="2">
        <f>(Table2[[#This Row],[Close Price]]-Table2[[#This Row],[50D EMA]])/Table2[[#This Row],[50D EMA]]</f>
        <v>8.5108062148496075E-2</v>
      </c>
      <c r="U560" s="2">
        <f>(Table2[[#This Row],[Close Price]]-Table2[[#This Row],[200D EMA]])/Table2[[#This Row],[200D EMA]]</f>
        <v>0.1233875094570538</v>
      </c>
      <c r="V560">
        <v>1.0424127303049799</v>
      </c>
      <c r="W560">
        <v>206.14</v>
      </c>
      <c r="X560">
        <v>210</v>
      </c>
      <c r="Y560">
        <v>206.14</v>
      </c>
      <c r="Z560">
        <v>211.65</v>
      </c>
      <c r="AA560">
        <v>175</v>
      </c>
      <c r="AB560">
        <v>213.99</v>
      </c>
      <c r="AC560" s="2">
        <f>(Table2[[#This Row],[Close Price]]/Table2[[#This Row],[Day Low]])-1</f>
        <v>8.6834190356068763E-3</v>
      </c>
      <c r="AD560" s="2">
        <f>(Table2[[#This Row],[Day High]]/Table2[[#This Row],[Close Price]])-1</f>
        <v>9.9552734093204531E-3</v>
      </c>
      <c r="AE560" s="2">
        <f>(Table2[[#This Row],[Close Price]]/Table2[[#This Row],[Current Week Low]])-1</f>
        <v>8.6834190356068763E-3</v>
      </c>
      <c r="AF560" s="2">
        <f>(Table2[[#This Row],[Current Week High]]/Table2[[#This Row],[Close Price]])-1</f>
        <v>1.7890636271822302E-2</v>
      </c>
      <c r="AG560" s="2">
        <f>(Table2[[#This Row],[Close Price]]/Table2[[#This Row],[Current Month Low]])-1</f>
        <v>0.18817142857142866</v>
      </c>
      <c r="AH560" s="2">
        <f>(Table2[[#This Row],[Current Month High]]/Table2[[#This Row],[Close Price]])-1</f>
        <v>2.9144423604097636E-2</v>
      </c>
      <c r="AI560">
        <v>14.3894579906699</v>
      </c>
      <c r="AJ560">
        <v>63.402750491159097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0.04</v>
      </c>
      <c r="AM560" t="s">
        <v>10349</v>
      </c>
      <c r="AN560">
        <v>7.62</v>
      </c>
      <c r="AO560" t="s">
        <v>10349</v>
      </c>
      <c r="AQ560">
        <f>(Table2[[#This Row],[Sharpe Ratio]]-AVERAGE(Table2[Sharpe Ratio]))/_xlfn.STDEV.P(Table2[Sharpe Ratio])</f>
        <v>-0.75319309836626391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-5.1910404310493652E-2</v>
      </c>
      <c r="AS560">
        <f>_xlfn.RANK.AVG(Table2[[#This Row],[1Y Return vs Nifty Z-Score]],Table2[1Y Return vs Nifty Z-Score])</f>
        <v>359</v>
      </c>
      <c r="AT560">
        <f>_xlfn.RANK.AVG(Table2[[#This Row],[6M Return vs Nifty Z-Score]],Table2[6M Return vs Nifty Z-Score])</f>
        <v>651</v>
      </c>
      <c r="AU560">
        <f>_xlfn.RANK.AVG(Table2[[#This Row],[Sharpe Ratio Z-Score]],Table2[Sharpe Ratio Z-Score])</f>
        <v>551.5</v>
      </c>
      <c r="AV560">
        <f>(Table2[[#This Row],[Rank 1Y]]+Table2[[#This Row],[Rank 6M]]+Table2[[#This Row],[Rank Sharpe]])/3</f>
        <v>520.5</v>
      </c>
    </row>
    <row r="561" spans="1:48" x14ac:dyDescent="0.3">
      <c r="A561" t="s">
        <v>542</v>
      </c>
      <c r="B561" t="s">
        <v>543</v>
      </c>
      <c r="C561" t="s">
        <v>10305</v>
      </c>
      <c r="D561" t="s">
        <v>37</v>
      </c>
      <c r="E561">
        <v>37460.482818195</v>
      </c>
      <c r="F561">
        <v>1085.45</v>
      </c>
      <c r="G561">
        <v>-12.8324136973532</v>
      </c>
      <c r="H561">
        <f>(Table2[[#This Row],[1Y Return vs Nifty]]-AVERAGE(Table2[1Y Return vs Nifty]))/_xlfn.STDEV.P(Table2[1Y Return vs Nifty])</f>
        <v>-0.66924011845059839</v>
      </c>
      <c r="I561">
        <v>-5.10812284238449</v>
      </c>
      <c r="J561">
        <f>(Table2[[#This Row],[1M Return vs Nifty]]-AVERAGE(Table2[1M Return vs Nifty]))/_xlfn.STDEV.P(Table2[1M Return vs Nifty])</f>
        <v>-0.50239491289676341</v>
      </c>
      <c r="K561">
        <v>3.3403217795748499</v>
      </c>
      <c r="L561">
        <f>(Table2[[#This Row],[6M Return vs Nifty]]-AVERAGE(Table2[6M Return vs Nifty]))/_xlfn.STDEV.P(Table2[6M Return vs Nifty])</f>
        <v>-0.15528507664229785</v>
      </c>
      <c r="M561">
        <v>6.01994343266903</v>
      </c>
      <c r="N561">
        <f>(Table2[[#This Row],[1W Return vs Nifty]]-AVERAGE(Table2[1W Return vs Nifty]))/_xlfn.STDEV.P(Table2[1W Return vs Nifty])</f>
        <v>1.2676234472059515</v>
      </c>
      <c r="O561">
        <v>1057.54</v>
      </c>
      <c r="P561">
        <v>1039.93223834029</v>
      </c>
      <c r="Q561">
        <v>977.21803812570897</v>
      </c>
      <c r="R561">
        <v>62.655848726348196</v>
      </c>
      <c r="S561" s="2">
        <f>(Table2[[#This Row],[Close Price]]-Table2[[#This Row],[20D EMA]])/Table2[[#This Row],[20D EMA]]</f>
        <v>2.6391436730525637E-2</v>
      </c>
      <c r="T561" s="2">
        <f>(Table2[[#This Row],[Close Price]]-Table2[[#This Row],[50D EMA]])/Table2[[#This Row],[50D EMA]]</f>
        <v>4.3769930368112629E-2</v>
      </c>
      <c r="U561" s="2">
        <f>(Table2[[#This Row],[Close Price]]-Table2[[#This Row],[200D EMA]])/Table2[[#This Row],[200D EMA]]</f>
        <v>0.11075518221284425</v>
      </c>
      <c r="V561">
        <v>1.17313915312626</v>
      </c>
      <c r="W561">
        <v>1072.55</v>
      </c>
      <c r="X561">
        <v>1090.75</v>
      </c>
      <c r="Y561">
        <v>1060</v>
      </c>
      <c r="Z561">
        <v>1090.75</v>
      </c>
      <c r="AA561">
        <v>985.05</v>
      </c>
      <c r="AB561">
        <v>1131.95</v>
      </c>
      <c r="AC561" s="2">
        <f>(Table2[[#This Row],[Close Price]]/Table2[[#This Row],[Day Low]])-1</f>
        <v>1.202741130949625E-2</v>
      </c>
      <c r="AD561" s="2">
        <f>(Table2[[#This Row],[Day High]]/Table2[[#This Row],[Close Price]])-1</f>
        <v>4.8827675157767647E-3</v>
      </c>
      <c r="AE561" s="2">
        <f>(Table2[[#This Row],[Close Price]]/Table2[[#This Row],[Current Week Low]])-1</f>
        <v>2.4009433962264293E-2</v>
      </c>
      <c r="AF561" s="2">
        <f>(Table2[[#This Row],[Current Week High]]/Table2[[#This Row],[Close Price]])-1</f>
        <v>4.8827675157767647E-3</v>
      </c>
      <c r="AG561" s="2">
        <f>(Table2[[#This Row],[Close Price]]/Table2[[#This Row],[Current Month Low]])-1</f>
        <v>0.10192376021521765</v>
      </c>
      <c r="AH561" s="2">
        <f>(Table2[[#This Row],[Current Month High]]/Table2[[#This Row],[Close Price]])-1</f>
        <v>4.2839375374268629E-2</v>
      </c>
      <c r="AI561">
        <v>4.3346077663641802</v>
      </c>
      <c r="AJ561">
        <v>27.064676616915399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0.09</v>
      </c>
      <c r="AM561" t="s">
        <v>10349</v>
      </c>
      <c r="AN561">
        <v>-1.91</v>
      </c>
      <c r="AO561" t="s">
        <v>10348</v>
      </c>
      <c r="AP561">
        <v>-3.9519580732652E-2</v>
      </c>
      <c r="AQ561">
        <f>(Table2[[#This Row],[Sharpe Ratio]]-AVERAGE(Table2[Sharpe Ratio]))/_xlfn.STDEV.P(Table2[Sharpe Ratio])</f>
        <v>-1.2072294935038752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-1.2665261542875832</v>
      </c>
      <c r="AS561">
        <f>_xlfn.RANK.AVG(Table2[[#This Row],[1Y Return vs Nifty Z-Score]],Table2[1Y Return vs Nifty Z-Score])</f>
        <v>553</v>
      </c>
      <c r="AT561">
        <f>_xlfn.RANK.AVG(Table2[[#This Row],[6M Return vs Nifty Z-Score]],Table2[6M Return vs Nifty Z-Score])</f>
        <v>357</v>
      </c>
      <c r="AU561">
        <f>_xlfn.RANK.AVG(Table2[[#This Row],[Sharpe Ratio Z-Score]],Table2[Sharpe Ratio Z-Score])</f>
        <v>653</v>
      </c>
      <c r="AV561">
        <f>(Table2[[#This Row],[Rank 1Y]]+Table2[[#This Row],[Rank 6M]]+Table2[[#This Row],[Rank Sharpe]])/3</f>
        <v>521</v>
      </c>
    </row>
    <row r="562" spans="1:48" x14ac:dyDescent="0.3">
      <c r="A562" t="s">
        <v>471</v>
      </c>
      <c r="B562" t="s">
        <v>472</v>
      </c>
      <c r="C562" t="s">
        <v>632</v>
      </c>
      <c r="D562" t="s">
        <v>473</v>
      </c>
      <c r="E562">
        <v>46320.198332790002</v>
      </c>
      <c r="F562">
        <v>41528.35</v>
      </c>
      <c r="G562">
        <v>-25.017688418483601</v>
      </c>
      <c r="H562">
        <f>(Table2[[#This Row],[1Y Return vs Nifty]]-AVERAGE(Table2[1Y Return vs Nifty]))/_xlfn.STDEV.P(Table2[1Y Return vs Nifty])</f>
        <v>-0.86137203709160426</v>
      </c>
      <c r="I562">
        <v>5.3362974629676603E-2</v>
      </c>
      <c r="J562">
        <f>(Table2[[#This Row],[1M Return vs Nifty]]-AVERAGE(Table2[1M Return vs Nifty]))/_xlfn.STDEV.P(Table2[1M Return vs Nifty])</f>
        <v>-5.8469719592287644E-3</v>
      </c>
      <c r="K562">
        <v>3.7038738426151401</v>
      </c>
      <c r="L562">
        <f>(Table2[[#This Row],[6M Return vs Nifty]]-AVERAGE(Table2[6M Return vs Nifty]))/_xlfn.STDEV.P(Table2[6M Return vs Nifty])</f>
        <v>-0.14280699115808546</v>
      </c>
      <c r="M562">
        <v>0.68804384846132505</v>
      </c>
      <c r="N562">
        <f>(Table2[[#This Row],[1W Return vs Nifty]]-AVERAGE(Table2[1W Return vs Nifty]))/_xlfn.STDEV.P(Table2[1W Return vs Nifty])</f>
        <v>5.8268097461605016E-2</v>
      </c>
      <c r="O562">
        <v>41242.050000000003</v>
      </c>
      <c r="P562">
        <v>40302.501440850901</v>
      </c>
      <c r="Q562">
        <v>38432.9781847415</v>
      </c>
      <c r="R562">
        <v>52.654053271075398</v>
      </c>
      <c r="S562" s="2">
        <f>(Table2[[#This Row],[Close Price]]-Table2[[#This Row],[20D EMA]])/Table2[[#This Row],[20D EMA]]</f>
        <v>6.9419439625332787E-3</v>
      </c>
      <c r="T562" s="2">
        <f>(Table2[[#This Row],[Close Price]]-Table2[[#This Row],[50D EMA]])/Table2[[#This Row],[50D EMA]]</f>
        <v>3.0416190442873314E-2</v>
      </c>
      <c r="U562" s="2">
        <f>(Table2[[#This Row],[Close Price]]-Table2[[#This Row],[200D EMA]])/Table2[[#This Row],[200D EMA]]</f>
        <v>8.0539473167536374E-2</v>
      </c>
      <c r="V562">
        <v>0.52085596935345002</v>
      </c>
      <c r="W562">
        <v>41409</v>
      </c>
      <c r="X562">
        <v>42320</v>
      </c>
      <c r="Y562">
        <v>41409</v>
      </c>
      <c r="Z562">
        <v>42345</v>
      </c>
      <c r="AA562">
        <v>39586.5</v>
      </c>
      <c r="AB562">
        <v>42922</v>
      </c>
      <c r="AC562" s="2">
        <f>(Table2[[#This Row],[Close Price]]/Table2[[#This Row],[Day Low]])-1</f>
        <v>2.8822236711825155E-3</v>
      </c>
      <c r="AD562" s="2">
        <f>(Table2[[#This Row],[Day High]]/Table2[[#This Row],[Close Price]])-1</f>
        <v>1.9062881140233134E-2</v>
      </c>
      <c r="AE562" s="2">
        <f>(Table2[[#This Row],[Close Price]]/Table2[[#This Row],[Current Week Low]])-1</f>
        <v>2.8822236711825155E-3</v>
      </c>
      <c r="AF562" s="2">
        <f>(Table2[[#This Row],[Current Week High]]/Table2[[#This Row],[Close Price]])-1</f>
        <v>1.9664879534101454E-2</v>
      </c>
      <c r="AG562" s="2">
        <f>(Table2[[#This Row],[Close Price]]/Table2[[#This Row],[Current Month Low]])-1</f>
        <v>4.9053338890783449E-2</v>
      </c>
      <c r="AH562" s="2">
        <f>(Table2[[#This Row],[Current Month High]]/Table2[[#This Row],[Close Price]])-1</f>
        <v>3.3559002464581544E-2</v>
      </c>
      <c r="AI562">
        <v>3.35590024645815</v>
      </c>
      <c r="AJ562">
        <v>25.5769192970678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-0.02</v>
      </c>
      <c r="AM562" t="s">
        <v>10348</v>
      </c>
      <c r="AN562">
        <v>1.95</v>
      </c>
      <c r="AO562" t="s">
        <v>10349</v>
      </c>
      <c r="AP562">
        <v>-7.2698423622370003E-3</v>
      </c>
      <c r="AQ562">
        <f>(Table2[[#This Row],[Sharpe Ratio]]-AVERAGE(Table2[Sharpe Ratio]))/_xlfn.STDEV.P(Table2[Sharpe Ratio])</f>
        <v>-0.83671556895365073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-1.788473471700964</v>
      </c>
      <c r="AS562">
        <f>_xlfn.RANK.AVG(Table2[[#This Row],[1Y Return vs Nifty Z-Score]],Table2[1Y Return vs Nifty Z-Score])</f>
        <v>620</v>
      </c>
      <c r="AT562">
        <f>_xlfn.RANK.AVG(Table2[[#This Row],[6M Return vs Nifty Z-Score]],Table2[6M Return vs Nifty Z-Score])</f>
        <v>353</v>
      </c>
      <c r="AU562">
        <f>_xlfn.RANK.AVG(Table2[[#This Row],[Sharpe Ratio Z-Score]],Table2[Sharpe Ratio Z-Score])</f>
        <v>591</v>
      </c>
      <c r="AV562">
        <f>(Table2[[#This Row],[Rank 1Y]]+Table2[[#This Row],[Rank 6M]]+Table2[[#This Row],[Rank Sharpe]])/3</f>
        <v>521.33333333333337</v>
      </c>
    </row>
    <row r="563" spans="1:48" x14ac:dyDescent="0.3">
      <c r="A563" t="s">
        <v>894</v>
      </c>
      <c r="B563" t="s">
        <v>895</v>
      </c>
      <c r="C563" t="s">
        <v>10304</v>
      </c>
      <c r="D563" t="s">
        <v>21</v>
      </c>
      <c r="E563">
        <v>17482.645676100001</v>
      </c>
      <c r="F563">
        <v>629.75</v>
      </c>
      <c r="G563">
        <v>-6.3753626002716599</v>
      </c>
      <c r="H563">
        <f>(Table2[[#This Row],[1Y Return vs Nifty]]-AVERAGE(Table2[1Y Return vs Nifty]))/_xlfn.STDEV.P(Table2[1Y Return vs Nifty])</f>
        <v>-0.56742824761161248</v>
      </c>
      <c r="I563">
        <v>-17.5148985647686</v>
      </c>
      <c r="J563">
        <f>(Table2[[#This Row],[1M Return vs Nifty]]-AVERAGE(Table2[1M Return vs Nifty]))/_xlfn.STDEV.P(Table2[1M Return vs Nifty])</f>
        <v>-1.6959579986105984</v>
      </c>
      <c r="K563">
        <v>-39.273555194117201</v>
      </c>
      <c r="L563">
        <f>(Table2[[#This Row],[6M Return vs Nifty]]-AVERAGE(Table2[6M Return vs Nifty]))/_xlfn.STDEV.P(Table2[6M Return vs Nifty])</f>
        <v>-1.6179080507622685</v>
      </c>
      <c r="M563">
        <v>-3.5515296987125802</v>
      </c>
      <c r="N563">
        <f>(Table2[[#This Row],[1W Return vs Nifty]]-AVERAGE(Table2[1W Return vs Nifty]))/_xlfn.STDEV.P(Table2[1W Return vs Nifty])</f>
        <v>-0.90333121042769537</v>
      </c>
      <c r="O563">
        <v>631.57000000000005</v>
      </c>
      <c r="P563">
        <v>634.57507010334098</v>
      </c>
      <c r="Q563">
        <v>634.41687537407995</v>
      </c>
      <c r="R563">
        <v>51.838757971489102</v>
      </c>
      <c r="S563" s="2">
        <f>(Table2[[#This Row],[Close Price]]-Table2[[#This Row],[20D EMA]])/Table2[[#This Row],[20D EMA]]</f>
        <v>-2.8817074908561993E-3</v>
      </c>
      <c r="T563" s="2">
        <f>(Table2[[#This Row],[Close Price]]-Table2[[#This Row],[50D EMA]])/Table2[[#This Row],[50D EMA]]</f>
        <v>-7.6036237959288423E-3</v>
      </c>
      <c r="U563" s="2">
        <f>(Table2[[#This Row],[Close Price]]-Table2[[#This Row],[200D EMA]])/Table2[[#This Row],[200D EMA]]</f>
        <v>-7.3561652522691114E-3</v>
      </c>
      <c r="V563">
        <v>0.71080740409937704</v>
      </c>
      <c r="W563">
        <v>619.85</v>
      </c>
      <c r="X563">
        <v>632</v>
      </c>
      <c r="Y563">
        <v>618.4</v>
      </c>
      <c r="Z563">
        <v>632.4</v>
      </c>
      <c r="AA563">
        <v>579.35</v>
      </c>
      <c r="AB563">
        <v>730</v>
      </c>
      <c r="AC563" s="2">
        <f>(Table2[[#This Row],[Close Price]]/Table2[[#This Row],[Day Low]])-1</f>
        <v>1.5971606033717833E-2</v>
      </c>
      <c r="AD563" s="2">
        <f>(Table2[[#This Row],[Day High]]/Table2[[#This Row],[Close Price]])-1</f>
        <v>3.5728463676061306E-3</v>
      </c>
      <c r="AE563" s="2">
        <f>(Table2[[#This Row],[Close Price]]/Table2[[#This Row],[Current Week Low]])-1</f>
        <v>1.8353816300129333E-2</v>
      </c>
      <c r="AF563" s="2">
        <f>(Table2[[#This Row],[Current Week High]]/Table2[[#This Row],[Close Price]])-1</f>
        <v>4.2080190551805341E-3</v>
      </c>
      <c r="AG563" s="2">
        <f>(Table2[[#This Row],[Close Price]]/Table2[[#This Row],[Current Month Low]])-1</f>
        <v>8.6994045050487578E-2</v>
      </c>
      <c r="AH563" s="2">
        <f>(Table2[[#This Row],[Current Month High]]/Table2[[#This Row],[Close Price]])-1</f>
        <v>0.15919015482334253</v>
      </c>
      <c r="AI563">
        <v>38.150059547439398</v>
      </c>
      <c r="AJ563">
        <v>34.103492333901102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10348</v>
      </c>
      <c r="AN563">
        <v>1.85</v>
      </c>
      <c r="AO563" t="s">
        <v>10349</v>
      </c>
      <c r="AP563">
        <v>7.2113545121079994E-2</v>
      </c>
      <c r="AQ563">
        <f>(Table2[[#This Row],[Sharpe Ratio]]-AVERAGE(Table2[Sharpe Ratio]))/_xlfn.STDEV.P(Table2[Sharpe Ratio])</f>
        <v>7.531199861003815E-2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505</v>
      </c>
      <c r="AT563">
        <f>_xlfn.RANK.AVG(Table2[[#This Row],[6M Return vs Nifty Z-Score]],Table2[6M Return vs Nifty Z-Score])</f>
        <v>724</v>
      </c>
      <c r="AU563">
        <f>_xlfn.RANK.AVG(Table2[[#This Row],[Sharpe Ratio Z-Score]],Table2[Sharpe Ratio Z-Score])</f>
        <v>335</v>
      </c>
      <c r="AV563">
        <f>(Table2[[#This Row],[Rank 1Y]]+Table2[[#This Row],[Rank 6M]]+Table2[[#This Row],[Rank Sharpe]])/3</f>
        <v>521.33333333333337</v>
      </c>
    </row>
    <row r="564" spans="1:48" x14ac:dyDescent="0.3">
      <c r="A564" t="s">
        <v>873</v>
      </c>
      <c r="B564" t="s">
        <v>874</v>
      </c>
      <c r="C564" t="s">
        <v>10304</v>
      </c>
      <c r="D564" t="s">
        <v>21</v>
      </c>
      <c r="E564">
        <v>17856.11965194</v>
      </c>
      <c r="F564">
        <v>646.35</v>
      </c>
      <c r="G564">
        <v>3.3985489228985801</v>
      </c>
      <c r="H564">
        <f>(Table2[[#This Row],[1Y Return vs Nifty]]-AVERAGE(Table2[1Y Return vs Nifty]))/_xlfn.STDEV.P(Table2[1Y Return vs Nifty])</f>
        <v>-0.41331761682561025</v>
      </c>
      <c r="I564">
        <v>-14.9949165605657</v>
      </c>
      <c r="J564">
        <f>(Table2[[#This Row],[1M Return vs Nifty]]-AVERAGE(Table2[1M Return vs Nifty]))/_xlfn.STDEV.P(Table2[1M Return vs Nifty])</f>
        <v>-1.4535293802344964</v>
      </c>
      <c r="K564">
        <v>-31.724998110854202</v>
      </c>
      <c r="L564">
        <f>(Table2[[#This Row],[6M Return vs Nifty]]-AVERAGE(Table2[6M Return vs Nifty]))/_xlfn.STDEV.P(Table2[6M Return vs Nifty])</f>
        <v>-1.3588212509798281</v>
      </c>
      <c r="M564">
        <v>-0.61893812299580298</v>
      </c>
      <c r="N564">
        <f>(Table2[[#This Row],[1W Return vs Nifty]]-AVERAGE(Table2[1W Return vs Nifty]))/_xlfn.STDEV.P(Table2[1W Return vs Nifty])</f>
        <v>-0.2381751521229539</v>
      </c>
      <c r="O564">
        <v>622.13</v>
      </c>
      <c r="P564">
        <v>646.73165705173994</v>
      </c>
      <c r="Q564">
        <v>645.99713411356799</v>
      </c>
      <c r="R564">
        <v>66.467076972142607</v>
      </c>
      <c r="S564" s="2">
        <f>(Table2[[#This Row],[Close Price]]-Table2[[#This Row],[20D EMA]])/Table2[[#This Row],[20D EMA]]</f>
        <v>3.8930770096282173E-2</v>
      </c>
      <c r="T564" s="2">
        <f>(Table2[[#This Row],[Close Price]]-Table2[[#This Row],[50D EMA]])/Table2[[#This Row],[50D EMA]]</f>
        <v>-5.9013200850532659E-4</v>
      </c>
      <c r="U564" s="2">
        <f>(Table2[[#This Row],[Close Price]]-Table2[[#This Row],[200D EMA]])/Table2[[#This Row],[200D EMA]]</f>
        <v>5.4623444563144607E-4</v>
      </c>
      <c r="V564">
        <v>1.3631669310455801</v>
      </c>
      <c r="W564">
        <v>621</v>
      </c>
      <c r="X564">
        <v>647.5</v>
      </c>
      <c r="Y564">
        <v>609.04999999999995</v>
      </c>
      <c r="Z564">
        <v>647.5</v>
      </c>
      <c r="AA564">
        <v>550.85</v>
      </c>
      <c r="AB564">
        <v>675.5</v>
      </c>
      <c r="AC564" s="2">
        <f>(Table2[[#This Row],[Close Price]]/Table2[[#This Row],[Day Low]])-1</f>
        <v>4.0821256038647391E-2</v>
      </c>
      <c r="AD564" s="2">
        <f>(Table2[[#This Row],[Day High]]/Table2[[#This Row],[Close Price]])-1</f>
        <v>1.7792217838632496E-3</v>
      </c>
      <c r="AE564" s="2">
        <f>(Table2[[#This Row],[Close Price]]/Table2[[#This Row],[Current Week Low]])-1</f>
        <v>6.1242919300550147E-2</v>
      </c>
      <c r="AF564" s="2">
        <f>(Table2[[#This Row],[Current Week High]]/Table2[[#This Row],[Close Price]])-1</f>
        <v>1.7792217838632496E-3</v>
      </c>
      <c r="AG564" s="2">
        <f>(Table2[[#This Row],[Close Price]]/Table2[[#This Row],[Current Month Low]])-1</f>
        <v>0.17336843060724338</v>
      </c>
      <c r="AH564" s="2">
        <f>(Table2[[#This Row],[Current Month High]]/Table2[[#This Row],[Close Price]])-1</f>
        <v>4.5099404347489713E-2</v>
      </c>
      <c r="AI564">
        <v>33.341069080219697</v>
      </c>
      <c r="AJ564">
        <v>36.822607959356397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-0.18</v>
      </c>
      <c r="AM564" t="s">
        <v>10348</v>
      </c>
      <c r="AN564">
        <v>13.11</v>
      </c>
      <c r="AO564" t="s">
        <v>10349</v>
      </c>
      <c r="AP564">
        <v>3.9986280939357001E-2</v>
      </c>
      <c r="AQ564">
        <f>(Table2[[#This Row],[Sharpe Ratio]]-AVERAGE(Table2[Sharpe Ratio]))/_xlfn.STDEV.P(Table2[Sharpe Ratio])</f>
        <v>-0.29379483259303518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434</v>
      </c>
      <c r="AT564">
        <f>_xlfn.RANK.AVG(Table2[[#This Row],[6M Return vs Nifty Z-Score]],Table2[6M Return vs Nifty Z-Score])</f>
        <v>706</v>
      </c>
      <c r="AU564">
        <f>_xlfn.RANK.AVG(Table2[[#This Row],[Sharpe Ratio Z-Score]],Table2[Sharpe Ratio Z-Score])</f>
        <v>426</v>
      </c>
      <c r="AV564">
        <f>(Table2[[#This Row],[Rank 1Y]]+Table2[[#This Row],[Rank 6M]]+Table2[[#This Row],[Rank Sharpe]])/3</f>
        <v>522</v>
      </c>
    </row>
    <row r="565" spans="1:48" x14ac:dyDescent="0.3">
      <c r="A565" t="s">
        <v>1206</v>
      </c>
      <c r="B565" t="s">
        <v>1207</v>
      </c>
      <c r="C565" t="s">
        <v>10307</v>
      </c>
      <c r="D565" t="s">
        <v>993</v>
      </c>
      <c r="E565">
        <v>9963.4606274130001</v>
      </c>
      <c r="F565">
        <v>46.81</v>
      </c>
      <c r="G565">
        <v>-27.089563758232</v>
      </c>
      <c r="H565">
        <f>(Table2[[#This Row],[1Y Return vs Nifty]]-AVERAGE(Table2[1Y Return vs Nifty]))/_xlfn.STDEV.P(Table2[1Y Return vs Nifty])</f>
        <v>-0.89404043344056383</v>
      </c>
      <c r="I565">
        <v>-9.4998535985977508</v>
      </c>
      <c r="J565">
        <f>(Table2[[#This Row],[1M Return vs Nifty]]-AVERAGE(Table2[1M Return vs Nifty]))/_xlfn.STDEV.P(Table2[1M Return vs Nifty])</f>
        <v>-0.92489047744163289</v>
      </c>
      <c r="K565">
        <v>-12.357964353496101</v>
      </c>
      <c r="L565">
        <f>(Table2[[#This Row],[6M Return vs Nifty]]-AVERAGE(Table2[6M Return vs Nifty]))/_xlfn.STDEV.P(Table2[6M Return vs Nifty])</f>
        <v>-0.69409251645148129</v>
      </c>
      <c r="M565">
        <v>-2.7632878269936101</v>
      </c>
      <c r="N565">
        <f>(Table2[[#This Row],[1W Return vs Nifty]]-AVERAGE(Table2[1W Return vs Nifty]))/_xlfn.STDEV.P(Table2[1W Return vs Nifty])</f>
        <v>-0.72454604964198566</v>
      </c>
      <c r="O565">
        <v>47.44</v>
      </c>
      <c r="P565">
        <v>47.349916877843803</v>
      </c>
      <c r="Q565">
        <v>46.672335973350897</v>
      </c>
      <c r="R565">
        <v>44.075711555819801</v>
      </c>
      <c r="S565" s="2">
        <f>(Table2[[#This Row],[Close Price]]-Table2[[#This Row],[20D EMA]])/Table2[[#This Row],[20D EMA]]</f>
        <v>-1.3279932546374272E-2</v>
      </c>
      <c r="T565" s="2">
        <f>(Table2[[#This Row],[Close Price]]-Table2[[#This Row],[50D EMA]])/Table2[[#This Row],[50D EMA]]</f>
        <v>-1.1402699591568692E-2</v>
      </c>
      <c r="U565" s="2">
        <f>(Table2[[#This Row],[Close Price]]-Table2[[#This Row],[200D EMA]])/Table2[[#This Row],[200D EMA]]</f>
        <v>2.9495850974270701E-3</v>
      </c>
      <c r="V565">
        <v>0.43975876969797101</v>
      </c>
      <c r="W565">
        <v>46.43</v>
      </c>
      <c r="X565">
        <v>47.1</v>
      </c>
      <c r="Y565">
        <v>46.43</v>
      </c>
      <c r="Z565">
        <v>47.44</v>
      </c>
      <c r="AA565">
        <v>44.18</v>
      </c>
      <c r="AB565">
        <v>51.19</v>
      </c>
      <c r="AC565" s="2">
        <f>(Table2[[#This Row],[Close Price]]/Table2[[#This Row],[Day Low]])-1</f>
        <v>8.1843635580445273E-3</v>
      </c>
      <c r="AD565" s="2">
        <f>(Table2[[#This Row],[Day High]]/Table2[[#This Row],[Close Price]])-1</f>
        <v>6.195257423627476E-3</v>
      </c>
      <c r="AE565" s="2">
        <f>(Table2[[#This Row],[Close Price]]/Table2[[#This Row],[Current Week Low]])-1</f>
        <v>8.1843635580445273E-3</v>
      </c>
      <c r="AF565" s="2">
        <f>(Table2[[#This Row],[Current Week High]]/Table2[[#This Row],[Close Price]])-1</f>
        <v>1.3458662678914601E-2</v>
      </c>
      <c r="AG565" s="2">
        <f>(Table2[[#This Row],[Close Price]]/Table2[[#This Row],[Current Month Low]])-1</f>
        <v>5.9529198732458211E-2</v>
      </c>
      <c r="AH565" s="2">
        <f>(Table2[[#This Row],[Current Month High]]/Table2[[#This Row],[Close Price]])-1</f>
        <v>9.3569750053407397E-2</v>
      </c>
      <c r="AI565">
        <v>22.3029267250587</v>
      </c>
      <c r="AJ565">
        <v>28.071135430916499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0.05</v>
      </c>
      <c r="AM565" t="s">
        <v>10349</v>
      </c>
      <c r="AN565">
        <v>1.94</v>
      </c>
      <c r="AO565" t="s">
        <v>10349</v>
      </c>
      <c r="AP565">
        <v>5.7773748199696003E-2</v>
      </c>
      <c r="AQ565">
        <f>(Table2[[#This Row],[Sharpe Ratio]]-AVERAGE(Table2[Sharpe Ratio]))/_xlfn.STDEV.P(Table2[Sharpe Ratio])</f>
        <v>-8.9436452170241487E-2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-3.3270059291459053</v>
      </c>
      <c r="AS565">
        <f>_xlfn.RANK.AVG(Table2[[#This Row],[1Y Return vs Nifty Z-Score]],Table2[1Y Return vs Nifty Z-Score])</f>
        <v>632</v>
      </c>
      <c r="AT565">
        <f>_xlfn.RANK.AVG(Table2[[#This Row],[6M Return vs Nifty Z-Score]],Table2[6M Return vs Nifty Z-Score])</f>
        <v>559</v>
      </c>
      <c r="AU565">
        <f>_xlfn.RANK.AVG(Table2[[#This Row],[Sharpe Ratio Z-Score]],Table2[Sharpe Ratio Z-Score])</f>
        <v>375</v>
      </c>
      <c r="AV565">
        <f>(Table2[[#This Row],[Rank 1Y]]+Table2[[#This Row],[Rank 6M]]+Table2[[#This Row],[Rank Sharpe]])/3</f>
        <v>522</v>
      </c>
    </row>
    <row r="566" spans="1:48" x14ac:dyDescent="0.3">
      <c r="A566" t="s">
        <v>1788</v>
      </c>
      <c r="B566" t="s">
        <v>1789</v>
      </c>
      <c r="C566" t="s">
        <v>10308</v>
      </c>
      <c r="D566" t="s">
        <v>46</v>
      </c>
      <c r="E566">
        <v>4429.555659099</v>
      </c>
      <c r="F566">
        <v>54.87</v>
      </c>
      <c r="G566">
        <v>-33.5925968623975</v>
      </c>
      <c r="H566">
        <f>(Table2[[#This Row],[1Y Return vs Nifty]]-AVERAGE(Table2[1Y Return vs Nifty]))/_xlfn.STDEV.P(Table2[1Y Return vs Nifty])</f>
        <v>-0.99657732783841013</v>
      </c>
      <c r="I566">
        <v>-11.9205675682555</v>
      </c>
      <c r="J566">
        <f>(Table2[[#This Row],[1M Return vs Nifty]]-AVERAGE(Table2[1M Return vs Nifty]))/_xlfn.STDEV.P(Table2[1M Return vs Nifty])</f>
        <v>-1.1577692607698835</v>
      </c>
      <c r="K566">
        <v>-35.310252874834802</v>
      </c>
      <c r="L566">
        <f>(Table2[[#This Row],[6M Return vs Nifty]]-AVERAGE(Table2[6M Return vs Nifty]))/_xlfn.STDEV.P(Table2[6M Return vs Nifty])</f>
        <v>-1.4818768459708316</v>
      </c>
      <c r="M566">
        <v>-4.4603564547491699</v>
      </c>
      <c r="N566">
        <f>(Table2[[#This Row],[1W Return vs Nifty]]-AVERAGE(Table2[1W Return vs Nifty]))/_xlfn.STDEV.P(Table2[1W Return vs Nifty])</f>
        <v>-1.1094668440879776</v>
      </c>
      <c r="O566">
        <v>55.54</v>
      </c>
      <c r="P566">
        <v>58.2346662405714</v>
      </c>
      <c r="Q566">
        <v>57.488077719239598</v>
      </c>
      <c r="R566">
        <v>50.108898594700001</v>
      </c>
      <c r="S566" s="2">
        <f>(Table2[[#This Row],[Close Price]]-Table2[[#This Row],[20D EMA]])/Table2[[#This Row],[20D EMA]]</f>
        <v>-1.2063377745768846E-2</v>
      </c>
      <c r="T566" s="2">
        <f>(Table2[[#This Row],[Close Price]]-Table2[[#This Row],[50D EMA]])/Table2[[#This Row],[50D EMA]]</f>
        <v>-5.7777720003953238E-2</v>
      </c>
      <c r="U566" s="2">
        <f>(Table2[[#This Row],[Close Price]]-Table2[[#This Row],[200D EMA]])/Table2[[#This Row],[200D EMA]]</f>
        <v>-4.5541229122771761E-2</v>
      </c>
      <c r="V566">
        <v>0.73405461004845396</v>
      </c>
      <c r="W566">
        <v>53.85</v>
      </c>
      <c r="X566">
        <v>55.4</v>
      </c>
      <c r="Y566">
        <v>53.85</v>
      </c>
      <c r="Z566">
        <v>55.4</v>
      </c>
      <c r="AA566">
        <v>50.96</v>
      </c>
      <c r="AB566">
        <v>59.98</v>
      </c>
      <c r="AC566" s="2">
        <f>(Table2[[#This Row],[Close Price]]/Table2[[#This Row],[Day Low]])-1</f>
        <v>1.8941504178273005E-2</v>
      </c>
      <c r="AD566" s="2">
        <f>(Table2[[#This Row],[Day High]]/Table2[[#This Row],[Close Price]])-1</f>
        <v>9.6591944596318147E-3</v>
      </c>
      <c r="AE566" s="2">
        <f>(Table2[[#This Row],[Close Price]]/Table2[[#This Row],[Current Week Low]])-1</f>
        <v>1.8941504178273005E-2</v>
      </c>
      <c r="AF566" s="2">
        <f>(Table2[[#This Row],[Current Week High]]/Table2[[#This Row],[Close Price]])-1</f>
        <v>9.6591944596318147E-3</v>
      </c>
      <c r="AG566" s="2">
        <f>(Table2[[#This Row],[Close Price]]/Table2[[#This Row],[Current Month Low]])-1</f>
        <v>7.6726844583987264E-2</v>
      </c>
      <c r="AH566" s="2">
        <f>(Table2[[#This Row],[Current Month High]]/Table2[[#This Row],[Close Price]])-1</f>
        <v>9.3129214507016611E-2</v>
      </c>
      <c r="AI566">
        <v>43.9766721341352</v>
      </c>
      <c r="AJ566">
        <v>30.487514863257999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10348</v>
      </c>
      <c r="AN566">
        <v>0.56999999999999995</v>
      </c>
      <c r="AO566" t="s">
        <v>10349</v>
      </c>
      <c r="AP566">
        <v>0.123597123926767</v>
      </c>
      <c r="AQ566">
        <f>(Table2[[#This Row],[Sharpe Ratio]]-AVERAGE(Table2[Sharpe Ratio]))/_xlfn.STDEV.P(Table2[Sharpe Ratio])</f>
        <v>0.66680153610920356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669</v>
      </c>
      <c r="AT566">
        <f>_xlfn.RANK.AVG(Table2[[#This Row],[6M Return vs Nifty Z-Score]],Table2[6M Return vs Nifty Z-Score])</f>
        <v>716</v>
      </c>
      <c r="AU566">
        <f>_xlfn.RANK.AVG(Table2[[#This Row],[Sharpe Ratio Z-Score]],Table2[Sharpe Ratio Z-Score])</f>
        <v>181</v>
      </c>
      <c r="AV566">
        <f>(Table2[[#This Row],[Rank 1Y]]+Table2[[#This Row],[Rank 6M]]+Table2[[#This Row],[Rank Sharpe]])/3</f>
        <v>522</v>
      </c>
    </row>
    <row r="567" spans="1:48" x14ac:dyDescent="0.3">
      <c r="A567" t="s">
        <v>16</v>
      </c>
      <c r="B567" t="s">
        <v>17</v>
      </c>
      <c r="C567" t="s">
        <v>10303</v>
      </c>
      <c r="D567" t="s">
        <v>18</v>
      </c>
      <c r="E567">
        <v>2030352.40184363</v>
      </c>
      <c r="F567">
        <v>3000.9</v>
      </c>
      <c r="G567">
        <v>-7.0567777750372098</v>
      </c>
      <c r="H567">
        <f>(Table2[[#This Row],[1Y Return vs Nifty]]-AVERAGE(Table2[1Y Return vs Nifty]))/_xlfn.STDEV.P(Table2[1Y Return vs Nifty])</f>
        <v>-0.57817249490312184</v>
      </c>
      <c r="I567">
        <v>-1.0265112320784799</v>
      </c>
      <c r="J567">
        <f>(Table2[[#This Row],[1M Return vs Nifty]]-AVERAGE(Table2[1M Return vs Nifty]))/_xlfn.STDEV.P(Table2[1M Return vs Nifty])</f>
        <v>-0.10973359159207646</v>
      </c>
      <c r="K567">
        <v>-11.7047470382506</v>
      </c>
      <c r="L567">
        <f>(Table2[[#This Row],[6M Return vs Nifty]]-AVERAGE(Table2[6M Return vs Nifty]))/_xlfn.STDEV.P(Table2[6M Return vs Nifty])</f>
        <v>-0.6716723397339095</v>
      </c>
      <c r="M567">
        <v>-0.203488453122812</v>
      </c>
      <c r="N567">
        <f>(Table2[[#This Row],[1W Return vs Nifty]]-AVERAGE(Table2[1W Return vs Nifty]))/_xlfn.STDEV.P(Table2[1W Return vs Nifty])</f>
        <v>-0.14394489274250039</v>
      </c>
      <c r="O567">
        <v>2987.94</v>
      </c>
      <c r="P567">
        <v>2991.8683498036899</v>
      </c>
      <c r="Q567">
        <v>2836.94046653736</v>
      </c>
      <c r="R567">
        <v>56.109880112667497</v>
      </c>
      <c r="S567" s="2">
        <f>(Table2[[#This Row],[Close Price]]-Table2[[#This Row],[20D EMA]])/Table2[[#This Row],[20D EMA]]</f>
        <v>4.3374364947087411E-3</v>
      </c>
      <c r="T567" s="2">
        <f>(Table2[[#This Row],[Close Price]]-Table2[[#This Row],[50D EMA]])/Table2[[#This Row],[50D EMA]]</f>
        <v>3.0187324909877289E-3</v>
      </c>
      <c r="U567" s="2">
        <f>(Table2[[#This Row],[Close Price]]-Table2[[#This Row],[200D EMA]])/Table2[[#This Row],[200D EMA]]</f>
        <v>5.7794492128614053E-2</v>
      </c>
      <c r="V567">
        <v>0.70682627487680605</v>
      </c>
      <c r="W567">
        <v>2998.9</v>
      </c>
      <c r="X567">
        <v>3026.95</v>
      </c>
      <c r="Y567">
        <v>2998.9</v>
      </c>
      <c r="Z567">
        <v>3046</v>
      </c>
      <c r="AA567">
        <v>2866.5</v>
      </c>
      <c r="AB567">
        <v>3046</v>
      </c>
      <c r="AC567" s="2">
        <f>(Table2[[#This Row],[Close Price]]/Table2[[#This Row],[Day Low]])-1</f>
        <v>6.669112007735567E-4</v>
      </c>
      <c r="AD567" s="2">
        <f>(Table2[[#This Row],[Day High]]/Table2[[#This Row],[Close Price]])-1</f>
        <v>8.6807291145989396E-3</v>
      </c>
      <c r="AE567" s="2">
        <f>(Table2[[#This Row],[Close Price]]/Table2[[#This Row],[Current Week Low]])-1</f>
        <v>6.669112007735567E-4</v>
      </c>
      <c r="AF567" s="2">
        <f>(Table2[[#This Row],[Current Week High]]/Table2[[#This Row],[Close Price]])-1</f>
        <v>1.5028824685927589E-2</v>
      </c>
      <c r="AG567" s="2">
        <f>(Table2[[#This Row],[Close Price]]/Table2[[#This Row],[Current Month Low]])-1</f>
        <v>4.6886446886446942E-2</v>
      </c>
      <c r="AH567" s="2">
        <f>(Table2[[#This Row],[Current Month High]]/Table2[[#This Row],[Close Price]])-1</f>
        <v>1.5028824685927589E-2</v>
      </c>
      <c r="AI567">
        <v>7.2211669832383496</v>
      </c>
      <c r="AJ567">
        <v>35.157411160653901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-0.05</v>
      </c>
      <c r="AM567" t="s">
        <v>10348</v>
      </c>
      <c r="AN567">
        <v>3.54</v>
      </c>
      <c r="AO567" t="s">
        <v>10349</v>
      </c>
      <c r="AP567">
        <v>7.1897837668569997E-3</v>
      </c>
      <c r="AQ567">
        <f>(Table2[[#This Row],[Sharpe Ratio]]-AVERAGE(Table2[Sharpe Ratio]))/_xlfn.STDEV.P(Table2[Sharpe Ratio])</f>
        <v>-0.67059041274046416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510</v>
      </c>
      <c r="AT567">
        <f>_xlfn.RANK.AVG(Table2[[#This Row],[6M Return vs Nifty Z-Score]],Table2[6M Return vs Nifty Z-Score])</f>
        <v>548</v>
      </c>
      <c r="AU567">
        <f>_xlfn.RANK.AVG(Table2[[#This Row],[Sharpe Ratio Z-Score]],Table2[Sharpe Ratio Z-Score])</f>
        <v>509</v>
      </c>
      <c r="AV567">
        <f>(Table2[[#This Row],[Rank 1Y]]+Table2[[#This Row],[Rank 6M]]+Table2[[#This Row],[Rank Sharpe]])/3</f>
        <v>522.33333333333337</v>
      </c>
    </row>
    <row r="568" spans="1:48" x14ac:dyDescent="0.3">
      <c r="A568" t="s">
        <v>777</v>
      </c>
      <c r="B568" t="s">
        <v>778</v>
      </c>
      <c r="C568" t="s">
        <v>10313</v>
      </c>
      <c r="D568" t="s">
        <v>492</v>
      </c>
      <c r="E568">
        <v>21413.241322255999</v>
      </c>
      <c r="F568">
        <v>177.52</v>
      </c>
      <c r="G568">
        <v>-37.9716967861199</v>
      </c>
      <c r="H568">
        <f>(Table2[[#This Row],[1Y Return vs Nifty]]-AVERAGE(Table2[1Y Return vs Nifty]))/_xlfn.STDEV.P(Table2[1Y Return vs Nifty])</f>
        <v>-1.0656250013230679</v>
      </c>
      <c r="I568">
        <v>8.3713553275546804E-2</v>
      </c>
      <c r="J568">
        <f>(Table2[[#This Row],[1M Return vs Nifty]]-AVERAGE(Table2[1M Return vs Nifty]))/_xlfn.STDEV.P(Table2[1M Return vs Nifty])</f>
        <v>-2.9271698194666906E-3</v>
      </c>
      <c r="K568">
        <v>0.153474319883486</v>
      </c>
      <c r="L568">
        <f>(Table2[[#This Row],[6M Return vs Nifty]]-AVERAGE(Table2[6M Return vs Nifty]))/_xlfn.STDEV.P(Table2[6M Return vs Nifty])</f>
        <v>-0.26466626043925795</v>
      </c>
      <c r="M568">
        <v>3.7849591803473399</v>
      </c>
      <c r="N568">
        <f>(Table2[[#This Row],[1W Return vs Nifty]]-AVERAGE(Table2[1W Return vs Nifty]))/_xlfn.STDEV.P(Table2[1W Return vs Nifty])</f>
        <v>0.7606952653352419</v>
      </c>
      <c r="O568">
        <v>175.61</v>
      </c>
      <c r="P568">
        <v>172.53939217302201</v>
      </c>
      <c r="Q568">
        <v>171.36377293621501</v>
      </c>
      <c r="R568">
        <v>53.251132862911298</v>
      </c>
      <c r="S568" s="2">
        <f>(Table2[[#This Row],[Close Price]]-Table2[[#This Row],[20D EMA]])/Table2[[#This Row],[20D EMA]]</f>
        <v>1.0876373782814171E-2</v>
      </c>
      <c r="T568" s="2">
        <f>(Table2[[#This Row],[Close Price]]-Table2[[#This Row],[50D EMA]])/Table2[[#This Row],[50D EMA]]</f>
        <v>2.8866496886597714E-2</v>
      </c>
      <c r="U568" s="2">
        <f>(Table2[[#This Row],[Close Price]]-Table2[[#This Row],[200D EMA]])/Table2[[#This Row],[200D EMA]]</f>
        <v>3.5924903836451277E-2</v>
      </c>
      <c r="V568">
        <v>1.3326879261312901</v>
      </c>
      <c r="W568">
        <v>177.2</v>
      </c>
      <c r="X568">
        <v>183.6</v>
      </c>
      <c r="Y568">
        <v>177.2</v>
      </c>
      <c r="Z568">
        <v>188.5</v>
      </c>
      <c r="AA568">
        <v>165.66</v>
      </c>
      <c r="AB568">
        <v>191.33</v>
      </c>
      <c r="AC568" s="2">
        <f>(Table2[[#This Row],[Close Price]]/Table2[[#This Row],[Day Low]])-1</f>
        <v>1.8058690744922057E-3</v>
      </c>
      <c r="AD568" s="2">
        <f>(Table2[[#This Row],[Day High]]/Table2[[#This Row],[Close Price]])-1</f>
        <v>3.4249662009914195E-2</v>
      </c>
      <c r="AE568" s="2">
        <f>(Table2[[#This Row],[Close Price]]/Table2[[#This Row],[Current Week Low]])-1</f>
        <v>1.8058690744922057E-3</v>
      </c>
      <c r="AF568" s="2">
        <f>(Table2[[#This Row],[Current Week High]]/Table2[[#This Row],[Close Price]])-1</f>
        <v>6.1852185669220239E-2</v>
      </c>
      <c r="AG568" s="2">
        <f>(Table2[[#This Row],[Close Price]]/Table2[[#This Row],[Current Month Low]])-1</f>
        <v>7.1592418205964181E-2</v>
      </c>
      <c r="AH568" s="2">
        <f>(Table2[[#This Row],[Current Month High]]/Table2[[#This Row],[Close Price]])-1</f>
        <v>7.7794051374493023E-2</v>
      </c>
      <c r="AI568">
        <v>28.154574132492101</v>
      </c>
      <c r="AJ568">
        <v>24.794376098418201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10348</v>
      </c>
      <c r="AN568">
        <v>1.44</v>
      </c>
      <c r="AO568" t="s">
        <v>10349</v>
      </c>
      <c r="AP568">
        <v>2.2500866940694999E-2</v>
      </c>
      <c r="AQ568">
        <f>(Table2[[#This Row],[Sharpe Ratio]]-AVERAGE(Table2[Sharpe Ratio]))/_xlfn.STDEV.P(Table2[Sharpe Ratio])</f>
        <v>-0.49468295418390573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-1.0672061204304564</v>
      </c>
      <c r="AS568">
        <f>_xlfn.RANK.AVG(Table2[[#This Row],[1Y Return vs Nifty Z-Score]],Table2[1Y Return vs Nifty Z-Score])</f>
        <v>684</v>
      </c>
      <c r="AT568">
        <f>_xlfn.RANK.AVG(Table2[[#This Row],[6M Return vs Nifty Z-Score]],Table2[6M Return vs Nifty Z-Score])</f>
        <v>413</v>
      </c>
      <c r="AU568">
        <f>_xlfn.RANK.AVG(Table2[[#This Row],[Sharpe Ratio Z-Score]],Table2[Sharpe Ratio Z-Score])</f>
        <v>471</v>
      </c>
      <c r="AV568">
        <f>(Table2[[#This Row],[Rank 1Y]]+Table2[[#This Row],[Rank 6M]]+Table2[[#This Row],[Rank Sharpe]])/3</f>
        <v>522.66666666666663</v>
      </c>
    </row>
    <row r="569" spans="1:48" x14ac:dyDescent="0.3">
      <c r="A569" t="s">
        <v>1722</v>
      </c>
      <c r="B569" t="s">
        <v>1723</v>
      </c>
      <c r="C569" t="s">
        <v>10318</v>
      </c>
      <c r="D569" t="s">
        <v>306</v>
      </c>
      <c r="E569">
        <v>4807.7607107249996</v>
      </c>
      <c r="F569">
        <v>288.45</v>
      </c>
      <c r="G569">
        <v>2.4304181389903201</v>
      </c>
      <c r="H569">
        <f>(Table2[[#This Row],[1Y Return vs Nifty]]-AVERAGE(Table2[1Y Return vs Nifty]))/_xlfn.STDEV.P(Table2[1Y Return vs Nifty])</f>
        <v>-0.42858266658974553</v>
      </c>
      <c r="I569">
        <v>-7.3709256358778301</v>
      </c>
      <c r="J569">
        <f>(Table2[[#This Row],[1M Return vs Nifty]]-AVERAGE(Table2[1M Return vs Nifty]))/_xlfn.STDEV.P(Table2[1M Return vs Nifty])</f>
        <v>-0.72008224319089131</v>
      </c>
      <c r="K569">
        <v>-6.5165154965347103</v>
      </c>
      <c r="L569">
        <f>(Table2[[#This Row],[6M Return vs Nifty]]-AVERAGE(Table2[6M Return vs Nifty]))/_xlfn.STDEV.P(Table2[6M Return vs Nifty])</f>
        <v>-0.49359826652408872</v>
      </c>
      <c r="M569">
        <v>-0.26309956394424999</v>
      </c>
      <c r="N569">
        <f>(Table2[[#This Row],[1W Return vs Nifty]]-AVERAGE(Table2[1W Return vs Nifty]))/_xlfn.STDEV.P(Table2[1W Return vs Nifty])</f>
        <v>-0.15746559294278772</v>
      </c>
      <c r="O569">
        <v>293.12</v>
      </c>
      <c r="P569">
        <v>290.401995631425</v>
      </c>
      <c r="Q569">
        <v>269.56840177513902</v>
      </c>
      <c r="R569">
        <v>44.874861750634103</v>
      </c>
      <c r="S569" s="2">
        <f>(Table2[[#This Row],[Close Price]]-Table2[[#This Row],[20D EMA]])/Table2[[#This Row],[20D EMA]]</f>
        <v>-1.5932041484716213E-2</v>
      </c>
      <c r="T569" s="2">
        <f>(Table2[[#This Row],[Close Price]]-Table2[[#This Row],[50D EMA]])/Table2[[#This Row],[50D EMA]]</f>
        <v>-6.7217018505012546E-3</v>
      </c>
      <c r="U569" s="2">
        <f>(Table2[[#This Row],[Close Price]]-Table2[[#This Row],[200D EMA]])/Table2[[#This Row],[200D EMA]]</f>
        <v>7.0043811145978033E-2</v>
      </c>
      <c r="V569">
        <v>0.40227967425696598</v>
      </c>
      <c r="W569">
        <v>287.5</v>
      </c>
      <c r="X569">
        <v>295.5</v>
      </c>
      <c r="Y569">
        <v>287.5</v>
      </c>
      <c r="Z569">
        <v>295.8</v>
      </c>
      <c r="AA569">
        <v>277</v>
      </c>
      <c r="AB569">
        <v>336</v>
      </c>
      <c r="AC569" s="2">
        <f>(Table2[[#This Row],[Close Price]]/Table2[[#This Row],[Day Low]])-1</f>
        <v>3.3043478260870174E-3</v>
      </c>
      <c r="AD569" s="2">
        <f>(Table2[[#This Row],[Day High]]/Table2[[#This Row],[Close Price]])-1</f>
        <v>2.4440977639105688E-2</v>
      </c>
      <c r="AE569" s="2">
        <f>(Table2[[#This Row],[Close Price]]/Table2[[#This Row],[Current Week Low]])-1</f>
        <v>3.3043478260870174E-3</v>
      </c>
      <c r="AF569" s="2">
        <f>(Table2[[#This Row],[Current Week High]]/Table2[[#This Row],[Close Price]])-1</f>
        <v>2.5481019240769731E-2</v>
      </c>
      <c r="AG569" s="2">
        <f>(Table2[[#This Row],[Close Price]]/Table2[[#This Row],[Current Month Low]])-1</f>
        <v>4.1335740072202087E-2</v>
      </c>
      <c r="AH569" s="2">
        <f>(Table2[[#This Row],[Current Month High]]/Table2[[#This Row],[Close Price]])-1</f>
        <v>0.16484659386375466</v>
      </c>
      <c r="AI569">
        <v>16.484659386375402</v>
      </c>
      <c r="AJ569">
        <v>37.161198288159703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0.06</v>
      </c>
      <c r="AM569" t="s">
        <v>10349</v>
      </c>
      <c r="AN569">
        <v>1.03</v>
      </c>
      <c r="AO569" t="s">
        <v>10349</v>
      </c>
      <c r="AP569">
        <v>-3.1745620821505997E-2</v>
      </c>
      <c r="AQ569">
        <f>(Table2[[#This Row],[Sharpe Ratio]]-AVERAGE(Table2[Sharpe Ratio]))/_xlfn.STDEV.P(Table2[Sharpe Ratio])</f>
        <v>-1.117915268287798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-2.917644037535311</v>
      </c>
      <c r="AS569">
        <f>_xlfn.RANK.AVG(Table2[[#This Row],[1Y Return vs Nifty Z-Score]],Table2[1Y Return vs Nifty Z-Score])</f>
        <v>439</v>
      </c>
      <c r="AT569">
        <f>_xlfn.RANK.AVG(Table2[[#This Row],[6M Return vs Nifty Z-Score]],Table2[6M Return vs Nifty Z-Score])</f>
        <v>489</v>
      </c>
      <c r="AU569">
        <f>_xlfn.RANK.AVG(Table2[[#This Row],[Sharpe Ratio Z-Score]],Table2[Sharpe Ratio Z-Score])</f>
        <v>641</v>
      </c>
      <c r="AV569">
        <f>(Table2[[#This Row],[Rank 1Y]]+Table2[[#This Row],[Rank 6M]]+Table2[[#This Row],[Rank Sharpe]])/3</f>
        <v>523</v>
      </c>
    </row>
    <row r="570" spans="1:48" x14ac:dyDescent="0.3">
      <c r="A570" t="s">
        <v>1949</v>
      </c>
      <c r="B570" t="s">
        <v>1950</v>
      </c>
      <c r="C570" t="s">
        <v>10320</v>
      </c>
      <c r="D570" t="s">
        <v>1603</v>
      </c>
      <c r="E570">
        <v>3589.32454292699</v>
      </c>
      <c r="F570">
        <v>158.66999999999999</v>
      </c>
      <c r="G570">
        <v>-27.5210240251124</v>
      </c>
      <c r="H570">
        <f>(Table2[[#This Row],[1Y Return vs Nifty]]-AVERAGE(Table2[1Y Return vs Nifty]))/_xlfn.STDEV.P(Table2[1Y Return vs Nifty])</f>
        <v>-0.9008435044250318</v>
      </c>
      <c r="I570">
        <v>9.5333755997269301E-2</v>
      </c>
      <c r="J570">
        <f>(Table2[[#This Row],[1M Return vs Nifty]]-AVERAGE(Table2[1M Return vs Nifty]))/_xlfn.STDEV.P(Table2[1M Return vs Nifty])</f>
        <v>-1.8092770383361045E-3</v>
      </c>
      <c r="K570">
        <v>-8.3127860943434406</v>
      </c>
      <c r="L570">
        <f>(Table2[[#This Row],[6M Return vs Nifty]]-AVERAGE(Table2[6M Return vs Nifty]))/_xlfn.STDEV.P(Table2[6M Return vs Nifty])</f>
        <v>-0.55525110899400099</v>
      </c>
      <c r="M570">
        <v>0.53635558509787895</v>
      </c>
      <c r="N570">
        <f>(Table2[[#This Row],[1W Return vs Nifty]]-AVERAGE(Table2[1W Return vs Nifty]))/_xlfn.STDEV.P(Table2[1W Return vs Nifty])</f>
        <v>2.3862908486300641E-2</v>
      </c>
      <c r="O570">
        <v>159.53</v>
      </c>
      <c r="P570">
        <v>157.52328982100499</v>
      </c>
      <c r="Q570">
        <v>150.620655232514</v>
      </c>
      <c r="R570">
        <v>47.389426733984997</v>
      </c>
      <c r="S570" s="2">
        <f>(Table2[[#This Row],[Close Price]]-Table2[[#This Row],[20D EMA]])/Table2[[#This Row],[20D EMA]]</f>
        <v>-5.3908355795149101E-3</v>
      </c>
      <c r="T570" s="2">
        <f>(Table2[[#This Row],[Close Price]]-Table2[[#This Row],[50D EMA]])/Table2[[#This Row],[50D EMA]]</f>
        <v>7.2796230976258161E-3</v>
      </c>
      <c r="U570" s="2">
        <f>(Table2[[#This Row],[Close Price]]-Table2[[#This Row],[200D EMA]])/Table2[[#This Row],[200D EMA]]</f>
        <v>5.3441174818023261E-2</v>
      </c>
      <c r="V570">
        <v>0.82820214777784795</v>
      </c>
      <c r="W570">
        <v>157.81</v>
      </c>
      <c r="X570">
        <v>160</v>
      </c>
      <c r="Y570">
        <v>156.1</v>
      </c>
      <c r="Z570">
        <v>161.25</v>
      </c>
      <c r="AA570">
        <v>152.65</v>
      </c>
      <c r="AB570">
        <v>179.09</v>
      </c>
      <c r="AC570" s="2">
        <f>(Table2[[#This Row],[Close Price]]/Table2[[#This Row],[Day Low]])-1</f>
        <v>5.4495912806538094E-3</v>
      </c>
      <c r="AD570" s="2">
        <f>(Table2[[#This Row],[Day High]]/Table2[[#This Row],[Close Price]])-1</f>
        <v>8.3821768450242917E-3</v>
      </c>
      <c r="AE570" s="2">
        <f>(Table2[[#This Row],[Close Price]]/Table2[[#This Row],[Current Week Low]])-1</f>
        <v>1.6463805253042807E-2</v>
      </c>
      <c r="AF570" s="2">
        <f>(Table2[[#This Row],[Current Week High]]/Table2[[#This Row],[Close Price]])-1</f>
        <v>1.6260162601626105E-2</v>
      </c>
      <c r="AG570" s="2">
        <f>(Table2[[#This Row],[Close Price]]/Table2[[#This Row],[Current Month Low]])-1</f>
        <v>3.9436619718309807E-2</v>
      </c>
      <c r="AH570" s="2">
        <f>(Table2[[#This Row],[Current Month High]]/Table2[[#This Row],[Close Price]])-1</f>
        <v>0.12869477531984641</v>
      </c>
      <c r="AI570">
        <v>12.8694775319846</v>
      </c>
      <c r="AJ570">
        <v>23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-0.02</v>
      </c>
      <c r="AM570" t="s">
        <v>10348</v>
      </c>
      <c r="AN570">
        <v>-2.5299999999999998</v>
      </c>
      <c r="AO570" t="s">
        <v>10348</v>
      </c>
      <c r="AP570">
        <v>3.9167207503270997E-2</v>
      </c>
      <c r="AQ570">
        <f>(Table2[[#This Row],[Sharpe Ratio]]-AVERAGE(Table2[Sharpe Ratio]))/_xlfn.STDEV.P(Table2[Sharpe Ratio])</f>
        <v>-0.3032050829899024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-1.7372460649609707</v>
      </c>
      <c r="AS570">
        <f>_xlfn.RANK.AVG(Table2[[#This Row],[1Y Return vs Nifty Z-Score]],Table2[1Y Return vs Nifty Z-Score])</f>
        <v>633</v>
      </c>
      <c r="AT570">
        <f>_xlfn.RANK.AVG(Table2[[#This Row],[6M Return vs Nifty Z-Score]],Table2[6M Return vs Nifty Z-Score])</f>
        <v>507</v>
      </c>
      <c r="AU570">
        <f>_xlfn.RANK.AVG(Table2[[#This Row],[Sharpe Ratio Z-Score]],Table2[Sharpe Ratio Z-Score])</f>
        <v>430</v>
      </c>
      <c r="AV570">
        <f>(Table2[[#This Row],[Rank 1Y]]+Table2[[#This Row],[Rank 6M]]+Table2[[#This Row],[Rank Sharpe]])/3</f>
        <v>523.33333333333337</v>
      </c>
    </row>
    <row r="571" spans="1:48" x14ac:dyDescent="0.3">
      <c r="A571" t="s">
        <v>1941</v>
      </c>
      <c r="B571" t="s">
        <v>1942</v>
      </c>
      <c r="C571" t="s">
        <v>10314</v>
      </c>
      <c r="D571" t="s">
        <v>402</v>
      </c>
      <c r="E571">
        <v>3632.0576898099998</v>
      </c>
      <c r="F571">
        <v>504.1</v>
      </c>
      <c r="G571">
        <v>-0.632478674078782</v>
      </c>
      <c r="H571">
        <f>(Table2[[#This Row],[1Y Return vs Nifty]]-AVERAGE(Table2[1Y Return vs Nifty]))/_xlfn.STDEV.P(Table2[1Y Return vs Nifty])</f>
        <v>-0.47687704277429793</v>
      </c>
      <c r="I571">
        <v>-9.4257810552196002</v>
      </c>
      <c r="J571">
        <f>(Table2[[#This Row],[1M Return vs Nifty]]-AVERAGE(Table2[1M Return vs Nifty]))/_xlfn.STDEV.P(Table2[1M Return vs Nifty])</f>
        <v>-0.91776451212885712</v>
      </c>
      <c r="K571">
        <v>0.65637555218350596</v>
      </c>
      <c r="L571">
        <f>(Table2[[#This Row],[6M Return vs Nifty]]-AVERAGE(Table2[6M Return vs Nifty]))/_xlfn.STDEV.P(Table2[6M Return vs Nifty])</f>
        <v>-0.2474053363386568</v>
      </c>
      <c r="M571">
        <v>-2.0435539842313899</v>
      </c>
      <c r="N571">
        <f>(Table2[[#This Row],[1W Return vs Nifty]]-AVERAGE(Table2[1W Return vs Nifty]))/_xlfn.STDEV.P(Table2[1W Return vs Nifty])</f>
        <v>-0.56129954445374386</v>
      </c>
      <c r="O571">
        <v>500.69</v>
      </c>
      <c r="P571">
        <v>496.13669515539402</v>
      </c>
      <c r="Q571">
        <v>453.91979515847697</v>
      </c>
      <c r="R571">
        <v>53.960883321224102</v>
      </c>
      <c r="S571" s="2">
        <f>(Table2[[#This Row],[Close Price]]-Table2[[#This Row],[20D EMA]])/Table2[[#This Row],[20D EMA]]</f>
        <v>6.8106013701092994E-3</v>
      </c>
      <c r="T571" s="2">
        <f>(Table2[[#This Row],[Close Price]]-Table2[[#This Row],[50D EMA]])/Table2[[#This Row],[50D EMA]]</f>
        <v>1.6050626616343766E-2</v>
      </c>
      <c r="U571" s="2">
        <f>(Table2[[#This Row],[Close Price]]-Table2[[#This Row],[200D EMA]])/Table2[[#This Row],[200D EMA]]</f>
        <v>0.11054861536497575</v>
      </c>
      <c r="V571">
        <v>0.34470661029904098</v>
      </c>
      <c r="W571">
        <v>500.15</v>
      </c>
      <c r="X571">
        <v>506.95</v>
      </c>
      <c r="Y571">
        <v>497.15</v>
      </c>
      <c r="Z571">
        <v>515</v>
      </c>
      <c r="AA571">
        <v>470</v>
      </c>
      <c r="AB571">
        <v>524.4</v>
      </c>
      <c r="AC571" s="2">
        <f>(Table2[[#This Row],[Close Price]]/Table2[[#This Row],[Day Low]])-1</f>
        <v>7.8976307107867516E-3</v>
      </c>
      <c r="AD571" s="2">
        <f>(Table2[[#This Row],[Day High]]/Table2[[#This Row],[Close Price]])-1</f>
        <v>5.6536401507636391E-3</v>
      </c>
      <c r="AE571" s="2">
        <f>(Table2[[#This Row],[Close Price]]/Table2[[#This Row],[Current Week Low]])-1</f>
        <v>1.3979684199939779E-2</v>
      </c>
      <c r="AF571" s="2">
        <f>(Table2[[#This Row],[Current Week High]]/Table2[[#This Row],[Close Price]])-1</f>
        <v>2.1622693909938429E-2</v>
      </c>
      <c r="AG571" s="2">
        <f>(Table2[[#This Row],[Close Price]]/Table2[[#This Row],[Current Month Low]])-1</f>
        <v>7.255319148936179E-2</v>
      </c>
      <c r="AH571" s="2">
        <f>(Table2[[#This Row],[Current Month High]]/Table2[[#This Row],[Close Price]])-1</f>
        <v>4.0269787740527585E-2</v>
      </c>
      <c r="AI571">
        <v>10.0376909343384</v>
      </c>
      <c r="AJ571">
        <v>44.835512139060398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7.0000000000000007E-2</v>
      </c>
      <c r="AM571" t="s">
        <v>10349</v>
      </c>
      <c r="AN571">
        <v>3.85</v>
      </c>
      <c r="AO571" t="s">
        <v>10349</v>
      </c>
      <c r="AP571">
        <v>-8.1124235556221003E-2</v>
      </c>
      <c r="AQ571">
        <f>(Table2[[#This Row],[Sharpe Ratio]]-AVERAGE(Table2[Sharpe Ratio]))/_xlfn.STDEV.P(Table2[Sharpe Ratio])</f>
        <v>-1.6852210902474745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-3.8885675259430301</v>
      </c>
      <c r="AS571">
        <f>_xlfn.RANK.AVG(Table2[[#This Row],[1Y Return vs Nifty Z-Score]],Table2[1Y Return vs Nifty Z-Score])</f>
        <v>469</v>
      </c>
      <c r="AT571">
        <f>_xlfn.RANK.AVG(Table2[[#This Row],[6M Return vs Nifty Z-Score]],Table2[6M Return vs Nifty Z-Score])</f>
        <v>404</v>
      </c>
      <c r="AU571">
        <f>_xlfn.RANK.AVG(Table2[[#This Row],[Sharpe Ratio Z-Score]],Table2[Sharpe Ratio Z-Score])</f>
        <v>704</v>
      </c>
      <c r="AV571">
        <f>(Table2[[#This Row],[Rank 1Y]]+Table2[[#This Row],[Rank 6M]]+Table2[[#This Row],[Rank Sharpe]])/3</f>
        <v>525.66666666666663</v>
      </c>
    </row>
    <row r="572" spans="1:48" x14ac:dyDescent="0.3">
      <c r="A572" t="s">
        <v>236</v>
      </c>
      <c r="B572" t="s">
        <v>237</v>
      </c>
      <c r="C572" t="s">
        <v>10307</v>
      </c>
      <c r="D572" t="s">
        <v>186</v>
      </c>
      <c r="E572">
        <v>114030.51425353999</v>
      </c>
      <c r="F572">
        <v>643.4</v>
      </c>
      <c r="G572">
        <v>-13.7500072158549</v>
      </c>
      <c r="H572">
        <f>(Table2[[#This Row],[1Y Return vs Nifty]]-AVERAGE(Table2[1Y Return vs Nifty]))/_xlfn.STDEV.P(Table2[1Y Return vs Nifty])</f>
        <v>-0.68370831939616794</v>
      </c>
      <c r="I572">
        <v>2.2611745654420798</v>
      </c>
      <c r="J572">
        <f>(Table2[[#This Row],[1M Return vs Nifty]]-AVERAGE(Table2[1M Return vs Nifty]))/_xlfn.STDEV.P(Table2[1M Return vs Nifty])</f>
        <v>0.20655006607624601</v>
      </c>
      <c r="K572">
        <v>7.4260164291422601</v>
      </c>
      <c r="L572">
        <f>(Table2[[#This Row],[6M Return vs Nifty]]-AVERAGE(Table2[6M Return vs Nifty]))/_xlfn.STDEV.P(Table2[6M Return vs Nifty])</f>
        <v>-1.5053037595825899E-2</v>
      </c>
      <c r="M572">
        <v>3.7814850216407301</v>
      </c>
      <c r="N572">
        <f>(Table2[[#This Row],[1W Return vs Nifty]]-AVERAGE(Table2[1W Return vs Nifty]))/_xlfn.STDEV.P(Table2[1W Return vs Nifty])</f>
        <v>0.75990727367273136</v>
      </c>
      <c r="O572">
        <v>632.38</v>
      </c>
      <c r="P572">
        <v>618.97810629387095</v>
      </c>
      <c r="Q572">
        <v>576.10995083694399</v>
      </c>
      <c r="R572">
        <v>58.344368878812404</v>
      </c>
      <c r="S572" s="2">
        <f>(Table2[[#This Row],[Close Price]]-Table2[[#This Row],[20D EMA]])/Table2[[#This Row],[20D EMA]]</f>
        <v>1.7426231063600972E-2</v>
      </c>
      <c r="T572" s="2">
        <f>(Table2[[#This Row],[Close Price]]-Table2[[#This Row],[50D EMA]])/Table2[[#This Row],[50D EMA]]</f>
        <v>3.945518178721219E-2</v>
      </c>
      <c r="U572" s="2">
        <f>(Table2[[#This Row],[Close Price]]-Table2[[#This Row],[200D EMA]])/Table2[[#This Row],[200D EMA]]</f>
        <v>0.11680070629799109</v>
      </c>
      <c r="V572">
        <v>0.62250740425001005</v>
      </c>
      <c r="W572">
        <v>641.65</v>
      </c>
      <c r="X572">
        <v>655</v>
      </c>
      <c r="Y572">
        <v>640.9</v>
      </c>
      <c r="Z572">
        <v>655.4</v>
      </c>
      <c r="AA572">
        <v>598.6</v>
      </c>
      <c r="AB572">
        <v>655.85</v>
      </c>
      <c r="AC572" s="2">
        <f>(Table2[[#This Row],[Close Price]]/Table2[[#This Row],[Day Low]])-1</f>
        <v>2.7273435673653701E-3</v>
      </c>
      <c r="AD572" s="2">
        <f>(Table2[[#This Row],[Day High]]/Table2[[#This Row],[Close Price]])-1</f>
        <v>1.8029219769972071E-2</v>
      </c>
      <c r="AE572" s="2">
        <f>(Table2[[#This Row],[Close Price]]/Table2[[#This Row],[Current Week Low]])-1</f>
        <v>3.9007645498516652E-3</v>
      </c>
      <c r="AF572" s="2">
        <f>(Table2[[#This Row],[Current Week High]]/Table2[[#This Row],[Close Price]])-1</f>
        <v>1.8650917003419254E-2</v>
      </c>
      <c r="AG572" s="2">
        <f>(Table2[[#This Row],[Close Price]]/Table2[[#This Row],[Current Month Low]])-1</f>
        <v>7.4841296358169052E-2</v>
      </c>
      <c r="AH572" s="2">
        <f>(Table2[[#This Row],[Current Month High]]/Table2[[#This Row],[Close Price]])-1</f>
        <v>1.9350326391047723E-2</v>
      </c>
      <c r="AI572">
        <v>2.9452906434566302</v>
      </c>
      <c r="AJ572">
        <v>31.520850367947599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10348</v>
      </c>
      <c r="AN572">
        <v>0.93</v>
      </c>
      <c r="AO572" t="s">
        <v>10349</v>
      </c>
      <c r="AP572">
        <v>-7.8502923624015994E-2</v>
      </c>
      <c r="AQ572">
        <f>(Table2[[#This Row],[Sharpe Ratio]]-AVERAGE(Table2[Sharpe Ratio]))/_xlfn.STDEV.P(Table2[Sharpe Ratio])</f>
        <v>-1.6551051072799166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-1.3874091245229336</v>
      </c>
      <c r="AS572">
        <f>_xlfn.RANK.AVG(Table2[[#This Row],[1Y Return vs Nifty Z-Score]],Table2[1Y Return vs Nifty Z-Score])</f>
        <v>561</v>
      </c>
      <c r="AT572">
        <f>_xlfn.RANK.AVG(Table2[[#This Row],[6M Return vs Nifty Z-Score]],Table2[6M Return vs Nifty Z-Score])</f>
        <v>323</v>
      </c>
      <c r="AU572">
        <f>_xlfn.RANK.AVG(Table2[[#This Row],[Sharpe Ratio Z-Score]],Table2[Sharpe Ratio Z-Score])</f>
        <v>700</v>
      </c>
      <c r="AV572">
        <f>(Table2[[#This Row],[Rank 1Y]]+Table2[[#This Row],[Rank 6M]]+Table2[[#This Row],[Rank Sharpe]])/3</f>
        <v>528</v>
      </c>
    </row>
    <row r="573" spans="1:48" x14ac:dyDescent="0.3">
      <c r="A573" t="s">
        <v>1477</v>
      </c>
      <c r="B573" t="s">
        <v>1478</v>
      </c>
      <c r="C573" t="s">
        <v>10316</v>
      </c>
      <c r="D573" t="s">
        <v>1479</v>
      </c>
      <c r="E573">
        <v>7142.4428937599996</v>
      </c>
      <c r="F573">
        <v>267.89999999999998</v>
      </c>
      <c r="G573">
        <v>-18.067730555173199</v>
      </c>
      <c r="H573">
        <f>(Table2[[#This Row],[1Y Return vs Nifty]]-AVERAGE(Table2[1Y Return vs Nifty]))/_xlfn.STDEV.P(Table2[1Y Return vs Nifty])</f>
        <v>-0.75178823456670729</v>
      </c>
      <c r="I573">
        <v>-9.0010698993703695</v>
      </c>
      <c r="J573">
        <f>(Table2[[#This Row],[1M Return vs Nifty]]-AVERAGE(Table2[1M Return vs Nifty]))/_xlfn.STDEV.P(Table2[1M Return vs Nifty])</f>
        <v>-0.87690622879599078</v>
      </c>
      <c r="K573">
        <v>-22.102364347551699</v>
      </c>
      <c r="L573">
        <f>(Table2[[#This Row],[6M Return vs Nifty]]-AVERAGE(Table2[6M Return vs Nifty]))/_xlfn.STDEV.P(Table2[6M Return vs Nifty])</f>
        <v>-1.0285465561324758</v>
      </c>
      <c r="M573">
        <v>-8.6001810096084199</v>
      </c>
      <c r="N573">
        <f>(Table2[[#This Row],[1W Return vs Nifty]]-AVERAGE(Table2[1W Return vs Nifty]))/_xlfn.STDEV.P(Table2[1W Return vs Nifty])</f>
        <v>-2.0484415740792561</v>
      </c>
      <c r="O573">
        <v>276.38</v>
      </c>
      <c r="P573">
        <v>285.886968362245</v>
      </c>
      <c r="Q573">
        <v>285.66826508539299</v>
      </c>
      <c r="R573">
        <v>41.629504646481799</v>
      </c>
      <c r="S573" s="2">
        <f>(Table2[[#This Row],[Close Price]]-Table2[[#This Row],[20D EMA]])/Table2[[#This Row],[20D EMA]]</f>
        <v>-3.0682393805629996E-2</v>
      </c>
      <c r="T573" s="2">
        <f>(Table2[[#This Row],[Close Price]]-Table2[[#This Row],[50D EMA]])/Table2[[#This Row],[50D EMA]]</f>
        <v>-6.2916363293110594E-2</v>
      </c>
      <c r="U573" s="2">
        <f>(Table2[[#This Row],[Close Price]]-Table2[[#This Row],[200D EMA]])/Table2[[#This Row],[200D EMA]]</f>
        <v>-6.2198946320066943E-2</v>
      </c>
      <c r="V573">
        <v>1.50037668634238</v>
      </c>
      <c r="W573">
        <v>266.10000000000002</v>
      </c>
      <c r="X573">
        <v>270.5</v>
      </c>
      <c r="Y573">
        <v>265.85000000000002</v>
      </c>
      <c r="Z573">
        <v>271.60000000000002</v>
      </c>
      <c r="AA573">
        <v>262.5</v>
      </c>
      <c r="AB573">
        <v>302.14999999999998</v>
      </c>
      <c r="AC573" s="2">
        <f>(Table2[[#This Row],[Close Price]]/Table2[[#This Row],[Day Low]])-1</f>
        <v>6.7643742953775732E-3</v>
      </c>
      <c r="AD573" s="2">
        <f>(Table2[[#This Row],[Day High]]/Table2[[#This Row],[Close Price]])-1</f>
        <v>9.7051138484509636E-3</v>
      </c>
      <c r="AE573" s="2">
        <f>(Table2[[#This Row],[Close Price]]/Table2[[#This Row],[Current Week Low]])-1</f>
        <v>7.7111152905773306E-3</v>
      </c>
      <c r="AF573" s="2">
        <f>(Table2[[#This Row],[Current Week High]]/Table2[[#This Row],[Close Price]])-1</f>
        <v>1.3811123553564952E-2</v>
      </c>
      <c r="AG573" s="2">
        <f>(Table2[[#This Row],[Close Price]]/Table2[[#This Row],[Current Month Low]])-1</f>
        <v>2.0571428571428463E-2</v>
      </c>
      <c r="AH573" s="2">
        <f>(Table2[[#This Row],[Current Month High]]/Table2[[#This Row],[Close Price]])-1</f>
        <v>0.12784621127286311</v>
      </c>
      <c r="AI573">
        <v>36.226203807390803</v>
      </c>
      <c r="AJ573">
        <v>13.516949152542299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-0.22</v>
      </c>
      <c r="AM573" t="s">
        <v>10348</v>
      </c>
      <c r="AN573">
        <v>-0.59</v>
      </c>
      <c r="AO573" t="s">
        <v>10348</v>
      </c>
      <c r="AP573">
        <v>7.0694870506807006E-2</v>
      </c>
      <c r="AQ573">
        <f>(Table2[[#This Row],[Sharpe Ratio]]-AVERAGE(Table2[Sharpe Ratio]))/_xlfn.STDEV.P(Table2[Sharpe Ratio])</f>
        <v>5.9012991996196376E-2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586</v>
      </c>
      <c r="AT573">
        <f>_xlfn.RANK.AVG(Table2[[#This Row],[6M Return vs Nifty Z-Score]],Table2[6M Return vs Nifty Z-Score])</f>
        <v>656</v>
      </c>
      <c r="AU573">
        <f>_xlfn.RANK.AVG(Table2[[#This Row],[Sharpe Ratio Z-Score]],Table2[Sharpe Ratio Z-Score])</f>
        <v>342</v>
      </c>
      <c r="AV573">
        <f>(Table2[[#This Row],[Rank 1Y]]+Table2[[#This Row],[Rank 6M]]+Table2[[#This Row],[Rank Sharpe]])/3</f>
        <v>528</v>
      </c>
    </row>
    <row r="574" spans="1:48" x14ac:dyDescent="0.3">
      <c r="A574" t="s">
        <v>1058</v>
      </c>
      <c r="B574" t="s">
        <v>1059</v>
      </c>
      <c r="C574" t="s">
        <v>10315</v>
      </c>
      <c r="D574" t="s">
        <v>80</v>
      </c>
      <c r="E574">
        <v>12866.071346930001</v>
      </c>
      <c r="F574">
        <v>623.04999999999995</v>
      </c>
      <c r="G574">
        <v>-42.6182862609148</v>
      </c>
      <c r="H574">
        <f>(Table2[[#This Row],[1Y Return vs Nifty]]-AVERAGE(Table2[1Y Return vs Nifty]))/_xlfn.STDEV.P(Table2[1Y Return vs Nifty])</f>
        <v>-1.138890329463871</v>
      </c>
      <c r="I574">
        <v>1.2384438553736701</v>
      </c>
      <c r="J574">
        <f>(Table2[[#This Row],[1M Return vs Nifty]]-AVERAGE(Table2[1M Return vs Nifty]))/_xlfn.STDEV.P(Table2[1M Return vs Nifty])</f>
        <v>0.10816079480400109</v>
      </c>
      <c r="K574">
        <v>-5.9411770254065299</v>
      </c>
      <c r="L574">
        <f>(Table2[[#This Row],[6M Return vs Nifty]]-AVERAGE(Table2[6M Return vs Nifty]))/_xlfn.STDEV.P(Table2[6M Return vs Nifty])</f>
        <v>-0.47385110138615388</v>
      </c>
      <c r="M574">
        <v>-3.1681002723290699</v>
      </c>
      <c r="N574">
        <f>(Table2[[#This Row],[1W Return vs Nifty]]-AVERAGE(Table2[1W Return vs Nifty]))/_xlfn.STDEV.P(Table2[1W Return vs Nifty])</f>
        <v>-0.81636362585057365</v>
      </c>
      <c r="O574">
        <v>615.54</v>
      </c>
      <c r="P574">
        <v>618.48772275429201</v>
      </c>
      <c r="Q574">
        <v>646.06756806516705</v>
      </c>
      <c r="R574">
        <v>55.382616984251001</v>
      </c>
      <c r="S574" s="2">
        <f>(Table2[[#This Row],[Close Price]]-Table2[[#This Row],[20D EMA]])/Table2[[#This Row],[20D EMA]]</f>
        <v>1.220066933099391E-2</v>
      </c>
      <c r="T574" s="2">
        <f>(Table2[[#This Row],[Close Price]]-Table2[[#This Row],[50D EMA]])/Table2[[#This Row],[50D EMA]]</f>
        <v>7.3765041372056668E-3</v>
      </c>
      <c r="U574" s="2">
        <f>(Table2[[#This Row],[Close Price]]-Table2[[#This Row],[200D EMA]])/Table2[[#This Row],[200D EMA]]</f>
        <v>-3.5627183909106824E-2</v>
      </c>
      <c r="V574">
        <v>2.5997902129108099</v>
      </c>
      <c r="W574">
        <v>621.1</v>
      </c>
      <c r="X574">
        <v>631.75</v>
      </c>
      <c r="Y574">
        <v>621.1</v>
      </c>
      <c r="Z574">
        <v>638.5</v>
      </c>
      <c r="AA574">
        <v>570.20000000000005</v>
      </c>
      <c r="AB574">
        <v>672</v>
      </c>
      <c r="AC574" s="2">
        <f>(Table2[[#This Row],[Close Price]]/Table2[[#This Row],[Day Low]])-1</f>
        <v>3.1395910481402112E-3</v>
      </c>
      <c r="AD574" s="2">
        <f>(Table2[[#This Row],[Day High]]/Table2[[#This Row],[Close Price]])-1</f>
        <v>1.396356632694018E-2</v>
      </c>
      <c r="AE574" s="2">
        <f>(Table2[[#This Row],[Close Price]]/Table2[[#This Row],[Current Week Low]])-1</f>
        <v>3.1395910481402112E-3</v>
      </c>
      <c r="AF574" s="2">
        <f>(Table2[[#This Row],[Current Week High]]/Table2[[#This Row],[Close Price]])-1</f>
        <v>2.4797367787497082E-2</v>
      </c>
      <c r="AG574" s="2">
        <f>(Table2[[#This Row],[Close Price]]/Table2[[#This Row],[Current Month Low]])-1</f>
        <v>9.2686776569624429E-2</v>
      </c>
      <c r="AH574" s="2">
        <f>(Table2[[#This Row],[Current Month High]]/Table2[[#This Row],[Close Price]])-1</f>
        <v>7.8565123184335173E-2</v>
      </c>
      <c r="AI574">
        <v>32.252628199983903</v>
      </c>
      <c r="AJ574">
        <v>23.559742191373299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-0.15</v>
      </c>
      <c r="AM574" t="s">
        <v>10348</v>
      </c>
      <c r="AN574">
        <v>5.5</v>
      </c>
      <c r="AO574" t="s">
        <v>10349</v>
      </c>
      <c r="AP574">
        <v>4.4806227608333998E-2</v>
      </c>
      <c r="AQ574">
        <f>(Table2[[#This Row],[Sharpe Ratio]]-AVERAGE(Table2[Sharpe Ratio]))/_xlfn.STDEV.P(Table2[Sharpe Ratio])</f>
        <v>-0.23841896144848831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697</v>
      </c>
      <c r="AT574">
        <f>_xlfn.RANK.AVG(Table2[[#This Row],[6M Return vs Nifty Z-Score]],Table2[6M Return vs Nifty Z-Score])</f>
        <v>481</v>
      </c>
      <c r="AU574">
        <f>_xlfn.RANK.AVG(Table2[[#This Row],[Sharpe Ratio Z-Score]],Table2[Sharpe Ratio Z-Score])</f>
        <v>410</v>
      </c>
      <c r="AV574">
        <f>(Table2[[#This Row],[Rank 1Y]]+Table2[[#This Row],[Rank 6M]]+Table2[[#This Row],[Rank Sharpe]])/3</f>
        <v>529.33333333333337</v>
      </c>
    </row>
    <row r="575" spans="1:48" x14ac:dyDescent="0.3">
      <c r="A575" t="s">
        <v>1385</v>
      </c>
      <c r="B575" t="s">
        <v>1386</v>
      </c>
      <c r="C575" t="s">
        <v>10313</v>
      </c>
      <c r="D575" t="s">
        <v>303</v>
      </c>
      <c r="E575">
        <v>8203.3784469999991</v>
      </c>
      <c r="F575">
        <v>407</v>
      </c>
      <c r="G575">
        <v>-25.9629659887872</v>
      </c>
      <c r="H575">
        <f>(Table2[[#This Row],[1Y Return vs Nifty]]-AVERAGE(Table2[1Y Return vs Nifty]))/_xlfn.STDEV.P(Table2[1Y Return vs Nifty])</f>
        <v>-0.87627674768592478</v>
      </c>
      <c r="I575">
        <v>-14.861175431748499</v>
      </c>
      <c r="J575">
        <f>(Table2[[#This Row],[1M Return vs Nifty]]-AVERAGE(Table2[1M Return vs Nifty]))/_xlfn.STDEV.P(Table2[1M Return vs Nifty])</f>
        <v>-1.4406631466561854</v>
      </c>
      <c r="K575">
        <v>-15.7846444296089</v>
      </c>
      <c r="L575">
        <f>(Table2[[#This Row],[6M Return vs Nifty]]-AVERAGE(Table2[6M Return vs Nifty]))/_xlfn.STDEV.P(Table2[6M Return vs Nifty])</f>
        <v>-0.81170540127244928</v>
      </c>
      <c r="M575">
        <v>-8.7081732327170605E-2</v>
      </c>
      <c r="N575">
        <f>(Table2[[#This Row],[1W Return vs Nifty]]-AVERAGE(Table2[1W Return vs Nifty]))/_xlfn.STDEV.P(Table2[1W Return vs Nifty])</f>
        <v>-0.11754209045466918</v>
      </c>
      <c r="O575">
        <v>419.15</v>
      </c>
      <c r="P575">
        <v>428.09666019851898</v>
      </c>
      <c r="Q575">
        <v>409.01974676182999</v>
      </c>
      <c r="R575">
        <v>38.3763363373481</v>
      </c>
      <c r="S575" s="2">
        <f>(Table2[[#This Row],[Close Price]]-Table2[[#This Row],[20D EMA]])/Table2[[#This Row],[20D EMA]]</f>
        <v>-2.8987236073004838E-2</v>
      </c>
      <c r="T575" s="2">
        <f>(Table2[[#This Row],[Close Price]]-Table2[[#This Row],[50D EMA]])/Table2[[#This Row],[50D EMA]]</f>
        <v>-4.9280132642791311E-2</v>
      </c>
      <c r="U575" s="2">
        <f>(Table2[[#This Row],[Close Price]]-Table2[[#This Row],[200D EMA]])/Table2[[#This Row],[200D EMA]]</f>
        <v>-4.9380177309778645E-3</v>
      </c>
      <c r="V575">
        <v>0.8216041650932</v>
      </c>
      <c r="W575">
        <v>404.6</v>
      </c>
      <c r="X575">
        <v>411</v>
      </c>
      <c r="Y575">
        <v>404.6</v>
      </c>
      <c r="Z575">
        <v>412.4</v>
      </c>
      <c r="AA575">
        <v>395</v>
      </c>
      <c r="AB575">
        <v>458.75</v>
      </c>
      <c r="AC575" s="2">
        <f>(Table2[[#This Row],[Close Price]]/Table2[[#This Row],[Day Low]])-1</f>
        <v>5.9317844784971818E-3</v>
      </c>
      <c r="AD575" s="2">
        <f>(Table2[[#This Row],[Day High]]/Table2[[#This Row],[Close Price]])-1</f>
        <v>9.8280098280099093E-3</v>
      </c>
      <c r="AE575" s="2">
        <f>(Table2[[#This Row],[Close Price]]/Table2[[#This Row],[Current Week Low]])-1</f>
        <v>5.9317844784971818E-3</v>
      </c>
      <c r="AF575" s="2">
        <f>(Table2[[#This Row],[Current Week High]]/Table2[[#This Row],[Close Price]])-1</f>
        <v>1.3267813267813233E-2</v>
      </c>
      <c r="AG575" s="2">
        <f>(Table2[[#This Row],[Close Price]]/Table2[[#This Row],[Current Month Low]])-1</f>
        <v>3.0379746835442978E-2</v>
      </c>
      <c r="AH575" s="2">
        <f>(Table2[[#This Row],[Current Month High]]/Table2[[#This Row],[Close Price]])-1</f>
        <v>0.12714987714987713</v>
      </c>
      <c r="AI575">
        <v>24.078624078623999</v>
      </c>
      <c r="AJ575">
        <v>17.038102084830999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-0.08</v>
      </c>
      <c r="AM575" t="s">
        <v>10348</v>
      </c>
      <c r="AN575">
        <v>-2.97</v>
      </c>
      <c r="AO575" t="s">
        <v>10348</v>
      </c>
      <c r="AP575">
        <v>5.8668394254949997E-2</v>
      </c>
      <c r="AQ575">
        <f>(Table2[[#This Row],[Sharpe Ratio]]-AVERAGE(Table2[Sharpe Ratio]))/_xlfn.STDEV.P(Table2[Sharpe Ratio])</f>
        <v>-7.9157955730728535E-2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621</v>
      </c>
      <c r="AT575">
        <f>_xlfn.RANK.AVG(Table2[[#This Row],[6M Return vs Nifty Z-Score]],Table2[6M Return vs Nifty Z-Score])</f>
        <v>596</v>
      </c>
      <c r="AU575">
        <f>_xlfn.RANK.AVG(Table2[[#This Row],[Sharpe Ratio Z-Score]],Table2[Sharpe Ratio Z-Score])</f>
        <v>371</v>
      </c>
      <c r="AV575">
        <f>(Table2[[#This Row],[Rank 1Y]]+Table2[[#This Row],[Rank 6M]]+Table2[[#This Row],[Rank Sharpe]])/3</f>
        <v>529.33333333333337</v>
      </c>
    </row>
    <row r="576" spans="1:48" x14ac:dyDescent="0.3">
      <c r="A576" t="s">
        <v>1268</v>
      </c>
      <c r="B576" t="s">
        <v>1269</v>
      </c>
      <c r="C576" t="s">
        <v>10304</v>
      </c>
      <c r="D576" t="s">
        <v>21</v>
      </c>
      <c r="E576">
        <v>9258.5374723349996</v>
      </c>
      <c r="F576">
        <v>3000.45</v>
      </c>
      <c r="G576">
        <v>2.6436932446319701</v>
      </c>
      <c r="H576">
        <f>(Table2[[#This Row],[1Y Return vs Nifty]]-AVERAGE(Table2[1Y Return vs Nifty]))/_xlfn.STDEV.P(Table2[1Y Return vs Nifty])</f>
        <v>-0.42521984086910453</v>
      </c>
      <c r="I576">
        <v>8.3559144946599702</v>
      </c>
      <c r="J576">
        <f>(Table2[[#This Row],[1M Return vs Nifty]]-AVERAGE(Table2[1M Return vs Nifty]))/_xlfn.STDEV.P(Table2[1M Return vs Nifty])</f>
        <v>0.79287940411821334</v>
      </c>
      <c r="K576">
        <v>-12.4034393510164</v>
      </c>
      <c r="L576">
        <f>(Table2[[#This Row],[6M Return vs Nifty]]-AVERAGE(Table2[6M Return vs Nifty]))/_xlfn.STDEV.P(Table2[6M Return vs Nifty])</f>
        <v>-0.69565334078488561</v>
      </c>
      <c r="M576">
        <v>7.5957424538810701</v>
      </c>
      <c r="N576">
        <f>(Table2[[#This Row],[1W Return vs Nifty]]-AVERAGE(Table2[1W Return vs Nifty]))/_xlfn.STDEV.P(Table2[1W Return vs Nifty])</f>
        <v>1.6250384634356436</v>
      </c>
      <c r="O576">
        <v>2872.05</v>
      </c>
      <c r="P576">
        <v>2797.48361384909</v>
      </c>
      <c r="Q576">
        <v>2632.3017770220899</v>
      </c>
      <c r="R576">
        <v>64.191860635168197</v>
      </c>
      <c r="S576" s="2">
        <f>(Table2[[#This Row],[Close Price]]-Table2[[#This Row],[20D EMA]])/Table2[[#This Row],[20D EMA]]</f>
        <v>4.4706742570637566E-2</v>
      </c>
      <c r="T576" s="2">
        <f>(Table2[[#This Row],[Close Price]]-Table2[[#This Row],[50D EMA]])/Table2[[#This Row],[50D EMA]]</f>
        <v>7.2553199291718454E-2</v>
      </c>
      <c r="U576" s="2">
        <f>(Table2[[#This Row],[Close Price]]-Table2[[#This Row],[200D EMA]])/Table2[[#This Row],[200D EMA]]</f>
        <v>0.13985790922285293</v>
      </c>
      <c r="V576">
        <v>1.1583450514113101</v>
      </c>
      <c r="W576">
        <v>2986.5</v>
      </c>
      <c r="X576">
        <v>3049.95</v>
      </c>
      <c r="Y576">
        <v>2979.55</v>
      </c>
      <c r="Z576">
        <v>3049.95</v>
      </c>
      <c r="AA576">
        <v>2655.05</v>
      </c>
      <c r="AB576">
        <v>3050</v>
      </c>
      <c r="AC576" s="2">
        <f>(Table2[[#This Row],[Close Price]]/Table2[[#This Row],[Day Low]])-1</f>
        <v>4.67101958814653E-3</v>
      </c>
      <c r="AD576" s="2">
        <f>(Table2[[#This Row],[Day High]]/Table2[[#This Row],[Close Price]])-1</f>
        <v>1.649752537119431E-2</v>
      </c>
      <c r="AE576" s="2">
        <f>(Table2[[#This Row],[Close Price]]/Table2[[#This Row],[Current Week Low]])-1</f>
        <v>7.0144820526587548E-3</v>
      </c>
      <c r="AF576" s="2">
        <f>(Table2[[#This Row],[Current Week High]]/Table2[[#This Row],[Close Price]])-1</f>
        <v>1.649752537119431E-2</v>
      </c>
      <c r="AG576" s="2">
        <f>(Table2[[#This Row],[Close Price]]/Table2[[#This Row],[Current Month Low]])-1</f>
        <v>0.13009171202048919</v>
      </c>
      <c r="AH576" s="2">
        <f>(Table2[[#This Row],[Current Month High]]/Table2[[#This Row],[Close Price]])-1</f>
        <v>1.6514189538235913E-2</v>
      </c>
      <c r="AI576">
        <v>4.8176106917295902</v>
      </c>
      <c r="AJ576">
        <v>42.671358265376398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-0.05</v>
      </c>
      <c r="AM576" t="s">
        <v>10348</v>
      </c>
      <c r="AN576">
        <v>6.67</v>
      </c>
      <c r="AO576" t="s">
        <v>10349</v>
      </c>
      <c r="AP576">
        <v>-8.7922788665989998E-3</v>
      </c>
      <c r="AQ576">
        <f>(Table2[[#This Row],[Sharpe Ratio]]-AVERAGE(Table2[Sharpe Ratio]))/_xlfn.STDEV.P(Table2[Sharpe Ratio])</f>
        <v>-0.85420668524212162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0.44283800065774526</v>
      </c>
      <c r="AS576">
        <f>_xlfn.RANK.AVG(Table2[[#This Row],[1Y Return vs Nifty Z-Score]],Table2[1Y Return vs Nifty Z-Score])</f>
        <v>438</v>
      </c>
      <c r="AT576">
        <f>_xlfn.RANK.AVG(Table2[[#This Row],[6M Return vs Nifty Z-Score]],Table2[6M Return vs Nifty Z-Score])</f>
        <v>560</v>
      </c>
      <c r="AU576">
        <f>_xlfn.RANK.AVG(Table2[[#This Row],[Sharpe Ratio Z-Score]],Table2[Sharpe Ratio Z-Score])</f>
        <v>593</v>
      </c>
      <c r="AV576">
        <f>(Table2[[#This Row],[Rank 1Y]]+Table2[[#This Row],[Rank 6M]]+Table2[[#This Row],[Rank Sharpe]])/3</f>
        <v>530.33333333333337</v>
      </c>
    </row>
    <row r="577" spans="1:48" x14ac:dyDescent="0.3">
      <c r="A577" t="s">
        <v>1177</v>
      </c>
      <c r="B577" t="s">
        <v>1178</v>
      </c>
      <c r="C577" t="s">
        <v>10318</v>
      </c>
      <c r="D577" t="s">
        <v>561</v>
      </c>
      <c r="E577">
        <v>10446.919950560001</v>
      </c>
      <c r="F577">
        <v>2946.55</v>
      </c>
      <c r="G577">
        <v>-19.205911538147902</v>
      </c>
      <c r="H577">
        <f>(Table2[[#This Row],[1Y Return vs Nifty]]-AVERAGE(Table2[1Y Return vs Nifty]))/_xlfn.STDEV.P(Table2[1Y Return vs Nifty])</f>
        <v>-0.76973455921053524</v>
      </c>
      <c r="I577">
        <v>-0.81436693205077004</v>
      </c>
      <c r="J577">
        <f>(Table2[[#This Row],[1M Return vs Nifty]]-AVERAGE(Table2[1M Return vs Nifty]))/_xlfn.STDEV.P(Table2[1M Return vs Nifty])</f>
        <v>-8.9324775391680253E-2</v>
      </c>
      <c r="K577">
        <v>7.9455777322479797</v>
      </c>
      <c r="L577">
        <f>(Table2[[#This Row],[6M Return vs Nifty]]-AVERAGE(Table2[6M Return vs Nifty]))/_xlfn.STDEV.P(Table2[6M Return vs Nifty])</f>
        <v>2.7797049836694597E-3</v>
      </c>
      <c r="M577">
        <v>0.16245265993108701</v>
      </c>
      <c r="N577">
        <f>(Table2[[#This Row],[1W Return vs Nifty]]-AVERAGE(Table2[1W Return vs Nifty]))/_xlfn.STDEV.P(Table2[1W Return vs Nifty])</f>
        <v>-6.0943921742613344E-2</v>
      </c>
      <c r="O577">
        <v>2872.68</v>
      </c>
      <c r="P577">
        <v>2820.63889287032</v>
      </c>
      <c r="Q577">
        <v>2694.8630294772202</v>
      </c>
      <c r="R577">
        <v>61.1611903506057</v>
      </c>
      <c r="S577" s="2">
        <f>(Table2[[#This Row],[Close Price]]-Table2[[#This Row],[20D EMA]])/Table2[[#This Row],[20D EMA]]</f>
        <v>2.571466365902236E-2</v>
      </c>
      <c r="T577" s="2">
        <f>(Table2[[#This Row],[Close Price]]-Table2[[#This Row],[50D EMA]])/Table2[[#This Row],[50D EMA]]</f>
        <v>4.463921540894282E-2</v>
      </c>
      <c r="U577" s="2">
        <f>(Table2[[#This Row],[Close Price]]-Table2[[#This Row],[200D EMA]])/Table2[[#This Row],[200D EMA]]</f>
        <v>9.3395088273412211E-2</v>
      </c>
      <c r="V577">
        <v>0.56958403872155206</v>
      </c>
      <c r="W577">
        <v>2878.1</v>
      </c>
      <c r="X577">
        <v>2955</v>
      </c>
      <c r="Y577">
        <v>2850</v>
      </c>
      <c r="Z577">
        <v>2955</v>
      </c>
      <c r="AA577">
        <v>2744</v>
      </c>
      <c r="AB577">
        <v>3040</v>
      </c>
      <c r="AC577" s="2">
        <f>(Table2[[#This Row],[Close Price]]/Table2[[#This Row],[Day Low]])-1</f>
        <v>2.3783051318578385E-2</v>
      </c>
      <c r="AD577" s="2">
        <f>(Table2[[#This Row],[Day High]]/Table2[[#This Row],[Close Price]])-1</f>
        <v>2.8677606013811641E-3</v>
      </c>
      <c r="AE577" s="2">
        <f>(Table2[[#This Row],[Close Price]]/Table2[[#This Row],[Current Week Low]])-1</f>
        <v>3.3877192982456172E-2</v>
      </c>
      <c r="AF577" s="2">
        <f>(Table2[[#This Row],[Current Week High]]/Table2[[#This Row],[Close Price]])-1</f>
        <v>2.8677606013811641E-3</v>
      </c>
      <c r="AG577" s="2">
        <f>(Table2[[#This Row],[Close Price]]/Table2[[#This Row],[Current Month Low]])-1</f>
        <v>7.3815597667638455E-2</v>
      </c>
      <c r="AH577" s="2">
        <f>(Table2[[#This Row],[Current Month High]]/Table2[[#This Row],[Close Price]])-1</f>
        <v>3.1715056591607116E-2</v>
      </c>
      <c r="AI577">
        <v>8.87478576640477</v>
      </c>
      <c r="AJ577">
        <v>31.132621272808201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0.04</v>
      </c>
      <c r="AM577" t="s">
        <v>10349</v>
      </c>
      <c r="AN577">
        <v>2.1800000000000002</v>
      </c>
      <c r="AO577" t="s">
        <v>10349</v>
      </c>
      <c r="AP577">
        <v>-6.5629671139691995E-2</v>
      </c>
      <c r="AQ577">
        <f>(Table2[[#This Row],[Sharpe Ratio]]-AVERAGE(Table2[Sharpe Ratio]))/_xlfn.STDEV.P(Table2[Sharpe Ratio])</f>
        <v>-1.5072056345800571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-2.4244291859412161</v>
      </c>
      <c r="AS577">
        <f>_xlfn.RANK.AVG(Table2[[#This Row],[1Y Return vs Nifty Z-Score]],Table2[1Y Return vs Nifty Z-Score])</f>
        <v>592</v>
      </c>
      <c r="AT577">
        <f>_xlfn.RANK.AVG(Table2[[#This Row],[6M Return vs Nifty Z-Score]],Table2[6M Return vs Nifty Z-Score])</f>
        <v>315</v>
      </c>
      <c r="AU577">
        <f>_xlfn.RANK.AVG(Table2[[#This Row],[Sharpe Ratio Z-Score]],Table2[Sharpe Ratio Z-Score])</f>
        <v>685</v>
      </c>
      <c r="AV577">
        <f>(Table2[[#This Row],[Rank 1Y]]+Table2[[#This Row],[Rank 6M]]+Table2[[#This Row],[Rank Sharpe]])/3</f>
        <v>530.66666666666663</v>
      </c>
    </row>
    <row r="578" spans="1:48" x14ac:dyDescent="0.3">
      <c r="A578" t="s">
        <v>1643</v>
      </c>
      <c r="B578" t="s">
        <v>1644</v>
      </c>
      <c r="C578" t="s">
        <v>10309</v>
      </c>
      <c r="D578" t="s">
        <v>51</v>
      </c>
      <c r="E578">
        <v>5460.4793250000002</v>
      </c>
      <c r="F578">
        <v>593.95000000000005</v>
      </c>
      <c r="G578">
        <v>-18.221509855339399</v>
      </c>
      <c r="H578">
        <f>(Table2[[#This Row],[1Y Return vs Nifty]]-AVERAGE(Table2[1Y Return vs Nifty]))/_xlfn.STDEV.P(Table2[1Y Return vs Nifty])</f>
        <v>-0.75421295724751547</v>
      </c>
      <c r="I578">
        <v>17.378769286626198</v>
      </c>
      <c r="J578">
        <f>(Table2[[#This Row],[1M Return vs Nifty]]-AVERAGE(Table2[1M Return vs Nifty]))/_xlfn.STDEV.P(Table2[1M Return vs Nifty])</f>
        <v>1.6609007698963656</v>
      </c>
      <c r="K578">
        <v>2.38334200200672</v>
      </c>
      <c r="L578">
        <f>(Table2[[#This Row],[6M Return vs Nifty]]-AVERAGE(Table2[6M Return vs Nifty]))/_xlfn.STDEV.P(Table2[6M Return vs Nifty])</f>
        <v>-0.18813119879409082</v>
      </c>
      <c r="M578">
        <v>13.006711066033599</v>
      </c>
      <c r="N578">
        <f>(Table2[[#This Row],[1W Return vs Nifty]]-AVERAGE(Table2[1W Return vs Nifty]))/_xlfn.STDEV.P(Table2[1W Return vs Nifty])</f>
        <v>2.8523278628435245</v>
      </c>
      <c r="O578">
        <v>537.75</v>
      </c>
      <c r="P578">
        <v>524.06981920197597</v>
      </c>
      <c r="Q578">
        <v>506.76954256349001</v>
      </c>
      <c r="R578">
        <v>78.704392342811502</v>
      </c>
      <c r="S578" s="2">
        <f>(Table2[[#This Row],[Close Price]]-Table2[[#This Row],[20D EMA]])/Table2[[#This Row],[20D EMA]]</f>
        <v>0.10450953045095313</v>
      </c>
      <c r="T578" s="2">
        <f>(Table2[[#This Row],[Close Price]]-Table2[[#This Row],[50D EMA]])/Table2[[#This Row],[50D EMA]]</f>
        <v>0.13334135689102203</v>
      </c>
      <c r="U578" s="2">
        <f>(Table2[[#This Row],[Close Price]]-Table2[[#This Row],[200D EMA]])/Table2[[#This Row],[200D EMA]]</f>
        <v>0.17203176220004923</v>
      </c>
      <c r="V578">
        <v>3.3061960006522502</v>
      </c>
      <c r="W578">
        <v>591.20000000000005</v>
      </c>
      <c r="X578">
        <v>635</v>
      </c>
      <c r="Y578">
        <v>556.1</v>
      </c>
      <c r="Z578">
        <v>635</v>
      </c>
      <c r="AA578">
        <v>492.05</v>
      </c>
      <c r="AB578">
        <v>635</v>
      </c>
      <c r="AC578" s="2">
        <f>(Table2[[#This Row],[Close Price]]/Table2[[#This Row],[Day Low]])-1</f>
        <v>4.6515561569688835E-3</v>
      </c>
      <c r="AD578" s="2">
        <f>(Table2[[#This Row],[Day High]]/Table2[[#This Row],[Close Price]])-1</f>
        <v>6.9113561747621732E-2</v>
      </c>
      <c r="AE578" s="2">
        <f>(Table2[[#This Row],[Close Price]]/Table2[[#This Row],[Current Week Low]])-1</f>
        <v>6.8063297967991376E-2</v>
      </c>
      <c r="AF578" s="2">
        <f>(Table2[[#This Row],[Current Week High]]/Table2[[#This Row],[Close Price]])-1</f>
        <v>6.9113561747621732E-2</v>
      </c>
      <c r="AG578" s="2">
        <f>(Table2[[#This Row],[Close Price]]/Table2[[#This Row],[Current Month Low]])-1</f>
        <v>0.20709277512447932</v>
      </c>
      <c r="AH578" s="2">
        <f>(Table2[[#This Row],[Current Month High]]/Table2[[#This Row],[Close Price]])-1</f>
        <v>6.9113561747621732E-2</v>
      </c>
      <c r="AI578">
        <v>6.9113561747621697</v>
      </c>
      <c r="AJ578">
        <v>37.791439508177703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0.02</v>
      </c>
      <c r="AM578" t="s">
        <v>10349</v>
      </c>
      <c r="AN578">
        <v>14.84</v>
      </c>
      <c r="AO578" t="s">
        <v>10349</v>
      </c>
      <c r="AP578">
        <v>-2.9190889852029001E-2</v>
      </c>
      <c r="AQ578">
        <f>(Table2[[#This Row],[Sharpe Ratio]]-AVERAGE(Table2[Sharpe Ratio]))/_xlfn.STDEV.P(Table2[Sharpe Ratio])</f>
        <v>-1.0885642271475922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2.4823202495506917</v>
      </c>
      <c r="AS578">
        <f>_xlfn.RANK.AVG(Table2[[#This Row],[1Y Return vs Nifty Z-Score]],Table2[1Y Return vs Nifty Z-Score])</f>
        <v>588</v>
      </c>
      <c r="AT578">
        <f>_xlfn.RANK.AVG(Table2[[#This Row],[6M Return vs Nifty Z-Score]],Table2[6M Return vs Nifty Z-Score])</f>
        <v>373</v>
      </c>
      <c r="AU578">
        <f>_xlfn.RANK.AVG(Table2[[#This Row],[Sharpe Ratio Z-Score]],Table2[Sharpe Ratio Z-Score])</f>
        <v>633</v>
      </c>
      <c r="AV578">
        <f>(Table2[[#This Row],[Rank 1Y]]+Table2[[#This Row],[Rank 6M]]+Table2[[#This Row],[Rank Sharpe]])/3</f>
        <v>531.33333333333337</v>
      </c>
    </row>
    <row r="579" spans="1:48" x14ac:dyDescent="0.3">
      <c r="A579" t="s">
        <v>1654</v>
      </c>
      <c r="B579" t="s">
        <v>1655</v>
      </c>
      <c r="C579" t="s">
        <v>10314</v>
      </c>
      <c r="D579" t="s">
        <v>1092</v>
      </c>
      <c r="E579">
        <v>5304.1009969999996</v>
      </c>
      <c r="F579">
        <v>3164.2</v>
      </c>
      <c r="G579">
        <v>6.0313853085717</v>
      </c>
      <c r="H579">
        <f>(Table2[[#This Row],[1Y Return vs Nifty]]-AVERAGE(Table2[1Y Return vs Nifty]))/_xlfn.STDEV.P(Table2[1Y Return vs Nifty])</f>
        <v>-0.37180423958758757</v>
      </c>
      <c r="I579">
        <v>-6.3358802930521598</v>
      </c>
      <c r="J579">
        <f>(Table2[[#This Row],[1M Return vs Nifty]]-AVERAGE(Table2[1M Return vs Nifty]))/_xlfn.STDEV.P(Table2[1M Return vs Nifty])</f>
        <v>-0.62050827321834912</v>
      </c>
      <c r="K579">
        <v>-9.4441889962595003</v>
      </c>
      <c r="L579">
        <f>(Table2[[#This Row],[6M Return vs Nifty]]-AVERAGE(Table2[6M Return vs Nifty]))/_xlfn.STDEV.P(Table2[6M Return vs Nifty])</f>
        <v>-0.59408390231975372</v>
      </c>
      <c r="M579">
        <v>2.1565701812873699</v>
      </c>
      <c r="N579">
        <f>(Table2[[#This Row],[1W Return vs Nifty]]-AVERAGE(Table2[1W Return vs Nifty]))/_xlfn.STDEV.P(Table2[1W Return vs Nifty])</f>
        <v>0.39135204789904088</v>
      </c>
      <c r="O579">
        <v>3146.59</v>
      </c>
      <c r="P579">
        <v>3102.99442592374</v>
      </c>
      <c r="Q579">
        <v>2972.2051689740501</v>
      </c>
      <c r="R579">
        <v>51.170356976171902</v>
      </c>
      <c r="S579" s="2">
        <f>(Table2[[#This Row],[Close Price]]-Table2[[#This Row],[20D EMA]])/Table2[[#This Row],[20D EMA]]</f>
        <v>5.5965346613316867E-3</v>
      </c>
      <c r="T579" s="2">
        <f>(Table2[[#This Row],[Close Price]]-Table2[[#This Row],[50D EMA]])/Table2[[#This Row],[50D EMA]]</f>
        <v>1.9724680639102134E-2</v>
      </c>
      <c r="U579" s="2">
        <f>(Table2[[#This Row],[Close Price]]-Table2[[#This Row],[200D EMA]])/Table2[[#This Row],[200D EMA]]</f>
        <v>6.4596762373649572E-2</v>
      </c>
      <c r="V579">
        <v>0.55127927409628397</v>
      </c>
      <c r="W579">
        <v>3122.35</v>
      </c>
      <c r="X579">
        <v>3264.65</v>
      </c>
      <c r="Y579">
        <v>3122.35</v>
      </c>
      <c r="Z579">
        <v>3302.95</v>
      </c>
      <c r="AA579">
        <v>2955.55</v>
      </c>
      <c r="AB579">
        <v>3456</v>
      </c>
      <c r="AC579" s="2">
        <f>(Table2[[#This Row],[Close Price]]/Table2[[#This Row],[Day Low]])-1</f>
        <v>1.3403366054414168E-2</v>
      </c>
      <c r="AD579" s="2">
        <f>(Table2[[#This Row],[Day High]]/Table2[[#This Row],[Close Price]])-1</f>
        <v>3.1745780924088418E-2</v>
      </c>
      <c r="AE579" s="2">
        <f>(Table2[[#This Row],[Close Price]]/Table2[[#This Row],[Current Week Low]])-1</f>
        <v>1.3403366054414168E-2</v>
      </c>
      <c r="AF579" s="2">
        <f>(Table2[[#This Row],[Current Week High]]/Table2[[#This Row],[Close Price]])-1</f>
        <v>4.3849946273939677E-2</v>
      </c>
      <c r="AG579" s="2">
        <f>(Table2[[#This Row],[Close Price]]/Table2[[#This Row],[Current Month Low]])-1</f>
        <v>7.0595997360897167E-2</v>
      </c>
      <c r="AH579" s="2">
        <f>(Table2[[#This Row],[Current Month High]]/Table2[[#This Row],[Close Price]])-1</f>
        <v>9.2219202326022431E-2</v>
      </c>
      <c r="AI579">
        <v>16.933190063839199</v>
      </c>
      <c r="AJ579">
        <v>38.228998296273602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</v>
      </c>
      <c r="AM579">
        <v>0</v>
      </c>
      <c r="AN579">
        <v>2.94</v>
      </c>
      <c r="AO579" t="s">
        <v>10349</v>
      </c>
      <c r="AP579">
        <v>-5.7627179068245001E-2</v>
      </c>
      <c r="AQ579">
        <f>(Table2[[#This Row],[Sharpe Ratio]]-AVERAGE(Table2[Sharpe Ratio]))/_xlfn.STDEV.P(Table2[Sharpe Ratio])</f>
        <v>-1.4152658268979605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-2.6103101941246099</v>
      </c>
      <c r="AS579">
        <f>_xlfn.RANK.AVG(Table2[[#This Row],[1Y Return vs Nifty Z-Score]],Table2[1Y Return vs Nifty Z-Score])</f>
        <v>410</v>
      </c>
      <c r="AT579">
        <f>_xlfn.RANK.AVG(Table2[[#This Row],[6M Return vs Nifty Z-Score]],Table2[6M Return vs Nifty Z-Score])</f>
        <v>516</v>
      </c>
      <c r="AU579">
        <f>_xlfn.RANK.AVG(Table2[[#This Row],[Sharpe Ratio Z-Score]],Table2[Sharpe Ratio Z-Score])</f>
        <v>675</v>
      </c>
      <c r="AV579">
        <f>(Table2[[#This Row],[Rank 1Y]]+Table2[[#This Row],[Rank 6M]]+Table2[[#This Row],[Rank Sharpe]])/3</f>
        <v>533.66666666666663</v>
      </c>
    </row>
    <row r="580" spans="1:48" x14ac:dyDescent="0.3">
      <c r="A580" t="s">
        <v>1627</v>
      </c>
      <c r="B580" t="s">
        <v>1628</v>
      </c>
      <c r="C580" t="s">
        <v>10316</v>
      </c>
      <c r="D580" t="s">
        <v>335</v>
      </c>
      <c r="E580">
        <v>5552.8475214749997</v>
      </c>
      <c r="F580">
        <v>260.25</v>
      </c>
      <c r="G580">
        <v>-18.447364346175501</v>
      </c>
      <c r="H580">
        <f>(Table2[[#This Row],[1Y Return vs Nifty]]-AVERAGE(Table2[1Y Return vs Nifty]))/_xlfn.STDEV.P(Table2[1Y Return vs Nifty])</f>
        <v>-0.7577741290430744</v>
      </c>
      <c r="I580">
        <v>-5.0201223957892198</v>
      </c>
      <c r="J580">
        <f>(Table2[[#This Row],[1M Return vs Nifty]]-AVERAGE(Table2[1M Return vs Nifty]))/_xlfn.STDEV.P(Table2[1M Return vs Nifty])</f>
        <v>-0.49392904820051153</v>
      </c>
      <c r="K580">
        <v>9.1674709020459098</v>
      </c>
      <c r="L580">
        <f>(Table2[[#This Row],[6M Return vs Nifty]]-AVERAGE(Table2[6M Return vs Nifty]))/_xlfn.STDEV.P(Table2[6M Return vs Nifty])</f>
        <v>4.4718367902559633E-2</v>
      </c>
      <c r="M580">
        <v>-2.1487222102049799</v>
      </c>
      <c r="N580">
        <f>(Table2[[#This Row],[1W Return vs Nifty]]-AVERAGE(Table2[1W Return vs Nifty]))/_xlfn.STDEV.P(Table2[1W Return vs Nifty])</f>
        <v>-0.58515328638860498</v>
      </c>
      <c r="O580">
        <v>268.44</v>
      </c>
      <c r="P580">
        <v>262.64828337233899</v>
      </c>
      <c r="Q580">
        <v>240.521094074297</v>
      </c>
      <c r="R580">
        <v>35.169352492484698</v>
      </c>
      <c r="S580" s="2">
        <f>(Table2[[#This Row],[Close Price]]-Table2[[#This Row],[20D EMA]])/Table2[[#This Row],[20D EMA]]</f>
        <v>-3.0509611086276256E-2</v>
      </c>
      <c r="T580" s="2">
        <f>(Table2[[#This Row],[Close Price]]-Table2[[#This Row],[50D EMA]])/Table2[[#This Row],[50D EMA]]</f>
        <v>-9.1311595169998039E-3</v>
      </c>
      <c r="U580" s="2">
        <f>(Table2[[#This Row],[Close Price]]-Table2[[#This Row],[200D EMA]])/Table2[[#This Row],[200D EMA]]</f>
        <v>8.2025678461319251E-2</v>
      </c>
      <c r="V580">
        <v>0.41783912113316002</v>
      </c>
      <c r="W580">
        <v>259.10000000000002</v>
      </c>
      <c r="X580">
        <v>266.89999999999998</v>
      </c>
      <c r="Y580">
        <v>259.10000000000002</v>
      </c>
      <c r="Z580">
        <v>272.05</v>
      </c>
      <c r="AA580">
        <v>253.1</v>
      </c>
      <c r="AB580">
        <v>292.3</v>
      </c>
      <c r="AC580" s="2">
        <f>(Table2[[#This Row],[Close Price]]/Table2[[#This Row],[Day Low]])-1</f>
        <v>4.4384407564646011E-3</v>
      </c>
      <c r="AD580" s="2">
        <f>(Table2[[#This Row],[Day High]]/Table2[[#This Row],[Close Price]])-1</f>
        <v>2.5552353506243852E-2</v>
      </c>
      <c r="AE580" s="2">
        <f>(Table2[[#This Row],[Close Price]]/Table2[[#This Row],[Current Week Low]])-1</f>
        <v>4.4384407564646011E-3</v>
      </c>
      <c r="AF580" s="2">
        <f>(Table2[[#This Row],[Current Week High]]/Table2[[#This Row],[Close Price]])-1</f>
        <v>4.5341018251681131E-2</v>
      </c>
      <c r="AG580" s="2">
        <f>(Table2[[#This Row],[Close Price]]/Table2[[#This Row],[Current Month Low]])-1</f>
        <v>2.824970367443691E-2</v>
      </c>
      <c r="AH580" s="2">
        <f>(Table2[[#This Row],[Current Month High]]/Table2[[#This Row],[Close Price]])-1</f>
        <v>0.12315081652257454</v>
      </c>
      <c r="AI580">
        <v>14.159462055715601</v>
      </c>
      <c r="AJ580">
        <v>37.698412698412596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0.02</v>
      </c>
      <c r="AM580" t="s">
        <v>10349</v>
      </c>
      <c r="AN580">
        <v>-4.32</v>
      </c>
      <c r="AO580" t="s">
        <v>10348</v>
      </c>
      <c r="AP580">
        <v>-8.7073454899537994E-2</v>
      </c>
      <c r="AQ580">
        <f>(Table2[[#This Row],[Sharpe Ratio]]-AVERAGE(Table2[Sharpe Ratio]))/_xlfn.STDEV.P(Table2[Sharpe Ratio])</f>
        <v>-1.7535710589072084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-3.5457091546368398</v>
      </c>
      <c r="AS580">
        <f>_xlfn.RANK.AVG(Table2[[#This Row],[1Y Return vs Nifty Z-Score]],Table2[1Y Return vs Nifty Z-Score])</f>
        <v>589</v>
      </c>
      <c r="AT580">
        <f>_xlfn.RANK.AVG(Table2[[#This Row],[6M Return vs Nifty Z-Score]],Table2[6M Return vs Nifty Z-Score])</f>
        <v>299</v>
      </c>
      <c r="AU580">
        <f>_xlfn.RANK.AVG(Table2[[#This Row],[Sharpe Ratio Z-Score]],Table2[Sharpe Ratio Z-Score])</f>
        <v>714</v>
      </c>
      <c r="AV580">
        <f>(Table2[[#This Row],[Rank 1Y]]+Table2[[#This Row],[Rank 6M]]+Table2[[#This Row],[Rank Sharpe]])/3</f>
        <v>534</v>
      </c>
    </row>
    <row r="581" spans="1:48" x14ac:dyDescent="0.3">
      <c r="A581" t="s">
        <v>510</v>
      </c>
      <c r="B581" t="s">
        <v>511</v>
      </c>
      <c r="C581" t="s">
        <v>10303</v>
      </c>
      <c r="D581" t="s">
        <v>178</v>
      </c>
      <c r="E581">
        <v>41289.639697500003</v>
      </c>
      <c r="F581">
        <v>599.79999999999995</v>
      </c>
      <c r="G581">
        <v>1.69375725076118</v>
      </c>
      <c r="H581">
        <f>(Table2[[#This Row],[1Y Return vs Nifty]]-AVERAGE(Table2[1Y Return vs Nifty]))/_xlfn.STDEV.P(Table2[1Y Return vs Nifty])</f>
        <v>-0.44019800338619997</v>
      </c>
      <c r="I581">
        <v>-8.5133881652968704</v>
      </c>
      <c r="J581">
        <f>(Table2[[#This Row],[1M Return vs Nifty]]-AVERAGE(Table2[1M Return vs Nifty]))/_xlfn.STDEV.P(Table2[1M Return vs Nifty])</f>
        <v>-0.82999001717165544</v>
      </c>
      <c r="K581">
        <v>-5.2676643902982496</v>
      </c>
      <c r="L581">
        <f>(Table2[[#This Row],[6M Return vs Nifty]]-AVERAGE(Table2[6M Return vs Nifty]))/_xlfn.STDEV.P(Table2[6M Return vs Nifty])</f>
        <v>-0.45073433465597329</v>
      </c>
      <c r="M581">
        <v>-0.41610064453571999</v>
      </c>
      <c r="N581">
        <f>(Table2[[#This Row],[1W Return vs Nifty]]-AVERAGE(Table2[1W Return vs Nifty]))/_xlfn.STDEV.P(Table2[1W Return vs Nifty])</f>
        <v>-0.1921685486919919</v>
      </c>
      <c r="O581">
        <v>611.59</v>
      </c>
      <c r="P581">
        <v>614.53702489944101</v>
      </c>
      <c r="Q581">
        <v>564.18232412180498</v>
      </c>
      <c r="R581">
        <v>42.119234282299303</v>
      </c>
      <c r="S581" s="2">
        <f>(Table2[[#This Row],[Close Price]]-Table2[[#This Row],[20D EMA]])/Table2[[#This Row],[20D EMA]]</f>
        <v>-1.9277620628198756E-2</v>
      </c>
      <c r="T581" s="2">
        <f>(Table2[[#This Row],[Close Price]]-Table2[[#This Row],[50D EMA]])/Table2[[#This Row],[50D EMA]]</f>
        <v>-2.39806949009338E-2</v>
      </c>
      <c r="U581" s="2">
        <f>(Table2[[#This Row],[Close Price]]-Table2[[#This Row],[200D EMA]])/Table2[[#This Row],[200D EMA]]</f>
        <v>6.3131499083450976E-2</v>
      </c>
      <c r="V581">
        <v>0.79354974168366699</v>
      </c>
      <c r="W581">
        <v>597.25</v>
      </c>
      <c r="X581">
        <v>607.15</v>
      </c>
      <c r="Y581">
        <v>588.6</v>
      </c>
      <c r="Z581">
        <v>607.15</v>
      </c>
      <c r="AA581">
        <v>584</v>
      </c>
      <c r="AB581">
        <v>682.75</v>
      </c>
      <c r="AC581" s="2">
        <f>(Table2[[#This Row],[Close Price]]/Table2[[#This Row],[Day Low]])-1</f>
        <v>4.2695688572624846E-3</v>
      </c>
      <c r="AD581" s="2">
        <f>(Table2[[#This Row],[Day High]]/Table2[[#This Row],[Close Price]])-1</f>
        <v>1.2254084694898415E-2</v>
      </c>
      <c r="AE581" s="2">
        <f>(Table2[[#This Row],[Close Price]]/Table2[[#This Row],[Current Week Low]])-1</f>
        <v>1.9028202514441039E-2</v>
      </c>
      <c r="AF581" s="2">
        <f>(Table2[[#This Row],[Current Week High]]/Table2[[#This Row],[Close Price]])-1</f>
        <v>1.2254084694898415E-2</v>
      </c>
      <c r="AG581" s="2">
        <f>(Table2[[#This Row],[Close Price]]/Table2[[#This Row],[Current Month Low]])-1</f>
        <v>2.7054794520547931E-2</v>
      </c>
      <c r="AH581" s="2">
        <f>(Table2[[#This Row],[Current Month High]]/Table2[[#This Row],[Close Price]])-1</f>
        <v>0.13829609869956672</v>
      </c>
      <c r="AI581">
        <v>14.588196065355101</v>
      </c>
      <c r="AJ581">
        <v>51.06409772069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-0.05</v>
      </c>
      <c r="AM581" t="s">
        <v>10348</v>
      </c>
      <c r="AN581">
        <v>-3.51</v>
      </c>
      <c r="AO581" t="s">
        <v>10348</v>
      </c>
      <c r="AP581">
        <v>-6.3355112215034995E-2</v>
      </c>
      <c r="AQ581">
        <f>(Table2[[#This Row],[Sharpe Ratio]]-AVERAGE(Table2[Sharpe Ratio]))/_xlfn.STDEV.P(Table2[Sharpe Ratio])</f>
        <v>-1.4810734612236207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448</v>
      </c>
      <c r="AT581">
        <f>_xlfn.RANK.AVG(Table2[[#This Row],[6M Return vs Nifty Z-Score]],Table2[6M Return vs Nifty Z-Score])</f>
        <v>475</v>
      </c>
      <c r="AU581">
        <f>_xlfn.RANK.AVG(Table2[[#This Row],[Sharpe Ratio Z-Score]],Table2[Sharpe Ratio Z-Score])</f>
        <v>681</v>
      </c>
      <c r="AV581">
        <f>(Table2[[#This Row],[Rank 1Y]]+Table2[[#This Row],[Rank 6M]]+Table2[[#This Row],[Rank Sharpe]])/3</f>
        <v>534.66666666666663</v>
      </c>
    </row>
    <row r="582" spans="1:48" x14ac:dyDescent="0.3">
      <c r="A582" t="s">
        <v>559</v>
      </c>
      <c r="B582" t="s">
        <v>560</v>
      </c>
      <c r="C582" t="s">
        <v>10318</v>
      </c>
      <c r="D582" t="s">
        <v>561</v>
      </c>
      <c r="E582">
        <v>35919.302250000001</v>
      </c>
      <c r="F582">
        <v>3269.85</v>
      </c>
      <c r="G582">
        <v>-17.253736781308799</v>
      </c>
      <c r="H582">
        <f>(Table2[[#This Row],[1Y Return vs Nifty]]-AVERAGE(Table2[1Y Return vs Nifty]))/_xlfn.STDEV.P(Table2[1Y Return vs Nifty])</f>
        <v>-0.73895354769147426</v>
      </c>
      <c r="I582">
        <v>-2.5138384581038502</v>
      </c>
      <c r="J582">
        <f>(Table2[[#This Row],[1M Return vs Nifty]]-AVERAGE(Table2[1M Return vs Nifty]))/_xlfn.STDEV.P(Table2[1M Return vs Nifty])</f>
        <v>-0.25281821833826784</v>
      </c>
      <c r="K582">
        <v>-23.9391865885346</v>
      </c>
      <c r="L582">
        <f>(Table2[[#This Row],[6M Return vs Nifty]]-AVERAGE(Table2[6M Return vs Nifty]))/_xlfn.STDEV.P(Table2[6M Return vs Nifty])</f>
        <v>-1.0915912401609835</v>
      </c>
      <c r="M582">
        <v>-5.5343301442171597</v>
      </c>
      <c r="N582">
        <f>(Table2[[#This Row],[1W Return vs Nifty]]-AVERAGE(Table2[1W Return vs Nifty]))/_xlfn.STDEV.P(Table2[1W Return vs Nifty])</f>
        <v>-1.3530602963520988</v>
      </c>
      <c r="O582">
        <v>3284.71</v>
      </c>
      <c r="P582">
        <v>3280.0220158181</v>
      </c>
      <c r="Q582">
        <v>3263.4207678237099</v>
      </c>
      <c r="R582">
        <v>48.192963718370102</v>
      </c>
      <c r="S582" s="2">
        <f>(Table2[[#This Row],[Close Price]]-Table2[[#This Row],[20D EMA]])/Table2[[#This Row],[20D EMA]]</f>
        <v>-4.5239914634777889E-3</v>
      </c>
      <c r="T582" s="2">
        <f>(Table2[[#This Row],[Close Price]]-Table2[[#This Row],[50D EMA]])/Table2[[#This Row],[50D EMA]]</f>
        <v>-3.1012035190754782E-3</v>
      </c>
      <c r="U582" s="2">
        <f>(Table2[[#This Row],[Close Price]]-Table2[[#This Row],[200D EMA]])/Table2[[#This Row],[200D EMA]]</f>
        <v>1.9700898638876805E-3</v>
      </c>
      <c r="V582">
        <v>1.3727185155567101</v>
      </c>
      <c r="W582">
        <v>3239.05</v>
      </c>
      <c r="X582">
        <v>3440</v>
      </c>
      <c r="Y582">
        <v>3205</v>
      </c>
      <c r="Z582">
        <v>3440</v>
      </c>
      <c r="AA582">
        <v>3153.6</v>
      </c>
      <c r="AB582">
        <v>3499</v>
      </c>
      <c r="AC582" s="2">
        <f>(Table2[[#This Row],[Close Price]]/Table2[[#This Row],[Day Low]])-1</f>
        <v>9.5089609607754699E-3</v>
      </c>
      <c r="AD582" s="2">
        <f>(Table2[[#This Row],[Day High]]/Table2[[#This Row],[Close Price]])-1</f>
        <v>5.2036026117405987E-2</v>
      </c>
      <c r="AE582" s="2">
        <f>(Table2[[#This Row],[Close Price]]/Table2[[#This Row],[Current Week Low]])-1</f>
        <v>2.0234009360374339E-2</v>
      </c>
      <c r="AF582" s="2">
        <f>(Table2[[#This Row],[Current Week High]]/Table2[[#This Row],[Close Price]])-1</f>
        <v>5.2036026117405987E-2</v>
      </c>
      <c r="AG582" s="2">
        <f>(Table2[[#This Row],[Close Price]]/Table2[[#This Row],[Current Month Low]])-1</f>
        <v>3.686263318112637E-2</v>
      </c>
      <c r="AH582" s="2">
        <f>(Table2[[#This Row],[Current Month High]]/Table2[[#This Row],[Close Price]])-1</f>
        <v>7.0079667263024392E-2</v>
      </c>
      <c r="AI582">
        <v>19.883175069192699</v>
      </c>
      <c r="AJ582">
        <v>32.061793214862597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0.05</v>
      </c>
      <c r="AM582" t="s">
        <v>10349</v>
      </c>
      <c r="AN582">
        <v>-3.58</v>
      </c>
      <c r="AO582" t="s">
        <v>10348</v>
      </c>
      <c r="AP582">
        <v>6.6711949491371006E-2</v>
      </c>
      <c r="AQ582">
        <f>(Table2[[#This Row],[Sharpe Ratio]]-AVERAGE(Table2[Sharpe Ratio]))/_xlfn.STDEV.P(Table2[Sharpe Ratio])</f>
        <v>1.3253622426967593E-2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-3.4231696801158567</v>
      </c>
      <c r="AS582">
        <f>_xlfn.RANK.AVG(Table2[[#This Row],[1Y Return vs Nifty Z-Score]],Table2[1Y Return vs Nifty Z-Score])</f>
        <v>584</v>
      </c>
      <c r="AT582">
        <f>_xlfn.RANK.AVG(Table2[[#This Row],[6M Return vs Nifty Z-Score]],Table2[6M Return vs Nifty Z-Score])</f>
        <v>669</v>
      </c>
      <c r="AU582">
        <f>_xlfn.RANK.AVG(Table2[[#This Row],[Sharpe Ratio Z-Score]],Table2[Sharpe Ratio Z-Score])</f>
        <v>353</v>
      </c>
      <c r="AV582">
        <f>(Table2[[#This Row],[Rank 1Y]]+Table2[[#This Row],[Rank 6M]]+Table2[[#This Row],[Rank Sharpe]])/3</f>
        <v>535.33333333333337</v>
      </c>
    </row>
    <row r="583" spans="1:48" x14ac:dyDescent="0.3">
      <c r="A583" t="s">
        <v>427</v>
      </c>
      <c r="B583" t="s">
        <v>428</v>
      </c>
      <c r="C583" t="s">
        <v>10306</v>
      </c>
      <c r="D583" t="s">
        <v>27</v>
      </c>
      <c r="E583">
        <v>55465.275000000001</v>
      </c>
      <c r="F583">
        <v>1946.15</v>
      </c>
      <c r="G583">
        <v>-21.6009918590673</v>
      </c>
      <c r="H583">
        <f>(Table2[[#This Row],[1Y Return vs Nifty]]-AVERAGE(Table2[1Y Return vs Nifty]))/_xlfn.STDEV.P(Table2[1Y Return vs Nifty])</f>
        <v>-0.80749910600073438</v>
      </c>
      <c r="I583">
        <v>2.0988041830095101</v>
      </c>
      <c r="J583">
        <f>(Table2[[#This Row],[1M Return vs Nifty]]-AVERAGE(Table2[1M Return vs Nifty]))/_xlfn.STDEV.P(Table2[1M Return vs Nifty])</f>
        <v>0.19092962616331169</v>
      </c>
      <c r="K583">
        <v>-10.7815933737359</v>
      </c>
      <c r="L583">
        <f>(Table2[[#This Row],[6M Return vs Nifty]]-AVERAGE(Table2[6M Return vs Nifty]))/_xlfn.STDEV.P(Table2[6M Return vs Nifty])</f>
        <v>-0.63998722084186854</v>
      </c>
      <c r="M583">
        <v>2.4009169361359302</v>
      </c>
      <c r="N583">
        <f>(Table2[[#This Row],[1W Return vs Nifty]]-AVERAGE(Table2[1W Return vs Nifty]))/_xlfn.STDEV.P(Table2[1W Return vs Nifty])</f>
        <v>0.44677358210122464</v>
      </c>
      <c r="O583">
        <v>1892.21</v>
      </c>
      <c r="P583">
        <v>1871.81755808924</v>
      </c>
      <c r="Q583">
        <v>1802.3845915746399</v>
      </c>
      <c r="R583">
        <v>67.144533628737705</v>
      </c>
      <c r="S583" s="2">
        <f>(Table2[[#This Row],[Close Price]]-Table2[[#This Row],[20D EMA]])/Table2[[#This Row],[20D EMA]]</f>
        <v>2.8506349718054578E-2</v>
      </c>
      <c r="T583" s="2">
        <f>(Table2[[#This Row],[Close Price]]-Table2[[#This Row],[50D EMA]])/Table2[[#This Row],[50D EMA]]</f>
        <v>3.9711371222865839E-2</v>
      </c>
      <c r="U583" s="2">
        <f>(Table2[[#This Row],[Close Price]]-Table2[[#This Row],[200D EMA]])/Table2[[#This Row],[200D EMA]]</f>
        <v>7.9764002143272103E-2</v>
      </c>
      <c r="V583">
        <v>0.53280919298172602</v>
      </c>
      <c r="W583">
        <v>1926.55</v>
      </c>
      <c r="X583">
        <v>1965</v>
      </c>
      <c r="Y583">
        <v>1911.2</v>
      </c>
      <c r="Z583">
        <v>1965</v>
      </c>
      <c r="AA583">
        <v>1814.9</v>
      </c>
      <c r="AB583">
        <v>2005.85</v>
      </c>
      <c r="AC583" s="2">
        <f>(Table2[[#This Row],[Close Price]]/Table2[[#This Row],[Day Low]])-1</f>
        <v>1.0173626430666216E-2</v>
      </c>
      <c r="AD583" s="2">
        <f>(Table2[[#This Row],[Day High]]/Table2[[#This Row],[Close Price]])-1</f>
        <v>9.6857898928652819E-3</v>
      </c>
      <c r="AE583" s="2">
        <f>(Table2[[#This Row],[Close Price]]/Table2[[#This Row],[Current Week Low]])-1</f>
        <v>1.8286940142318908E-2</v>
      </c>
      <c r="AF583" s="2">
        <f>(Table2[[#This Row],[Current Week High]]/Table2[[#This Row],[Close Price]])-1</f>
        <v>9.6857898928652819E-3</v>
      </c>
      <c r="AG583" s="2">
        <f>(Table2[[#This Row],[Close Price]]/Table2[[#This Row],[Current Month Low]])-1</f>
        <v>7.2318034051462865E-2</v>
      </c>
      <c r="AH583" s="2">
        <f>(Table2[[#This Row],[Current Month High]]/Table2[[#This Row],[Close Price]])-1</f>
        <v>3.0675949952470249E-2</v>
      </c>
      <c r="AI583">
        <v>7.1166148549700603</v>
      </c>
      <c r="AJ583">
        <v>26.094985097835899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-0.02</v>
      </c>
      <c r="AM583" t="s">
        <v>10348</v>
      </c>
      <c r="AN583">
        <v>4.9400000000000004</v>
      </c>
      <c r="AO583" t="s">
        <v>10349</v>
      </c>
      <c r="AP583">
        <v>2.1807637776866999E-2</v>
      </c>
      <c r="AQ583">
        <f>(Table2[[#This Row],[Sharpe Ratio]]-AVERAGE(Table2[Sharpe Ratio]))/_xlfn.STDEV.P(Table2[Sharpe Ratio])</f>
        <v>-0.50264739269042746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-1.312430511268494</v>
      </c>
      <c r="AS583">
        <f>_xlfn.RANK.AVG(Table2[[#This Row],[1Y Return vs Nifty Z-Score]],Table2[1Y Return vs Nifty Z-Score])</f>
        <v>607</v>
      </c>
      <c r="AT583">
        <f>_xlfn.RANK.AVG(Table2[[#This Row],[6M Return vs Nifty Z-Score]],Table2[6M Return vs Nifty Z-Score])</f>
        <v>530</v>
      </c>
      <c r="AU583">
        <f>_xlfn.RANK.AVG(Table2[[#This Row],[Sharpe Ratio Z-Score]],Table2[Sharpe Ratio Z-Score])</f>
        <v>474</v>
      </c>
      <c r="AV583">
        <f>(Table2[[#This Row],[Rank 1Y]]+Table2[[#This Row],[Rank 6M]]+Table2[[#This Row],[Rank Sharpe]])/3</f>
        <v>537</v>
      </c>
    </row>
    <row r="584" spans="1:48" x14ac:dyDescent="0.3">
      <c r="A584" t="s">
        <v>1691</v>
      </c>
      <c r="B584" t="s">
        <v>1692</v>
      </c>
      <c r="C584" t="s">
        <v>10318</v>
      </c>
      <c r="D584" t="s">
        <v>561</v>
      </c>
      <c r="E584">
        <v>5097.3938788699998</v>
      </c>
      <c r="F584">
        <v>921.95</v>
      </c>
      <c r="G584">
        <v>-16.168104470433601</v>
      </c>
      <c r="H584">
        <f>(Table2[[#This Row],[1Y Return vs Nifty]]-AVERAGE(Table2[1Y Return vs Nifty]))/_xlfn.STDEV.P(Table2[1Y Return vs Nifty])</f>
        <v>-0.72183578682019778</v>
      </c>
      <c r="I584">
        <v>11.2292960719424</v>
      </c>
      <c r="J584">
        <f>(Table2[[#This Row],[1M Return vs Nifty]]-AVERAGE(Table2[1M Return vs Nifty]))/_xlfn.STDEV.P(Table2[1M Return vs Nifty])</f>
        <v>1.0693059518817021</v>
      </c>
      <c r="K584">
        <v>8.8962599149028403</v>
      </c>
      <c r="L584">
        <f>(Table2[[#This Row],[6M Return vs Nifty]]-AVERAGE(Table2[6M Return vs Nifty]))/_xlfn.STDEV.P(Table2[6M Return vs Nifty])</f>
        <v>3.5409676724939207E-2</v>
      </c>
      <c r="M584">
        <v>-0.239651085907895</v>
      </c>
      <c r="N584">
        <f>(Table2[[#This Row],[1W Return vs Nifty]]-AVERAGE(Table2[1W Return vs Nifty]))/_xlfn.STDEV.P(Table2[1W Return vs Nifty])</f>
        <v>-0.15214712399775743</v>
      </c>
      <c r="O584">
        <v>897.56</v>
      </c>
      <c r="P584">
        <v>851.25950043465696</v>
      </c>
      <c r="Q584">
        <v>790.21775108454403</v>
      </c>
      <c r="R584">
        <v>57.143766023464501</v>
      </c>
      <c r="S584" s="2">
        <f>(Table2[[#This Row],[Close Price]]-Table2[[#This Row],[20D EMA]])/Table2[[#This Row],[20D EMA]]</f>
        <v>2.7173670840946681E-2</v>
      </c>
      <c r="T584" s="2">
        <f>(Table2[[#This Row],[Close Price]]-Table2[[#This Row],[50D EMA]])/Table2[[#This Row],[50D EMA]]</f>
        <v>8.304224449682876E-2</v>
      </c>
      <c r="U584" s="2">
        <f>(Table2[[#This Row],[Close Price]]-Table2[[#This Row],[200D EMA]])/Table2[[#This Row],[200D EMA]]</f>
        <v>0.16670373290736443</v>
      </c>
      <c r="V584">
        <v>0.93034986407985198</v>
      </c>
      <c r="W584">
        <v>915.65</v>
      </c>
      <c r="X584">
        <v>966</v>
      </c>
      <c r="Y584">
        <v>913.4</v>
      </c>
      <c r="Z584">
        <v>966</v>
      </c>
      <c r="AA584">
        <v>828.05</v>
      </c>
      <c r="AB584">
        <v>966</v>
      </c>
      <c r="AC584" s="2">
        <f>(Table2[[#This Row],[Close Price]]/Table2[[#This Row],[Day Low]])-1</f>
        <v>6.8803582154755016E-3</v>
      </c>
      <c r="AD584" s="2">
        <f>(Table2[[#This Row],[Day High]]/Table2[[#This Row],[Close Price]])-1</f>
        <v>4.7779163729052554E-2</v>
      </c>
      <c r="AE584" s="2">
        <f>(Table2[[#This Row],[Close Price]]/Table2[[#This Row],[Current Week Low]])-1</f>
        <v>9.3606306109044191E-3</v>
      </c>
      <c r="AF584" s="2">
        <f>(Table2[[#This Row],[Current Week High]]/Table2[[#This Row],[Close Price]])-1</f>
        <v>4.7779163729052554E-2</v>
      </c>
      <c r="AG584" s="2">
        <f>(Table2[[#This Row],[Close Price]]/Table2[[#This Row],[Current Month Low]])-1</f>
        <v>0.11339894933880812</v>
      </c>
      <c r="AH584" s="2">
        <f>(Table2[[#This Row],[Current Month High]]/Table2[[#This Row],[Close Price]])-1</f>
        <v>4.7779163729052554E-2</v>
      </c>
      <c r="AI584">
        <v>4.7779163729052501</v>
      </c>
      <c r="AJ584">
        <v>40.337925260674297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0.26</v>
      </c>
      <c r="AM584" t="s">
        <v>10349</v>
      </c>
      <c r="AN584">
        <v>0.46</v>
      </c>
      <c r="AO584" t="s">
        <v>10349</v>
      </c>
      <c r="AP584">
        <v>-0.123725384037203</v>
      </c>
      <c r="AQ584">
        <f>(Table2[[#This Row],[Sharpe Ratio]]-AVERAGE(Table2[Sharpe Ratio]))/_xlfn.STDEV.P(Table2[Sharpe Ratio])</f>
        <v>-2.1746613000482324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-1.9439285822595465</v>
      </c>
      <c r="AS584">
        <f>_xlfn.RANK.AVG(Table2[[#This Row],[1Y Return vs Nifty Z-Score]],Table2[1Y Return vs Nifty Z-Score])</f>
        <v>577</v>
      </c>
      <c r="AT584">
        <f>_xlfn.RANK.AVG(Table2[[#This Row],[6M Return vs Nifty Z-Score]],Table2[6M Return vs Nifty Z-Score])</f>
        <v>304</v>
      </c>
      <c r="AU584">
        <f>_xlfn.RANK.AVG(Table2[[#This Row],[Sharpe Ratio Z-Score]],Table2[Sharpe Ratio Z-Score])</f>
        <v>732</v>
      </c>
      <c r="AV584">
        <f>(Table2[[#This Row],[Rank 1Y]]+Table2[[#This Row],[Rank 6M]]+Table2[[#This Row],[Rank Sharpe]])/3</f>
        <v>537.66666666666663</v>
      </c>
    </row>
    <row r="585" spans="1:48" x14ac:dyDescent="0.3">
      <c r="A585" t="s">
        <v>651</v>
      </c>
      <c r="B585" t="s">
        <v>652</v>
      </c>
      <c r="C585" t="s">
        <v>10309</v>
      </c>
      <c r="D585" t="s">
        <v>283</v>
      </c>
      <c r="E585">
        <v>28832.589668429999</v>
      </c>
      <c r="F585">
        <v>1073.6500000000001</v>
      </c>
      <c r="G585">
        <v>21.373205028766002</v>
      </c>
      <c r="H585">
        <f>(Table2[[#This Row],[1Y Return vs Nifty]]-AVERAGE(Table2[1Y Return vs Nifty]))/_xlfn.STDEV.P(Table2[1Y Return vs Nifty])</f>
        <v>-0.12990134238217241</v>
      </c>
      <c r="I585">
        <v>-13.629469203600101</v>
      </c>
      <c r="J585">
        <f>(Table2[[#This Row],[1M Return vs Nifty]]-AVERAGE(Table2[1M Return vs Nifty]))/_xlfn.STDEV.P(Table2[1M Return vs Nifty])</f>
        <v>-1.3221699039912613</v>
      </c>
      <c r="K585">
        <v>-38.276294051467602</v>
      </c>
      <c r="L585">
        <f>(Table2[[#This Row],[6M Return vs Nifty]]-AVERAGE(Table2[6M Return vs Nifty]))/_xlfn.STDEV.P(Table2[6M Return vs Nifty])</f>
        <v>-1.5836793637236091</v>
      </c>
      <c r="M585">
        <v>-5.6686378722354096</v>
      </c>
      <c r="N585">
        <f>(Table2[[#This Row],[1W Return vs Nifty]]-AVERAGE(Table2[1W Return vs Nifty]))/_xlfn.STDEV.P(Table2[1W Return vs Nifty])</f>
        <v>-1.3835233174247312</v>
      </c>
      <c r="O585">
        <v>1121.07</v>
      </c>
      <c r="P585">
        <v>1181.0660564321099</v>
      </c>
      <c r="Q585">
        <v>1137.72448046827</v>
      </c>
      <c r="R585">
        <v>37.1409563786601</v>
      </c>
      <c r="S585" s="2">
        <f>(Table2[[#This Row],[Close Price]]-Table2[[#This Row],[20D EMA]])/Table2[[#This Row],[20D EMA]]</f>
        <v>-4.2298875181745875E-2</v>
      </c>
      <c r="T585" s="2">
        <f>(Table2[[#This Row],[Close Price]]-Table2[[#This Row],[50D EMA]])/Table2[[#This Row],[50D EMA]]</f>
        <v>-9.094839009818273E-2</v>
      </c>
      <c r="U585" s="2">
        <f>(Table2[[#This Row],[Close Price]]-Table2[[#This Row],[200D EMA]])/Table2[[#This Row],[200D EMA]]</f>
        <v>-5.631809947685916E-2</v>
      </c>
      <c r="V585">
        <v>0.95413734511242498</v>
      </c>
      <c r="W585">
        <v>1056</v>
      </c>
      <c r="X585">
        <v>1080</v>
      </c>
      <c r="Y585">
        <v>1054</v>
      </c>
      <c r="Z585">
        <v>1116</v>
      </c>
      <c r="AA585">
        <v>1054</v>
      </c>
      <c r="AB585">
        <v>1253.8</v>
      </c>
      <c r="AC585" s="2">
        <f>(Table2[[#This Row],[Close Price]]/Table2[[#This Row],[Day Low]])-1</f>
        <v>1.6714015151515271E-2</v>
      </c>
      <c r="AD585" s="2">
        <f>(Table2[[#This Row],[Day High]]/Table2[[#This Row],[Close Price]])-1</f>
        <v>5.9144041354257659E-3</v>
      </c>
      <c r="AE585" s="2">
        <f>(Table2[[#This Row],[Close Price]]/Table2[[#This Row],[Current Week Low]])-1</f>
        <v>1.8643263757115891E-2</v>
      </c>
      <c r="AF585" s="2">
        <f>(Table2[[#This Row],[Current Week High]]/Table2[[#This Row],[Close Price]])-1</f>
        <v>3.9444884273273306E-2</v>
      </c>
      <c r="AG585" s="2">
        <f>(Table2[[#This Row],[Close Price]]/Table2[[#This Row],[Current Month Low]])-1</f>
        <v>1.8643263757115891E-2</v>
      </c>
      <c r="AH585" s="2">
        <f>(Table2[[#This Row],[Current Month High]]/Table2[[#This Row],[Close Price]])-1</f>
        <v>0.16779211102314529</v>
      </c>
      <c r="AI585">
        <v>41.004983001909302</v>
      </c>
      <c r="AJ585">
        <v>59.0592592592592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-0.24</v>
      </c>
      <c r="AM585" t="s">
        <v>10348</v>
      </c>
      <c r="AN585">
        <v>-8.5399999999999991</v>
      </c>
      <c r="AO585" t="s">
        <v>10348</v>
      </c>
      <c r="AQ585">
        <f>(Table2[[#This Row],[Sharpe Ratio]]-AVERAGE(Table2[Sharpe Ratio]))/_xlfn.STDEV.P(Table2[Sharpe Ratio])</f>
        <v>-0.75319309836626391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341</v>
      </c>
      <c r="AT585">
        <f>_xlfn.RANK.AVG(Table2[[#This Row],[6M Return vs Nifty Z-Score]],Table2[6M Return vs Nifty Z-Score])</f>
        <v>723</v>
      </c>
      <c r="AU585">
        <f>_xlfn.RANK.AVG(Table2[[#This Row],[Sharpe Ratio Z-Score]],Table2[Sharpe Ratio Z-Score])</f>
        <v>551.5</v>
      </c>
      <c r="AV585">
        <f>(Table2[[#This Row],[Rank 1Y]]+Table2[[#This Row],[Rank 6M]]+Table2[[#This Row],[Rank Sharpe]])/3</f>
        <v>538.5</v>
      </c>
    </row>
    <row r="586" spans="1:48" x14ac:dyDescent="0.3">
      <c r="A586" t="s">
        <v>588</v>
      </c>
      <c r="B586" t="s">
        <v>589</v>
      </c>
      <c r="C586" t="s">
        <v>10305</v>
      </c>
      <c r="D586" t="s">
        <v>552</v>
      </c>
      <c r="E586">
        <v>33075.078101999999</v>
      </c>
      <c r="F586">
        <v>4522.8</v>
      </c>
      <c r="G586">
        <v>-13.4057946654739</v>
      </c>
      <c r="H586">
        <f>(Table2[[#This Row],[1Y Return vs Nifty]]-AVERAGE(Table2[1Y Return vs Nifty]))/_xlfn.STDEV.P(Table2[1Y Return vs Nifty])</f>
        <v>-0.67828093107390608</v>
      </c>
      <c r="I586">
        <v>4.4096312183115502</v>
      </c>
      <c r="J586">
        <f>(Table2[[#This Row],[1M Return vs Nifty]]-AVERAGE(Table2[1M Return vs Nifty]))/_xlfn.STDEV.P(Table2[1M Return vs Nifty])</f>
        <v>0.41323700952560655</v>
      </c>
      <c r="K586">
        <v>-20.2611867997982</v>
      </c>
      <c r="L586">
        <f>(Table2[[#This Row],[6M Return vs Nifty]]-AVERAGE(Table2[6M Return vs Nifty]))/_xlfn.STDEV.P(Table2[6M Return vs Nifty])</f>
        <v>-0.96535238625113295</v>
      </c>
      <c r="M586">
        <v>-4.1640587422814903</v>
      </c>
      <c r="N586">
        <f>(Table2[[#This Row],[1W Return vs Nifty]]-AVERAGE(Table2[1W Return vs Nifty]))/_xlfn.STDEV.P(Table2[1W Return vs Nifty])</f>
        <v>-1.0422620481178662</v>
      </c>
      <c r="O586">
        <v>4458.84</v>
      </c>
      <c r="P586">
        <v>4386.7471007086697</v>
      </c>
      <c r="Q586">
        <v>4303.44957766896</v>
      </c>
      <c r="R586">
        <v>55.079933068431203</v>
      </c>
      <c r="S586" s="2">
        <f>(Table2[[#This Row],[Close Price]]-Table2[[#This Row],[20D EMA]])/Table2[[#This Row],[20D EMA]]</f>
        <v>1.4344538041284287E-2</v>
      </c>
      <c r="T586" s="2">
        <f>(Table2[[#This Row],[Close Price]]-Table2[[#This Row],[50D EMA]])/Table2[[#This Row],[50D EMA]]</f>
        <v>3.1014529939360179E-2</v>
      </c>
      <c r="U586" s="2">
        <f>(Table2[[#This Row],[Close Price]]-Table2[[#This Row],[200D EMA]])/Table2[[#This Row],[200D EMA]]</f>
        <v>5.0970835924108858E-2</v>
      </c>
      <c r="V586">
        <v>0.66689682173754194</v>
      </c>
      <c r="W586">
        <v>4505.2</v>
      </c>
      <c r="X586">
        <v>4604.95</v>
      </c>
      <c r="Y586">
        <v>4476</v>
      </c>
      <c r="Z586">
        <v>4650</v>
      </c>
      <c r="AA586">
        <v>4147.7</v>
      </c>
      <c r="AB586">
        <v>4682.8</v>
      </c>
      <c r="AC586" s="2">
        <f>(Table2[[#This Row],[Close Price]]/Table2[[#This Row],[Day Low]])-1</f>
        <v>3.9065968214508917E-3</v>
      </c>
      <c r="AD586" s="2">
        <f>(Table2[[#This Row],[Day High]]/Table2[[#This Row],[Close Price]])-1</f>
        <v>1.8163527018660863E-2</v>
      </c>
      <c r="AE586" s="2">
        <f>(Table2[[#This Row],[Close Price]]/Table2[[#This Row],[Current Week Low]])-1</f>
        <v>1.0455764075067098E-2</v>
      </c>
      <c r="AF586" s="2">
        <f>(Table2[[#This Row],[Current Week High]]/Table2[[#This Row],[Close Price]])-1</f>
        <v>2.8124170867604104E-2</v>
      </c>
      <c r="AG586" s="2">
        <f>(Table2[[#This Row],[Close Price]]/Table2[[#This Row],[Current Month Low]])-1</f>
        <v>9.0435663138606959E-2</v>
      </c>
      <c r="AH586" s="2">
        <f>(Table2[[#This Row],[Current Month High]]/Table2[[#This Row],[Close Price]])-1</f>
        <v>3.5376315556734816E-2</v>
      </c>
      <c r="AI586">
        <v>16.487574069160601</v>
      </c>
      <c r="AJ586">
        <v>23.550140683475799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0.04</v>
      </c>
      <c r="AM586" t="s">
        <v>10349</v>
      </c>
      <c r="AN586">
        <v>1.1499999999999999</v>
      </c>
      <c r="AO586" t="s">
        <v>10349</v>
      </c>
      <c r="AP586">
        <v>4.0744653655759001E-2</v>
      </c>
      <c r="AQ586">
        <f>(Table2[[#This Row],[Sharpe Ratio]]-AVERAGE(Table2[Sharpe Ratio]))/_xlfn.STDEV.P(Table2[Sharpe Ratio])</f>
        <v>-0.28508196651646289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-2.5577403224337614</v>
      </c>
      <c r="AS586">
        <f>_xlfn.RANK.AVG(Table2[[#This Row],[1Y Return vs Nifty Z-Score]],Table2[1Y Return vs Nifty Z-Score])</f>
        <v>558</v>
      </c>
      <c r="AT586">
        <f>_xlfn.RANK.AVG(Table2[[#This Row],[6M Return vs Nifty Z-Score]],Table2[6M Return vs Nifty Z-Score])</f>
        <v>635</v>
      </c>
      <c r="AU586">
        <f>_xlfn.RANK.AVG(Table2[[#This Row],[Sharpe Ratio Z-Score]],Table2[Sharpe Ratio Z-Score])</f>
        <v>424</v>
      </c>
      <c r="AV586">
        <f>(Table2[[#This Row],[Rank 1Y]]+Table2[[#This Row],[Rank 6M]]+Table2[[#This Row],[Rank Sharpe]])/3</f>
        <v>539</v>
      </c>
    </row>
    <row r="587" spans="1:48" x14ac:dyDescent="0.3">
      <c r="A587" t="s">
        <v>1575</v>
      </c>
      <c r="B587" t="s">
        <v>1576</v>
      </c>
      <c r="C587" t="s">
        <v>10315</v>
      </c>
      <c r="D587" t="s">
        <v>262</v>
      </c>
      <c r="E587">
        <v>6195.3944068800001</v>
      </c>
      <c r="F587">
        <v>781.2</v>
      </c>
      <c r="G587">
        <v>6.3367138621124504</v>
      </c>
      <c r="H587">
        <f>(Table2[[#This Row],[1Y Return vs Nifty]]-AVERAGE(Table2[1Y Return vs Nifty]))/_xlfn.STDEV.P(Table2[1Y Return vs Nifty])</f>
        <v>-0.36698995659846956</v>
      </c>
      <c r="I587">
        <v>1.3973032639916101</v>
      </c>
      <c r="J587">
        <f>(Table2[[#This Row],[1M Return vs Nifty]]-AVERAGE(Table2[1M Return vs Nifty]))/_xlfn.STDEV.P(Table2[1M Return vs Nifty])</f>
        <v>0.12344347018940476</v>
      </c>
      <c r="K587">
        <v>-22.8871937016578</v>
      </c>
      <c r="L587">
        <f>(Table2[[#This Row],[6M Return vs Nifty]]-AVERAGE(Table2[6M Return vs Nifty]))/_xlfn.STDEV.P(Table2[6M Return vs Nifty])</f>
        <v>-1.0554840123228149</v>
      </c>
      <c r="M587">
        <v>-1.5587714298680999</v>
      </c>
      <c r="N587">
        <f>(Table2[[#This Row],[1W Return vs Nifty]]-AVERAGE(Table2[1W Return vs Nifty]))/_xlfn.STDEV.P(Table2[1W Return vs Nifty])</f>
        <v>-0.45134353978358249</v>
      </c>
      <c r="O587">
        <v>781.83</v>
      </c>
      <c r="P587">
        <v>762.79617703090696</v>
      </c>
      <c r="Q587">
        <v>702.57268593428103</v>
      </c>
      <c r="R587">
        <v>48.073777796174603</v>
      </c>
      <c r="S587" s="2">
        <f>(Table2[[#This Row],[Close Price]]-Table2[[#This Row],[20D EMA]])/Table2[[#This Row],[20D EMA]]</f>
        <v>-8.0580177276389419E-4</v>
      </c>
      <c r="T587" s="2">
        <f>(Table2[[#This Row],[Close Price]]-Table2[[#This Row],[50D EMA]])/Table2[[#This Row],[50D EMA]]</f>
        <v>2.4126789728715958E-2</v>
      </c>
      <c r="U587" s="2">
        <f>(Table2[[#This Row],[Close Price]]-Table2[[#This Row],[200D EMA]])/Table2[[#This Row],[200D EMA]]</f>
        <v>0.11191342282423125</v>
      </c>
      <c r="V587">
        <v>0.99160545032465297</v>
      </c>
      <c r="W587">
        <v>771.45</v>
      </c>
      <c r="X587">
        <v>787.65</v>
      </c>
      <c r="Y587">
        <v>771.45</v>
      </c>
      <c r="Z587">
        <v>814.85</v>
      </c>
      <c r="AA587">
        <v>741.55</v>
      </c>
      <c r="AB587">
        <v>840.8</v>
      </c>
      <c r="AC587" s="2">
        <f>(Table2[[#This Row],[Close Price]]/Table2[[#This Row],[Day Low]])-1</f>
        <v>1.2638537818393969E-2</v>
      </c>
      <c r="AD587" s="2">
        <f>(Table2[[#This Row],[Day High]]/Table2[[#This Row],[Close Price]])-1</f>
        <v>8.2565284178186538E-3</v>
      </c>
      <c r="AE587" s="2">
        <f>(Table2[[#This Row],[Close Price]]/Table2[[#This Row],[Current Week Low]])-1</f>
        <v>1.2638537818393969E-2</v>
      </c>
      <c r="AF587" s="2">
        <f>(Table2[[#This Row],[Current Week High]]/Table2[[#This Row],[Close Price]])-1</f>
        <v>4.3074756784434065E-2</v>
      </c>
      <c r="AG587" s="2">
        <f>(Table2[[#This Row],[Close Price]]/Table2[[#This Row],[Current Month Low]])-1</f>
        <v>5.3469085024610674E-2</v>
      </c>
      <c r="AH587" s="2">
        <f>(Table2[[#This Row],[Current Month High]]/Table2[[#This Row],[Close Price]])-1</f>
        <v>7.6292882744495527E-2</v>
      </c>
      <c r="AI587">
        <v>13.133640552995301</v>
      </c>
      <c r="AJ587">
        <v>42.554744525547399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0.09</v>
      </c>
      <c r="AM587" t="s">
        <v>10349</v>
      </c>
      <c r="AN587">
        <v>1.66</v>
      </c>
      <c r="AO587" t="s">
        <v>10349</v>
      </c>
      <c r="AQ587">
        <f>(Table2[[#This Row],[Sharpe Ratio]]-AVERAGE(Table2[Sharpe Ratio]))/_xlfn.STDEV.P(Table2[Sharpe Ratio])</f>
        <v>-0.75319309836626391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-2.5035671368817263</v>
      </c>
      <c r="AS587">
        <f>_xlfn.RANK.AVG(Table2[[#This Row],[1Y Return vs Nifty Z-Score]],Table2[1Y Return vs Nifty Z-Score])</f>
        <v>408</v>
      </c>
      <c r="AT587">
        <f>_xlfn.RANK.AVG(Table2[[#This Row],[6M Return vs Nifty Z-Score]],Table2[6M Return vs Nifty Z-Score])</f>
        <v>662</v>
      </c>
      <c r="AU587">
        <f>_xlfn.RANK.AVG(Table2[[#This Row],[Sharpe Ratio Z-Score]],Table2[Sharpe Ratio Z-Score])</f>
        <v>551.5</v>
      </c>
      <c r="AV587">
        <f>(Table2[[#This Row],[Rank 1Y]]+Table2[[#This Row],[Rank 6M]]+Table2[[#This Row],[Rank Sharpe]])/3</f>
        <v>540.5</v>
      </c>
    </row>
    <row r="588" spans="1:48" x14ac:dyDescent="0.3">
      <c r="A588" t="s">
        <v>1668</v>
      </c>
      <c r="B588" t="s">
        <v>1669</v>
      </c>
      <c r="C588" t="s">
        <v>6698</v>
      </c>
      <c r="D588" t="s">
        <v>80</v>
      </c>
      <c r="E588">
        <v>5246.7734747479999</v>
      </c>
      <c r="F588">
        <v>231.53</v>
      </c>
      <c r="G588">
        <v>-5.2432682124627199</v>
      </c>
      <c r="H588">
        <f>(Table2[[#This Row],[1Y Return vs Nifty]]-AVERAGE(Table2[1Y Return vs Nifty]))/_xlfn.STDEV.P(Table2[1Y Return vs Nifty])</f>
        <v>-0.54957789365650123</v>
      </c>
      <c r="I588">
        <v>-4.1857550640061003</v>
      </c>
      <c r="J588">
        <f>(Table2[[#This Row],[1M Return vs Nifty]]-AVERAGE(Table2[1M Return vs Nifty]))/_xlfn.STDEV.P(Table2[1M Return vs Nifty])</f>
        <v>-0.41366080853650711</v>
      </c>
      <c r="K588">
        <v>-0.82367894921556695</v>
      </c>
      <c r="L588">
        <f>(Table2[[#This Row],[6M Return vs Nifty]]-AVERAGE(Table2[6M Return vs Nifty]))/_xlfn.STDEV.P(Table2[6M Return vs Nifty])</f>
        <v>-0.29820479112734904</v>
      </c>
      <c r="M588">
        <v>2.1662816036260799</v>
      </c>
      <c r="N588">
        <f>(Table2[[#This Row],[1W Return vs Nifty]]-AVERAGE(Table2[1W Return vs Nifty]))/_xlfn.STDEV.P(Table2[1W Return vs Nifty])</f>
        <v>0.39355474515045413</v>
      </c>
      <c r="O588">
        <v>226.45</v>
      </c>
      <c r="P588">
        <v>223.40221864675999</v>
      </c>
      <c r="Q588">
        <v>211.23127039666599</v>
      </c>
      <c r="R588">
        <v>64.945150721539207</v>
      </c>
      <c r="S588" s="2">
        <f>(Table2[[#This Row],[Close Price]]-Table2[[#This Row],[20D EMA]])/Table2[[#This Row],[20D EMA]]</f>
        <v>2.2433208213733773E-2</v>
      </c>
      <c r="T588" s="2">
        <f>(Table2[[#This Row],[Close Price]]-Table2[[#This Row],[50D EMA]])/Table2[[#This Row],[50D EMA]]</f>
        <v>3.6381829162097659E-2</v>
      </c>
      <c r="U588" s="2">
        <f>(Table2[[#This Row],[Close Price]]-Table2[[#This Row],[200D EMA]])/Table2[[#This Row],[200D EMA]]</f>
        <v>9.6097180901367138E-2</v>
      </c>
      <c r="V588">
        <v>0.640349668821102</v>
      </c>
      <c r="W588">
        <v>229.26</v>
      </c>
      <c r="X588">
        <v>232.74</v>
      </c>
      <c r="Y588">
        <v>229.12</v>
      </c>
      <c r="Z588">
        <v>232.8</v>
      </c>
      <c r="AA588">
        <v>216.46</v>
      </c>
      <c r="AB588">
        <v>233.69</v>
      </c>
      <c r="AC588" s="2">
        <f>(Table2[[#This Row],[Close Price]]/Table2[[#This Row],[Day Low]])-1</f>
        <v>9.9014219663264846E-3</v>
      </c>
      <c r="AD588" s="2">
        <f>(Table2[[#This Row],[Day High]]/Table2[[#This Row],[Close Price]])-1</f>
        <v>5.2261046084740581E-3</v>
      </c>
      <c r="AE588" s="2">
        <f>(Table2[[#This Row],[Close Price]]/Table2[[#This Row],[Current Week Low]])-1</f>
        <v>1.0518505586592175E-2</v>
      </c>
      <c r="AF588" s="2">
        <f>(Table2[[#This Row],[Current Week High]]/Table2[[#This Row],[Close Price]])-1</f>
        <v>5.4852502915390122E-3</v>
      </c>
      <c r="AG588" s="2">
        <f>(Table2[[#This Row],[Close Price]]/Table2[[#This Row],[Current Month Low]])-1</f>
        <v>6.9620253164556889E-2</v>
      </c>
      <c r="AH588" s="2">
        <f>(Table2[[#This Row],[Current Month High]]/Table2[[#This Row],[Close Price]])-1</f>
        <v>9.3292445903339072E-3</v>
      </c>
      <c r="AI588">
        <v>6.6816395283548502</v>
      </c>
      <c r="AJ588">
        <v>31.439114391143899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0.03</v>
      </c>
      <c r="AM588" t="s">
        <v>10349</v>
      </c>
      <c r="AN588">
        <v>4.62</v>
      </c>
      <c r="AO588" t="s">
        <v>10349</v>
      </c>
      <c r="AP588">
        <v>-8.2775022353801006E-2</v>
      </c>
      <c r="AQ588">
        <f>(Table2[[#This Row],[Sharpe Ratio]]-AVERAGE(Table2[Sharpe Ratio]))/_xlfn.STDEV.P(Table2[Sharpe Ratio])</f>
        <v>-1.7041868098431461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-2.5720755580130494</v>
      </c>
      <c r="AS588">
        <f>_xlfn.RANK.AVG(Table2[[#This Row],[1Y Return vs Nifty Z-Score]],Table2[1Y Return vs Nifty Z-Score])</f>
        <v>497</v>
      </c>
      <c r="AT588">
        <f>_xlfn.RANK.AVG(Table2[[#This Row],[6M Return vs Nifty Z-Score]],Table2[6M Return vs Nifty Z-Score])</f>
        <v>424</v>
      </c>
      <c r="AU588">
        <f>_xlfn.RANK.AVG(Table2[[#This Row],[Sharpe Ratio Z-Score]],Table2[Sharpe Ratio Z-Score])</f>
        <v>707</v>
      </c>
      <c r="AV588">
        <f>(Table2[[#This Row],[Rank 1Y]]+Table2[[#This Row],[Rank 6M]]+Table2[[#This Row],[Rank Sharpe]])/3</f>
        <v>542.66666666666663</v>
      </c>
    </row>
    <row r="589" spans="1:48" x14ac:dyDescent="0.3">
      <c r="A589" t="s">
        <v>1855</v>
      </c>
      <c r="B589" t="s">
        <v>1856</v>
      </c>
      <c r="C589" t="s">
        <v>10309</v>
      </c>
      <c r="D589" t="s">
        <v>51</v>
      </c>
      <c r="E589">
        <v>4037.4830587500001</v>
      </c>
      <c r="F589">
        <v>327.45</v>
      </c>
      <c r="G589">
        <v>-15.2826266955528</v>
      </c>
      <c r="H589">
        <f>(Table2[[#This Row],[1Y Return vs Nifty]]-AVERAGE(Table2[1Y Return vs Nifty]))/_xlfn.STDEV.P(Table2[1Y Return vs Nifty])</f>
        <v>-0.70787397244216022</v>
      </c>
      <c r="I589">
        <v>-9.7752226090118306</v>
      </c>
      <c r="J589">
        <f>(Table2[[#This Row],[1M Return vs Nifty]]-AVERAGE(Table2[1M Return vs Nifty]))/_xlfn.STDEV.P(Table2[1M Return vs Nifty])</f>
        <v>-0.95138167008782637</v>
      </c>
      <c r="K589">
        <v>4.2246050200252299</v>
      </c>
      <c r="L589">
        <f>(Table2[[#This Row],[6M Return vs Nifty]]-AVERAGE(Table2[6M Return vs Nifty]))/_xlfn.STDEV.P(Table2[6M Return vs Nifty])</f>
        <v>-0.12493409534316725</v>
      </c>
      <c r="M589">
        <v>-1.5519694331193601</v>
      </c>
      <c r="N589">
        <f>(Table2[[#This Row],[1W Return vs Nifty]]-AVERAGE(Table2[1W Return vs Nifty]))/_xlfn.STDEV.P(Table2[1W Return vs Nifty])</f>
        <v>-0.44980074419504656</v>
      </c>
      <c r="O589">
        <v>328.32</v>
      </c>
      <c r="P589">
        <v>327.61835206880602</v>
      </c>
      <c r="Q589">
        <v>309.95886394346599</v>
      </c>
      <c r="R589">
        <v>51.092975105891099</v>
      </c>
      <c r="S589" s="2">
        <f>(Table2[[#This Row],[Close Price]]-Table2[[#This Row],[20D EMA]])/Table2[[#This Row],[20D EMA]]</f>
        <v>-2.6498538011696044E-3</v>
      </c>
      <c r="T589" s="2">
        <f>(Table2[[#This Row],[Close Price]]-Table2[[#This Row],[50D EMA]])/Table2[[#This Row],[50D EMA]]</f>
        <v>-5.1386641725941135E-4</v>
      </c>
      <c r="U589" s="2">
        <f>(Table2[[#This Row],[Close Price]]-Table2[[#This Row],[200D EMA]])/Table2[[#This Row],[200D EMA]]</f>
        <v>5.6430507693834647E-2</v>
      </c>
      <c r="V589">
        <v>0.32005089676370702</v>
      </c>
      <c r="W589">
        <v>325</v>
      </c>
      <c r="X589">
        <v>331.9</v>
      </c>
      <c r="Y589">
        <v>322.95</v>
      </c>
      <c r="Z589">
        <v>331.9</v>
      </c>
      <c r="AA589">
        <v>309.14999999999998</v>
      </c>
      <c r="AB589">
        <v>365</v>
      </c>
      <c r="AC589" s="2">
        <f>(Table2[[#This Row],[Close Price]]/Table2[[#This Row],[Day Low]])-1</f>
        <v>7.5384615384614939E-3</v>
      </c>
      <c r="AD589" s="2">
        <f>(Table2[[#This Row],[Day High]]/Table2[[#This Row],[Close Price]])-1</f>
        <v>1.358986104748805E-2</v>
      </c>
      <c r="AE589" s="2">
        <f>(Table2[[#This Row],[Close Price]]/Table2[[#This Row],[Current Week Low]])-1</f>
        <v>1.3934045517882021E-2</v>
      </c>
      <c r="AF589" s="2">
        <f>(Table2[[#This Row],[Current Week High]]/Table2[[#This Row],[Close Price]])-1</f>
        <v>1.358986104748805E-2</v>
      </c>
      <c r="AG589" s="2">
        <f>(Table2[[#This Row],[Close Price]]/Table2[[#This Row],[Current Month Low]])-1</f>
        <v>5.91945657447841E-2</v>
      </c>
      <c r="AH589" s="2">
        <f>(Table2[[#This Row],[Current Month High]]/Table2[[#This Row],[Close Price]])-1</f>
        <v>0.11467399602992834</v>
      </c>
      <c r="AI589">
        <v>15.422201862879801</v>
      </c>
      <c r="AJ589">
        <v>30.927628948420601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-0.03</v>
      </c>
      <c r="AM589" t="s">
        <v>10348</v>
      </c>
      <c r="AN589">
        <v>3.26</v>
      </c>
      <c r="AO589" t="s">
        <v>10349</v>
      </c>
      <c r="AP589">
        <v>-8.3277840722791999E-2</v>
      </c>
      <c r="AQ589">
        <f>(Table2[[#This Row],[Sharpe Ratio]]-AVERAGE(Table2[Sharpe Ratio]))/_xlfn.STDEV.P(Table2[Sharpe Ratio])</f>
        <v>-1.7099636383274885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-3.9439541203956892</v>
      </c>
      <c r="AS589">
        <f>_xlfn.RANK.AVG(Table2[[#This Row],[1Y Return vs Nifty Z-Score]],Table2[1Y Return vs Nifty Z-Score])</f>
        <v>572</v>
      </c>
      <c r="AT589">
        <f>_xlfn.RANK.AVG(Table2[[#This Row],[6M Return vs Nifty Z-Score]],Table2[6M Return vs Nifty Z-Score])</f>
        <v>348</v>
      </c>
      <c r="AU589">
        <f>_xlfn.RANK.AVG(Table2[[#This Row],[Sharpe Ratio Z-Score]],Table2[Sharpe Ratio Z-Score])</f>
        <v>708</v>
      </c>
      <c r="AV589">
        <f>(Table2[[#This Row],[Rank 1Y]]+Table2[[#This Row],[Rank 6M]]+Table2[[#This Row],[Rank Sharpe]])/3</f>
        <v>542.66666666666663</v>
      </c>
    </row>
    <row r="590" spans="1:48" x14ac:dyDescent="0.3">
      <c r="A590" t="s">
        <v>1701</v>
      </c>
      <c r="B590" t="s">
        <v>1702</v>
      </c>
      <c r="C590" t="s">
        <v>10311</v>
      </c>
      <c r="D590" t="s">
        <v>193</v>
      </c>
      <c r="E590">
        <v>4983.2517860349999</v>
      </c>
      <c r="F590">
        <v>124.91</v>
      </c>
      <c r="G590">
        <v>-22.820621937939901</v>
      </c>
      <c r="H590">
        <f>(Table2[[#This Row],[1Y Return vs Nifty]]-AVERAGE(Table2[1Y Return vs Nifty]))/_xlfn.STDEV.P(Table2[1Y Return vs Nifty])</f>
        <v>-0.82672968327116092</v>
      </c>
      <c r="I590">
        <v>-10.6456608220146</v>
      </c>
      <c r="J590">
        <f>(Table2[[#This Row],[1M Return vs Nifty]]-AVERAGE(Table2[1M Return vs Nifty]))/_xlfn.STDEV.P(Table2[1M Return vs Nifty])</f>
        <v>-1.0351200194125758</v>
      </c>
      <c r="K590">
        <v>-12.088781282676701</v>
      </c>
      <c r="L590">
        <f>(Table2[[#This Row],[6M Return vs Nifty]]-AVERAGE(Table2[6M Return vs Nifty]))/_xlfn.STDEV.P(Table2[6M Return vs Nifty])</f>
        <v>-0.68485342882123157</v>
      </c>
      <c r="M590">
        <v>-3.32093379609395</v>
      </c>
      <c r="N590">
        <f>(Table2[[#This Row],[1W Return vs Nifty]]-AVERAGE(Table2[1W Return vs Nifty]))/_xlfn.STDEV.P(Table2[1W Return vs Nifty])</f>
        <v>-0.85102857718101066</v>
      </c>
      <c r="O590">
        <v>128.19999999999999</v>
      </c>
      <c r="P590">
        <v>128.70682097394601</v>
      </c>
      <c r="Q590">
        <v>123.942621379865</v>
      </c>
      <c r="R590">
        <v>36.940592276503203</v>
      </c>
      <c r="S590" s="2">
        <f>(Table2[[#This Row],[Close Price]]-Table2[[#This Row],[20D EMA]])/Table2[[#This Row],[20D EMA]]</f>
        <v>-2.5663026521060783E-2</v>
      </c>
      <c r="T590" s="2">
        <f>(Table2[[#This Row],[Close Price]]-Table2[[#This Row],[50D EMA]])/Table2[[#This Row],[50D EMA]]</f>
        <v>-2.9499765010236705E-2</v>
      </c>
      <c r="U590" s="2">
        <f>(Table2[[#This Row],[Close Price]]-Table2[[#This Row],[200D EMA]])/Table2[[#This Row],[200D EMA]]</f>
        <v>7.8050521230314139E-3</v>
      </c>
      <c r="V590">
        <v>0.512461680784706</v>
      </c>
      <c r="W590">
        <v>124.15</v>
      </c>
      <c r="X590">
        <v>125.5</v>
      </c>
      <c r="Y590">
        <v>124.15</v>
      </c>
      <c r="Z590">
        <v>129</v>
      </c>
      <c r="AA590">
        <v>124.1</v>
      </c>
      <c r="AB590">
        <v>148.4</v>
      </c>
      <c r="AC590" s="2">
        <f>(Table2[[#This Row],[Close Price]]/Table2[[#This Row],[Day Low]])-1</f>
        <v>6.1216270640354065E-3</v>
      </c>
      <c r="AD590" s="2">
        <f>(Table2[[#This Row],[Day High]]/Table2[[#This Row],[Close Price]])-1</f>
        <v>4.7234008486110035E-3</v>
      </c>
      <c r="AE590" s="2">
        <f>(Table2[[#This Row],[Close Price]]/Table2[[#This Row],[Current Week Low]])-1</f>
        <v>6.1216270640354065E-3</v>
      </c>
      <c r="AF590" s="2">
        <f>(Table2[[#This Row],[Current Week High]]/Table2[[#This Row],[Close Price]])-1</f>
        <v>3.2743575374269529E-2</v>
      </c>
      <c r="AG590" s="2">
        <f>(Table2[[#This Row],[Close Price]]/Table2[[#This Row],[Current Month Low]])-1</f>
        <v>6.5269943593875279E-3</v>
      </c>
      <c r="AH590" s="2">
        <f>(Table2[[#This Row],[Current Month High]]/Table2[[#This Row],[Close Price]])-1</f>
        <v>0.18805539988791931</v>
      </c>
      <c r="AI590">
        <v>19.814266271715599</v>
      </c>
      <c r="AJ590">
        <v>22.042012701514398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-0.03</v>
      </c>
      <c r="AM590" t="s">
        <v>10348</v>
      </c>
      <c r="AN590">
        <v>-2.73</v>
      </c>
      <c r="AO590" t="s">
        <v>10348</v>
      </c>
      <c r="AP590">
        <v>2.4833001503594E-2</v>
      </c>
      <c r="AQ590">
        <f>(Table2[[#This Row],[Sharpe Ratio]]-AVERAGE(Table2[Sharpe Ratio]))/_xlfn.STDEV.P(Table2[Sharpe Ratio])</f>
        <v>-0.46788930024618508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609</v>
      </c>
      <c r="AT590">
        <f>_xlfn.RANK.AVG(Table2[[#This Row],[6M Return vs Nifty Z-Score]],Table2[6M Return vs Nifty Z-Score])</f>
        <v>555</v>
      </c>
      <c r="AU590">
        <f>_xlfn.RANK.AVG(Table2[[#This Row],[Sharpe Ratio Z-Score]],Table2[Sharpe Ratio Z-Score])</f>
        <v>467</v>
      </c>
      <c r="AV590">
        <f>(Table2[[#This Row],[Rank 1Y]]+Table2[[#This Row],[Rank 6M]]+Table2[[#This Row],[Rank Sharpe]])/3</f>
        <v>543.66666666666663</v>
      </c>
    </row>
    <row r="591" spans="1:48" x14ac:dyDescent="0.3">
      <c r="A591" t="s">
        <v>2325</v>
      </c>
      <c r="B591" t="s">
        <v>2326</v>
      </c>
      <c r="C591" t="s">
        <v>10309</v>
      </c>
      <c r="D591" t="s">
        <v>283</v>
      </c>
      <c r="E591">
        <v>2346.1741795799999</v>
      </c>
      <c r="F591">
        <v>726.6</v>
      </c>
      <c r="G591">
        <v>-7.3365742495886499</v>
      </c>
      <c r="H591">
        <f>(Table2[[#This Row],[1Y Return vs Nifty]]-AVERAGE(Table2[1Y Return vs Nifty]))/_xlfn.STDEV.P(Table2[1Y Return vs Nifty])</f>
        <v>-0.58258419958068119</v>
      </c>
      <c r="I591">
        <v>4.7135349116261898</v>
      </c>
      <c r="J591">
        <f>(Table2[[#This Row],[1M Return vs Nifty]]-AVERAGE(Table2[1M Return vs Nifty]))/_xlfn.STDEV.P(Table2[1M Return vs Nifty])</f>
        <v>0.44247331056537015</v>
      </c>
      <c r="K591">
        <v>-4.5518035559478802</v>
      </c>
      <c r="L591">
        <f>(Table2[[#This Row],[6M Return vs Nifty]]-AVERAGE(Table2[6M Return vs Nifty]))/_xlfn.STDEV.P(Table2[6M Return vs Nifty])</f>
        <v>-0.42616406372662474</v>
      </c>
      <c r="M591">
        <v>5.3779219126780298</v>
      </c>
      <c r="N591">
        <f>(Table2[[#This Row],[1W Return vs Nifty]]-AVERAGE(Table2[1W Return vs Nifty]))/_xlfn.STDEV.P(Table2[1W Return vs Nifty])</f>
        <v>1.1220032704584768</v>
      </c>
      <c r="O591">
        <v>696.76</v>
      </c>
      <c r="P591">
        <v>670.497025763755</v>
      </c>
      <c r="Q591">
        <v>638.21741958291102</v>
      </c>
      <c r="R591">
        <v>62.8277171813588</v>
      </c>
      <c r="S591" s="2">
        <f>(Table2[[#This Row],[Close Price]]-Table2[[#This Row],[20D EMA]])/Table2[[#This Row],[20D EMA]]</f>
        <v>4.2826798323669604E-2</v>
      </c>
      <c r="T591" s="2">
        <f>(Table2[[#This Row],[Close Price]]-Table2[[#This Row],[50D EMA]])/Table2[[#This Row],[50D EMA]]</f>
        <v>8.3673710815255001E-2</v>
      </c>
      <c r="U591" s="2">
        <f>(Table2[[#This Row],[Close Price]]-Table2[[#This Row],[200D EMA]])/Table2[[#This Row],[200D EMA]]</f>
        <v>0.13848349748091951</v>
      </c>
      <c r="V591">
        <v>0.89630530746761505</v>
      </c>
      <c r="W591">
        <v>723</v>
      </c>
      <c r="X591">
        <v>745</v>
      </c>
      <c r="Y591">
        <v>723</v>
      </c>
      <c r="Z591">
        <v>753.95</v>
      </c>
      <c r="AA591">
        <v>636.1</v>
      </c>
      <c r="AB591">
        <v>753.95</v>
      </c>
      <c r="AC591" s="2">
        <f>(Table2[[#This Row],[Close Price]]/Table2[[#This Row],[Day Low]])-1</f>
        <v>4.9792531120331773E-3</v>
      </c>
      <c r="AD591" s="2">
        <f>(Table2[[#This Row],[Day High]]/Table2[[#This Row],[Close Price]])-1</f>
        <v>2.532342416735478E-2</v>
      </c>
      <c r="AE591" s="2">
        <f>(Table2[[#This Row],[Close Price]]/Table2[[#This Row],[Current Week Low]])-1</f>
        <v>4.9792531120331773E-3</v>
      </c>
      <c r="AF591" s="2">
        <f>(Table2[[#This Row],[Current Week High]]/Table2[[#This Row],[Close Price]])-1</f>
        <v>3.764106798788891E-2</v>
      </c>
      <c r="AG591" s="2">
        <f>(Table2[[#This Row],[Close Price]]/Table2[[#This Row],[Current Month Low]])-1</f>
        <v>0.14227322747995608</v>
      </c>
      <c r="AH591" s="2">
        <f>(Table2[[#This Row],[Current Month High]]/Table2[[#This Row],[Close Price]])-1</f>
        <v>3.764106798788891E-2</v>
      </c>
      <c r="AI591">
        <v>5.6840077071290898</v>
      </c>
      <c r="AJ591">
        <v>37.600606003219397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0.12</v>
      </c>
      <c r="AM591" t="s">
        <v>10349</v>
      </c>
      <c r="AN591">
        <v>4.05</v>
      </c>
      <c r="AO591" t="s">
        <v>10349</v>
      </c>
      <c r="AP591">
        <v>-4.3608915243084002E-2</v>
      </c>
      <c r="AQ591">
        <f>(Table2[[#This Row],[Sharpe Ratio]]-AVERAGE(Table2[Sharpe Ratio]))/_xlfn.STDEV.P(Table2[Sharpe Ratio])</f>
        <v>-1.2542114367635697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-0.69848311904702864</v>
      </c>
      <c r="AS591">
        <f>_xlfn.RANK.AVG(Table2[[#This Row],[1Y Return vs Nifty Z-Score]],Table2[1Y Return vs Nifty Z-Score])</f>
        <v>513</v>
      </c>
      <c r="AT591">
        <f>_xlfn.RANK.AVG(Table2[[#This Row],[6M Return vs Nifty Z-Score]],Table2[6M Return vs Nifty Z-Score])</f>
        <v>464</v>
      </c>
      <c r="AU591">
        <f>_xlfn.RANK.AVG(Table2[[#This Row],[Sharpe Ratio Z-Score]],Table2[Sharpe Ratio Z-Score])</f>
        <v>658</v>
      </c>
      <c r="AV591">
        <f>(Table2[[#This Row],[Rank 1Y]]+Table2[[#This Row],[Rank 6M]]+Table2[[#This Row],[Rank Sharpe]])/3</f>
        <v>545</v>
      </c>
    </row>
    <row r="592" spans="1:48" x14ac:dyDescent="0.3">
      <c r="A592" t="s">
        <v>618</v>
      </c>
      <c r="B592" t="s">
        <v>619</v>
      </c>
      <c r="C592" t="s">
        <v>10305</v>
      </c>
      <c r="D592" t="s">
        <v>54</v>
      </c>
      <c r="E592">
        <v>31287.998964434999</v>
      </c>
      <c r="F592">
        <v>402.55</v>
      </c>
      <c r="G592">
        <v>-33.088927834057401</v>
      </c>
      <c r="H592">
        <f>(Table2[[#This Row],[1Y Return vs Nifty]]-AVERAGE(Table2[1Y Return vs Nifty]))/_xlfn.STDEV.P(Table2[1Y Return vs Nifty])</f>
        <v>-0.9886357016551921</v>
      </c>
      <c r="I592">
        <v>6.3085704660112301</v>
      </c>
      <c r="J592">
        <f>(Table2[[#This Row],[1M Return vs Nifty]]-AVERAGE(Table2[1M Return vs Nifty]))/_xlfn.STDEV.P(Table2[1M Return vs Nifty])</f>
        <v>0.59591974989128815</v>
      </c>
      <c r="K592">
        <v>-27.640193857014701</v>
      </c>
      <c r="L592">
        <f>(Table2[[#This Row],[6M Return vs Nifty]]-AVERAGE(Table2[6M Return vs Nifty]))/_xlfn.STDEV.P(Table2[6M Return vs Nifty])</f>
        <v>-1.2186197727116796</v>
      </c>
      <c r="M592">
        <v>7.7351343218174202</v>
      </c>
      <c r="N592">
        <f>(Table2[[#This Row],[1W Return vs Nifty]]-AVERAGE(Table2[1W Return vs Nifty]))/_xlfn.STDEV.P(Table2[1W Return vs Nifty])</f>
        <v>1.6566546442240018</v>
      </c>
      <c r="O592">
        <v>384.89</v>
      </c>
      <c r="P592">
        <v>396.89609508099699</v>
      </c>
      <c r="Q592">
        <v>419.10121842835503</v>
      </c>
      <c r="R592">
        <v>68.278908076348998</v>
      </c>
      <c r="S592" s="2">
        <f>(Table2[[#This Row],[Close Price]]-Table2[[#This Row],[20D EMA]])/Table2[[#This Row],[20D EMA]]</f>
        <v>4.588323936709196E-2</v>
      </c>
      <c r="T592" s="2">
        <f>(Table2[[#This Row],[Close Price]]-Table2[[#This Row],[50D EMA]])/Table2[[#This Row],[50D EMA]]</f>
        <v>1.4245302458441167E-2</v>
      </c>
      <c r="U592" s="2">
        <f>(Table2[[#This Row],[Close Price]]-Table2[[#This Row],[200D EMA]])/Table2[[#This Row],[200D EMA]]</f>
        <v>-3.94921744451679E-2</v>
      </c>
      <c r="V592">
        <v>0.97812850592963396</v>
      </c>
      <c r="W592">
        <v>399.8</v>
      </c>
      <c r="X592">
        <v>407</v>
      </c>
      <c r="Y592">
        <v>396.1</v>
      </c>
      <c r="Z592">
        <v>409.5</v>
      </c>
      <c r="AA592">
        <v>341</v>
      </c>
      <c r="AB592">
        <v>409.5</v>
      </c>
      <c r="AC592" s="2">
        <f>(Table2[[#This Row],[Close Price]]/Table2[[#This Row],[Day Low]])-1</f>
        <v>6.8784392196097333E-3</v>
      </c>
      <c r="AD592" s="2">
        <f>(Table2[[#This Row],[Day High]]/Table2[[#This Row],[Close Price]])-1</f>
        <v>1.1054527387902136E-2</v>
      </c>
      <c r="AE592" s="2">
        <f>(Table2[[#This Row],[Close Price]]/Table2[[#This Row],[Current Week Low]])-1</f>
        <v>1.6283766725574411E-2</v>
      </c>
      <c r="AF592" s="2">
        <f>(Table2[[#This Row],[Current Week High]]/Table2[[#This Row],[Close Price]])-1</f>
        <v>1.7264936032791001E-2</v>
      </c>
      <c r="AG592" s="2">
        <f>(Table2[[#This Row],[Close Price]]/Table2[[#This Row],[Current Month Low]])-1</f>
        <v>0.1804985337243401</v>
      </c>
      <c r="AH592" s="2">
        <f>(Table2[[#This Row],[Current Month High]]/Table2[[#This Row],[Close Price]])-1</f>
        <v>1.7264936032791001E-2</v>
      </c>
      <c r="AI592">
        <v>29.101974909949</v>
      </c>
      <c r="AJ592">
        <v>19.699672911091199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-0.17</v>
      </c>
      <c r="AM592" t="s">
        <v>10348</v>
      </c>
      <c r="AN592">
        <v>9.15</v>
      </c>
      <c r="AO592" t="s">
        <v>10349</v>
      </c>
      <c r="AP592">
        <v>8.6221471557085996E-2</v>
      </c>
      <c r="AQ592">
        <f>(Table2[[#This Row],[Sharpe Ratio]]-AVERAGE(Table2[Sharpe Ratio]))/_xlfn.STDEV.P(Table2[Sharpe Ratio])</f>
        <v>0.23739651325111558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667</v>
      </c>
      <c r="AT592">
        <f>_xlfn.RANK.AVG(Table2[[#This Row],[6M Return vs Nifty Z-Score]],Table2[6M Return vs Nifty Z-Score])</f>
        <v>690</v>
      </c>
      <c r="AU592">
        <f>_xlfn.RANK.AVG(Table2[[#This Row],[Sharpe Ratio Z-Score]],Table2[Sharpe Ratio Z-Score])</f>
        <v>280</v>
      </c>
      <c r="AV592">
        <f>(Table2[[#This Row],[Rank 1Y]]+Table2[[#This Row],[Rank 6M]]+Table2[[#This Row],[Rank Sharpe]])/3</f>
        <v>545.66666666666663</v>
      </c>
    </row>
    <row r="593" spans="1:48" x14ac:dyDescent="0.3">
      <c r="A593" t="s">
        <v>2206</v>
      </c>
      <c r="B593" t="s">
        <v>2207</v>
      </c>
      <c r="C593" t="s">
        <v>10309</v>
      </c>
      <c r="D593" t="s">
        <v>306</v>
      </c>
      <c r="E593">
        <v>2648.20519522</v>
      </c>
      <c r="F593">
        <v>451.1</v>
      </c>
      <c r="G593">
        <v>-12.351196278363799</v>
      </c>
      <c r="H593">
        <f>(Table2[[#This Row],[1Y Return vs Nifty]]-AVERAGE(Table2[1Y Return vs Nifty]))/_xlfn.STDEV.P(Table2[1Y Return vs Nifty])</f>
        <v>-0.66165249912236312</v>
      </c>
      <c r="I593">
        <v>7.1299142219710099</v>
      </c>
      <c r="J593">
        <f>(Table2[[#This Row],[1M Return vs Nifty]]-AVERAGE(Table2[1M Return vs Nifty]))/_xlfn.STDEV.P(Table2[1M Return vs Nifty])</f>
        <v>0.67493508874572217</v>
      </c>
      <c r="K593">
        <v>-2.94425299151336</v>
      </c>
      <c r="L593">
        <f>(Table2[[#This Row],[6M Return vs Nifty]]-AVERAGE(Table2[6M Return vs Nifty]))/_xlfn.STDEV.P(Table2[6M Return vs Nifty])</f>
        <v>-0.37098860083567481</v>
      </c>
      <c r="M593">
        <v>9.9585380499673395</v>
      </c>
      <c r="N593">
        <f>(Table2[[#This Row],[1W Return vs Nifty]]-AVERAGE(Table2[1W Return vs Nifty]))/_xlfn.STDEV.P(Table2[1W Return vs Nifty])</f>
        <v>2.1609561883197888</v>
      </c>
      <c r="O593">
        <v>426.36</v>
      </c>
      <c r="P593">
        <v>415.40193556852898</v>
      </c>
      <c r="Q593">
        <v>409.26524835823301</v>
      </c>
      <c r="R593">
        <v>66.109138264275501</v>
      </c>
      <c r="S593" s="2">
        <f>(Table2[[#This Row],[Close Price]]-Table2[[#This Row],[20D EMA]])/Table2[[#This Row],[20D EMA]]</f>
        <v>5.8026081245895506E-2</v>
      </c>
      <c r="T593" s="2">
        <f>(Table2[[#This Row],[Close Price]]-Table2[[#This Row],[50D EMA]])/Table2[[#This Row],[50D EMA]]</f>
        <v>8.5936201483061983E-2</v>
      </c>
      <c r="U593" s="2">
        <f>(Table2[[#This Row],[Close Price]]-Table2[[#This Row],[200D EMA]])/Table2[[#This Row],[200D EMA]]</f>
        <v>0.10221916424516145</v>
      </c>
      <c r="V593">
        <v>2.25377499138399</v>
      </c>
      <c r="W593">
        <v>448.75</v>
      </c>
      <c r="X593">
        <v>460</v>
      </c>
      <c r="Y593">
        <v>448.5</v>
      </c>
      <c r="Z593">
        <v>461</v>
      </c>
      <c r="AA593">
        <v>379.1</v>
      </c>
      <c r="AB593">
        <v>470</v>
      </c>
      <c r="AC593" s="2">
        <f>(Table2[[#This Row],[Close Price]]/Table2[[#This Row],[Day Low]])-1</f>
        <v>5.2367688022285641E-3</v>
      </c>
      <c r="AD593" s="2">
        <f>(Table2[[#This Row],[Day High]]/Table2[[#This Row],[Close Price]])-1</f>
        <v>1.9729549988915851E-2</v>
      </c>
      <c r="AE593" s="2">
        <f>(Table2[[#This Row],[Close Price]]/Table2[[#This Row],[Current Week Low]])-1</f>
        <v>5.7971014492754769E-3</v>
      </c>
      <c r="AF593" s="2">
        <f>(Table2[[#This Row],[Current Week High]]/Table2[[#This Row],[Close Price]])-1</f>
        <v>2.194635335845696E-2</v>
      </c>
      <c r="AG593" s="2">
        <f>(Table2[[#This Row],[Close Price]]/Table2[[#This Row],[Current Month Low]])-1</f>
        <v>0.18992350303350047</v>
      </c>
      <c r="AH593" s="2">
        <f>(Table2[[#This Row],[Current Month High]]/Table2[[#This Row],[Close Price]])-1</f>
        <v>4.1897583684327167E-2</v>
      </c>
      <c r="AI593">
        <v>18.7984925737086</v>
      </c>
      <c r="AJ593">
        <v>36.345776031434099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0.05</v>
      </c>
      <c r="AM593" t="s">
        <v>10349</v>
      </c>
      <c r="AN593">
        <v>9.6</v>
      </c>
      <c r="AO593" t="s">
        <v>10349</v>
      </c>
      <c r="AP593">
        <v>-3.3856105472358997E-2</v>
      </c>
      <c r="AQ593">
        <f>(Table2[[#This Row],[Sharpe Ratio]]-AVERAGE(Table2[Sharpe Ratio]))/_xlfn.STDEV.P(Table2[Sharpe Ratio])</f>
        <v>-1.1421624092012852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0.66108776790618773</v>
      </c>
      <c r="AS593">
        <f>_xlfn.RANK.AVG(Table2[[#This Row],[1Y Return vs Nifty Z-Score]],Table2[1Y Return vs Nifty Z-Score])</f>
        <v>551</v>
      </c>
      <c r="AT593">
        <f>_xlfn.RANK.AVG(Table2[[#This Row],[6M Return vs Nifty Z-Score]],Table2[6M Return vs Nifty Z-Score])</f>
        <v>444</v>
      </c>
      <c r="AU593">
        <f>_xlfn.RANK.AVG(Table2[[#This Row],[Sharpe Ratio Z-Score]],Table2[Sharpe Ratio Z-Score])</f>
        <v>643</v>
      </c>
      <c r="AV593">
        <f>(Table2[[#This Row],[Rank 1Y]]+Table2[[#This Row],[Rank 6M]]+Table2[[#This Row],[Rank Sharpe]])/3</f>
        <v>546</v>
      </c>
    </row>
    <row r="594" spans="1:48" x14ac:dyDescent="0.3">
      <c r="A594" t="s">
        <v>816</v>
      </c>
      <c r="B594" t="s">
        <v>817</v>
      </c>
      <c r="C594" t="s">
        <v>10316</v>
      </c>
      <c r="D594" t="s">
        <v>40</v>
      </c>
      <c r="E594">
        <v>20005.557529379999</v>
      </c>
      <c r="F594">
        <v>905.7</v>
      </c>
      <c r="G594">
        <v>-15.4563610473958</v>
      </c>
      <c r="H594">
        <f>(Table2[[#This Row],[1Y Return vs Nifty]]-AVERAGE(Table2[1Y Return vs Nifty]))/_xlfn.STDEV.P(Table2[1Y Return vs Nifty])</f>
        <v>-0.71061333738200549</v>
      </c>
      <c r="I594">
        <v>-7.5932269735986804</v>
      </c>
      <c r="J594">
        <f>(Table2[[#This Row],[1M Return vs Nifty]]-AVERAGE(Table2[1M Return vs Nifty]))/_xlfn.STDEV.P(Table2[1M Return vs Nifty])</f>
        <v>-0.74146819200994718</v>
      </c>
      <c r="K594">
        <v>-9.2869225229921106</v>
      </c>
      <c r="L594">
        <f>(Table2[[#This Row],[6M Return vs Nifty]]-AVERAGE(Table2[6M Return vs Nifty]))/_xlfn.STDEV.P(Table2[6M Return vs Nifty])</f>
        <v>-0.5886860935965128</v>
      </c>
      <c r="M594">
        <v>1.2032034273115699</v>
      </c>
      <c r="N594">
        <f>(Table2[[#This Row],[1W Return vs Nifty]]-AVERAGE(Table2[1W Return vs Nifty]))/_xlfn.STDEV.P(Table2[1W Return vs Nifty])</f>
        <v>0.17511407004890847</v>
      </c>
      <c r="O594">
        <v>914.46</v>
      </c>
      <c r="P594">
        <v>916.32744223588702</v>
      </c>
      <c r="Q594">
        <v>858.86235284805196</v>
      </c>
      <c r="R594">
        <v>45.164751108889099</v>
      </c>
      <c r="S594" s="2">
        <f>(Table2[[#This Row],[Close Price]]-Table2[[#This Row],[20D EMA]])/Table2[[#This Row],[20D EMA]]</f>
        <v>-9.5794239223147976E-3</v>
      </c>
      <c r="T594" s="2">
        <f>(Table2[[#This Row],[Close Price]]-Table2[[#This Row],[50D EMA]])/Table2[[#This Row],[50D EMA]]</f>
        <v>-1.1597865289241428E-2</v>
      </c>
      <c r="U594" s="2">
        <f>(Table2[[#This Row],[Close Price]]-Table2[[#This Row],[200D EMA]])/Table2[[#This Row],[200D EMA]]</f>
        <v>5.4534521156540325E-2</v>
      </c>
      <c r="V594">
        <v>0.92159234182675498</v>
      </c>
      <c r="W594">
        <v>900</v>
      </c>
      <c r="X594">
        <v>911.45</v>
      </c>
      <c r="Y594">
        <v>900</v>
      </c>
      <c r="Z594">
        <v>921.55</v>
      </c>
      <c r="AA594">
        <v>870.65</v>
      </c>
      <c r="AB594">
        <v>961</v>
      </c>
      <c r="AC594" s="2">
        <f>(Table2[[#This Row],[Close Price]]/Table2[[#This Row],[Day Low]])-1</f>
        <v>6.333333333333302E-3</v>
      </c>
      <c r="AD594" s="2">
        <f>(Table2[[#This Row],[Day High]]/Table2[[#This Row],[Close Price]])-1</f>
        <v>6.3486805785579747E-3</v>
      </c>
      <c r="AE594" s="2">
        <f>(Table2[[#This Row],[Close Price]]/Table2[[#This Row],[Current Week Low]])-1</f>
        <v>6.333333333333302E-3</v>
      </c>
      <c r="AF594" s="2">
        <f>(Table2[[#This Row],[Current Week High]]/Table2[[#This Row],[Close Price]])-1</f>
        <v>1.7500276029590367E-2</v>
      </c>
      <c r="AG594" s="2">
        <f>(Table2[[#This Row],[Close Price]]/Table2[[#This Row],[Current Month Low]])-1</f>
        <v>4.0257279044392247E-2</v>
      </c>
      <c r="AH594" s="2">
        <f>(Table2[[#This Row],[Current Month High]]/Table2[[#This Row],[Close Price]])-1</f>
        <v>6.105774539030584E-2</v>
      </c>
      <c r="AI594">
        <v>13.172132052556</v>
      </c>
      <c r="AJ594">
        <v>27.348143982002199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-0.01</v>
      </c>
      <c r="AM594" t="s">
        <v>10348</v>
      </c>
      <c r="AN594">
        <v>-1.75</v>
      </c>
      <c r="AO594" t="s">
        <v>10348</v>
      </c>
      <c r="AQ594">
        <f>(Table2[[#This Row],[Sharpe Ratio]]-AVERAGE(Table2[Sharpe Ratio]))/_xlfn.STDEV.P(Table2[Sharpe Ratio])</f>
        <v>-0.75319309836626391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574</v>
      </c>
      <c r="AT594">
        <f>_xlfn.RANK.AVG(Table2[[#This Row],[6M Return vs Nifty Z-Score]],Table2[6M Return vs Nifty Z-Score])</f>
        <v>515</v>
      </c>
      <c r="AU594">
        <f>_xlfn.RANK.AVG(Table2[[#This Row],[Sharpe Ratio Z-Score]],Table2[Sharpe Ratio Z-Score])</f>
        <v>551.5</v>
      </c>
      <c r="AV594">
        <f>(Table2[[#This Row],[Rank 1Y]]+Table2[[#This Row],[Rank 6M]]+Table2[[#This Row],[Rank Sharpe]])/3</f>
        <v>546.83333333333337</v>
      </c>
    </row>
    <row r="595" spans="1:48" x14ac:dyDescent="0.3">
      <c r="A595" t="s">
        <v>1537</v>
      </c>
      <c r="B595" t="s">
        <v>1538</v>
      </c>
      <c r="C595" t="s">
        <v>10313</v>
      </c>
      <c r="D595" t="s">
        <v>1539</v>
      </c>
      <c r="E595">
        <v>6608.2022515949902</v>
      </c>
      <c r="F595">
        <v>485.45</v>
      </c>
      <c r="G595">
        <v>0.274254624985943</v>
      </c>
      <c r="H595">
        <f>(Table2[[#This Row],[1Y Return vs Nifty]]-AVERAGE(Table2[1Y Return vs Nifty]))/_xlfn.STDEV.P(Table2[1Y Return vs Nifty])</f>
        <v>-0.46258008087298813</v>
      </c>
      <c r="I595">
        <v>-0.98151307693822798</v>
      </c>
      <c r="J595">
        <f>(Table2[[#This Row],[1M Return vs Nifty]]-AVERAGE(Table2[1M Return vs Nifty]))/_xlfn.STDEV.P(Table2[1M Return vs Nifty])</f>
        <v>-0.10540465568621256</v>
      </c>
      <c r="K595">
        <v>-19.8806763026558</v>
      </c>
      <c r="L595">
        <f>(Table2[[#This Row],[6M Return vs Nifty]]-AVERAGE(Table2[6M Return vs Nifty]))/_xlfn.STDEV.P(Table2[6M Return vs Nifty])</f>
        <v>-0.95229224165650095</v>
      </c>
      <c r="M595">
        <v>4.2962238350665896</v>
      </c>
      <c r="N595">
        <f>(Table2[[#This Row],[1W Return vs Nifty]]-AVERAGE(Table2[1W Return vs Nifty]))/_xlfn.STDEV.P(Table2[1W Return vs Nifty])</f>
        <v>0.87665781030725065</v>
      </c>
      <c r="O595">
        <v>470.66</v>
      </c>
      <c r="P595">
        <v>467.26332038605699</v>
      </c>
      <c r="Q595">
        <v>450.07984589968498</v>
      </c>
      <c r="R595">
        <v>67.211352624601105</v>
      </c>
      <c r="S595" s="2">
        <f>(Table2[[#This Row],[Close Price]]-Table2[[#This Row],[20D EMA]])/Table2[[#This Row],[20D EMA]]</f>
        <v>3.142395784642834E-2</v>
      </c>
      <c r="T595" s="2">
        <f>(Table2[[#This Row],[Close Price]]-Table2[[#This Row],[50D EMA]])/Table2[[#This Row],[50D EMA]]</f>
        <v>3.8921693230525793E-2</v>
      </c>
      <c r="U595" s="2">
        <f>(Table2[[#This Row],[Close Price]]-Table2[[#This Row],[200D EMA]])/Table2[[#This Row],[200D EMA]]</f>
        <v>7.858639844139656E-2</v>
      </c>
      <c r="V595">
        <v>1.18346665410789</v>
      </c>
      <c r="W595">
        <v>482</v>
      </c>
      <c r="X595">
        <v>495</v>
      </c>
      <c r="Y595">
        <v>478</v>
      </c>
      <c r="Z595">
        <v>508.9</v>
      </c>
      <c r="AA595">
        <v>446.05</v>
      </c>
      <c r="AB595">
        <v>508.9</v>
      </c>
      <c r="AC595" s="2">
        <f>(Table2[[#This Row],[Close Price]]/Table2[[#This Row],[Day Low]])-1</f>
        <v>7.1576763485476924E-3</v>
      </c>
      <c r="AD595" s="2">
        <f>(Table2[[#This Row],[Day High]]/Table2[[#This Row],[Close Price]])-1</f>
        <v>1.9672468843341173E-2</v>
      </c>
      <c r="AE595" s="2">
        <f>(Table2[[#This Row],[Close Price]]/Table2[[#This Row],[Current Week Low]])-1</f>
        <v>1.5585774058577417E-2</v>
      </c>
      <c r="AF595" s="2">
        <f>(Table2[[#This Row],[Current Week High]]/Table2[[#This Row],[Close Price]])-1</f>
        <v>4.8305695746214905E-2</v>
      </c>
      <c r="AG595" s="2">
        <f>(Table2[[#This Row],[Close Price]]/Table2[[#This Row],[Current Month Low]])-1</f>
        <v>8.8330904607106797E-2</v>
      </c>
      <c r="AH595" s="2">
        <f>(Table2[[#This Row],[Current Month High]]/Table2[[#This Row],[Close Price]])-1</f>
        <v>4.8305695746214905E-2</v>
      </c>
      <c r="AI595">
        <v>18.838191368833002</v>
      </c>
      <c r="AJ595">
        <v>41.820040899795401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-0.08</v>
      </c>
      <c r="AM595" t="s">
        <v>10348</v>
      </c>
      <c r="AN595">
        <v>3.17</v>
      </c>
      <c r="AO595" t="s">
        <v>10349</v>
      </c>
      <c r="AQ595">
        <f>(Table2[[#This Row],[Sharpe Ratio]]-AVERAGE(Table2[Sharpe Ratio]))/_xlfn.STDEV.P(Table2[Sharpe Ratio])</f>
        <v>-0.75319309836626391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-1.3968122662747147</v>
      </c>
      <c r="AS595">
        <f>_xlfn.RANK.AVG(Table2[[#This Row],[1Y Return vs Nifty Z-Score]],Table2[1Y Return vs Nifty Z-Score])</f>
        <v>458</v>
      </c>
      <c r="AT595">
        <f>_xlfn.RANK.AVG(Table2[[#This Row],[6M Return vs Nifty Z-Score]],Table2[6M Return vs Nifty Z-Score])</f>
        <v>632</v>
      </c>
      <c r="AU595">
        <f>_xlfn.RANK.AVG(Table2[[#This Row],[Sharpe Ratio Z-Score]],Table2[Sharpe Ratio Z-Score])</f>
        <v>551.5</v>
      </c>
      <c r="AV595">
        <f>(Table2[[#This Row],[Rank 1Y]]+Table2[[#This Row],[Rank 6M]]+Table2[[#This Row],[Rank Sharpe]])/3</f>
        <v>547.16666666666663</v>
      </c>
    </row>
    <row r="596" spans="1:48" x14ac:dyDescent="0.3">
      <c r="A596" t="s">
        <v>1996</v>
      </c>
      <c r="B596" t="s">
        <v>1997</v>
      </c>
      <c r="C596" t="s">
        <v>10307</v>
      </c>
      <c r="D596" t="s">
        <v>993</v>
      </c>
      <c r="E596">
        <v>3412.805710995</v>
      </c>
      <c r="F596">
        <v>421.65</v>
      </c>
      <c r="G596">
        <v>-14.4616660871836</v>
      </c>
      <c r="H596">
        <f>(Table2[[#This Row],[1Y Return vs Nifty]]-AVERAGE(Table2[1Y Return vs Nifty]))/_xlfn.STDEV.P(Table2[1Y Return vs Nifty])</f>
        <v>-0.69492943566112741</v>
      </c>
      <c r="I596">
        <v>1.41681958315904</v>
      </c>
      <c r="J596">
        <f>(Table2[[#This Row],[1M Return vs Nifty]]-AVERAGE(Table2[1M Return vs Nifty]))/_xlfn.STDEV.P(Table2[1M Return vs Nifty])</f>
        <v>0.12532098926837282</v>
      </c>
      <c r="K596">
        <v>-5.1097217385061402</v>
      </c>
      <c r="L596">
        <f>(Table2[[#This Row],[6M Return vs Nifty]]-AVERAGE(Table2[6M Return vs Nifty]))/_xlfn.STDEV.P(Table2[6M Return vs Nifty])</f>
        <v>-0.44531331766549426</v>
      </c>
      <c r="M596">
        <v>-1.11219832846628</v>
      </c>
      <c r="N596">
        <f>(Table2[[#This Row],[1W Return vs Nifty]]-AVERAGE(Table2[1W Return vs Nifty]))/_xlfn.STDEV.P(Table2[1W Return vs Nifty])</f>
        <v>-0.35005401609641296</v>
      </c>
      <c r="O596">
        <v>411.64</v>
      </c>
      <c r="P596">
        <v>405.70951127556401</v>
      </c>
      <c r="Q596">
        <v>398.19016874977501</v>
      </c>
      <c r="R596">
        <v>57.6858102316531</v>
      </c>
      <c r="S596" s="2">
        <f>(Table2[[#This Row],[Close Price]]-Table2[[#This Row],[20D EMA]])/Table2[[#This Row],[20D EMA]]</f>
        <v>2.4317364687591079E-2</v>
      </c>
      <c r="T596" s="2">
        <f>(Table2[[#This Row],[Close Price]]-Table2[[#This Row],[50D EMA]])/Table2[[#This Row],[50D EMA]]</f>
        <v>3.9290399365591769E-2</v>
      </c>
      <c r="U596" s="2">
        <f>(Table2[[#This Row],[Close Price]]-Table2[[#This Row],[200D EMA]])/Table2[[#This Row],[200D EMA]]</f>
        <v>5.8916148843863744E-2</v>
      </c>
      <c r="V596">
        <v>1.1975510795940401</v>
      </c>
      <c r="W596">
        <v>414.1</v>
      </c>
      <c r="X596">
        <v>426.3</v>
      </c>
      <c r="Y596">
        <v>414.1</v>
      </c>
      <c r="Z596">
        <v>428.5</v>
      </c>
      <c r="AA596">
        <v>376.8</v>
      </c>
      <c r="AB596">
        <v>446</v>
      </c>
      <c r="AC596" s="2">
        <f>(Table2[[#This Row],[Close Price]]/Table2[[#This Row],[Day Low]])-1</f>
        <v>1.8232311035981441E-2</v>
      </c>
      <c r="AD596" s="2">
        <f>(Table2[[#This Row],[Day High]]/Table2[[#This Row],[Close Price]])-1</f>
        <v>1.1028103877623652E-2</v>
      </c>
      <c r="AE596" s="2">
        <f>(Table2[[#This Row],[Close Price]]/Table2[[#This Row],[Current Week Low]])-1</f>
        <v>1.8232311035981441E-2</v>
      </c>
      <c r="AF596" s="2">
        <f>(Table2[[#This Row],[Current Week High]]/Table2[[#This Row],[Close Price]])-1</f>
        <v>1.6245701411123026E-2</v>
      </c>
      <c r="AG596" s="2">
        <f>(Table2[[#This Row],[Close Price]]/Table2[[#This Row],[Current Month Low]])-1</f>
        <v>0.11902866242038201</v>
      </c>
      <c r="AH596" s="2">
        <f>(Table2[[#This Row],[Current Month High]]/Table2[[#This Row],[Close Price]])-1</f>
        <v>5.7749318154867835E-2</v>
      </c>
      <c r="AI596">
        <v>16.210126882485401</v>
      </c>
      <c r="AJ596">
        <v>24.730069516343701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0.03</v>
      </c>
      <c r="AM596" t="s">
        <v>10349</v>
      </c>
      <c r="AN596">
        <v>9.01</v>
      </c>
      <c r="AO596" t="s">
        <v>10349</v>
      </c>
      <c r="AP596">
        <v>-1.9155383746680001E-2</v>
      </c>
      <c r="AQ596">
        <f>(Table2[[#This Row],[Sharpe Ratio]]-AVERAGE(Table2[Sharpe Ratio]))/_xlfn.STDEV.P(Table2[Sharpe Ratio])</f>
        <v>-0.9732673304958146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-2.3382431106504762</v>
      </c>
      <c r="AS596">
        <f>_xlfn.RANK.AVG(Table2[[#This Row],[1Y Return vs Nifty Z-Score]],Table2[1Y Return vs Nifty Z-Score])</f>
        <v>565</v>
      </c>
      <c r="AT596">
        <f>_xlfn.RANK.AVG(Table2[[#This Row],[6M Return vs Nifty Z-Score]],Table2[6M Return vs Nifty Z-Score])</f>
        <v>471</v>
      </c>
      <c r="AU596">
        <f>_xlfn.RANK.AVG(Table2[[#This Row],[Sharpe Ratio Z-Score]],Table2[Sharpe Ratio Z-Score])</f>
        <v>611</v>
      </c>
      <c r="AV596">
        <f>(Table2[[#This Row],[Rank 1Y]]+Table2[[#This Row],[Rank 6M]]+Table2[[#This Row],[Rank Sharpe]])/3</f>
        <v>549</v>
      </c>
    </row>
    <row r="597" spans="1:48" x14ac:dyDescent="0.3">
      <c r="A597" t="s">
        <v>1748</v>
      </c>
      <c r="B597" t="s">
        <v>1749</v>
      </c>
      <c r="C597" t="s">
        <v>10316</v>
      </c>
      <c r="D597" t="s">
        <v>879</v>
      </c>
      <c r="E597">
        <v>4709.505104975</v>
      </c>
      <c r="F597">
        <v>384.05</v>
      </c>
      <c r="G597">
        <v>-26.741242742098802</v>
      </c>
      <c r="H597">
        <f>(Table2[[#This Row],[1Y Return vs Nifty]]-AVERAGE(Table2[1Y Return vs Nifty]))/_xlfn.STDEV.P(Table2[1Y Return vs Nifty])</f>
        <v>-0.8885482646824312</v>
      </c>
      <c r="I597">
        <v>20.140426782432801</v>
      </c>
      <c r="J597">
        <f>(Table2[[#This Row],[1M Return vs Nifty]]-AVERAGE(Table2[1M Return vs Nifty]))/_xlfn.STDEV.P(Table2[1M Return vs Nifty])</f>
        <v>1.9265791795119032</v>
      </c>
      <c r="K597">
        <v>-14.352672542217199</v>
      </c>
      <c r="L597">
        <f>(Table2[[#This Row],[6M Return vs Nifty]]-AVERAGE(Table2[6M Return vs Nifty]))/_xlfn.STDEV.P(Table2[6M Return vs Nifty])</f>
        <v>-0.76255627123469083</v>
      </c>
      <c r="M597">
        <v>6.2761891730568902</v>
      </c>
      <c r="N597">
        <f>(Table2[[#This Row],[1W Return vs Nifty]]-AVERAGE(Table2[1W Return vs Nifty]))/_xlfn.STDEV.P(Table2[1W Return vs Nifty])</f>
        <v>1.3257438510307185</v>
      </c>
      <c r="O597">
        <v>361.31</v>
      </c>
      <c r="P597">
        <v>343.93106270821397</v>
      </c>
      <c r="Q597">
        <v>339.72970855065199</v>
      </c>
      <c r="R597">
        <v>72.087932974415693</v>
      </c>
      <c r="S597" s="2">
        <f>(Table2[[#This Row],[Close Price]]-Table2[[#This Row],[20D EMA]])/Table2[[#This Row],[20D EMA]]</f>
        <v>6.2937643574769608E-2</v>
      </c>
      <c r="T597" s="2">
        <f>(Table2[[#This Row],[Close Price]]-Table2[[#This Row],[50D EMA]])/Table2[[#This Row],[50D EMA]]</f>
        <v>0.11664819390222497</v>
      </c>
      <c r="U597" s="2">
        <f>(Table2[[#This Row],[Close Price]]-Table2[[#This Row],[200D EMA]])/Table2[[#This Row],[200D EMA]]</f>
        <v>0.1304575088190737</v>
      </c>
      <c r="V597">
        <v>0.740070949250212</v>
      </c>
      <c r="W597">
        <v>382.15</v>
      </c>
      <c r="X597">
        <v>393</v>
      </c>
      <c r="Y597">
        <v>382.15</v>
      </c>
      <c r="Z597">
        <v>393</v>
      </c>
      <c r="AA597">
        <v>337.55</v>
      </c>
      <c r="AB597">
        <v>393</v>
      </c>
      <c r="AC597" s="2">
        <f>(Table2[[#This Row],[Close Price]]/Table2[[#This Row],[Day Low]])-1</f>
        <v>4.9718696846787758E-3</v>
      </c>
      <c r="AD597" s="2">
        <f>(Table2[[#This Row],[Day High]]/Table2[[#This Row],[Close Price]])-1</f>
        <v>2.3304257258169425E-2</v>
      </c>
      <c r="AE597" s="2">
        <f>(Table2[[#This Row],[Close Price]]/Table2[[#This Row],[Current Week Low]])-1</f>
        <v>4.9718696846787758E-3</v>
      </c>
      <c r="AF597" s="2">
        <f>(Table2[[#This Row],[Current Week High]]/Table2[[#This Row],[Close Price]])-1</f>
        <v>2.3304257258169425E-2</v>
      </c>
      <c r="AG597" s="2">
        <f>(Table2[[#This Row],[Close Price]]/Table2[[#This Row],[Current Month Low]])-1</f>
        <v>0.13775736927862536</v>
      </c>
      <c r="AH597" s="2">
        <f>(Table2[[#This Row],[Current Month High]]/Table2[[#This Row],[Close Price]])-1</f>
        <v>2.3304257258169425E-2</v>
      </c>
      <c r="AI597">
        <v>17.146204921234101</v>
      </c>
      <c r="AJ597">
        <v>43.328979287180402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0.19</v>
      </c>
      <c r="AM597" t="s">
        <v>10349</v>
      </c>
      <c r="AN597">
        <v>5.58</v>
      </c>
      <c r="AO597" t="s">
        <v>10349</v>
      </c>
      <c r="AP597">
        <v>3.0597820890822001E-2</v>
      </c>
      <c r="AQ597">
        <f>(Table2[[#This Row],[Sharpe Ratio]]-AVERAGE(Table2[Sharpe Ratio]))/_xlfn.STDEV.P(Table2[Sharpe Ratio])</f>
        <v>-0.401657883700973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1.1995606109245265</v>
      </c>
      <c r="AS597">
        <f>_xlfn.RANK.AVG(Table2[[#This Row],[1Y Return vs Nifty Z-Score]],Table2[1Y Return vs Nifty Z-Score])</f>
        <v>630</v>
      </c>
      <c r="AT597">
        <f>_xlfn.RANK.AVG(Table2[[#This Row],[6M Return vs Nifty Z-Score]],Table2[6M Return vs Nifty Z-Score])</f>
        <v>579</v>
      </c>
      <c r="AU597">
        <f>_xlfn.RANK.AVG(Table2[[#This Row],[Sharpe Ratio Z-Score]],Table2[Sharpe Ratio Z-Score])</f>
        <v>446</v>
      </c>
      <c r="AV597">
        <f>(Table2[[#This Row],[Rank 1Y]]+Table2[[#This Row],[Rank 6M]]+Table2[[#This Row],[Rank Sharpe]])/3</f>
        <v>551.66666666666663</v>
      </c>
    </row>
    <row r="598" spans="1:48" x14ac:dyDescent="0.3">
      <c r="A598" t="s">
        <v>2201</v>
      </c>
      <c r="B598" t="s">
        <v>2202</v>
      </c>
      <c r="C598" t="s">
        <v>10304</v>
      </c>
      <c r="D598" t="s">
        <v>300</v>
      </c>
      <c r="E598">
        <v>2666.7257902599999</v>
      </c>
      <c r="F598">
        <v>1786.6</v>
      </c>
      <c r="G598">
        <v>-14.527994372407299</v>
      </c>
      <c r="H598">
        <f>(Table2[[#This Row],[1Y Return vs Nifty]]-AVERAGE(Table2[1Y Return vs Nifty]))/_xlfn.STDEV.P(Table2[1Y Return vs Nifty])</f>
        <v>-0.69597527016152638</v>
      </c>
      <c r="I598">
        <v>-4.1758970691518602</v>
      </c>
      <c r="J598">
        <f>(Table2[[#This Row],[1M Return vs Nifty]]-AVERAGE(Table2[1M Return vs Nifty]))/_xlfn.STDEV.P(Table2[1M Return vs Nifty])</f>
        <v>-0.41271244459244472</v>
      </c>
      <c r="K598">
        <v>-17.155727667351801</v>
      </c>
      <c r="L598">
        <f>(Table2[[#This Row],[6M Return vs Nifty]]-AVERAGE(Table2[6M Return vs Nifty]))/_xlfn.STDEV.P(Table2[6M Return vs Nifty])</f>
        <v>-0.85876466894226477</v>
      </c>
      <c r="M598">
        <v>1.2018977467635099</v>
      </c>
      <c r="N598">
        <f>(Table2[[#This Row],[1W Return vs Nifty]]-AVERAGE(Table2[1W Return vs Nifty]))/_xlfn.STDEV.P(Table2[1W Return vs Nifty])</f>
        <v>0.1748179219818049</v>
      </c>
      <c r="O598">
        <v>1773.02</v>
      </c>
      <c r="P598">
        <v>1769.5848243201001</v>
      </c>
      <c r="Q598">
        <v>1687.2588778259501</v>
      </c>
      <c r="R598">
        <v>57.420938884673603</v>
      </c>
      <c r="S598" s="2">
        <f>(Table2[[#This Row],[Close Price]]-Table2[[#This Row],[20D EMA]])/Table2[[#This Row],[20D EMA]]</f>
        <v>7.6592480626275659E-3</v>
      </c>
      <c r="T598" s="2">
        <f>(Table2[[#This Row],[Close Price]]-Table2[[#This Row],[50D EMA]])/Table2[[#This Row],[50D EMA]]</f>
        <v>9.6153490050624093E-3</v>
      </c>
      <c r="U598" s="2">
        <f>(Table2[[#This Row],[Close Price]]-Table2[[#This Row],[200D EMA]])/Table2[[#This Row],[200D EMA]]</f>
        <v>5.8877225942975536E-2</v>
      </c>
      <c r="V598">
        <v>0.452988870521772</v>
      </c>
      <c r="W598">
        <v>1782</v>
      </c>
      <c r="X598">
        <v>1810.85</v>
      </c>
      <c r="Y598">
        <v>1780</v>
      </c>
      <c r="Z598">
        <v>1811.2</v>
      </c>
      <c r="AA598">
        <v>1652.4</v>
      </c>
      <c r="AB598">
        <v>1851.4</v>
      </c>
      <c r="AC598" s="2">
        <f>(Table2[[#This Row],[Close Price]]/Table2[[#This Row],[Day Low]])-1</f>
        <v>2.5813692480358696E-3</v>
      </c>
      <c r="AD598" s="2">
        <f>(Table2[[#This Row],[Day High]]/Table2[[#This Row],[Close Price]])-1</f>
        <v>1.3573267659241051E-2</v>
      </c>
      <c r="AE598" s="2">
        <f>(Table2[[#This Row],[Close Price]]/Table2[[#This Row],[Current Week Low]])-1</f>
        <v>3.7078651685393815E-3</v>
      </c>
      <c r="AF598" s="2">
        <f>(Table2[[#This Row],[Current Week High]]/Table2[[#This Row],[Close Price]])-1</f>
        <v>1.3769170491436222E-2</v>
      </c>
      <c r="AG598" s="2">
        <f>(Table2[[#This Row],[Close Price]]/Table2[[#This Row],[Current Month Low]])-1</f>
        <v>8.1215202130234587E-2</v>
      </c>
      <c r="AH598" s="2">
        <f>(Table2[[#This Row],[Current Month High]]/Table2[[#This Row],[Close Price]])-1</f>
        <v>3.6270010075002856E-2</v>
      </c>
      <c r="AI598">
        <v>19.075338632038498</v>
      </c>
      <c r="AJ598">
        <v>36.3816793893129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-0.1</v>
      </c>
      <c r="AM598" t="s">
        <v>10348</v>
      </c>
      <c r="AN598">
        <v>1.49</v>
      </c>
      <c r="AO598" t="s">
        <v>10349</v>
      </c>
      <c r="AP598">
        <v>1.9328811565268E-2</v>
      </c>
      <c r="AQ598">
        <f>(Table2[[#This Row],[Sharpe Ratio]]-AVERAGE(Table2[Sharpe Ratio]))/_xlfn.STDEV.P(Table2[Sharpe Ratio])</f>
        <v>-0.53112637188053646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-2.3237608335949673</v>
      </c>
      <c r="AS598">
        <f>_xlfn.RANK.AVG(Table2[[#This Row],[1Y Return vs Nifty Z-Score]],Table2[1Y Return vs Nifty Z-Score])</f>
        <v>567</v>
      </c>
      <c r="AT598">
        <f>_xlfn.RANK.AVG(Table2[[#This Row],[6M Return vs Nifty Z-Score]],Table2[6M Return vs Nifty Z-Score])</f>
        <v>608</v>
      </c>
      <c r="AU598">
        <f>_xlfn.RANK.AVG(Table2[[#This Row],[Sharpe Ratio Z-Score]],Table2[Sharpe Ratio Z-Score])</f>
        <v>480</v>
      </c>
      <c r="AV598">
        <f>(Table2[[#This Row],[Rank 1Y]]+Table2[[#This Row],[Rank 6M]]+Table2[[#This Row],[Rank Sharpe]])/3</f>
        <v>551.66666666666663</v>
      </c>
    </row>
    <row r="599" spans="1:48" x14ac:dyDescent="0.3">
      <c r="A599" t="s">
        <v>1894</v>
      </c>
      <c r="B599" t="s">
        <v>1895</v>
      </c>
      <c r="C599" t="s">
        <v>10307</v>
      </c>
      <c r="D599" t="s">
        <v>186</v>
      </c>
      <c r="E599">
        <v>3830.443765475</v>
      </c>
      <c r="F599">
        <v>268.25</v>
      </c>
      <c r="G599">
        <v>-22.534290464275799</v>
      </c>
      <c r="H599">
        <f>(Table2[[#This Row],[1Y Return vs Nifty]]-AVERAGE(Table2[1Y Return vs Nifty]))/_xlfn.STDEV.P(Table2[1Y Return vs Nifty])</f>
        <v>-0.82221493767359211</v>
      </c>
      <c r="I599">
        <v>-2.2070533236679002</v>
      </c>
      <c r="J599">
        <f>(Table2[[#This Row],[1M Return vs Nifty]]-AVERAGE(Table2[1M Return vs Nifty]))/_xlfn.STDEV.P(Table2[1M Return vs Nifty])</f>
        <v>-0.22330471540229774</v>
      </c>
      <c r="K599">
        <v>-0.99992379336926396</v>
      </c>
      <c r="L599">
        <f>(Table2[[#This Row],[6M Return vs Nifty]]-AVERAGE(Table2[6M Return vs Nifty]))/_xlfn.STDEV.P(Table2[6M Return vs Nifty])</f>
        <v>-0.30425398862910497</v>
      </c>
      <c r="M599">
        <v>-4.6909396326850104</v>
      </c>
      <c r="N599">
        <f>(Table2[[#This Row],[1W Return vs Nifty]]-AVERAGE(Table2[1W Return vs Nifty]))/_xlfn.STDEV.P(Table2[1W Return vs Nifty])</f>
        <v>-1.1617665911844335</v>
      </c>
      <c r="O599">
        <v>272.45</v>
      </c>
      <c r="P599">
        <v>267.01257466859897</v>
      </c>
      <c r="Q599">
        <v>242.921802708147</v>
      </c>
      <c r="R599">
        <v>38.768728368426103</v>
      </c>
      <c r="S599" s="2">
        <f>(Table2[[#This Row],[Close Price]]-Table2[[#This Row],[20D EMA]])/Table2[[#This Row],[20D EMA]]</f>
        <v>-1.5415672600477111E-2</v>
      </c>
      <c r="T599" s="2">
        <f>(Table2[[#This Row],[Close Price]]-Table2[[#This Row],[50D EMA]])/Table2[[#This Row],[50D EMA]]</f>
        <v>4.6343335437922743E-3</v>
      </c>
      <c r="U599" s="2">
        <f>(Table2[[#This Row],[Close Price]]-Table2[[#This Row],[200D EMA]])/Table2[[#This Row],[200D EMA]]</f>
        <v>0.10426481694721738</v>
      </c>
      <c r="V599">
        <v>0.74600468191087899</v>
      </c>
      <c r="W599">
        <v>267.5</v>
      </c>
      <c r="X599">
        <v>272.89999999999998</v>
      </c>
      <c r="Y599">
        <v>267.5</v>
      </c>
      <c r="Z599">
        <v>275.89999999999998</v>
      </c>
      <c r="AA599">
        <v>255.15</v>
      </c>
      <c r="AB599">
        <v>286</v>
      </c>
      <c r="AC599" s="2">
        <f>(Table2[[#This Row],[Close Price]]/Table2[[#This Row],[Day Low]])-1</f>
        <v>2.803738317757043E-3</v>
      </c>
      <c r="AD599" s="2">
        <f>(Table2[[#This Row],[Day High]]/Table2[[#This Row],[Close Price]])-1</f>
        <v>1.7334575955265441E-2</v>
      </c>
      <c r="AE599" s="2">
        <f>(Table2[[#This Row],[Close Price]]/Table2[[#This Row],[Current Week Low]])-1</f>
        <v>2.803738317757043E-3</v>
      </c>
      <c r="AF599" s="2">
        <f>(Table2[[#This Row],[Current Week High]]/Table2[[#This Row],[Close Price]])-1</f>
        <v>2.8518173345759568E-2</v>
      </c>
      <c r="AG599" s="2">
        <f>(Table2[[#This Row],[Close Price]]/Table2[[#This Row],[Current Month Low]])-1</f>
        <v>5.134234763864387E-2</v>
      </c>
      <c r="AH599" s="2">
        <f>(Table2[[#This Row],[Current Month High]]/Table2[[#This Row],[Close Price]])-1</f>
        <v>6.6169617893755861E-2</v>
      </c>
      <c r="AI599">
        <v>6.9524697110903997</v>
      </c>
      <c r="AJ599">
        <v>34.292866082603197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</v>
      </c>
      <c r="AM599" t="s">
        <v>10350</v>
      </c>
      <c r="AN599">
        <v>-4.2300000000000004</v>
      </c>
      <c r="AO599" t="s">
        <v>10348</v>
      </c>
      <c r="AP599">
        <v>-2.6595123381865E-2</v>
      </c>
      <c r="AQ599">
        <f>(Table2[[#This Row],[Sharpe Ratio]]-AVERAGE(Table2[Sharpe Ratio]))/_xlfn.STDEV.P(Table2[Sharpe Ratio])</f>
        <v>-1.0587417333639326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-3.5702819662533609</v>
      </c>
      <c r="AS599">
        <f>_xlfn.RANK.AVG(Table2[[#This Row],[1Y Return vs Nifty Z-Score]],Table2[1Y Return vs Nifty Z-Score])</f>
        <v>608</v>
      </c>
      <c r="AT599">
        <f>_xlfn.RANK.AVG(Table2[[#This Row],[6M Return vs Nifty Z-Score]],Table2[6M Return vs Nifty Z-Score])</f>
        <v>426</v>
      </c>
      <c r="AU599">
        <f>_xlfn.RANK.AVG(Table2[[#This Row],[Sharpe Ratio Z-Score]],Table2[Sharpe Ratio Z-Score])</f>
        <v>625</v>
      </c>
      <c r="AV599">
        <f>(Table2[[#This Row],[Rank 1Y]]+Table2[[#This Row],[Rank 6M]]+Table2[[#This Row],[Rank Sharpe]])/3</f>
        <v>553</v>
      </c>
    </row>
    <row r="600" spans="1:48" x14ac:dyDescent="0.3">
      <c r="A600" t="s">
        <v>1662</v>
      </c>
      <c r="B600" t="s">
        <v>1663</v>
      </c>
      <c r="C600" t="s">
        <v>10309</v>
      </c>
      <c r="D600" t="s">
        <v>51</v>
      </c>
      <c r="E600">
        <v>5275.1468927899996</v>
      </c>
      <c r="F600">
        <v>1288.9000000000001</v>
      </c>
      <c r="G600">
        <v>-33.290854963165401</v>
      </c>
      <c r="H600">
        <f>(Table2[[#This Row],[1Y Return vs Nifty]]-AVERAGE(Table2[1Y Return vs Nifty]))/_xlfn.STDEV.P(Table2[1Y Return vs Nifty])</f>
        <v>-0.99181959759755545</v>
      </c>
      <c r="I600">
        <v>-5.7982426890115102</v>
      </c>
      <c r="J600">
        <f>(Table2[[#This Row],[1M Return vs Nifty]]-AVERAGE(Table2[1M Return vs Nifty]))/_xlfn.STDEV.P(Table2[1M Return vs Nifty])</f>
        <v>-0.56878618102990097</v>
      </c>
      <c r="K600">
        <v>1.1946951219522799</v>
      </c>
      <c r="L600">
        <f>(Table2[[#This Row],[6M Return vs Nifty]]-AVERAGE(Table2[6M Return vs Nifty]))/_xlfn.STDEV.P(Table2[6M Return vs Nifty])</f>
        <v>-0.22892875955010814</v>
      </c>
      <c r="M600">
        <v>0.97252641846988497</v>
      </c>
      <c r="N600">
        <f>(Table2[[#This Row],[1W Return vs Nifty]]-AVERAGE(Table2[1W Return vs Nifty]))/_xlfn.STDEV.P(Table2[1W Return vs Nifty])</f>
        <v>0.12279304068594284</v>
      </c>
      <c r="O600">
        <v>1296.6099999999999</v>
      </c>
      <c r="P600">
        <v>1295.4736498699699</v>
      </c>
      <c r="Q600">
        <v>1224.06817949181</v>
      </c>
      <c r="R600">
        <v>48.062395943653598</v>
      </c>
      <c r="S600" s="2">
        <f>(Table2[[#This Row],[Close Price]]-Table2[[#This Row],[20D EMA]])/Table2[[#This Row],[20D EMA]]</f>
        <v>-5.9462752870946623E-3</v>
      </c>
      <c r="T600" s="2">
        <f>(Table2[[#This Row],[Close Price]]-Table2[[#This Row],[50D EMA]])/Table2[[#This Row],[50D EMA]]</f>
        <v>-5.0743215584737114E-3</v>
      </c>
      <c r="U600" s="2">
        <f>(Table2[[#This Row],[Close Price]]-Table2[[#This Row],[200D EMA]])/Table2[[#This Row],[200D EMA]]</f>
        <v>5.2964223394080821E-2</v>
      </c>
      <c r="V600">
        <v>0.75103811395226305</v>
      </c>
      <c r="W600">
        <v>1285.8</v>
      </c>
      <c r="X600">
        <v>1343.85</v>
      </c>
      <c r="Y600">
        <v>1271</v>
      </c>
      <c r="Z600">
        <v>1343.85</v>
      </c>
      <c r="AA600">
        <v>1215</v>
      </c>
      <c r="AB600">
        <v>1365.9</v>
      </c>
      <c r="AC600" s="2">
        <f>(Table2[[#This Row],[Close Price]]/Table2[[#This Row],[Day Low]])-1</f>
        <v>2.4109503810858524E-3</v>
      </c>
      <c r="AD600" s="2">
        <f>(Table2[[#This Row],[Day High]]/Table2[[#This Row],[Close Price]])-1</f>
        <v>4.2633253161610485E-2</v>
      </c>
      <c r="AE600" s="2">
        <f>(Table2[[#This Row],[Close Price]]/Table2[[#This Row],[Current Week Low]])-1</f>
        <v>1.4083398898505184E-2</v>
      </c>
      <c r="AF600" s="2">
        <f>(Table2[[#This Row],[Current Week High]]/Table2[[#This Row],[Close Price]])-1</f>
        <v>4.2633253161610485E-2</v>
      </c>
      <c r="AG600" s="2">
        <f>(Table2[[#This Row],[Close Price]]/Table2[[#This Row],[Current Month Low]])-1</f>
        <v>6.0823045267489828E-2</v>
      </c>
      <c r="AH600" s="2">
        <f>(Table2[[#This Row],[Current Month High]]/Table2[[#This Row],[Close Price]])-1</f>
        <v>5.9740864302893826E-2</v>
      </c>
      <c r="AI600">
        <v>13.973155403832701</v>
      </c>
      <c r="AJ600">
        <v>28.318980536611999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-0.1</v>
      </c>
      <c r="AM600" t="s">
        <v>10348</v>
      </c>
      <c r="AN600">
        <v>1.1000000000000001</v>
      </c>
      <c r="AO600" t="s">
        <v>10349</v>
      </c>
      <c r="AP600">
        <v>-1.3023907083716001E-2</v>
      </c>
      <c r="AQ600">
        <f>(Table2[[#This Row],[Sharpe Ratio]]-AVERAGE(Table2[Sharpe Ratio]))/_xlfn.STDEV.P(Table2[Sharpe Ratio])</f>
        <v>-0.90282342625109113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-2.5695649237427127</v>
      </c>
      <c r="AS600">
        <f>_xlfn.RANK.AVG(Table2[[#This Row],[1Y Return vs Nifty Z-Score]],Table2[1Y Return vs Nifty Z-Score])</f>
        <v>668</v>
      </c>
      <c r="AT600">
        <f>_xlfn.RANK.AVG(Table2[[#This Row],[6M Return vs Nifty Z-Score]],Table2[6M Return vs Nifty Z-Score])</f>
        <v>392</v>
      </c>
      <c r="AU600">
        <f>_xlfn.RANK.AVG(Table2[[#This Row],[Sharpe Ratio Z-Score]],Table2[Sharpe Ratio Z-Score])</f>
        <v>602</v>
      </c>
      <c r="AV600">
        <f>(Table2[[#This Row],[Rank 1Y]]+Table2[[#This Row],[Rank 6M]]+Table2[[#This Row],[Rank Sharpe]])/3</f>
        <v>554</v>
      </c>
    </row>
    <row r="601" spans="1:48" x14ac:dyDescent="0.3">
      <c r="A601" t="s">
        <v>686</v>
      </c>
      <c r="B601" t="s">
        <v>687</v>
      </c>
      <c r="C601" t="s">
        <v>10305</v>
      </c>
      <c r="D601" t="s">
        <v>528</v>
      </c>
      <c r="E601">
        <v>26528.379081429899</v>
      </c>
      <c r="F601">
        <v>818.9</v>
      </c>
      <c r="G601">
        <v>1.57831955471857</v>
      </c>
      <c r="H601">
        <f>(Table2[[#This Row],[1Y Return vs Nifty]]-AVERAGE(Table2[1Y Return vs Nifty]))/_xlfn.STDEV.P(Table2[1Y Return vs Nifty])</f>
        <v>-0.44201817293770818</v>
      </c>
      <c r="I601">
        <v>2.8521283111776201</v>
      </c>
      <c r="J601">
        <f>(Table2[[#This Row],[1M Return vs Nifty]]-AVERAGE(Table2[1M Return vs Nifty]))/_xlfn.STDEV.P(Table2[1M Return vs Nifty])</f>
        <v>0.26340130543585627</v>
      </c>
      <c r="K601">
        <v>-12.999233390675199</v>
      </c>
      <c r="L601">
        <f>(Table2[[#This Row],[6M Return vs Nifty]]-AVERAGE(Table2[6M Return vs Nifty]))/_xlfn.STDEV.P(Table2[6M Return vs Nifty])</f>
        <v>-0.71610259610109828</v>
      </c>
      <c r="M601">
        <v>-0.89989748720264395</v>
      </c>
      <c r="N601">
        <f>(Table2[[#This Row],[1W Return vs Nifty]]-AVERAGE(Table2[1W Return vs Nifty]))/_xlfn.STDEV.P(Table2[1W Return vs Nifty])</f>
        <v>-0.30190097906288549</v>
      </c>
      <c r="O601">
        <v>789.48</v>
      </c>
      <c r="P601">
        <v>772.74679287531296</v>
      </c>
      <c r="Q601">
        <v>731.608073741829</v>
      </c>
      <c r="R601">
        <v>61.355098062905903</v>
      </c>
      <c r="S601" s="2">
        <f>(Table2[[#This Row],[Close Price]]-Table2[[#This Row],[20D EMA]])/Table2[[#This Row],[20D EMA]]</f>
        <v>3.7265035213051578E-2</v>
      </c>
      <c r="T601" s="2">
        <f>(Table2[[#This Row],[Close Price]]-Table2[[#This Row],[50D EMA]])/Table2[[#This Row],[50D EMA]]</f>
        <v>5.9726171043629414E-2</v>
      </c>
      <c r="U601" s="2">
        <f>(Table2[[#This Row],[Close Price]]-Table2[[#This Row],[200D EMA]])/Table2[[#This Row],[200D EMA]]</f>
        <v>0.11931514890440463</v>
      </c>
      <c r="V601">
        <v>2.4412347174610902</v>
      </c>
      <c r="W601">
        <v>806.5</v>
      </c>
      <c r="X601">
        <v>827.15</v>
      </c>
      <c r="Y601">
        <v>803.45</v>
      </c>
      <c r="Z601">
        <v>827.15</v>
      </c>
      <c r="AA601">
        <v>723</v>
      </c>
      <c r="AB601">
        <v>882.9</v>
      </c>
      <c r="AC601" s="2">
        <f>(Table2[[#This Row],[Close Price]]/Table2[[#This Row],[Day Low]])-1</f>
        <v>1.5375077495350276E-2</v>
      </c>
      <c r="AD601" s="2">
        <f>(Table2[[#This Row],[Day High]]/Table2[[#This Row],[Close Price]])-1</f>
        <v>1.0074490169739825E-2</v>
      </c>
      <c r="AE601" s="2">
        <f>(Table2[[#This Row],[Close Price]]/Table2[[#This Row],[Current Week Low]])-1</f>
        <v>1.9229572468728584E-2</v>
      </c>
      <c r="AF601" s="2">
        <f>(Table2[[#This Row],[Current Week High]]/Table2[[#This Row],[Close Price]])-1</f>
        <v>1.0074490169739825E-2</v>
      </c>
      <c r="AG601" s="2">
        <f>(Table2[[#This Row],[Close Price]]/Table2[[#This Row],[Current Month Low]])-1</f>
        <v>0.13264177040110647</v>
      </c>
      <c r="AH601" s="2">
        <f>(Table2[[#This Row],[Current Month High]]/Table2[[#This Row],[Close Price]])-1</f>
        <v>7.8153620710709415E-2</v>
      </c>
      <c r="AI601">
        <v>7.8153620710709397</v>
      </c>
      <c r="AJ601">
        <v>34.720737023936799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7.0000000000000007E-2</v>
      </c>
      <c r="AM601" t="s">
        <v>10349</v>
      </c>
      <c r="AN601">
        <v>10.27</v>
      </c>
      <c r="AO601" t="s">
        <v>10349</v>
      </c>
      <c r="AP601">
        <v>-3.5316134640152E-2</v>
      </c>
      <c r="AQ601">
        <f>(Table2[[#This Row],[Sharpe Ratio]]-AVERAGE(Table2[Sharpe Ratio]))/_xlfn.STDEV.P(Table2[Sharpe Ratio])</f>
        <v>-1.1589365340237381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-2.3555569766895736</v>
      </c>
      <c r="AS601">
        <f>_xlfn.RANK.AVG(Table2[[#This Row],[1Y Return vs Nifty Z-Score]],Table2[1Y Return vs Nifty Z-Score])</f>
        <v>451</v>
      </c>
      <c r="AT601">
        <f>_xlfn.RANK.AVG(Table2[[#This Row],[6M Return vs Nifty Z-Score]],Table2[6M Return vs Nifty Z-Score])</f>
        <v>569</v>
      </c>
      <c r="AU601">
        <f>_xlfn.RANK.AVG(Table2[[#This Row],[Sharpe Ratio Z-Score]],Table2[Sharpe Ratio Z-Score])</f>
        <v>649</v>
      </c>
      <c r="AV601">
        <f>(Table2[[#This Row],[Rank 1Y]]+Table2[[#This Row],[Rank 6M]]+Table2[[#This Row],[Rank Sharpe]])/3</f>
        <v>556.33333333333337</v>
      </c>
    </row>
    <row r="602" spans="1:48" x14ac:dyDescent="0.3">
      <c r="A602" t="s">
        <v>38</v>
      </c>
      <c r="B602" t="s">
        <v>39</v>
      </c>
      <c r="C602" t="s">
        <v>10307</v>
      </c>
      <c r="D602" t="s">
        <v>40</v>
      </c>
      <c r="E602">
        <v>650108.40628277999</v>
      </c>
      <c r="F602">
        <v>2766.9</v>
      </c>
      <c r="G602">
        <v>-21.591874019958599</v>
      </c>
      <c r="H602">
        <f>(Table2[[#This Row],[1Y Return vs Nifty]]-AVERAGE(Table2[1Y Return vs Nifty]))/_xlfn.STDEV.P(Table2[1Y Return vs Nifty])</f>
        <v>-0.80735534002402021</v>
      </c>
      <c r="I602">
        <v>3.1847785112873099</v>
      </c>
      <c r="J602">
        <f>(Table2[[#This Row],[1M Return vs Nifty]]-AVERAGE(Table2[1M Return vs Nifty]))/_xlfn.STDEV.P(Table2[1M Return vs Nifty])</f>
        <v>0.29540309286157035</v>
      </c>
      <c r="K602">
        <v>2.3325237696192498</v>
      </c>
      <c r="L602">
        <f>(Table2[[#This Row],[6M Return vs Nifty]]-AVERAGE(Table2[6M Return vs Nifty]))/_xlfn.STDEV.P(Table2[6M Return vs Nifty])</f>
        <v>-0.18987541733210292</v>
      </c>
      <c r="M602">
        <v>1.45303789643798</v>
      </c>
      <c r="N602">
        <f>(Table2[[#This Row],[1W Return vs Nifty]]-AVERAGE(Table2[1W Return vs Nifty]))/_xlfn.STDEV.P(Table2[1W Return vs Nifty])</f>
        <v>0.23178030072651776</v>
      </c>
      <c r="O602">
        <v>2747.85</v>
      </c>
      <c r="P602">
        <v>2659.7014836206099</v>
      </c>
      <c r="Q602">
        <v>2520.1973306833502</v>
      </c>
      <c r="R602">
        <v>50.961234959034897</v>
      </c>
      <c r="S602" s="2">
        <f>(Table2[[#This Row],[Close Price]]-Table2[[#This Row],[20D EMA]])/Table2[[#This Row],[20D EMA]]</f>
        <v>6.932692832578264E-3</v>
      </c>
      <c r="T602" s="2">
        <f>(Table2[[#This Row],[Close Price]]-Table2[[#This Row],[50D EMA]])/Table2[[#This Row],[50D EMA]]</f>
        <v>4.0304717292356629E-2</v>
      </c>
      <c r="U602" s="2">
        <f>(Table2[[#This Row],[Close Price]]-Table2[[#This Row],[200D EMA]])/Table2[[#This Row],[200D EMA]]</f>
        <v>9.7890219274915521E-2</v>
      </c>
      <c r="V602">
        <v>0.59805823174504402</v>
      </c>
      <c r="W602">
        <v>2759.55</v>
      </c>
      <c r="X602">
        <v>2824.1</v>
      </c>
      <c r="Y602">
        <v>2759.55</v>
      </c>
      <c r="Z602">
        <v>2834.95</v>
      </c>
      <c r="AA602">
        <v>2666.2</v>
      </c>
      <c r="AB602">
        <v>2834.95</v>
      </c>
      <c r="AC602" s="2">
        <f>(Table2[[#This Row],[Close Price]]/Table2[[#This Row],[Day Low]])-1</f>
        <v>2.6634777409360044E-3</v>
      </c>
      <c r="AD602" s="2">
        <f>(Table2[[#This Row],[Day High]]/Table2[[#This Row],[Close Price]])-1</f>
        <v>2.0672955292927009E-2</v>
      </c>
      <c r="AE602" s="2">
        <f>(Table2[[#This Row],[Close Price]]/Table2[[#This Row],[Current Week Low]])-1</f>
        <v>2.6634777409360044E-3</v>
      </c>
      <c r="AF602" s="2">
        <f>(Table2[[#This Row],[Current Week High]]/Table2[[#This Row],[Close Price]])-1</f>
        <v>2.4594311323141271E-2</v>
      </c>
      <c r="AG602" s="2">
        <f>(Table2[[#This Row],[Close Price]]/Table2[[#This Row],[Current Month Low]])-1</f>
        <v>3.7769109594179007E-2</v>
      </c>
      <c r="AH602" s="2">
        <f>(Table2[[#This Row],[Current Month High]]/Table2[[#This Row],[Close Price]])-1</f>
        <v>2.4594311323141271E-2</v>
      </c>
      <c r="AI602">
        <v>2.45943113231412</v>
      </c>
      <c r="AJ602">
        <v>27.386570290739101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-0.01</v>
      </c>
      <c r="AM602" t="s">
        <v>10348</v>
      </c>
      <c r="AN602">
        <v>1.23</v>
      </c>
      <c r="AO602" t="s">
        <v>10349</v>
      </c>
      <c r="AP602">
        <v>-7.0856777237176996E-2</v>
      </c>
      <c r="AQ602">
        <f>(Table2[[#This Row],[Sharpe Ratio]]-AVERAGE(Table2[Sharpe Ratio]))/_xlfn.STDEV.P(Table2[Sharpe Ratio])</f>
        <v>-1.5672593184882735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-2.0373066822563088</v>
      </c>
      <c r="AS602">
        <f>_xlfn.RANK.AVG(Table2[[#This Row],[1Y Return vs Nifty Z-Score]],Table2[1Y Return vs Nifty Z-Score])</f>
        <v>606</v>
      </c>
      <c r="AT602">
        <f>_xlfn.RANK.AVG(Table2[[#This Row],[6M Return vs Nifty Z-Score]],Table2[6M Return vs Nifty Z-Score])</f>
        <v>375</v>
      </c>
      <c r="AU602">
        <f>_xlfn.RANK.AVG(Table2[[#This Row],[Sharpe Ratio Z-Score]],Table2[Sharpe Ratio Z-Score])</f>
        <v>691</v>
      </c>
      <c r="AV602">
        <f>(Table2[[#This Row],[Rank 1Y]]+Table2[[#This Row],[Rank 6M]]+Table2[[#This Row],[Rank Sharpe]])/3</f>
        <v>557.33333333333337</v>
      </c>
    </row>
    <row r="603" spans="1:48" x14ac:dyDescent="0.3">
      <c r="A603" t="s">
        <v>1987</v>
      </c>
      <c r="B603" t="s">
        <v>1988</v>
      </c>
      <c r="C603" t="s">
        <v>10317</v>
      </c>
      <c r="D603" t="s">
        <v>139</v>
      </c>
      <c r="E603">
        <v>3447.1799701949999</v>
      </c>
      <c r="F603">
        <v>453.55</v>
      </c>
      <c r="G603">
        <v>-26.376402715154001</v>
      </c>
      <c r="H603">
        <f>(Table2[[#This Row],[1Y Return vs Nifty]]-AVERAGE(Table2[1Y Return vs Nifty]))/_xlfn.STDEV.P(Table2[1Y Return vs Nifty])</f>
        <v>-0.88279563160864538</v>
      </c>
      <c r="I603">
        <v>4.1662113106529501</v>
      </c>
      <c r="J603">
        <f>(Table2[[#This Row],[1M Return vs Nifty]]-AVERAGE(Table2[1M Return vs Nifty]))/_xlfn.STDEV.P(Table2[1M Return vs Nifty])</f>
        <v>0.38981940106630369</v>
      </c>
      <c r="K603">
        <v>-19.8459946595685</v>
      </c>
      <c r="L603">
        <f>(Table2[[#This Row],[6M Return vs Nifty]]-AVERAGE(Table2[6M Return vs Nifty]))/_xlfn.STDEV.P(Table2[6M Return vs Nifty])</f>
        <v>-0.95110187430290305</v>
      </c>
      <c r="M603">
        <v>19.2091262539155</v>
      </c>
      <c r="N603">
        <f>(Table2[[#This Row],[1W Return vs Nifty]]-AVERAGE(Table2[1W Return vs Nifty]))/_xlfn.STDEV.P(Table2[1W Return vs Nifty])</f>
        <v>4.259129298305135</v>
      </c>
      <c r="O603">
        <v>395.19</v>
      </c>
      <c r="P603">
        <v>410.409256350269</v>
      </c>
      <c r="Q603">
        <v>445.52263368424298</v>
      </c>
      <c r="R603">
        <v>86.121187234258599</v>
      </c>
      <c r="S603" s="2">
        <f>(Table2[[#This Row],[Close Price]]-Table2[[#This Row],[20D EMA]])/Table2[[#This Row],[20D EMA]]</f>
        <v>0.14767580151319623</v>
      </c>
      <c r="T603" s="2">
        <f>(Table2[[#This Row],[Close Price]]-Table2[[#This Row],[50D EMA]])/Table2[[#This Row],[50D EMA]]</f>
        <v>0.10511640023272767</v>
      </c>
      <c r="U603" s="2">
        <f>(Table2[[#This Row],[Close Price]]-Table2[[#This Row],[200D EMA]])/Table2[[#This Row],[200D EMA]]</f>
        <v>1.8017864208996176E-2</v>
      </c>
      <c r="V603">
        <v>2.22361282157408</v>
      </c>
      <c r="W603">
        <v>428.75</v>
      </c>
      <c r="X603">
        <v>458</v>
      </c>
      <c r="Y603">
        <v>399.9</v>
      </c>
      <c r="Z603">
        <v>458</v>
      </c>
      <c r="AA603">
        <v>345</v>
      </c>
      <c r="AB603">
        <v>458</v>
      </c>
      <c r="AC603" s="2">
        <f>(Table2[[#This Row],[Close Price]]/Table2[[#This Row],[Day Low]])-1</f>
        <v>5.7842565597667761E-2</v>
      </c>
      <c r="AD603" s="2">
        <f>(Table2[[#This Row],[Day High]]/Table2[[#This Row],[Close Price]])-1</f>
        <v>9.8114871568735218E-3</v>
      </c>
      <c r="AE603" s="2">
        <f>(Table2[[#This Row],[Close Price]]/Table2[[#This Row],[Current Week Low]])-1</f>
        <v>0.13415853963490876</v>
      </c>
      <c r="AF603" s="2">
        <f>(Table2[[#This Row],[Current Week High]]/Table2[[#This Row],[Close Price]])-1</f>
        <v>9.8114871568735218E-3</v>
      </c>
      <c r="AG603" s="2">
        <f>(Table2[[#This Row],[Close Price]]/Table2[[#This Row],[Current Month Low]])-1</f>
        <v>0.31463768115942026</v>
      </c>
      <c r="AH603" s="2">
        <f>(Table2[[#This Row],[Current Month High]]/Table2[[#This Row],[Close Price]])-1</f>
        <v>9.8114871568735218E-3</v>
      </c>
      <c r="AI603">
        <v>28.982471612832001</v>
      </c>
      <c r="AJ603">
        <v>31.463768115941999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0.01</v>
      </c>
      <c r="AM603" t="s">
        <v>10349</v>
      </c>
      <c r="AN603">
        <v>21.82</v>
      </c>
      <c r="AO603" t="s">
        <v>10349</v>
      </c>
      <c r="AP603">
        <v>4.3765447449039999E-2</v>
      </c>
      <c r="AQ603">
        <f>(Table2[[#This Row],[Sharpe Ratio]]-AVERAGE(Table2[Sharpe Ratio]))/_xlfn.STDEV.P(Table2[Sharpe Ratio])</f>
        <v>-0.25037637756718117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627</v>
      </c>
      <c r="AT603">
        <f>_xlfn.RANK.AVG(Table2[[#This Row],[6M Return vs Nifty Z-Score]],Table2[6M Return vs Nifty Z-Score])</f>
        <v>631</v>
      </c>
      <c r="AU603">
        <f>_xlfn.RANK.AVG(Table2[[#This Row],[Sharpe Ratio Z-Score]],Table2[Sharpe Ratio Z-Score])</f>
        <v>415</v>
      </c>
      <c r="AV603">
        <f>(Table2[[#This Row],[Rank 1Y]]+Table2[[#This Row],[Rank 6M]]+Table2[[#This Row],[Rank Sharpe]])/3</f>
        <v>557.66666666666663</v>
      </c>
    </row>
    <row r="604" spans="1:48" x14ac:dyDescent="0.3">
      <c r="A604" t="s">
        <v>575</v>
      </c>
      <c r="B604" t="s">
        <v>576</v>
      </c>
      <c r="C604" t="s">
        <v>10305</v>
      </c>
      <c r="D604" t="s">
        <v>577</v>
      </c>
      <c r="E604">
        <v>34692.498128204999</v>
      </c>
      <c r="F604">
        <v>545.15</v>
      </c>
      <c r="G604">
        <v>-68.103375962390402</v>
      </c>
      <c r="H604">
        <f>(Table2[[#This Row],[1Y Return vs Nifty]]-AVERAGE(Table2[1Y Return vs Nifty]))/_xlfn.STDEV.P(Table2[1Y Return vs Nifty])</f>
        <v>-1.5407277351147801</v>
      </c>
      <c r="I604">
        <v>2.4541963902254098</v>
      </c>
      <c r="J604">
        <f>(Table2[[#This Row],[1M Return vs Nifty]]-AVERAGE(Table2[1M Return vs Nifty]))/_xlfn.STDEV.P(Table2[1M Return vs Nifty])</f>
        <v>0.22511925197543592</v>
      </c>
      <c r="K604">
        <v>14.8046109167786</v>
      </c>
      <c r="L604">
        <f>(Table2[[#This Row],[6M Return vs Nifty]]-AVERAGE(Table2[6M Return vs Nifty]))/_xlfn.STDEV.P(Table2[6M Return vs Nifty])</f>
        <v>0.23820018836609388</v>
      </c>
      <c r="M604">
        <v>-8.5476666082950494</v>
      </c>
      <c r="N604">
        <f>(Table2[[#This Row],[1W Return vs Nifty]]-AVERAGE(Table2[1W Return vs Nifty]))/_xlfn.STDEV.P(Table2[1W Return vs Nifty])</f>
        <v>-2.0365305147721662</v>
      </c>
      <c r="O604">
        <v>527.96</v>
      </c>
      <c r="P604">
        <v>486.10241726212399</v>
      </c>
      <c r="Q604">
        <v>517.66533815264199</v>
      </c>
      <c r="R604">
        <v>54.190566946949403</v>
      </c>
      <c r="S604" s="2">
        <f>(Table2[[#This Row],[Close Price]]-Table2[[#This Row],[20D EMA]])/Table2[[#This Row],[20D EMA]]</f>
        <v>3.2559284794302486E-2</v>
      </c>
      <c r="T604" s="2">
        <f>(Table2[[#This Row],[Close Price]]-Table2[[#This Row],[50D EMA]])/Table2[[#This Row],[50D EMA]]</f>
        <v>0.12147148551626188</v>
      </c>
      <c r="U604" s="2">
        <f>(Table2[[#This Row],[Close Price]]-Table2[[#This Row],[200D EMA]])/Table2[[#This Row],[200D EMA]]</f>
        <v>5.3093494622299182E-2</v>
      </c>
      <c r="V604">
        <v>1.5586023678445</v>
      </c>
      <c r="W604">
        <v>535.70000000000005</v>
      </c>
      <c r="X604">
        <v>553.70000000000005</v>
      </c>
      <c r="Y604">
        <v>505.55</v>
      </c>
      <c r="Z604">
        <v>565.45000000000005</v>
      </c>
      <c r="AA604">
        <v>481.65</v>
      </c>
      <c r="AB604">
        <v>604.70000000000005</v>
      </c>
      <c r="AC604" s="2">
        <f>(Table2[[#This Row],[Close Price]]/Table2[[#This Row],[Day Low]])-1</f>
        <v>1.7640470412544129E-2</v>
      </c>
      <c r="AD604" s="2">
        <f>(Table2[[#This Row],[Day High]]/Table2[[#This Row],[Close Price]])-1</f>
        <v>1.5683756764193424E-2</v>
      </c>
      <c r="AE604" s="2">
        <f>(Table2[[#This Row],[Close Price]]/Table2[[#This Row],[Current Week Low]])-1</f>
        <v>7.8330531104737311E-2</v>
      </c>
      <c r="AF604" s="2">
        <f>(Table2[[#This Row],[Current Week High]]/Table2[[#This Row],[Close Price]])-1</f>
        <v>3.723745758048258E-2</v>
      </c>
      <c r="AG604" s="2">
        <f>(Table2[[#This Row],[Close Price]]/Table2[[#This Row],[Current Month Low]])-1</f>
        <v>0.13183847191944364</v>
      </c>
      <c r="AH604" s="2">
        <f>(Table2[[#This Row],[Current Month High]]/Table2[[#This Row],[Close Price]])-1</f>
        <v>0.10923599009446949</v>
      </c>
      <c r="AI604">
        <v>83.123910850224703</v>
      </c>
      <c r="AJ604">
        <v>75.854838709677395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0.28000000000000003</v>
      </c>
      <c r="AM604" t="s">
        <v>10349</v>
      </c>
      <c r="AN604">
        <v>7.21</v>
      </c>
      <c r="AO604" t="s">
        <v>10349</v>
      </c>
      <c r="AP604">
        <v>-7.6183753291183001E-2</v>
      </c>
      <c r="AQ604">
        <f>(Table2[[#This Row],[Sharpe Ratio]]-AVERAGE(Table2[Sharpe Ratio]))/_xlfn.STDEV.P(Table2[Sharpe Ratio])</f>
        <v>-1.6284603980469674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734</v>
      </c>
      <c r="AT604">
        <f>_xlfn.RANK.AVG(Table2[[#This Row],[6M Return vs Nifty Z-Score]],Table2[6M Return vs Nifty Z-Score])</f>
        <v>246</v>
      </c>
      <c r="AU604">
        <f>_xlfn.RANK.AVG(Table2[[#This Row],[Sharpe Ratio Z-Score]],Table2[Sharpe Ratio Z-Score])</f>
        <v>695</v>
      </c>
      <c r="AV604">
        <f>(Table2[[#This Row],[Rank 1Y]]+Table2[[#This Row],[Rank 6M]]+Table2[[#This Row],[Rank Sharpe]])/3</f>
        <v>558.33333333333337</v>
      </c>
    </row>
    <row r="605" spans="1:48" x14ac:dyDescent="0.3">
      <c r="A605" t="s">
        <v>2236</v>
      </c>
      <c r="B605" t="s">
        <v>2237</v>
      </c>
      <c r="C605" t="s">
        <v>10307</v>
      </c>
      <c r="D605" t="s">
        <v>265</v>
      </c>
      <c r="E605">
        <v>2577.459266375</v>
      </c>
      <c r="F605">
        <v>892.15</v>
      </c>
      <c r="G605">
        <v>-29.540918078661299</v>
      </c>
      <c r="H605">
        <f>(Table2[[#This Row],[1Y Return vs Nifty]]-AVERAGE(Table2[1Y Return vs Nifty]))/_xlfn.STDEV.P(Table2[1Y Return vs Nifty])</f>
        <v>-0.93269228328653175</v>
      </c>
      <c r="I605">
        <v>0.62604056517663398</v>
      </c>
      <c r="J605">
        <f>(Table2[[#This Row],[1M Return vs Nifty]]-AVERAGE(Table2[1M Return vs Nifty]))/_xlfn.STDEV.P(Table2[1M Return vs Nifty])</f>
        <v>4.9246055221006495E-2</v>
      </c>
      <c r="K605">
        <v>-0.12681149696671301</v>
      </c>
      <c r="L605">
        <f>(Table2[[#This Row],[6M Return vs Nifty]]-AVERAGE(Table2[6M Return vs Nifty]))/_xlfn.STDEV.P(Table2[6M Return vs Nifty])</f>
        <v>-0.27428642420183158</v>
      </c>
      <c r="M605">
        <v>0.57816494998754897</v>
      </c>
      <c r="N605">
        <f>(Table2[[#This Row],[1W Return vs Nifty]]-AVERAGE(Table2[1W Return vs Nifty]))/_xlfn.STDEV.P(Table2[1W Return vs Nifty])</f>
        <v>3.3345903861625066E-2</v>
      </c>
      <c r="O605">
        <v>898.14</v>
      </c>
      <c r="P605">
        <v>869.16181917898905</v>
      </c>
      <c r="Q605">
        <v>839.82133723724098</v>
      </c>
      <c r="R605">
        <v>46.276865073306098</v>
      </c>
      <c r="S605" s="2">
        <f>(Table2[[#This Row],[Close Price]]-Table2[[#This Row],[20D EMA]])/Table2[[#This Row],[20D EMA]]</f>
        <v>-6.6693388558576715E-3</v>
      </c>
      <c r="T605" s="2">
        <f>(Table2[[#This Row],[Close Price]]-Table2[[#This Row],[50D EMA]])/Table2[[#This Row],[50D EMA]]</f>
        <v>2.6448677695858271E-2</v>
      </c>
      <c r="U605" s="2">
        <f>(Table2[[#This Row],[Close Price]]-Table2[[#This Row],[200D EMA]])/Table2[[#This Row],[200D EMA]]</f>
        <v>6.2309279893869474E-2</v>
      </c>
      <c r="V605">
        <v>0.76337929143176797</v>
      </c>
      <c r="W605">
        <v>889</v>
      </c>
      <c r="X605">
        <v>909.45</v>
      </c>
      <c r="Y605">
        <v>889</v>
      </c>
      <c r="Z605">
        <v>910.5</v>
      </c>
      <c r="AA605">
        <v>841.95</v>
      </c>
      <c r="AB605">
        <v>999</v>
      </c>
      <c r="AC605" s="2">
        <f>(Table2[[#This Row],[Close Price]]/Table2[[#This Row],[Day Low]])-1</f>
        <v>3.5433070866142113E-3</v>
      </c>
      <c r="AD605" s="2">
        <f>(Table2[[#This Row],[Day High]]/Table2[[#This Row],[Close Price]])-1</f>
        <v>1.9391357955500732E-2</v>
      </c>
      <c r="AE605" s="2">
        <f>(Table2[[#This Row],[Close Price]]/Table2[[#This Row],[Current Week Low]])-1</f>
        <v>3.5433070866142113E-3</v>
      </c>
      <c r="AF605" s="2">
        <f>(Table2[[#This Row],[Current Week High]]/Table2[[#This Row],[Close Price]])-1</f>
        <v>2.0568290085748009E-2</v>
      </c>
      <c r="AG605" s="2">
        <f>(Table2[[#This Row],[Close Price]]/Table2[[#This Row],[Current Month Low]])-1</f>
        <v>5.9623493081536916E-2</v>
      </c>
      <c r="AH605" s="2">
        <f>(Table2[[#This Row],[Current Month High]]/Table2[[#This Row],[Close Price]])-1</f>
        <v>0.11976685534943687</v>
      </c>
      <c r="AI605">
        <v>11.9766855349436</v>
      </c>
      <c r="AJ605">
        <v>34.908513533948202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0.12</v>
      </c>
      <c r="AM605" t="s">
        <v>10349</v>
      </c>
      <c r="AN605">
        <v>-2.68</v>
      </c>
      <c r="AO605" t="s">
        <v>10348</v>
      </c>
      <c r="AP605">
        <v>-2.1318178142184001E-2</v>
      </c>
      <c r="AQ605">
        <f>(Table2[[#This Row],[Sharpe Ratio]]-AVERAGE(Table2[Sharpe Ratio]))/_xlfn.STDEV.P(Table2[Sharpe Ratio])</f>
        <v>-0.99811545268115787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-2.1225022010868893</v>
      </c>
      <c r="AS605">
        <f>_xlfn.RANK.AVG(Table2[[#This Row],[1Y Return vs Nifty Z-Score]],Table2[1Y Return vs Nifty Z-Score])</f>
        <v>644</v>
      </c>
      <c r="AT605">
        <f>_xlfn.RANK.AVG(Table2[[#This Row],[6M Return vs Nifty Z-Score]],Table2[6M Return vs Nifty Z-Score])</f>
        <v>418</v>
      </c>
      <c r="AU605">
        <f>_xlfn.RANK.AVG(Table2[[#This Row],[Sharpe Ratio Z-Score]],Table2[Sharpe Ratio Z-Score])</f>
        <v>613</v>
      </c>
      <c r="AV605">
        <f>(Table2[[#This Row],[Rank 1Y]]+Table2[[#This Row],[Rank 6M]]+Table2[[#This Row],[Rank Sharpe]])/3</f>
        <v>558.33333333333337</v>
      </c>
    </row>
    <row r="606" spans="1:48" x14ac:dyDescent="0.3">
      <c r="A606" t="s">
        <v>1236</v>
      </c>
      <c r="B606" t="s">
        <v>1237</v>
      </c>
      <c r="C606" t="s">
        <v>10318</v>
      </c>
      <c r="D606" t="s">
        <v>306</v>
      </c>
      <c r="E606">
        <v>9567.5839914150001</v>
      </c>
      <c r="F606">
        <v>775.35</v>
      </c>
      <c r="G606">
        <v>-10.48850050419</v>
      </c>
      <c r="H606">
        <f>(Table2[[#This Row],[1Y Return vs Nifty]]-AVERAGE(Table2[1Y Return vs Nifty]))/_xlfn.STDEV.P(Table2[1Y Return vs Nifty])</f>
        <v>-0.63228235186455017</v>
      </c>
      <c r="I606">
        <v>6.8700119833366298</v>
      </c>
      <c r="J606">
        <f>(Table2[[#This Row],[1M Return vs Nifty]]-AVERAGE(Table2[1M Return vs Nifty]))/_xlfn.STDEV.P(Table2[1M Return vs Nifty])</f>
        <v>0.64993183851619574</v>
      </c>
      <c r="K606">
        <v>-15.0805473885137</v>
      </c>
      <c r="L606">
        <f>(Table2[[#This Row],[6M Return vs Nifty]]-AVERAGE(Table2[6M Return vs Nifty]))/_xlfn.STDEV.P(Table2[6M Return vs Nifty])</f>
        <v>-0.78753889539570177</v>
      </c>
      <c r="M606">
        <v>1.8118454643883899</v>
      </c>
      <c r="N606">
        <f>(Table2[[#This Row],[1W Return vs Nifty]]-AVERAGE(Table2[1W Return vs Nifty]))/_xlfn.STDEV.P(Table2[1W Return vs Nifty])</f>
        <v>0.31316327596386284</v>
      </c>
      <c r="O606">
        <v>755.1</v>
      </c>
      <c r="P606">
        <v>724.69307431164998</v>
      </c>
      <c r="Q606">
        <v>665.77127336324304</v>
      </c>
      <c r="R606">
        <v>54.263198782826699</v>
      </c>
      <c r="S606" s="2">
        <f>(Table2[[#This Row],[Close Price]]-Table2[[#This Row],[20D EMA]])/Table2[[#This Row],[20D EMA]]</f>
        <v>2.6817640047675805E-2</v>
      </c>
      <c r="T606" s="2">
        <f>(Table2[[#This Row],[Close Price]]-Table2[[#This Row],[50D EMA]])/Table2[[#This Row],[50D EMA]]</f>
        <v>6.9901214022869682E-2</v>
      </c>
      <c r="U606" s="2">
        <f>(Table2[[#This Row],[Close Price]]-Table2[[#This Row],[200D EMA]])/Table2[[#This Row],[200D EMA]]</f>
        <v>0.16458914798652047</v>
      </c>
      <c r="V606">
        <v>0.65132624838286801</v>
      </c>
      <c r="W606">
        <v>773</v>
      </c>
      <c r="X606">
        <v>796.75</v>
      </c>
      <c r="Y606">
        <v>773</v>
      </c>
      <c r="Z606">
        <v>814.3</v>
      </c>
      <c r="AA606">
        <v>674</v>
      </c>
      <c r="AB606">
        <v>832</v>
      </c>
      <c r="AC606" s="2">
        <f>(Table2[[#This Row],[Close Price]]/Table2[[#This Row],[Day Low]])-1</f>
        <v>3.0401034928848603E-3</v>
      </c>
      <c r="AD606" s="2">
        <f>(Table2[[#This Row],[Day High]]/Table2[[#This Row],[Close Price]])-1</f>
        <v>2.7600438511639958E-2</v>
      </c>
      <c r="AE606" s="2">
        <f>(Table2[[#This Row],[Close Price]]/Table2[[#This Row],[Current Week Low]])-1</f>
        <v>3.0401034928848603E-3</v>
      </c>
      <c r="AF606" s="2">
        <f>(Table2[[#This Row],[Current Week High]]/Table2[[#This Row],[Close Price]])-1</f>
        <v>5.0235377571419271E-2</v>
      </c>
      <c r="AG606" s="2">
        <f>(Table2[[#This Row],[Close Price]]/Table2[[#This Row],[Current Month Low]])-1</f>
        <v>0.15037091988130569</v>
      </c>
      <c r="AH606" s="2">
        <f>(Table2[[#This Row],[Current Month High]]/Table2[[#This Row],[Close Price]])-1</f>
        <v>7.3063777648803674E-2</v>
      </c>
      <c r="AI606">
        <v>8.0415296317791896</v>
      </c>
      <c r="AJ606">
        <v>52.014508381531201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0.19</v>
      </c>
      <c r="AM606" t="s">
        <v>10349</v>
      </c>
      <c r="AN606">
        <v>14</v>
      </c>
      <c r="AO606" t="s">
        <v>10349</v>
      </c>
      <c r="AQ606">
        <f>(Table2[[#This Row],[Sharpe Ratio]]-AVERAGE(Table2[Sharpe Ratio]))/_xlfn.STDEV.P(Table2[Sharpe Ratio])</f>
        <v>-0.75319309836626391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-1.2099192311464573</v>
      </c>
      <c r="AS606">
        <f>_xlfn.RANK.AVG(Table2[[#This Row],[1Y Return vs Nifty Z-Score]],Table2[1Y Return vs Nifty Z-Score])</f>
        <v>539</v>
      </c>
      <c r="AT606">
        <f>_xlfn.RANK.AVG(Table2[[#This Row],[6M Return vs Nifty Z-Score]],Table2[6M Return vs Nifty Z-Score])</f>
        <v>586</v>
      </c>
      <c r="AU606">
        <f>_xlfn.RANK.AVG(Table2[[#This Row],[Sharpe Ratio Z-Score]],Table2[Sharpe Ratio Z-Score])</f>
        <v>551.5</v>
      </c>
      <c r="AV606">
        <f>(Table2[[#This Row],[Rank 1Y]]+Table2[[#This Row],[Rank 6M]]+Table2[[#This Row],[Rank Sharpe]])/3</f>
        <v>558.83333333333337</v>
      </c>
    </row>
    <row r="607" spans="1:48" x14ac:dyDescent="0.3">
      <c r="A607" t="s">
        <v>338</v>
      </c>
      <c r="B607" t="s">
        <v>339</v>
      </c>
      <c r="C607" t="s">
        <v>10318</v>
      </c>
      <c r="D607" t="s">
        <v>172</v>
      </c>
      <c r="E607">
        <v>75754.328276999993</v>
      </c>
      <c r="F607">
        <v>2555.6</v>
      </c>
      <c r="G607">
        <v>-19.312250637057399</v>
      </c>
      <c r="H607">
        <f>(Table2[[#This Row],[1Y Return vs Nifty]]-AVERAGE(Table2[1Y Return vs Nifty]))/_xlfn.STDEV.P(Table2[1Y Return vs Nifty])</f>
        <v>-0.77141126618412581</v>
      </c>
      <c r="I607">
        <v>1.99724595978484</v>
      </c>
      <c r="J607">
        <f>(Table2[[#This Row],[1M Return vs Nifty]]-AVERAGE(Table2[1M Return vs Nifty]))/_xlfn.STDEV.P(Table2[1M Return vs Nifty])</f>
        <v>0.18115946919392636</v>
      </c>
      <c r="K607">
        <v>-5.8949676020778696</v>
      </c>
      <c r="L607">
        <f>(Table2[[#This Row],[6M Return vs Nifty]]-AVERAGE(Table2[6M Return vs Nifty]))/_xlfn.STDEV.P(Table2[6M Return vs Nifty])</f>
        <v>-0.47226506958193526</v>
      </c>
      <c r="M607">
        <v>1.11102506587005</v>
      </c>
      <c r="N607">
        <f>(Table2[[#This Row],[1W Return vs Nifty]]-AVERAGE(Table2[1W Return vs Nifty]))/_xlfn.STDEV.P(Table2[1W Return vs Nifty])</f>
        <v>0.15420662556699313</v>
      </c>
      <c r="O607">
        <v>2504.94</v>
      </c>
      <c r="P607">
        <v>2467.2886653504202</v>
      </c>
      <c r="Q607">
        <v>2414.7569931619701</v>
      </c>
      <c r="R607">
        <v>60.548372492586601</v>
      </c>
      <c r="S607" s="2">
        <f>(Table2[[#This Row],[Close Price]]-Table2[[#This Row],[20D EMA]])/Table2[[#This Row],[20D EMA]]</f>
        <v>2.0224037302290616E-2</v>
      </c>
      <c r="T607" s="2">
        <f>(Table2[[#This Row],[Close Price]]-Table2[[#This Row],[50D EMA]])/Table2[[#This Row],[50D EMA]]</f>
        <v>3.579286683791303E-2</v>
      </c>
      <c r="U607" s="2">
        <f>(Table2[[#This Row],[Close Price]]-Table2[[#This Row],[200D EMA]])/Table2[[#This Row],[200D EMA]]</f>
        <v>5.8325954635130774E-2</v>
      </c>
      <c r="V607">
        <v>0.74440961796572203</v>
      </c>
      <c r="W607">
        <v>2541.5</v>
      </c>
      <c r="X607">
        <v>2592</v>
      </c>
      <c r="Y607">
        <v>2486.65</v>
      </c>
      <c r="Z607">
        <v>2592</v>
      </c>
      <c r="AA607">
        <v>2418</v>
      </c>
      <c r="AB607">
        <v>2653.55</v>
      </c>
      <c r="AC607" s="2">
        <f>(Table2[[#This Row],[Close Price]]/Table2[[#This Row],[Day Low]])-1</f>
        <v>5.5479047806412662E-3</v>
      </c>
      <c r="AD607" s="2">
        <f>(Table2[[#This Row],[Day High]]/Table2[[#This Row],[Close Price]])-1</f>
        <v>1.4243230552512198E-2</v>
      </c>
      <c r="AE607" s="2">
        <f>(Table2[[#This Row],[Close Price]]/Table2[[#This Row],[Current Week Low]])-1</f>
        <v>2.7728067882492491E-2</v>
      </c>
      <c r="AF607" s="2">
        <f>(Table2[[#This Row],[Current Week High]]/Table2[[#This Row],[Close Price]])-1</f>
        <v>1.4243230552512198E-2</v>
      </c>
      <c r="AG607" s="2">
        <f>(Table2[[#This Row],[Close Price]]/Table2[[#This Row],[Current Month Low]])-1</f>
        <v>5.6906534325889213E-2</v>
      </c>
      <c r="AH607" s="2">
        <f>(Table2[[#This Row],[Current Month High]]/Table2[[#This Row],[Close Price]])-1</f>
        <v>3.8327594302707935E-2</v>
      </c>
      <c r="AI607">
        <v>5.4136015025825603</v>
      </c>
      <c r="AJ607">
        <v>22.732620962900601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0.04</v>
      </c>
      <c r="AM607" t="s">
        <v>10349</v>
      </c>
      <c r="AN607">
        <v>0.73</v>
      </c>
      <c r="AO607" t="s">
        <v>10349</v>
      </c>
      <c r="AP607">
        <v>-1.2200531076032001E-2</v>
      </c>
      <c r="AQ607">
        <f>(Table2[[#This Row],[Sharpe Ratio]]-AVERAGE(Table2[Sharpe Ratio]))/_xlfn.STDEV.P(Table2[Sharpe Ratio])</f>
        <v>-0.89336374405201435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-1.8016739850571557</v>
      </c>
      <c r="AS607">
        <f>_xlfn.RANK.AVG(Table2[[#This Row],[1Y Return vs Nifty Z-Score]],Table2[1Y Return vs Nifty Z-Score])</f>
        <v>596</v>
      </c>
      <c r="AT607">
        <f>_xlfn.RANK.AVG(Table2[[#This Row],[6M Return vs Nifty Z-Score]],Table2[6M Return vs Nifty Z-Score])</f>
        <v>480</v>
      </c>
      <c r="AU607">
        <f>_xlfn.RANK.AVG(Table2[[#This Row],[Sharpe Ratio Z-Score]],Table2[Sharpe Ratio Z-Score])</f>
        <v>601</v>
      </c>
      <c r="AV607">
        <f>(Table2[[#This Row],[Rank 1Y]]+Table2[[#This Row],[Rank 6M]]+Table2[[#This Row],[Rank Sharpe]])/3</f>
        <v>559</v>
      </c>
    </row>
    <row r="608" spans="1:48" x14ac:dyDescent="0.3">
      <c r="A608" t="s">
        <v>529</v>
      </c>
      <c r="B608" t="s">
        <v>530</v>
      </c>
      <c r="C608" t="s">
        <v>10315</v>
      </c>
      <c r="D608" t="s">
        <v>446</v>
      </c>
      <c r="E608">
        <v>40016.2668831599</v>
      </c>
      <c r="F608">
        <v>1441.9</v>
      </c>
      <c r="G608">
        <v>-43.452351113797803</v>
      </c>
      <c r="H608">
        <f>(Table2[[#This Row],[1Y Return vs Nifty]]-AVERAGE(Table2[1Y Return vs Nifty]))/_xlfn.STDEV.P(Table2[1Y Return vs Nifty])</f>
        <v>-1.1520414880649608</v>
      </c>
      <c r="I608">
        <v>-4.9134764283724603</v>
      </c>
      <c r="J608">
        <f>(Table2[[#This Row],[1M Return vs Nifty]]-AVERAGE(Table2[1M Return vs Nifty]))/_xlfn.STDEV.P(Table2[1M Return vs Nifty])</f>
        <v>-0.48366943742031243</v>
      </c>
      <c r="K608">
        <v>-14.8952800921835</v>
      </c>
      <c r="L608">
        <f>(Table2[[#This Row],[6M Return vs Nifty]]-AVERAGE(Table2[6M Return vs Nifty]))/_xlfn.STDEV.P(Table2[6M Return vs Nifty])</f>
        <v>-0.78118002304684375</v>
      </c>
      <c r="M608">
        <v>3.3317267271422102</v>
      </c>
      <c r="N608">
        <f>(Table2[[#This Row],[1W Return vs Nifty]]-AVERAGE(Table2[1W Return vs Nifty]))/_xlfn.STDEV.P(Table2[1W Return vs Nifty])</f>
        <v>0.65789530008742947</v>
      </c>
      <c r="O608">
        <v>1429.33</v>
      </c>
      <c r="P608">
        <v>1478.2087308724199</v>
      </c>
      <c r="Q608">
        <v>1510.6163650639801</v>
      </c>
      <c r="R608">
        <v>59.804515350924603</v>
      </c>
      <c r="S608" s="2">
        <f>(Table2[[#This Row],[Close Price]]-Table2[[#This Row],[20D EMA]])/Table2[[#This Row],[20D EMA]]</f>
        <v>8.794330210658256E-3</v>
      </c>
      <c r="T608" s="2">
        <f>(Table2[[#This Row],[Close Price]]-Table2[[#This Row],[50D EMA]])/Table2[[#This Row],[50D EMA]]</f>
        <v>-2.4562654863356716E-2</v>
      </c>
      <c r="U608" s="2">
        <f>(Table2[[#This Row],[Close Price]]-Table2[[#This Row],[200D EMA]])/Table2[[#This Row],[200D EMA]]</f>
        <v>-4.5488958449797813E-2</v>
      </c>
      <c r="V608">
        <v>0.95121802324865001</v>
      </c>
      <c r="W608">
        <v>1415.35</v>
      </c>
      <c r="X608">
        <v>1450</v>
      </c>
      <c r="Y608">
        <v>1414</v>
      </c>
      <c r="Z608">
        <v>1450</v>
      </c>
      <c r="AA608">
        <v>1341.95</v>
      </c>
      <c r="AB608">
        <v>1506.8</v>
      </c>
      <c r="AC608" s="2">
        <f>(Table2[[#This Row],[Close Price]]/Table2[[#This Row],[Day Low]])-1</f>
        <v>1.8758610944289433E-2</v>
      </c>
      <c r="AD608" s="2">
        <f>(Table2[[#This Row],[Day High]]/Table2[[#This Row],[Close Price]])-1</f>
        <v>5.6175879048476762E-3</v>
      </c>
      <c r="AE608" s="2">
        <f>(Table2[[#This Row],[Close Price]]/Table2[[#This Row],[Current Week Low]])-1</f>
        <v>1.9731258840169685E-2</v>
      </c>
      <c r="AF608" s="2">
        <f>(Table2[[#This Row],[Current Week High]]/Table2[[#This Row],[Close Price]])-1</f>
        <v>5.6175879048476762E-3</v>
      </c>
      <c r="AG608" s="2">
        <f>(Table2[[#This Row],[Close Price]]/Table2[[#This Row],[Current Month Low]])-1</f>
        <v>7.4481165468162081E-2</v>
      </c>
      <c r="AH608" s="2">
        <f>(Table2[[#This Row],[Current Month High]]/Table2[[#This Row],[Close Price]])-1</f>
        <v>4.5010056175879054E-2</v>
      </c>
      <c r="AI608">
        <v>24.835286774394799</v>
      </c>
      <c r="AJ608">
        <v>10.4904214559387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10348</v>
      </c>
      <c r="AN608">
        <v>0.45</v>
      </c>
      <c r="AO608" t="s">
        <v>10349</v>
      </c>
      <c r="AP608">
        <v>4.9501330544019E-2</v>
      </c>
      <c r="AQ608">
        <f>(Table2[[#This Row],[Sharpe Ratio]]-AVERAGE(Table2[Sharpe Ratio]))/_xlfn.STDEV.P(Table2[Sharpe Ratio])</f>
        <v>-0.18447740710509583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698</v>
      </c>
      <c r="AT608">
        <f>_xlfn.RANK.AVG(Table2[[#This Row],[6M Return vs Nifty Z-Score]],Table2[6M Return vs Nifty Z-Score])</f>
        <v>584</v>
      </c>
      <c r="AU608">
        <f>_xlfn.RANK.AVG(Table2[[#This Row],[Sharpe Ratio Z-Score]],Table2[Sharpe Ratio Z-Score])</f>
        <v>395</v>
      </c>
      <c r="AV608">
        <f>(Table2[[#This Row],[Rank 1Y]]+Table2[[#This Row],[Rank 6M]]+Table2[[#This Row],[Rank Sharpe]])/3</f>
        <v>559</v>
      </c>
    </row>
    <row r="609" spans="1:48" x14ac:dyDescent="0.3">
      <c r="A609" t="s">
        <v>1037</v>
      </c>
      <c r="B609" t="s">
        <v>1038</v>
      </c>
      <c r="C609" t="s">
        <v>10305</v>
      </c>
      <c r="D609" t="s">
        <v>541</v>
      </c>
      <c r="E609">
        <v>13377.696975299999</v>
      </c>
      <c r="F609">
        <v>1690.35</v>
      </c>
      <c r="G609">
        <v>-24.1461146583257</v>
      </c>
      <c r="H609">
        <f>(Table2[[#This Row],[1Y Return vs Nifty]]-AVERAGE(Table2[1Y Return vs Nifty]))/_xlfn.STDEV.P(Table2[1Y Return vs Nifty])</f>
        <v>-0.84762945494974196</v>
      </c>
      <c r="I609">
        <v>-4.8870332701919796</v>
      </c>
      <c r="J609">
        <f>(Table2[[#This Row],[1M Return vs Nifty]]-AVERAGE(Table2[1M Return vs Nifty]))/_xlfn.STDEV.P(Table2[1M Return vs Nifty])</f>
        <v>-0.48112553897480653</v>
      </c>
      <c r="K609">
        <v>3.10421478185794</v>
      </c>
      <c r="L609">
        <f>(Table2[[#This Row],[6M Return vs Nifty]]-AVERAGE(Table2[6M Return vs Nifty]))/_xlfn.STDEV.P(Table2[6M Return vs Nifty])</f>
        <v>-0.16338890440301626</v>
      </c>
      <c r="M609">
        <v>-0.215658923861791</v>
      </c>
      <c r="N609">
        <f>(Table2[[#This Row],[1W Return vs Nifty]]-AVERAGE(Table2[1W Return vs Nifty]))/_xlfn.STDEV.P(Table2[1W Return vs Nifty])</f>
        <v>-0.14670533930842691</v>
      </c>
      <c r="O609">
        <v>1692.54</v>
      </c>
      <c r="P609">
        <v>1706.06859450552</v>
      </c>
      <c r="Q609">
        <v>1636.5009607565901</v>
      </c>
      <c r="R609">
        <v>52.166322588400398</v>
      </c>
      <c r="S609" s="2">
        <f>(Table2[[#This Row],[Close Price]]-Table2[[#This Row],[20D EMA]])/Table2[[#This Row],[20D EMA]]</f>
        <v>-1.293913290084757E-3</v>
      </c>
      <c r="T609" s="2">
        <f>(Table2[[#This Row],[Close Price]]-Table2[[#This Row],[50D EMA]])/Table2[[#This Row],[50D EMA]]</f>
        <v>-9.2133426265172368E-3</v>
      </c>
      <c r="U609" s="2">
        <f>(Table2[[#This Row],[Close Price]]-Table2[[#This Row],[200D EMA]])/Table2[[#This Row],[200D EMA]]</f>
        <v>3.2904984802767392E-2</v>
      </c>
      <c r="V609">
        <v>0.67781186500107704</v>
      </c>
      <c r="W609">
        <v>1685.55</v>
      </c>
      <c r="X609">
        <v>1720.5</v>
      </c>
      <c r="Y609">
        <v>1680</v>
      </c>
      <c r="Z609">
        <v>1764.45</v>
      </c>
      <c r="AA609">
        <v>1603.3</v>
      </c>
      <c r="AB609">
        <v>1779.3</v>
      </c>
      <c r="AC609" s="2">
        <f>(Table2[[#This Row],[Close Price]]/Table2[[#This Row],[Day Low]])-1</f>
        <v>2.8477351606299717E-3</v>
      </c>
      <c r="AD609" s="2">
        <f>(Table2[[#This Row],[Day High]]/Table2[[#This Row],[Close Price]])-1</f>
        <v>1.7836542727837523E-2</v>
      </c>
      <c r="AE609" s="2">
        <f>(Table2[[#This Row],[Close Price]]/Table2[[#This Row],[Current Week Low]])-1</f>
        <v>6.1607142857142971E-3</v>
      </c>
      <c r="AF609" s="2">
        <f>(Table2[[#This Row],[Current Week High]]/Table2[[#This Row],[Close Price]])-1</f>
        <v>4.3837075161948791E-2</v>
      </c>
      <c r="AG609" s="2">
        <f>(Table2[[#This Row],[Close Price]]/Table2[[#This Row],[Current Month Low]])-1</f>
        <v>5.4294268072101248E-2</v>
      </c>
      <c r="AH609" s="2">
        <f>(Table2[[#This Row],[Current Month High]]/Table2[[#This Row],[Close Price]])-1</f>
        <v>5.2622237998047661E-2</v>
      </c>
      <c r="AI609">
        <v>17.073387168337899</v>
      </c>
      <c r="AJ609">
        <v>29.330527926549301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-0.04</v>
      </c>
      <c r="AM609" t="s">
        <v>10348</v>
      </c>
      <c r="AN609">
        <v>2.56</v>
      </c>
      <c r="AO609" t="s">
        <v>10349</v>
      </c>
      <c r="AP609">
        <v>-8.2283765527432995E-2</v>
      </c>
      <c r="AQ609">
        <f>(Table2[[#This Row],[Sharpe Ratio]]-AVERAGE(Table2[Sharpe Ratio]))/_xlfn.STDEV.P(Table2[Sharpe Ratio])</f>
        <v>-1.698542810731926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614</v>
      </c>
      <c r="AT609">
        <f>_xlfn.RANK.AVG(Table2[[#This Row],[6M Return vs Nifty Z-Score]],Table2[6M Return vs Nifty Z-Score])</f>
        <v>359</v>
      </c>
      <c r="AU609">
        <f>_xlfn.RANK.AVG(Table2[[#This Row],[Sharpe Ratio Z-Score]],Table2[Sharpe Ratio Z-Score])</f>
        <v>706</v>
      </c>
      <c r="AV609">
        <f>(Table2[[#This Row],[Rank 1Y]]+Table2[[#This Row],[Rank 6M]]+Table2[[#This Row],[Rank Sharpe]])/3</f>
        <v>559.66666666666663</v>
      </c>
    </row>
    <row r="610" spans="1:48" x14ac:dyDescent="0.3">
      <c r="A610" t="s">
        <v>736</v>
      </c>
      <c r="B610" t="s">
        <v>737</v>
      </c>
      <c r="C610" t="s">
        <v>10318</v>
      </c>
      <c r="D610" t="s">
        <v>561</v>
      </c>
      <c r="E610">
        <v>23208.351976260001</v>
      </c>
      <c r="F610">
        <v>640.20000000000005</v>
      </c>
      <c r="G610">
        <v>9.5606215494858198</v>
      </c>
      <c r="H610">
        <f>(Table2[[#This Row],[1Y Return vs Nifty]]-AVERAGE(Table2[1Y Return vs Nifty]))/_xlfn.STDEV.P(Table2[1Y Return vs Nifty])</f>
        <v>-0.31615683353211727</v>
      </c>
      <c r="I610">
        <v>-12.565707651141899</v>
      </c>
      <c r="J610">
        <f>(Table2[[#This Row],[1M Return vs Nifty]]-AVERAGE(Table2[1M Return vs Nifty]))/_xlfn.STDEV.P(Table2[1M Return vs Nifty])</f>
        <v>-1.2198333622961424</v>
      </c>
      <c r="K610">
        <v>-17.120173609862501</v>
      </c>
      <c r="L610">
        <f>(Table2[[#This Row],[6M Return vs Nifty]]-AVERAGE(Table2[6M Return vs Nifty]))/_xlfn.STDEV.P(Table2[6M Return vs Nifty])</f>
        <v>-0.85754435797785444</v>
      </c>
      <c r="M610">
        <v>-3.1158077965833801E-2</v>
      </c>
      <c r="N610">
        <f>(Table2[[#This Row],[1W Return vs Nifty]]-AVERAGE(Table2[1W Return vs Nifty]))/_xlfn.STDEV.P(Table2[1W Return vs Nifty])</f>
        <v>-0.10485776106867492</v>
      </c>
      <c r="O610">
        <v>659.42</v>
      </c>
      <c r="P610">
        <v>676.98880153630398</v>
      </c>
      <c r="Q610">
        <v>650.24437303521097</v>
      </c>
      <c r="R610">
        <v>44.915426304300603</v>
      </c>
      <c r="S610" s="2">
        <f>(Table2[[#This Row],[Close Price]]-Table2[[#This Row],[20D EMA]])/Table2[[#This Row],[20D EMA]]</f>
        <v>-2.9146825998604704E-2</v>
      </c>
      <c r="T610" s="2">
        <f>(Table2[[#This Row],[Close Price]]-Table2[[#This Row],[50D EMA]])/Table2[[#This Row],[50D EMA]]</f>
        <v>-5.4341816958889698E-2</v>
      </c>
      <c r="U610" s="2">
        <f>(Table2[[#This Row],[Close Price]]-Table2[[#This Row],[200D EMA]])/Table2[[#This Row],[200D EMA]]</f>
        <v>-1.5447074133568885E-2</v>
      </c>
      <c r="V610">
        <v>2.5781025282368999</v>
      </c>
      <c r="W610">
        <v>629.20000000000005</v>
      </c>
      <c r="X610">
        <v>644.29999999999995</v>
      </c>
      <c r="Y610">
        <v>618.15</v>
      </c>
      <c r="Z610">
        <v>644.29999999999995</v>
      </c>
      <c r="AA610">
        <v>593.04999999999995</v>
      </c>
      <c r="AB610">
        <v>765.5</v>
      </c>
      <c r="AC610" s="2">
        <f>(Table2[[#This Row],[Close Price]]/Table2[[#This Row],[Day Low]])-1</f>
        <v>1.7482517482517501E-2</v>
      </c>
      <c r="AD610" s="2">
        <f>(Table2[[#This Row],[Day High]]/Table2[[#This Row],[Close Price]])-1</f>
        <v>6.4042486722897252E-3</v>
      </c>
      <c r="AE610" s="2">
        <f>(Table2[[#This Row],[Close Price]]/Table2[[#This Row],[Current Week Low]])-1</f>
        <v>3.5670953652026327E-2</v>
      </c>
      <c r="AF610" s="2">
        <f>(Table2[[#This Row],[Current Week High]]/Table2[[#This Row],[Close Price]])-1</f>
        <v>6.4042486722897252E-3</v>
      </c>
      <c r="AG610" s="2">
        <f>(Table2[[#This Row],[Close Price]]/Table2[[#This Row],[Current Month Low]])-1</f>
        <v>7.9504257651125787E-2</v>
      </c>
      <c r="AH610" s="2">
        <f>(Table2[[#This Row],[Current Month High]]/Table2[[#This Row],[Close Price]])-1</f>
        <v>0.19572008747266478</v>
      </c>
      <c r="AI610">
        <v>20.1577631990003</v>
      </c>
      <c r="AJ610">
        <v>46.164383561643803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-0.06</v>
      </c>
      <c r="AM610" t="s">
        <v>10348</v>
      </c>
      <c r="AN610">
        <v>-14.38</v>
      </c>
      <c r="AO610" t="s">
        <v>10348</v>
      </c>
      <c r="AP610">
        <v>-6.5983084599097006E-2</v>
      </c>
      <c r="AQ610">
        <f>(Table2[[#This Row],[Sharpe Ratio]]-AVERAGE(Table2[Sharpe Ratio]))/_xlfn.STDEV.P(Table2[Sharpe Ratio])</f>
        <v>-1.5112659654369778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388</v>
      </c>
      <c r="AT610">
        <f>_xlfn.RANK.AVG(Table2[[#This Row],[6M Return vs Nifty Z-Score]],Table2[6M Return vs Nifty Z-Score])</f>
        <v>607</v>
      </c>
      <c r="AU610">
        <f>_xlfn.RANK.AVG(Table2[[#This Row],[Sharpe Ratio Z-Score]],Table2[Sharpe Ratio Z-Score])</f>
        <v>687</v>
      </c>
      <c r="AV610">
        <f>(Table2[[#This Row],[Rank 1Y]]+Table2[[#This Row],[Rank 6M]]+Table2[[#This Row],[Rank Sharpe]])/3</f>
        <v>560.66666666666663</v>
      </c>
    </row>
    <row r="611" spans="1:48" x14ac:dyDescent="0.3">
      <c r="A611" t="s">
        <v>1343</v>
      </c>
      <c r="B611" t="s">
        <v>1344</v>
      </c>
      <c r="C611" t="s">
        <v>10305</v>
      </c>
      <c r="D611" t="s">
        <v>24</v>
      </c>
      <c r="E611">
        <v>8492.1468933519991</v>
      </c>
      <c r="F611">
        <v>43.91</v>
      </c>
      <c r="G611">
        <v>-40.788817637458898</v>
      </c>
      <c r="H611">
        <f>(Table2[[#This Row],[1Y Return vs Nifty]]-AVERAGE(Table2[1Y Return vs Nifty]))/_xlfn.STDEV.P(Table2[1Y Return vs Nifty])</f>
        <v>-1.1100440929396691</v>
      </c>
      <c r="I611">
        <v>-0.55318902880908705</v>
      </c>
      <c r="J611">
        <f>(Table2[[#This Row],[1M Return vs Nifty]]-AVERAGE(Table2[1M Return vs Nifty]))/_xlfn.STDEV.P(Table2[1M Return vs Nifty])</f>
        <v>-6.4198803012652711E-2</v>
      </c>
      <c r="K611">
        <v>-30.007911974014299</v>
      </c>
      <c r="L611">
        <f>(Table2[[#This Row],[6M Return vs Nifty]]-AVERAGE(Table2[6M Return vs Nifty]))/_xlfn.STDEV.P(Table2[6M Return vs Nifty])</f>
        <v>-1.2998862323746114</v>
      </c>
      <c r="M611">
        <v>3.5266799417072199</v>
      </c>
      <c r="N611">
        <f>(Table2[[#This Row],[1W Return vs Nifty]]-AVERAGE(Table2[1W Return vs Nifty]))/_xlfn.STDEV.P(Table2[1W Return vs Nifty])</f>
        <v>0.70211363339632393</v>
      </c>
      <c r="O611">
        <v>43.34</v>
      </c>
      <c r="P611">
        <v>44.818416317246196</v>
      </c>
      <c r="Q611">
        <v>48.064402191728099</v>
      </c>
      <c r="R611">
        <v>61.953863824960699</v>
      </c>
      <c r="S611" s="2">
        <f>(Table2[[#This Row],[Close Price]]-Table2[[#This Row],[20D EMA]])/Table2[[#This Row],[20D EMA]]</f>
        <v>1.3151822796492688E-2</v>
      </c>
      <c r="T611" s="2">
        <f>(Table2[[#This Row],[Close Price]]-Table2[[#This Row],[50D EMA]])/Table2[[#This Row],[50D EMA]]</f>
        <v>-2.0268817863085445E-2</v>
      </c>
      <c r="U611" s="2">
        <f>(Table2[[#This Row],[Close Price]]-Table2[[#This Row],[200D EMA]])/Table2[[#This Row],[200D EMA]]</f>
        <v>-8.6434075995708043E-2</v>
      </c>
      <c r="V611">
        <v>0.89826321747750404</v>
      </c>
      <c r="W611">
        <v>43.57</v>
      </c>
      <c r="X611">
        <v>44.24</v>
      </c>
      <c r="Y611">
        <v>43.57</v>
      </c>
      <c r="Z611">
        <v>44.48</v>
      </c>
      <c r="AA611">
        <v>41</v>
      </c>
      <c r="AB611">
        <v>45.7</v>
      </c>
      <c r="AC611" s="2">
        <f>(Table2[[#This Row],[Close Price]]/Table2[[#This Row],[Day Low]])-1</f>
        <v>7.8035345421161306E-3</v>
      </c>
      <c r="AD611" s="2">
        <f>(Table2[[#This Row],[Day High]]/Table2[[#This Row],[Close Price]])-1</f>
        <v>7.5153723525394067E-3</v>
      </c>
      <c r="AE611" s="2">
        <f>(Table2[[#This Row],[Close Price]]/Table2[[#This Row],[Current Week Low]])-1</f>
        <v>7.8035345421161306E-3</v>
      </c>
      <c r="AF611" s="2">
        <f>(Table2[[#This Row],[Current Week High]]/Table2[[#This Row],[Close Price]])-1</f>
        <v>1.2981097699840571E-2</v>
      </c>
      <c r="AG611" s="2">
        <f>(Table2[[#This Row],[Close Price]]/Table2[[#This Row],[Current Month Low]])-1</f>
        <v>7.0975609756097402E-2</v>
      </c>
      <c r="AH611" s="2">
        <f>(Table2[[#This Row],[Current Month High]]/Table2[[#This Row],[Close Price]])-1</f>
        <v>4.0765201548622398E-2</v>
      </c>
      <c r="AI611">
        <v>43.475290366659003</v>
      </c>
      <c r="AJ611">
        <v>9.7750000000000004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-0.12</v>
      </c>
      <c r="AM611" t="s">
        <v>10348</v>
      </c>
      <c r="AN611">
        <v>3.66</v>
      </c>
      <c r="AO611" t="s">
        <v>10349</v>
      </c>
      <c r="AP611">
        <v>8.3039742604648997E-2</v>
      </c>
      <c r="AQ611">
        <f>(Table2[[#This Row],[Sharpe Ratio]]-AVERAGE(Table2[Sharpe Ratio]))/_xlfn.STDEV.P(Table2[Sharpe Ratio])</f>
        <v>0.20084195682395481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692</v>
      </c>
      <c r="AT611">
        <f>_xlfn.RANK.AVG(Table2[[#This Row],[6M Return vs Nifty Z-Score]],Table2[6M Return vs Nifty Z-Score])</f>
        <v>699</v>
      </c>
      <c r="AU611">
        <f>_xlfn.RANK.AVG(Table2[[#This Row],[Sharpe Ratio Z-Score]],Table2[Sharpe Ratio Z-Score])</f>
        <v>291</v>
      </c>
      <c r="AV611">
        <f>(Table2[[#This Row],[Rank 1Y]]+Table2[[#This Row],[Rank 6M]]+Table2[[#This Row],[Rank Sharpe]])/3</f>
        <v>560.66666666666663</v>
      </c>
    </row>
    <row r="612" spans="1:48" x14ac:dyDescent="0.3">
      <c r="A612" t="s">
        <v>710</v>
      </c>
      <c r="B612" t="s">
        <v>711</v>
      </c>
      <c r="C612" t="s">
        <v>10309</v>
      </c>
      <c r="D612" t="s">
        <v>51</v>
      </c>
      <c r="E612">
        <v>24426.612720770001</v>
      </c>
      <c r="F612">
        <v>453.05</v>
      </c>
      <c r="G612">
        <v>-14.1341711045162</v>
      </c>
      <c r="H612">
        <f>(Table2[[#This Row],[1Y Return vs Nifty]]-AVERAGE(Table2[1Y Return vs Nifty]))/_xlfn.STDEV.P(Table2[1Y Return vs Nifty])</f>
        <v>-0.6897656424102393</v>
      </c>
      <c r="I612">
        <v>-1.5118306178376899</v>
      </c>
      <c r="J612">
        <f>(Table2[[#This Row],[1M Return vs Nifty]]-AVERAGE(Table2[1M Return vs Nifty]))/_xlfn.STDEV.P(Table2[1M Return vs Nifty])</f>
        <v>-0.15642253935619338</v>
      </c>
      <c r="K612">
        <v>0.57571559336753497</v>
      </c>
      <c r="L612">
        <f>(Table2[[#This Row],[6M Return vs Nifty]]-AVERAGE(Table2[6M Return vs Nifty]))/_xlfn.STDEV.P(Table2[6M Return vs Nifty])</f>
        <v>-0.25017380326150079</v>
      </c>
      <c r="M612">
        <v>0.46961014429113801</v>
      </c>
      <c r="N612">
        <f>(Table2[[#This Row],[1W Return vs Nifty]]-AVERAGE(Table2[1W Return vs Nifty]))/_xlfn.STDEV.P(Table2[1W Return vs Nifty])</f>
        <v>8.7240345004224503E-3</v>
      </c>
      <c r="O612">
        <v>441.28</v>
      </c>
      <c r="P612">
        <v>440.78842063566202</v>
      </c>
      <c r="Q612">
        <v>422.787809195249</v>
      </c>
      <c r="R612">
        <v>68.248515668348702</v>
      </c>
      <c r="S612" s="2">
        <f>(Table2[[#This Row],[Close Price]]-Table2[[#This Row],[20D EMA]])/Table2[[#This Row],[20D EMA]]</f>
        <v>2.6672407541696971E-2</v>
      </c>
      <c r="T612" s="2">
        <f>(Table2[[#This Row],[Close Price]]-Table2[[#This Row],[50D EMA]])/Table2[[#This Row],[50D EMA]]</f>
        <v>2.7817380834676959E-2</v>
      </c>
      <c r="U612" s="2">
        <f>(Table2[[#This Row],[Close Price]]-Table2[[#This Row],[200D EMA]])/Table2[[#This Row],[200D EMA]]</f>
        <v>7.1577727991621293E-2</v>
      </c>
      <c r="V612">
        <v>0.80742839987059301</v>
      </c>
      <c r="W612">
        <v>446.3</v>
      </c>
      <c r="X612">
        <v>458.15</v>
      </c>
      <c r="Y612">
        <v>444</v>
      </c>
      <c r="Z612">
        <v>458.15</v>
      </c>
      <c r="AA612">
        <v>417.7</v>
      </c>
      <c r="AB612">
        <v>466.1</v>
      </c>
      <c r="AC612" s="2">
        <f>(Table2[[#This Row],[Close Price]]/Table2[[#This Row],[Day Low]])-1</f>
        <v>1.5124355814474466E-2</v>
      </c>
      <c r="AD612" s="2">
        <f>(Table2[[#This Row],[Day High]]/Table2[[#This Row],[Close Price]])-1</f>
        <v>1.1257035647279423E-2</v>
      </c>
      <c r="AE612" s="2">
        <f>(Table2[[#This Row],[Close Price]]/Table2[[#This Row],[Current Week Low]])-1</f>
        <v>2.0382882882882924E-2</v>
      </c>
      <c r="AF612" s="2">
        <f>(Table2[[#This Row],[Current Week High]]/Table2[[#This Row],[Close Price]])-1</f>
        <v>1.1257035647279423E-2</v>
      </c>
      <c r="AG612" s="2">
        <f>(Table2[[#This Row],[Close Price]]/Table2[[#This Row],[Current Month Low]])-1</f>
        <v>8.4630117309073549E-2</v>
      </c>
      <c r="AH612" s="2">
        <f>(Table2[[#This Row],[Current Month High]]/Table2[[#This Row],[Close Price]])-1</f>
        <v>2.8804767685685961E-2</v>
      </c>
      <c r="AI612">
        <v>6.8976934113232398</v>
      </c>
      <c r="AJ612">
        <v>29.6651402404121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-0.11</v>
      </c>
      <c r="AM612" t="s">
        <v>10348</v>
      </c>
      <c r="AN612">
        <v>4.93</v>
      </c>
      <c r="AO612" t="s">
        <v>10349</v>
      </c>
      <c r="AP612">
        <v>-8.7273214365648E-2</v>
      </c>
      <c r="AQ612">
        <f>(Table2[[#This Row],[Sharpe Ratio]]-AVERAGE(Table2[Sharpe Ratio]))/_xlfn.STDEV.P(Table2[Sharpe Ratio])</f>
        <v>-1.7558660748513495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-2.8435040253788606</v>
      </c>
      <c r="AS612">
        <f>_xlfn.RANK.AVG(Table2[[#This Row],[1Y Return vs Nifty Z-Score]],Table2[1Y Return vs Nifty Z-Score])</f>
        <v>563</v>
      </c>
      <c r="AT612">
        <f>_xlfn.RANK.AVG(Table2[[#This Row],[6M Return vs Nifty Z-Score]],Table2[6M Return vs Nifty Z-Score])</f>
        <v>405</v>
      </c>
      <c r="AU612">
        <f>_xlfn.RANK.AVG(Table2[[#This Row],[Sharpe Ratio Z-Score]],Table2[Sharpe Ratio Z-Score])</f>
        <v>715</v>
      </c>
      <c r="AV612">
        <f>(Table2[[#This Row],[Rank 1Y]]+Table2[[#This Row],[Rank 6M]]+Table2[[#This Row],[Rank Sharpe]])/3</f>
        <v>561</v>
      </c>
    </row>
    <row r="613" spans="1:48" x14ac:dyDescent="0.3">
      <c r="A613" t="s">
        <v>714</v>
      </c>
      <c r="B613" t="s">
        <v>715</v>
      </c>
      <c r="C613" t="s">
        <v>10305</v>
      </c>
      <c r="D613" t="s">
        <v>412</v>
      </c>
      <c r="E613">
        <v>24285.8133460799</v>
      </c>
      <c r="F613">
        <v>1082.4000000000001</v>
      </c>
      <c r="G613">
        <v>-32.047052818852201</v>
      </c>
      <c r="H613">
        <f>(Table2[[#This Row],[1Y Return vs Nifty]]-AVERAGE(Table2[1Y Return vs Nifty]))/_xlfn.STDEV.P(Table2[1Y Return vs Nifty])</f>
        <v>-0.97220788609610787</v>
      </c>
      <c r="I613">
        <v>5.4558406847912</v>
      </c>
      <c r="J613">
        <f>(Table2[[#This Row],[1M Return vs Nifty]]-AVERAGE(Table2[1M Return vs Nifty]))/_xlfn.STDEV.P(Table2[1M Return vs Nifty])</f>
        <v>0.51388499632378493</v>
      </c>
      <c r="K613">
        <v>5.94423851667442</v>
      </c>
      <c r="L613">
        <f>(Table2[[#This Row],[6M Return vs Nifty]]-AVERAGE(Table2[6M Return vs Nifty]))/_xlfn.STDEV.P(Table2[6M Return vs Nifty])</f>
        <v>-6.5911644491813776E-2</v>
      </c>
      <c r="M613">
        <v>7.4013901798138804</v>
      </c>
      <c r="N613">
        <f>(Table2[[#This Row],[1W Return vs Nifty]]-AVERAGE(Table2[1W Return vs Nifty]))/_xlfn.STDEV.P(Table2[1W Return vs Nifty])</f>
        <v>1.5809564325072496</v>
      </c>
      <c r="O613">
        <v>1001.81</v>
      </c>
      <c r="P613">
        <v>961.42018051057801</v>
      </c>
      <c r="Q613">
        <v>925.28904690904596</v>
      </c>
      <c r="R613">
        <v>71.690954944787094</v>
      </c>
      <c r="S613" s="2">
        <f>(Table2[[#This Row],[Close Price]]-Table2[[#This Row],[20D EMA]])/Table2[[#This Row],[20D EMA]]</f>
        <v>8.0444395643884725E-2</v>
      </c>
      <c r="T613" s="2">
        <f>(Table2[[#This Row],[Close Price]]-Table2[[#This Row],[50D EMA]])/Table2[[#This Row],[50D EMA]]</f>
        <v>0.1258344914553112</v>
      </c>
      <c r="U613" s="2">
        <f>(Table2[[#This Row],[Close Price]]-Table2[[#This Row],[200D EMA]])/Table2[[#This Row],[200D EMA]]</f>
        <v>0.16979662043529822</v>
      </c>
      <c r="V613">
        <v>1.5044187239681099</v>
      </c>
      <c r="W613">
        <v>1046.1500000000001</v>
      </c>
      <c r="X613">
        <v>1093.1500000000001</v>
      </c>
      <c r="Y613">
        <v>1017.2</v>
      </c>
      <c r="Z613">
        <v>1093.1500000000001</v>
      </c>
      <c r="AA613">
        <v>875.1</v>
      </c>
      <c r="AB613">
        <v>1093.1500000000001</v>
      </c>
      <c r="AC613" s="2">
        <f>(Table2[[#This Row],[Close Price]]/Table2[[#This Row],[Day Low]])-1</f>
        <v>3.4650862686995243E-2</v>
      </c>
      <c r="AD613" s="2">
        <f>(Table2[[#This Row],[Day High]]/Table2[[#This Row],[Close Price]])-1</f>
        <v>9.9316334072432344E-3</v>
      </c>
      <c r="AE613" s="2">
        <f>(Table2[[#This Row],[Close Price]]/Table2[[#This Row],[Current Week Low]])-1</f>
        <v>6.4097522611089364E-2</v>
      </c>
      <c r="AF613" s="2">
        <f>(Table2[[#This Row],[Current Week High]]/Table2[[#This Row],[Close Price]])-1</f>
        <v>9.9316334072432344E-3</v>
      </c>
      <c r="AG613" s="2">
        <f>(Table2[[#This Row],[Close Price]]/Table2[[#This Row],[Current Month Low]])-1</f>
        <v>0.23688721288995551</v>
      </c>
      <c r="AH613" s="2">
        <f>(Table2[[#This Row],[Current Month High]]/Table2[[#This Row],[Close Price]])-1</f>
        <v>9.9316334072432344E-3</v>
      </c>
      <c r="AI613">
        <v>5.3168883961566902</v>
      </c>
      <c r="AJ613">
        <v>46.945424925332603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0.25</v>
      </c>
      <c r="AM613" t="s">
        <v>10349</v>
      </c>
      <c r="AN613">
        <v>15.16</v>
      </c>
      <c r="AO613" t="s">
        <v>10349</v>
      </c>
      <c r="AP613">
        <v>-6.7333568934016E-2</v>
      </c>
      <c r="AQ613">
        <f>(Table2[[#This Row],[Sharpe Ratio]]-AVERAGE(Table2[Sharpe Ratio]))/_xlfn.STDEV.P(Table2[Sharpe Ratio])</f>
        <v>-1.5267815409504051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-0.47005964270729228</v>
      </c>
      <c r="AS613">
        <f>_xlfn.RANK.AVG(Table2[[#This Row],[1Y Return vs Nifty Z-Score]],Table2[1Y Return vs Nifty Z-Score])</f>
        <v>662</v>
      </c>
      <c r="AT613">
        <f>_xlfn.RANK.AVG(Table2[[#This Row],[6M Return vs Nifty Z-Score]],Table2[6M Return vs Nifty Z-Score])</f>
        <v>334</v>
      </c>
      <c r="AU613">
        <f>_xlfn.RANK.AVG(Table2[[#This Row],[Sharpe Ratio Z-Score]],Table2[Sharpe Ratio Z-Score])</f>
        <v>689</v>
      </c>
      <c r="AV613">
        <f>(Table2[[#This Row],[Rank 1Y]]+Table2[[#This Row],[Rank 6M]]+Table2[[#This Row],[Rank Sharpe]])/3</f>
        <v>561.66666666666663</v>
      </c>
    </row>
    <row r="614" spans="1:48" x14ac:dyDescent="0.3">
      <c r="A614" t="s">
        <v>886</v>
      </c>
      <c r="B614" t="s">
        <v>887</v>
      </c>
      <c r="C614" t="s">
        <v>10305</v>
      </c>
      <c r="D614" t="s">
        <v>54</v>
      </c>
      <c r="E614">
        <v>17613.293342172001</v>
      </c>
      <c r="F614">
        <v>213.51</v>
      </c>
      <c r="G614">
        <v>-23.140772875340001</v>
      </c>
      <c r="H614">
        <f>(Table2[[#This Row],[1Y Return vs Nifty]]-AVERAGE(Table2[1Y Return vs Nifty]))/_xlfn.STDEV.P(Table2[1Y Return vs Nifty])</f>
        <v>-0.83177767892699395</v>
      </c>
      <c r="I614">
        <v>1.12662394168214</v>
      </c>
      <c r="J614">
        <f>(Table2[[#This Row],[1M Return vs Nifty]]-AVERAGE(Table2[1M Return vs Nifty]))/_xlfn.STDEV.P(Table2[1M Return vs Nifty])</f>
        <v>9.7403437355431791E-2</v>
      </c>
      <c r="K614">
        <v>-25.372218887849101</v>
      </c>
      <c r="L614">
        <f>(Table2[[#This Row],[6M Return vs Nifty]]-AVERAGE(Table2[6M Return vs Nifty]))/_xlfn.STDEV.P(Table2[6M Return vs Nifty])</f>
        <v>-1.1407767663905573</v>
      </c>
      <c r="M614">
        <v>3.9856718539116498</v>
      </c>
      <c r="N614">
        <f>(Table2[[#This Row],[1W Return vs Nifty]]-AVERAGE(Table2[1W Return vs Nifty]))/_xlfn.STDEV.P(Table2[1W Return vs Nifty])</f>
        <v>0.80621993092636224</v>
      </c>
      <c r="O614">
        <v>210.14</v>
      </c>
      <c r="P614">
        <v>212.45115197407199</v>
      </c>
      <c r="Q614">
        <v>212.01928560063899</v>
      </c>
      <c r="R614">
        <v>61.363552387675703</v>
      </c>
      <c r="S614" s="2">
        <f>(Table2[[#This Row],[Close Price]]-Table2[[#This Row],[20D EMA]])/Table2[[#This Row],[20D EMA]]</f>
        <v>1.6036927762444107E-2</v>
      </c>
      <c r="T614" s="2">
        <f>(Table2[[#This Row],[Close Price]]-Table2[[#This Row],[50D EMA]])/Table2[[#This Row],[50D EMA]]</f>
        <v>4.9839599177943011E-3</v>
      </c>
      <c r="U614" s="2">
        <f>(Table2[[#This Row],[Close Price]]-Table2[[#This Row],[200D EMA]])/Table2[[#This Row],[200D EMA]]</f>
        <v>7.0310320834158285E-3</v>
      </c>
      <c r="V614">
        <v>2.5308975475989901</v>
      </c>
      <c r="W614">
        <v>207.9</v>
      </c>
      <c r="X614">
        <v>217.17</v>
      </c>
      <c r="Y614">
        <v>207.9</v>
      </c>
      <c r="Z614">
        <v>217.17</v>
      </c>
      <c r="AA614">
        <v>199.23</v>
      </c>
      <c r="AB614">
        <v>228.5</v>
      </c>
      <c r="AC614" s="2">
        <f>(Table2[[#This Row],[Close Price]]/Table2[[#This Row],[Day Low]])-1</f>
        <v>2.6984126984126888E-2</v>
      </c>
      <c r="AD614" s="2">
        <f>(Table2[[#This Row],[Day High]]/Table2[[#This Row],[Close Price]])-1</f>
        <v>1.7142054236335413E-2</v>
      </c>
      <c r="AE614" s="2">
        <f>(Table2[[#This Row],[Close Price]]/Table2[[#This Row],[Current Week Low]])-1</f>
        <v>2.6984126984126888E-2</v>
      </c>
      <c r="AF614" s="2">
        <f>(Table2[[#This Row],[Current Week High]]/Table2[[#This Row],[Close Price]])-1</f>
        <v>1.7142054236335413E-2</v>
      </c>
      <c r="AG614" s="2">
        <f>(Table2[[#This Row],[Close Price]]/Table2[[#This Row],[Current Month Low]])-1</f>
        <v>7.1675952416804689E-2</v>
      </c>
      <c r="AH614" s="2">
        <f>(Table2[[#This Row],[Current Month High]]/Table2[[#This Row],[Close Price]])-1</f>
        <v>7.0207484426958899E-2</v>
      </c>
      <c r="AI614">
        <v>35.473748302187197</v>
      </c>
      <c r="AJ614">
        <v>16.6561945089468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-0.08</v>
      </c>
      <c r="AM614" t="s">
        <v>10348</v>
      </c>
      <c r="AN614">
        <v>4.1399999999999997</v>
      </c>
      <c r="AO614" t="s">
        <v>10349</v>
      </c>
      <c r="AP614">
        <v>4.9963960569470001E-2</v>
      </c>
      <c r="AQ614">
        <f>(Table2[[#This Row],[Sharpe Ratio]]-AVERAGE(Table2[Sharpe Ratio]))/_xlfn.STDEV.P(Table2[Sharpe Ratio])</f>
        <v>-0.1791622983629465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611</v>
      </c>
      <c r="AT614">
        <f>_xlfn.RANK.AVG(Table2[[#This Row],[6M Return vs Nifty Z-Score]],Table2[6M Return vs Nifty Z-Score])</f>
        <v>680</v>
      </c>
      <c r="AU614">
        <f>_xlfn.RANK.AVG(Table2[[#This Row],[Sharpe Ratio Z-Score]],Table2[Sharpe Ratio Z-Score])</f>
        <v>394</v>
      </c>
      <c r="AV614">
        <f>(Table2[[#This Row],[Rank 1Y]]+Table2[[#This Row],[Rank 6M]]+Table2[[#This Row],[Rank Sharpe]])/3</f>
        <v>561.66666666666663</v>
      </c>
    </row>
    <row r="615" spans="1:48" x14ac:dyDescent="0.3">
      <c r="A615" t="s">
        <v>488</v>
      </c>
      <c r="B615" t="s">
        <v>489</v>
      </c>
      <c r="C615" t="s">
        <v>10318</v>
      </c>
      <c r="D615" t="s">
        <v>385</v>
      </c>
      <c r="E615">
        <v>43756.672432095002</v>
      </c>
      <c r="F615">
        <v>582.95000000000005</v>
      </c>
      <c r="G615">
        <v>-30.231726730132699</v>
      </c>
      <c r="H615">
        <f>(Table2[[#This Row],[1Y Return vs Nifty]]-AVERAGE(Table2[1Y Return vs Nifty]))/_xlfn.STDEV.P(Table2[1Y Return vs Nifty])</f>
        <v>-0.94358464268412878</v>
      </c>
      <c r="I615">
        <v>4.6376225028670799</v>
      </c>
      <c r="J615">
        <f>(Table2[[#This Row],[1M Return vs Nifty]]-AVERAGE(Table2[1M Return vs Nifty]))/_xlfn.STDEV.P(Table2[1M Return vs Nifty])</f>
        <v>0.43517034556705692</v>
      </c>
      <c r="K615">
        <v>7.5941447438953702</v>
      </c>
      <c r="L615">
        <f>(Table2[[#This Row],[6M Return vs Nifty]]-AVERAGE(Table2[6M Return vs Nifty]))/_xlfn.STDEV.P(Table2[6M Return vs Nifty])</f>
        <v>-9.282421232762161E-3</v>
      </c>
      <c r="M615">
        <v>1.33925643670221</v>
      </c>
      <c r="N615">
        <f>(Table2[[#This Row],[1W Return vs Nifty]]-AVERAGE(Table2[1W Return vs Nifty]))/_xlfn.STDEV.P(Table2[1W Return vs Nifty])</f>
        <v>0.2059729472945942</v>
      </c>
      <c r="O615">
        <v>562.35</v>
      </c>
      <c r="P615">
        <v>552.46479398074996</v>
      </c>
      <c r="Q615">
        <v>550.28847674659903</v>
      </c>
      <c r="R615">
        <v>68.963138982739594</v>
      </c>
      <c r="S615" s="2">
        <f>(Table2[[#This Row],[Close Price]]-Table2[[#This Row],[20D EMA]])/Table2[[#This Row],[20D EMA]]</f>
        <v>3.6631990753089753E-2</v>
      </c>
      <c r="T615" s="2">
        <f>(Table2[[#This Row],[Close Price]]-Table2[[#This Row],[50D EMA]])/Table2[[#This Row],[50D EMA]]</f>
        <v>5.5180359638106295E-2</v>
      </c>
      <c r="U615" s="2">
        <f>(Table2[[#This Row],[Close Price]]-Table2[[#This Row],[200D EMA]])/Table2[[#This Row],[200D EMA]]</f>
        <v>5.9353456656954927E-2</v>
      </c>
      <c r="V615">
        <v>0.72962534503698895</v>
      </c>
      <c r="W615">
        <v>578.25</v>
      </c>
      <c r="X615">
        <v>587.75</v>
      </c>
      <c r="Y615">
        <v>572.1</v>
      </c>
      <c r="Z615">
        <v>587.75</v>
      </c>
      <c r="AA615">
        <v>520</v>
      </c>
      <c r="AB615">
        <v>587.9</v>
      </c>
      <c r="AC615" s="2">
        <f>(Table2[[#This Row],[Close Price]]/Table2[[#This Row],[Day Low]])-1</f>
        <v>8.1279723303069318E-3</v>
      </c>
      <c r="AD615" s="2">
        <f>(Table2[[#This Row],[Day High]]/Table2[[#This Row],[Close Price]])-1</f>
        <v>8.2339823312460592E-3</v>
      </c>
      <c r="AE615" s="2">
        <f>(Table2[[#This Row],[Close Price]]/Table2[[#This Row],[Current Week Low]])-1</f>
        <v>1.8965215871351138E-2</v>
      </c>
      <c r="AF615" s="2">
        <f>(Table2[[#This Row],[Current Week High]]/Table2[[#This Row],[Close Price]])-1</f>
        <v>8.2339823312460592E-3</v>
      </c>
      <c r="AG615" s="2">
        <f>(Table2[[#This Row],[Close Price]]/Table2[[#This Row],[Current Month Low]])-1</f>
        <v>0.12105769230769248</v>
      </c>
      <c r="AH615" s="2">
        <f>(Table2[[#This Row],[Current Month High]]/Table2[[#This Row],[Close Price]])-1</f>
        <v>8.491294279097561E-3</v>
      </c>
      <c r="AI615">
        <v>9.6234668496440303</v>
      </c>
      <c r="AJ615">
        <v>30.180884323358601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0.01</v>
      </c>
      <c r="AM615" t="s">
        <v>10349</v>
      </c>
      <c r="AN615">
        <v>6.42</v>
      </c>
      <c r="AO615" t="s">
        <v>10349</v>
      </c>
      <c r="AP615">
        <v>-0.106045204698545</v>
      </c>
      <c r="AQ615">
        <f>(Table2[[#This Row],[Sharpe Ratio]]-AVERAGE(Table2[Sharpe Ratio]))/_xlfn.STDEV.P(Table2[Sharpe Ratio])</f>
        <v>-1.9715355395140808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-2.2832593105693202</v>
      </c>
      <c r="AS615">
        <f>_xlfn.RANK.AVG(Table2[[#This Row],[1Y Return vs Nifty Z-Score]],Table2[1Y Return vs Nifty Z-Score])</f>
        <v>650</v>
      </c>
      <c r="AT615">
        <f>_xlfn.RANK.AVG(Table2[[#This Row],[6M Return vs Nifty Z-Score]],Table2[6M Return vs Nifty Z-Score])</f>
        <v>320</v>
      </c>
      <c r="AU615">
        <f>_xlfn.RANK.AVG(Table2[[#This Row],[Sharpe Ratio Z-Score]],Table2[Sharpe Ratio Z-Score])</f>
        <v>726</v>
      </c>
      <c r="AV615">
        <f>(Table2[[#This Row],[Rank 1Y]]+Table2[[#This Row],[Rank 6M]]+Table2[[#This Row],[Rank Sharpe]])/3</f>
        <v>565.33333333333337</v>
      </c>
    </row>
    <row r="616" spans="1:48" x14ac:dyDescent="0.3">
      <c r="A616" t="s">
        <v>2030</v>
      </c>
      <c r="B616" t="s">
        <v>2031</v>
      </c>
      <c r="C616" t="s">
        <v>10312</v>
      </c>
      <c r="D616" t="s">
        <v>127</v>
      </c>
      <c r="E616">
        <v>3237.2043600000002</v>
      </c>
      <c r="F616">
        <v>1112</v>
      </c>
      <c r="G616">
        <v>-18.855555116487501</v>
      </c>
      <c r="H616">
        <f>(Table2[[#This Row],[1Y Return vs Nifty]]-AVERAGE(Table2[1Y Return vs Nifty]))/_xlfn.STDEV.P(Table2[1Y Return vs Nifty])</f>
        <v>-0.76421029709561705</v>
      </c>
      <c r="I616">
        <v>-5.2973346535911903</v>
      </c>
      <c r="J616">
        <f>(Table2[[#This Row],[1M Return vs Nifty]]-AVERAGE(Table2[1M Return vs Nifty]))/_xlfn.STDEV.P(Table2[1M Return vs Nifty])</f>
        <v>-0.52059756588983097</v>
      </c>
      <c r="K616">
        <v>-10.3916239044358</v>
      </c>
      <c r="L616">
        <f>(Table2[[#This Row],[6M Return vs Nifty]]-AVERAGE(Table2[6M Return vs Nifty]))/_xlfn.STDEV.P(Table2[6M Return vs Nifty])</f>
        <v>-0.62660241885926959</v>
      </c>
      <c r="M616">
        <v>-2.32361490901729</v>
      </c>
      <c r="N616">
        <f>(Table2[[#This Row],[1W Return vs Nifty]]-AVERAGE(Table2[1W Return vs Nifty]))/_xlfn.STDEV.P(Table2[1W Return vs Nifty])</f>
        <v>-0.6248215917644877</v>
      </c>
      <c r="O616">
        <v>1088.1199999999999</v>
      </c>
      <c r="P616">
        <v>1122.62081190551</v>
      </c>
      <c r="Q616">
        <v>1124.8183008184601</v>
      </c>
      <c r="R616">
        <v>63.209255141013898</v>
      </c>
      <c r="S616" s="2">
        <f>(Table2[[#This Row],[Close Price]]-Table2[[#This Row],[20D EMA]])/Table2[[#This Row],[20D EMA]]</f>
        <v>2.1946108885049546E-2</v>
      </c>
      <c r="T616" s="2">
        <f>(Table2[[#This Row],[Close Price]]-Table2[[#This Row],[50D EMA]])/Table2[[#This Row],[50D EMA]]</f>
        <v>-9.4607295650278086E-3</v>
      </c>
      <c r="U616" s="2">
        <f>(Table2[[#This Row],[Close Price]]-Table2[[#This Row],[200D EMA]])/Table2[[#This Row],[200D EMA]]</f>
        <v>-1.1395885725839475E-2</v>
      </c>
      <c r="V616">
        <v>1.0006626828923899</v>
      </c>
      <c r="W616">
        <v>1095.55</v>
      </c>
      <c r="X616">
        <v>1118.6500000000001</v>
      </c>
      <c r="Y616">
        <v>1090.05</v>
      </c>
      <c r="Z616">
        <v>1118.6500000000001</v>
      </c>
      <c r="AA616">
        <v>984.7</v>
      </c>
      <c r="AB616">
        <v>1129.6500000000001</v>
      </c>
      <c r="AC616" s="2">
        <f>(Table2[[#This Row],[Close Price]]/Table2[[#This Row],[Day Low]])-1</f>
        <v>1.501528912418415E-2</v>
      </c>
      <c r="AD616" s="2">
        <f>(Table2[[#This Row],[Day High]]/Table2[[#This Row],[Close Price]])-1</f>
        <v>5.9802158273383199E-3</v>
      </c>
      <c r="AE616" s="2">
        <f>(Table2[[#This Row],[Close Price]]/Table2[[#This Row],[Current Week Low]])-1</f>
        <v>2.0136690977478056E-2</v>
      </c>
      <c r="AF616" s="2">
        <f>(Table2[[#This Row],[Current Week High]]/Table2[[#This Row],[Close Price]])-1</f>
        <v>5.9802158273383199E-3</v>
      </c>
      <c r="AG616" s="2">
        <f>(Table2[[#This Row],[Close Price]]/Table2[[#This Row],[Current Month Low]])-1</f>
        <v>0.12927795267594178</v>
      </c>
      <c r="AH616" s="2">
        <f>(Table2[[#This Row],[Current Month High]]/Table2[[#This Row],[Close Price]])-1</f>
        <v>1.5872302158273399E-2</v>
      </c>
      <c r="AI616">
        <v>22.212230215827301</v>
      </c>
      <c r="AJ616">
        <v>16.439790575916199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</v>
      </c>
      <c r="AM616" t="s">
        <v>10350</v>
      </c>
      <c r="AN616">
        <v>7.81</v>
      </c>
      <c r="AO616" t="s">
        <v>10349</v>
      </c>
      <c r="AP616">
        <v>-2.7953815442440001E-3</v>
      </c>
      <c r="AQ616">
        <f>(Table2[[#This Row],[Sharpe Ratio]]-AVERAGE(Table2[Sharpe Ratio]))/_xlfn.STDEV.P(Table2[Sharpe Ratio])</f>
        <v>-0.78530894918889438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590</v>
      </c>
      <c r="AT616">
        <f>_xlfn.RANK.AVG(Table2[[#This Row],[6M Return vs Nifty Z-Score]],Table2[6M Return vs Nifty Z-Score])</f>
        <v>525</v>
      </c>
      <c r="AU616">
        <f>_xlfn.RANK.AVG(Table2[[#This Row],[Sharpe Ratio Z-Score]],Table2[Sharpe Ratio Z-Score])</f>
        <v>583</v>
      </c>
      <c r="AV616">
        <f>(Table2[[#This Row],[Rank 1Y]]+Table2[[#This Row],[Rank 6M]]+Table2[[#This Row],[Rank Sharpe]])/3</f>
        <v>566</v>
      </c>
    </row>
    <row r="617" spans="1:48" x14ac:dyDescent="0.3">
      <c r="A617" t="s">
        <v>2099</v>
      </c>
      <c r="B617" t="s">
        <v>2100</v>
      </c>
      <c r="C617" t="s">
        <v>10305</v>
      </c>
      <c r="D617" t="s">
        <v>552</v>
      </c>
      <c r="E617">
        <v>2960.97194541</v>
      </c>
      <c r="F617">
        <v>990.3</v>
      </c>
      <c r="G617">
        <v>-9.6299443892820396</v>
      </c>
      <c r="H617">
        <f>(Table2[[#This Row],[1Y Return vs Nifty]]-AVERAGE(Table2[1Y Return vs Nifty]))/_xlfn.STDEV.P(Table2[1Y Return vs Nifty])</f>
        <v>-0.6187450260845917</v>
      </c>
      <c r="I617">
        <v>-3.9458584347534398</v>
      </c>
      <c r="J617">
        <f>(Table2[[#This Row],[1M Return vs Nifty]]-AVERAGE(Table2[1M Return vs Nifty]))/_xlfn.STDEV.P(Table2[1M Return vs Nifty])</f>
        <v>-0.39058214833742266</v>
      </c>
      <c r="K617">
        <v>-28.979423931591999</v>
      </c>
      <c r="L617">
        <f>(Table2[[#This Row],[6M Return vs Nifty]]-AVERAGE(Table2[6M Return vs Nifty]))/_xlfn.STDEV.P(Table2[6M Return vs Nifty])</f>
        <v>-1.2645857540730663</v>
      </c>
      <c r="M617">
        <v>-0.70647683750454005</v>
      </c>
      <c r="N617">
        <f>(Table2[[#This Row],[1W Return vs Nifty]]-AVERAGE(Table2[1W Return vs Nifty]))/_xlfn.STDEV.P(Table2[1W Return vs Nifty])</f>
        <v>-0.25803025461108808</v>
      </c>
      <c r="O617">
        <v>992.08</v>
      </c>
      <c r="P617">
        <v>1018.54109776015</v>
      </c>
      <c r="Q617">
        <v>1008.58071589399</v>
      </c>
      <c r="R617">
        <v>52.132347053786802</v>
      </c>
      <c r="S617" s="2">
        <f>(Table2[[#This Row],[Close Price]]-Table2[[#This Row],[20D EMA]])/Table2[[#This Row],[20D EMA]]</f>
        <v>-1.7942101443432852E-3</v>
      </c>
      <c r="T617" s="2">
        <f>(Table2[[#This Row],[Close Price]]-Table2[[#This Row],[50D EMA]])/Table2[[#This Row],[50D EMA]]</f>
        <v>-2.7727008583408572E-2</v>
      </c>
      <c r="U617" s="2">
        <f>(Table2[[#This Row],[Close Price]]-Table2[[#This Row],[200D EMA]])/Table2[[#This Row],[200D EMA]]</f>
        <v>-1.8125188798386194E-2</v>
      </c>
      <c r="V617">
        <v>0.812234410778786</v>
      </c>
      <c r="W617">
        <v>983.55</v>
      </c>
      <c r="X617">
        <v>998.35</v>
      </c>
      <c r="Y617">
        <v>979</v>
      </c>
      <c r="Z617">
        <v>1006.95</v>
      </c>
      <c r="AA617">
        <v>921.8</v>
      </c>
      <c r="AB617">
        <v>1017</v>
      </c>
      <c r="AC617" s="2">
        <f>(Table2[[#This Row],[Close Price]]/Table2[[#This Row],[Day Low]])-1</f>
        <v>6.862894616440407E-3</v>
      </c>
      <c r="AD617" s="2">
        <f>(Table2[[#This Row],[Day High]]/Table2[[#This Row],[Close Price]])-1</f>
        <v>8.1288498434819445E-3</v>
      </c>
      <c r="AE617" s="2">
        <f>(Table2[[#This Row],[Close Price]]/Table2[[#This Row],[Current Week Low]])-1</f>
        <v>1.1542390194075436E-2</v>
      </c>
      <c r="AF617" s="2">
        <f>(Table2[[#This Row],[Current Week High]]/Table2[[#This Row],[Close Price]])-1</f>
        <v>1.6813086943350486E-2</v>
      </c>
      <c r="AG617" s="2">
        <f>(Table2[[#This Row],[Close Price]]/Table2[[#This Row],[Current Month Low]])-1</f>
        <v>7.4311130397049174E-2</v>
      </c>
      <c r="AH617" s="2">
        <f>(Table2[[#This Row],[Current Month High]]/Table2[[#This Row],[Close Price]])-1</f>
        <v>2.696152681005759E-2</v>
      </c>
      <c r="AI617">
        <v>27.633040492779902</v>
      </c>
      <c r="AJ617">
        <v>23.640676696422901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10348</v>
      </c>
      <c r="AN617">
        <v>0.02</v>
      </c>
      <c r="AO617" t="s">
        <v>10349</v>
      </c>
      <c r="AP617">
        <v>2.0841605574415001E-2</v>
      </c>
      <c r="AQ617">
        <f>(Table2[[#This Row],[Sharpe Ratio]]-AVERAGE(Table2[Sharpe Ratio]))/_xlfn.STDEV.P(Table2[Sharpe Ratio])</f>
        <v>-0.51374603722705225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529</v>
      </c>
      <c r="AT617">
        <f>_xlfn.RANK.AVG(Table2[[#This Row],[6M Return vs Nifty Z-Score]],Table2[6M Return vs Nifty Z-Score])</f>
        <v>694</v>
      </c>
      <c r="AU617">
        <f>_xlfn.RANK.AVG(Table2[[#This Row],[Sharpe Ratio Z-Score]],Table2[Sharpe Ratio Z-Score])</f>
        <v>478</v>
      </c>
      <c r="AV617">
        <f>(Table2[[#This Row],[Rank 1Y]]+Table2[[#This Row],[Rank 6M]]+Table2[[#This Row],[Rank Sharpe]])/3</f>
        <v>567</v>
      </c>
    </row>
    <row r="618" spans="1:48" x14ac:dyDescent="0.3">
      <c r="A618" t="s">
        <v>2161</v>
      </c>
      <c r="B618" t="s">
        <v>2162</v>
      </c>
      <c r="C618" t="s">
        <v>10308</v>
      </c>
      <c r="D618" t="s">
        <v>46</v>
      </c>
      <c r="E618">
        <v>2750.1492506250001</v>
      </c>
      <c r="F618">
        <v>693.75</v>
      </c>
      <c r="G618">
        <v>-43.6488582054102</v>
      </c>
      <c r="H618">
        <f>(Table2[[#This Row],[1Y Return vs Nifty]]-AVERAGE(Table2[1Y Return vs Nifty]))/_xlfn.STDEV.P(Table2[1Y Return vs Nifty])</f>
        <v>-1.1551399232994644</v>
      </c>
      <c r="I618">
        <v>-2.9032887712493798</v>
      </c>
      <c r="J618">
        <f>(Table2[[#This Row],[1M Return vs Nifty]]-AVERAGE(Table2[1M Return vs Nifty]))/_xlfn.STDEV.P(Table2[1M Return vs Nifty])</f>
        <v>-0.2902843197566688</v>
      </c>
      <c r="K618">
        <v>-12.4408095863055</v>
      </c>
      <c r="L618">
        <f>(Table2[[#This Row],[6M Return vs Nifty]]-AVERAGE(Table2[6M Return vs Nifty]))/_xlfn.STDEV.P(Table2[6M Return vs Nifty])</f>
        <v>-0.69693598786052835</v>
      </c>
      <c r="M618">
        <v>-2.0118474515688298</v>
      </c>
      <c r="N618">
        <f>(Table2[[#This Row],[1W Return vs Nifty]]-AVERAGE(Table2[1W Return vs Nifty]))/_xlfn.STDEV.P(Table2[1W Return vs Nifty])</f>
        <v>-0.55410802400371861</v>
      </c>
      <c r="O618">
        <v>683.56</v>
      </c>
      <c r="P618">
        <v>681.03701799730504</v>
      </c>
      <c r="Q618">
        <v>695.35177921413901</v>
      </c>
      <c r="R618">
        <v>58.4153018598182</v>
      </c>
      <c r="S618" s="2">
        <f>(Table2[[#This Row],[Close Price]]-Table2[[#This Row],[20D EMA]])/Table2[[#This Row],[20D EMA]]</f>
        <v>1.4907250277956662E-2</v>
      </c>
      <c r="T618" s="2">
        <f>(Table2[[#This Row],[Close Price]]-Table2[[#This Row],[50D EMA]])/Table2[[#This Row],[50D EMA]]</f>
        <v>1.8667093956330674E-2</v>
      </c>
      <c r="U618" s="2">
        <f>(Table2[[#This Row],[Close Price]]-Table2[[#This Row],[200D EMA]])/Table2[[#This Row],[200D EMA]]</f>
        <v>-2.3035523342577573E-3</v>
      </c>
      <c r="V618">
        <v>0.80924008329364105</v>
      </c>
      <c r="W618">
        <v>673.8</v>
      </c>
      <c r="X618">
        <v>702.35</v>
      </c>
      <c r="Y618">
        <v>672</v>
      </c>
      <c r="Z618">
        <v>702.35</v>
      </c>
      <c r="AA618">
        <v>655.1</v>
      </c>
      <c r="AB618">
        <v>745.75</v>
      </c>
      <c r="AC618" s="2">
        <f>(Table2[[#This Row],[Close Price]]/Table2[[#This Row],[Day Low]])-1</f>
        <v>2.9608192341941342E-2</v>
      </c>
      <c r="AD618" s="2">
        <f>(Table2[[#This Row],[Day High]]/Table2[[#This Row],[Close Price]])-1</f>
        <v>1.2396396396396447E-2</v>
      </c>
      <c r="AE618" s="2">
        <f>(Table2[[#This Row],[Close Price]]/Table2[[#This Row],[Current Week Low]])-1</f>
        <v>3.2366071428571397E-2</v>
      </c>
      <c r="AF618" s="2">
        <f>(Table2[[#This Row],[Current Week High]]/Table2[[#This Row],[Close Price]])-1</f>
        <v>1.2396396396396447E-2</v>
      </c>
      <c r="AG618" s="2">
        <f>(Table2[[#This Row],[Close Price]]/Table2[[#This Row],[Current Month Low]])-1</f>
        <v>5.8998626163944357E-2</v>
      </c>
      <c r="AH618" s="2">
        <f>(Table2[[#This Row],[Current Month High]]/Table2[[#This Row],[Close Price]])-1</f>
        <v>7.4954954954954855E-2</v>
      </c>
      <c r="AI618">
        <v>20.936936936936899</v>
      </c>
      <c r="AJ618">
        <v>15.6442740456742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0.09</v>
      </c>
      <c r="AM618" t="s">
        <v>10349</v>
      </c>
      <c r="AN618">
        <v>3.11</v>
      </c>
      <c r="AO618" t="s">
        <v>10349</v>
      </c>
      <c r="AP618">
        <v>3.1759683951676998E-2</v>
      </c>
      <c r="AQ618">
        <f>(Table2[[#This Row],[Sharpe Ratio]]-AVERAGE(Table2[Sharpe Ratio]))/_xlfn.STDEV.P(Table2[Sharpe Ratio])</f>
        <v>-0.38830935858976651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699</v>
      </c>
      <c r="AT618">
        <f>_xlfn.RANK.AVG(Table2[[#This Row],[6M Return vs Nifty Z-Score]],Table2[6M Return vs Nifty Z-Score])</f>
        <v>562</v>
      </c>
      <c r="AU618">
        <f>_xlfn.RANK.AVG(Table2[[#This Row],[Sharpe Ratio Z-Score]],Table2[Sharpe Ratio Z-Score])</f>
        <v>440</v>
      </c>
      <c r="AV618">
        <f>(Table2[[#This Row],[Rank 1Y]]+Table2[[#This Row],[Rank 6M]]+Table2[[#This Row],[Rank Sharpe]])/3</f>
        <v>567</v>
      </c>
    </row>
    <row r="619" spans="1:48" x14ac:dyDescent="0.3">
      <c r="A619" t="s">
        <v>1979</v>
      </c>
      <c r="B619" t="s">
        <v>1980</v>
      </c>
      <c r="C619" t="s">
        <v>10315</v>
      </c>
      <c r="D619" t="s">
        <v>136</v>
      </c>
      <c r="E619">
        <v>3485.7338728199902</v>
      </c>
      <c r="F619">
        <v>529.4</v>
      </c>
      <c r="G619">
        <v>-20.599744025527698</v>
      </c>
      <c r="H619">
        <f>(Table2[[#This Row],[1Y Return vs Nifty]]-AVERAGE(Table2[1Y Return vs Nifty]))/_xlfn.STDEV.P(Table2[1Y Return vs Nifty])</f>
        <v>-0.79171188152728666</v>
      </c>
      <c r="I619">
        <v>-4.6548711604800603</v>
      </c>
      <c r="J619">
        <f>(Table2[[#This Row],[1M Return vs Nifty]]-AVERAGE(Table2[1M Return vs Nifty]))/_xlfn.STDEV.P(Table2[1M Return vs Nifty])</f>
        <v>-0.45879095904412776</v>
      </c>
      <c r="K619">
        <v>-11.699322315895101</v>
      </c>
      <c r="L619">
        <f>(Table2[[#This Row],[6M Return vs Nifty]]-AVERAGE(Table2[6M Return vs Nifty]))/_xlfn.STDEV.P(Table2[6M Return vs Nifty])</f>
        <v>-0.67148614865933831</v>
      </c>
      <c r="M619">
        <v>3.1109086238394701</v>
      </c>
      <c r="N619">
        <f>(Table2[[#This Row],[1W Return vs Nifty]]-AVERAGE(Table2[1W Return vs Nifty]))/_xlfn.STDEV.P(Table2[1W Return vs Nifty])</f>
        <v>0.6078104193930286</v>
      </c>
      <c r="O619">
        <v>505.18</v>
      </c>
      <c r="P619">
        <v>509.56032676878999</v>
      </c>
      <c r="Q619">
        <v>511.28752123783499</v>
      </c>
      <c r="R619">
        <v>66.842539810133303</v>
      </c>
      <c r="S619" s="2">
        <f>(Table2[[#This Row],[Close Price]]-Table2[[#This Row],[20D EMA]])/Table2[[#This Row],[20D EMA]]</f>
        <v>4.794330733599899E-2</v>
      </c>
      <c r="T619" s="2">
        <f>(Table2[[#This Row],[Close Price]]-Table2[[#This Row],[50D EMA]])/Table2[[#This Row],[50D EMA]]</f>
        <v>3.893488599675092E-2</v>
      </c>
      <c r="U619" s="2">
        <f>(Table2[[#This Row],[Close Price]]-Table2[[#This Row],[200D EMA]])/Table2[[#This Row],[200D EMA]]</f>
        <v>3.5425231420306118E-2</v>
      </c>
      <c r="V619">
        <v>1.1998373792349399</v>
      </c>
      <c r="W619">
        <v>502.35</v>
      </c>
      <c r="X619">
        <v>543.95000000000005</v>
      </c>
      <c r="Y619">
        <v>495.1</v>
      </c>
      <c r="Z619">
        <v>543.95000000000005</v>
      </c>
      <c r="AA619">
        <v>425</v>
      </c>
      <c r="AB619">
        <v>543.95000000000005</v>
      </c>
      <c r="AC619" s="2">
        <f>(Table2[[#This Row],[Close Price]]/Table2[[#This Row],[Day Low]])-1</f>
        <v>5.3846919478451216E-2</v>
      </c>
      <c r="AD619" s="2">
        <f>(Table2[[#This Row],[Day High]]/Table2[[#This Row],[Close Price]])-1</f>
        <v>2.7483944087646428E-2</v>
      </c>
      <c r="AE619" s="2">
        <f>(Table2[[#This Row],[Close Price]]/Table2[[#This Row],[Current Week Low]])-1</f>
        <v>6.927893354877801E-2</v>
      </c>
      <c r="AF619" s="2">
        <f>(Table2[[#This Row],[Current Week High]]/Table2[[#This Row],[Close Price]])-1</f>
        <v>2.7483944087646428E-2</v>
      </c>
      <c r="AG619" s="2">
        <f>(Table2[[#This Row],[Close Price]]/Table2[[#This Row],[Current Month Low]])-1</f>
        <v>0.24564705882352933</v>
      </c>
      <c r="AH619" s="2">
        <f>(Table2[[#This Row],[Current Month High]]/Table2[[#This Row],[Close Price]])-1</f>
        <v>2.7483944087646428E-2</v>
      </c>
      <c r="AI619">
        <v>17.113713638080799</v>
      </c>
      <c r="AJ619">
        <v>24.5647058823529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0.01</v>
      </c>
      <c r="AM619" t="s">
        <v>10349</v>
      </c>
      <c r="AN619">
        <v>7.21</v>
      </c>
      <c r="AO619" t="s">
        <v>10349</v>
      </c>
      <c r="AQ619">
        <f>(Table2[[#This Row],[Sharpe Ratio]]-AVERAGE(Table2[Sharpe Ratio]))/_xlfn.STDEV.P(Table2[Sharpe Ratio])</f>
        <v>-0.75319309836626391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603</v>
      </c>
      <c r="AT619">
        <f>_xlfn.RANK.AVG(Table2[[#This Row],[6M Return vs Nifty Z-Score]],Table2[6M Return vs Nifty Z-Score])</f>
        <v>547</v>
      </c>
      <c r="AU619">
        <f>_xlfn.RANK.AVG(Table2[[#This Row],[Sharpe Ratio Z-Score]],Table2[Sharpe Ratio Z-Score])</f>
        <v>551.5</v>
      </c>
      <c r="AV619">
        <f>(Table2[[#This Row],[Rank 1Y]]+Table2[[#This Row],[Rank 6M]]+Table2[[#This Row],[Rank Sharpe]])/3</f>
        <v>567.16666666666663</v>
      </c>
    </row>
    <row r="620" spans="1:48" x14ac:dyDescent="0.3">
      <c r="A620" t="s">
        <v>1929</v>
      </c>
      <c r="B620" t="s">
        <v>1930</v>
      </c>
      <c r="C620" t="s">
        <v>10315</v>
      </c>
      <c r="D620" t="s">
        <v>514</v>
      </c>
      <c r="E620">
        <v>3669.6258375150001</v>
      </c>
      <c r="F620">
        <v>329.45</v>
      </c>
      <c r="G620">
        <v>-20.349356219657199</v>
      </c>
      <c r="H620">
        <f>(Table2[[#This Row],[1Y Return vs Nifty]]-AVERAGE(Table2[1Y Return vs Nifty]))/_xlfn.STDEV.P(Table2[1Y Return vs Nifty])</f>
        <v>-0.78776387947996407</v>
      </c>
      <c r="I620">
        <v>-17.065579012424401</v>
      </c>
      <c r="J620">
        <f>(Table2[[#This Row],[1M Return vs Nifty]]-AVERAGE(Table2[1M Return vs Nifty]))/_xlfn.STDEV.P(Table2[1M Return vs Nifty])</f>
        <v>-1.652732325529402</v>
      </c>
      <c r="K620">
        <v>-12.0132911773443</v>
      </c>
      <c r="L620">
        <f>(Table2[[#This Row],[6M Return vs Nifty]]-AVERAGE(Table2[6M Return vs Nifty]))/_xlfn.STDEV.P(Table2[6M Return vs Nifty])</f>
        <v>-0.6822624051871683</v>
      </c>
      <c r="M620">
        <v>-8.14008220590053</v>
      </c>
      <c r="N620">
        <f>(Table2[[#This Row],[1W Return vs Nifty]]-AVERAGE(Table2[1W Return vs Nifty]))/_xlfn.STDEV.P(Table2[1W Return vs Nifty])</f>
        <v>-1.9440842168396051</v>
      </c>
      <c r="O620">
        <v>351.55</v>
      </c>
      <c r="P620">
        <v>358.950573564742</v>
      </c>
      <c r="Q620">
        <v>332.55505952463898</v>
      </c>
      <c r="R620">
        <v>34.886350617089903</v>
      </c>
      <c r="S620" s="2">
        <f>(Table2[[#This Row],[Close Price]]-Table2[[#This Row],[20D EMA]])/Table2[[#This Row],[20D EMA]]</f>
        <v>-6.2864457402929938E-2</v>
      </c>
      <c r="T620" s="2">
        <f>(Table2[[#This Row],[Close Price]]-Table2[[#This Row],[50D EMA]])/Table2[[#This Row],[50D EMA]]</f>
        <v>-8.2185614781922475E-2</v>
      </c>
      <c r="U620" s="2">
        <f>(Table2[[#This Row],[Close Price]]-Table2[[#This Row],[200D EMA]])/Table2[[#This Row],[200D EMA]]</f>
        <v>-9.3369787519619295E-3</v>
      </c>
      <c r="V620">
        <v>0.55642394394818395</v>
      </c>
      <c r="W620">
        <v>327.5</v>
      </c>
      <c r="X620">
        <v>337.95</v>
      </c>
      <c r="Y620">
        <v>327.5</v>
      </c>
      <c r="Z620">
        <v>346.6</v>
      </c>
      <c r="AA620">
        <v>314.25</v>
      </c>
      <c r="AB620">
        <v>388</v>
      </c>
      <c r="AC620" s="2">
        <f>(Table2[[#This Row],[Close Price]]/Table2[[#This Row],[Day Low]])-1</f>
        <v>5.9541984732824904E-3</v>
      </c>
      <c r="AD620" s="2">
        <f>(Table2[[#This Row],[Day High]]/Table2[[#This Row],[Close Price]])-1</f>
        <v>2.5800576718773671E-2</v>
      </c>
      <c r="AE620" s="2">
        <f>(Table2[[#This Row],[Close Price]]/Table2[[#This Row],[Current Week Low]])-1</f>
        <v>5.9541984732824904E-3</v>
      </c>
      <c r="AF620" s="2">
        <f>(Table2[[#This Row],[Current Week High]]/Table2[[#This Row],[Close Price]])-1</f>
        <v>5.2056457732584827E-2</v>
      </c>
      <c r="AG620" s="2">
        <f>(Table2[[#This Row],[Close Price]]/Table2[[#This Row],[Current Month Low]])-1</f>
        <v>4.8369132856006303E-2</v>
      </c>
      <c r="AH620" s="2">
        <f>(Table2[[#This Row],[Current Month High]]/Table2[[#This Row],[Close Price]])-1</f>
        <v>0.17772044316284719</v>
      </c>
      <c r="AI620">
        <v>37.1680072848687</v>
      </c>
      <c r="AJ620">
        <v>40.012749681257901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0.04</v>
      </c>
      <c r="AM620" t="s">
        <v>10349</v>
      </c>
      <c r="AN620">
        <v>-8.52</v>
      </c>
      <c r="AO620" t="s">
        <v>10348</v>
      </c>
      <c r="AQ620">
        <f>(Table2[[#This Row],[Sharpe Ratio]]-AVERAGE(Table2[Sharpe Ratio]))/_xlfn.STDEV.P(Table2[Sharpe Ratio])</f>
        <v>-0.75319309836626391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599</v>
      </c>
      <c r="AT620">
        <f>_xlfn.RANK.AVG(Table2[[#This Row],[6M Return vs Nifty Z-Score]],Table2[6M Return vs Nifty Z-Score])</f>
        <v>552</v>
      </c>
      <c r="AU620">
        <f>_xlfn.RANK.AVG(Table2[[#This Row],[Sharpe Ratio Z-Score]],Table2[Sharpe Ratio Z-Score])</f>
        <v>551.5</v>
      </c>
      <c r="AV620">
        <f>(Table2[[#This Row],[Rank 1Y]]+Table2[[#This Row],[Rank 6M]]+Table2[[#This Row],[Rank Sharpe]])/3</f>
        <v>567.5</v>
      </c>
    </row>
    <row r="621" spans="1:48" x14ac:dyDescent="0.3">
      <c r="A621" t="s">
        <v>1323</v>
      </c>
      <c r="B621" t="s">
        <v>1324</v>
      </c>
      <c r="C621" t="s">
        <v>10314</v>
      </c>
      <c r="D621" t="s">
        <v>402</v>
      </c>
      <c r="E621">
        <v>8602.7464477399899</v>
      </c>
      <c r="F621">
        <v>195.34</v>
      </c>
      <c r="G621">
        <v>-30.899321119849699</v>
      </c>
      <c r="H621">
        <f>(Table2[[#This Row],[1Y Return vs Nifty]]-AVERAGE(Table2[1Y Return vs Nifty]))/_xlfn.STDEV.P(Table2[1Y Return vs Nifty])</f>
        <v>-0.95411097006744761</v>
      </c>
      <c r="I621">
        <v>1.5303809938123001</v>
      </c>
      <c r="J621">
        <f>(Table2[[#This Row],[1M Return vs Nifty]]-AVERAGE(Table2[1M Return vs Nifty]))/_xlfn.STDEV.P(Table2[1M Return vs Nifty])</f>
        <v>0.13624588311269184</v>
      </c>
      <c r="K621">
        <v>-7.4814449317142602</v>
      </c>
      <c r="L621">
        <f>(Table2[[#This Row],[6M Return vs Nifty]]-AVERAGE(Table2[6M Return vs Nifty]))/_xlfn.STDEV.P(Table2[6M Return vs Nifty])</f>
        <v>-0.52671724232555139</v>
      </c>
      <c r="M621">
        <v>1.8780630789300701</v>
      </c>
      <c r="N621">
        <f>(Table2[[#This Row],[1W Return vs Nifty]]-AVERAGE(Table2[1W Return vs Nifty]))/_xlfn.STDEV.P(Table2[1W Return vs Nifty])</f>
        <v>0.32818243098142486</v>
      </c>
      <c r="O621">
        <v>191.13</v>
      </c>
      <c r="P621">
        <v>187.17458687676401</v>
      </c>
      <c r="Q621">
        <v>190.93073625407499</v>
      </c>
      <c r="R621">
        <v>60.787009674325603</v>
      </c>
      <c r="S621" s="2">
        <f>(Table2[[#This Row],[Close Price]]-Table2[[#This Row],[20D EMA]])/Table2[[#This Row],[20D EMA]]</f>
        <v>2.202689269083874E-2</v>
      </c>
      <c r="T621" s="2">
        <f>(Table2[[#This Row],[Close Price]]-Table2[[#This Row],[50D EMA]])/Table2[[#This Row],[50D EMA]]</f>
        <v>4.3624582051900625E-2</v>
      </c>
      <c r="U621" s="2">
        <f>(Table2[[#This Row],[Close Price]]-Table2[[#This Row],[200D EMA]])/Table2[[#This Row],[200D EMA]]</f>
        <v>2.309352507842179E-2</v>
      </c>
      <c r="V621">
        <v>0.72041360573828706</v>
      </c>
      <c r="W621">
        <v>194.91</v>
      </c>
      <c r="X621">
        <v>199.3</v>
      </c>
      <c r="Y621">
        <v>194.84</v>
      </c>
      <c r="Z621">
        <v>200.25</v>
      </c>
      <c r="AA621">
        <v>176.35</v>
      </c>
      <c r="AB621">
        <v>200.25</v>
      </c>
      <c r="AC621" s="2">
        <f>(Table2[[#This Row],[Close Price]]/Table2[[#This Row],[Day Low]])-1</f>
        <v>2.2061464265559216E-3</v>
      </c>
      <c r="AD621" s="2">
        <f>(Table2[[#This Row],[Day High]]/Table2[[#This Row],[Close Price]])-1</f>
        <v>2.0272345653731927E-2</v>
      </c>
      <c r="AE621" s="2">
        <f>(Table2[[#This Row],[Close Price]]/Table2[[#This Row],[Current Week Low]])-1</f>
        <v>2.5662081708068829E-3</v>
      </c>
      <c r="AF621" s="2">
        <f>(Table2[[#This Row],[Current Week High]]/Table2[[#This Row],[Close Price]])-1</f>
        <v>2.5135660898945478E-2</v>
      </c>
      <c r="AG621" s="2">
        <f>(Table2[[#This Row],[Close Price]]/Table2[[#This Row],[Current Month Low]])-1</f>
        <v>0.10768358378225118</v>
      </c>
      <c r="AH621" s="2">
        <f>(Table2[[#This Row],[Current Month High]]/Table2[[#This Row],[Close Price]])-1</f>
        <v>2.5135660898945478E-2</v>
      </c>
      <c r="AI621">
        <v>32.0774035015869</v>
      </c>
      <c r="AJ621">
        <v>34.717241379310302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0.05</v>
      </c>
      <c r="AM621" t="s">
        <v>10349</v>
      </c>
      <c r="AN621">
        <v>2.86</v>
      </c>
      <c r="AO621" t="s">
        <v>10349</v>
      </c>
      <c r="AQ621">
        <f>(Table2[[#This Row],[Sharpe Ratio]]-AVERAGE(Table2[Sharpe Ratio]))/_xlfn.STDEV.P(Table2[Sharpe Ratio])</f>
        <v>-0.75319309836626391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651</v>
      </c>
      <c r="AT621">
        <f>_xlfn.RANK.AVG(Table2[[#This Row],[6M Return vs Nifty Z-Score]],Table2[6M Return vs Nifty Z-Score])</f>
        <v>501</v>
      </c>
      <c r="AU621">
        <f>_xlfn.RANK.AVG(Table2[[#This Row],[Sharpe Ratio Z-Score]],Table2[Sharpe Ratio Z-Score])</f>
        <v>551.5</v>
      </c>
      <c r="AV621">
        <f>(Table2[[#This Row],[Rank 1Y]]+Table2[[#This Row],[Rank 6M]]+Table2[[#This Row],[Rank Sharpe]])/3</f>
        <v>567.83333333333337</v>
      </c>
    </row>
    <row r="622" spans="1:48" x14ac:dyDescent="0.3">
      <c r="A622" t="s">
        <v>22</v>
      </c>
      <c r="B622" t="s">
        <v>23</v>
      </c>
      <c r="C622" t="s">
        <v>10305</v>
      </c>
      <c r="D622" t="s">
        <v>24</v>
      </c>
      <c r="E622">
        <v>1247861.75852778</v>
      </c>
      <c r="F622">
        <v>1637.75</v>
      </c>
      <c r="G622">
        <v>-26.052870903545401</v>
      </c>
      <c r="H622">
        <f>(Table2[[#This Row],[1Y Return vs Nifty]]-AVERAGE(Table2[1Y Return vs Nifty]))/_xlfn.STDEV.P(Table2[1Y Return vs Nifty])</f>
        <v>-0.87769432785240198</v>
      </c>
      <c r="I622">
        <v>0.805282845126713</v>
      </c>
      <c r="J622">
        <f>(Table2[[#This Row],[1M Return vs Nifty]]-AVERAGE(Table2[1M Return vs Nifty]))/_xlfn.STDEV.P(Table2[1M Return vs Nifty])</f>
        <v>6.6489614187065477E-2</v>
      </c>
      <c r="K622">
        <v>2.6213811174225499</v>
      </c>
      <c r="L622">
        <f>(Table2[[#This Row],[6M Return vs Nifty]]-AVERAGE(Table2[6M Return vs Nifty]))/_xlfn.STDEV.P(Table2[6M Return vs Nifty])</f>
        <v>-0.17996105555269254</v>
      </c>
      <c r="M622">
        <v>-0.68072378397787403</v>
      </c>
      <c r="N622">
        <f>(Table2[[#This Row],[1W Return vs Nifty]]-AVERAGE(Table2[1W Return vs Nifty]))/_xlfn.STDEV.P(Table2[1W Return vs Nifty])</f>
        <v>-0.2521890731404221</v>
      </c>
      <c r="O622">
        <v>1630.48</v>
      </c>
      <c r="P622">
        <v>1618.4736653331699</v>
      </c>
      <c r="Q622">
        <v>1570.50746534005</v>
      </c>
      <c r="R622">
        <v>54.364051305668603</v>
      </c>
      <c r="S622" s="2">
        <f>(Table2[[#This Row],[Close Price]]-Table2[[#This Row],[20D EMA]])/Table2[[#This Row],[20D EMA]]</f>
        <v>4.4588096756783165E-3</v>
      </c>
      <c r="T622" s="2">
        <f>(Table2[[#This Row],[Close Price]]-Table2[[#This Row],[50D EMA]])/Table2[[#This Row],[50D EMA]]</f>
        <v>1.1910193585301206E-2</v>
      </c>
      <c r="U622" s="2">
        <f>(Table2[[#This Row],[Close Price]]-Table2[[#This Row],[200D EMA]])/Table2[[#This Row],[200D EMA]]</f>
        <v>4.2815800716611375E-2</v>
      </c>
      <c r="V622">
        <v>0.71864015697820605</v>
      </c>
      <c r="W622">
        <v>1632.2</v>
      </c>
      <c r="X622">
        <v>1647.4</v>
      </c>
      <c r="Y622">
        <v>1632.2</v>
      </c>
      <c r="Z622">
        <v>1647.95</v>
      </c>
      <c r="AA622">
        <v>1593.3</v>
      </c>
      <c r="AB622">
        <v>1675.95</v>
      </c>
      <c r="AC622" s="2">
        <f>(Table2[[#This Row],[Close Price]]/Table2[[#This Row],[Day Low]])-1</f>
        <v>3.4003185884081688E-3</v>
      </c>
      <c r="AD622" s="2">
        <f>(Table2[[#This Row],[Day High]]/Table2[[#This Row],[Close Price]])-1</f>
        <v>5.8922301938635346E-3</v>
      </c>
      <c r="AE622" s="2">
        <f>(Table2[[#This Row],[Close Price]]/Table2[[#This Row],[Current Week Low]])-1</f>
        <v>3.4003185884081688E-3</v>
      </c>
      <c r="AF622" s="2">
        <f>(Table2[[#This Row],[Current Week High]]/Table2[[#This Row],[Close Price]])-1</f>
        <v>6.2280567852237567E-3</v>
      </c>
      <c r="AG622" s="2">
        <f>(Table2[[#This Row],[Close Price]]/Table2[[#This Row],[Current Month Low]])-1</f>
        <v>2.7898073181447325E-2</v>
      </c>
      <c r="AH622" s="2">
        <f>(Table2[[#This Row],[Current Month High]]/Table2[[#This Row],[Close Price]])-1</f>
        <v>2.3324683254464906E-2</v>
      </c>
      <c r="AI622">
        <v>9.5405281636391202</v>
      </c>
      <c r="AJ622">
        <v>20.109273587327099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0.01</v>
      </c>
      <c r="AM622" t="s">
        <v>10349</v>
      </c>
      <c r="AN622">
        <v>-0.3</v>
      </c>
      <c r="AO622" t="s">
        <v>10348</v>
      </c>
      <c r="AP622">
        <v>-8.6185235666035004E-2</v>
      </c>
      <c r="AQ622">
        <f>(Table2[[#This Row],[Sharpe Ratio]]-AVERAGE(Table2[Sharpe Ratio]))/_xlfn.STDEV.P(Table2[Sharpe Ratio])</f>
        <v>-1.7433663995612558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-2.9867212419197071</v>
      </c>
      <c r="AS622">
        <f>_xlfn.RANK.AVG(Table2[[#This Row],[1Y Return vs Nifty Z-Score]],Table2[1Y Return vs Nifty Z-Score])</f>
        <v>623</v>
      </c>
      <c r="AT622">
        <f>_xlfn.RANK.AVG(Table2[[#This Row],[6M Return vs Nifty Z-Score]],Table2[6M Return vs Nifty Z-Score])</f>
        <v>369</v>
      </c>
      <c r="AU622">
        <f>_xlfn.RANK.AVG(Table2[[#This Row],[Sharpe Ratio Z-Score]],Table2[Sharpe Ratio Z-Score])</f>
        <v>712</v>
      </c>
      <c r="AV622">
        <f>(Table2[[#This Row],[Rank 1Y]]+Table2[[#This Row],[Rank 6M]]+Table2[[#This Row],[Rank Sharpe]])/3</f>
        <v>568</v>
      </c>
    </row>
    <row r="623" spans="1:48" x14ac:dyDescent="0.3">
      <c r="A623" t="s">
        <v>2041</v>
      </c>
      <c r="B623" t="s">
        <v>2042</v>
      </c>
      <c r="C623" t="s">
        <v>10309</v>
      </c>
      <c r="D623" t="s">
        <v>201</v>
      </c>
      <c r="E623">
        <v>3156.8276178249998</v>
      </c>
      <c r="F623">
        <v>201.35</v>
      </c>
      <c r="G623">
        <v>-1.15648981625872</v>
      </c>
      <c r="H623">
        <f>(Table2[[#This Row],[1Y Return vs Nifty]]-AVERAGE(Table2[1Y Return vs Nifty]))/_xlfn.STDEV.P(Table2[1Y Return vs Nifty])</f>
        <v>-0.48513941423825097</v>
      </c>
      <c r="I623">
        <v>13.7473107228356</v>
      </c>
      <c r="J623">
        <f>(Table2[[#This Row],[1M Return vs Nifty]]-AVERAGE(Table2[1M Return vs Nifty]))/_xlfn.STDEV.P(Table2[1M Return vs Nifty])</f>
        <v>1.3115453059122919</v>
      </c>
      <c r="K623">
        <v>-33.491659960756103</v>
      </c>
      <c r="L623">
        <f>(Table2[[#This Row],[6M Return vs Nifty]]-AVERAGE(Table2[6M Return vs Nifty]))/_xlfn.STDEV.P(Table2[6M Return vs Nifty])</f>
        <v>-1.4194578415149495</v>
      </c>
      <c r="M623">
        <v>11.006300471873001</v>
      </c>
      <c r="N623">
        <f>(Table2[[#This Row],[1W Return vs Nifty]]-AVERAGE(Table2[1W Return vs Nifty]))/_xlfn.STDEV.P(Table2[1W Return vs Nifty])</f>
        <v>2.3986045292498615</v>
      </c>
      <c r="O623">
        <v>185.68</v>
      </c>
      <c r="P623">
        <v>182.762894944972</v>
      </c>
      <c r="Q623">
        <v>184.23923660402201</v>
      </c>
      <c r="R623">
        <v>68.632554846852003</v>
      </c>
      <c r="S623" s="2">
        <f>(Table2[[#This Row],[Close Price]]-Table2[[#This Row],[20D EMA]])/Table2[[#This Row],[20D EMA]]</f>
        <v>8.4392503231365726E-2</v>
      </c>
      <c r="T623" s="2">
        <f>(Table2[[#This Row],[Close Price]]-Table2[[#This Row],[50D EMA]])/Table2[[#This Row],[50D EMA]]</f>
        <v>0.10170064914229102</v>
      </c>
      <c r="U623" s="2">
        <f>(Table2[[#This Row],[Close Price]]-Table2[[#This Row],[200D EMA]])/Table2[[#This Row],[200D EMA]]</f>
        <v>9.2872526565844715E-2</v>
      </c>
      <c r="V623">
        <v>1.2706299357879001</v>
      </c>
      <c r="W623">
        <v>192</v>
      </c>
      <c r="X623">
        <v>203</v>
      </c>
      <c r="Y623">
        <v>191</v>
      </c>
      <c r="Z623">
        <v>203</v>
      </c>
      <c r="AA623">
        <v>169.1</v>
      </c>
      <c r="AB623">
        <v>207.45</v>
      </c>
      <c r="AC623" s="2">
        <f>(Table2[[#This Row],[Close Price]]/Table2[[#This Row],[Day Low]])-1</f>
        <v>4.8697916666666563E-2</v>
      </c>
      <c r="AD623" s="2">
        <f>(Table2[[#This Row],[Day High]]/Table2[[#This Row],[Close Price]])-1</f>
        <v>8.1946858703749736E-3</v>
      </c>
      <c r="AE623" s="2">
        <f>(Table2[[#This Row],[Close Price]]/Table2[[#This Row],[Current Week Low]])-1</f>
        <v>5.4188481675392586E-2</v>
      </c>
      <c r="AF623" s="2">
        <f>(Table2[[#This Row],[Current Week High]]/Table2[[#This Row],[Close Price]])-1</f>
        <v>8.1946858703749736E-3</v>
      </c>
      <c r="AG623" s="2">
        <f>(Table2[[#This Row],[Close Price]]/Table2[[#This Row],[Current Month Low]])-1</f>
        <v>0.19071555292726194</v>
      </c>
      <c r="AH623" s="2">
        <f>(Table2[[#This Row],[Current Month High]]/Table2[[#This Row],[Close Price]])-1</f>
        <v>3.029550533896197E-2</v>
      </c>
      <c r="AI623">
        <v>40.551278867643397</v>
      </c>
      <c r="AJ623">
        <v>51.390977443609003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0.18</v>
      </c>
      <c r="AM623" t="s">
        <v>10349</v>
      </c>
      <c r="AN623">
        <v>2.4700000000000002</v>
      </c>
      <c r="AO623" t="s">
        <v>10349</v>
      </c>
      <c r="AP623">
        <v>2.3122948584040001E-3</v>
      </c>
      <c r="AQ623">
        <f>(Table2[[#This Row],[Sharpe Ratio]]-AVERAGE(Table2[Sharpe Ratio]))/_xlfn.STDEV.P(Table2[Sharpe Ratio])</f>
        <v>-0.7266273807513105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475</v>
      </c>
      <c r="AT623">
        <f>_xlfn.RANK.AVG(Table2[[#This Row],[6M Return vs Nifty Z-Score]],Table2[6M Return vs Nifty Z-Score])</f>
        <v>710</v>
      </c>
      <c r="AU623">
        <f>_xlfn.RANK.AVG(Table2[[#This Row],[Sharpe Ratio Z-Score]],Table2[Sharpe Ratio Z-Score])</f>
        <v>522</v>
      </c>
      <c r="AV623">
        <f>(Table2[[#This Row],[Rank 1Y]]+Table2[[#This Row],[Rank 6M]]+Table2[[#This Row],[Rank Sharpe]])/3</f>
        <v>569</v>
      </c>
    </row>
    <row r="624" spans="1:48" x14ac:dyDescent="0.3">
      <c r="A624" t="s">
        <v>1490</v>
      </c>
      <c r="B624" t="s">
        <v>1491</v>
      </c>
      <c r="C624" t="s">
        <v>10314</v>
      </c>
      <c r="D624" t="s">
        <v>402</v>
      </c>
      <c r="E624">
        <v>6970.8734069279999</v>
      </c>
      <c r="F624">
        <v>70.930000000000007</v>
      </c>
      <c r="G624">
        <v>-24.774273275652899</v>
      </c>
      <c r="H624">
        <f>(Table2[[#This Row],[1Y Return vs Nifty]]-AVERAGE(Table2[1Y Return vs Nifty]))/_xlfn.STDEV.P(Table2[1Y Return vs Nifty])</f>
        <v>-0.85753397685179389</v>
      </c>
      <c r="I624">
        <v>10.3040063025395</v>
      </c>
      <c r="J624">
        <f>(Table2[[#This Row],[1M Return vs Nifty]]-AVERAGE(Table2[1M Return vs Nifty]))/_xlfn.STDEV.P(Table2[1M Return vs Nifty])</f>
        <v>0.98029074462237831</v>
      </c>
      <c r="K624">
        <v>-27.0883911828038</v>
      </c>
      <c r="L624">
        <f>(Table2[[#This Row],[6M Return vs Nifty]]-AVERAGE(Table2[6M Return vs Nifty]))/_xlfn.STDEV.P(Table2[6M Return vs Nifty])</f>
        <v>-1.1996804194822148</v>
      </c>
      <c r="M624">
        <v>11.872563582328601</v>
      </c>
      <c r="N624">
        <f>(Table2[[#This Row],[1W Return vs Nifty]]-AVERAGE(Table2[1W Return vs Nifty]))/_xlfn.STDEV.P(Table2[1W Return vs Nifty])</f>
        <v>2.5950860852826403</v>
      </c>
      <c r="O624">
        <v>65.41</v>
      </c>
      <c r="P624">
        <v>64.906473857095193</v>
      </c>
      <c r="Q624">
        <v>68.847263139505898</v>
      </c>
      <c r="R624">
        <v>81.039058082971295</v>
      </c>
      <c r="S624" s="2">
        <f>(Table2[[#This Row],[Close Price]]-Table2[[#This Row],[20D EMA]])/Table2[[#This Row],[20D EMA]]</f>
        <v>8.4390765937930143E-2</v>
      </c>
      <c r="T624" s="2">
        <f>(Table2[[#This Row],[Close Price]]-Table2[[#This Row],[50D EMA]])/Table2[[#This Row],[50D EMA]]</f>
        <v>9.28031640752328E-2</v>
      </c>
      <c r="U624" s="2">
        <f>(Table2[[#This Row],[Close Price]]-Table2[[#This Row],[200D EMA]])/Table2[[#This Row],[200D EMA]]</f>
        <v>3.0251556351250129E-2</v>
      </c>
      <c r="V624">
        <v>2.78166740937524</v>
      </c>
      <c r="W624">
        <v>70</v>
      </c>
      <c r="X624">
        <v>72.3</v>
      </c>
      <c r="Y624">
        <v>70</v>
      </c>
      <c r="Z624">
        <v>74.099999999999994</v>
      </c>
      <c r="AA624">
        <v>58.63</v>
      </c>
      <c r="AB624">
        <v>74.099999999999994</v>
      </c>
      <c r="AC624" s="2">
        <f>(Table2[[#This Row],[Close Price]]/Table2[[#This Row],[Day Low]])-1</f>
        <v>1.3285714285714345E-2</v>
      </c>
      <c r="AD624" s="2">
        <f>(Table2[[#This Row],[Day High]]/Table2[[#This Row],[Close Price]])-1</f>
        <v>1.9314817425630793E-2</v>
      </c>
      <c r="AE624" s="2">
        <f>(Table2[[#This Row],[Close Price]]/Table2[[#This Row],[Current Week Low]])-1</f>
        <v>1.3285714285714345E-2</v>
      </c>
      <c r="AF624" s="2">
        <f>(Table2[[#This Row],[Current Week High]]/Table2[[#This Row],[Close Price]])-1</f>
        <v>4.4691949809671394E-2</v>
      </c>
      <c r="AG624" s="2">
        <f>(Table2[[#This Row],[Close Price]]/Table2[[#This Row],[Current Month Low]])-1</f>
        <v>0.20979020979020979</v>
      </c>
      <c r="AH624" s="2">
        <f>(Table2[[#This Row],[Current Month High]]/Table2[[#This Row],[Close Price]])-1</f>
        <v>4.4691949809671394E-2</v>
      </c>
      <c r="AI624">
        <v>38.164387424220998</v>
      </c>
      <c r="AJ624">
        <v>20.979020979020898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-0.02</v>
      </c>
      <c r="AM624" t="s">
        <v>10348</v>
      </c>
      <c r="AN624">
        <v>17.41</v>
      </c>
      <c r="AO624" t="s">
        <v>10349</v>
      </c>
      <c r="AP624">
        <v>4.7090643122851002E-2</v>
      </c>
      <c r="AQ624">
        <f>(Table2[[#This Row],[Sharpe Ratio]]-AVERAGE(Table2[Sharpe Ratio]))/_xlfn.STDEV.P(Table2[Sharpe Ratio])</f>
        <v>-0.21217354674572639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616</v>
      </c>
      <c r="AT624">
        <f>_xlfn.RANK.AVG(Table2[[#This Row],[6M Return vs Nifty Z-Score]],Table2[6M Return vs Nifty Z-Score])</f>
        <v>687</v>
      </c>
      <c r="AU624">
        <f>_xlfn.RANK.AVG(Table2[[#This Row],[Sharpe Ratio Z-Score]],Table2[Sharpe Ratio Z-Score])</f>
        <v>405</v>
      </c>
      <c r="AV624">
        <f>(Table2[[#This Row],[Rank 1Y]]+Table2[[#This Row],[Rank 6M]]+Table2[[#This Row],[Rank Sharpe]])/3</f>
        <v>569.33333333333337</v>
      </c>
    </row>
    <row r="625" spans="1:48" x14ac:dyDescent="0.3">
      <c r="A625" t="s">
        <v>105</v>
      </c>
      <c r="B625" t="s">
        <v>106</v>
      </c>
      <c r="C625" t="s">
        <v>10305</v>
      </c>
      <c r="D625" t="s">
        <v>37</v>
      </c>
      <c r="E625">
        <v>273950.79467129998</v>
      </c>
      <c r="F625">
        <v>1719</v>
      </c>
      <c r="G625">
        <v>-15.2481142477671</v>
      </c>
      <c r="H625">
        <f>(Table2[[#This Row],[1Y Return vs Nifty]]-AVERAGE(Table2[1Y Return vs Nifty]))/_xlfn.STDEV.P(Table2[1Y Return vs Nifty])</f>
        <v>-0.70732979572379984</v>
      </c>
      <c r="I625">
        <v>5.5679101480402604</v>
      </c>
      <c r="J625">
        <f>(Table2[[#This Row],[1M Return vs Nifty]]-AVERAGE(Table2[1M Return vs Nifty]))/_xlfn.STDEV.P(Table2[1M Return vs Nifty])</f>
        <v>0.524666361068576</v>
      </c>
      <c r="K625">
        <v>-5.3037179488453496</v>
      </c>
      <c r="L625">
        <f>(Table2[[#This Row],[6M Return vs Nifty]]-AVERAGE(Table2[6M Return vs Nifty]))/_xlfn.STDEV.P(Table2[6M Return vs Nifty])</f>
        <v>-0.45197178984134223</v>
      </c>
      <c r="M625">
        <v>7.0486051850287703</v>
      </c>
      <c r="N625">
        <f>(Table2[[#This Row],[1W Return vs Nifty]]-AVERAGE(Table2[1W Return vs Nifty]))/_xlfn.STDEV.P(Table2[1W Return vs Nifty])</f>
        <v>1.500939467818613</v>
      </c>
      <c r="O625">
        <v>1610.67</v>
      </c>
      <c r="P625">
        <v>1599.1657288003801</v>
      </c>
      <c r="Q625">
        <v>1592.0045808046</v>
      </c>
      <c r="R625">
        <v>83.830948407822305</v>
      </c>
      <c r="S625" s="2">
        <f>(Table2[[#This Row],[Close Price]]-Table2[[#This Row],[20D EMA]])/Table2[[#This Row],[20D EMA]]</f>
        <v>6.7257725046098782E-2</v>
      </c>
      <c r="T625" s="2">
        <f>(Table2[[#This Row],[Close Price]]-Table2[[#This Row],[50D EMA]])/Table2[[#This Row],[50D EMA]]</f>
        <v>7.4935492326685893E-2</v>
      </c>
      <c r="U625" s="2">
        <f>(Table2[[#This Row],[Close Price]]-Table2[[#This Row],[200D EMA]])/Table2[[#This Row],[200D EMA]]</f>
        <v>7.9770762425329489E-2</v>
      </c>
      <c r="V625">
        <v>1.0786988423583901</v>
      </c>
      <c r="W625">
        <v>1652</v>
      </c>
      <c r="X625">
        <v>1729</v>
      </c>
      <c r="Y625">
        <v>1638.75</v>
      </c>
      <c r="Z625">
        <v>1729</v>
      </c>
      <c r="AA625">
        <v>1523.25</v>
      </c>
      <c r="AB625">
        <v>1729</v>
      </c>
      <c r="AC625" s="2">
        <f>(Table2[[#This Row],[Close Price]]/Table2[[#This Row],[Day Low]])-1</f>
        <v>4.0556900726392175E-2</v>
      </c>
      <c r="AD625" s="2">
        <f>(Table2[[#This Row],[Day High]]/Table2[[#This Row],[Close Price]])-1</f>
        <v>5.8173356602675419E-3</v>
      </c>
      <c r="AE625" s="2">
        <f>(Table2[[#This Row],[Close Price]]/Table2[[#This Row],[Current Week Low]])-1</f>
        <v>4.8970251716247137E-2</v>
      </c>
      <c r="AF625" s="2">
        <f>(Table2[[#This Row],[Current Week High]]/Table2[[#This Row],[Close Price]])-1</f>
        <v>5.8173356602675419E-3</v>
      </c>
      <c r="AG625" s="2">
        <f>(Table2[[#This Row],[Close Price]]/Table2[[#This Row],[Current Month Low]])-1</f>
        <v>0.12850812407680956</v>
      </c>
      <c r="AH625" s="2">
        <f>(Table2[[#This Row],[Current Month High]]/Table2[[#This Row],[Close Price]])-1</f>
        <v>5.8173356602675419E-3</v>
      </c>
      <c r="AI625">
        <v>1.2798138452588801</v>
      </c>
      <c r="AJ625">
        <v>21.137380641978702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0.05</v>
      </c>
      <c r="AM625" t="s">
        <v>10349</v>
      </c>
      <c r="AN625">
        <v>11.62</v>
      </c>
      <c r="AO625" t="s">
        <v>10349</v>
      </c>
      <c r="AP625">
        <v>-4.8380624147284002E-2</v>
      </c>
      <c r="AQ625">
        <f>(Table2[[#This Row],[Sharpe Ratio]]-AVERAGE(Table2[Sharpe Ratio]))/_xlfn.STDEV.P(Table2[Sharpe Ratio])</f>
        <v>-1.3090331091938894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-0.44272886587184246</v>
      </c>
      <c r="AS625">
        <f>_xlfn.RANK.AVG(Table2[[#This Row],[1Y Return vs Nifty Z-Score]],Table2[1Y Return vs Nifty Z-Score])</f>
        <v>571</v>
      </c>
      <c r="AT625">
        <f>_xlfn.RANK.AVG(Table2[[#This Row],[6M Return vs Nifty Z-Score]],Table2[6M Return vs Nifty Z-Score])</f>
        <v>476</v>
      </c>
      <c r="AU625">
        <f>_xlfn.RANK.AVG(Table2[[#This Row],[Sharpe Ratio Z-Score]],Table2[Sharpe Ratio Z-Score])</f>
        <v>663</v>
      </c>
      <c r="AV625">
        <f>(Table2[[#This Row],[Rank 1Y]]+Table2[[#This Row],[Rank 6M]]+Table2[[#This Row],[Rank Sharpe]])/3</f>
        <v>570</v>
      </c>
    </row>
    <row r="626" spans="1:48" x14ac:dyDescent="0.3">
      <c r="A626" t="s">
        <v>159</v>
      </c>
      <c r="B626" t="s">
        <v>160</v>
      </c>
      <c r="C626" t="s">
        <v>10304</v>
      </c>
      <c r="D626" t="s">
        <v>21</v>
      </c>
      <c r="E626">
        <v>170293.47465140501</v>
      </c>
      <c r="F626">
        <v>5751.55</v>
      </c>
      <c r="G626">
        <v>-17.738677592639601</v>
      </c>
      <c r="H626">
        <f>(Table2[[#This Row],[1Y Return vs Nifty]]-AVERAGE(Table2[1Y Return vs Nifty]))/_xlfn.STDEV.P(Table2[1Y Return vs Nifty])</f>
        <v>-0.74659987579163134</v>
      </c>
      <c r="I626">
        <v>-2.16270585773667</v>
      </c>
      <c r="J626">
        <f>(Table2[[#This Row],[1M Return vs Nifty]]-AVERAGE(Table2[1M Return vs Nifty]))/_xlfn.STDEV.P(Table2[1M Return vs Nifty])</f>
        <v>-0.21903837743787641</v>
      </c>
      <c r="K626">
        <v>-7.0263707074369597</v>
      </c>
      <c r="L626">
        <f>(Table2[[#This Row],[6M Return vs Nifty]]-AVERAGE(Table2[6M Return vs Nifty]))/_xlfn.STDEV.P(Table2[6M Return vs Nifty])</f>
        <v>-0.5110978698904004</v>
      </c>
      <c r="M626">
        <v>-0.23569548535176699</v>
      </c>
      <c r="N626">
        <f>(Table2[[#This Row],[1W Return vs Nifty]]-AVERAGE(Table2[1W Return vs Nifty]))/_xlfn.STDEV.P(Table2[1W Return vs Nifty])</f>
        <v>-0.15124993405288789</v>
      </c>
      <c r="O626">
        <v>5601.68</v>
      </c>
      <c r="P626">
        <v>5458.5496478060904</v>
      </c>
      <c r="Q626">
        <v>5264.4852896625398</v>
      </c>
      <c r="R626">
        <v>66.236441241368595</v>
      </c>
      <c r="S626" s="2">
        <f>(Table2[[#This Row],[Close Price]]-Table2[[#This Row],[20D EMA]])/Table2[[#This Row],[20D EMA]]</f>
        <v>2.6754473657902608E-2</v>
      </c>
      <c r="T626" s="2">
        <f>(Table2[[#This Row],[Close Price]]-Table2[[#This Row],[50D EMA]])/Table2[[#This Row],[50D EMA]]</f>
        <v>5.3677326597491505E-2</v>
      </c>
      <c r="U626" s="2">
        <f>(Table2[[#This Row],[Close Price]]-Table2[[#This Row],[200D EMA]])/Table2[[#This Row],[200D EMA]]</f>
        <v>9.2518961216184123E-2</v>
      </c>
      <c r="V626">
        <v>0.59369046910734802</v>
      </c>
      <c r="W626">
        <v>5706.05</v>
      </c>
      <c r="X626">
        <v>5799</v>
      </c>
      <c r="Y626">
        <v>5649.75</v>
      </c>
      <c r="Z626">
        <v>5799</v>
      </c>
      <c r="AA626">
        <v>5257.05</v>
      </c>
      <c r="AB626">
        <v>5799</v>
      </c>
      <c r="AC626" s="2">
        <f>(Table2[[#This Row],[Close Price]]/Table2[[#This Row],[Day Low]])-1</f>
        <v>7.9739925167148229E-3</v>
      </c>
      <c r="AD626" s="2">
        <f>(Table2[[#This Row],[Day High]]/Table2[[#This Row],[Close Price]])-1</f>
        <v>8.2499500134745052E-3</v>
      </c>
      <c r="AE626" s="2">
        <f>(Table2[[#This Row],[Close Price]]/Table2[[#This Row],[Current Week Low]])-1</f>
        <v>1.8018496393645833E-2</v>
      </c>
      <c r="AF626" s="2">
        <f>(Table2[[#This Row],[Current Week High]]/Table2[[#This Row],[Close Price]])-1</f>
        <v>8.2499500134745052E-3</v>
      </c>
      <c r="AG626" s="2">
        <f>(Table2[[#This Row],[Close Price]]/Table2[[#This Row],[Current Month Low]])-1</f>
        <v>9.4064161459373574E-2</v>
      </c>
      <c r="AH626" s="2">
        <f>(Table2[[#This Row],[Current Month High]]/Table2[[#This Row],[Close Price]])-1</f>
        <v>8.2499500134745052E-3</v>
      </c>
      <c r="AI626">
        <v>12.004590067025401</v>
      </c>
      <c r="AJ626">
        <v>27.4285207874068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-0.02</v>
      </c>
      <c r="AM626" t="s">
        <v>10348</v>
      </c>
      <c r="AN626">
        <v>7.74</v>
      </c>
      <c r="AO626" t="s">
        <v>10349</v>
      </c>
      <c r="AP626">
        <v>-3.0231121441055001E-2</v>
      </c>
      <c r="AQ626">
        <f>(Table2[[#This Row],[Sharpe Ratio]]-AVERAGE(Table2[Sharpe Ratio]))/_xlfn.STDEV.P(Table2[Sharpe Ratio])</f>
        <v>-1.1005153407989423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-2.7285013979717383</v>
      </c>
      <c r="AS626">
        <f>_xlfn.RANK.AVG(Table2[[#This Row],[1Y Return vs Nifty Z-Score]],Table2[1Y Return vs Nifty Z-Score])</f>
        <v>585</v>
      </c>
      <c r="AT626">
        <f>_xlfn.RANK.AVG(Table2[[#This Row],[6M Return vs Nifty Z-Score]],Table2[6M Return vs Nifty Z-Score])</f>
        <v>491</v>
      </c>
      <c r="AU626">
        <f>_xlfn.RANK.AVG(Table2[[#This Row],[Sharpe Ratio Z-Score]],Table2[Sharpe Ratio Z-Score])</f>
        <v>635</v>
      </c>
      <c r="AV626">
        <f>(Table2[[#This Row],[Rank 1Y]]+Table2[[#This Row],[Rank 6M]]+Table2[[#This Row],[Rank Sharpe]])/3</f>
        <v>570.33333333333337</v>
      </c>
    </row>
    <row r="627" spans="1:48" x14ac:dyDescent="0.3">
      <c r="A627" t="s">
        <v>1362</v>
      </c>
      <c r="B627" t="s">
        <v>1363</v>
      </c>
      <c r="C627" t="s">
        <v>10318</v>
      </c>
      <c r="D627" t="s">
        <v>561</v>
      </c>
      <c r="E627">
        <v>8341.1703304799994</v>
      </c>
      <c r="F627">
        <v>301.60000000000002</v>
      </c>
      <c r="G627">
        <v>-24.3458719514671</v>
      </c>
      <c r="H627">
        <f>(Table2[[#This Row],[1Y Return vs Nifty]]-AVERAGE(Table2[1Y Return vs Nifty]))/_xlfn.STDEV.P(Table2[1Y Return vs Nifty])</f>
        <v>-0.85077913789675308</v>
      </c>
      <c r="I627">
        <v>7.0371198172865803</v>
      </c>
      <c r="J627">
        <f>(Table2[[#This Row],[1M Return vs Nifty]]-AVERAGE(Table2[1M Return vs Nifty]))/_xlfn.STDEV.P(Table2[1M Return vs Nifty])</f>
        <v>0.66600803320200819</v>
      </c>
      <c r="K627">
        <v>2.3257531886466598</v>
      </c>
      <c r="L627">
        <f>(Table2[[#This Row],[6M Return vs Nifty]]-AVERAGE(Table2[6M Return vs Nifty]))/_xlfn.STDEV.P(Table2[6M Return vs Nifty])</f>
        <v>-0.19010780189745857</v>
      </c>
      <c r="M627">
        <v>3.3242313835539798</v>
      </c>
      <c r="N627">
        <f>(Table2[[#This Row],[1W Return vs Nifty]]-AVERAGE(Table2[1W Return vs Nifty]))/_xlfn.STDEV.P(Table2[1W Return vs Nifty])</f>
        <v>0.65619524296455223</v>
      </c>
      <c r="O627">
        <v>272.98</v>
      </c>
      <c r="P627">
        <v>264.78629083494502</v>
      </c>
      <c r="Q627">
        <v>261.90467424207799</v>
      </c>
      <c r="R627">
        <v>79.553048394363898</v>
      </c>
      <c r="S627" s="2">
        <f>(Table2[[#This Row],[Close Price]]-Table2[[#This Row],[20D EMA]])/Table2[[#This Row],[20D EMA]]</f>
        <v>0.10484284562971648</v>
      </c>
      <c r="T627" s="2">
        <f>(Table2[[#This Row],[Close Price]]-Table2[[#This Row],[50D EMA]])/Table2[[#This Row],[50D EMA]]</f>
        <v>0.13903177936052169</v>
      </c>
      <c r="U627" s="2">
        <f>(Table2[[#This Row],[Close Price]]-Table2[[#This Row],[200D EMA]])/Table2[[#This Row],[200D EMA]]</f>
        <v>0.15156402180600917</v>
      </c>
      <c r="V627">
        <v>1.92299173718478</v>
      </c>
      <c r="W627">
        <v>283.39999999999998</v>
      </c>
      <c r="X627">
        <v>305.60000000000002</v>
      </c>
      <c r="Y627">
        <v>282</v>
      </c>
      <c r="Z627">
        <v>305.60000000000002</v>
      </c>
      <c r="AA627">
        <v>240.05</v>
      </c>
      <c r="AB627">
        <v>305.60000000000002</v>
      </c>
      <c r="AC627" s="2">
        <f>(Table2[[#This Row],[Close Price]]/Table2[[#This Row],[Day Low]])-1</f>
        <v>6.4220183486238591E-2</v>
      </c>
      <c r="AD627" s="2">
        <f>(Table2[[#This Row],[Day High]]/Table2[[#This Row],[Close Price]])-1</f>
        <v>1.3262599469495928E-2</v>
      </c>
      <c r="AE627" s="2">
        <f>(Table2[[#This Row],[Close Price]]/Table2[[#This Row],[Current Week Low]])-1</f>
        <v>6.9503546099290769E-2</v>
      </c>
      <c r="AF627" s="2">
        <f>(Table2[[#This Row],[Current Week High]]/Table2[[#This Row],[Close Price]])-1</f>
        <v>1.3262599469495928E-2</v>
      </c>
      <c r="AG627" s="2">
        <f>(Table2[[#This Row],[Close Price]]/Table2[[#This Row],[Current Month Low]])-1</f>
        <v>0.2564049156425745</v>
      </c>
      <c r="AH627" s="2">
        <f>(Table2[[#This Row],[Current Month High]]/Table2[[#This Row],[Close Price]])-1</f>
        <v>1.3262599469495928E-2</v>
      </c>
      <c r="AI627">
        <v>6.41578249336869</v>
      </c>
      <c r="AJ627">
        <v>37.090909090909101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0.18</v>
      </c>
      <c r="AM627" t="s">
        <v>10349</v>
      </c>
      <c r="AN627">
        <v>12.81</v>
      </c>
      <c r="AO627" t="s">
        <v>10349</v>
      </c>
      <c r="AP627">
        <v>-9.3473322557716995E-2</v>
      </c>
      <c r="AQ627">
        <f>(Table2[[#This Row],[Sharpe Ratio]]-AVERAGE(Table2[Sharpe Ratio]))/_xlfn.STDEV.P(Table2[Sharpe Ratio])</f>
        <v>-1.8270984796694576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-1.5457821432971084</v>
      </c>
      <c r="AS627">
        <f>_xlfn.RANK.AVG(Table2[[#This Row],[1Y Return vs Nifty Z-Score]],Table2[1Y Return vs Nifty Z-Score])</f>
        <v>615</v>
      </c>
      <c r="AT627">
        <f>_xlfn.RANK.AVG(Table2[[#This Row],[6M Return vs Nifty Z-Score]],Table2[6M Return vs Nifty Z-Score])</f>
        <v>377</v>
      </c>
      <c r="AU627">
        <f>_xlfn.RANK.AVG(Table2[[#This Row],[Sharpe Ratio Z-Score]],Table2[Sharpe Ratio Z-Score])</f>
        <v>721</v>
      </c>
      <c r="AV627">
        <f>(Table2[[#This Row],[Rank 1Y]]+Table2[[#This Row],[Rank 6M]]+Table2[[#This Row],[Rank Sharpe]])/3</f>
        <v>571</v>
      </c>
    </row>
    <row r="628" spans="1:48" x14ac:dyDescent="0.3">
      <c r="A628" t="s">
        <v>1705</v>
      </c>
      <c r="B628" t="s">
        <v>1706</v>
      </c>
      <c r="C628" t="s">
        <v>10314</v>
      </c>
      <c r="D628" t="s">
        <v>402</v>
      </c>
      <c r="E628">
        <v>4946.973620236</v>
      </c>
      <c r="F628">
        <v>99.01</v>
      </c>
      <c r="G628">
        <v>-17.0881009985922</v>
      </c>
      <c r="H628">
        <f>(Table2[[#This Row],[1Y Return vs Nifty]]-AVERAGE(Table2[1Y Return vs Nifty]))/_xlfn.STDEV.P(Table2[1Y Return vs Nifty])</f>
        <v>-0.73634187733875278</v>
      </c>
      <c r="I628">
        <v>-12.3750833346094</v>
      </c>
      <c r="J628">
        <f>(Table2[[#This Row],[1M Return vs Nifty]]-AVERAGE(Table2[1M Return vs Nifty]))/_xlfn.STDEV.P(Table2[1M Return vs Nifty])</f>
        <v>-1.2014948227316582</v>
      </c>
      <c r="K628">
        <v>-20.426945853013098</v>
      </c>
      <c r="L628">
        <f>(Table2[[#This Row],[6M Return vs Nifty]]-AVERAGE(Table2[6M Return vs Nifty]))/_xlfn.STDEV.P(Table2[6M Return vs Nifty])</f>
        <v>-0.97104168318016293</v>
      </c>
      <c r="M628">
        <v>-3.9643239635379399</v>
      </c>
      <c r="N628">
        <f>(Table2[[#This Row],[1W Return vs Nifty]]-AVERAGE(Table2[1W Return vs Nifty]))/_xlfn.STDEV.P(Table2[1W Return vs Nifty])</f>
        <v>-0.99695918384057325</v>
      </c>
      <c r="O628">
        <v>102.29</v>
      </c>
      <c r="P628">
        <v>104.008463915319</v>
      </c>
      <c r="Q628">
        <v>101.17127575118801</v>
      </c>
      <c r="R628">
        <v>34.728006728550703</v>
      </c>
      <c r="S628" s="2">
        <f>(Table2[[#This Row],[Close Price]]-Table2[[#This Row],[20D EMA]])/Table2[[#This Row],[20D EMA]]</f>
        <v>-3.2065695571414615E-2</v>
      </c>
      <c r="T628" s="2">
        <f>(Table2[[#This Row],[Close Price]]-Table2[[#This Row],[50D EMA]])/Table2[[#This Row],[50D EMA]]</f>
        <v>-4.8058241869513747E-2</v>
      </c>
      <c r="U628" s="2">
        <f>(Table2[[#This Row],[Close Price]]-Table2[[#This Row],[200D EMA]])/Table2[[#This Row],[200D EMA]]</f>
        <v>-2.13625432232688E-2</v>
      </c>
      <c r="V628">
        <v>0.64767105653880097</v>
      </c>
      <c r="W628">
        <v>98.76</v>
      </c>
      <c r="X628">
        <v>101.45</v>
      </c>
      <c r="Y628">
        <v>98.76</v>
      </c>
      <c r="Z628">
        <v>101.51</v>
      </c>
      <c r="AA628">
        <v>95.4</v>
      </c>
      <c r="AB628">
        <v>111.46</v>
      </c>
      <c r="AC628" s="2">
        <f>(Table2[[#This Row],[Close Price]]/Table2[[#This Row],[Day Low]])-1</f>
        <v>2.5313892264073878E-3</v>
      </c>
      <c r="AD628" s="2">
        <f>(Table2[[#This Row],[Day High]]/Table2[[#This Row],[Close Price]])-1</f>
        <v>2.4643975356024583E-2</v>
      </c>
      <c r="AE628" s="2">
        <f>(Table2[[#This Row],[Close Price]]/Table2[[#This Row],[Current Week Low]])-1</f>
        <v>2.5313892264073878E-3</v>
      </c>
      <c r="AF628" s="2">
        <f>(Table2[[#This Row],[Current Week High]]/Table2[[#This Row],[Close Price]])-1</f>
        <v>2.5249974750025217E-2</v>
      </c>
      <c r="AG628" s="2">
        <f>(Table2[[#This Row],[Close Price]]/Table2[[#This Row],[Current Month Low]])-1</f>
        <v>3.7840670859538683E-2</v>
      </c>
      <c r="AH628" s="2">
        <f>(Table2[[#This Row],[Current Month High]]/Table2[[#This Row],[Close Price]])-1</f>
        <v>0.1257448742551257</v>
      </c>
      <c r="AI628">
        <v>22.765377234622701</v>
      </c>
      <c r="AJ628">
        <v>22.537128712871301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-0.06</v>
      </c>
      <c r="AM628" t="s">
        <v>10348</v>
      </c>
      <c r="AN628">
        <v>-5.24</v>
      </c>
      <c r="AO628" t="s">
        <v>10348</v>
      </c>
      <c r="AP628">
        <v>1.5206383951171999E-2</v>
      </c>
      <c r="AQ628">
        <f>(Table2[[#This Row],[Sharpe Ratio]]-AVERAGE(Table2[Sharpe Ratio]))/_xlfn.STDEV.P(Table2[Sharpe Ratio])</f>
        <v>-0.57848851840182847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582</v>
      </c>
      <c r="AT628">
        <f>_xlfn.RANK.AVG(Table2[[#This Row],[6M Return vs Nifty Z-Score]],Table2[6M Return vs Nifty Z-Score])</f>
        <v>639</v>
      </c>
      <c r="AU628">
        <f>_xlfn.RANK.AVG(Table2[[#This Row],[Sharpe Ratio Z-Score]],Table2[Sharpe Ratio Z-Score])</f>
        <v>494</v>
      </c>
      <c r="AV628">
        <f>(Table2[[#This Row],[Rank 1Y]]+Table2[[#This Row],[Rank 6M]]+Table2[[#This Row],[Rank Sharpe]])/3</f>
        <v>571.66666666666663</v>
      </c>
    </row>
    <row r="629" spans="1:48" x14ac:dyDescent="0.3">
      <c r="A629" t="s">
        <v>1319</v>
      </c>
      <c r="B629" t="s">
        <v>1320</v>
      </c>
      <c r="C629" t="s">
        <v>10309</v>
      </c>
      <c r="D629" t="s">
        <v>283</v>
      </c>
      <c r="E629">
        <v>8641.2738694899999</v>
      </c>
      <c r="F629">
        <v>1317.95</v>
      </c>
      <c r="G629">
        <v>-5.72578065777014</v>
      </c>
      <c r="H629">
        <f>(Table2[[#This Row],[1Y Return vs Nifty]]-AVERAGE(Table2[1Y Return vs Nifty]))/_xlfn.STDEV.P(Table2[1Y Return vs Nifty])</f>
        <v>-0.55718593237591707</v>
      </c>
      <c r="I629">
        <v>-4.1326080139979</v>
      </c>
      <c r="J629">
        <f>(Table2[[#This Row],[1M Return vs Nifty]]-AVERAGE(Table2[1M Return vs Nifty]))/_xlfn.STDEV.P(Table2[1M Return vs Nifty])</f>
        <v>-0.4085479284116631</v>
      </c>
      <c r="K629">
        <v>-24.1647354710095</v>
      </c>
      <c r="L629">
        <f>(Table2[[#This Row],[6M Return vs Nifty]]-AVERAGE(Table2[6M Return vs Nifty]))/_xlfn.STDEV.P(Table2[6M Return vs Nifty])</f>
        <v>-1.0993326849841931</v>
      </c>
      <c r="M629">
        <v>-5.3980346373943204</v>
      </c>
      <c r="N629">
        <f>(Table2[[#This Row],[1W Return vs Nifty]]-AVERAGE(Table2[1W Return vs Nifty]))/_xlfn.STDEV.P(Table2[1W Return vs Nifty])</f>
        <v>-1.3221464170265167</v>
      </c>
      <c r="O629">
        <v>1323.44</v>
      </c>
      <c r="P629">
        <v>1301.6331482297101</v>
      </c>
      <c r="Q629">
        <v>1208.19400466504</v>
      </c>
      <c r="R629">
        <v>46.2358160228207</v>
      </c>
      <c r="S629" s="2">
        <f>(Table2[[#This Row],[Close Price]]-Table2[[#This Row],[20D EMA]])/Table2[[#This Row],[20D EMA]]</f>
        <v>-4.1482802393761776E-3</v>
      </c>
      <c r="T629" s="2">
        <f>(Table2[[#This Row],[Close Price]]-Table2[[#This Row],[50D EMA]])/Table2[[#This Row],[50D EMA]]</f>
        <v>1.2535676271368602E-2</v>
      </c>
      <c r="U629" s="2">
        <f>(Table2[[#This Row],[Close Price]]-Table2[[#This Row],[200D EMA]])/Table2[[#This Row],[200D EMA]]</f>
        <v>9.084302265296279E-2</v>
      </c>
      <c r="V629">
        <v>0.58358146397076005</v>
      </c>
      <c r="W629">
        <v>1295.05</v>
      </c>
      <c r="X629">
        <v>1323.4</v>
      </c>
      <c r="Y629">
        <v>1295.05</v>
      </c>
      <c r="Z629">
        <v>1336.8</v>
      </c>
      <c r="AA629">
        <v>1266</v>
      </c>
      <c r="AB629">
        <v>1373.75</v>
      </c>
      <c r="AC629" s="2">
        <f>(Table2[[#This Row],[Close Price]]/Table2[[#This Row],[Day Low]])-1</f>
        <v>1.7682714953090706E-2</v>
      </c>
      <c r="AD629" s="2">
        <f>(Table2[[#This Row],[Day High]]/Table2[[#This Row],[Close Price]])-1</f>
        <v>4.1352099852043356E-3</v>
      </c>
      <c r="AE629" s="2">
        <f>(Table2[[#This Row],[Close Price]]/Table2[[#This Row],[Current Week Low]])-1</f>
        <v>1.7682714953090706E-2</v>
      </c>
      <c r="AF629" s="2">
        <f>(Table2[[#This Row],[Current Week High]]/Table2[[#This Row],[Close Price]])-1</f>
        <v>1.4302515269926763E-2</v>
      </c>
      <c r="AG629" s="2">
        <f>(Table2[[#This Row],[Close Price]]/Table2[[#This Row],[Current Month Low]])-1</f>
        <v>4.1034755134281342E-2</v>
      </c>
      <c r="AH629" s="2">
        <f>(Table2[[#This Row],[Current Month High]]/Table2[[#This Row],[Close Price]])-1</f>
        <v>4.233848021548603E-2</v>
      </c>
      <c r="AI629">
        <v>25.494138624378699</v>
      </c>
      <c r="AJ629">
        <v>34.911454601289698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-0.04</v>
      </c>
      <c r="AM629" t="s">
        <v>10348</v>
      </c>
      <c r="AN629">
        <v>0.36</v>
      </c>
      <c r="AO629" t="s">
        <v>10349</v>
      </c>
      <c r="AQ629">
        <f>(Table2[[#This Row],[Sharpe Ratio]]-AVERAGE(Table2[Sharpe Ratio]))/_xlfn.STDEV.P(Table2[Sharpe Ratio])</f>
        <v>-0.75319309836626391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-4.1404060611645539</v>
      </c>
      <c r="AS629">
        <f>_xlfn.RANK.AVG(Table2[[#This Row],[1Y Return vs Nifty Z-Score]],Table2[1Y Return vs Nifty Z-Score])</f>
        <v>500</v>
      </c>
      <c r="AT629">
        <f>_xlfn.RANK.AVG(Table2[[#This Row],[6M Return vs Nifty Z-Score]],Table2[6M Return vs Nifty Z-Score])</f>
        <v>672</v>
      </c>
      <c r="AU629">
        <f>_xlfn.RANK.AVG(Table2[[#This Row],[Sharpe Ratio Z-Score]],Table2[Sharpe Ratio Z-Score])</f>
        <v>551.5</v>
      </c>
      <c r="AV629">
        <f>(Table2[[#This Row],[Rank 1Y]]+Table2[[#This Row],[Rank 6M]]+Table2[[#This Row],[Rank Sharpe]])/3</f>
        <v>574.5</v>
      </c>
    </row>
    <row r="630" spans="1:48" x14ac:dyDescent="0.3">
      <c r="A630" t="s">
        <v>1525</v>
      </c>
      <c r="B630" t="s">
        <v>1526</v>
      </c>
      <c r="C630" t="s">
        <v>10307</v>
      </c>
      <c r="D630" t="s">
        <v>971</v>
      </c>
      <c r="E630">
        <v>6692.4636000599903</v>
      </c>
      <c r="F630">
        <v>145.91</v>
      </c>
      <c r="G630">
        <v>-16.7472276253514</v>
      </c>
      <c r="H630">
        <f>(Table2[[#This Row],[1Y Return vs Nifty]]-AVERAGE(Table2[1Y Return vs Nifty]))/_xlfn.STDEV.P(Table2[1Y Return vs Nifty])</f>
        <v>-0.73096713965632554</v>
      </c>
      <c r="I630">
        <v>-5.7199471998519797</v>
      </c>
      <c r="J630">
        <f>(Table2[[#This Row],[1M Return vs Nifty]]-AVERAGE(Table2[1M Return vs Nifty]))/_xlfn.STDEV.P(Table2[1M Return vs Nifty])</f>
        <v>-0.56125395769244502</v>
      </c>
      <c r="K630">
        <v>-41.386183480771301</v>
      </c>
      <c r="L630">
        <f>(Table2[[#This Row],[6M Return vs Nifty]]-AVERAGE(Table2[6M Return vs Nifty]))/_xlfn.STDEV.P(Table2[6M Return vs Nifty])</f>
        <v>-1.6904191407469609</v>
      </c>
      <c r="M630">
        <v>1.5855590969364799</v>
      </c>
      <c r="N630">
        <f>(Table2[[#This Row],[1W Return vs Nifty]]-AVERAGE(Table2[1W Return vs Nifty]))/_xlfn.STDEV.P(Table2[1W Return vs Nifty])</f>
        <v>0.26183811037696314</v>
      </c>
      <c r="O630">
        <v>135.41999999999999</v>
      </c>
      <c r="P630">
        <v>138.40410281047099</v>
      </c>
      <c r="Q630">
        <v>152.35880838636899</v>
      </c>
      <c r="R630">
        <v>76.311736084785494</v>
      </c>
      <c r="S630" s="2">
        <f>(Table2[[#This Row],[Close Price]]-Table2[[#This Row],[20D EMA]])/Table2[[#This Row],[20D EMA]]</f>
        <v>7.7462708610249661E-2</v>
      </c>
      <c r="T630" s="2">
        <f>(Table2[[#This Row],[Close Price]]-Table2[[#This Row],[50D EMA]])/Table2[[#This Row],[50D EMA]]</f>
        <v>5.4231753518228426E-2</v>
      </c>
      <c r="U630" s="2">
        <f>(Table2[[#This Row],[Close Price]]-Table2[[#This Row],[200D EMA]])/Table2[[#This Row],[200D EMA]]</f>
        <v>-4.2326455914615486E-2</v>
      </c>
      <c r="V630">
        <v>1.8394714436039099</v>
      </c>
      <c r="W630">
        <v>135.19999999999999</v>
      </c>
      <c r="X630">
        <v>148.4</v>
      </c>
      <c r="Y630">
        <v>134.86000000000001</v>
      </c>
      <c r="Z630">
        <v>148.4</v>
      </c>
      <c r="AA630">
        <v>126.32</v>
      </c>
      <c r="AB630">
        <v>148.4</v>
      </c>
      <c r="AC630" s="2">
        <f>(Table2[[#This Row],[Close Price]]/Table2[[#This Row],[Day Low]])-1</f>
        <v>7.9215976331360904E-2</v>
      </c>
      <c r="AD630" s="2">
        <f>(Table2[[#This Row],[Day High]]/Table2[[#This Row],[Close Price]])-1</f>
        <v>1.7065314234802287E-2</v>
      </c>
      <c r="AE630" s="2">
        <f>(Table2[[#This Row],[Close Price]]/Table2[[#This Row],[Current Week Low]])-1</f>
        <v>8.1936823372386058E-2</v>
      </c>
      <c r="AF630" s="2">
        <f>(Table2[[#This Row],[Current Week High]]/Table2[[#This Row],[Close Price]])-1</f>
        <v>1.7065314234802287E-2</v>
      </c>
      <c r="AG630" s="2">
        <f>(Table2[[#This Row],[Close Price]]/Table2[[#This Row],[Current Month Low]])-1</f>
        <v>0.15508233058898035</v>
      </c>
      <c r="AH630" s="2">
        <f>(Table2[[#This Row],[Current Month High]]/Table2[[#This Row],[Close Price]])-1</f>
        <v>1.7065314234802287E-2</v>
      </c>
      <c r="AI630">
        <v>44.335549311219197</v>
      </c>
      <c r="AJ630">
        <v>16.727999999999899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-0.05</v>
      </c>
      <c r="AM630" t="s">
        <v>10348</v>
      </c>
      <c r="AN630">
        <v>12.99</v>
      </c>
      <c r="AO630" t="s">
        <v>10349</v>
      </c>
      <c r="AP630">
        <v>4.3738194161432001E-2</v>
      </c>
      <c r="AQ630">
        <f>(Table2[[#This Row],[Sharpe Ratio]]-AVERAGE(Table2[Sharpe Ratio]))/_xlfn.STDEV.P(Table2[Sharpe Ratio])</f>
        <v>-0.25068948778322553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579</v>
      </c>
      <c r="AT630">
        <f>_xlfn.RANK.AVG(Table2[[#This Row],[6M Return vs Nifty Z-Score]],Table2[6M Return vs Nifty Z-Score])</f>
        <v>730</v>
      </c>
      <c r="AU630">
        <f>_xlfn.RANK.AVG(Table2[[#This Row],[Sharpe Ratio Z-Score]],Table2[Sharpe Ratio Z-Score])</f>
        <v>416</v>
      </c>
      <c r="AV630">
        <f>(Table2[[#This Row],[Rank 1Y]]+Table2[[#This Row],[Rank 6M]]+Table2[[#This Row],[Rank Sharpe]])/3</f>
        <v>575</v>
      </c>
    </row>
    <row r="631" spans="1:48" x14ac:dyDescent="0.3">
      <c r="A631" t="s">
        <v>1047</v>
      </c>
      <c r="B631" t="s">
        <v>1048</v>
      </c>
      <c r="C631" t="s">
        <v>10304</v>
      </c>
      <c r="D631" t="s">
        <v>300</v>
      </c>
      <c r="E631">
        <v>13155.977852635</v>
      </c>
      <c r="F631">
        <v>977.65</v>
      </c>
      <c r="G631">
        <v>-28.439779653399899</v>
      </c>
      <c r="H631">
        <f>(Table2[[#This Row],[1Y Return vs Nifty]]-AVERAGE(Table2[1Y Return vs Nifty]))/_xlfn.STDEV.P(Table2[1Y Return vs Nifty])</f>
        <v>-0.91533002899382088</v>
      </c>
      <c r="I631">
        <v>-3.8653374551643802</v>
      </c>
      <c r="J631">
        <f>(Table2[[#This Row],[1M Return vs Nifty]]-AVERAGE(Table2[1M Return vs Nifty]))/_xlfn.STDEV.P(Table2[1M Return vs Nifty])</f>
        <v>-0.38283582721310155</v>
      </c>
      <c r="K631">
        <v>-14.725296346648999</v>
      </c>
      <c r="L631">
        <f>(Table2[[#This Row],[6M Return vs Nifty]]-AVERAGE(Table2[6M Return vs Nifty]))/_xlfn.STDEV.P(Table2[6M Return vs Nifty])</f>
        <v>-0.77534572330455054</v>
      </c>
      <c r="M631">
        <v>-0.63664679406239499</v>
      </c>
      <c r="N631">
        <f>(Table2[[#This Row],[1W Return vs Nifty]]-AVERAGE(Table2[1W Return vs Nifty]))/_xlfn.STDEV.P(Table2[1W Return vs Nifty])</f>
        <v>-0.24219174616284864</v>
      </c>
      <c r="O631">
        <v>934.55</v>
      </c>
      <c r="P631">
        <v>937.94363567307698</v>
      </c>
      <c r="Q631">
        <v>945.84489657335496</v>
      </c>
      <c r="R631">
        <v>70.206868697794206</v>
      </c>
      <c r="S631" s="2">
        <f>(Table2[[#This Row],[Close Price]]-Table2[[#This Row],[20D EMA]])/Table2[[#This Row],[20D EMA]]</f>
        <v>4.6118452731261063E-2</v>
      </c>
      <c r="T631" s="2">
        <f>(Table2[[#This Row],[Close Price]]-Table2[[#This Row],[50D EMA]])/Table2[[#This Row],[50D EMA]]</f>
        <v>4.2333422624515539E-2</v>
      </c>
      <c r="U631" s="2">
        <f>(Table2[[#This Row],[Close Price]]-Table2[[#This Row],[200D EMA]])/Table2[[#This Row],[200D EMA]]</f>
        <v>3.3626129973180416E-2</v>
      </c>
      <c r="V631">
        <v>0.83408371514138702</v>
      </c>
      <c r="W631">
        <v>942.1</v>
      </c>
      <c r="X631">
        <v>983.4</v>
      </c>
      <c r="Y631">
        <v>935</v>
      </c>
      <c r="Z631">
        <v>983.4</v>
      </c>
      <c r="AA631">
        <v>869</v>
      </c>
      <c r="AB631">
        <v>1003.95</v>
      </c>
      <c r="AC631" s="2">
        <f>(Table2[[#This Row],[Close Price]]/Table2[[#This Row],[Day Low]])-1</f>
        <v>3.7734847680713335E-2</v>
      </c>
      <c r="AD631" s="2">
        <f>(Table2[[#This Row],[Day High]]/Table2[[#This Row],[Close Price]])-1</f>
        <v>5.8814504168158699E-3</v>
      </c>
      <c r="AE631" s="2">
        <f>(Table2[[#This Row],[Close Price]]/Table2[[#This Row],[Current Week Low]])-1</f>
        <v>4.5614973262032121E-2</v>
      </c>
      <c r="AF631" s="2">
        <f>(Table2[[#This Row],[Current Week High]]/Table2[[#This Row],[Close Price]])-1</f>
        <v>5.8814504168158699E-3</v>
      </c>
      <c r="AG631" s="2">
        <f>(Table2[[#This Row],[Close Price]]/Table2[[#This Row],[Current Month Low]])-1</f>
        <v>0.12502876869965474</v>
      </c>
      <c r="AH631" s="2">
        <f>(Table2[[#This Row],[Current Month High]]/Table2[[#This Row],[Close Price]])-1</f>
        <v>2.6901242776044665E-2</v>
      </c>
      <c r="AI631">
        <v>27.6530455684549</v>
      </c>
      <c r="AJ631">
        <v>25.011188542932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-0.11</v>
      </c>
      <c r="AM631" t="s">
        <v>10348</v>
      </c>
      <c r="AN631">
        <v>2.04</v>
      </c>
      <c r="AO631" t="s">
        <v>10349</v>
      </c>
      <c r="AP631">
        <v>7.6131288416930003E-3</v>
      </c>
      <c r="AQ631">
        <f>(Table2[[#This Row],[Sharpe Ratio]]-AVERAGE(Table2[Sharpe Ratio]))/_xlfn.STDEV.P(Table2[Sharpe Ratio])</f>
        <v>-0.66572664475218202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638</v>
      </c>
      <c r="AT631">
        <f>_xlfn.RANK.AVG(Table2[[#This Row],[6M Return vs Nifty Z-Score]],Table2[6M Return vs Nifty Z-Score])</f>
        <v>583</v>
      </c>
      <c r="AU631">
        <f>_xlfn.RANK.AVG(Table2[[#This Row],[Sharpe Ratio Z-Score]],Table2[Sharpe Ratio Z-Score])</f>
        <v>507</v>
      </c>
      <c r="AV631">
        <f>(Table2[[#This Row],[Rank 1Y]]+Table2[[#This Row],[Rank 6M]]+Table2[[#This Row],[Rank Sharpe]])/3</f>
        <v>576</v>
      </c>
    </row>
    <row r="632" spans="1:48" x14ac:dyDescent="0.3">
      <c r="A632" t="s">
        <v>1886</v>
      </c>
      <c r="B632" t="s">
        <v>1887</v>
      </c>
      <c r="C632" t="s">
        <v>10305</v>
      </c>
      <c r="D632" t="s">
        <v>24</v>
      </c>
      <c r="E632">
        <v>3855.6718369949999</v>
      </c>
      <c r="F632">
        <v>123.09</v>
      </c>
      <c r="G632">
        <v>-23.514502057350299</v>
      </c>
      <c r="H632">
        <f>(Table2[[#This Row],[1Y Return vs Nifty]]-AVERAGE(Table2[1Y Return vs Nifty]))/_xlfn.STDEV.P(Table2[1Y Return vs Nifty])</f>
        <v>-0.83767047219059232</v>
      </c>
      <c r="I632">
        <v>-3.4852802542505699</v>
      </c>
      <c r="J632">
        <f>(Table2[[#This Row],[1M Return vs Nifty]]-AVERAGE(Table2[1M Return vs Nifty]))/_xlfn.STDEV.P(Table2[1M Return vs Nifty])</f>
        <v>-0.34627336685911675</v>
      </c>
      <c r="K632">
        <v>-19.486252584309302</v>
      </c>
      <c r="L632">
        <f>(Table2[[#This Row],[6M Return vs Nifty]]-AVERAGE(Table2[6M Return vs Nifty]))/_xlfn.STDEV.P(Table2[6M Return vs Nifty])</f>
        <v>-0.93875455785580919</v>
      </c>
      <c r="M632">
        <v>-0.364847796958919</v>
      </c>
      <c r="N632">
        <f>(Table2[[#This Row],[1W Return vs Nifty]]-AVERAGE(Table2[1W Return vs Nifty]))/_xlfn.STDEV.P(Table2[1W Return vs Nifty])</f>
        <v>-0.18054362882474234</v>
      </c>
      <c r="O632">
        <v>123.08</v>
      </c>
      <c r="P632">
        <v>126.69942898407599</v>
      </c>
      <c r="Q632">
        <v>127.73405004641801</v>
      </c>
      <c r="R632">
        <v>55.560884972695199</v>
      </c>
      <c r="S632" s="2">
        <f>(Table2[[#This Row],[Close Price]]-Table2[[#This Row],[20D EMA]])/Table2[[#This Row],[20D EMA]]</f>
        <v>8.1247968800821551E-5</v>
      </c>
      <c r="T632" s="2">
        <f>(Table2[[#This Row],[Close Price]]-Table2[[#This Row],[50D EMA]])/Table2[[#This Row],[50D EMA]]</f>
        <v>-2.848812352997767E-2</v>
      </c>
      <c r="U632" s="2">
        <f>(Table2[[#This Row],[Close Price]]-Table2[[#This Row],[200D EMA]])/Table2[[#This Row],[200D EMA]]</f>
        <v>-3.6357181540320485E-2</v>
      </c>
      <c r="V632">
        <v>0.55898094464579895</v>
      </c>
      <c r="W632">
        <v>122.11</v>
      </c>
      <c r="X632">
        <v>124.15</v>
      </c>
      <c r="Y632">
        <v>122.11</v>
      </c>
      <c r="Z632">
        <v>124.72</v>
      </c>
      <c r="AA632">
        <v>115.31</v>
      </c>
      <c r="AB632">
        <v>127.1</v>
      </c>
      <c r="AC632" s="2">
        <f>(Table2[[#This Row],[Close Price]]/Table2[[#This Row],[Day Low]])-1</f>
        <v>8.025550732945641E-3</v>
      </c>
      <c r="AD632" s="2">
        <f>(Table2[[#This Row],[Day High]]/Table2[[#This Row],[Close Price]])-1</f>
        <v>8.6115850190917609E-3</v>
      </c>
      <c r="AE632" s="2">
        <f>(Table2[[#This Row],[Close Price]]/Table2[[#This Row],[Current Week Low]])-1</f>
        <v>8.025550732945641E-3</v>
      </c>
      <c r="AF632" s="2">
        <f>(Table2[[#This Row],[Current Week High]]/Table2[[#This Row],[Close Price]])-1</f>
        <v>1.32423430010562E-2</v>
      </c>
      <c r="AG632" s="2">
        <f>(Table2[[#This Row],[Close Price]]/Table2[[#This Row],[Current Month Low]])-1</f>
        <v>6.7470297459023554E-2</v>
      </c>
      <c r="AH632" s="2">
        <f>(Table2[[#This Row],[Current Month High]]/Table2[[#This Row],[Close Price]])-1</f>
        <v>3.2577788609960079E-2</v>
      </c>
      <c r="AI632">
        <v>32.789016167032202</v>
      </c>
      <c r="AJ632">
        <v>12.0018198362147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-0.09</v>
      </c>
      <c r="AM632" t="s">
        <v>10348</v>
      </c>
      <c r="AN632">
        <v>4.4800000000000004</v>
      </c>
      <c r="AO632" t="s">
        <v>10349</v>
      </c>
      <c r="AP632">
        <v>1.5991572217807001E-2</v>
      </c>
      <c r="AQ632">
        <f>(Table2[[#This Row],[Sharpe Ratio]]-AVERAGE(Table2[Sharpe Ratio]))/_xlfn.STDEV.P(Table2[Sharpe Ratio])</f>
        <v>-0.56946757122885516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613</v>
      </c>
      <c r="AT632">
        <f>_xlfn.RANK.AVG(Table2[[#This Row],[6M Return vs Nifty Z-Score]],Table2[6M Return vs Nifty Z-Score])</f>
        <v>625</v>
      </c>
      <c r="AU632">
        <f>_xlfn.RANK.AVG(Table2[[#This Row],[Sharpe Ratio Z-Score]],Table2[Sharpe Ratio Z-Score])</f>
        <v>490</v>
      </c>
      <c r="AV632">
        <f>(Table2[[#This Row],[Rank 1Y]]+Table2[[#This Row],[Rank 6M]]+Table2[[#This Row],[Rank Sharpe]])/3</f>
        <v>576</v>
      </c>
    </row>
    <row r="633" spans="1:48" x14ac:dyDescent="0.3">
      <c r="A633" t="s">
        <v>844</v>
      </c>
      <c r="B633" t="s">
        <v>845</v>
      </c>
      <c r="C633" t="s">
        <v>632</v>
      </c>
      <c r="D633" t="s">
        <v>632</v>
      </c>
      <c r="E633">
        <v>18905.858294310001</v>
      </c>
      <c r="F633">
        <v>37.57</v>
      </c>
      <c r="G633">
        <v>-27.624462240127599</v>
      </c>
      <c r="H633">
        <f>(Table2[[#This Row],[1Y Return vs Nifty]]-AVERAGE(Table2[1Y Return vs Nifty]))/_xlfn.STDEV.P(Table2[1Y Return vs Nifty])</f>
        <v>-0.9024744715691051</v>
      </c>
      <c r="I633">
        <v>-2.8045279155989502</v>
      </c>
      <c r="J633">
        <f>(Table2[[#This Row],[1M Return vs Nifty]]-AVERAGE(Table2[1M Return vs Nifty]))/_xlfn.STDEV.P(Table2[1M Return vs Nifty])</f>
        <v>-0.28078327659642266</v>
      </c>
      <c r="K633">
        <v>-26.531219218438</v>
      </c>
      <c r="L633">
        <f>(Table2[[#This Row],[6M Return vs Nifty]]-AVERAGE(Table2[6M Return vs Nifty]))/_xlfn.STDEV.P(Table2[6M Return vs Nifty])</f>
        <v>-1.180556777760527</v>
      </c>
      <c r="M633">
        <v>-1.23766299379908</v>
      </c>
      <c r="N633">
        <f>(Table2[[#This Row],[1W Return vs Nifty]]-AVERAGE(Table2[1W Return vs Nifty]))/_xlfn.STDEV.P(Table2[1W Return vs Nifty])</f>
        <v>-0.37851129700123565</v>
      </c>
      <c r="O633">
        <v>37.68</v>
      </c>
      <c r="P633">
        <v>37.932664862261198</v>
      </c>
      <c r="Q633">
        <v>38.360589500229899</v>
      </c>
      <c r="R633">
        <v>48.900722955965897</v>
      </c>
      <c r="S633" s="2">
        <f>(Table2[[#This Row],[Close Price]]-Table2[[#This Row],[20D EMA]])/Table2[[#This Row],[20D EMA]]</f>
        <v>-2.9193205944798152E-3</v>
      </c>
      <c r="T633" s="2">
        <f>(Table2[[#This Row],[Close Price]]-Table2[[#This Row],[50D EMA]])/Table2[[#This Row],[50D EMA]]</f>
        <v>-9.5607536032093939E-3</v>
      </c>
      <c r="U633" s="2">
        <f>(Table2[[#This Row],[Close Price]]-Table2[[#This Row],[200D EMA]])/Table2[[#This Row],[200D EMA]]</f>
        <v>-2.0609419994058249E-2</v>
      </c>
      <c r="V633">
        <v>0.48505709548258702</v>
      </c>
      <c r="W633">
        <v>37.4</v>
      </c>
      <c r="X633">
        <v>37.9</v>
      </c>
      <c r="Y633">
        <v>37.32</v>
      </c>
      <c r="Z633">
        <v>37.99</v>
      </c>
      <c r="AA633">
        <v>36.4</v>
      </c>
      <c r="AB633">
        <v>39.75</v>
      </c>
      <c r="AC633" s="2">
        <f>(Table2[[#This Row],[Close Price]]/Table2[[#This Row],[Day Low]])-1</f>
        <v>4.5454545454546302E-3</v>
      </c>
      <c r="AD633" s="2">
        <f>(Table2[[#This Row],[Day High]]/Table2[[#This Row],[Close Price]])-1</f>
        <v>8.7836039393132115E-3</v>
      </c>
      <c r="AE633" s="2">
        <f>(Table2[[#This Row],[Close Price]]/Table2[[#This Row],[Current Week Low]])-1</f>
        <v>6.6988210075027421E-3</v>
      </c>
      <c r="AF633" s="2">
        <f>(Table2[[#This Row],[Current Week High]]/Table2[[#This Row],[Close Price]])-1</f>
        <v>1.1179132286398774E-2</v>
      </c>
      <c r="AG633" s="2">
        <f>(Table2[[#This Row],[Close Price]]/Table2[[#This Row],[Current Month Low]])-1</f>
        <v>3.2142857142857251E-2</v>
      </c>
      <c r="AH633" s="2">
        <f>(Table2[[#This Row],[Current Month High]]/Table2[[#This Row],[Close Price]])-1</f>
        <v>5.8025019962736124E-2</v>
      </c>
      <c r="AI633">
        <v>40.803832845355302</v>
      </c>
      <c r="AJ633">
        <v>15.956790123456701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-7.0000000000000007E-2</v>
      </c>
      <c r="AM633" t="s">
        <v>10348</v>
      </c>
      <c r="AN633">
        <v>-1.1599999999999999</v>
      </c>
      <c r="AO633" t="s">
        <v>10348</v>
      </c>
      <c r="AP633">
        <v>4.2406643854586E-2</v>
      </c>
      <c r="AQ633">
        <f>(Table2[[#This Row],[Sharpe Ratio]]-AVERAGE(Table2[Sharpe Ratio]))/_xlfn.STDEV.P(Table2[Sharpe Ratio])</f>
        <v>-0.26598753219707294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635</v>
      </c>
      <c r="AT633">
        <f>_xlfn.RANK.AVG(Table2[[#This Row],[6M Return vs Nifty Z-Score]],Table2[6M Return vs Nifty Z-Score])</f>
        <v>686</v>
      </c>
      <c r="AU633">
        <f>_xlfn.RANK.AVG(Table2[[#This Row],[Sharpe Ratio Z-Score]],Table2[Sharpe Ratio Z-Score])</f>
        <v>421</v>
      </c>
      <c r="AV633">
        <f>(Table2[[#This Row],[Rank 1Y]]+Table2[[#This Row],[Rank 6M]]+Table2[[#This Row],[Rank Sharpe]])/3</f>
        <v>580.66666666666663</v>
      </c>
    </row>
    <row r="634" spans="1:48" x14ac:dyDescent="0.3">
      <c r="A634" t="s">
        <v>2254</v>
      </c>
      <c r="B634" t="s">
        <v>2255</v>
      </c>
      <c r="C634" t="s">
        <v>10320</v>
      </c>
      <c r="D634" t="s">
        <v>1906</v>
      </c>
      <c r="E634">
        <v>2518.7543236619999</v>
      </c>
      <c r="F634">
        <v>52.83</v>
      </c>
      <c r="G634">
        <v>-5.69594277123546</v>
      </c>
      <c r="H634">
        <f>(Table2[[#This Row],[1Y Return vs Nifty]]-AVERAGE(Table2[1Y Return vs Nifty]))/_xlfn.STDEV.P(Table2[1Y Return vs Nifty])</f>
        <v>-0.55671546203205524</v>
      </c>
      <c r="I634">
        <v>-6.1782754332013896</v>
      </c>
      <c r="J634">
        <f>(Table2[[#This Row],[1M Return vs Nifty]]-AVERAGE(Table2[1M Return vs Nifty]))/_xlfn.STDEV.P(Table2[1M Return vs Nifty])</f>
        <v>-0.60534628858542028</v>
      </c>
      <c r="K634">
        <v>-20.982193989080201</v>
      </c>
      <c r="L634">
        <f>(Table2[[#This Row],[6M Return vs Nifty]]-AVERAGE(Table2[6M Return vs Nifty]))/_xlfn.STDEV.P(Table2[6M Return vs Nifty])</f>
        <v>-0.99009929393570173</v>
      </c>
      <c r="M634">
        <v>1.56096632276987</v>
      </c>
      <c r="N634">
        <f>(Table2[[#This Row],[1W Return vs Nifty]]-AVERAGE(Table2[1W Return vs Nifty]))/_xlfn.STDEV.P(Table2[1W Return vs Nifty])</f>
        <v>0.2562600977880663</v>
      </c>
      <c r="O634">
        <v>52.72</v>
      </c>
      <c r="P634">
        <v>53.009617552534699</v>
      </c>
      <c r="Q634">
        <v>51.839954732084699</v>
      </c>
      <c r="R634">
        <v>52.558215872250699</v>
      </c>
      <c r="S634" s="2">
        <f>(Table2[[#This Row],[Close Price]]-Table2[[#This Row],[20D EMA]])/Table2[[#This Row],[20D EMA]]</f>
        <v>2.0864946889225995E-3</v>
      </c>
      <c r="T634" s="2">
        <f>(Table2[[#This Row],[Close Price]]-Table2[[#This Row],[50D EMA]])/Table2[[#This Row],[50D EMA]]</f>
        <v>-3.3883955558949783E-3</v>
      </c>
      <c r="U634" s="2">
        <f>(Table2[[#This Row],[Close Price]]-Table2[[#This Row],[200D EMA]])/Table2[[#This Row],[200D EMA]]</f>
        <v>1.9098112122820622E-2</v>
      </c>
      <c r="V634">
        <v>0.68747966370483504</v>
      </c>
      <c r="W634">
        <v>52.26</v>
      </c>
      <c r="X634">
        <v>53.06</v>
      </c>
      <c r="Y634">
        <v>52.26</v>
      </c>
      <c r="Z634">
        <v>53.86</v>
      </c>
      <c r="AA634">
        <v>49.34</v>
      </c>
      <c r="AB634">
        <v>58.14</v>
      </c>
      <c r="AC634" s="2">
        <f>(Table2[[#This Row],[Close Price]]/Table2[[#This Row],[Day Low]])-1</f>
        <v>1.0907003444316832E-2</v>
      </c>
      <c r="AD634" s="2">
        <f>(Table2[[#This Row],[Day High]]/Table2[[#This Row],[Close Price]])-1</f>
        <v>4.3535869770963131E-3</v>
      </c>
      <c r="AE634" s="2">
        <f>(Table2[[#This Row],[Close Price]]/Table2[[#This Row],[Current Week Low]])-1</f>
        <v>1.0907003444316832E-2</v>
      </c>
      <c r="AF634" s="2">
        <f>(Table2[[#This Row],[Current Week High]]/Table2[[#This Row],[Close Price]])-1</f>
        <v>1.9496498201779344E-2</v>
      </c>
      <c r="AG634" s="2">
        <f>(Table2[[#This Row],[Close Price]]/Table2[[#This Row],[Current Month Low]])-1</f>
        <v>7.0733684637211081E-2</v>
      </c>
      <c r="AH634" s="2">
        <f>(Table2[[#This Row],[Current Month High]]/Table2[[#This Row],[Close Price]])-1</f>
        <v>0.10051107325383302</v>
      </c>
      <c r="AI634">
        <v>31.3647548741245</v>
      </c>
      <c r="AJ634">
        <v>29.803439803439701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-0.03</v>
      </c>
      <c r="AM634" t="s">
        <v>10348</v>
      </c>
      <c r="AN634">
        <v>1.87</v>
      </c>
      <c r="AO634" t="s">
        <v>10349</v>
      </c>
      <c r="AP634">
        <v>-1.2142904007225E-2</v>
      </c>
      <c r="AQ634">
        <f>(Table2[[#This Row],[Sharpe Ratio]]-AVERAGE(Table2[Sharpe Ratio]))/_xlfn.STDEV.P(Table2[Sharpe Ratio])</f>
        <v>-0.89270167259026267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499</v>
      </c>
      <c r="AT634">
        <f>_xlfn.RANK.AVG(Table2[[#This Row],[6M Return vs Nifty Z-Score]],Table2[6M Return vs Nifty Z-Score])</f>
        <v>647</v>
      </c>
      <c r="AU634">
        <f>_xlfn.RANK.AVG(Table2[[#This Row],[Sharpe Ratio Z-Score]],Table2[Sharpe Ratio Z-Score])</f>
        <v>600</v>
      </c>
      <c r="AV634">
        <f>(Table2[[#This Row],[Rank 1Y]]+Table2[[#This Row],[Rank 6M]]+Table2[[#This Row],[Rank Sharpe]])/3</f>
        <v>582</v>
      </c>
    </row>
    <row r="635" spans="1:48" x14ac:dyDescent="0.3">
      <c r="A635" t="s">
        <v>432</v>
      </c>
      <c r="B635" t="s">
        <v>433</v>
      </c>
      <c r="C635" t="s">
        <v>10307</v>
      </c>
      <c r="D635" t="s">
        <v>186</v>
      </c>
      <c r="E635">
        <v>55201.591515840002</v>
      </c>
      <c r="F635">
        <v>17005.650000000001</v>
      </c>
      <c r="G635">
        <v>-26.302942101095599</v>
      </c>
      <c r="H635">
        <f>(Table2[[#This Row],[1Y Return vs Nifty]]-AVERAGE(Table2[1Y Return vs Nifty]))/_xlfn.STDEV.P(Table2[1Y Return vs Nifty])</f>
        <v>-0.88163733776245812</v>
      </c>
      <c r="I635">
        <v>-3.38565574873763</v>
      </c>
      <c r="J635">
        <f>(Table2[[#This Row],[1M Return vs Nifty]]-AVERAGE(Table2[1M Return vs Nifty]))/_xlfn.STDEV.P(Table2[1M Return vs Nifty])</f>
        <v>-0.33668923840596776</v>
      </c>
      <c r="K635">
        <v>-7.8223160858325702</v>
      </c>
      <c r="L635">
        <f>(Table2[[#This Row],[6M Return vs Nifty]]-AVERAGE(Table2[6M Return vs Nifty]))/_xlfn.STDEV.P(Table2[6M Return vs Nifty])</f>
        <v>-0.53841685795864724</v>
      </c>
      <c r="M635">
        <v>-1.6363347674045601</v>
      </c>
      <c r="N635">
        <f>(Table2[[#This Row],[1W Return vs Nifty]]-AVERAGE(Table2[1W Return vs Nifty]))/_xlfn.STDEV.P(Table2[1W Return vs Nifty])</f>
        <v>-0.46893607612308352</v>
      </c>
      <c r="O635">
        <v>16986.23</v>
      </c>
      <c r="P635">
        <v>16823.7972167197</v>
      </c>
      <c r="Q635">
        <v>16477.891796272499</v>
      </c>
      <c r="R635">
        <v>50.029761089620202</v>
      </c>
      <c r="S635" s="2">
        <f>(Table2[[#This Row],[Close Price]]-Table2[[#This Row],[20D EMA]])/Table2[[#This Row],[20D EMA]]</f>
        <v>1.1432789971642849E-3</v>
      </c>
      <c r="T635" s="2">
        <f>(Table2[[#This Row],[Close Price]]-Table2[[#This Row],[50D EMA]])/Table2[[#This Row],[50D EMA]]</f>
        <v>1.0809259107068498E-2</v>
      </c>
      <c r="U635" s="2">
        <f>(Table2[[#This Row],[Close Price]]-Table2[[#This Row],[200D EMA]])/Table2[[#This Row],[200D EMA]]</f>
        <v>3.2028260062181485E-2</v>
      </c>
      <c r="V635">
        <v>0.76826225765297895</v>
      </c>
      <c r="W635">
        <v>16900</v>
      </c>
      <c r="X635">
        <v>17389.95</v>
      </c>
      <c r="Y635">
        <v>16886.2</v>
      </c>
      <c r="Z635">
        <v>17433.900000000001</v>
      </c>
      <c r="AA635">
        <v>16405.099999999999</v>
      </c>
      <c r="AB635">
        <v>17498</v>
      </c>
      <c r="AC635" s="2">
        <f>(Table2[[#This Row],[Close Price]]/Table2[[#This Row],[Day Low]])-1</f>
        <v>6.2514792899408533E-3</v>
      </c>
      <c r="AD635" s="2">
        <f>(Table2[[#This Row],[Day High]]/Table2[[#This Row],[Close Price]])-1</f>
        <v>2.2598371717635013E-2</v>
      </c>
      <c r="AE635" s="2">
        <f>(Table2[[#This Row],[Close Price]]/Table2[[#This Row],[Current Week Low]])-1</f>
        <v>7.0738235955987161E-3</v>
      </c>
      <c r="AF635" s="2">
        <f>(Table2[[#This Row],[Current Week High]]/Table2[[#This Row],[Close Price]])-1</f>
        <v>2.5182806890650999E-2</v>
      </c>
      <c r="AG635" s="2">
        <f>(Table2[[#This Row],[Close Price]]/Table2[[#This Row],[Current Month Low]])-1</f>
        <v>3.6607518393670491E-2</v>
      </c>
      <c r="AH635" s="2">
        <f>(Table2[[#This Row],[Current Month High]]/Table2[[#This Row],[Close Price]])-1</f>
        <v>2.8952142376210244E-2</v>
      </c>
      <c r="AI635">
        <v>13.1976725382446</v>
      </c>
      <c r="AJ635">
        <v>10.819203148826301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-7.0000000000000007E-2</v>
      </c>
      <c r="AM635" t="s">
        <v>10348</v>
      </c>
      <c r="AN635">
        <v>-0.25</v>
      </c>
      <c r="AO635" t="s">
        <v>10348</v>
      </c>
      <c r="AP635">
        <v>-2.4335268762925001E-2</v>
      </c>
      <c r="AQ635">
        <f>(Table2[[#This Row],[Sharpe Ratio]]-AVERAGE(Table2[Sharpe Ratio]))/_xlfn.STDEV.P(Table2[Sharpe Ratio])</f>
        <v>-1.032778496262309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-3.2584580065124658</v>
      </c>
      <c r="AS635">
        <f>_xlfn.RANK.AVG(Table2[[#This Row],[1Y Return vs Nifty Z-Score]],Table2[1Y Return vs Nifty Z-Score])</f>
        <v>626</v>
      </c>
      <c r="AT635">
        <f>_xlfn.RANK.AVG(Table2[[#This Row],[6M Return vs Nifty Z-Score]],Table2[6M Return vs Nifty Z-Score])</f>
        <v>504</v>
      </c>
      <c r="AU635">
        <f>_xlfn.RANK.AVG(Table2[[#This Row],[Sharpe Ratio Z-Score]],Table2[Sharpe Ratio Z-Score])</f>
        <v>617</v>
      </c>
      <c r="AV635">
        <f>(Table2[[#This Row],[Rank 1Y]]+Table2[[#This Row],[Rank 6M]]+Table2[[#This Row],[Rank Sharpe]])/3</f>
        <v>582.33333333333337</v>
      </c>
    </row>
    <row r="636" spans="1:48" x14ac:dyDescent="0.3">
      <c r="A636" t="s">
        <v>775</v>
      </c>
      <c r="B636" t="s">
        <v>776</v>
      </c>
      <c r="C636" t="s">
        <v>10305</v>
      </c>
      <c r="D636" t="s">
        <v>54</v>
      </c>
      <c r="E636">
        <v>21442.214805824999</v>
      </c>
      <c r="F636">
        <v>733.15</v>
      </c>
      <c r="G636">
        <v>-33.044715538858902</v>
      </c>
      <c r="H636">
        <f>(Table2[[#This Row],[1Y Return vs Nifty]]-AVERAGE(Table2[1Y Return vs Nifty]))/_xlfn.STDEV.P(Table2[1Y Return vs Nifty])</f>
        <v>-0.98793858211554975</v>
      </c>
      <c r="I636">
        <v>-4.3822302408806699</v>
      </c>
      <c r="J636">
        <f>(Table2[[#This Row],[1M Return vs Nifty]]-AVERAGE(Table2[1M Return vs Nifty]))/_xlfn.STDEV.P(Table2[1M Return vs Nifty])</f>
        <v>-0.4325622156082487</v>
      </c>
      <c r="K636">
        <v>-11.1073736987733</v>
      </c>
      <c r="L636">
        <f>(Table2[[#This Row],[6M Return vs Nifty]]-AVERAGE(Table2[6M Return vs Nifty]))/_xlfn.STDEV.P(Table2[6M Return vs Nifty])</f>
        <v>-0.65116887859645722</v>
      </c>
      <c r="M636">
        <v>1.6529027122252899</v>
      </c>
      <c r="N636">
        <f>(Table2[[#This Row],[1W Return vs Nifty]]-AVERAGE(Table2[1W Return vs Nifty]))/_xlfn.STDEV.P(Table2[1W Return vs Nifty])</f>
        <v>0.27711265936919616</v>
      </c>
      <c r="O636">
        <v>731.64</v>
      </c>
      <c r="P636">
        <v>746.75551954513605</v>
      </c>
      <c r="Q636">
        <v>732.19906575172695</v>
      </c>
      <c r="R636">
        <v>55.340689097235597</v>
      </c>
      <c r="S636" s="2">
        <f>(Table2[[#This Row],[Close Price]]-Table2[[#This Row],[20D EMA]])/Table2[[#This Row],[20D EMA]]</f>
        <v>2.0638565414684692E-3</v>
      </c>
      <c r="T636" s="2">
        <f>(Table2[[#This Row],[Close Price]]-Table2[[#This Row],[50D EMA]])/Table2[[#This Row],[50D EMA]]</f>
        <v>-1.8219509851662662E-2</v>
      </c>
      <c r="U636" s="2">
        <f>(Table2[[#This Row],[Close Price]]-Table2[[#This Row],[200D EMA]])/Table2[[#This Row],[200D EMA]]</f>
        <v>1.2987373144169928E-3</v>
      </c>
      <c r="V636">
        <v>0.64065622528667399</v>
      </c>
      <c r="W636">
        <v>729.4</v>
      </c>
      <c r="X636">
        <v>741.3</v>
      </c>
      <c r="Y636">
        <v>729.4</v>
      </c>
      <c r="Z636">
        <v>742.2</v>
      </c>
      <c r="AA636">
        <v>687.05</v>
      </c>
      <c r="AB636">
        <v>785</v>
      </c>
      <c r="AC636" s="2">
        <f>(Table2[[#This Row],[Close Price]]/Table2[[#This Row],[Day Low]])-1</f>
        <v>5.1412119550315882E-3</v>
      </c>
      <c r="AD636" s="2">
        <f>(Table2[[#This Row],[Day High]]/Table2[[#This Row],[Close Price]])-1</f>
        <v>1.1116415467503193E-2</v>
      </c>
      <c r="AE636" s="2">
        <f>(Table2[[#This Row],[Close Price]]/Table2[[#This Row],[Current Week Low]])-1</f>
        <v>5.1412119550315882E-3</v>
      </c>
      <c r="AF636" s="2">
        <f>(Table2[[#This Row],[Current Week High]]/Table2[[#This Row],[Close Price]])-1</f>
        <v>1.2343995089681536E-2</v>
      </c>
      <c r="AG636" s="2">
        <f>(Table2[[#This Row],[Close Price]]/Table2[[#This Row],[Current Month Low]])-1</f>
        <v>6.7098464449457884E-2</v>
      </c>
      <c r="AH636" s="2">
        <f>(Table2[[#This Row],[Current Month High]]/Table2[[#This Row],[Close Price]])-1</f>
        <v>7.0722226011048273E-2</v>
      </c>
      <c r="AI636">
        <v>17.677146559367099</v>
      </c>
      <c r="AJ636">
        <v>22.181484876260299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-0.12</v>
      </c>
      <c r="AM636" t="s">
        <v>10348</v>
      </c>
      <c r="AN636">
        <v>0.93</v>
      </c>
      <c r="AO636" t="s">
        <v>10349</v>
      </c>
      <c r="AQ636">
        <f>(Table2[[#This Row],[Sharpe Ratio]]-AVERAGE(Table2[Sharpe Ratio]))/_xlfn.STDEV.P(Table2[Sharpe Ratio])</f>
        <v>-0.75319309836626391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666</v>
      </c>
      <c r="AT636">
        <f>_xlfn.RANK.AVG(Table2[[#This Row],[6M Return vs Nifty Z-Score]],Table2[6M Return vs Nifty Z-Score])</f>
        <v>536</v>
      </c>
      <c r="AU636">
        <f>_xlfn.RANK.AVG(Table2[[#This Row],[Sharpe Ratio Z-Score]],Table2[Sharpe Ratio Z-Score])</f>
        <v>551.5</v>
      </c>
      <c r="AV636">
        <f>(Table2[[#This Row],[Rank 1Y]]+Table2[[#This Row],[Rank 6M]]+Table2[[#This Row],[Rank Sharpe]])/3</f>
        <v>584.5</v>
      </c>
    </row>
    <row r="637" spans="1:48" x14ac:dyDescent="0.3">
      <c r="A637" t="s">
        <v>972</v>
      </c>
      <c r="B637" t="s">
        <v>973</v>
      </c>
      <c r="C637" t="s">
        <v>10320</v>
      </c>
      <c r="D637" t="s">
        <v>974</v>
      </c>
      <c r="E637">
        <v>14921.5325768</v>
      </c>
      <c r="F637">
        <v>1520.5</v>
      </c>
      <c r="G637">
        <v>-42.332370097471099</v>
      </c>
      <c r="H637">
        <f>(Table2[[#This Row],[1Y Return vs Nifty]]-AVERAGE(Table2[1Y Return vs Nifty]))/_xlfn.STDEV.P(Table2[1Y Return vs Nifty])</f>
        <v>-1.134382132290634</v>
      </c>
      <c r="I637">
        <v>0.46166074830625597</v>
      </c>
      <c r="J637">
        <f>(Table2[[#This Row],[1M Return vs Nifty]]-AVERAGE(Table2[1M Return vs Nifty]))/_xlfn.STDEV.P(Table2[1M Return vs Nifty])</f>
        <v>3.3432302652004475E-2</v>
      </c>
      <c r="K637">
        <v>-4.0744035354278303</v>
      </c>
      <c r="L637">
        <f>(Table2[[#This Row],[6M Return vs Nifty]]-AVERAGE(Table2[6M Return vs Nifty]))/_xlfn.STDEV.P(Table2[6M Return vs Nifty])</f>
        <v>-0.40977840986347025</v>
      </c>
      <c r="M637">
        <v>-2.4095312566834699</v>
      </c>
      <c r="N637">
        <f>(Table2[[#This Row],[1W Return vs Nifty]]-AVERAGE(Table2[1W Return vs Nifty]))/_xlfn.STDEV.P(Table2[1W Return vs Nifty])</f>
        <v>-0.64430871695122915</v>
      </c>
      <c r="O637">
        <v>1487.39</v>
      </c>
      <c r="P637">
        <v>1458.50465819174</v>
      </c>
      <c r="Q637">
        <v>1466.0537108604301</v>
      </c>
      <c r="R637">
        <v>59.386091701675198</v>
      </c>
      <c r="S637" s="2">
        <f>(Table2[[#This Row],[Close Price]]-Table2[[#This Row],[20D EMA]])/Table2[[#This Row],[20D EMA]]</f>
        <v>2.2260469681791527E-2</v>
      </c>
      <c r="T637" s="2">
        <f>(Table2[[#This Row],[Close Price]]-Table2[[#This Row],[50D EMA]])/Table2[[#This Row],[50D EMA]]</f>
        <v>4.2506097913408182E-2</v>
      </c>
      <c r="U637" s="2">
        <f>(Table2[[#This Row],[Close Price]]-Table2[[#This Row],[200D EMA]])/Table2[[#This Row],[200D EMA]]</f>
        <v>3.7137990740881692E-2</v>
      </c>
      <c r="V637">
        <v>0.93921489389260304</v>
      </c>
      <c r="W637">
        <v>1504.05</v>
      </c>
      <c r="X637">
        <v>1524.6</v>
      </c>
      <c r="Y637">
        <v>1489</v>
      </c>
      <c r="Z637">
        <v>1524.6</v>
      </c>
      <c r="AA637">
        <v>1401.1</v>
      </c>
      <c r="AB637">
        <v>1562.4</v>
      </c>
      <c r="AC637" s="2">
        <f>(Table2[[#This Row],[Close Price]]/Table2[[#This Row],[Day Low]])-1</f>
        <v>1.0937136398391001E-2</v>
      </c>
      <c r="AD637" s="2">
        <f>(Table2[[#This Row],[Day High]]/Table2[[#This Row],[Close Price]])-1</f>
        <v>2.6964814205852061E-3</v>
      </c>
      <c r="AE637" s="2">
        <f>(Table2[[#This Row],[Close Price]]/Table2[[#This Row],[Current Week Low]])-1</f>
        <v>2.1155137676292846E-2</v>
      </c>
      <c r="AF637" s="2">
        <f>(Table2[[#This Row],[Current Week High]]/Table2[[#This Row],[Close Price]])-1</f>
        <v>2.6964814205852061E-3</v>
      </c>
      <c r="AG637" s="2">
        <f>(Table2[[#This Row],[Close Price]]/Table2[[#This Row],[Current Month Low]])-1</f>
        <v>8.5218756691171293E-2</v>
      </c>
      <c r="AH637" s="2">
        <f>(Table2[[#This Row],[Current Month High]]/Table2[[#This Row],[Close Price]])-1</f>
        <v>2.7556724761591544E-2</v>
      </c>
      <c r="AI637">
        <v>23.344294639920999</v>
      </c>
      <c r="AJ637">
        <v>26.266400930077999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0.03</v>
      </c>
      <c r="AM637" t="s">
        <v>10349</v>
      </c>
      <c r="AN637">
        <v>4.49</v>
      </c>
      <c r="AO637" t="s">
        <v>10349</v>
      </c>
      <c r="AP637">
        <v>-1.4901625587732999E-2</v>
      </c>
      <c r="AQ637">
        <f>(Table2[[#This Row],[Sharpe Ratio]]-AVERAGE(Table2[Sharpe Ratio]))/_xlfn.STDEV.P(Table2[Sharpe Ratio])</f>
        <v>-0.92439634086307898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695</v>
      </c>
      <c r="AT637">
        <f>_xlfn.RANK.AVG(Table2[[#This Row],[6M Return vs Nifty Z-Score]],Table2[6M Return vs Nifty Z-Score])</f>
        <v>456</v>
      </c>
      <c r="AU637">
        <f>_xlfn.RANK.AVG(Table2[[#This Row],[Sharpe Ratio Z-Score]],Table2[Sharpe Ratio Z-Score])</f>
        <v>607</v>
      </c>
      <c r="AV637">
        <f>(Table2[[#This Row],[Rank 1Y]]+Table2[[#This Row],[Rank 6M]]+Table2[[#This Row],[Rank Sharpe]])/3</f>
        <v>586</v>
      </c>
    </row>
    <row r="638" spans="1:48" x14ac:dyDescent="0.3">
      <c r="A638" t="s">
        <v>307</v>
      </c>
      <c r="B638" t="s">
        <v>308</v>
      </c>
      <c r="C638" t="s">
        <v>10303</v>
      </c>
      <c r="D638" t="s">
        <v>178</v>
      </c>
      <c r="E638">
        <v>94182.236457705003</v>
      </c>
      <c r="F638">
        <v>856.35</v>
      </c>
      <c r="G638">
        <v>0.76505061199310698</v>
      </c>
      <c r="H638">
        <f>(Table2[[#This Row],[1Y Return vs Nifty]]-AVERAGE(Table2[1Y Return vs Nifty]))/_xlfn.STDEV.P(Table2[1Y Return vs Nifty])</f>
        <v>-0.45484143100229857</v>
      </c>
      <c r="I638">
        <v>-5.7250894710384603</v>
      </c>
      <c r="J638">
        <f>(Table2[[#This Row],[1M Return vs Nifty]]-AVERAGE(Table2[1M Return vs Nifty]))/_xlfn.STDEV.P(Table2[1M Return vs Nifty])</f>
        <v>-0.56174865713751032</v>
      </c>
      <c r="K638">
        <v>-31.011542100307899</v>
      </c>
      <c r="L638">
        <f>(Table2[[#This Row],[6M Return vs Nifty]]-AVERAGE(Table2[6M Return vs Nifty]))/_xlfn.STDEV.P(Table2[6M Return vs Nifty])</f>
        <v>-1.3343335200772111</v>
      </c>
      <c r="M638">
        <v>-1.8256019363734499</v>
      </c>
      <c r="N638">
        <f>(Table2[[#This Row],[1W Return vs Nifty]]-AVERAGE(Table2[1W Return vs Nifty]))/_xlfn.STDEV.P(Table2[1W Return vs Nifty])</f>
        <v>-0.5118647284183061</v>
      </c>
      <c r="O638">
        <v>865.46</v>
      </c>
      <c r="P638">
        <v>885.90630855783002</v>
      </c>
      <c r="Q638">
        <v>938.15703629434802</v>
      </c>
      <c r="R638">
        <v>43.7359270043696</v>
      </c>
      <c r="S638" s="2">
        <f>(Table2[[#This Row],[Close Price]]-Table2[[#This Row],[20D EMA]])/Table2[[#This Row],[20D EMA]]</f>
        <v>-1.0526194162641847E-2</v>
      </c>
      <c r="T638" s="2">
        <f>(Table2[[#This Row],[Close Price]]-Table2[[#This Row],[50D EMA]])/Table2[[#This Row],[50D EMA]]</f>
        <v>-3.3362792738144978E-2</v>
      </c>
      <c r="U638" s="2">
        <f>(Table2[[#This Row],[Close Price]]-Table2[[#This Row],[200D EMA]])/Table2[[#This Row],[200D EMA]]</f>
        <v>-8.7199725770303688E-2</v>
      </c>
      <c r="V638">
        <v>1.6046577981827801</v>
      </c>
      <c r="W638">
        <v>852.25</v>
      </c>
      <c r="X638">
        <v>861</v>
      </c>
      <c r="Y638">
        <v>852.25</v>
      </c>
      <c r="Z638">
        <v>865</v>
      </c>
      <c r="AA638">
        <v>752.35</v>
      </c>
      <c r="AB638">
        <v>941.9</v>
      </c>
      <c r="AC638" s="2">
        <f>(Table2[[#This Row],[Close Price]]/Table2[[#This Row],[Day Low]])-1</f>
        <v>4.8107949545321826E-3</v>
      </c>
      <c r="AD638" s="2">
        <f>(Table2[[#This Row],[Day High]]/Table2[[#This Row],[Close Price]])-1</f>
        <v>5.4300227710633031E-3</v>
      </c>
      <c r="AE638" s="2">
        <f>(Table2[[#This Row],[Close Price]]/Table2[[#This Row],[Current Week Low]])-1</f>
        <v>4.8107949545321826E-3</v>
      </c>
      <c r="AF638" s="2">
        <f>(Table2[[#This Row],[Current Week High]]/Table2[[#This Row],[Close Price]])-1</f>
        <v>1.0101010101010166E-2</v>
      </c>
      <c r="AG638" s="2">
        <f>(Table2[[#This Row],[Close Price]]/Table2[[#This Row],[Current Month Low]])-1</f>
        <v>0.138233534923905</v>
      </c>
      <c r="AH638" s="2">
        <f>(Table2[[#This Row],[Current Month High]]/Table2[[#This Row],[Close Price]])-1</f>
        <v>9.9900741519238556E-2</v>
      </c>
      <c r="AI638">
        <v>47.066036083377099</v>
      </c>
      <c r="AJ638">
        <v>64.051724137931004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-0.2</v>
      </c>
      <c r="AM638" t="s">
        <v>10348</v>
      </c>
      <c r="AN638">
        <v>-2.13</v>
      </c>
      <c r="AO638" t="s">
        <v>10348</v>
      </c>
      <c r="AP638">
        <v>-1.4437328979670001E-2</v>
      </c>
      <c r="AQ638">
        <f>(Table2[[#This Row],[Sharpe Ratio]]-AVERAGE(Table2[Sharpe Ratio]))/_xlfn.STDEV.P(Table2[Sharpe Ratio])</f>
        <v>-0.91906208492484809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453</v>
      </c>
      <c r="AT638">
        <f>_xlfn.RANK.AVG(Table2[[#This Row],[6M Return vs Nifty Z-Score]],Table2[6M Return vs Nifty Z-Score])</f>
        <v>702</v>
      </c>
      <c r="AU638">
        <f>_xlfn.RANK.AVG(Table2[[#This Row],[Sharpe Ratio Z-Score]],Table2[Sharpe Ratio Z-Score])</f>
        <v>604</v>
      </c>
      <c r="AV638">
        <f>(Table2[[#This Row],[Rank 1Y]]+Table2[[#This Row],[Rank 6M]]+Table2[[#This Row],[Rank Sharpe]])/3</f>
        <v>586.33333333333337</v>
      </c>
    </row>
    <row r="639" spans="1:48" x14ac:dyDescent="0.3">
      <c r="A639" t="s">
        <v>923</v>
      </c>
      <c r="B639" t="s">
        <v>924</v>
      </c>
      <c r="C639" t="s">
        <v>10318</v>
      </c>
      <c r="D639" t="s">
        <v>561</v>
      </c>
      <c r="E639">
        <v>16232.649911099999</v>
      </c>
      <c r="F639">
        <v>1527.75</v>
      </c>
      <c r="G639">
        <v>-20.4023946768936</v>
      </c>
      <c r="H639">
        <f>(Table2[[#This Row],[1Y Return vs Nifty]]-AVERAGE(Table2[1Y Return vs Nifty]))/_xlfn.STDEV.P(Table2[1Y Return vs Nifty])</f>
        <v>-0.78860016596375726</v>
      </c>
      <c r="I639">
        <v>-2.6441832634311901</v>
      </c>
      <c r="J639">
        <f>(Table2[[#This Row],[1M Return vs Nifty]]-AVERAGE(Table2[1M Return vs Nifty]))/_xlfn.STDEV.P(Table2[1M Return vs Nifty])</f>
        <v>-0.26535771703917399</v>
      </c>
      <c r="K639">
        <v>-8.1357340373332399</v>
      </c>
      <c r="L639">
        <f>(Table2[[#This Row],[6M Return vs Nifty]]-AVERAGE(Table2[6M Return vs Nifty]))/_xlfn.STDEV.P(Table2[6M Return vs Nifty])</f>
        <v>-0.54917420577399623</v>
      </c>
      <c r="M639">
        <v>-3.76020965362778</v>
      </c>
      <c r="N639">
        <f>(Table2[[#This Row],[1W Return vs Nifty]]-AVERAGE(Table2[1W Return vs Nifty]))/_xlfn.STDEV.P(Table2[1W Return vs Nifty])</f>
        <v>-0.95066297575361858</v>
      </c>
      <c r="O639">
        <v>1554.46</v>
      </c>
      <c r="P639">
        <v>1511.2083263035299</v>
      </c>
      <c r="Q639">
        <v>1437.41338558707</v>
      </c>
      <c r="R639">
        <v>38.045075488621997</v>
      </c>
      <c r="S639" s="2">
        <f>(Table2[[#This Row],[Close Price]]-Table2[[#This Row],[20D EMA]])/Table2[[#This Row],[20D EMA]]</f>
        <v>-1.7182815897482107E-2</v>
      </c>
      <c r="T639" s="2">
        <f>(Table2[[#This Row],[Close Price]]-Table2[[#This Row],[50D EMA]])/Table2[[#This Row],[50D EMA]]</f>
        <v>1.0945991633682697E-2</v>
      </c>
      <c r="U639" s="2">
        <f>(Table2[[#This Row],[Close Price]]-Table2[[#This Row],[200D EMA]])/Table2[[#This Row],[200D EMA]]</f>
        <v>6.2846648931152535E-2</v>
      </c>
      <c r="V639">
        <v>0.73434222159717399</v>
      </c>
      <c r="W639">
        <v>1515.7</v>
      </c>
      <c r="X639">
        <v>1555.4</v>
      </c>
      <c r="Y639">
        <v>1510.55</v>
      </c>
      <c r="Z639">
        <v>1556.05</v>
      </c>
      <c r="AA639">
        <v>1510.55</v>
      </c>
      <c r="AB639">
        <v>1690</v>
      </c>
      <c r="AC639" s="2">
        <f>(Table2[[#This Row],[Close Price]]/Table2[[#This Row],[Day Low]])-1</f>
        <v>7.9501220558158003E-3</v>
      </c>
      <c r="AD639" s="2">
        <f>(Table2[[#This Row],[Day High]]/Table2[[#This Row],[Close Price]])-1</f>
        <v>1.8098510882016194E-2</v>
      </c>
      <c r="AE639" s="2">
        <f>(Table2[[#This Row],[Close Price]]/Table2[[#This Row],[Current Week Low]])-1</f>
        <v>1.13865810466387E-2</v>
      </c>
      <c r="AF639" s="2">
        <f>(Table2[[#This Row],[Current Week High]]/Table2[[#This Row],[Close Price]])-1</f>
        <v>1.8523973163148355E-2</v>
      </c>
      <c r="AG639" s="2">
        <f>(Table2[[#This Row],[Close Price]]/Table2[[#This Row],[Current Month Low]])-1</f>
        <v>1.13865810466387E-2</v>
      </c>
      <c r="AH639" s="2">
        <f>(Table2[[#This Row],[Current Month High]]/Table2[[#This Row],[Close Price]])-1</f>
        <v>0.10620193094419905</v>
      </c>
      <c r="AI639">
        <v>10.6201930944199</v>
      </c>
      <c r="AJ639">
        <v>22.908286403861599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0.09</v>
      </c>
      <c r="AM639" t="s">
        <v>10349</v>
      </c>
      <c r="AN639">
        <v>-3.96</v>
      </c>
      <c r="AO639" t="s">
        <v>10348</v>
      </c>
      <c r="AP639">
        <v>-4.2673485412933997E-2</v>
      </c>
      <c r="AQ639">
        <f>(Table2[[#This Row],[Sharpe Ratio]]-AVERAGE(Table2[Sharpe Ratio]))/_xlfn.STDEV.P(Table2[Sharpe Ratio])</f>
        <v>-1.2434643797323048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-3.7972594442628513</v>
      </c>
      <c r="AS639">
        <f>_xlfn.RANK.AVG(Table2[[#This Row],[1Y Return vs Nifty Z-Score]],Table2[1Y Return vs Nifty Z-Score])</f>
        <v>600</v>
      </c>
      <c r="AT639">
        <f>_xlfn.RANK.AVG(Table2[[#This Row],[6M Return vs Nifty Z-Score]],Table2[6M Return vs Nifty Z-Score])</f>
        <v>506</v>
      </c>
      <c r="AU639">
        <f>_xlfn.RANK.AVG(Table2[[#This Row],[Sharpe Ratio Z-Score]],Table2[Sharpe Ratio Z-Score])</f>
        <v>657</v>
      </c>
      <c r="AV639">
        <f>(Table2[[#This Row],[Rank 1Y]]+Table2[[#This Row],[Rank 6M]]+Table2[[#This Row],[Rank Sharpe]])/3</f>
        <v>587.66666666666663</v>
      </c>
    </row>
    <row r="640" spans="1:48" x14ac:dyDescent="0.3">
      <c r="A640" t="s">
        <v>1308</v>
      </c>
      <c r="B640" t="s">
        <v>1309</v>
      </c>
      <c r="C640" t="s">
        <v>10316</v>
      </c>
      <c r="D640" t="s">
        <v>473</v>
      </c>
      <c r="E640">
        <v>8656.9223959949995</v>
      </c>
      <c r="F640">
        <v>283.55</v>
      </c>
      <c r="G640">
        <v>-35.762507702214798</v>
      </c>
      <c r="H640">
        <f>(Table2[[#This Row],[1Y Return vs Nifty]]-AVERAGE(Table2[1Y Return vs Nifty]))/_xlfn.STDEV.P(Table2[1Y Return vs Nifty])</f>
        <v>-1.0307915037577313</v>
      </c>
      <c r="I640">
        <v>-10.107984579225</v>
      </c>
      <c r="J640">
        <f>(Table2[[#This Row],[1M Return vs Nifty]]-AVERAGE(Table2[1M Return vs Nifty]))/_xlfn.STDEV.P(Table2[1M Return vs Nifty])</f>
        <v>-0.9833942100791212</v>
      </c>
      <c r="K640">
        <v>1.01471672878618</v>
      </c>
      <c r="L640">
        <f>(Table2[[#This Row],[6M Return vs Nifty]]-AVERAGE(Table2[6M Return vs Nifty]))/_xlfn.STDEV.P(Table2[6M Return vs Nifty])</f>
        <v>-0.2351061025046684</v>
      </c>
      <c r="M640">
        <v>-1.6584787522084601</v>
      </c>
      <c r="N640">
        <f>(Table2[[#This Row],[1W Return vs Nifty]]-AVERAGE(Table2[1W Return vs Nifty]))/_xlfn.STDEV.P(Table2[1W Return vs Nifty])</f>
        <v>-0.47395866630212069</v>
      </c>
      <c r="O640">
        <v>289.86</v>
      </c>
      <c r="P640">
        <v>288.60890144290897</v>
      </c>
      <c r="Q640">
        <v>281.55092425745698</v>
      </c>
      <c r="R640">
        <v>38.130776213506998</v>
      </c>
      <c r="S640" s="2">
        <f>(Table2[[#This Row],[Close Price]]-Table2[[#This Row],[20D EMA]])/Table2[[#This Row],[20D EMA]]</f>
        <v>-2.1769129924791287E-2</v>
      </c>
      <c r="T640" s="2">
        <f>(Table2[[#This Row],[Close Price]]-Table2[[#This Row],[50D EMA]])/Table2[[#This Row],[50D EMA]]</f>
        <v>-1.7528570385794858E-2</v>
      </c>
      <c r="U640" s="2">
        <f>(Table2[[#This Row],[Close Price]]-Table2[[#This Row],[200D EMA]])/Table2[[#This Row],[200D EMA]]</f>
        <v>7.1002279527771113E-3</v>
      </c>
      <c r="V640">
        <v>0.29141544425913701</v>
      </c>
      <c r="W640">
        <v>283.05</v>
      </c>
      <c r="X640">
        <v>285.14999999999998</v>
      </c>
      <c r="Y640">
        <v>282.5</v>
      </c>
      <c r="Z640">
        <v>286.14999999999998</v>
      </c>
      <c r="AA640">
        <v>274.95</v>
      </c>
      <c r="AB640">
        <v>317.7</v>
      </c>
      <c r="AC640" s="2">
        <f>(Table2[[#This Row],[Close Price]]/Table2[[#This Row],[Day Low]])-1</f>
        <v>1.7664723547077266E-3</v>
      </c>
      <c r="AD640" s="2">
        <f>(Table2[[#This Row],[Day High]]/Table2[[#This Row],[Close Price]])-1</f>
        <v>5.6427437841648498E-3</v>
      </c>
      <c r="AE640" s="2">
        <f>(Table2[[#This Row],[Close Price]]/Table2[[#This Row],[Current Week Low]])-1</f>
        <v>3.7168141592920367E-3</v>
      </c>
      <c r="AF640" s="2">
        <f>(Table2[[#This Row],[Current Week High]]/Table2[[#This Row],[Close Price]])-1</f>
        <v>9.1694586492681029E-3</v>
      </c>
      <c r="AG640" s="2">
        <f>(Table2[[#This Row],[Close Price]]/Table2[[#This Row],[Current Month Low]])-1</f>
        <v>3.1278414257137843E-2</v>
      </c>
      <c r="AH640" s="2">
        <f>(Table2[[#This Row],[Current Month High]]/Table2[[#This Row],[Close Price]])-1</f>
        <v>0.12043731264327273</v>
      </c>
      <c r="AI640">
        <v>12.9959442779051</v>
      </c>
      <c r="AJ640">
        <v>33.1220657276995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-0.1</v>
      </c>
      <c r="AM640" t="s">
        <v>10348</v>
      </c>
      <c r="AN640">
        <v>-4.71</v>
      </c>
      <c r="AO640" t="s">
        <v>10348</v>
      </c>
      <c r="AP640">
        <v>-7.7614027240384006E-2</v>
      </c>
      <c r="AQ640">
        <f>(Table2[[#This Row],[Sharpe Ratio]]-AVERAGE(Table2[Sharpe Ratio]))/_xlfn.STDEV.P(Table2[Sharpe Ratio])</f>
        <v>-1.6448926682258334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-4.368143150869475</v>
      </c>
      <c r="AS640">
        <f>_xlfn.RANK.AVG(Table2[[#This Row],[1Y Return vs Nifty Z-Score]],Table2[1Y Return vs Nifty Z-Score])</f>
        <v>677</v>
      </c>
      <c r="AT640">
        <f>_xlfn.RANK.AVG(Table2[[#This Row],[6M Return vs Nifty Z-Score]],Table2[6M Return vs Nifty Z-Score])</f>
        <v>396</v>
      </c>
      <c r="AU640">
        <f>_xlfn.RANK.AVG(Table2[[#This Row],[Sharpe Ratio Z-Score]],Table2[Sharpe Ratio Z-Score])</f>
        <v>697</v>
      </c>
      <c r="AV640">
        <f>(Table2[[#This Row],[Rank 1Y]]+Table2[[#This Row],[Rank 6M]]+Table2[[#This Row],[Rank Sharpe]])/3</f>
        <v>590</v>
      </c>
    </row>
    <row r="641" spans="1:48" x14ac:dyDescent="0.3">
      <c r="A641" t="s">
        <v>1406</v>
      </c>
      <c r="B641" t="s">
        <v>1407</v>
      </c>
      <c r="C641" t="s">
        <v>10318</v>
      </c>
      <c r="D641" t="s">
        <v>446</v>
      </c>
      <c r="E641">
        <v>8002.71608801</v>
      </c>
      <c r="F641">
        <v>506.15</v>
      </c>
      <c r="G641">
        <v>-33.957687307342802</v>
      </c>
      <c r="H641">
        <f>(Table2[[#This Row],[1Y Return vs Nifty]]-AVERAGE(Table2[1Y Return vs Nifty]))/_xlfn.STDEV.P(Table2[1Y Return vs Nifty])</f>
        <v>-1.0023339093903387</v>
      </c>
      <c r="I641">
        <v>-7.2467840377171404</v>
      </c>
      <c r="J641">
        <f>(Table2[[#This Row],[1M Return vs Nifty]]-AVERAGE(Table2[1M Return vs Nifty]))/_xlfn.STDEV.P(Table2[1M Return vs Nifty])</f>
        <v>-0.70813950864957187</v>
      </c>
      <c r="K641">
        <v>-5.0781500277789799</v>
      </c>
      <c r="L641">
        <f>(Table2[[#This Row],[6M Return vs Nifty]]-AVERAGE(Table2[6M Return vs Nifty]))/_xlfn.STDEV.P(Table2[6M Return vs Nifty])</f>
        <v>-0.4442296915624217</v>
      </c>
      <c r="M641">
        <v>-0.87805499505481599</v>
      </c>
      <c r="N641">
        <f>(Table2[[#This Row],[1W Return vs Nifty]]-AVERAGE(Table2[1W Return vs Nifty]))/_xlfn.STDEV.P(Table2[1W Return vs Nifty])</f>
        <v>-0.29694677197148356</v>
      </c>
      <c r="O641">
        <v>511.01</v>
      </c>
      <c r="P641">
        <v>518.16202178000106</v>
      </c>
      <c r="Q641">
        <v>495.71995559043899</v>
      </c>
      <c r="R641">
        <v>49.895021308843603</v>
      </c>
      <c r="S641" s="2">
        <f>(Table2[[#This Row],[Close Price]]-Table2[[#This Row],[20D EMA]])/Table2[[#This Row],[20D EMA]]</f>
        <v>-9.5105770924248326E-3</v>
      </c>
      <c r="T641" s="2">
        <f>(Table2[[#This Row],[Close Price]]-Table2[[#This Row],[50D EMA]])/Table2[[#This Row],[50D EMA]]</f>
        <v>-2.3181980297855734E-2</v>
      </c>
      <c r="U641" s="2">
        <f>(Table2[[#This Row],[Close Price]]-Table2[[#This Row],[200D EMA]])/Table2[[#This Row],[200D EMA]]</f>
        <v>2.104019475499638E-2</v>
      </c>
      <c r="V641">
        <v>0.910957861764364</v>
      </c>
      <c r="W641">
        <v>498.05</v>
      </c>
      <c r="X641">
        <v>513.9</v>
      </c>
      <c r="Y641">
        <v>491</v>
      </c>
      <c r="Z641">
        <v>513.9</v>
      </c>
      <c r="AA641">
        <v>488.05</v>
      </c>
      <c r="AB641">
        <v>602.35</v>
      </c>
      <c r="AC641" s="2">
        <f>(Table2[[#This Row],[Close Price]]/Table2[[#This Row],[Day Low]])-1</f>
        <v>1.6263427366730143E-2</v>
      </c>
      <c r="AD641" s="2">
        <f>(Table2[[#This Row],[Day High]]/Table2[[#This Row],[Close Price]])-1</f>
        <v>1.5311666502025201E-2</v>
      </c>
      <c r="AE641" s="2">
        <f>(Table2[[#This Row],[Close Price]]/Table2[[#This Row],[Current Week Low]])-1</f>
        <v>3.0855397148676023E-2</v>
      </c>
      <c r="AF641" s="2">
        <f>(Table2[[#This Row],[Current Week High]]/Table2[[#This Row],[Close Price]])-1</f>
        <v>1.5311666502025201E-2</v>
      </c>
      <c r="AG641" s="2">
        <f>(Table2[[#This Row],[Close Price]]/Table2[[#This Row],[Current Month Low]])-1</f>
        <v>3.7086364102038694E-2</v>
      </c>
      <c r="AH641" s="2">
        <f>(Table2[[#This Row],[Current Month High]]/Table2[[#This Row],[Close Price]])-1</f>
        <v>0.19006223451545989</v>
      </c>
      <c r="AI641">
        <v>25.239553492047801</v>
      </c>
      <c r="AJ641">
        <v>25.657894736842099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-0.03</v>
      </c>
      <c r="AM641" t="s">
        <v>10348</v>
      </c>
      <c r="AN641">
        <v>-3.52</v>
      </c>
      <c r="AO641" t="s">
        <v>10348</v>
      </c>
      <c r="AP641">
        <v>-2.7009183919599999E-2</v>
      </c>
      <c r="AQ641">
        <f>(Table2[[#This Row],[Sharpe Ratio]]-AVERAGE(Table2[Sharpe Ratio]))/_xlfn.STDEV.P(Table2[Sharpe Ratio])</f>
        <v>-1.0634988322611536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673</v>
      </c>
      <c r="AT641">
        <f>_xlfn.RANK.AVG(Table2[[#This Row],[6M Return vs Nifty Z-Score]],Table2[6M Return vs Nifty Z-Score])</f>
        <v>470</v>
      </c>
      <c r="AU641">
        <f>_xlfn.RANK.AVG(Table2[[#This Row],[Sharpe Ratio Z-Score]],Table2[Sharpe Ratio Z-Score])</f>
        <v>628</v>
      </c>
      <c r="AV641">
        <f>(Table2[[#This Row],[Rank 1Y]]+Table2[[#This Row],[Rank 6M]]+Table2[[#This Row],[Rank Sharpe]])/3</f>
        <v>590.33333333333337</v>
      </c>
    </row>
    <row r="642" spans="1:48" x14ac:dyDescent="0.3">
      <c r="A642" t="s">
        <v>521</v>
      </c>
      <c r="B642" t="s">
        <v>522</v>
      </c>
      <c r="C642" t="s">
        <v>10304</v>
      </c>
      <c r="D642" t="s">
        <v>21</v>
      </c>
      <c r="E642">
        <v>40555.819464020002</v>
      </c>
      <c r="F642">
        <v>6080.9</v>
      </c>
      <c r="G642">
        <v>-12.280008899712501</v>
      </c>
      <c r="H642">
        <f>(Table2[[#This Row],[1Y Return vs Nifty]]-AVERAGE(Table2[1Y Return vs Nifty]))/_xlfn.STDEV.P(Table2[1Y Return vs Nifty])</f>
        <v>-0.66053004862729303</v>
      </c>
      <c r="I642">
        <v>-5.7624302107920702</v>
      </c>
      <c r="J642">
        <f>(Table2[[#This Row],[1M Return vs Nifty]]-AVERAGE(Table2[1M Return vs Nifty]))/_xlfn.STDEV.P(Table2[1M Return vs Nifty])</f>
        <v>-0.56534093038887134</v>
      </c>
      <c r="K642">
        <v>-20.026194882542899</v>
      </c>
      <c r="L642">
        <f>(Table2[[#This Row],[6M Return vs Nifty]]-AVERAGE(Table2[6M Return vs Nifty]))/_xlfn.STDEV.P(Table2[6M Return vs Nifty])</f>
        <v>-0.95728683105364909</v>
      </c>
      <c r="M642">
        <v>-2.85521014226694</v>
      </c>
      <c r="N642">
        <f>(Table2[[#This Row],[1W Return vs Nifty]]-AVERAGE(Table2[1W Return vs Nifty]))/_xlfn.STDEV.P(Table2[1W Return vs Nifty])</f>
        <v>-0.74539541898606476</v>
      </c>
      <c r="O642">
        <v>6018.85</v>
      </c>
      <c r="P642">
        <v>5860.4954222913802</v>
      </c>
      <c r="Q642">
        <v>5586.54732780412</v>
      </c>
      <c r="R642">
        <v>57.124153134992397</v>
      </c>
      <c r="S642" s="2">
        <f>(Table2[[#This Row],[Close Price]]-Table2[[#This Row],[20D EMA]])/Table2[[#This Row],[20D EMA]]</f>
        <v>1.0309278350515342E-2</v>
      </c>
      <c r="T642" s="2">
        <f>(Table2[[#This Row],[Close Price]]-Table2[[#This Row],[50D EMA]])/Table2[[#This Row],[50D EMA]]</f>
        <v>3.7608523141281457E-2</v>
      </c>
      <c r="U642" s="2">
        <f>(Table2[[#This Row],[Close Price]]-Table2[[#This Row],[200D EMA]])/Table2[[#This Row],[200D EMA]]</f>
        <v>8.8489838748075686E-2</v>
      </c>
      <c r="V642">
        <v>0.52544243178763606</v>
      </c>
      <c r="W642">
        <v>6026.15</v>
      </c>
      <c r="X642">
        <v>6130</v>
      </c>
      <c r="Y642">
        <v>6012.25</v>
      </c>
      <c r="Z642">
        <v>6181.6</v>
      </c>
      <c r="AA642">
        <v>5749</v>
      </c>
      <c r="AB642">
        <v>6357</v>
      </c>
      <c r="AC642" s="2">
        <f>(Table2[[#This Row],[Close Price]]/Table2[[#This Row],[Day Low]])-1</f>
        <v>9.0854027861901887E-3</v>
      </c>
      <c r="AD642" s="2">
        <f>(Table2[[#This Row],[Day High]]/Table2[[#This Row],[Close Price]])-1</f>
        <v>8.0744626617770265E-3</v>
      </c>
      <c r="AE642" s="2">
        <f>(Table2[[#This Row],[Close Price]]/Table2[[#This Row],[Current Week Low]])-1</f>
        <v>1.1418354193521552E-2</v>
      </c>
      <c r="AF642" s="2">
        <f>(Table2[[#This Row],[Current Week High]]/Table2[[#This Row],[Close Price]])-1</f>
        <v>1.6560048677005224E-2</v>
      </c>
      <c r="AG642" s="2">
        <f>(Table2[[#This Row],[Close Price]]/Table2[[#This Row],[Current Month Low]])-1</f>
        <v>5.7731779439902597E-2</v>
      </c>
      <c r="AH642" s="2">
        <f>(Table2[[#This Row],[Current Month High]]/Table2[[#This Row],[Close Price]])-1</f>
        <v>4.5404463155125141E-2</v>
      </c>
      <c r="AI642">
        <v>12.605864263513601</v>
      </c>
      <c r="AJ642">
        <v>41.836841798355501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-0.05</v>
      </c>
      <c r="AM642" t="s">
        <v>10348</v>
      </c>
      <c r="AN642">
        <v>4.03</v>
      </c>
      <c r="AO642" t="s">
        <v>10349</v>
      </c>
      <c r="AP642">
        <v>-6.1084101274290004E-3</v>
      </c>
      <c r="AQ642">
        <f>(Table2[[#This Row],[Sharpe Ratio]]-AVERAGE(Table2[Sharpe Ratio]))/_xlfn.STDEV.P(Table2[Sharpe Ratio])</f>
        <v>-0.82337199355855184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-3.75192522261443</v>
      </c>
      <c r="AS642">
        <f>_xlfn.RANK.AVG(Table2[[#This Row],[1Y Return vs Nifty Z-Score]],Table2[1Y Return vs Nifty Z-Score])</f>
        <v>550</v>
      </c>
      <c r="AT642">
        <f>_xlfn.RANK.AVG(Table2[[#This Row],[6M Return vs Nifty Z-Score]],Table2[6M Return vs Nifty Z-Score])</f>
        <v>633</v>
      </c>
      <c r="AU642">
        <f>_xlfn.RANK.AVG(Table2[[#This Row],[Sharpe Ratio Z-Score]],Table2[Sharpe Ratio Z-Score])</f>
        <v>589</v>
      </c>
      <c r="AV642">
        <f>(Table2[[#This Row],[Rank 1Y]]+Table2[[#This Row],[Rank 6M]]+Table2[[#This Row],[Rank Sharpe]])/3</f>
        <v>590.66666666666663</v>
      </c>
    </row>
    <row r="643" spans="1:48" x14ac:dyDescent="0.3">
      <c r="A643" t="s">
        <v>1256</v>
      </c>
      <c r="B643" t="s">
        <v>1257</v>
      </c>
      <c r="C643" t="s">
        <v>6698</v>
      </c>
      <c r="D643" t="s">
        <v>80</v>
      </c>
      <c r="E643">
        <v>9423.6072356099994</v>
      </c>
      <c r="F643">
        <v>800.85</v>
      </c>
      <c r="G643">
        <v>-5.2389337814866899</v>
      </c>
      <c r="H643">
        <f>(Table2[[#This Row],[1Y Return vs Nifty]]-AVERAGE(Table2[1Y Return vs Nifty]))/_xlfn.STDEV.P(Table2[1Y Return vs Nifty])</f>
        <v>-0.54950955030284687</v>
      </c>
      <c r="I643">
        <v>-9.70178300744894</v>
      </c>
      <c r="J643">
        <f>(Table2[[#This Row],[1M Return vs Nifty]]-AVERAGE(Table2[1M Return vs Nifty]))/_xlfn.STDEV.P(Table2[1M Return vs Nifty])</f>
        <v>-0.94431659537249535</v>
      </c>
      <c r="K643">
        <v>-27.8561511084785</v>
      </c>
      <c r="L643">
        <f>(Table2[[#This Row],[6M Return vs Nifty]]-AVERAGE(Table2[6M Return vs Nifty]))/_xlfn.STDEV.P(Table2[6M Return vs Nifty])</f>
        <v>-1.2260320069379567</v>
      </c>
      <c r="M643">
        <v>-1.47495345999642</v>
      </c>
      <c r="N643">
        <f>(Table2[[#This Row],[1W Return vs Nifty]]-AVERAGE(Table2[1W Return vs Nifty]))/_xlfn.STDEV.P(Table2[1W Return vs Nifty])</f>
        <v>-0.43233235837100359</v>
      </c>
      <c r="O643">
        <v>809.01</v>
      </c>
      <c r="P643">
        <v>826.23186808161495</v>
      </c>
      <c r="Q643">
        <v>818.20272419514401</v>
      </c>
      <c r="R643">
        <v>50.217739612195601</v>
      </c>
      <c r="S643" s="2">
        <f>(Table2[[#This Row],[Close Price]]-Table2[[#This Row],[20D EMA]])/Table2[[#This Row],[20D EMA]]</f>
        <v>-1.0086401898616789E-2</v>
      </c>
      <c r="T643" s="2">
        <f>(Table2[[#This Row],[Close Price]]-Table2[[#This Row],[50D EMA]])/Table2[[#This Row],[50D EMA]]</f>
        <v>-3.0720030371798383E-2</v>
      </c>
      <c r="U643" s="2">
        <f>(Table2[[#This Row],[Close Price]]-Table2[[#This Row],[200D EMA]])/Table2[[#This Row],[200D EMA]]</f>
        <v>-2.1208343216179894E-2</v>
      </c>
      <c r="V643">
        <v>0.64378459639813401</v>
      </c>
      <c r="W643">
        <v>785.55</v>
      </c>
      <c r="X643">
        <v>802.95</v>
      </c>
      <c r="Y643">
        <v>768.1</v>
      </c>
      <c r="Z643">
        <v>802.95</v>
      </c>
      <c r="AA643">
        <v>768.1</v>
      </c>
      <c r="AB643">
        <v>885</v>
      </c>
      <c r="AC643" s="2">
        <f>(Table2[[#This Row],[Close Price]]/Table2[[#This Row],[Day Low]])-1</f>
        <v>1.9476799694481572E-2</v>
      </c>
      <c r="AD643" s="2">
        <f>(Table2[[#This Row],[Day High]]/Table2[[#This Row],[Close Price]])-1</f>
        <v>2.6222138977336495E-3</v>
      </c>
      <c r="AE643" s="2">
        <f>(Table2[[#This Row],[Close Price]]/Table2[[#This Row],[Current Week Low]])-1</f>
        <v>4.2637677385757078E-2</v>
      </c>
      <c r="AF643" s="2">
        <f>(Table2[[#This Row],[Current Week High]]/Table2[[#This Row],[Close Price]])-1</f>
        <v>2.6222138977336495E-3</v>
      </c>
      <c r="AG643" s="2">
        <f>(Table2[[#This Row],[Close Price]]/Table2[[#This Row],[Current Month Low]])-1</f>
        <v>4.2637677385757078E-2</v>
      </c>
      <c r="AH643" s="2">
        <f>(Table2[[#This Row],[Current Month High]]/Table2[[#This Row],[Close Price]])-1</f>
        <v>0.10507585690204158</v>
      </c>
      <c r="AI643">
        <v>24.8548417306611</v>
      </c>
      <c r="AJ643">
        <v>27.534039334341902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-7.0000000000000007E-2</v>
      </c>
      <c r="AM643" t="s">
        <v>10348</v>
      </c>
      <c r="AN643">
        <v>-3.06</v>
      </c>
      <c r="AO643" t="s">
        <v>10348</v>
      </c>
      <c r="AP643">
        <v>-3.4555869990340001E-3</v>
      </c>
      <c r="AQ643">
        <f>(Table2[[#This Row],[Sharpe Ratio]]-AVERAGE(Table2[Sharpe Ratio]))/_xlfn.STDEV.P(Table2[Sharpe Ratio])</f>
        <v>-0.7928939817015338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496</v>
      </c>
      <c r="AT643">
        <f>_xlfn.RANK.AVG(Table2[[#This Row],[6M Return vs Nifty Z-Score]],Table2[6M Return vs Nifty Z-Score])</f>
        <v>691</v>
      </c>
      <c r="AU643">
        <f>_xlfn.RANK.AVG(Table2[[#This Row],[Sharpe Ratio Z-Score]],Table2[Sharpe Ratio Z-Score])</f>
        <v>585</v>
      </c>
      <c r="AV643">
        <f>(Table2[[#This Row],[Rank 1Y]]+Table2[[#This Row],[Rank 6M]]+Table2[[#This Row],[Rank Sharpe]])/3</f>
        <v>590.66666666666663</v>
      </c>
    </row>
    <row r="644" spans="1:48" x14ac:dyDescent="0.3">
      <c r="A644" t="s">
        <v>1260</v>
      </c>
      <c r="B644" t="s">
        <v>1261</v>
      </c>
      <c r="C644" t="s">
        <v>10305</v>
      </c>
      <c r="D644" t="s">
        <v>124</v>
      </c>
      <c r="E644">
        <v>9355.8130969600006</v>
      </c>
      <c r="F644">
        <v>87.04</v>
      </c>
      <c r="G644">
        <v>-29.752246994052101</v>
      </c>
      <c r="H644">
        <f>(Table2[[#This Row],[1Y Return vs Nifty]]-AVERAGE(Table2[1Y Return vs Nifty]))/_xlfn.STDEV.P(Table2[1Y Return vs Nifty])</f>
        <v>-0.93602442235664629</v>
      </c>
      <c r="I644">
        <v>-0.25171692095834203</v>
      </c>
      <c r="J644">
        <f>(Table2[[#This Row],[1M Return vs Nifty]]-AVERAGE(Table2[1M Return vs Nifty]))/_xlfn.STDEV.P(Table2[1M Return vs Nifty])</f>
        <v>-3.5196426621355748E-2</v>
      </c>
      <c r="K644">
        <v>-13.735622783849999</v>
      </c>
      <c r="L644">
        <f>(Table2[[#This Row],[6M Return vs Nifty]]-AVERAGE(Table2[6M Return vs Nifty]))/_xlfn.STDEV.P(Table2[6M Return vs Nifty])</f>
        <v>-0.74137746243209779</v>
      </c>
      <c r="M644">
        <v>-0.87763716377771395</v>
      </c>
      <c r="N644">
        <f>(Table2[[#This Row],[1W Return vs Nifty]]-AVERAGE(Table2[1W Return vs Nifty]))/_xlfn.STDEV.P(Table2[1W Return vs Nifty])</f>
        <v>-0.29685200152761582</v>
      </c>
      <c r="O644">
        <v>83.96</v>
      </c>
      <c r="P644">
        <v>83.432842207136801</v>
      </c>
      <c r="Q644">
        <v>84.873193117066407</v>
      </c>
      <c r="R644">
        <v>68.978925572628796</v>
      </c>
      <c r="S644" s="2">
        <f>(Table2[[#This Row],[Close Price]]-Table2[[#This Row],[20D EMA]])/Table2[[#This Row],[20D EMA]]</f>
        <v>3.6684135302525164E-2</v>
      </c>
      <c r="T644" s="2">
        <f>(Table2[[#This Row],[Close Price]]-Table2[[#This Row],[50D EMA]])/Table2[[#This Row],[50D EMA]]</f>
        <v>4.3234267195498353E-2</v>
      </c>
      <c r="U644" s="2">
        <f>(Table2[[#This Row],[Close Price]]-Table2[[#This Row],[200D EMA]])/Table2[[#This Row],[200D EMA]]</f>
        <v>2.552993240097497E-2</v>
      </c>
      <c r="V644">
        <v>1.4298666798923201</v>
      </c>
      <c r="W644">
        <v>84.78</v>
      </c>
      <c r="X644">
        <v>87.73</v>
      </c>
      <c r="Y644">
        <v>84.03</v>
      </c>
      <c r="Z644">
        <v>87.73</v>
      </c>
      <c r="AA644">
        <v>79.989999999999995</v>
      </c>
      <c r="AB644">
        <v>89.7</v>
      </c>
      <c r="AC644" s="2">
        <f>(Table2[[#This Row],[Close Price]]/Table2[[#This Row],[Day Low]])-1</f>
        <v>2.6657230478886573E-2</v>
      </c>
      <c r="AD644" s="2">
        <f>(Table2[[#This Row],[Day High]]/Table2[[#This Row],[Close Price]])-1</f>
        <v>7.9273897058822484E-3</v>
      </c>
      <c r="AE644" s="2">
        <f>(Table2[[#This Row],[Close Price]]/Table2[[#This Row],[Current Week Low]])-1</f>
        <v>3.5820540283232338E-2</v>
      </c>
      <c r="AF644" s="2">
        <f>(Table2[[#This Row],[Current Week High]]/Table2[[#This Row],[Close Price]])-1</f>
        <v>7.9273897058822484E-3</v>
      </c>
      <c r="AG644" s="2">
        <f>(Table2[[#This Row],[Close Price]]/Table2[[#This Row],[Current Month Low]])-1</f>
        <v>8.8136017002125477E-2</v>
      </c>
      <c r="AH644" s="2">
        <f>(Table2[[#This Row],[Current Month High]]/Table2[[#This Row],[Close Price]])-1</f>
        <v>3.0560661764705843E-2</v>
      </c>
      <c r="AI644">
        <v>12.591911764705801</v>
      </c>
      <c r="AJ644">
        <v>20.220994475138099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-0.03</v>
      </c>
      <c r="AM644" t="s">
        <v>10348</v>
      </c>
      <c r="AN644">
        <v>7.39</v>
      </c>
      <c r="AO644" t="s">
        <v>10349</v>
      </c>
      <c r="AQ644">
        <f>(Table2[[#This Row],[Sharpe Ratio]]-AVERAGE(Table2[Sharpe Ratio]))/_xlfn.STDEV.P(Table2[Sharpe Ratio])</f>
        <v>-0.75319309836626391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646</v>
      </c>
      <c r="AT644">
        <f>_xlfn.RANK.AVG(Table2[[#This Row],[6M Return vs Nifty Z-Score]],Table2[6M Return vs Nifty Z-Score])</f>
        <v>575</v>
      </c>
      <c r="AU644">
        <f>_xlfn.RANK.AVG(Table2[[#This Row],[Sharpe Ratio Z-Score]],Table2[Sharpe Ratio Z-Score])</f>
        <v>551.5</v>
      </c>
      <c r="AV644">
        <f>(Table2[[#This Row],[Rank 1Y]]+Table2[[#This Row],[Rank 6M]]+Table2[[#This Row],[Rank Sharpe]])/3</f>
        <v>590.83333333333337</v>
      </c>
    </row>
    <row r="645" spans="1:48" x14ac:dyDescent="0.3">
      <c r="A645" t="s">
        <v>423</v>
      </c>
      <c r="B645" t="s">
        <v>424</v>
      </c>
      <c r="C645" t="s">
        <v>10305</v>
      </c>
      <c r="D645" t="s">
        <v>24</v>
      </c>
      <c r="E645">
        <v>55788.316331945898</v>
      </c>
      <c r="F645">
        <v>74.58</v>
      </c>
      <c r="G645">
        <v>-47.9447168658658</v>
      </c>
      <c r="H645">
        <f>(Table2[[#This Row],[1Y Return vs Nifty]]-AVERAGE(Table2[1Y Return vs Nifty]))/_xlfn.STDEV.P(Table2[1Y Return vs Nifty])</f>
        <v>-1.2228750860703654</v>
      </c>
      <c r="I645">
        <v>-2.9847341397317199E-2</v>
      </c>
      <c r="J645">
        <f>(Table2[[#This Row],[1M Return vs Nifty]]-AVERAGE(Table2[1M Return vs Nifty]))/_xlfn.STDEV.P(Table2[1M Return vs Nifty])</f>
        <v>-1.385201402517152E-2</v>
      </c>
      <c r="K645">
        <v>-23.169131263990199</v>
      </c>
      <c r="L645">
        <f>(Table2[[#This Row],[6M Return vs Nifty]]-AVERAGE(Table2[6M Return vs Nifty]))/_xlfn.STDEV.P(Table2[6M Return vs Nifty])</f>
        <v>-1.0651608684368294</v>
      </c>
      <c r="M645">
        <v>1.35427613105024</v>
      </c>
      <c r="N645">
        <f>(Table2[[#This Row],[1W Return vs Nifty]]-AVERAGE(Table2[1W Return vs Nifty]))/_xlfn.STDEV.P(Table2[1W Return vs Nifty])</f>
        <v>0.2093796408049361</v>
      </c>
      <c r="O645">
        <v>73.930000000000007</v>
      </c>
      <c r="P645">
        <v>75.677621719732002</v>
      </c>
      <c r="Q645">
        <v>78.687989387391298</v>
      </c>
      <c r="R645">
        <v>58.879619907215101</v>
      </c>
      <c r="S645" s="2">
        <f>(Table2[[#This Row],[Close Price]]-Table2[[#This Row],[20D EMA]])/Table2[[#This Row],[20D EMA]]</f>
        <v>8.7921006357363912E-3</v>
      </c>
      <c r="T645" s="2">
        <f>(Table2[[#This Row],[Close Price]]-Table2[[#This Row],[50D EMA]])/Table2[[#This Row],[50D EMA]]</f>
        <v>-1.4503914034151164E-2</v>
      </c>
      <c r="U645" s="2">
        <f>(Table2[[#This Row],[Close Price]]-Table2[[#This Row],[200D EMA]])/Table2[[#This Row],[200D EMA]]</f>
        <v>-5.2206053546077137E-2</v>
      </c>
      <c r="V645">
        <v>0.69216282859299405</v>
      </c>
      <c r="W645">
        <v>73.8</v>
      </c>
      <c r="X645">
        <v>74.83</v>
      </c>
      <c r="Y645">
        <v>73.8</v>
      </c>
      <c r="Z645">
        <v>75.05</v>
      </c>
      <c r="AA645">
        <v>70.430000000000007</v>
      </c>
      <c r="AB645">
        <v>76.459999999999994</v>
      </c>
      <c r="AC645" s="2">
        <f>(Table2[[#This Row],[Close Price]]/Table2[[#This Row],[Day Low]])-1</f>
        <v>1.0569105691056846E-2</v>
      </c>
      <c r="AD645" s="2">
        <f>(Table2[[#This Row],[Day High]]/Table2[[#This Row],[Close Price]])-1</f>
        <v>3.3521051220166687E-3</v>
      </c>
      <c r="AE645" s="2">
        <f>(Table2[[#This Row],[Close Price]]/Table2[[#This Row],[Current Week Low]])-1</f>
        <v>1.0569105691056846E-2</v>
      </c>
      <c r="AF645" s="2">
        <f>(Table2[[#This Row],[Current Week High]]/Table2[[#This Row],[Close Price]])-1</f>
        <v>6.3019576293912305E-3</v>
      </c>
      <c r="AG645" s="2">
        <f>(Table2[[#This Row],[Close Price]]/Table2[[#This Row],[Current Month Low]])-1</f>
        <v>5.892375408206707E-2</v>
      </c>
      <c r="AH645" s="2">
        <f>(Table2[[#This Row],[Current Month High]]/Table2[[#This Row],[Close Price]])-1</f>
        <v>2.5207830517564922E-2</v>
      </c>
      <c r="AI645">
        <v>35.022794314829703</v>
      </c>
      <c r="AJ645">
        <v>5.8923754082066999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-7.0000000000000007E-2</v>
      </c>
      <c r="AM645" t="s">
        <v>10348</v>
      </c>
      <c r="AN645">
        <v>3.54</v>
      </c>
      <c r="AO645" t="s">
        <v>10349</v>
      </c>
      <c r="AP645">
        <v>4.7095244097276001E-2</v>
      </c>
      <c r="AQ645">
        <f>(Table2[[#This Row],[Sharpe Ratio]]-AVERAGE(Table2[Sharpe Ratio]))/_xlfn.STDEV.P(Table2[Sharpe Ratio])</f>
        <v>-0.21212068662415323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710</v>
      </c>
      <c r="AT645">
        <f>_xlfn.RANK.AVG(Table2[[#This Row],[6M Return vs Nifty Z-Score]],Table2[6M Return vs Nifty Z-Score])</f>
        <v>663</v>
      </c>
      <c r="AU645">
        <f>_xlfn.RANK.AVG(Table2[[#This Row],[Sharpe Ratio Z-Score]],Table2[Sharpe Ratio Z-Score])</f>
        <v>403</v>
      </c>
      <c r="AV645">
        <f>(Table2[[#This Row],[Rank 1Y]]+Table2[[#This Row],[Rank 6M]]+Table2[[#This Row],[Rank Sharpe]])/3</f>
        <v>592</v>
      </c>
    </row>
    <row r="646" spans="1:48" x14ac:dyDescent="0.3">
      <c r="A646" t="s">
        <v>768</v>
      </c>
      <c r="B646" t="s">
        <v>769</v>
      </c>
      <c r="C646" t="s">
        <v>10316</v>
      </c>
      <c r="D646" t="s">
        <v>770</v>
      </c>
      <c r="E646">
        <v>21575.5181925</v>
      </c>
      <c r="F646">
        <v>1354.75</v>
      </c>
      <c r="G646">
        <v>-37.680214699301402</v>
      </c>
      <c r="H646">
        <f>(Table2[[#This Row],[1Y Return vs Nifty]]-AVERAGE(Table2[1Y Return vs Nifty]))/_xlfn.STDEV.P(Table2[1Y Return vs Nifty])</f>
        <v>-1.0610290431791938</v>
      </c>
      <c r="I646">
        <v>-9.7660237332651398</v>
      </c>
      <c r="J646">
        <f>(Table2[[#This Row],[1M Return vs Nifty]]-AVERAGE(Table2[1M Return vs Nifty]))/_xlfn.STDEV.P(Table2[1M Return vs Nifty])</f>
        <v>-0.95049671506268563</v>
      </c>
      <c r="K646">
        <v>-6.2331063530238504</v>
      </c>
      <c r="L646">
        <f>(Table2[[#This Row],[6M Return vs Nifty]]-AVERAGE(Table2[6M Return vs Nifty]))/_xlfn.STDEV.P(Table2[6M Return vs Nifty])</f>
        <v>-0.48387090178253861</v>
      </c>
      <c r="M646">
        <v>-3.8923093011947998</v>
      </c>
      <c r="N646">
        <f>(Table2[[#This Row],[1W Return vs Nifty]]-AVERAGE(Table2[1W Return vs Nifty]))/_xlfn.STDEV.P(Table2[1W Return vs Nifty])</f>
        <v>-0.98062517083277767</v>
      </c>
      <c r="O646">
        <v>1389.32</v>
      </c>
      <c r="P646">
        <v>1383.9277881468799</v>
      </c>
      <c r="Q646">
        <v>1320.3649948388299</v>
      </c>
      <c r="R646">
        <v>35.311080504533997</v>
      </c>
      <c r="S646" s="2">
        <f>(Table2[[#This Row],[Close Price]]-Table2[[#This Row],[20D EMA]])/Table2[[#This Row],[20D EMA]]</f>
        <v>-2.4882676417240044E-2</v>
      </c>
      <c r="T646" s="2">
        <f>(Table2[[#This Row],[Close Price]]-Table2[[#This Row],[50D EMA]])/Table2[[#This Row],[50D EMA]]</f>
        <v>-2.1083316916376008E-2</v>
      </c>
      <c r="U646" s="2">
        <f>(Table2[[#This Row],[Close Price]]-Table2[[#This Row],[200D EMA]])/Table2[[#This Row],[200D EMA]]</f>
        <v>2.6042045415909602E-2</v>
      </c>
      <c r="V646">
        <v>0.42172007128132799</v>
      </c>
      <c r="W646">
        <v>1345</v>
      </c>
      <c r="X646">
        <v>1364.9</v>
      </c>
      <c r="Y646">
        <v>1328</v>
      </c>
      <c r="Z646">
        <v>1364.9</v>
      </c>
      <c r="AA646">
        <v>1328</v>
      </c>
      <c r="AB646">
        <v>1499.15</v>
      </c>
      <c r="AC646" s="2">
        <f>(Table2[[#This Row],[Close Price]]/Table2[[#This Row],[Day Low]])-1</f>
        <v>7.2490706319703335E-3</v>
      </c>
      <c r="AD646" s="2">
        <f>(Table2[[#This Row],[Day High]]/Table2[[#This Row],[Close Price]])-1</f>
        <v>7.4921572245802981E-3</v>
      </c>
      <c r="AE646" s="2">
        <f>(Table2[[#This Row],[Close Price]]/Table2[[#This Row],[Current Week Low]])-1</f>
        <v>2.0143072289156683E-2</v>
      </c>
      <c r="AF646" s="2">
        <f>(Table2[[#This Row],[Current Week High]]/Table2[[#This Row],[Close Price]])-1</f>
        <v>7.4921572245802981E-3</v>
      </c>
      <c r="AG646" s="2">
        <f>(Table2[[#This Row],[Close Price]]/Table2[[#This Row],[Current Month Low]])-1</f>
        <v>2.0143072289156683E-2</v>
      </c>
      <c r="AH646" s="2">
        <f>(Table2[[#This Row],[Current Month High]]/Table2[[#This Row],[Close Price]])-1</f>
        <v>0.1065879313526481</v>
      </c>
      <c r="AI646">
        <v>14.043181398782</v>
      </c>
      <c r="AJ646">
        <v>22.011077588147799</v>
      </c>
      <c r="AK646" t="str">
        <f>IF(AND(Table2[[#This Row],[20D EMA]]&gt;Table2[[#This Row],[50D EMA]],Table2[[#This Row],[50D EMA]]&gt;Table2[[#This Row],[200D EMA]]),"Uptrend","Downtrend/NoTrend")</f>
        <v>Uptrend</v>
      </c>
      <c r="AL646">
        <v>0.02</v>
      </c>
      <c r="AM646" t="s">
        <v>10349</v>
      </c>
      <c r="AN646">
        <v>-7.91</v>
      </c>
      <c r="AO646" t="s">
        <v>10348</v>
      </c>
      <c r="AP646">
        <v>-1.7723636358562E-2</v>
      </c>
      <c r="AQ646">
        <f>(Table2[[#This Row],[Sharpe Ratio]]-AVERAGE(Table2[Sharpe Ratio]))/_xlfn.STDEV.P(Table2[Sharpe Ratio])</f>
        <v>-0.95681813212889766</v>
      </c>
      <c r="AR6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-4.4328399629860931</v>
      </c>
      <c r="AS646">
        <f>_xlfn.RANK.AVG(Table2[[#This Row],[1Y Return vs Nifty Z-Score]],Table2[1Y Return vs Nifty Z-Score])</f>
        <v>682</v>
      </c>
      <c r="AT646">
        <f>_xlfn.RANK.AVG(Table2[[#This Row],[6M Return vs Nifty Z-Score]],Table2[6M Return vs Nifty Z-Score])</f>
        <v>485</v>
      </c>
      <c r="AU646">
        <f>_xlfn.RANK.AVG(Table2[[#This Row],[Sharpe Ratio Z-Score]],Table2[Sharpe Ratio Z-Score])</f>
        <v>610</v>
      </c>
      <c r="AV646">
        <f>(Table2[[#This Row],[Rank 1Y]]+Table2[[#This Row],[Rank 6M]]+Table2[[#This Row],[Rank Sharpe]])/3</f>
        <v>592.33333333333337</v>
      </c>
    </row>
    <row r="647" spans="1:48" x14ac:dyDescent="0.3">
      <c r="A647" t="s">
        <v>1012</v>
      </c>
      <c r="B647" t="s">
        <v>1013</v>
      </c>
      <c r="C647" t="s">
        <v>10305</v>
      </c>
      <c r="D647" t="s">
        <v>24</v>
      </c>
      <c r="E647">
        <v>14039.033722896</v>
      </c>
      <c r="F647">
        <v>231.24</v>
      </c>
      <c r="G647">
        <v>-30.183340964030901</v>
      </c>
      <c r="H647">
        <f>(Table2[[#This Row],[1Y Return vs Nifty]]-AVERAGE(Table2[1Y Return vs Nifty]))/_xlfn.STDEV.P(Table2[1Y Return vs Nifty])</f>
        <v>-0.94282171773669754</v>
      </c>
      <c r="I647">
        <v>-5.0024046856892399</v>
      </c>
      <c r="J647">
        <f>(Table2[[#This Row],[1M Return vs Nifty]]-AVERAGE(Table2[1M Return vs Nifty]))/_xlfn.STDEV.P(Table2[1M Return vs Nifty])</f>
        <v>-0.49222455984576829</v>
      </c>
      <c r="K647">
        <v>-25.588493433419998</v>
      </c>
      <c r="L647">
        <f>(Table2[[#This Row],[6M Return vs Nifty]]-AVERAGE(Table2[6M Return vs Nifty]))/_xlfn.STDEV.P(Table2[6M Return vs Nifty])</f>
        <v>-1.1481998910047444</v>
      </c>
      <c r="M647">
        <v>7.3897991491217301</v>
      </c>
      <c r="N647">
        <f>(Table2[[#This Row],[1W Return vs Nifty]]-AVERAGE(Table2[1W Return vs Nifty]))/_xlfn.STDEV.P(Table2[1W Return vs Nifty])</f>
        <v>1.578327411694832</v>
      </c>
      <c r="O647">
        <v>224.47</v>
      </c>
      <c r="P647">
        <v>233.62622624501901</v>
      </c>
      <c r="Q647">
        <v>240.17684468256201</v>
      </c>
      <c r="R647">
        <v>64.351495701043802</v>
      </c>
      <c r="S647" s="2">
        <f>(Table2[[#This Row],[Close Price]]-Table2[[#This Row],[20D EMA]])/Table2[[#This Row],[20D EMA]]</f>
        <v>3.01599322849379E-2</v>
      </c>
      <c r="T647" s="2">
        <f>(Table2[[#This Row],[Close Price]]-Table2[[#This Row],[50D EMA]])/Table2[[#This Row],[50D EMA]]</f>
        <v>-1.0213862901318333E-2</v>
      </c>
      <c r="U647" s="2">
        <f>(Table2[[#This Row],[Close Price]]-Table2[[#This Row],[200D EMA]])/Table2[[#This Row],[200D EMA]]</f>
        <v>-3.7209434966029659E-2</v>
      </c>
      <c r="V647">
        <v>1.4786358424227799</v>
      </c>
      <c r="W647">
        <v>227.6</v>
      </c>
      <c r="X647">
        <v>232.14</v>
      </c>
      <c r="Y647">
        <v>223.52</v>
      </c>
      <c r="Z647">
        <v>232.14</v>
      </c>
      <c r="AA647">
        <v>205.25</v>
      </c>
      <c r="AB647">
        <v>236.95</v>
      </c>
      <c r="AC647" s="2">
        <f>(Table2[[#This Row],[Close Price]]/Table2[[#This Row],[Day Low]])-1</f>
        <v>1.5992970123022809E-2</v>
      </c>
      <c r="AD647" s="2">
        <f>(Table2[[#This Row],[Day High]]/Table2[[#This Row],[Close Price]])-1</f>
        <v>3.8920601971976776E-3</v>
      </c>
      <c r="AE647" s="2">
        <f>(Table2[[#This Row],[Close Price]]/Table2[[#This Row],[Current Week Low]])-1</f>
        <v>3.453829634931993E-2</v>
      </c>
      <c r="AF647" s="2">
        <f>(Table2[[#This Row],[Current Week High]]/Table2[[#This Row],[Close Price]])-1</f>
        <v>3.8920601971976776E-3</v>
      </c>
      <c r="AG647" s="2">
        <f>(Table2[[#This Row],[Close Price]]/Table2[[#This Row],[Current Month Low]])-1</f>
        <v>0.12662606577344704</v>
      </c>
      <c r="AH647" s="2">
        <f>(Table2[[#This Row],[Current Month High]]/Table2[[#This Row],[Close Price]])-1</f>
        <v>2.4692959695554295E-2</v>
      </c>
      <c r="AI647">
        <v>30.0380556997059</v>
      </c>
      <c r="AJ647">
        <v>12.6626065773447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-0.09</v>
      </c>
      <c r="AM647" t="s">
        <v>10348</v>
      </c>
      <c r="AN647">
        <v>7.48</v>
      </c>
      <c r="AO647" t="s">
        <v>10349</v>
      </c>
      <c r="AP647">
        <v>3.0665636917108E-2</v>
      </c>
      <c r="AQ647">
        <f>(Table2[[#This Row],[Sharpe Ratio]]-AVERAGE(Table2[Sharpe Ratio]))/_xlfn.STDEV.P(Table2[Sharpe Ratio])</f>
        <v>-0.40087875235553305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649</v>
      </c>
      <c r="AT647">
        <f>_xlfn.RANK.AVG(Table2[[#This Row],[6M Return vs Nifty Z-Score]],Table2[6M Return vs Nifty Z-Score])</f>
        <v>683</v>
      </c>
      <c r="AU647">
        <f>_xlfn.RANK.AVG(Table2[[#This Row],[Sharpe Ratio Z-Score]],Table2[Sharpe Ratio Z-Score])</f>
        <v>445</v>
      </c>
      <c r="AV647">
        <f>(Table2[[#This Row],[Rank 1Y]]+Table2[[#This Row],[Rank 6M]]+Table2[[#This Row],[Rank Sharpe]])/3</f>
        <v>592.33333333333337</v>
      </c>
    </row>
    <row r="648" spans="1:48" x14ac:dyDescent="0.3">
      <c r="A648" t="s">
        <v>210</v>
      </c>
      <c r="B648" t="s">
        <v>211</v>
      </c>
      <c r="C648" t="s">
        <v>10310</v>
      </c>
      <c r="D648" t="s">
        <v>212</v>
      </c>
      <c r="E648">
        <v>125672.18359283</v>
      </c>
      <c r="F648">
        <v>1046.1500000000001</v>
      </c>
      <c r="G648">
        <v>-8.9065669428098708</v>
      </c>
      <c r="H648">
        <f>(Table2[[#This Row],[1Y Return vs Nifty]]-AVERAGE(Table2[1Y Return vs Nifty]))/_xlfn.STDEV.P(Table2[1Y Return vs Nifty])</f>
        <v>-0.60733913660954197</v>
      </c>
      <c r="I648">
        <v>-1.8303618019888299</v>
      </c>
      <c r="J648">
        <f>(Table2[[#This Row],[1M Return vs Nifty]]-AVERAGE(Table2[1M Return vs Nifty]))/_xlfn.STDEV.P(Table2[1M Return vs Nifty])</f>
        <v>-0.18706604187116099</v>
      </c>
      <c r="K648">
        <v>-19.519328241329301</v>
      </c>
      <c r="L648">
        <f>(Table2[[#This Row],[6M Return vs Nifty]]-AVERAGE(Table2[6M Return vs Nifty]))/_xlfn.STDEV.P(Table2[6M Return vs Nifty])</f>
        <v>-0.93988980344426931</v>
      </c>
      <c r="M648">
        <v>-5.7492031184519599</v>
      </c>
      <c r="N648">
        <f>(Table2[[#This Row],[1W Return vs Nifty]]-AVERAGE(Table2[1W Return vs Nifty]))/_xlfn.STDEV.P(Table2[1W Return vs Nifty])</f>
        <v>-1.4017967319886577</v>
      </c>
      <c r="O648">
        <v>1082.8399999999999</v>
      </c>
      <c r="P648">
        <v>1070.3042531006099</v>
      </c>
      <c r="Q648">
        <v>1060.9325765460201</v>
      </c>
      <c r="R648">
        <v>34.250859724503002</v>
      </c>
      <c r="S648" s="2">
        <f>(Table2[[#This Row],[Close Price]]-Table2[[#This Row],[20D EMA]])/Table2[[#This Row],[20D EMA]]</f>
        <v>-3.3883122160245124E-2</v>
      </c>
      <c r="T648" s="2">
        <f>(Table2[[#This Row],[Close Price]]-Table2[[#This Row],[50D EMA]])/Table2[[#This Row],[50D EMA]]</f>
        <v>-2.2567651236212825E-2</v>
      </c>
      <c r="U648" s="2">
        <f>(Table2[[#This Row],[Close Price]]-Table2[[#This Row],[200D EMA]])/Table2[[#This Row],[200D EMA]]</f>
        <v>-1.3933568327354267E-2</v>
      </c>
      <c r="V648">
        <v>0.68915803314776802</v>
      </c>
      <c r="W648">
        <v>1043.5</v>
      </c>
      <c r="X648">
        <v>1062</v>
      </c>
      <c r="Y648">
        <v>1041.3499999999999</v>
      </c>
      <c r="Z648">
        <v>1076</v>
      </c>
      <c r="AA648">
        <v>1036.05</v>
      </c>
      <c r="AB648">
        <v>1348</v>
      </c>
      <c r="AC648" s="2">
        <f>(Table2[[#This Row],[Close Price]]/Table2[[#This Row],[Day Low]])-1</f>
        <v>2.5395304264494989E-3</v>
      </c>
      <c r="AD648" s="2">
        <f>(Table2[[#This Row],[Day High]]/Table2[[#This Row],[Close Price]])-1</f>
        <v>1.5150790995555052E-2</v>
      </c>
      <c r="AE648" s="2">
        <f>(Table2[[#This Row],[Close Price]]/Table2[[#This Row],[Current Week Low]])-1</f>
        <v>4.6094012579827037E-3</v>
      </c>
      <c r="AF648" s="2">
        <f>(Table2[[#This Row],[Current Week High]]/Table2[[#This Row],[Close Price]])-1</f>
        <v>2.853319313673941E-2</v>
      </c>
      <c r="AG648" s="2">
        <f>(Table2[[#This Row],[Close Price]]/Table2[[#This Row],[Current Month Low]])-1</f>
        <v>9.7485642584818066E-3</v>
      </c>
      <c r="AH648" s="2">
        <f>(Table2[[#This Row],[Current Month High]]/Table2[[#This Row],[Close Price]])-1</f>
        <v>0.28853414902260655</v>
      </c>
      <c r="AI648">
        <v>28.853414902260599</v>
      </c>
      <c r="AJ648">
        <v>52.5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-0.06</v>
      </c>
      <c r="AM648" t="s">
        <v>10348</v>
      </c>
      <c r="AN648">
        <v>-5.0199999999999996</v>
      </c>
      <c r="AO648" t="s">
        <v>10348</v>
      </c>
      <c r="AP648">
        <v>-2.7563961483357002E-2</v>
      </c>
      <c r="AQ648">
        <f>(Table2[[#This Row],[Sharpe Ratio]]-AVERAGE(Table2[Sharpe Ratio]))/_xlfn.STDEV.P(Table2[Sharpe Ratio])</f>
        <v>-1.0698726145858062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-4.2059643284994355</v>
      </c>
      <c r="AS648">
        <f>_xlfn.RANK.AVG(Table2[[#This Row],[1Y Return vs Nifty Z-Score]],Table2[1Y Return vs Nifty Z-Score])</f>
        <v>522</v>
      </c>
      <c r="AT648">
        <f>_xlfn.RANK.AVG(Table2[[#This Row],[6M Return vs Nifty Z-Score]],Table2[6M Return vs Nifty Z-Score])</f>
        <v>626</v>
      </c>
      <c r="AU648">
        <f>_xlfn.RANK.AVG(Table2[[#This Row],[Sharpe Ratio Z-Score]],Table2[Sharpe Ratio Z-Score])</f>
        <v>630</v>
      </c>
      <c r="AV648">
        <f>(Table2[[#This Row],[Rank 1Y]]+Table2[[#This Row],[Rank 6M]]+Table2[[#This Row],[Rank Sharpe]])/3</f>
        <v>592.66666666666663</v>
      </c>
    </row>
    <row r="649" spans="1:48" x14ac:dyDescent="0.3">
      <c r="A649" t="s">
        <v>249</v>
      </c>
      <c r="B649" t="s">
        <v>250</v>
      </c>
      <c r="C649" t="s">
        <v>10305</v>
      </c>
      <c r="D649" t="s">
        <v>24</v>
      </c>
      <c r="E649">
        <v>107727.58204936</v>
      </c>
      <c r="F649">
        <v>1383.2</v>
      </c>
      <c r="G649">
        <v>-31.718183364037799</v>
      </c>
      <c r="H649">
        <f>(Table2[[#This Row],[1Y Return vs Nifty]]-AVERAGE(Table2[1Y Return vs Nifty]))/_xlfn.STDEV.P(Table2[1Y Return vs Nifty])</f>
        <v>-0.96702242078802236</v>
      </c>
      <c r="I649">
        <v>-3.9588892460698601</v>
      </c>
      <c r="J649">
        <f>(Table2[[#This Row],[1M Return vs Nifty]]-AVERAGE(Table2[1M Return vs Nifty]))/_xlfn.STDEV.P(Table2[1M Return vs Nifty])</f>
        <v>-0.39183574521965864</v>
      </c>
      <c r="K649">
        <v>-20.058366714374099</v>
      </c>
      <c r="L649">
        <f>(Table2[[#This Row],[6M Return vs Nifty]]-AVERAGE(Table2[6M Return vs Nifty]))/_xlfn.STDEV.P(Table2[6M Return vs Nifty])</f>
        <v>-0.95839105492853582</v>
      </c>
      <c r="M649">
        <v>0.148565418570511</v>
      </c>
      <c r="N649">
        <f>(Table2[[#This Row],[1W Return vs Nifty]]-AVERAGE(Table2[1W Return vs Nifty]))/_xlfn.STDEV.P(Table2[1W Return vs Nifty])</f>
        <v>-6.4093757812734894E-2</v>
      </c>
      <c r="O649">
        <v>1382.28</v>
      </c>
      <c r="P649">
        <v>1409.8528695872601</v>
      </c>
      <c r="Q649">
        <v>1441.53728124093</v>
      </c>
      <c r="R649">
        <v>54.441904514097502</v>
      </c>
      <c r="S649" s="2">
        <f>(Table2[[#This Row],[Close Price]]-Table2[[#This Row],[20D EMA]])/Table2[[#This Row],[20D EMA]]</f>
        <v>6.6556703417547294E-4</v>
      </c>
      <c r="T649" s="2">
        <f>(Table2[[#This Row],[Close Price]]-Table2[[#This Row],[50D EMA]])/Table2[[#This Row],[50D EMA]]</f>
        <v>-1.8904717053959529E-2</v>
      </c>
      <c r="U649" s="2">
        <f>(Table2[[#This Row],[Close Price]]-Table2[[#This Row],[200D EMA]])/Table2[[#This Row],[200D EMA]]</f>
        <v>-4.0468798136605283E-2</v>
      </c>
      <c r="V649">
        <v>0.96035958011533895</v>
      </c>
      <c r="W649">
        <v>1377.55</v>
      </c>
      <c r="X649">
        <v>1387.15</v>
      </c>
      <c r="Y649">
        <v>1377.55</v>
      </c>
      <c r="Z649">
        <v>1395.55</v>
      </c>
      <c r="AA649">
        <v>1329.2</v>
      </c>
      <c r="AB649">
        <v>1440</v>
      </c>
      <c r="AC649" s="2">
        <f>(Table2[[#This Row],[Close Price]]/Table2[[#This Row],[Day Low]])-1</f>
        <v>4.1014845196183369E-3</v>
      </c>
      <c r="AD649" s="2">
        <f>(Table2[[#This Row],[Day High]]/Table2[[#This Row],[Close Price]])-1</f>
        <v>2.8556969346442695E-3</v>
      </c>
      <c r="AE649" s="2">
        <f>(Table2[[#This Row],[Close Price]]/Table2[[#This Row],[Current Week Low]])-1</f>
        <v>4.1014845196183369E-3</v>
      </c>
      <c r="AF649" s="2">
        <f>(Table2[[#This Row],[Current Week High]]/Table2[[#This Row],[Close Price]])-1</f>
        <v>8.9285714285713969E-3</v>
      </c>
      <c r="AG649" s="2">
        <f>(Table2[[#This Row],[Close Price]]/Table2[[#This Row],[Current Month Low]])-1</f>
        <v>4.0625940415287332E-2</v>
      </c>
      <c r="AH649" s="2">
        <f>(Table2[[#This Row],[Current Month High]]/Table2[[#This Row],[Close Price]])-1</f>
        <v>4.106419895893576E-2</v>
      </c>
      <c r="AI649">
        <v>22.5057836899942</v>
      </c>
      <c r="AJ649">
        <v>4.0625940415287296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</v>
      </c>
      <c r="AM649" t="s">
        <v>10348</v>
      </c>
      <c r="AN649">
        <v>2.66</v>
      </c>
      <c r="AO649" t="s">
        <v>10349</v>
      </c>
      <c r="AP649">
        <v>1.6696756484156999E-2</v>
      </c>
      <c r="AQ649">
        <f>(Table2[[#This Row],[Sharpe Ratio]]-AVERAGE(Table2[Sharpe Ratio]))/_xlfn.STDEV.P(Table2[Sharpe Ratio])</f>
        <v>-0.56136578178004226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659</v>
      </c>
      <c r="AT649">
        <f>_xlfn.RANK.AVG(Table2[[#This Row],[6M Return vs Nifty Z-Score]],Table2[6M Return vs Nifty Z-Score])</f>
        <v>634</v>
      </c>
      <c r="AU649">
        <f>_xlfn.RANK.AVG(Table2[[#This Row],[Sharpe Ratio Z-Score]],Table2[Sharpe Ratio Z-Score])</f>
        <v>485</v>
      </c>
      <c r="AV649">
        <f>(Table2[[#This Row],[Rank 1Y]]+Table2[[#This Row],[Rank 6M]]+Table2[[#This Row],[Rank Sharpe]])/3</f>
        <v>592.66666666666663</v>
      </c>
    </row>
    <row r="650" spans="1:48" x14ac:dyDescent="0.3">
      <c r="A650" t="s">
        <v>469</v>
      </c>
      <c r="B650" t="s">
        <v>470</v>
      </c>
      <c r="C650" t="s">
        <v>10305</v>
      </c>
      <c r="D650" t="s">
        <v>54</v>
      </c>
      <c r="E650">
        <v>47205.094530150003</v>
      </c>
      <c r="F650">
        <v>635.1</v>
      </c>
      <c r="G650">
        <v>-43.892029797740697</v>
      </c>
      <c r="H650">
        <f>(Table2[[#This Row],[1Y Return vs Nifty]]-AVERAGE(Table2[1Y Return vs Nifty]))/_xlfn.STDEV.P(Table2[1Y Return vs Nifty])</f>
        <v>-1.1589741433447809</v>
      </c>
      <c r="I650">
        <v>-3.1098950028378498</v>
      </c>
      <c r="J650">
        <f>(Table2[[#This Row],[1M Return vs Nifty]]-AVERAGE(Table2[1M Return vs Nifty]))/_xlfn.STDEV.P(Table2[1M Return vs Nifty])</f>
        <v>-0.31016035981899814</v>
      </c>
      <c r="K650">
        <v>-5.1298057776981496</v>
      </c>
      <c r="L650">
        <f>(Table2[[#This Row],[6M Return vs Nifty]]-AVERAGE(Table2[6M Return vs Nifty]))/_xlfn.STDEV.P(Table2[6M Return vs Nifty])</f>
        <v>-0.44600265595671557</v>
      </c>
      <c r="M650">
        <v>0.66442378410370795</v>
      </c>
      <c r="N650">
        <f>(Table2[[#This Row],[1W Return vs Nifty]]-AVERAGE(Table2[1W Return vs Nifty]))/_xlfn.STDEV.P(Table2[1W Return vs Nifty])</f>
        <v>5.2910710147561171E-2</v>
      </c>
      <c r="O650">
        <v>629.29999999999995</v>
      </c>
      <c r="P650">
        <v>636.34431098300001</v>
      </c>
      <c r="Q650">
        <v>651.71044545610096</v>
      </c>
      <c r="R650">
        <v>59.821729561532798</v>
      </c>
      <c r="S650" s="2">
        <f>(Table2[[#This Row],[Close Price]]-Table2[[#This Row],[20D EMA]])/Table2[[#This Row],[20D EMA]]</f>
        <v>9.2165898617512614E-3</v>
      </c>
      <c r="T650" s="2">
        <f>(Table2[[#This Row],[Close Price]]-Table2[[#This Row],[50D EMA]])/Table2[[#This Row],[50D EMA]]</f>
        <v>-1.955405213064336E-3</v>
      </c>
      <c r="U650" s="2">
        <f>(Table2[[#This Row],[Close Price]]-Table2[[#This Row],[200D EMA]])/Table2[[#This Row],[200D EMA]]</f>
        <v>-2.5487462372152218E-2</v>
      </c>
      <c r="V650">
        <v>0.51040932271444495</v>
      </c>
      <c r="W650">
        <v>632.1</v>
      </c>
      <c r="X650">
        <v>639.25</v>
      </c>
      <c r="Y650">
        <v>629</v>
      </c>
      <c r="Z650">
        <v>639.25</v>
      </c>
      <c r="AA650">
        <v>600.25</v>
      </c>
      <c r="AB650">
        <v>659.85</v>
      </c>
      <c r="AC650" s="2">
        <f>(Table2[[#This Row],[Close Price]]/Table2[[#This Row],[Day Low]])-1</f>
        <v>4.7460844803037805E-3</v>
      </c>
      <c r="AD650" s="2">
        <f>(Table2[[#This Row],[Day High]]/Table2[[#This Row],[Close Price]])-1</f>
        <v>6.5344040308612517E-3</v>
      </c>
      <c r="AE650" s="2">
        <f>(Table2[[#This Row],[Close Price]]/Table2[[#This Row],[Current Week Low]])-1</f>
        <v>9.6979332273450236E-3</v>
      </c>
      <c r="AF650" s="2">
        <f>(Table2[[#This Row],[Current Week High]]/Table2[[#This Row],[Close Price]])-1</f>
        <v>6.5344040308612517E-3</v>
      </c>
      <c r="AG650" s="2">
        <f>(Table2[[#This Row],[Close Price]]/Table2[[#This Row],[Current Month Low]])-1</f>
        <v>5.805914202415674E-2</v>
      </c>
      <c r="AH650" s="2">
        <f>(Table2[[#This Row],[Current Month High]]/Table2[[#This Row],[Close Price]])-1</f>
        <v>3.8970240906943676E-2</v>
      </c>
      <c r="AI650">
        <v>28.074319004881101</v>
      </c>
      <c r="AJ650">
        <v>14.701101679609801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-0.08</v>
      </c>
      <c r="AM650" t="s">
        <v>10348</v>
      </c>
      <c r="AN650">
        <v>1.44</v>
      </c>
      <c r="AO650" t="s">
        <v>10349</v>
      </c>
      <c r="AP650">
        <v>-2.2853563191186001E-2</v>
      </c>
      <c r="AQ650">
        <f>(Table2[[#This Row],[Sharpe Ratio]]-AVERAGE(Table2[Sharpe Ratio]))/_xlfn.STDEV.P(Table2[Sharpe Ratio])</f>
        <v>-1.0157553334661551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701</v>
      </c>
      <c r="AT650">
        <f>_xlfn.RANK.AVG(Table2[[#This Row],[6M Return vs Nifty Z-Score]],Table2[6M Return vs Nifty Z-Score])</f>
        <v>472</v>
      </c>
      <c r="AU650">
        <f>_xlfn.RANK.AVG(Table2[[#This Row],[Sharpe Ratio Z-Score]],Table2[Sharpe Ratio Z-Score])</f>
        <v>614</v>
      </c>
      <c r="AV650">
        <f>(Table2[[#This Row],[Rank 1Y]]+Table2[[#This Row],[Rank 6M]]+Table2[[#This Row],[Rank Sharpe]])/3</f>
        <v>595.66666666666663</v>
      </c>
    </row>
    <row r="651" spans="1:48" x14ac:dyDescent="0.3">
      <c r="A651" t="s">
        <v>622</v>
      </c>
      <c r="B651" t="s">
        <v>623</v>
      </c>
      <c r="C651" t="s">
        <v>10309</v>
      </c>
      <c r="D651" t="s">
        <v>51</v>
      </c>
      <c r="E651">
        <v>30862.940269589999</v>
      </c>
      <c r="F651">
        <v>1873.3</v>
      </c>
      <c r="G651">
        <v>-10.5942554733527</v>
      </c>
      <c r="H651">
        <f>(Table2[[#This Row],[1Y Return vs Nifty]]-AVERAGE(Table2[1Y Return vs Nifty]))/_xlfn.STDEV.P(Table2[1Y Return vs Nifty])</f>
        <v>-0.6339498485436208</v>
      </c>
      <c r="I651">
        <v>-9.8841659139697207</v>
      </c>
      <c r="J651">
        <f>(Table2[[#This Row],[1M Return vs Nifty]]-AVERAGE(Table2[1M Return vs Nifty]))/_xlfn.STDEV.P(Table2[1M Return vs Nifty])</f>
        <v>-0.96186229052805916</v>
      </c>
      <c r="K651">
        <v>-9.8825351414170601</v>
      </c>
      <c r="L651">
        <f>(Table2[[#This Row],[6M Return vs Nifty]]-AVERAGE(Table2[6M Return vs Nifty]))/_xlfn.STDEV.P(Table2[6M Return vs Nifty])</f>
        <v>-0.60912912204759462</v>
      </c>
      <c r="M651">
        <v>-8.0190204350499492</v>
      </c>
      <c r="N651">
        <f>(Table2[[#This Row],[1W Return vs Nifty]]-AVERAGE(Table2[1W Return vs Nifty]))/_xlfn.STDEV.P(Table2[1W Return vs Nifty])</f>
        <v>-1.9166255788972648</v>
      </c>
      <c r="O651">
        <v>1953.89</v>
      </c>
      <c r="P651">
        <v>1944.6564822560799</v>
      </c>
      <c r="Q651">
        <v>1833.5837952777699</v>
      </c>
      <c r="R651">
        <v>26.935494331090698</v>
      </c>
      <c r="S651" s="2">
        <f>(Table2[[#This Row],[Close Price]]-Table2[[#This Row],[20D EMA]])/Table2[[#This Row],[20D EMA]]</f>
        <v>-4.1245924796175906E-2</v>
      </c>
      <c r="T651" s="2">
        <f>(Table2[[#This Row],[Close Price]]-Table2[[#This Row],[50D EMA]])/Table2[[#This Row],[50D EMA]]</f>
        <v>-3.6693618079680704E-2</v>
      </c>
      <c r="U651" s="2">
        <f>(Table2[[#This Row],[Close Price]]-Table2[[#This Row],[200D EMA]])/Table2[[#This Row],[200D EMA]]</f>
        <v>2.1660425241821806E-2</v>
      </c>
      <c r="V651">
        <v>0.93148688194732099</v>
      </c>
      <c r="W651">
        <v>1856.6</v>
      </c>
      <c r="X651">
        <v>1918</v>
      </c>
      <c r="Y651">
        <v>1851</v>
      </c>
      <c r="Z651">
        <v>1918</v>
      </c>
      <c r="AA651">
        <v>1851</v>
      </c>
      <c r="AB651">
        <v>2220.9499999999998</v>
      </c>
      <c r="AC651" s="2">
        <f>(Table2[[#This Row],[Close Price]]/Table2[[#This Row],[Day Low]])-1</f>
        <v>8.9949369815791602E-3</v>
      </c>
      <c r="AD651" s="2">
        <f>(Table2[[#This Row],[Day High]]/Table2[[#This Row],[Close Price]])-1</f>
        <v>2.3861634548657529E-2</v>
      </c>
      <c r="AE651" s="2">
        <f>(Table2[[#This Row],[Close Price]]/Table2[[#This Row],[Current Week Low]])-1</f>
        <v>1.2047541869259826E-2</v>
      </c>
      <c r="AF651" s="2">
        <f>(Table2[[#This Row],[Current Week High]]/Table2[[#This Row],[Close Price]])-1</f>
        <v>2.3861634548657529E-2</v>
      </c>
      <c r="AG651" s="2">
        <f>(Table2[[#This Row],[Close Price]]/Table2[[#This Row],[Current Month Low]])-1</f>
        <v>1.2047541869259826E-2</v>
      </c>
      <c r="AH651" s="2">
        <f>(Table2[[#This Row],[Current Month High]]/Table2[[#This Row],[Close Price]])-1</f>
        <v>0.18558159397854057</v>
      </c>
      <c r="AI651">
        <v>18.558159397853998</v>
      </c>
      <c r="AJ651">
        <v>26.9990847767872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-0.14000000000000001</v>
      </c>
      <c r="AM651" t="s">
        <v>10348</v>
      </c>
      <c r="AN651">
        <v>-7.61</v>
      </c>
      <c r="AO651" t="s">
        <v>10348</v>
      </c>
      <c r="AP651">
        <v>-0.114234486078701</v>
      </c>
      <c r="AQ651">
        <f>(Table2[[#This Row],[Sharpe Ratio]]-AVERAGE(Table2[Sharpe Ratio]))/_xlfn.STDEV.P(Table2[Sharpe Ratio])</f>
        <v>-2.0656213503370053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-6.1871881903535453</v>
      </c>
      <c r="AS651">
        <f>_xlfn.RANK.AVG(Table2[[#This Row],[1Y Return vs Nifty Z-Score]],Table2[1Y Return vs Nifty Z-Score])</f>
        <v>542</v>
      </c>
      <c r="AT651">
        <f>_xlfn.RANK.AVG(Table2[[#This Row],[6M Return vs Nifty Z-Score]],Table2[6M Return vs Nifty Z-Score])</f>
        <v>520</v>
      </c>
      <c r="AU651">
        <f>_xlfn.RANK.AVG(Table2[[#This Row],[Sharpe Ratio Z-Score]],Table2[Sharpe Ratio Z-Score])</f>
        <v>729</v>
      </c>
      <c r="AV651">
        <f>(Table2[[#This Row],[Rank 1Y]]+Table2[[#This Row],[Rank 6M]]+Table2[[#This Row],[Rank Sharpe]])/3</f>
        <v>597</v>
      </c>
    </row>
    <row r="652" spans="1:48" x14ac:dyDescent="0.3">
      <c r="A652" t="s">
        <v>96</v>
      </c>
      <c r="B652" t="s">
        <v>97</v>
      </c>
      <c r="C652" t="s">
        <v>10316</v>
      </c>
      <c r="D652" t="s">
        <v>98</v>
      </c>
      <c r="E652">
        <v>303533.65181537898</v>
      </c>
      <c r="F652">
        <v>3166.2</v>
      </c>
      <c r="G652">
        <v>-32.7241168763478</v>
      </c>
      <c r="H652">
        <f>(Table2[[#This Row],[1Y Return vs Nifty]]-AVERAGE(Table2[1Y Return vs Nifty]))/_xlfn.STDEV.P(Table2[1Y Return vs Nifty])</f>
        <v>-0.98288352693200243</v>
      </c>
      <c r="I652">
        <v>6.5759450292135302</v>
      </c>
      <c r="J652">
        <f>(Table2[[#This Row],[1M Return vs Nifty]]-AVERAGE(Table2[1M Return vs Nifty]))/_xlfn.STDEV.P(Table2[1M Return vs Nifty])</f>
        <v>0.62164185657218507</v>
      </c>
      <c r="K652">
        <v>-1.9772287191951601</v>
      </c>
      <c r="L652">
        <f>(Table2[[#This Row],[6M Return vs Nifty]]-AVERAGE(Table2[6M Return vs Nifty]))/_xlfn.STDEV.P(Table2[6M Return vs Nifty])</f>
        <v>-0.33779772458432056</v>
      </c>
      <c r="M652">
        <v>1.62463453386788</v>
      </c>
      <c r="N652">
        <f>(Table2[[#This Row],[1W Return vs Nifty]]-AVERAGE(Table2[1W Return vs Nifty]))/_xlfn.STDEV.P(Table2[1W Return vs Nifty])</f>
        <v>0.27070100960270099</v>
      </c>
      <c r="O652">
        <v>3086.22</v>
      </c>
      <c r="P652">
        <v>3016.9083075707299</v>
      </c>
      <c r="Q652">
        <v>2999.7604490205999</v>
      </c>
      <c r="R652">
        <v>67.708422146004693</v>
      </c>
      <c r="S652" s="2">
        <f>(Table2[[#This Row],[Close Price]]-Table2[[#This Row],[20D EMA]])/Table2[[#This Row],[20D EMA]]</f>
        <v>2.5915197231564834E-2</v>
      </c>
      <c r="T652" s="2">
        <f>(Table2[[#This Row],[Close Price]]-Table2[[#This Row],[50D EMA]])/Table2[[#This Row],[50D EMA]]</f>
        <v>4.94849949713859E-2</v>
      </c>
      <c r="U652" s="2">
        <f>(Table2[[#This Row],[Close Price]]-Table2[[#This Row],[200D EMA]])/Table2[[#This Row],[200D EMA]]</f>
        <v>5.5484280764399437E-2</v>
      </c>
      <c r="V652">
        <v>0.53644127140726305</v>
      </c>
      <c r="W652">
        <v>3150</v>
      </c>
      <c r="X652">
        <v>3203.65</v>
      </c>
      <c r="Y652">
        <v>3141.5</v>
      </c>
      <c r="Z652">
        <v>3203.65</v>
      </c>
      <c r="AA652">
        <v>2966</v>
      </c>
      <c r="AB652">
        <v>3203.65</v>
      </c>
      <c r="AC652" s="2">
        <f>(Table2[[#This Row],[Close Price]]/Table2[[#This Row],[Day Low]])-1</f>
        <v>5.1428571428571157E-3</v>
      </c>
      <c r="AD652" s="2">
        <f>(Table2[[#This Row],[Day High]]/Table2[[#This Row],[Close Price]])-1</f>
        <v>1.1828058871833802E-2</v>
      </c>
      <c r="AE652" s="2">
        <f>(Table2[[#This Row],[Close Price]]/Table2[[#This Row],[Current Week Low]])-1</f>
        <v>7.8624860735316826E-3</v>
      </c>
      <c r="AF652" s="2">
        <f>(Table2[[#This Row],[Current Week High]]/Table2[[#This Row],[Close Price]])-1</f>
        <v>1.1828058871833802E-2</v>
      </c>
      <c r="AG652" s="2">
        <f>(Table2[[#This Row],[Close Price]]/Table2[[#This Row],[Current Month Low]])-1</f>
        <v>6.7498314227916412E-2</v>
      </c>
      <c r="AH652" s="2">
        <f>(Table2[[#This Row],[Current Month High]]/Table2[[#This Row],[Close Price]])-1</f>
        <v>1.1828058871833802E-2</v>
      </c>
      <c r="AI652">
        <v>8.1090897605962997</v>
      </c>
      <c r="AJ652">
        <v>18.579828470843701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0.02</v>
      </c>
      <c r="AM652" t="s">
        <v>10349</v>
      </c>
      <c r="AN652">
        <v>5.35</v>
      </c>
      <c r="AO652" t="s">
        <v>10349</v>
      </c>
      <c r="AP652">
        <v>-7.2510557617067997E-2</v>
      </c>
      <c r="AQ652">
        <f>(Table2[[#This Row],[Sharpe Ratio]]-AVERAGE(Table2[Sharpe Ratio]))/_xlfn.STDEV.P(Table2[Sharpe Ratio])</f>
        <v>-1.5862594310429754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-2.0145978163844123</v>
      </c>
      <c r="AS652">
        <f>_xlfn.RANK.AVG(Table2[[#This Row],[1Y Return vs Nifty Z-Score]],Table2[1Y Return vs Nifty Z-Score])</f>
        <v>664</v>
      </c>
      <c r="AT652">
        <f>_xlfn.RANK.AVG(Table2[[#This Row],[6M Return vs Nifty Z-Score]],Table2[6M Return vs Nifty Z-Score])</f>
        <v>436</v>
      </c>
      <c r="AU652">
        <f>_xlfn.RANK.AVG(Table2[[#This Row],[Sharpe Ratio Z-Score]],Table2[Sharpe Ratio Z-Score])</f>
        <v>692</v>
      </c>
      <c r="AV652">
        <f>(Table2[[#This Row],[Rank 1Y]]+Table2[[#This Row],[Rank 6M]]+Table2[[#This Row],[Rank Sharpe]])/3</f>
        <v>597.33333333333337</v>
      </c>
    </row>
    <row r="653" spans="1:48" x14ac:dyDescent="0.3">
      <c r="A653" t="s">
        <v>871</v>
      </c>
      <c r="B653" t="s">
        <v>872</v>
      </c>
      <c r="C653" t="s">
        <v>10313</v>
      </c>
      <c r="D653" t="s">
        <v>133</v>
      </c>
      <c r="E653">
        <v>17941.789133099999</v>
      </c>
      <c r="F653">
        <v>2994.25</v>
      </c>
      <c r="G653">
        <v>-30.993206469090001</v>
      </c>
      <c r="H653">
        <f>(Table2[[#This Row],[1Y Return vs Nifty]]-AVERAGE(Table2[1Y Return vs Nifty]))/_xlfn.STDEV.P(Table2[1Y Return vs Nifty])</f>
        <v>-0.95559131193044566</v>
      </c>
      <c r="I653">
        <v>-3.9128587453952202</v>
      </c>
      <c r="J653">
        <f>(Table2[[#This Row],[1M Return vs Nifty]]-AVERAGE(Table2[1M Return vs Nifty]))/_xlfn.STDEV.P(Table2[1M Return vs Nifty])</f>
        <v>-0.38740749507219657</v>
      </c>
      <c r="K653">
        <v>-2.26295413200328</v>
      </c>
      <c r="L653">
        <f>(Table2[[#This Row],[6M Return vs Nifty]]-AVERAGE(Table2[6M Return vs Nifty]))/_xlfn.STDEV.P(Table2[6M Return vs Nifty])</f>
        <v>-0.34760458992354015</v>
      </c>
      <c r="M653">
        <v>1.71232502903892</v>
      </c>
      <c r="N653">
        <f>(Table2[[#This Row],[1W Return vs Nifty]]-AVERAGE(Table2[1W Return vs Nifty]))/_xlfn.STDEV.P(Table2[1W Return vs Nifty])</f>
        <v>0.29059053823728542</v>
      </c>
      <c r="O653">
        <v>2858.03</v>
      </c>
      <c r="P653">
        <v>2796.4871856864902</v>
      </c>
      <c r="Q653">
        <v>2711.8692403436398</v>
      </c>
      <c r="R653">
        <v>70.802568130020006</v>
      </c>
      <c r="S653" s="2">
        <f>(Table2[[#This Row],[Close Price]]-Table2[[#This Row],[20D EMA]])/Table2[[#This Row],[20D EMA]]</f>
        <v>4.766220088662463E-2</v>
      </c>
      <c r="T653" s="2">
        <f>(Table2[[#This Row],[Close Price]]-Table2[[#This Row],[50D EMA]])/Table2[[#This Row],[50D EMA]]</f>
        <v>7.0718298058269985E-2</v>
      </c>
      <c r="U653" s="2">
        <f>(Table2[[#This Row],[Close Price]]-Table2[[#This Row],[200D EMA]])/Table2[[#This Row],[200D EMA]]</f>
        <v>0.10412771952845991</v>
      </c>
      <c r="V653">
        <v>0.99323460411530196</v>
      </c>
      <c r="W653">
        <v>2967.05</v>
      </c>
      <c r="X653">
        <v>3008.9</v>
      </c>
      <c r="Y653">
        <v>2898</v>
      </c>
      <c r="Z653">
        <v>3029.8</v>
      </c>
      <c r="AA653">
        <v>2626.25</v>
      </c>
      <c r="AB653">
        <v>3029.8</v>
      </c>
      <c r="AC653" s="2">
        <f>(Table2[[#This Row],[Close Price]]/Table2[[#This Row],[Day Low]])-1</f>
        <v>9.167354780000192E-3</v>
      </c>
      <c r="AD653" s="2">
        <f>(Table2[[#This Row],[Day High]]/Table2[[#This Row],[Close Price]])-1</f>
        <v>4.8927110294731957E-3</v>
      </c>
      <c r="AE653" s="2">
        <f>(Table2[[#This Row],[Close Price]]/Table2[[#This Row],[Current Week Low]])-1</f>
        <v>3.3212560386473466E-2</v>
      </c>
      <c r="AF653" s="2">
        <f>(Table2[[#This Row],[Current Week High]]/Table2[[#This Row],[Close Price]])-1</f>
        <v>1.1872756115888894E-2</v>
      </c>
      <c r="AG653" s="2">
        <f>(Table2[[#This Row],[Close Price]]/Table2[[#This Row],[Current Month Low]])-1</f>
        <v>0.14012375059495485</v>
      </c>
      <c r="AH653" s="2">
        <f>(Table2[[#This Row],[Current Month High]]/Table2[[#This Row],[Close Price]])-1</f>
        <v>1.1872756115888894E-2</v>
      </c>
      <c r="AI653">
        <v>9.9440594472739399</v>
      </c>
      <c r="AJ653">
        <v>34.271300448430402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-0.04</v>
      </c>
      <c r="AM653" t="s">
        <v>10348</v>
      </c>
      <c r="AN653">
        <v>6.92</v>
      </c>
      <c r="AO653" t="s">
        <v>10349</v>
      </c>
      <c r="AP653">
        <v>-7.7772595383245005E-2</v>
      </c>
      <c r="AQ653">
        <f>(Table2[[#This Row],[Sharpe Ratio]]-AVERAGE(Table2[Sharpe Ratio]))/_xlfn.STDEV.P(Table2[Sharpe Ratio])</f>
        <v>-1.6467144412971455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-3.0467272999860429</v>
      </c>
      <c r="AS653">
        <f>_xlfn.RANK.AVG(Table2[[#This Row],[1Y Return vs Nifty Z-Score]],Table2[1Y Return vs Nifty Z-Score])</f>
        <v>654</v>
      </c>
      <c r="AT653">
        <f>_xlfn.RANK.AVG(Table2[[#This Row],[6M Return vs Nifty Z-Score]],Table2[6M Return vs Nifty Z-Score])</f>
        <v>441</v>
      </c>
      <c r="AU653">
        <f>_xlfn.RANK.AVG(Table2[[#This Row],[Sharpe Ratio Z-Score]],Table2[Sharpe Ratio Z-Score])</f>
        <v>698</v>
      </c>
      <c r="AV653">
        <f>(Table2[[#This Row],[Rank 1Y]]+Table2[[#This Row],[Rank 6M]]+Table2[[#This Row],[Rank Sharpe]])/3</f>
        <v>597.66666666666663</v>
      </c>
    </row>
    <row r="654" spans="1:48" x14ac:dyDescent="0.3">
      <c r="A654" t="s">
        <v>1475</v>
      </c>
      <c r="B654" t="s">
        <v>1476</v>
      </c>
      <c r="C654" t="s">
        <v>10313</v>
      </c>
      <c r="D654" t="s">
        <v>848</v>
      </c>
      <c r="E654">
        <v>7144.8677717759901</v>
      </c>
      <c r="F654">
        <v>40.32</v>
      </c>
      <c r="G654">
        <v>-29.307126328206699</v>
      </c>
      <c r="H654">
        <f>(Table2[[#This Row],[1Y Return vs Nifty]]-AVERAGE(Table2[1Y Return vs Nifty]))/_xlfn.STDEV.P(Table2[1Y Return vs Nifty])</f>
        <v>-0.92900596035945093</v>
      </c>
      <c r="I654">
        <v>-6.2868382227021602</v>
      </c>
      <c r="J654">
        <f>(Table2[[#This Row],[1M Return vs Nifty]]-AVERAGE(Table2[1M Return vs Nifty]))/_xlfn.STDEV.P(Table2[1M Return vs Nifty])</f>
        <v>-0.61579030247989741</v>
      </c>
      <c r="K654">
        <v>-30.246956259018901</v>
      </c>
      <c r="L654">
        <f>(Table2[[#This Row],[6M Return vs Nifty]]-AVERAGE(Table2[6M Return vs Nifty]))/_xlfn.STDEV.P(Table2[6M Return vs Nifty])</f>
        <v>-1.3080908757422089</v>
      </c>
      <c r="M654">
        <v>1.65749953888618</v>
      </c>
      <c r="N654">
        <f>(Table2[[#This Row],[1W Return vs Nifty]]-AVERAGE(Table2[1W Return vs Nifty]))/_xlfn.STDEV.P(Table2[1W Return vs Nifty])</f>
        <v>0.27815528907862663</v>
      </c>
      <c r="O654">
        <v>40.07</v>
      </c>
      <c r="P654">
        <v>40.938826150021001</v>
      </c>
      <c r="Q654">
        <v>42.884120222684103</v>
      </c>
      <c r="R654">
        <v>56.743439260064797</v>
      </c>
      <c r="S654" s="2">
        <f>(Table2[[#This Row],[Close Price]]-Table2[[#This Row],[20D EMA]])/Table2[[#This Row],[20D EMA]]</f>
        <v>6.2390816071874224E-3</v>
      </c>
      <c r="T654" s="2">
        <f>(Table2[[#This Row],[Close Price]]-Table2[[#This Row],[50D EMA]])/Table2[[#This Row],[50D EMA]]</f>
        <v>-1.5115874298723218E-2</v>
      </c>
      <c r="U654" s="2">
        <f>(Table2[[#This Row],[Close Price]]-Table2[[#This Row],[200D EMA]])/Table2[[#This Row],[200D EMA]]</f>
        <v>-5.9791834585142756E-2</v>
      </c>
      <c r="V654">
        <v>1.17367284464419</v>
      </c>
      <c r="W654">
        <v>40</v>
      </c>
      <c r="X654">
        <v>40.6</v>
      </c>
      <c r="Y654">
        <v>40</v>
      </c>
      <c r="Z654">
        <v>41.27</v>
      </c>
      <c r="AA654">
        <v>38.799999999999997</v>
      </c>
      <c r="AB654">
        <v>42.75</v>
      </c>
      <c r="AC654" s="2">
        <f>(Table2[[#This Row],[Close Price]]/Table2[[#This Row],[Day Low]])-1</f>
        <v>8.0000000000000071E-3</v>
      </c>
      <c r="AD654" s="2">
        <f>(Table2[[#This Row],[Day High]]/Table2[[#This Row],[Close Price]])-1</f>
        <v>6.9444444444444198E-3</v>
      </c>
      <c r="AE654" s="2">
        <f>(Table2[[#This Row],[Close Price]]/Table2[[#This Row],[Current Week Low]])-1</f>
        <v>8.0000000000000071E-3</v>
      </c>
      <c r="AF654" s="2">
        <f>(Table2[[#This Row],[Current Week High]]/Table2[[#This Row],[Close Price]])-1</f>
        <v>2.3561507936507908E-2</v>
      </c>
      <c r="AG654" s="2">
        <f>(Table2[[#This Row],[Close Price]]/Table2[[#This Row],[Current Month Low]])-1</f>
        <v>3.9175257731958846E-2</v>
      </c>
      <c r="AH654" s="2">
        <f>(Table2[[#This Row],[Current Month High]]/Table2[[#This Row],[Close Price]])-1</f>
        <v>6.0267857142857206E-2</v>
      </c>
      <c r="AI654">
        <v>33.928571428571402</v>
      </c>
      <c r="AJ654">
        <v>8.9729729729729701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-0.12</v>
      </c>
      <c r="AM654" t="s">
        <v>10348</v>
      </c>
      <c r="AN654">
        <v>2.4900000000000002</v>
      </c>
      <c r="AO654" t="s">
        <v>10349</v>
      </c>
      <c r="AP654">
        <v>3.0521202754063E-2</v>
      </c>
      <c r="AQ654">
        <f>(Table2[[#This Row],[Sharpe Ratio]]-AVERAGE(Table2[Sharpe Ratio]))/_xlfn.STDEV.P(Table2[Sharpe Ratio])</f>
        <v>-0.40253814158760265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643</v>
      </c>
      <c r="AT654">
        <f>_xlfn.RANK.AVG(Table2[[#This Row],[6M Return vs Nifty Z-Score]],Table2[6M Return vs Nifty Z-Score])</f>
        <v>700</v>
      </c>
      <c r="AU654">
        <f>_xlfn.RANK.AVG(Table2[[#This Row],[Sharpe Ratio Z-Score]],Table2[Sharpe Ratio Z-Score])</f>
        <v>450</v>
      </c>
      <c r="AV654">
        <f>(Table2[[#This Row],[Rank 1Y]]+Table2[[#This Row],[Rank 6M]]+Table2[[#This Row],[Rank Sharpe]])/3</f>
        <v>597.66666666666663</v>
      </c>
    </row>
    <row r="655" spans="1:48" x14ac:dyDescent="0.3">
      <c r="A655" t="s">
        <v>840</v>
      </c>
      <c r="B655" t="s">
        <v>841</v>
      </c>
      <c r="C655" t="s">
        <v>10305</v>
      </c>
      <c r="D655" t="s">
        <v>54</v>
      </c>
      <c r="E655">
        <v>19323.505301419998</v>
      </c>
      <c r="F655">
        <v>1211.9000000000001</v>
      </c>
      <c r="G655">
        <v>-43.8474512902595</v>
      </c>
      <c r="H655">
        <f>(Table2[[#This Row],[1Y Return vs Nifty]]-AVERAGE(Table2[1Y Return vs Nifty]))/_xlfn.STDEV.P(Table2[1Y Return vs Nifty])</f>
        <v>-1.1582712495349547</v>
      </c>
      <c r="I655">
        <v>-9.4946547110863708</v>
      </c>
      <c r="J655">
        <f>(Table2[[#This Row],[1M Return vs Nifty]]-AVERAGE(Table2[1M Return vs Nifty]))/_xlfn.STDEV.P(Table2[1M Return vs Nifty])</f>
        <v>-0.92439033136345672</v>
      </c>
      <c r="K655">
        <v>-31.204020550056601</v>
      </c>
      <c r="L655">
        <f>(Table2[[#This Row],[6M Return vs Nifty]]-AVERAGE(Table2[6M Return vs Nifty]))/_xlfn.STDEV.P(Table2[6M Return vs Nifty])</f>
        <v>-1.3409398986237873</v>
      </c>
      <c r="M655">
        <v>-2.7390139769095501</v>
      </c>
      <c r="N655">
        <f>(Table2[[#This Row],[1W Return vs Nifty]]-AVERAGE(Table2[1W Return vs Nifty]))/_xlfn.STDEV.P(Table2[1W Return vs Nifty])</f>
        <v>-0.71904037385150432</v>
      </c>
      <c r="O655">
        <v>1242.3499999999999</v>
      </c>
      <c r="P655">
        <v>1293.14337836608</v>
      </c>
      <c r="Q655">
        <v>1382.9723908974499</v>
      </c>
      <c r="R655">
        <v>38.8398955682229</v>
      </c>
      <c r="S655" s="2">
        <f>(Table2[[#This Row],[Close Price]]-Table2[[#This Row],[20D EMA]])/Table2[[#This Row],[20D EMA]]</f>
        <v>-2.4510001207389078E-2</v>
      </c>
      <c r="T655" s="2">
        <f>(Table2[[#This Row],[Close Price]]-Table2[[#This Row],[50D EMA]])/Table2[[#This Row],[50D EMA]]</f>
        <v>-6.2826272573682451E-2</v>
      </c>
      <c r="U655" s="2">
        <f>(Table2[[#This Row],[Close Price]]-Table2[[#This Row],[200D EMA]])/Table2[[#This Row],[200D EMA]]</f>
        <v>-0.12369906443789246</v>
      </c>
      <c r="V655">
        <v>0.73003489711005898</v>
      </c>
      <c r="W655">
        <v>1208.25</v>
      </c>
      <c r="X655">
        <v>1220.55</v>
      </c>
      <c r="Y655">
        <v>1205.5</v>
      </c>
      <c r="Z655">
        <v>1223.5999999999999</v>
      </c>
      <c r="AA655">
        <v>1153</v>
      </c>
      <c r="AB655">
        <v>1334.85</v>
      </c>
      <c r="AC655" s="2">
        <f>(Table2[[#This Row],[Close Price]]/Table2[[#This Row],[Day Low]])-1</f>
        <v>3.0208979929651214E-3</v>
      </c>
      <c r="AD655" s="2">
        <f>(Table2[[#This Row],[Day High]]/Table2[[#This Row],[Close Price]])-1</f>
        <v>7.137552603349917E-3</v>
      </c>
      <c r="AE655" s="2">
        <f>(Table2[[#This Row],[Close Price]]/Table2[[#This Row],[Current Week Low]])-1</f>
        <v>5.3090004147657854E-3</v>
      </c>
      <c r="AF655" s="2">
        <f>(Table2[[#This Row],[Current Week High]]/Table2[[#This Row],[Close Price]])-1</f>
        <v>9.6542619027970566E-3</v>
      </c>
      <c r="AG655" s="2">
        <f>(Table2[[#This Row],[Close Price]]/Table2[[#This Row],[Current Month Low]])-1</f>
        <v>5.1084128360797898E-2</v>
      </c>
      <c r="AH655" s="2">
        <f>(Table2[[#This Row],[Current Month High]]/Table2[[#This Row],[Close Price]])-1</f>
        <v>0.10145226503836935</v>
      </c>
      <c r="AI655">
        <v>48.197045960887799</v>
      </c>
      <c r="AJ655">
        <v>5.1084128360797898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-0.25</v>
      </c>
      <c r="AM655" t="s">
        <v>10348</v>
      </c>
      <c r="AN655">
        <v>-3.27</v>
      </c>
      <c r="AO655" t="s">
        <v>10348</v>
      </c>
      <c r="AP655">
        <v>5.1877821588466003E-2</v>
      </c>
      <c r="AQ655">
        <f>(Table2[[#This Row],[Sharpe Ratio]]-AVERAGE(Table2[Sharpe Ratio]))/_xlfn.STDEV.P(Table2[Sharpe Ratio])</f>
        <v>-0.15717414611665045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700</v>
      </c>
      <c r="AT655">
        <f>_xlfn.RANK.AVG(Table2[[#This Row],[6M Return vs Nifty Z-Score]],Table2[6M Return vs Nifty Z-Score])</f>
        <v>704</v>
      </c>
      <c r="AU655">
        <f>_xlfn.RANK.AVG(Table2[[#This Row],[Sharpe Ratio Z-Score]],Table2[Sharpe Ratio Z-Score])</f>
        <v>390</v>
      </c>
      <c r="AV655">
        <f>(Table2[[#This Row],[Rank 1Y]]+Table2[[#This Row],[Rank 6M]]+Table2[[#This Row],[Rank Sharpe]])/3</f>
        <v>598</v>
      </c>
    </row>
    <row r="656" spans="1:48" x14ac:dyDescent="0.3">
      <c r="A656" t="s">
        <v>1904</v>
      </c>
      <c r="B656" t="s">
        <v>1905</v>
      </c>
      <c r="C656" t="s">
        <v>10320</v>
      </c>
      <c r="D656" t="s">
        <v>1906</v>
      </c>
      <c r="E656">
        <v>3789.7937345</v>
      </c>
      <c r="F656">
        <v>21.41</v>
      </c>
      <c r="G656">
        <v>-3.5430703913526802</v>
      </c>
      <c r="H656">
        <f>(Table2[[#This Row],[1Y Return vs Nifty]]-AVERAGE(Table2[1Y Return vs Nifty]))/_xlfn.STDEV.P(Table2[1Y Return vs Nifty])</f>
        <v>-0.52276994086798789</v>
      </c>
      <c r="I656">
        <v>-12.046236398145099</v>
      </c>
      <c r="J656">
        <f>(Table2[[#This Row],[1M Return vs Nifty]]-AVERAGE(Table2[1M Return vs Nifty]))/_xlfn.STDEV.P(Table2[1M Return vs Nifty])</f>
        <v>-1.1698589188516735</v>
      </c>
      <c r="K656">
        <v>-20.6149224837039</v>
      </c>
      <c r="L656">
        <f>(Table2[[#This Row],[6M Return vs Nifty]]-AVERAGE(Table2[6M Return vs Nifty]))/_xlfn.STDEV.P(Table2[6M Return vs Nifty])</f>
        <v>-0.9774935471777938</v>
      </c>
      <c r="M656">
        <v>-0.91468264359535101</v>
      </c>
      <c r="N656">
        <f>(Table2[[#This Row],[1W Return vs Nifty]]-AVERAGE(Table2[1W Return vs Nifty]))/_xlfn.STDEV.P(Table2[1W Return vs Nifty])</f>
        <v>-0.30525447582289322</v>
      </c>
      <c r="O656">
        <v>21.73</v>
      </c>
      <c r="P656">
        <v>22.071365183063602</v>
      </c>
      <c r="Q656">
        <v>21.354820914868</v>
      </c>
      <c r="R656">
        <v>45.903399376357797</v>
      </c>
      <c r="S656" s="2">
        <f>(Table2[[#This Row],[Close Price]]-Table2[[#This Row],[20D EMA]])/Table2[[#This Row],[20D EMA]]</f>
        <v>-1.4726184997699046E-2</v>
      </c>
      <c r="T656" s="2">
        <f>(Table2[[#This Row],[Close Price]]-Table2[[#This Row],[50D EMA]])/Table2[[#This Row],[50D EMA]]</f>
        <v>-2.9964851633694969E-2</v>
      </c>
      <c r="U656" s="2">
        <f>(Table2[[#This Row],[Close Price]]-Table2[[#This Row],[200D EMA]])/Table2[[#This Row],[200D EMA]]</f>
        <v>2.5839170158332867E-3</v>
      </c>
      <c r="V656">
        <v>0.63083522523055402</v>
      </c>
      <c r="W656">
        <v>21.27</v>
      </c>
      <c r="X656">
        <v>21.5</v>
      </c>
      <c r="Y656">
        <v>21.27</v>
      </c>
      <c r="Z656">
        <v>21.54</v>
      </c>
      <c r="AA656">
        <v>20.62</v>
      </c>
      <c r="AB656">
        <v>24.28</v>
      </c>
      <c r="AC656" s="2">
        <f>(Table2[[#This Row],[Close Price]]/Table2[[#This Row],[Day Low]])-1</f>
        <v>6.5820404325340753E-3</v>
      </c>
      <c r="AD656" s="2">
        <f>(Table2[[#This Row],[Day High]]/Table2[[#This Row],[Close Price]])-1</f>
        <v>4.2036431574030697E-3</v>
      </c>
      <c r="AE656" s="2">
        <f>(Table2[[#This Row],[Close Price]]/Table2[[#This Row],[Current Week Low]])-1</f>
        <v>6.5820404325340753E-3</v>
      </c>
      <c r="AF656" s="2">
        <f>(Table2[[#This Row],[Current Week High]]/Table2[[#This Row],[Close Price]])-1</f>
        <v>6.071929005137644E-3</v>
      </c>
      <c r="AG656" s="2">
        <f>(Table2[[#This Row],[Close Price]]/Table2[[#This Row],[Current Month Low]])-1</f>
        <v>3.8312318137730283E-2</v>
      </c>
      <c r="AH656" s="2">
        <f>(Table2[[#This Row],[Current Month High]]/Table2[[#This Row],[Close Price]])-1</f>
        <v>0.13404950957496498</v>
      </c>
      <c r="AI656">
        <v>30.5464736104623</v>
      </c>
      <c r="AJ656">
        <v>30.548780487804802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10348</v>
      </c>
      <c r="AN656">
        <v>-0.28000000000000003</v>
      </c>
      <c r="AO656" t="s">
        <v>10348</v>
      </c>
      <c r="AP656">
        <v>-4.5064849328330998E-2</v>
      </c>
      <c r="AQ656">
        <f>(Table2[[#This Row],[Sharpe Ratio]]-AVERAGE(Table2[Sharpe Ratio]))/_xlfn.STDEV.P(Table2[Sharpe Ratio])</f>
        <v>-1.2709385136041738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492</v>
      </c>
      <c r="AT656">
        <f>_xlfn.RANK.AVG(Table2[[#This Row],[6M Return vs Nifty Z-Score]],Table2[6M Return vs Nifty Z-Score])</f>
        <v>643</v>
      </c>
      <c r="AU656">
        <f>_xlfn.RANK.AVG(Table2[[#This Row],[Sharpe Ratio Z-Score]],Table2[Sharpe Ratio Z-Score])</f>
        <v>660</v>
      </c>
      <c r="AV656">
        <f>(Table2[[#This Row],[Rank 1Y]]+Table2[[#This Row],[Rank 6M]]+Table2[[#This Row],[Rank Sharpe]])/3</f>
        <v>598.33333333333337</v>
      </c>
    </row>
    <row r="657" spans="1:48" x14ac:dyDescent="0.3">
      <c r="A657" t="s">
        <v>119</v>
      </c>
      <c r="B657" t="s">
        <v>120</v>
      </c>
      <c r="C657" t="s">
        <v>10307</v>
      </c>
      <c r="D657" t="s">
        <v>121</v>
      </c>
      <c r="E657">
        <v>243107.40710819999</v>
      </c>
      <c r="F657">
        <v>2521.4499999999998</v>
      </c>
      <c r="G657">
        <v>-15.4235815011647</v>
      </c>
      <c r="H657">
        <f>(Table2[[#This Row],[1Y Return vs Nifty]]-AVERAGE(Table2[1Y Return vs Nifty]))/_xlfn.STDEV.P(Table2[1Y Return vs Nifty])</f>
        <v>-0.71009648427416028</v>
      </c>
      <c r="I657">
        <v>0.73554457735314704</v>
      </c>
      <c r="J657">
        <f>(Table2[[#This Row],[1M Return vs Nifty]]-AVERAGE(Table2[1M Return vs Nifty]))/_xlfn.STDEV.P(Table2[1M Return vs Nifty])</f>
        <v>5.9780617108478797E-2</v>
      </c>
      <c r="K657">
        <v>-15.673584155317201</v>
      </c>
      <c r="L657">
        <f>(Table2[[#This Row],[6M Return vs Nifty]]-AVERAGE(Table2[6M Return vs Nifty]))/_xlfn.STDEV.P(Table2[6M Return vs Nifty])</f>
        <v>-0.80789351368495332</v>
      </c>
      <c r="M657">
        <v>-0.83062691604115602</v>
      </c>
      <c r="N657">
        <f>(Table2[[#This Row],[1W Return vs Nifty]]-AVERAGE(Table2[1W Return vs Nifty]))/_xlfn.STDEV.P(Table2[1W Return vs Nifty])</f>
        <v>-0.28618936737722767</v>
      </c>
      <c r="O657">
        <v>2518.65</v>
      </c>
      <c r="P657">
        <v>2522.21190001371</v>
      </c>
      <c r="Q657">
        <v>2474.9658333713301</v>
      </c>
      <c r="R657">
        <v>51.310088762083502</v>
      </c>
      <c r="S657" s="2">
        <f>(Table2[[#This Row],[Close Price]]-Table2[[#This Row],[20D EMA]])/Table2[[#This Row],[20D EMA]]</f>
        <v>1.1117066682547107E-3</v>
      </c>
      <c r="T657" s="2">
        <f>(Table2[[#This Row],[Close Price]]-Table2[[#This Row],[50D EMA]])/Table2[[#This Row],[50D EMA]]</f>
        <v>-3.0207613155183559E-4</v>
      </c>
      <c r="U657" s="2">
        <f>(Table2[[#This Row],[Close Price]]-Table2[[#This Row],[200D EMA]])/Table2[[#This Row],[200D EMA]]</f>
        <v>1.8781740742396556E-2</v>
      </c>
      <c r="V657">
        <v>0.62657542603983896</v>
      </c>
      <c r="W657">
        <v>2511.5</v>
      </c>
      <c r="X657">
        <v>2532.8000000000002</v>
      </c>
      <c r="Y657">
        <v>2507.9499999999998</v>
      </c>
      <c r="Z657">
        <v>2545</v>
      </c>
      <c r="AA657">
        <v>2456.35</v>
      </c>
      <c r="AB657">
        <v>2565.0500000000002</v>
      </c>
      <c r="AC657" s="2">
        <f>(Table2[[#This Row],[Close Price]]/Table2[[#This Row],[Day Low]])-1</f>
        <v>3.9617758311765172E-3</v>
      </c>
      <c r="AD657" s="2">
        <f>(Table2[[#This Row],[Day High]]/Table2[[#This Row],[Close Price]])-1</f>
        <v>4.5013781752565318E-3</v>
      </c>
      <c r="AE657" s="2">
        <f>(Table2[[#This Row],[Close Price]]/Table2[[#This Row],[Current Week Low]])-1</f>
        <v>5.3828824338604253E-3</v>
      </c>
      <c r="AF657" s="2">
        <f>(Table2[[#This Row],[Current Week High]]/Table2[[#This Row],[Close Price]])-1</f>
        <v>9.3398639671617989E-3</v>
      </c>
      <c r="AG657" s="2">
        <f>(Table2[[#This Row],[Close Price]]/Table2[[#This Row],[Current Month Low]])-1</f>
        <v>2.650273780202328E-2</v>
      </c>
      <c r="AH657" s="2">
        <f>(Table2[[#This Row],[Current Month High]]/Table2[[#This Row],[Close Price]])-1</f>
        <v>1.7291637748121369E-2</v>
      </c>
      <c r="AI657">
        <v>9.8296615042931794</v>
      </c>
      <c r="AJ657">
        <v>16.5584190454177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-7.0000000000000007E-2</v>
      </c>
      <c r="AM657" t="s">
        <v>10348</v>
      </c>
      <c r="AN657">
        <v>1.3</v>
      </c>
      <c r="AO657" t="s">
        <v>10349</v>
      </c>
      <c r="AP657">
        <v>-2.7391736217154999E-2</v>
      </c>
      <c r="AQ657">
        <f>(Table2[[#This Row],[Sharpe Ratio]]-AVERAGE(Table2[Sharpe Ratio]))/_xlfn.STDEV.P(Table2[Sharpe Ratio])</f>
        <v>-1.0678939362302091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573</v>
      </c>
      <c r="AT657">
        <f>_xlfn.RANK.AVG(Table2[[#This Row],[6M Return vs Nifty Z-Score]],Table2[6M Return vs Nifty Z-Score])</f>
        <v>595</v>
      </c>
      <c r="AU657">
        <f>_xlfn.RANK.AVG(Table2[[#This Row],[Sharpe Ratio Z-Score]],Table2[Sharpe Ratio Z-Score])</f>
        <v>629</v>
      </c>
      <c r="AV657">
        <f>(Table2[[#This Row],[Rank 1Y]]+Table2[[#This Row],[Rank 6M]]+Table2[[#This Row],[Rank Sharpe]])/3</f>
        <v>599</v>
      </c>
    </row>
    <row r="658" spans="1:48" x14ac:dyDescent="0.3">
      <c r="A658" t="s">
        <v>1641</v>
      </c>
      <c r="B658" t="s">
        <v>1642</v>
      </c>
      <c r="C658" t="s">
        <v>10305</v>
      </c>
      <c r="D658" t="s">
        <v>412</v>
      </c>
      <c r="E658">
        <v>5467.3701443250002</v>
      </c>
      <c r="F658">
        <v>49.65</v>
      </c>
      <c r="G658">
        <v>-27.590049298843901</v>
      </c>
      <c r="H658">
        <f>(Table2[[#This Row],[1Y Return vs Nifty]]-AVERAGE(Table2[1Y Return vs Nifty]))/_xlfn.STDEV.P(Table2[1Y Return vs Nifty])</f>
        <v>-0.90193186382441037</v>
      </c>
      <c r="I658">
        <v>-1.21417209474323</v>
      </c>
      <c r="J658">
        <f>(Table2[[#This Row],[1M Return vs Nifty]]-AVERAGE(Table2[1M Return vs Nifty]))/_xlfn.STDEV.P(Table2[1M Return vs Nifty])</f>
        <v>-0.12778703942749989</v>
      </c>
      <c r="K658">
        <v>-18.129515417651699</v>
      </c>
      <c r="L658">
        <f>(Table2[[#This Row],[6M Return vs Nifty]]-AVERAGE(Table2[6M Return vs Nifty]))/_xlfn.STDEV.P(Table2[6M Return vs Nifty])</f>
        <v>-0.89218768596520603</v>
      </c>
      <c r="M658">
        <v>1.8228909009802401</v>
      </c>
      <c r="N658">
        <f>(Table2[[#This Row],[1W Return vs Nifty]]-AVERAGE(Table2[1W Return vs Nifty]))/_xlfn.STDEV.P(Table2[1W Return vs Nifty])</f>
        <v>0.31566854779459652</v>
      </c>
      <c r="O658">
        <v>49.49</v>
      </c>
      <c r="P658">
        <v>50.248466306795997</v>
      </c>
      <c r="Q658">
        <v>51.704875194055298</v>
      </c>
      <c r="R658">
        <v>53.004355902307999</v>
      </c>
      <c r="S658" s="2">
        <f>(Table2[[#This Row],[Close Price]]-Table2[[#This Row],[20D EMA]])/Table2[[#This Row],[20D EMA]]</f>
        <v>3.2329763588603067E-3</v>
      </c>
      <c r="T658" s="2">
        <f>(Table2[[#This Row],[Close Price]]-Table2[[#This Row],[50D EMA]])/Table2[[#This Row],[50D EMA]]</f>
        <v>-1.1910140762148143E-2</v>
      </c>
      <c r="U658" s="2">
        <f>(Table2[[#This Row],[Close Price]]-Table2[[#This Row],[200D EMA]])/Table2[[#This Row],[200D EMA]]</f>
        <v>-3.9742387663505192E-2</v>
      </c>
      <c r="V658">
        <v>0.53845957010151801</v>
      </c>
      <c r="W658">
        <v>49.55</v>
      </c>
      <c r="X658">
        <v>50.1</v>
      </c>
      <c r="Y658">
        <v>49.55</v>
      </c>
      <c r="Z658">
        <v>50.86</v>
      </c>
      <c r="AA658">
        <v>47.75</v>
      </c>
      <c r="AB658">
        <v>51.36</v>
      </c>
      <c r="AC658" s="2">
        <f>(Table2[[#This Row],[Close Price]]/Table2[[#This Row],[Day Low]])-1</f>
        <v>2.0181634712412855E-3</v>
      </c>
      <c r="AD658" s="2">
        <f>(Table2[[#This Row],[Day High]]/Table2[[#This Row],[Close Price]])-1</f>
        <v>9.0634441087613649E-3</v>
      </c>
      <c r="AE658" s="2">
        <f>(Table2[[#This Row],[Close Price]]/Table2[[#This Row],[Current Week Low]])-1</f>
        <v>2.0181634712412855E-3</v>
      </c>
      <c r="AF658" s="2">
        <f>(Table2[[#This Row],[Current Week High]]/Table2[[#This Row],[Close Price]])-1</f>
        <v>2.4370594159113912E-2</v>
      </c>
      <c r="AG658" s="2">
        <f>(Table2[[#This Row],[Close Price]]/Table2[[#This Row],[Current Month Low]])-1</f>
        <v>3.9790575916230253E-2</v>
      </c>
      <c r="AH658" s="2">
        <f>(Table2[[#This Row],[Current Month High]]/Table2[[#This Row],[Close Price]])-1</f>
        <v>3.4441087613293009E-2</v>
      </c>
      <c r="AI658">
        <v>37.562940584088601</v>
      </c>
      <c r="AJ658">
        <v>10.7023411371237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-0.08</v>
      </c>
      <c r="AM658" t="s">
        <v>10348</v>
      </c>
      <c r="AN658">
        <v>1.89</v>
      </c>
      <c r="AO658" t="s">
        <v>10349</v>
      </c>
      <c r="AQ658">
        <f>(Table2[[#This Row],[Sharpe Ratio]]-AVERAGE(Table2[Sharpe Ratio]))/_xlfn.STDEV.P(Table2[Sharpe Ratio])</f>
        <v>-0.75319309836626391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634</v>
      </c>
      <c r="AT658">
        <f>_xlfn.RANK.AVG(Table2[[#This Row],[6M Return vs Nifty Z-Score]],Table2[6M Return vs Nifty Z-Score])</f>
        <v>614</v>
      </c>
      <c r="AU658">
        <f>_xlfn.RANK.AVG(Table2[[#This Row],[Sharpe Ratio Z-Score]],Table2[Sharpe Ratio Z-Score])</f>
        <v>551.5</v>
      </c>
      <c r="AV658">
        <f>(Table2[[#This Row],[Rank 1Y]]+Table2[[#This Row],[Rank 6M]]+Table2[[#This Row],[Rank Sharpe]])/3</f>
        <v>599.83333333333337</v>
      </c>
    </row>
    <row r="659" spans="1:48" x14ac:dyDescent="0.3">
      <c r="A659" t="s">
        <v>1757</v>
      </c>
      <c r="B659" t="s">
        <v>1758</v>
      </c>
      <c r="C659" t="s">
        <v>10314</v>
      </c>
      <c r="D659" t="s">
        <v>402</v>
      </c>
      <c r="E659">
        <v>4588.1599052250003</v>
      </c>
      <c r="F659">
        <v>524.54999999999995</v>
      </c>
      <c r="G659">
        <v>-52.942265021064003</v>
      </c>
      <c r="H659">
        <f>(Table2[[#This Row],[1Y Return vs Nifty]]-AVERAGE(Table2[1Y Return vs Nifty]))/_xlfn.STDEV.P(Table2[1Y Return vs Nifty])</f>
        <v>-1.3016741724704444</v>
      </c>
      <c r="I659">
        <v>-8.7336590554029101</v>
      </c>
      <c r="J659">
        <f>(Table2[[#This Row],[1M Return vs Nifty]]-AVERAGE(Table2[1M Return vs Nifty]))/_xlfn.STDEV.P(Table2[1M Return vs Nifty])</f>
        <v>-0.85118063181406922</v>
      </c>
      <c r="K659">
        <v>-23.468997063844199</v>
      </c>
      <c r="L659">
        <f>(Table2[[#This Row],[6M Return vs Nifty]]-AVERAGE(Table2[6M Return vs Nifty]))/_xlfn.STDEV.P(Table2[6M Return vs Nifty])</f>
        <v>-1.075453069925328</v>
      </c>
      <c r="M659">
        <v>-3.9447067668092899</v>
      </c>
      <c r="N659">
        <f>(Table2[[#This Row],[1W Return vs Nifty]]-AVERAGE(Table2[1W Return vs Nifty]))/_xlfn.STDEV.P(Table2[1W Return vs Nifty])</f>
        <v>-0.99250970735736133</v>
      </c>
      <c r="O659">
        <v>538.55999999999995</v>
      </c>
      <c r="P659">
        <v>553.27002205815904</v>
      </c>
      <c r="Q659">
        <v>595.19195696808197</v>
      </c>
      <c r="R659">
        <v>35.171635078778301</v>
      </c>
      <c r="S659" s="2">
        <f>(Table2[[#This Row],[Close Price]]-Table2[[#This Row],[20D EMA]])/Table2[[#This Row],[20D EMA]]</f>
        <v>-2.6013814616755778E-2</v>
      </c>
      <c r="T659" s="2">
        <f>(Table2[[#This Row],[Close Price]]-Table2[[#This Row],[50D EMA]])/Table2[[#This Row],[50D EMA]]</f>
        <v>-5.1909593712164068E-2</v>
      </c>
      <c r="U659" s="2">
        <f>(Table2[[#This Row],[Close Price]]-Table2[[#This Row],[200D EMA]])/Table2[[#This Row],[200D EMA]]</f>
        <v>-0.11868768746125763</v>
      </c>
      <c r="V659">
        <v>0.86072748141908795</v>
      </c>
      <c r="W659">
        <v>522.1</v>
      </c>
      <c r="X659">
        <v>534</v>
      </c>
      <c r="Y659">
        <v>522.1</v>
      </c>
      <c r="Z659">
        <v>534</v>
      </c>
      <c r="AA659">
        <v>511.3</v>
      </c>
      <c r="AB659">
        <v>583.79999999999995</v>
      </c>
      <c r="AC659" s="2">
        <f>(Table2[[#This Row],[Close Price]]/Table2[[#This Row],[Day Low]])-1</f>
        <v>4.6925876268912869E-3</v>
      </c>
      <c r="AD659" s="2">
        <f>(Table2[[#This Row],[Day High]]/Table2[[#This Row],[Close Price]])-1</f>
        <v>1.8015441807263555E-2</v>
      </c>
      <c r="AE659" s="2">
        <f>(Table2[[#This Row],[Close Price]]/Table2[[#This Row],[Current Week Low]])-1</f>
        <v>4.6925876268912869E-3</v>
      </c>
      <c r="AF659" s="2">
        <f>(Table2[[#This Row],[Current Week High]]/Table2[[#This Row],[Close Price]])-1</f>
        <v>1.8015441807263555E-2</v>
      </c>
      <c r="AG659" s="2">
        <f>(Table2[[#This Row],[Close Price]]/Table2[[#This Row],[Current Month Low]])-1</f>
        <v>2.5914336006258365E-2</v>
      </c>
      <c r="AH659" s="2">
        <f>(Table2[[#This Row],[Current Month High]]/Table2[[#This Row],[Close Price]])-1</f>
        <v>0.11295396053760376</v>
      </c>
      <c r="AI659">
        <v>52.3210370794014</v>
      </c>
      <c r="AJ659">
        <v>2.60146699266503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-0.14000000000000001</v>
      </c>
      <c r="AM659" t="s">
        <v>10348</v>
      </c>
      <c r="AN659">
        <v>0.98</v>
      </c>
      <c r="AO659" t="s">
        <v>10349</v>
      </c>
      <c r="AP659">
        <v>4.1080536900155E-2</v>
      </c>
      <c r="AQ659">
        <f>(Table2[[#This Row],[Sharpe Ratio]]-AVERAGE(Table2[Sharpe Ratio]))/_xlfn.STDEV.P(Table2[Sharpe Ratio])</f>
        <v>-0.28122303849532926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719</v>
      </c>
      <c r="AT659">
        <f>_xlfn.RANK.AVG(Table2[[#This Row],[6M Return vs Nifty Z-Score]],Table2[6M Return vs Nifty Z-Score])</f>
        <v>665</v>
      </c>
      <c r="AU659">
        <f>_xlfn.RANK.AVG(Table2[[#This Row],[Sharpe Ratio Z-Score]],Table2[Sharpe Ratio Z-Score])</f>
        <v>423</v>
      </c>
      <c r="AV659">
        <f>(Table2[[#This Row],[Rank 1Y]]+Table2[[#This Row],[Rank 6M]]+Table2[[#This Row],[Rank Sharpe]])/3</f>
        <v>602.33333333333337</v>
      </c>
    </row>
    <row r="660" spans="1:48" x14ac:dyDescent="0.3">
      <c r="A660" t="s">
        <v>444</v>
      </c>
      <c r="B660" t="s">
        <v>445</v>
      </c>
      <c r="C660" t="s">
        <v>10315</v>
      </c>
      <c r="D660" t="s">
        <v>446</v>
      </c>
      <c r="E660">
        <v>52466.884262834901</v>
      </c>
      <c r="F660">
        <v>1953.15</v>
      </c>
      <c r="G660">
        <v>-31.643354696793399</v>
      </c>
      <c r="H660">
        <f>(Table2[[#This Row],[1Y Return vs Nifty]]-AVERAGE(Table2[1Y Return vs Nifty]))/_xlfn.STDEV.P(Table2[1Y Return vs Nifty])</f>
        <v>-0.96584255609592118</v>
      </c>
      <c r="I660">
        <v>-12.5447974909204</v>
      </c>
      <c r="J660">
        <f>(Table2[[#This Row],[1M Return vs Nifty]]-AVERAGE(Table2[1M Return vs Nifty]))/_xlfn.STDEV.P(Table2[1M Return vs Nifty])</f>
        <v>-1.2178217521957264</v>
      </c>
      <c r="K660">
        <v>-19.482950909495401</v>
      </c>
      <c r="L660">
        <f>(Table2[[#This Row],[6M Return vs Nifty]]-AVERAGE(Table2[6M Return vs Nifty]))/_xlfn.STDEV.P(Table2[6M Return vs Nifty])</f>
        <v>-0.93864123548810119</v>
      </c>
      <c r="M660">
        <v>2.6064203246723299</v>
      </c>
      <c r="N660">
        <f>(Table2[[#This Row],[1W Return vs Nifty]]-AVERAGE(Table2[1W Return vs Nifty]))/_xlfn.STDEV.P(Table2[1W Return vs Nifty])</f>
        <v>0.49338485419891848</v>
      </c>
      <c r="O660">
        <v>2007.71</v>
      </c>
      <c r="P660">
        <v>2100.934148672</v>
      </c>
      <c r="Q660">
        <v>2045.1271613390199</v>
      </c>
      <c r="R660">
        <v>44.2807556763957</v>
      </c>
      <c r="S660" s="2">
        <f>(Table2[[#This Row],[Close Price]]-Table2[[#This Row],[20D EMA]])/Table2[[#This Row],[20D EMA]]</f>
        <v>-2.7175239451912848E-2</v>
      </c>
      <c r="T660" s="2">
        <f>(Table2[[#This Row],[Close Price]]-Table2[[#This Row],[50D EMA]])/Table2[[#This Row],[50D EMA]]</f>
        <v>-7.0342113657114971E-2</v>
      </c>
      <c r="U660" s="2">
        <f>(Table2[[#This Row],[Close Price]]-Table2[[#This Row],[200D EMA]])/Table2[[#This Row],[200D EMA]]</f>
        <v>-4.4973810468977894E-2</v>
      </c>
      <c r="V660">
        <v>1.3521198742088301</v>
      </c>
      <c r="W660">
        <v>1950</v>
      </c>
      <c r="X660">
        <v>1979.95</v>
      </c>
      <c r="Y660">
        <v>1950</v>
      </c>
      <c r="Z660">
        <v>1993</v>
      </c>
      <c r="AA660">
        <v>1859</v>
      </c>
      <c r="AB660">
        <v>2209</v>
      </c>
      <c r="AC660" s="2">
        <f>(Table2[[#This Row],[Close Price]]/Table2[[#This Row],[Day Low]])-1</f>
        <v>1.6153846153845741E-3</v>
      </c>
      <c r="AD660" s="2">
        <f>(Table2[[#This Row],[Day High]]/Table2[[#This Row],[Close Price]])-1</f>
        <v>1.3721424365768176E-2</v>
      </c>
      <c r="AE660" s="2">
        <f>(Table2[[#This Row],[Close Price]]/Table2[[#This Row],[Current Week Low]])-1</f>
        <v>1.6153846153845741E-3</v>
      </c>
      <c r="AF660" s="2">
        <f>(Table2[[#This Row],[Current Week High]]/Table2[[#This Row],[Close Price]])-1</f>
        <v>2.0402938842382756E-2</v>
      </c>
      <c r="AG660" s="2">
        <f>(Table2[[#This Row],[Close Price]]/Table2[[#This Row],[Current Month Low]])-1</f>
        <v>5.0645508337816114E-2</v>
      </c>
      <c r="AH660" s="2">
        <f>(Table2[[#This Row],[Current Month High]]/Table2[[#This Row],[Close Price]])-1</f>
        <v>0.13099352328290204</v>
      </c>
      <c r="AI660">
        <v>25.6431917671453</v>
      </c>
      <c r="AJ660">
        <v>12.25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-0.17</v>
      </c>
      <c r="AM660" t="s">
        <v>10348</v>
      </c>
      <c r="AN660">
        <v>-6.2</v>
      </c>
      <c r="AO660" t="s">
        <v>10348</v>
      </c>
      <c r="AP660">
        <v>1.5782781596799999E-4</v>
      </c>
      <c r="AQ660">
        <f>(Table2[[#This Row],[Sharpe Ratio]]-AVERAGE(Table2[Sharpe Ratio]))/_xlfn.STDEV.P(Table2[Sharpe Ratio])</f>
        <v>-0.75137983083442128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658</v>
      </c>
      <c r="AT660">
        <f>_xlfn.RANK.AVG(Table2[[#This Row],[6M Return vs Nifty Z-Score]],Table2[6M Return vs Nifty Z-Score])</f>
        <v>624</v>
      </c>
      <c r="AU660">
        <f>_xlfn.RANK.AVG(Table2[[#This Row],[Sharpe Ratio Z-Score]],Table2[Sharpe Ratio Z-Score])</f>
        <v>528</v>
      </c>
      <c r="AV660">
        <f>(Table2[[#This Row],[Rank 1Y]]+Table2[[#This Row],[Rank 6M]]+Table2[[#This Row],[Rank Sharpe]])/3</f>
        <v>603.33333333333337</v>
      </c>
    </row>
    <row r="661" spans="1:48" x14ac:dyDescent="0.3">
      <c r="A661" t="s">
        <v>2365</v>
      </c>
      <c r="B661" t="s">
        <v>2366</v>
      </c>
      <c r="C661" t="s">
        <v>10316</v>
      </c>
      <c r="D661" t="s">
        <v>226</v>
      </c>
      <c r="E661">
        <v>2275.5302409450001</v>
      </c>
      <c r="F661">
        <v>294.45</v>
      </c>
      <c r="G661">
        <v>-52.602704776811699</v>
      </c>
      <c r="H661">
        <f>(Table2[[#This Row],[1Y Return vs Nifty]]-AVERAGE(Table2[1Y Return vs Nifty]))/_xlfn.STDEV.P(Table2[1Y Return vs Nifty])</f>
        <v>-1.2963201396139448</v>
      </c>
      <c r="I661">
        <v>-2.4142059521611801</v>
      </c>
      <c r="J661">
        <f>(Table2[[#This Row],[1M Return vs Nifty]]-AVERAGE(Table2[1M Return vs Nifty]))/_xlfn.STDEV.P(Table2[1M Return vs Nifty])</f>
        <v>-0.24323332022362024</v>
      </c>
      <c r="K661">
        <v>-11.515376978771</v>
      </c>
      <c r="L661">
        <f>(Table2[[#This Row],[6M Return vs Nifty]]-AVERAGE(Table2[6M Return vs Nifty]))/_xlfn.STDEV.P(Table2[6M Return vs Nifty])</f>
        <v>-0.66517264950914257</v>
      </c>
      <c r="M661">
        <v>-4.2436160328763899E-2</v>
      </c>
      <c r="N661">
        <f>(Table2[[#This Row],[1W Return vs Nifty]]-AVERAGE(Table2[1W Return vs Nifty]))/_xlfn.STDEV.P(Table2[1W Return vs Nifty])</f>
        <v>-0.10741580047378003</v>
      </c>
      <c r="O661">
        <v>296.85000000000002</v>
      </c>
      <c r="P661">
        <v>298.73045972051602</v>
      </c>
      <c r="Q661">
        <v>316.780623006403</v>
      </c>
      <c r="R661">
        <v>48.577901240045598</v>
      </c>
      <c r="S661" s="2">
        <f>(Table2[[#This Row],[Close Price]]-Table2[[#This Row],[20D EMA]])/Table2[[#This Row],[20D EMA]]</f>
        <v>-8.0848913592724749E-3</v>
      </c>
      <c r="T661" s="2">
        <f>(Table2[[#This Row],[Close Price]]-Table2[[#This Row],[50D EMA]])/Table2[[#This Row],[50D EMA]]</f>
        <v>-1.432883584928271E-2</v>
      </c>
      <c r="U661" s="2">
        <f>(Table2[[#This Row],[Close Price]]-Table2[[#This Row],[200D EMA]])/Table2[[#This Row],[200D EMA]]</f>
        <v>-7.0492389321273774E-2</v>
      </c>
      <c r="V661">
        <v>0.78749435009728397</v>
      </c>
      <c r="W661">
        <v>293.14999999999998</v>
      </c>
      <c r="X661">
        <v>299.2</v>
      </c>
      <c r="Y661">
        <v>291.45</v>
      </c>
      <c r="Z661">
        <v>299.2</v>
      </c>
      <c r="AA661">
        <v>281.5</v>
      </c>
      <c r="AB661">
        <v>329.5</v>
      </c>
      <c r="AC661" s="2">
        <f>(Table2[[#This Row],[Close Price]]/Table2[[#This Row],[Day Low]])-1</f>
        <v>4.4345898004434225E-3</v>
      </c>
      <c r="AD661" s="2">
        <f>(Table2[[#This Row],[Day High]]/Table2[[#This Row],[Close Price]])-1</f>
        <v>1.6131771098658598E-2</v>
      </c>
      <c r="AE661" s="2">
        <f>(Table2[[#This Row],[Close Price]]/Table2[[#This Row],[Current Week Low]])-1</f>
        <v>1.029336078229548E-2</v>
      </c>
      <c r="AF661" s="2">
        <f>(Table2[[#This Row],[Current Week High]]/Table2[[#This Row],[Close Price]])-1</f>
        <v>1.6131771098658598E-2</v>
      </c>
      <c r="AG661" s="2">
        <f>(Table2[[#This Row],[Close Price]]/Table2[[#This Row],[Current Month Low]])-1</f>
        <v>4.6003552397868575E-2</v>
      </c>
      <c r="AH661" s="2">
        <f>(Table2[[#This Row],[Current Month High]]/Table2[[#This Row],[Close Price]])-1</f>
        <v>0.11903548989641699</v>
      </c>
      <c r="AI661">
        <v>33.842757683817297</v>
      </c>
      <c r="AJ661">
        <v>19.963332654308399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</v>
      </c>
      <c r="AM661" t="s">
        <v>10350</v>
      </c>
      <c r="AN661">
        <v>-2.0299999999999998</v>
      </c>
      <c r="AO661" t="s">
        <v>10348</v>
      </c>
      <c r="AQ661">
        <f>(Table2[[#This Row],[Sharpe Ratio]]-AVERAGE(Table2[Sharpe Ratio]))/_xlfn.STDEV.P(Table2[Sharpe Ratio])</f>
        <v>-0.75319309836626391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716</v>
      </c>
      <c r="AT661">
        <f>_xlfn.RANK.AVG(Table2[[#This Row],[6M Return vs Nifty Z-Score]],Table2[6M Return vs Nifty Z-Score])</f>
        <v>543</v>
      </c>
      <c r="AU661">
        <f>_xlfn.RANK.AVG(Table2[[#This Row],[Sharpe Ratio Z-Score]],Table2[Sharpe Ratio Z-Score])</f>
        <v>551.5</v>
      </c>
      <c r="AV661">
        <f>(Table2[[#This Row],[Rank 1Y]]+Table2[[#This Row],[Rank 6M]]+Table2[[#This Row],[Rank Sharpe]])/3</f>
        <v>603.5</v>
      </c>
    </row>
    <row r="662" spans="1:48" x14ac:dyDescent="0.3">
      <c r="A662" t="s">
        <v>107</v>
      </c>
      <c r="B662" t="s">
        <v>108</v>
      </c>
      <c r="C662" t="s">
        <v>10304</v>
      </c>
      <c r="D662" t="s">
        <v>21</v>
      </c>
      <c r="E662">
        <v>270206.27670906001</v>
      </c>
      <c r="F662">
        <v>517.15</v>
      </c>
      <c r="G662">
        <v>-3.1188352619745099</v>
      </c>
      <c r="H662">
        <f>(Table2[[#This Row],[1Y Return vs Nifty]]-AVERAGE(Table2[1Y Return vs Nifty]))/_xlfn.STDEV.P(Table2[1Y Return vs Nifty])</f>
        <v>-0.51608079259453954</v>
      </c>
      <c r="I662">
        <v>-2.2236300026486902</v>
      </c>
      <c r="J662">
        <f>(Table2[[#This Row],[1M Return vs Nifty]]-AVERAGE(Table2[1M Return vs Nifty]))/_xlfn.STDEV.P(Table2[1M Return vs Nifty])</f>
        <v>-0.22489943368833099</v>
      </c>
      <c r="K662">
        <v>-15.391695706080901</v>
      </c>
      <c r="L662">
        <f>(Table2[[#This Row],[6M Return vs Nifty]]-AVERAGE(Table2[6M Return vs Nifty]))/_xlfn.STDEV.P(Table2[6M Return vs Nifty])</f>
        <v>-0.79821834326460872</v>
      </c>
      <c r="M662">
        <v>-1.9217666466978101</v>
      </c>
      <c r="N662">
        <f>(Table2[[#This Row],[1W Return vs Nifty]]-AVERAGE(Table2[1W Return vs Nifty]))/_xlfn.STDEV.P(Table2[1W Return vs Nifty])</f>
        <v>-0.53367633702996031</v>
      </c>
      <c r="O662">
        <v>512.64</v>
      </c>
      <c r="P662">
        <v>507.88195742948102</v>
      </c>
      <c r="Q662">
        <v>478.45578375714001</v>
      </c>
      <c r="R662">
        <v>54.801206570796502</v>
      </c>
      <c r="S662" s="2">
        <f>(Table2[[#This Row],[Close Price]]-Table2[[#This Row],[20D EMA]])/Table2[[#This Row],[20D EMA]]</f>
        <v>8.7975967540574115E-3</v>
      </c>
      <c r="T662" s="2">
        <f>(Table2[[#This Row],[Close Price]]-Table2[[#This Row],[50D EMA]])/Table2[[#This Row],[50D EMA]]</f>
        <v>1.8248418623545645E-2</v>
      </c>
      <c r="U662" s="2">
        <f>(Table2[[#This Row],[Close Price]]-Table2[[#This Row],[200D EMA]])/Table2[[#This Row],[200D EMA]]</f>
        <v>8.0873128837545438E-2</v>
      </c>
      <c r="V662">
        <v>0.64891015579963796</v>
      </c>
      <c r="W662">
        <v>516</v>
      </c>
      <c r="X662">
        <v>523.25</v>
      </c>
      <c r="Y662">
        <v>515.95000000000005</v>
      </c>
      <c r="Z662">
        <v>524.79999999999995</v>
      </c>
      <c r="AA662">
        <v>480.25</v>
      </c>
      <c r="AB662">
        <v>530.54999999999995</v>
      </c>
      <c r="AC662" s="2">
        <f>(Table2[[#This Row],[Close Price]]/Table2[[#This Row],[Day Low]])-1</f>
        <v>2.2286821705426174E-3</v>
      </c>
      <c r="AD662" s="2">
        <f>(Table2[[#This Row],[Day High]]/Table2[[#This Row],[Close Price]])-1</f>
        <v>1.179541719037025E-2</v>
      </c>
      <c r="AE662" s="2">
        <f>(Table2[[#This Row],[Close Price]]/Table2[[#This Row],[Current Week Low]])-1</f>
        <v>2.3258067642211167E-3</v>
      </c>
      <c r="AF662" s="2">
        <f>(Table2[[#This Row],[Current Week High]]/Table2[[#This Row],[Close Price]])-1</f>
        <v>1.4792613361693796E-2</v>
      </c>
      <c r="AG662" s="2">
        <f>(Table2[[#This Row],[Close Price]]/Table2[[#This Row],[Current Month Low]])-1</f>
        <v>7.6834981780322664E-2</v>
      </c>
      <c r="AH662" s="2">
        <f>(Table2[[#This Row],[Current Month High]]/Table2[[#This Row],[Close Price]])-1</f>
        <v>2.5911244319829718E-2</v>
      </c>
      <c r="AI662">
        <v>12.133810306487399</v>
      </c>
      <c r="AJ662">
        <v>37.888281562458303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-0.08</v>
      </c>
      <c r="AM662" t="s">
        <v>10348</v>
      </c>
      <c r="AN662">
        <v>6.13</v>
      </c>
      <c r="AO662" t="s">
        <v>10349</v>
      </c>
      <c r="AP662">
        <v>-0.11602110049849899</v>
      </c>
      <c r="AQ662">
        <f>(Table2[[#This Row],[Sharpe Ratio]]-AVERAGE(Table2[Sharpe Ratio]))/_xlfn.STDEV.P(Table2[Sharpe Ratio])</f>
        <v>-2.0861475795030886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-4.159022486080528</v>
      </c>
      <c r="AS662">
        <f>_xlfn.RANK.AVG(Table2[[#This Row],[1Y Return vs Nifty Z-Score]],Table2[1Y Return vs Nifty Z-Score])</f>
        <v>489</v>
      </c>
      <c r="AT662">
        <f>_xlfn.RANK.AVG(Table2[[#This Row],[6M Return vs Nifty Z-Score]],Table2[6M Return vs Nifty Z-Score])</f>
        <v>591</v>
      </c>
      <c r="AU662">
        <f>_xlfn.RANK.AVG(Table2[[#This Row],[Sharpe Ratio Z-Score]],Table2[Sharpe Ratio Z-Score])</f>
        <v>731</v>
      </c>
      <c r="AV662">
        <f>(Table2[[#This Row],[Rank 1Y]]+Table2[[#This Row],[Rank 6M]]+Table2[[#This Row],[Rank Sharpe]])/3</f>
        <v>603.66666666666663</v>
      </c>
    </row>
    <row r="663" spans="1:48" x14ac:dyDescent="0.3">
      <c r="A663" t="s">
        <v>830</v>
      </c>
      <c r="B663" t="s">
        <v>831</v>
      </c>
      <c r="C663" t="s">
        <v>10305</v>
      </c>
      <c r="D663" t="s">
        <v>528</v>
      </c>
      <c r="E663">
        <v>19636.051013845001</v>
      </c>
      <c r="F663">
        <v>462.85</v>
      </c>
      <c r="G663">
        <v>-49.750057969388699</v>
      </c>
      <c r="H663">
        <f>(Table2[[#This Row],[1Y Return vs Nifty]]-AVERAGE(Table2[1Y Return vs Nifty]))/_xlfn.STDEV.P(Table2[1Y Return vs Nifty])</f>
        <v>-1.2513408907370287</v>
      </c>
      <c r="I663">
        <v>0.33998482375274203</v>
      </c>
      <c r="J663">
        <f>(Table2[[#This Row],[1M Return vs Nifty]]-AVERAGE(Table2[1M Return vs Nifty]))/_xlfn.STDEV.P(Table2[1M Return vs Nifty])</f>
        <v>2.1726772124426873E-2</v>
      </c>
      <c r="K663">
        <v>-34.316890067760603</v>
      </c>
      <c r="L663">
        <f>(Table2[[#This Row],[6M Return vs Nifty]]-AVERAGE(Table2[6M Return vs Nifty]))/_xlfn.STDEV.P(Table2[6M Return vs Nifty])</f>
        <v>-1.4477819603034234</v>
      </c>
      <c r="M663">
        <v>-0.96407080705959503</v>
      </c>
      <c r="N663">
        <f>(Table2[[#This Row],[1W Return vs Nifty]]-AVERAGE(Table2[1W Return vs Nifty]))/_xlfn.STDEV.P(Table2[1W Return vs Nifty])</f>
        <v>-0.31645645717236137</v>
      </c>
      <c r="O663">
        <v>448.76</v>
      </c>
      <c r="P663">
        <v>451.36687006652397</v>
      </c>
      <c r="Q663">
        <v>474.779774970407</v>
      </c>
      <c r="R663">
        <v>62.882018052801797</v>
      </c>
      <c r="S663" s="2">
        <f>(Table2[[#This Row],[Close Price]]-Table2[[#This Row],[20D EMA]])/Table2[[#This Row],[20D EMA]]</f>
        <v>3.1397629022194562E-2</v>
      </c>
      <c r="T663" s="2">
        <f>(Table2[[#This Row],[Close Price]]-Table2[[#This Row],[50D EMA]])/Table2[[#This Row],[50D EMA]]</f>
        <v>2.5440790396919533E-2</v>
      </c>
      <c r="U663" s="2">
        <f>(Table2[[#This Row],[Close Price]]-Table2[[#This Row],[200D EMA]])/Table2[[#This Row],[200D EMA]]</f>
        <v>-2.5126965383372876E-2</v>
      </c>
      <c r="V663">
        <v>0.74025798102306795</v>
      </c>
      <c r="W663">
        <v>459.05</v>
      </c>
      <c r="X663">
        <v>466.5</v>
      </c>
      <c r="Y663">
        <v>455.15</v>
      </c>
      <c r="Z663">
        <v>478</v>
      </c>
      <c r="AA663">
        <v>396.75</v>
      </c>
      <c r="AB663">
        <v>479.3</v>
      </c>
      <c r="AC663" s="2">
        <f>(Table2[[#This Row],[Close Price]]/Table2[[#This Row],[Day Low]])-1</f>
        <v>8.277965363250317E-3</v>
      </c>
      <c r="AD663" s="2">
        <f>(Table2[[#This Row],[Day High]]/Table2[[#This Row],[Close Price]])-1</f>
        <v>7.885924165496272E-3</v>
      </c>
      <c r="AE663" s="2">
        <f>(Table2[[#This Row],[Close Price]]/Table2[[#This Row],[Current Week Low]])-1</f>
        <v>1.6917499725365381E-2</v>
      </c>
      <c r="AF663" s="2">
        <f>(Table2[[#This Row],[Current Week High]]/Table2[[#This Row],[Close Price]])-1</f>
        <v>3.2731986604731533E-2</v>
      </c>
      <c r="AG663" s="2">
        <f>(Table2[[#This Row],[Close Price]]/Table2[[#This Row],[Current Month Low]])-1</f>
        <v>0.16660365469439209</v>
      </c>
      <c r="AH663" s="2">
        <f>(Table2[[#This Row],[Current Month High]]/Table2[[#This Row],[Close Price]])-1</f>
        <v>3.5540671923949496E-2</v>
      </c>
      <c r="AI663">
        <v>48.000987532758003</v>
      </c>
      <c r="AJ663">
        <v>52.113185224135599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0.04</v>
      </c>
      <c r="AM663" t="s">
        <v>10349</v>
      </c>
      <c r="AN663">
        <v>7.78</v>
      </c>
      <c r="AO663" t="s">
        <v>10349</v>
      </c>
      <c r="AP663">
        <v>5.3482140956676E-2</v>
      </c>
      <c r="AQ663">
        <f>(Table2[[#This Row],[Sharpe Ratio]]-AVERAGE(Table2[Sharpe Ratio]))/_xlfn.STDEV.P(Table2[Sharpe Ratio])</f>
        <v>-0.13874228603394265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713</v>
      </c>
      <c r="AT663">
        <f>_xlfn.RANK.AVG(Table2[[#This Row],[6M Return vs Nifty Z-Score]],Table2[6M Return vs Nifty Z-Score])</f>
        <v>713</v>
      </c>
      <c r="AU663">
        <f>_xlfn.RANK.AVG(Table2[[#This Row],[Sharpe Ratio Z-Score]],Table2[Sharpe Ratio Z-Score])</f>
        <v>387</v>
      </c>
      <c r="AV663">
        <f>(Table2[[#This Row],[Rank 1Y]]+Table2[[#This Row],[Rank 6M]]+Table2[[#This Row],[Rank Sharpe]])/3</f>
        <v>604.33333333333337</v>
      </c>
    </row>
    <row r="664" spans="1:48" x14ac:dyDescent="0.3">
      <c r="A664" t="s">
        <v>1358</v>
      </c>
      <c r="B664" t="s">
        <v>1359</v>
      </c>
      <c r="C664" t="s">
        <v>10320</v>
      </c>
      <c r="D664" t="s">
        <v>602</v>
      </c>
      <c r="E664">
        <v>8369.50630112</v>
      </c>
      <c r="F664">
        <v>48.82</v>
      </c>
      <c r="G664">
        <v>-29.0920808665255</v>
      </c>
      <c r="H664">
        <f>(Table2[[#This Row],[1Y Return vs Nifty]]-AVERAGE(Table2[1Y Return vs Nifty]))/_xlfn.STDEV.P(Table2[1Y Return vs Nifty])</f>
        <v>-0.9256152204628606</v>
      </c>
      <c r="I664">
        <v>7.4111828972215097</v>
      </c>
      <c r="J664">
        <f>(Table2[[#This Row],[1M Return vs Nifty]]-AVERAGE(Table2[1M Return vs Nifty]))/_xlfn.STDEV.P(Table2[1M Return vs Nifty])</f>
        <v>0.70199384401450193</v>
      </c>
      <c r="K664">
        <v>-37.128188571123601</v>
      </c>
      <c r="L664">
        <f>(Table2[[#This Row],[6M Return vs Nifty]]-AVERAGE(Table2[6M Return vs Nifty]))/_xlfn.STDEV.P(Table2[6M Return vs Nifty])</f>
        <v>-1.5442732929429366</v>
      </c>
      <c r="M664">
        <v>0.25153484931897502</v>
      </c>
      <c r="N664">
        <f>(Table2[[#This Row],[1W Return vs Nifty]]-AVERAGE(Table2[1W Return vs Nifty]))/_xlfn.STDEV.P(Table2[1W Return vs Nifty])</f>
        <v>-4.0738735841838375E-2</v>
      </c>
      <c r="O664">
        <v>46.91</v>
      </c>
      <c r="P664">
        <v>45.576373586278301</v>
      </c>
      <c r="Q664">
        <v>46.404221677711099</v>
      </c>
      <c r="R664">
        <v>61.992389430184303</v>
      </c>
      <c r="S664" s="2">
        <f>(Table2[[#This Row],[Close Price]]-Table2[[#This Row],[20D EMA]])/Table2[[#This Row],[20D EMA]]</f>
        <v>4.0716265188659215E-2</v>
      </c>
      <c r="T664" s="2">
        <f>(Table2[[#This Row],[Close Price]]-Table2[[#This Row],[50D EMA]])/Table2[[#This Row],[50D EMA]]</f>
        <v>7.1169032515966985E-2</v>
      </c>
      <c r="U664" s="2">
        <f>(Table2[[#This Row],[Close Price]]-Table2[[#This Row],[200D EMA]])/Table2[[#This Row],[200D EMA]]</f>
        <v>5.2059451380675754E-2</v>
      </c>
      <c r="V664">
        <v>1.4262890706929201</v>
      </c>
      <c r="W664">
        <v>47.87</v>
      </c>
      <c r="X664">
        <v>49.37</v>
      </c>
      <c r="Y664">
        <v>47.87</v>
      </c>
      <c r="Z664">
        <v>49.85</v>
      </c>
      <c r="AA664">
        <v>42.5</v>
      </c>
      <c r="AB664">
        <v>51</v>
      </c>
      <c r="AC664" s="2">
        <f>(Table2[[#This Row],[Close Price]]/Table2[[#This Row],[Day Low]])-1</f>
        <v>1.9845414664716898E-2</v>
      </c>
      <c r="AD664" s="2">
        <f>(Table2[[#This Row],[Day High]]/Table2[[#This Row],[Close Price]])-1</f>
        <v>1.1265874641540385E-2</v>
      </c>
      <c r="AE664" s="2">
        <f>(Table2[[#This Row],[Close Price]]/Table2[[#This Row],[Current Week Low]])-1</f>
        <v>1.9845414664716898E-2</v>
      </c>
      <c r="AF664" s="2">
        <f>(Table2[[#This Row],[Current Week High]]/Table2[[#This Row],[Close Price]])-1</f>
        <v>2.1097910692339239E-2</v>
      </c>
      <c r="AG664" s="2">
        <f>(Table2[[#This Row],[Close Price]]/Table2[[#This Row],[Current Month Low]])-1</f>
        <v>0.14870588235294124</v>
      </c>
      <c r="AH664" s="2">
        <f>(Table2[[#This Row],[Current Month High]]/Table2[[#This Row],[Close Price]])-1</f>
        <v>4.4653830397378025E-2</v>
      </c>
      <c r="AI664">
        <v>40.721015977058499</v>
      </c>
      <c r="AJ664">
        <v>26.3130659767141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0.04</v>
      </c>
      <c r="AM664" t="s">
        <v>10349</v>
      </c>
      <c r="AN664">
        <v>6.83</v>
      </c>
      <c r="AO664" t="s">
        <v>10349</v>
      </c>
      <c r="AP664">
        <v>2.8026728814651E-2</v>
      </c>
      <c r="AQ664">
        <f>(Table2[[#This Row],[Sharpe Ratio]]-AVERAGE(Table2[Sharpe Ratio]))/_xlfn.STDEV.P(Table2[Sharpe Ratio])</f>
        <v>-0.43119689591187554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640</v>
      </c>
      <c r="AT664">
        <f>_xlfn.RANK.AVG(Table2[[#This Row],[6M Return vs Nifty Z-Score]],Table2[6M Return vs Nifty Z-Score])</f>
        <v>719</v>
      </c>
      <c r="AU664">
        <f>_xlfn.RANK.AVG(Table2[[#This Row],[Sharpe Ratio Z-Score]],Table2[Sharpe Ratio Z-Score])</f>
        <v>458</v>
      </c>
      <c r="AV664">
        <f>(Table2[[#This Row],[Rank 1Y]]+Table2[[#This Row],[Rank 6M]]+Table2[[#This Row],[Rank Sharpe]])/3</f>
        <v>605.66666666666663</v>
      </c>
    </row>
    <row r="665" spans="1:48" x14ac:dyDescent="0.3">
      <c r="A665" t="s">
        <v>461</v>
      </c>
      <c r="B665" t="s">
        <v>462</v>
      </c>
      <c r="C665" t="s">
        <v>10307</v>
      </c>
      <c r="D665" t="s">
        <v>121</v>
      </c>
      <c r="E665">
        <v>48601.481433975001</v>
      </c>
      <c r="F665">
        <v>373.95</v>
      </c>
      <c r="G665">
        <v>-29.2233543265639</v>
      </c>
      <c r="H665">
        <f>(Table2[[#This Row],[1Y Return vs Nifty]]-AVERAGE(Table2[1Y Return vs Nifty]))/_xlfn.STDEV.P(Table2[1Y Return vs Nifty])</f>
        <v>-0.92768508120224014</v>
      </c>
      <c r="I665">
        <v>14.5567565414814</v>
      </c>
      <c r="J665">
        <f>(Table2[[#This Row],[1M Return vs Nifty]]-AVERAGE(Table2[1M Return vs Nifty]))/_xlfn.STDEV.P(Table2[1M Return vs Nifty])</f>
        <v>1.3894160332180154</v>
      </c>
      <c r="K665">
        <v>-16.284803728670301</v>
      </c>
      <c r="L665">
        <f>(Table2[[#This Row],[6M Return vs Nifty]]-AVERAGE(Table2[6M Return vs Nifty]))/_xlfn.STDEV.P(Table2[6M Return vs Nifty])</f>
        <v>-0.82887221484302798</v>
      </c>
      <c r="M665">
        <v>3.1232487546502501</v>
      </c>
      <c r="N665">
        <f>(Table2[[#This Row],[1W Return vs Nifty]]-AVERAGE(Table2[1W Return vs Nifty]))/_xlfn.STDEV.P(Table2[1W Return vs Nifty])</f>
        <v>0.6106093474255001</v>
      </c>
      <c r="O665">
        <v>366.77</v>
      </c>
      <c r="P665">
        <v>355.185734010305</v>
      </c>
      <c r="Q665">
        <v>357.26789944067201</v>
      </c>
      <c r="R665">
        <v>52.948734561713799</v>
      </c>
      <c r="S665" s="2">
        <f>(Table2[[#This Row],[Close Price]]-Table2[[#This Row],[20D EMA]])/Table2[[#This Row],[20D EMA]]</f>
        <v>1.9576301224200472E-2</v>
      </c>
      <c r="T665" s="2">
        <f>(Table2[[#This Row],[Close Price]]-Table2[[#This Row],[50D EMA]])/Table2[[#This Row],[50D EMA]]</f>
        <v>5.2829447224224897E-2</v>
      </c>
      <c r="U665" s="2">
        <f>(Table2[[#This Row],[Close Price]]-Table2[[#This Row],[200D EMA]])/Table2[[#This Row],[200D EMA]]</f>
        <v>4.6693533299367165E-2</v>
      </c>
      <c r="V665">
        <v>1.10534423035458</v>
      </c>
      <c r="W665">
        <v>373</v>
      </c>
      <c r="X665">
        <v>383.95</v>
      </c>
      <c r="Y665">
        <v>373</v>
      </c>
      <c r="Z665">
        <v>385.5</v>
      </c>
      <c r="AA665">
        <v>342.5</v>
      </c>
      <c r="AB665">
        <v>403.95</v>
      </c>
      <c r="AC665" s="2">
        <f>(Table2[[#This Row],[Close Price]]/Table2[[#This Row],[Day Low]])-1</f>
        <v>2.546916890080464E-3</v>
      </c>
      <c r="AD665" s="2">
        <f>(Table2[[#This Row],[Day High]]/Table2[[#This Row],[Close Price]])-1</f>
        <v>2.6741542987030353E-2</v>
      </c>
      <c r="AE665" s="2">
        <f>(Table2[[#This Row],[Close Price]]/Table2[[#This Row],[Current Week Low]])-1</f>
        <v>2.546916890080464E-3</v>
      </c>
      <c r="AF665" s="2">
        <f>(Table2[[#This Row],[Current Week High]]/Table2[[#This Row],[Close Price]])-1</f>
        <v>3.08864821500201E-2</v>
      </c>
      <c r="AG665" s="2">
        <f>(Table2[[#This Row],[Close Price]]/Table2[[#This Row],[Current Month Low]])-1</f>
        <v>9.1824817518248114E-2</v>
      </c>
      <c r="AH665" s="2">
        <f>(Table2[[#This Row],[Current Month High]]/Table2[[#This Row],[Close Price]])-1</f>
        <v>8.022462896109106E-2</v>
      </c>
      <c r="AI665">
        <v>9.7740339617595993</v>
      </c>
      <c r="AJ665">
        <v>30.8432470258922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-0.01</v>
      </c>
      <c r="AM665" t="s">
        <v>10348</v>
      </c>
      <c r="AN665">
        <v>-3.5</v>
      </c>
      <c r="AO665" t="s">
        <v>10348</v>
      </c>
      <c r="AP665">
        <v>-1.9292479720480001E-3</v>
      </c>
      <c r="AQ665">
        <f>(Table2[[#This Row],[Sharpe Ratio]]-AVERAGE(Table2[Sharpe Ratio]))/_xlfn.STDEV.P(Table2[Sharpe Ratio])</f>
        <v>-0.77535802973233725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642</v>
      </c>
      <c r="AT665">
        <f>_xlfn.RANK.AVG(Table2[[#This Row],[6M Return vs Nifty Z-Score]],Table2[6M Return vs Nifty Z-Score])</f>
        <v>600</v>
      </c>
      <c r="AU665">
        <f>_xlfn.RANK.AVG(Table2[[#This Row],[Sharpe Ratio Z-Score]],Table2[Sharpe Ratio Z-Score])</f>
        <v>581</v>
      </c>
      <c r="AV665">
        <f>(Table2[[#This Row],[Rank 1Y]]+Table2[[#This Row],[Rank 6M]]+Table2[[#This Row],[Rank Sharpe]])/3</f>
        <v>607.66666666666663</v>
      </c>
    </row>
    <row r="666" spans="1:48" x14ac:dyDescent="0.3">
      <c r="A666" t="s">
        <v>68</v>
      </c>
      <c r="B666" t="s">
        <v>69</v>
      </c>
      <c r="C666" t="s">
        <v>10305</v>
      </c>
      <c r="D666" t="s">
        <v>24</v>
      </c>
      <c r="E666">
        <v>358527.62236401998</v>
      </c>
      <c r="F666">
        <v>1803.35</v>
      </c>
      <c r="G666">
        <v>-29.129639751688501</v>
      </c>
      <c r="H666">
        <f>(Table2[[#This Row],[1Y Return vs Nifty]]-AVERAGE(Table2[1Y Return vs Nifty]))/_xlfn.STDEV.P(Table2[1Y Return vs Nifty])</f>
        <v>-0.92620743203244238</v>
      </c>
      <c r="I666">
        <v>-0.73370639158216999</v>
      </c>
      <c r="J666">
        <f>(Table2[[#This Row],[1M Return vs Nifty]]-AVERAGE(Table2[1M Return vs Nifty]))/_xlfn.STDEV.P(Table2[1M Return vs Nifty])</f>
        <v>-8.1565028159097261E-2</v>
      </c>
      <c r="K666">
        <v>-7.0410641004029699</v>
      </c>
      <c r="L666">
        <f>(Table2[[#This Row],[6M Return vs Nifty]]-AVERAGE(Table2[6M Return vs Nifty]))/_xlfn.STDEV.P(Table2[6M Return vs Nifty])</f>
        <v>-0.51160218669154778</v>
      </c>
      <c r="M666">
        <v>0.36621237012118102</v>
      </c>
      <c r="N666">
        <f>(Table2[[#This Row],[1W Return vs Nifty]]-AVERAGE(Table2[1W Return vs Nifty]))/_xlfn.STDEV.P(Table2[1W Return vs Nifty])</f>
        <v>-1.4728142227447479E-2</v>
      </c>
      <c r="O666">
        <v>1794.1</v>
      </c>
      <c r="P666">
        <v>1782.7043364901201</v>
      </c>
      <c r="Q666">
        <v>1771.4520041795699</v>
      </c>
      <c r="R666">
        <v>54.811635905077402</v>
      </c>
      <c r="S666" s="2">
        <f>(Table2[[#This Row],[Close Price]]-Table2[[#This Row],[20D EMA]])/Table2[[#This Row],[20D EMA]]</f>
        <v>5.1557884175909927E-3</v>
      </c>
      <c r="T666" s="2">
        <f>(Table2[[#This Row],[Close Price]]-Table2[[#This Row],[50D EMA]])/Table2[[#This Row],[50D EMA]]</f>
        <v>1.1581092325454281E-2</v>
      </c>
      <c r="U666" s="2">
        <f>(Table2[[#This Row],[Close Price]]-Table2[[#This Row],[200D EMA]])/Table2[[#This Row],[200D EMA]]</f>
        <v>1.8006694928888692E-2</v>
      </c>
      <c r="V666">
        <v>0.54828887968846796</v>
      </c>
      <c r="W666">
        <v>1791.7</v>
      </c>
      <c r="X666">
        <v>1813.1</v>
      </c>
      <c r="Y666">
        <v>1791.7</v>
      </c>
      <c r="Z666">
        <v>1822.95</v>
      </c>
      <c r="AA666">
        <v>1744.55</v>
      </c>
      <c r="AB666">
        <v>1827.9</v>
      </c>
      <c r="AC666" s="2">
        <f>(Table2[[#This Row],[Close Price]]/Table2[[#This Row],[Day Low]])-1</f>
        <v>6.5022046101466113E-3</v>
      </c>
      <c r="AD666" s="2">
        <f>(Table2[[#This Row],[Day High]]/Table2[[#This Row],[Close Price]])-1</f>
        <v>5.4066043751905823E-3</v>
      </c>
      <c r="AE666" s="2">
        <f>(Table2[[#This Row],[Close Price]]/Table2[[#This Row],[Current Week Low]])-1</f>
        <v>6.5022046101466113E-3</v>
      </c>
      <c r="AF666" s="2">
        <f>(Table2[[#This Row],[Current Week High]]/Table2[[#This Row],[Close Price]])-1</f>
        <v>1.0868661102947375E-2</v>
      </c>
      <c r="AG666" s="2">
        <f>(Table2[[#This Row],[Close Price]]/Table2[[#This Row],[Current Month Low]])-1</f>
        <v>3.3704966896907385E-2</v>
      </c>
      <c r="AH666" s="2">
        <f>(Table2[[#This Row],[Current Month High]]/Table2[[#This Row],[Close Price]])-1</f>
        <v>1.3613552554967212E-2</v>
      </c>
      <c r="AI666">
        <v>6.8289572185100003</v>
      </c>
      <c r="AJ666">
        <v>16.8086277811963</v>
      </c>
      <c r="AK666" t="str">
        <f>IF(AND(Table2[[#This Row],[20D EMA]]&gt;Table2[[#This Row],[50D EMA]],Table2[[#This Row],[50D EMA]]&gt;Table2[[#This Row],[200D EMA]]),"Uptrend","Downtrend/NoTrend")</f>
        <v>Uptrend</v>
      </c>
      <c r="AL666">
        <v>0</v>
      </c>
      <c r="AM666" t="s">
        <v>10350</v>
      </c>
      <c r="AN666">
        <v>1.73</v>
      </c>
      <c r="AO666" t="s">
        <v>10349</v>
      </c>
      <c r="AP666">
        <v>-7.6367872533629005E-2</v>
      </c>
      <c r="AQ666">
        <f>(Table2[[#This Row],[Sharpe Ratio]]-AVERAGE(Table2[Sharpe Ratio]))/_xlfn.STDEV.P(Table2[Sharpe Ratio])</f>
        <v>-1.6305757250713397</v>
      </c>
      <c r="AR6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-3.1646785141818747</v>
      </c>
      <c r="AS666">
        <f>_xlfn.RANK.AVG(Table2[[#This Row],[1Y Return vs Nifty Z-Score]],Table2[1Y Return vs Nifty Z-Score])</f>
        <v>641</v>
      </c>
      <c r="AT666">
        <f>_xlfn.RANK.AVG(Table2[[#This Row],[6M Return vs Nifty Z-Score]],Table2[6M Return vs Nifty Z-Score])</f>
        <v>492</v>
      </c>
      <c r="AU666">
        <f>_xlfn.RANK.AVG(Table2[[#This Row],[Sharpe Ratio Z-Score]],Table2[Sharpe Ratio Z-Score])</f>
        <v>696</v>
      </c>
      <c r="AV666">
        <f>(Table2[[#This Row],[Rank 1Y]]+Table2[[#This Row],[Rank 6M]]+Table2[[#This Row],[Rank Sharpe]])/3</f>
        <v>609.66666666666663</v>
      </c>
    </row>
    <row r="667" spans="1:48" x14ac:dyDescent="0.3">
      <c r="A667" t="s">
        <v>1631</v>
      </c>
      <c r="B667" t="s">
        <v>1632</v>
      </c>
      <c r="C667" t="s">
        <v>10315</v>
      </c>
      <c r="D667" t="s">
        <v>262</v>
      </c>
      <c r="E667">
        <v>5536.2649861350001</v>
      </c>
      <c r="F667">
        <v>1799.85</v>
      </c>
      <c r="G667">
        <v>-49.204666996956902</v>
      </c>
      <c r="H667">
        <f>(Table2[[#This Row],[1Y Return vs Nifty]]-AVERAGE(Table2[1Y Return vs Nifty]))/_xlfn.STDEV.P(Table2[1Y Return vs Nifty])</f>
        <v>-1.2427414117477618</v>
      </c>
      <c r="I667">
        <v>-6.8847095617158001</v>
      </c>
      <c r="J667">
        <f>(Table2[[#This Row],[1M Return vs Nifty]]-AVERAGE(Table2[1M Return vs Nifty]))/_xlfn.STDEV.P(Table2[1M Return vs Nifty])</f>
        <v>-0.67330703174304685</v>
      </c>
      <c r="K667">
        <v>-20.490789780360501</v>
      </c>
      <c r="L667">
        <f>(Table2[[#This Row],[6M Return vs Nifty]]-AVERAGE(Table2[6M Return vs Nifty]))/_xlfn.STDEV.P(Table2[6M Return vs Nifty])</f>
        <v>-0.97323297863431768</v>
      </c>
      <c r="M667">
        <v>2.4042490670199301</v>
      </c>
      <c r="N667">
        <f>(Table2[[#This Row],[1W Return vs Nifty]]-AVERAGE(Table2[1W Return vs Nifty]))/_xlfn.STDEV.P(Table2[1W Return vs Nifty])</f>
        <v>0.44752935970861796</v>
      </c>
      <c r="O667">
        <v>1802.46</v>
      </c>
      <c r="P667">
        <v>1840.77805407285</v>
      </c>
      <c r="Q667">
        <v>1935.53368738534</v>
      </c>
      <c r="R667">
        <v>54.124069226076401</v>
      </c>
      <c r="S667" s="2">
        <f>(Table2[[#This Row],[Close Price]]-Table2[[#This Row],[20D EMA]])/Table2[[#This Row],[20D EMA]]</f>
        <v>-1.4480210379149204E-3</v>
      </c>
      <c r="T667" s="2">
        <f>(Table2[[#This Row],[Close Price]]-Table2[[#This Row],[50D EMA]])/Table2[[#This Row],[50D EMA]]</f>
        <v>-2.2234105834917941E-2</v>
      </c>
      <c r="U667" s="2">
        <f>(Table2[[#This Row],[Close Price]]-Table2[[#This Row],[200D EMA]])/Table2[[#This Row],[200D EMA]]</f>
        <v>-7.0101434177894134E-2</v>
      </c>
      <c r="V667">
        <v>0.61081635809580104</v>
      </c>
      <c r="W667">
        <v>1788.05</v>
      </c>
      <c r="X667">
        <v>1818.7</v>
      </c>
      <c r="Y667">
        <v>1788.05</v>
      </c>
      <c r="Z667">
        <v>1833.65</v>
      </c>
      <c r="AA667">
        <v>1672.05</v>
      </c>
      <c r="AB667">
        <v>1938.65</v>
      </c>
      <c r="AC667" s="2">
        <f>(Table2[[#This Row],[Close Price]]/Table2[[#This Row],[Day Low]])-1</f>
        <v>6.5993680266211996E-3</v>
      </c>
      <c r="AD667" s="2">
        <f>(Table2[[#This Row],[Day High]]/Table2[[#This Row],[Close Price]])-1</f>
        <v>1.0473094980137265E-2</v>
      </c>
      <c r="AE667" s="2">
        <f>(Table2[[#This Row],[Close Price]]/Table2[[#This Row],[Current Week Low]])-1</f>
        <v>6.5993680266211996E-3</v>
      </c>
      <c r="AF667" s="2">
        <f>(Table2[[#This Row],[Current Week High]]/Table2[[#This Row],[Close Price]])-1</f>
        <v>1.8779342723004744E-2</v>
      </c>
      <c r="AG667" s="2">
        <f>(Table2[[#This Row],[Close Price]]/Table2[[#This Row],[Current Month Low]])-1</f>
        <v>7.6433121019108263E-2</v>
      </c>
      <c r="AH667" s="2">
        <f>(Table2[[#This Row],[Current Month High]]/Table2[[#This Row],[Close Price]])-1</f>
        <v>7.7117537572575667E-2</v>
      </c>
      <c r="AI667">
        <v>62.255187932327601</v>
      </c>
      <c r="AJ667">
        <v>12.490625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-0.03</v>
      </c>
      <c r="AM667" t="s">
        <v>10348</v>
      </c>
      <c r="AN667">
        <v>-1.46</v>
      </c>
      <c r="AO667" t="s">
        <v>10348</v>
      </c>
      <c r="AP667">
        <v>2.0900499280546998E-2</v>
      </c>
      <c r="AQ667">
        <f>(Table2[[#This Row],[Sharpe Ratio]]-AVERAGE(Table2[Sharpe Ratio]))/_xlfn.STDEV.P(Table2[Sharpe Ratio])</f>
        <v>-0.51306941349945356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712</v>
      </c>
      <c r="AT667">
        <f>_xlfn.RANK.AVG(Table2[[#This Row],[6M Return vs Nifty Z-Score]],Table2[6M Return vs Nifty Z-Score])</f>
        <v>640</v>
      </c>
      <c r="AU667">
        <f>_xlfn.RANK.AVG(Table2[[#This Row],[Sharpe Ratio Z-Score]],Table2[Sharpe Ratio Z-Score])</f>
        <v>477</v>
      </c>
      <c r="AV667">
        <f>(Table2[[#This Row],[Rank 1Y]]+Table2[[#This Row],[Rank 6M]]+Table2[[#This Row],[Rank Sharpe]])/3</f>
        <v>609.66666666666663</v>
      </c>
    </row>
    <row r="668" spans="1:48" x14ac:dyDescent="0.3">
      <c r="A668" t="s">
        <v>2006</v>
      </c>
      <c r="B668" t="s">
        <v>2007</v>
      </c>
      <c r="C668" t="s">
        <v>10309</v>
      </c>
      <c r="D668" t="s">
        <v>51</v>
      </c>
      <c r="E668">
        <v>3360.9631942999999</v>
      </c>
      <c r="F668">
        <v>364.6</v>
      </c>
      <c r="G668">
        <v>-17.0637980672658</v>
      </c>
      <c r="H668">
        <f>(Table2[[#This Row],[1Y Return vs Nifty]]-AVERAGE(Table2[1Y Return vs Nifty]))/_xlfn.STDEV.P(Table2[1Y Return vs Nifty])</f>
        <v>-0.73595867967343909</v>
      </c>
      <c r="I668">
        <v>10.4174403191134</v>
      </c>
      <c r="J668">
        <f>(Table2[[#This Row],[1M Return vs Nifty]]-AVERAGE(Table2[1M Return vs Nifty]))/_xlfn.STDEV.P(Table2[1M Return vs Nifty])</f>
        <v>0.99120338283526932</v>
      </c>
      <c r="K668">
        <v>-11.787575597162199</v>
      </c>
      <c r="L668">
        <f>(Table2[[#This Row],[6M Return vs Nifty]]-AVERAGE(Table2[6M Return vs Nifty]))/_xlfn.STDEV.P(Table2[6M Return vs Nifty])</f>
        <v>-0.67451523884989795</v>
      </c>
      <c r="M668">
        <v>7.8616455578819098</v>
      </c>
      <c r="N668">
        <f>(Table2[[#This Row],[1W Return vs Nifty]]-AVERAGE(Table2[1W Return vs Nifty]))/_xlfn.STDEV.P(Table2[1W Return vs Nifty])</f>
        <v>1.6853493031764162</v>
      </c>
      <c r="O668">
        <v>340.88</v>
      </c>
      <c r="P668">
        <v>333.99901804570999</v>
      </c>
      <c r="Q668">
        <v>338.44578082955599</v>
      </c>
      <c r="R668">
        <v>79.356155418608296</v>
      </c>
      <c r="S668" s="2">
        <f>(Table2[[#This Row],[Close Price]]-Table2[[#This Row],[20D EMA]])/Table2[[#This Row],[20D EMA]]</f>
        <v>6.9584604552921925E-2</v>
      </c>
      <c r="T668" s="2">
        <f>(Table2[[#This Row],[Close Price]]-Table2[[#This Row],[50D EMA]])/Table2[[#This Row],[50D EMA]]</f>
        <v>9.1619975811132737E-2</v>
      </c>
      <c r="U668" s="2">
        <f>(Table2[[#This Row],[Close Price]]-Table2[[#This Row],[200D EMA]])/Table2[[#This Row],[200D EMA]]</f>
        <v>7.7277427144572711E-2</v>
      </c>
      <c r="V668">
        <v>1.4878774759070701</v>
      </c>
      <c r="W668">
        <v>357.5</v>
      </c>
      <c r="X668">
        <v>369.75</v>
      </c>
      <c r="Y668">
        <v>357.5</v>
      </c>
      <c r="Z668">
        <v>369.75</v>
      </c>
      <c r="AA668">
        <v>315.14999999999998</v>
      </c>
      <c r="AB668">
        <v>369.75</v>
      </c>
      <c r="AC668" s="2">
        <f>(Table2[[#This Row],[Close Price]]/Table2[[#This Row],[Day Low]])-1</f>
        <v>1.9860139860139903E-2</v>
      </c>
      <c r="AD668" s="2">
        <f>(Table2[[#This Row],[Day High]]/Table2[[#This Row],[Close Price]])-1</f>
        <v>1.4125068568293875E-2</v>
      </c>
      <c r="AE668" s="2">
        <f>(Table2[[#This Row],[Close Price]]/Table2[[#This Row],[Current Week Low]])-1</f>
        <v>1.9860139860139903E-2</v>
      </c>
      <c r="AF668" s="2">
        <f>(Table2[[#This Row],[Current Week High]]/Table2[[#This Row],[Close Price]])-1</f>
        <v>1.4125068568293875E-2</v>
      </c>
      <c r="AG668" s="2">
        <f>(Table2[[#This Row],[Close Price]]/Table2[[#This Row],[Current Month Low]])-1</f>
        <v>0.1569094082183089</v>
      </c>
      <c r="AH668" s="2">
        <f>(Table2[[#This Row],[Current Month High]]/Table2[[#This Row],[Close Price]])-1</f>
        <v>1.4125068568293875E-2</v>
      </c>
      <c r="AI668">
        <v>13.8233680746022</v>
      </c>
      <c r="AJ668">
        <v>27.2156315422191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-0.03</v>
      </c>
      <c r="AM668" t="s">
        <v>10348</v>
      </c>
      <c r="AN668">
        <v>13.35</v>
      </c>
      <c r="AO668" t="s">
        <v>10349</v>
      </c>
      <c r="AP668">
        <v>-8.0786955380326E-2</v>
      </c>
      <c r="AQ668">
        <f>(Table2[[#This Row],[Sharpe Ratio]]-AVERAGE(Table2[Sharpe Ratio]))/_xlfn.STDEV.P(Table2[Sharpe Ratio])</f>
        <v>-1.6813461130241403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581</v>
      </c>
      <c r="AT668">
        <f>_xlfn.RANK.AVG(Table2[[#This Row],[6M Return vs Nifty Z-Score]],Table2[6M Return vs Nifty Z-Score])</f>
        <v>550</v>
      </c>
      <c r="AU668">
        <f>_xlfn.RANK.AVG(Table2[[#This Row],[Sharpe Ratio Z-Score]],Table2[Sharpe Ratio Z-Score])</f>
        <v>702</v>
      </c>
      <c r="AV668">
        <f>(Table2[[#This Row],[Rank 1Y]]+Table2[[#This Row],[Rank 6M]]+Table2[[#This Row],[Rank Sharpe]])/3</f>
        <v>611</v>
      </c>
    </row>
    <row r="669" spans="1:48" x14ac:dyDescent="0.3">
      <c r="A669" t="s">
        <v>2271</v>
      </c>
      <c r="B669" t="s">
        <v>2272</v>
      </c>
      <c r="C669" t="s">
        <v>10314</v>
      </c>
      <c r="D669" t="s">
        <v>402</v>
      </c>
      <c r="E669">
        <v>2472.2130979599901</v>
      </c>
      <c r="F669">
        <v>465.8</v>
      </c>
      <c r="G669">
        <v>-37.517564649095902</v>
      </c>
      <c r="H669">
        <f>(Table2[[#This Row],[1Y Return vs Nifty]]-AVERAGE(Table2[1Y Return vs Nifty]))/_xlfn.STDEV.P(Table2[1Y Return vs Nifty])</f>
        <v>-1.0584644505107295</v>
      </c>
      <c r="I669">
        <v>-2.0312019304790598</v>
      </c>
      <c r="J669">
        <f>(Table2[[#This Row],[1M Return vs Nifty]]-AVERAGE(Table2[1M Return vs Nifty]))/_xlfn.STDEV.P(Table2[1M Return vs Nifty])</f>
        <v>-0.20638736828665113</v>
      </c>
      <c r="K669">
        <v>-16.3617506074877</v>
      </c>
      <c r="L669">
        <f>(Table2[[#This Row],[6M Return vs Nifty]]-AVERAGE(Table2[6M Return vs Nifty]))/_xlfn.STDEV.P(Table2[6M Return vs Nifty])</f>
        <v>-0.83151323886472495</v>
      </c>
      <c r="M669">
        <v>5.6301694591613796</v>
      </c>
      <c r="N669">
        <f>(Table2[[#This Row],[1W Return vs Nifty]]-AVERAGE(Table2[1W Return vs Nifty]))/_xlfn.STDEV.P(Table2[1W Return vs Nifty])</f>
        <v>1.1792168235237028</v>
      </c>
      <c r="O669">
        <v>460.44</v>
      </c>
      <c r="P669">
        <v>469.79247466969298</v>
      </c>
      <c r="Q669">
        <v>494.84929793614299</v>
      </c>
      <c r="R669">
        <v>56.558960310118302</v>
      </c>
      <c r="S669" s="2">
        <f>(Table2[[#This Row],[Close Price]]-Table2[[#This Row],[20D EMA]])/Table2[[#This Row],[20D EMA]]</f>
        <v>1.1641039006168042E-2</v>
      </c>
      <c r="T669" s="2">
        <f>(Table2[[#This Row],[Close Price]]-Table2[[#This Row],[50D EMA]])/Table2[[#This Row],[50D EMA]]</f>
        <v>-8.498379358886159E-3</v>
      </c>
      <c r="U669" s="2">
        <f>(Table2[[#This Row],[Close Price]]-Table2[[#This Row],[200D EMA]])/Table2[[#This Row],[200D EMA]]</f>
        <v>-5.8703322521216544E-2</v>
      </c>
      <c r="V669">
        <v>1.1755624969212699</v>
      </c>
      <c r="W669">
        <v>464.95</v>
      </c>
      <c r="X669">
        <v>478</v>
      </c>
      <c r="Y669">
        <v>455</v>
      </c>
      <c r="Z669">
        <v>478</v>
      </c>
      <c r="AA669">
        <v>433.1</v>
      </c>
      <c r="AB669">
        <v>486.7</v>
      </c>
      <c r="AC669" s="2">
        <f>(Table2[[#This Row],[Close Price]]/Table2[[#This Row],[Day Low]])-1</f>
        <v>1.8281535648994041E-3</v>
      </c>
      <c r="AD669" s="2">
        <f>(Table2[[#This Row],[Day High]]/Table2[[#This Row],[Close Price]])-1</f>
        <v>2.6191498497209142E-2</v>
      </c>
      <c r="AE669" s="2">
        <f>(Table2[[#This Row],[Close Price]]/Table2[[#This Row],[Current Week Low]])-1</f>
        <v>2.3736263736263696E-2</v>
      </c>
      <c r="AF669" s="2">
        <f>(Table2[[#This Row],[Current Week High]]/Table2[[#This Row],[Close Price]])-1</f>
        <v>2.6191498497209142E-2</v>
      </c>
      <c r="AG669" s="2">
        <f>(Table2[[#This Row],[Close Price]]/Table2[[#This Row],[Current Month Low]])-1</f>
        <v>7.5502193488801606E-2</v>
      </c>
      <c r="AH669" s="2">
        <f>(Table2[[#This Row],[Current Month High]]/Table2[[#This Row],[Close Price]])-1</f>
        <v>4.4869042507514001E-2</v>
      </c>
      <c r="AI669">
        <v>24.9463288965221</v>
      </c>
      <c r="AJ669">
        <v>7.5502193488801597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-0.08</v>
      </c>
      <c r="AM669" t="s">
        <v>10348</v>
      </c>
      <c r="AN669">
        <v>-2.72</v>
      </c>
      <c r="AO669" t="s">
        <v>10348</v>
      </c>
      <c r="AQ669">
        <f>(Table2[[#This Row],[Sharpe Ratio]]-AVERAGE(Table2[Sharpe Ratio]))/_xlfn.STDEV.P(Table2[Sharpe Ratio])</f>
        <v>-0.75319309836626391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681</v>
      </c>
      <c r="AT669">
        <f>_xlfn.RANK.AVG(Table2[[#This Row],[6M Return vs Nifty Z-Score]],Table2[6M Return vs Nifty Z-Score])</f>
        <v>603</v>
      </c>
      <c r="AU669">
        <f>_xlfn.RANK.AVG(Table2[[#This Row],[Sharpe Ratio Z-Score]],Table2[Sharpe Ratio Z-Score])</f>
        <v>551.5</v>
      </c>
      <c r="AV669">
        <f>(Table2[[#This Row],[Rank 1Y]]+Table2[[#This Row],[Rank 6M]]+Table2[[#This Row],[Rank Sharpe]])/3</f>
        <v>611.83333333333337</v>
      </c>
    </row>
    <row r="670" spans="1:48" x14ac:dyDescent="0.3">
      <c r="A670" t="s">
        <v>1451</v>
      </c>
      <c r="B670" t="s">
        <v>1452</v>
      </c>
      <c r="C670" t="s">
        <v>10305</v>
      </c>
      <c r="D670" t="s">
        <v>24</v>
      </c>
      <c r="E670">
        <v>7408.4727753899997</v>
      </c>
      <c r="F670">
        <v>467.85</v>
      </c>
      <c r="G670">
        <v>-42.488807978422898</v>
      </c>
      <c r="H670">
        <f>(Table2[[#This Row],[1Y Return vs Nifty]]-AVERAGE(Table2[1Y Return vs Nifty]))/_xlfn.STDEV.P(Table2[1Y Return vs Nifty])</f>
        <v>-1.1368487742747726</v>
      </c>
      <c r="I670">
        <v>-0.40053097480639699</v>
      </c>
      <c r="J670">
        <f>(Table2[[#This Row],[1M Return vs Nifty]]-AVERAGE(Table2[1M Return vs Nifty]))/_xlfn.STDEV.P(Table2[1M Return vs Nifty])</f>
        <v>-4.9512713566723182E-2</v>
      </c>
      <c r="K670">
        <v>-15.444941494537</v>
      </c>
      <c r="L670">
        <f>(Table2[[#This Row],[6M Return vs Nifty]]-AVERAGE(Table2[6M Return vs Nifty]))/_xlfn.STDEV.P(Table2[6M Return vs Nifty])</f>
        <v>-0.80004588206186722</v>
      </c>
      <c r="M670">
        <v>-1.7427175797502199</v>
      </c>
      <c r="N670">
        <f>(Table2[[#This Row],[1W Return vs Nifty]]-AVERAGE(Table2[1W Return vs Nifty]))/_xlfn.STDEV.P(Table2[1W Return vs Nifty])</f>
        <v>-0.49306530459020032</v>
      </c>
      <c r="O670">
        <v>459.33</v>
      </c>
      <c r="P670">
        <v>463.41542842618099</v>
      </c>
      <c r="Q670">
        <v>478.72106023926699</v>
      </c>
      <c r="R670">
        <v>70.145504950647094</v>
      </c>
      <c r="S670" s="2">
        <f>(Table2[[#This Row],[Close Price]]-Table2[[#This Row],[20D EMA]])/Table2[[#This Row],[20D EMA]]</f>
        <v>1.8548755796486273E-2</v>
      </c>
      <c r="T670" s="2">
        <f>(Table2[[#This Row],[Close Price]]-Table2[[#This Row],[50D EMA]])/Table2[[#This Row],[50D EMA]]</f>
        <v>9.5693222577405528E-3</v>
      </c>
      <c r="U670" s="2">
        <f>(Table2[[#This Row],[Close Price]]-Table2[[#This Row],[200D EMA]])/Table2[[#This Row],[200D EMA]]</f>
        <v>-2.2708548134133814E-2</v>
      </c>
      <c r="V670">
        <v>0.55501297351753898</v>
      </c>
      <c r="W670">
        <v>462</v>
      </c>
      <c r="X670">
        <v>470.8</v>
      </c>
      <c r="Y670">
        <v>461.1</v>
      </c>
      <c r="Z670">
        <v>470.8</v>
      </c>
      <c r="AA670">
        <v>438.05</v>
      </c>
      <c r="AB670">
        <v>485</v>
      </c>
      <c r="AC670" s="2">
        <f>(Table2[[#This Row],[Close Price]]/Table2[[#This Row],[Day Low]])-1</f>
        <v>1.2662337662337819E-2</v>
      </c>
      <c r="AD670" s="2">
        <f>(Table2[[#This Row],[Day High]]/Table2[[#This Row],[Close Price]])-1</f>
        <v>6.3054397777064786E-3</v>
      </c>
      <c r="AE670" s="2">
        <f>(Table2[[#This Row],[Close Price]]/Table2[[#This Row],[Current Week Low]])-1</f>
        <v>1.4638906961613518E-2</v>
      </c>
      <c r="AF670" s="2">
        <f>(Table2[[#This Row],[Current Week High]]/Table2[[#This Row],[Close Price]])-1</f>
        <v>6.3054397777064786E-3</v>
      </c>
      <c r="AG670" s="2">
        <f>(Table2[[#This Row],[Close Price]]/Table2[[#This Row],[Current Month Low]])-1</f>
        <v>6.8028763839744322E-2</v>
      </c>
      <c r="AH670" s="2">
        <f>(Table2[[#This Row],[Current Month High]]/Table2[[#This Row],[Close Price]])-1</f>
        <v>3.6657048199209008E-2</v>
      </c>
      <c r="AI670">
        <v>30.672224003419799</v>
      </c>
      <c r="AJ670">
        <v>6.8028763839744304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-0.05</v>
      </c>
      <c r="AM670" t="s">
        <v>10348</v>
      </c>
      <c r="AN670">
        <v>3.78</v>
      </c>
      <c r="AO670" t="s">
        <v>10349</v>
      </c>
      <c r="AQ670">
        <f>(Table2[[#This Row],[Sharpe Ratio]]-AVERAGE(Table2[Sharpe Ratio]))/_xlfn.STDEV.P(Table2[Sharpe Ratio])</f>
        <v>-0.75319309836626391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696</v>
      </c>
      <c r="AT670">
        <f>_xlfn.RANK.AVG(Table2[[#This Row],[6M Return vs Nifty Z-Score]],Table2[6M Return vs Nifty Z-Score])</f>
        <v>592</v>
      </c>
      <c r="AU670">
        <f>_xlfn.RANK.AVG(Table2[[#This Row],[Sharpe Ratio Z-Score]],Table2[Sharpe Ratio Z-Score])</f>
        <v>551.5</v>
      </c>
      <c r="AV670">
        <f>(Table2[[#This Row],[Rank 1Y]]+Table2[[#This Row],[Rank 6M]]+Table2[[#This Row],[Rank Sharpe]])/3</f>
        <v>613.16666666666663</v>
      </c>
    </row>
    <row r="671" spans="1:48" x14ac:dyDescent="0.3">
      <c r="A671" t="s">
        <v>1933</v>
      </c>
      <c r="B671" t="s">
        <v>1934</v>
      </c>
      <c r="C671" t="s">
        <v>10311</v>
      </c>
      <c r="D671" t="s">
        <v>193</v>
      </c>
      <c r="E671">
        <v>3662.4165868499999</v>
      </c>
      <c r="F671">
        <v>233.38</v>
      </c>
      <c r="G671">
        <v>-35.902453629920203</v>
      </c>
      <c r="H671">
        <f>(Table2[[#This Row],[1Y Return vs Nifty]]-AVERAGE(Table2[1Y Return vs Nifty]))/_xlfn.STDEV.P(Table2[1Y Return vs Nifty])</f>
        <v>-1.0329981080577073</v>
      </c>
      <c r="I671">
        <v>-3.5804826285700799</v>
      </c>
      <c r="J671">
        <f>(Table2[[#This Row],[1M Return vs Nifty]]-AVERAGE(Table2[1M Return vs Nifty]))/_xlfn.STDEV.P(Table2[1M Return vs Nifty])</f>
        <v>-0.35543207514906094</v>
      </c>
      <c r="K671">
        <v>-22.418545536469001</v>
      </c>
      <c r="L671">
        <f>(Table2[[#This Row],[6M Return vs Nifty]]-AVERAGE(Table2[6M Return vs Nifty]))/_xlfn.STDEV.P(Table2[6M Return vs Nifty])</f>
        <v>-1.0393987456945875</v>
      </c>
      <c r="M671">
        <v>3.88063700325073</v>
      </c>
      <c r="N671">
        <f>(Table2[[#This Row],[1W Return vs Nifty]]-AVERAGE(Table2[1W Return vs Nifty]))/_xlfn.STDEV.P(Table2[1W Return vs Nifty])</f>
        <v>0.78239644052669122</v>
      </c>
      <c r="O671">
        <v>225.3</v>
      </c>
      <c r="P671">
        <v>225.183581793353</v>
      </c>
      <c r="Q671">
        <v>231.26925606187899</v>
      </c>
      <c r="R671">
        <v>63.599994589270899</v>
      </c>
      <c r="S671" s="2">
        <f>(Table2[[#This Row],[Close Price]]-Table2[[#This Row],[20D EMA]])/Table2[[#This Row],[20D EMA]]</f>
        <v>3.5863293386595579E-2</v>
      </c>
      <c r="T671" s="2">
        <f>(Table2[[#This Row],[Close Price]]-Table2[[#This Row],[50D EMA]])/Table2[[#This Row],[50D EMA]]</f>
        <v>3.6398826865489266E-2</v>
      </c>
      <c r="U671" s="2">
        <f>(Table2[[#This Row],[Close Price]]-Table2[[#This Row],[200D EMA]])/Table2[[#This Row],[200D EMA]]</f>
        <v>9.1267813719098402E-3</v>
      </c>
      <c r="V671">
        <v>0.52876572621092699</v>
      </c>
      <c r="W671">
        <v>229.5</v>
      </c>
      <c r="X671">
        <v>236.18</v>
      </c>
      <c r="Y671">
        <v>226</v>
      </c>
      <c r="Z671">
        <v>236.47</v>
      </c>
      <c r="AA671">
        <v>206</v>
      </c>
      <c r="AB671">
        <v>239.9</v>
      </c>
      <c r="AC671" s="2">
        <f>(Table2[[#This Row],[Close Price]]/Table2[[#This Row],[Day Low]])-1</f>
        <v>1.6906318082788641E-2</v>
      </c>
      <c r="AD671" s="2">
        <f>(Table2[[#This Row],[Day High]]/Table2[[#This Row],[Close Price]])-1</f>
        <v>1.1997600479904058E-2</v>
      </c>
      <c r="AE671" s="2">
        <f>(Table2[[#This Row],[Close Price]]/Table2[[#This Row],[Current Week Low]])-1</f>
        <v>3.2654867256637132E-2</v>
      </c>
      <c r="AF671" s="2">
        <f>(Table2[[#This Row],[Current Week High]]/Table2[[#This Row],[Close Price]])-1</f>
        <v>1.3240209101036848E-2</v>
      </c>
      <c r="AG671" s="2">
        <f>(Table2[[#This Row],[Close Price]]/Table2[[#This Row],[Current Month Low]])-1</f>
        <v>0.13291262135922333</v>
      </c>
      <c r="AH671" s="2">
        <f>(Table2[[#This Row],[Current Month High]]/Table2[[#This Row],[Close Price]])-1</f>
        <v>2.7937269688919297E-2</v>
      </c>
      <c r="AI671">
        <v>28.1172336961179</v>
      </c>
      <c r="AJ671">
        <v>22.477040146943001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0.05</v>
      </c>
      <c r="AM671" t="s">
        <v>10349</v>
      </c>
      <c r="AN671">
        <v>9.1300000000000008</v>
      </c>
      <c r="AO671" t="s">
        <v>10349</v>
      </c>
      <c r="AP671">
        <v>7.4848548989210001E-3</v>
      </c>
      <c r="AQ671">
        <f>(Table2[[#This Row],[Sharpe Ratio]]-AVERAGE(Table2[Sharpe Ratio]))/_xlfn.STDEV.P(Table2[Sharpe Ratio])</f>
        <v>-0.66720037087696782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678</v>
      </c>
      <c r="AT671">
        <f>_xlfn.RANK.AVG(Table2[[#This Row],[6M Return vs Nifty Z-Score]],Table2[6M Return vs Nifty Z-Score])</f>
        <v>659</v>
      </c>
      <c r="AU671">
        <f>_xlfn.RANK.AVG(Table2[[#This Row],[Sharpe Ratio Z-Score]],Table2[Sharpe Ratio Z-Score])</f>
        <v>508</v>
      </c>
      <c r="AV671">
        <f>(Table2[[#This Row],[Rank 1Y]]+Table2[[#This Row],[Rank 6M]]+Table2[[#This Row],[Rank Sharpe]])/3</f>
        <v>615</v>
      </c>
    </row>
    <row r="672" spans="1:48" x14ac:dyDescent="0.3">
      <c r="A672" t="s">
        <v>562</v>
      </c>
      <c r="B672" t="s">
        <v>563</v>
      </c>
      <c r="C672" t="s">
        <v>10305</v>
      </c>
      <c r="D672" t="s">
        <v>37</v>
      </c>
      <c r="E672">
        <v>35806.975657875002</v>
      </c>
      <c r="F672">
        <v>611.54999999999995</v>
      </c>
      <c r="G672">
        <v>-29.790304376704</v>
      </c>
      <c r="H672">
        <f>(Table2[[#This Row],[1Y Return vs Nifty]]-AVERAGE(Table2[1Y Return vs Nifty]))/_xlfn.STDEV.P(Table2[1Y Return vs Nifty])</f>
        <v>-0.93662449400990866</v>
      </c>
      <c r="I672">
        <v>-2.0782557690276202</v>
      </c>
      <c r="J672">
        <f>(Table2[[#This Row],[1M Return vs Nifty]]-AVERAGE(Table2[1M Return vs Nifty]))/_xlfn.STDEV.P(Table2[1M Return vs Nifty])</f>
        <v>-0.21091406611607785</v>
      </c>
      <c r="K672">
        <v>-7.1429911108546902</v>
      </c>
      <c r="L672">
        <f>(Table2[[#This Row],[6M Return vs Nifty]]-AVERAGE(Table2[6M Return vs Nifty]))/_xlfn.STDEV.P(Table2[6M Return vs Nifty])</f>
        <v>-0.51510059607734682</v>
      </c>
      <c r="M672">
        <v>1.5049830162629001</v>
      </c>
      <c r="N672">
        <f>(Table2[[#This Row],[1W Return vs Nifty]]-AVERAGE(Table2[1W Return vs Nifty]))/_xlfn.STDEV.P(Table2[1W Return vs Nifty])</f>
        <v>0.24356223839455676</v>
      </c>
      <c r="O672">
        <v>594</v>
      </c>
      <c r="P672">
        <v>580.63032112857502</v>
      </c>
      <c r="Q672">
        <v>568.08415603814205</v>
      </c>
      <c r="R672">
        <v>67.638742997987904</v>
      </c>
      <c r="S672" s="2">
        <f>(Table2[[#This Row],[Close Price]]-Table2[[#This Row],[20D EMA]])/Table2[[#This Row],[20D EMA]]</f>
        <v>2.9545454545454469E-2</v>
      </c>
      <c r="T672" s="2">
        <f>(Table2[[#This Row],[Close Price]]-Table2[[#This Row],[50D EMA]])/Table2[[#This Row],[50D EMA]]</f>
        <v>5.325191907189096E-2</v>
      </c>
      <c r="U672" s="2">
        <f>(Table2[[#This Row],[Close Price]]-Table2[[#This Row],[200D EMA]])/Table2[[#This Row],[200D EMA]]</f>
        <v>7.651303684473737E-2</v>
      </c>
      <c r="V672">
        <v>1.3910661005431899</v>
      </c>
      <c r="W672">
        <v>600.20000000000005</v>
      </c>
      <c r="X672">
        <v>616</v>
      </c>
      <c r="Y672">
        <v>600</v>
      </c>
      <c r="Z672">
        <v>616</v>
      </c>
      <c r="AA672">
        <v>564.29999999999995</v>
      </c>
      <c r="AB672">
        <v>622.4</v>
      </c>
      <c r="AC672" s="2">
        <f>(Table2[[#This Row],[Close Price]]/Table2[[#This Row],[Day Low]])-1</f>
        <v>1.8910363212262471E-2</v>
      </c>
      <c r="AD672" s="2">
        <f>(Table2[[#This Row],[Day High]]/Table2[[#This Row],[Close Price]])-1</f>
        <v>7.276592265554882E-3</v>
      </c>
      <c r="AE672" s="2">
        <f>(Table2[[#This Row],[Close Price]]/Table2[[#This Row],[Current Week Low]])-1</f>
        <v>1.9249999999999989E-2</v>
      </c>
      <c r="AF672" s="2">
        <f>(Table2[[#This Row],[Current Week High]]/Table2[[#This Row],[Close Price]])-1</f>
        <v>7.276592265554882E-3</v>
      </c>
      <c r="AG672" s="2">
        <f>(Table2[[#This Row],[Close Price]]/Table2[[#This Row],[Current Month Low]])-1</f>
        <v>8.373205741626788E-2</v>
      </c>
      <c r="AH672" s="2">
        <f>(Table2[[#This Row],[Current Month High]]/Table2[[#This Row],[Close Price]])-1</f>
        <v>1.7741803613768425E-2</v>
      </c>
      <c r="AI672">
        <v>10.3752759381898</v>
      </c>
      <c r="AJ672">
        <v>34.465699208443198</v>
      </c>
      <c r="AK672" t="str">
        <f>IF(AND(Table2[[#This Row],[20D EMA]]&gt;Table2[[#This Row],[50D EMA]],Table2[[#This Row],[50D EMA]]&gt;Table2[[#This Row],[200D EMA]]),"Uptrend","Downtrend/NoTrend")</f>
        <v>Uptrend</v>
      </c>
      <c r="AL672">
        <v>0.14000000000000001</v>
      </c>
      <c r="AM672" t="s">
        <v>10349</v>
      </c>
      <c r="AN672">
        <v>4.0999999999999996</v>
      </c>
      <c r="AO672" t="s">
        <v>10349</v>
      </c>
      <c r="AP672">
        <v>-8.5351636202549E-2</v>
      </c>
      <c r="AQ672">
        <f>(Table2[[#This Row],[Sharpe Ratio]]-AVERAGE(Table2[Sharpe Ratio]))/_xlfn.STDEV.P(Table2[Sharpe Ratio])</f>
        <v>-1.733789261130809</v>
      </c>
      <c r="AR6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-3.1528661789395858</v>
      </c>
      <c r="AS672">
        <f>_xlfn.RANK.AVG(Table2[[#This Row],[1Y Return vs Nifty Z-Score]],Table2[1Y Return vs Nifty Z-Score])</f>
        <v>647</v>
      </c>
      <c r="AT672">
        <f>_xlfn.RANK.AVG(Table2[[#This Row],[6M Return vs Nifty Z-Score]],Table2[6M Return vs Nifty Z-Score])</f>
        <v>494</v>
      </c>
      <c r="AU672">
        <f>_xlfn.RANK.AVG(Table2[[#This Row],[Sharpe Ratio Z-Score]],Table2[Sharpe Ratio Z-Score])</f>
        <v>710</v>
      </c>
      <c r="AV672">
        <f>(Table2[[#This Row],[Rank 1Y]]+Table2[[#This Row],[Rank 6M]]+Table2[[#This Row],[Rank Sharpe]])/3</f>
        <v>617</v>
      </c>
    </row>
    <row r="673" spans="1:48" x14ac:dyDescent="0.3">
      <c r="A673" t="s">
        <v>2244</v>
      </c>
      <c r="B673" t="s">
        <v>2245</v>
      </c>
      <c r="C673" t="s">
        <v>10313</v>
      </c>
      <c r="D673" t="s">
        <v>492</v>
      </c>
      <c r="E673">
        <v>2551.26774789</v>
      </c>
      <c r="F673">
        <v>652.95000000000005</v>
      </c>
      <c r="G673">
        <v>-37.061041476383998</v>
      </c>
      <c r="H673">
        <f>(Table2[[#This Row],[1Y Return vs Nifty]]-AVERAGE(Table2[1Y Return vs Nifty]))/_xlfn.STDEV.P(Table2[1Y Return vs Nifty])</f>
        <v>-1.0512661989255503</v>
      </c>
      <c r="I673">
        <v>19.828014446974201</v>
      </c>
      <c r="J673">
        <f>(Table2[[#This Row],[1M Return vs Nifty]]-AVERAGE(Table2[1M Return vs Nifty]))/_xlfn.STDEV.P(Table2[1M Return vs Nifty])</f>
        <v>1.8965243256587556</v>
      </c>
      <c r="K673">
        <v>-4.4532649439874303</v>
      </c>
      <c r="L673">
        <f>(Table2[[#This Row],[6M Return vs Nifty]]-AVERAGE(Table2[6M Return vs Nifty]))/_xlfn.STDEV.P(Table2[6M Return vs Nifty])</f>
        <v>-0.42278195329860097</v>
      </c>
      <c r="M673">
        <v>3.3563457835297399</v>
      </c>
      <c r="N673">
        <f>(Table2[[#This Row],[1W Return vs Nifty]]-AVERAGE(Table2[1W Return vs Nifty]))/_xlfn.STDEV.P(Table2[1W Return vs Nifty])</f>
        <v>0.6634792738809534</v>
      </c>
      <c r="O673">
        <v>609.22</v>
      </c>
      <c r="P673">
        <v>580.54853265196596</v>
      </c>
      <c r="Q673">
        <v>595.36849386042502</v>
      </c>
      <c r="R673">
        <v>68.091856192554999</v>
      </c>
      <c r="S673" s="2">
        <f>(Table2[[#This Row],[Close Price]]-Table2[[#This Row],[20D EMA]])/Table2[[#This Row],[20D EMA]]</f>
        <v>7.1780309247890778E-2</v>
      </c>
      <c r="T673" s="2">
        <f>(Table2[[#This Row],[Close Price]]-Table2[[#This Row],[50D EMA]])/Table2[[#This Row],[50D EMA]]</f>
        <v>0.12471217008731666</v>
      </c>
      <c r="U673" s="2">
        <f>(Table2[[#This Row],[Close Price]]-Table2[[#This Row],[200D EMA]])/Table2[[#This Row],[200D EMA]]</f>
        <v>9.6715742827120657E-2</v>
      </c>
      <c r="V673">
        <v>2.19500216028981</v>
      </c>
      <c r="W673">
        <v>645.1</v>
      </c>
      <c r="X673">
        <v>668.3</v>
      </c>
      <c r="Y673">
        <v>645.1</v>
      </c>
      <c r="Z673">
        <v>680</v>
      </c>
      <c r="AA673">
        <v>535</v>
      </c>
      <c r="AB673">
        <v>680</v>
      </c>
      <c r="AC673" s="2">
        <f>(Table2[[#This Row],[Close Price]]/Table2[[#This Row],[Day Low]])-1</f>
        <v>1.21686560223222E-2</v>
      </c>
      <c r="AD673" s="2">
        <f>(Table2[[#This Row],[Day High]]/Table2[[#This Row],[Close Price]])-1</f>
        <v>2.3508691323991027E-2</v>
      </c>
      <c r="AE673" s="2">
        <f>(Table2[[#This Row],[Close Price]]/Table2[[#This Row],[Current Week Low]])-1</f>
        <v>1.21686560223222E-2</v>
      </c>
      <c r="AF673" s="2">
        <f>(Table2[[#This Row],[Current Week High]]/Table2[[#This Row],[Close Price]])-1</f>
        <v>4.1427368098629236E-2</v>
      </c>
      <c r="AG673" s="2">
        <f>(Table2[[#This Row],[Close Price]]/Table2[[#This Row],[Current Month Low]])-1</f>
        <v>0.22046728971962626</v>
      </c>
      <c r="AH673" s="2">
        <f>(Table2[[#This Row],[Current Month High]]/Table2[[#This Row],[Close Price]])-1</f>
        <v>4.1427368098629236E-2</v>
      </c>
      <c r="AI673">
        <v>21.249712841718299</v>
      </c>
      <c r="AJ673">
        <v>41.6223836894046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0.12</v>
      </c>
      <c r="AM673" t="s">
        <v>10349</v>
      </c>
      <c r="AN673">
        <v>17.079999999999998</v>
      </c>
      <c r="AO673" t="s">
        <v>10349</v>
      </c>
      <c r="AP673">
        <v>-8.6267641554208005E-2</v>
      </c>
      <c r="AQ673">
        <f>(Table2[[#This Row],[Sharpe Ratio]]-AVERAGE(Table2[Sharpe Ratio]))/_xlfn.STDEV.P(Table2[Sharpe Ratio])</f>
        <v>-1.7443131523281257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680</v>
      </c>
      <c r="AT673">
        <f>_xlfn.RANK.AVG(Table2[[#This Row],[6M Return vs Nifty Z-Score]],Table2[6M Return vs Nifty Z-Score])</f>
        <v>461</v>
      </c>
      <c r="AU673">
        <f>_xlfn.RANK.AVG(Table2[[#This Row],[Sharpe Ratio Z-Score]],Table2[Sharpe Ratio Z-Score])</f>
        <v>713</v>
      </c>
      <c r="AV673">
        <f>(Table2[[#This Row],[Rank 1Y]]+Table2[[#This Row],[Rank 6M]]+Table2[[#This Row],[Rank Sharpe]])/3</f>
        <v>618</v>
      </c>
    </row>
    <row r="674" spans="1:48" x14ac:dyDescent="0.3">
      <c r="A674" t="s">
        <v>929</v>
      </c>
      <c r="B674" t="s">
        <v>930</v>
      </c>
      <c r="C674" t="s">
        <v>10312</v>
      </c>
      <c r="D674" t="s">
        <v>127</v>
      </c>
      <c r="E674">
        <v>16071.442481399999</v>
      </c>
      <c r="F674">
        <v>54.84</v>
      </c>
      <c r="G674">
        <v>-27.922669255275601</v>
      </c>
      <c r="H674">
        <f>(Table2[[#This Row],[1Y Return vs Nifty]]-AVERAGE(Table2[1Y Return vs Nifty]))/_xlfn.STDEV.P(Table2[1Y Return vs Nifty])</f>
        <v>-0.90717646535125906</v>
      </c>
      <c r="I674">
        <v>-5.6603837069410803</v>
      </c>
      <c r="J674">
        <f>(Table2[[#This Row],[1M Return vs Nifty]]-AVERAGE(Table2[1M Return vs Nifty]))/_xlfn.STDEV.P(Table2[1M Return vs Nifty])</f>
        <v>-0.55552379959291853</v>
      </c>
      <c r="K674">
        <v>-23.891227389889899</v>
      </c>
      <c r="L674">
        <f>(Table2[[#This Row],[6M Return vs Nifty]]-AVERAGE(Table2[6M Return vs Nifty]))/_xlfn.STDEV.P(Table2[6M Return vs Nifty])</f>
        <v>-1.0899451513575305</v>
      </c>
      <c r="M674">
        <v>-1.79213730769394</v>
      </c>
      <c r="N674">
        <f>(Table2[[#This Row],[1W Return vs Nifty]]-AVERAGE(Table2[1W Return vs Nifty]))/_xlfn.STDEV.P(Table2[1W Return vs Nifty])</f>
        <v>-0.5042744452403104</v>
      </c>
      <c r="O674">
        <v>55.49</v>
      </c>
      <c r="P674">
        <v>56.880940933700998</v>
      </c>
      <c r="Q674">
        <v>55.887352308599198</v>
      </c>
      <c r="R674">
        <v>45.903614299456798</v>
      </c>
      <c r="S674" s="2">
        <f>(Table2[[#This Row],[Close Price]]-Table2[[#This Row],[20D EMA]])/Table2[[#This Row],[20D EMA]]</f>
        <v>-1.1713822310326159E-2</v>
      </c>
      <c r="T674" s="2">
        <f>(Table2[[#This Row],[Close Price]]-Table2[[#This Row],[50D EMA]])/Table2[[#This Row],[50D EMA]]</f>
        <v>-3.5880927780007447E-2</v>
      </c>
      <c r="U674" s="2">
        <f>(Table2[[#This Row],[Close Price]]-Table2[[#This Row],[200D EMA]])/Table2[[#This Row],[200D EMA]]</f>
        <v>-1.8740417381305104E-2</v>
      </c>
      <c r="V674">
        <v>0.52738123964807204</v>
      </c>
      <c r="W674">
        <v>54.69</v>
      </c>
      <c r="X674">
        <v>55.57</v>
      </c>
      <c r="Y674">
        <v>54.34</v>
      </c>
      <c r="Z674">
        <v>56.25</v>
      </c>
      <c r="AA674">
        <v>53.2</v>
      </c>
      <c r="AB674">
        <v>59.59</v>
      </c>
      <c r="AC674" s="2">
        <f>(Table2[[#This Row],[Close Price]]/Table2[[#This Row],[Day Low]])-1</f>
        <v>2.7427317608339497E-3</v>
      </c>
      <c r="AD674" s="2">
        <f>(Table2[[#This Row],[Day High]]/Table2[[#This Row],[Close Price]])-1</f>
        <v>1.3311451495258808E-2</v>
      </c>
      <c r="AE674" s="2">
        <f>(Table2[[#This Row],[Close Price]]/Table2[[#This Row],[Current Week Low]])-1</f>
        <v>9.2013249907987316E-3</v>
      </c>
      <c r="AF674" s="2">
        <f>(Table2[[#This Row],[Current Week High]]/Table2[[#This Row],[Close Price]])-1</f>
        <v>2.5711159737417777E-2</v>
      </c>
      <c r="AG674" s="2">
        <f>(Table2[[#This Row],[Close Price]]/Table2[[#This Row],[Current Month Low]])-1</f>
        <v>3.082706766917287E-2</v>
      </c>
      <c r="AH674" s="2">
        <f>(Table2[[#This Row],[Current Month High]]/Table2[[#This Row],[Close Price]])-1</f>
        <v>8.6615609044493169E-2</v>
      </c>
      <c r="AI674">
        <v>34.390955506929203</v>
      </c>
      <c r="AJ674">
        <v>40.076628352490403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-0.06</v>
      </c>
      <c r="AM674" t="s">
        <v>10348</v>
      </c>
      <c r="AN674">
        <v>-0.76</v>
      </c>
      <c r="AO674" t="s">
        <v>10348</v>
      </c>
      <c r="AQ674">
        <f>(Table2[[#This Row],[Sharpe Ratio]]-AVERAGE(Table2[Sharpe Ratio]))/_xlfn.STDEV.P(Table2[Sharpe Ratio])</f>
        <v>-0.75319309836626391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636</v>
      </c>
      <c r="AT674">
        <f>_xlfn.RANK.AVG(Table2[[#This Row],[6M Return vs Nifty Z-Score]],Table2[6M Return vs Nifty Z-Score])</f>
        <v>667</v>
      </c>
      <c r="AU674">
        <f>_xlfn.RANK.AVG(Table2[[#This Row],[Sharpe Ratio Z-Score]],Table2[Sharpe Ratio Z-Score])</f>
        <v>551.5</v>
      </c>
      <c r="AV674">
        <f>(Table2[[#This Row],[Rank 1Y]]+Table2[[#This Row],[Rank 6M]]+Table2[[#This Row],[Rank Sharpe]])/3</f>
        <v>618.16666666666663</v>
      </c>
    </row>
    <row r="675" spans="1:48" x14ac:dyDescent="0.3">
      <c r="A675" t="s">
        <v>1093</v>
      </c>
      <c r="B675" t="s">
        <v>1094</v>
      </c>
      <c r="C675" t="s">
        <v>10318</v>
      </c>
      <c r="D675" t="s">
        <v>561</v>
      </c>
      <c r="E675">
        <v>11811.554827030001</v>
      </c>
      <c r="F675">
        <v>891.1</v>
      </c>
      <c r="G675">
        <v>-44.542207605387098</v>
      </c>
      <c r="H675">
        <f>(Table2[[#This Row],[1Y Return vs Nifty]]-AVERAGE(Table2[1Y Return vs Nifty]))/_xlfn.STDEV.P(Table2[1Y Return vs Nifty])</f>
        <v>-1.1692258539134628</v>
      </c>
      <c r="I675">
        <v>-4.21443792706211</v>
      </c>
      <c r="J675">
        <f>(Table2[[#This Row],[1M Return vs Nifty]]-AVERAGE(Table2[1M Return vs Nifty]))/_xlfn.STDEV.P(Table2[1M Return vs Nifty])</f>
        <v>-0.41642017223439942</v>
      </c>
      <c r="K675">
        <v>-10.216757675106701</v>
      </c>
      <c r="L675">
        <f>(Table2[[#This Row],[6M Return vs Nifty]]-AVERAGE(Table2[6M Return vs Nifty]))/_xlfn.STDEV.P(Table2[6M Return vs Nifty])</f>
        <v>-0.6206005391295194</v>
      </c>
      <c r="M675">
        <v>-4.6570958615769404</v>
      </c>
      <c r="N675">
        <f>(Table2[[#This Row],[1W Return vs Nifty]]-AVERAGE(Table2[1W Return vs Nifty]))/_xlfn.STDEV.P(Table2[1W Return vs Nifty])</f>
        <v>-1.1540903127777107</v>
      </c>
      <c r="O675">
        <v>894.85</v>
      </c>
      <c r="P675">
        <v>885.95048041443204</v>
      </c>
      <c r="Q675">
        <v>876.60375685290296</v>
      </c>
      <c r="R675">
        <v>47.260458351451803</v>
      </c>
      <c r="S675" s="2">
        <f>(Table2[[#This Row],[Close Price]]-Table2[[#This Row],[20D EMA]])/Table2[[#This Row],[20D EMA]]</f>
        <v>-4.1906464770631946E-3</v>
      </c>
      <c r="T675" s="2">
        <f>(Table2[[#This Row],[Close Price]]-Table2[[#This Row],[50D EMA]])/Table2[[#This Row],[50D EMA]]</f>
        <v>5.8124237182637251E-3</v>
      </c>
      <c r="U675" s="2">
        <f>(Table2[[#This Row],[Close Price]]-Table2[[#This Row],[200D EMA]])/Table2[[#This Row],[200D EMA]]</f>
        <v>1.6536825257445913E-2</v>
      </c>
      <c r="V675">
        <v>0.87693238263461404</v>
      </c>
      <c r="W675">
        <v>873</v>
      </c>
      <c r="X675">
        <v>895</v>
      </c>
      <c r="Y675">
        <v>871</v>
      </c>
      <c r="Z675">
        <v>910.5</v>
      </c>
      <c r="AA675">
        <v>861</v>
      </c>
      <c r="AB675">
        <v>935</v>
      </c>
      <c r="AC675" s="2">
        <f>(Table2[[#This Row],[Close Price]]/Table2[[#This Row],[Day Low]])-1</f>
        <v>2.0733104238258804E-2</v>
      </c>
      <c r="AD675" s="2">
        <f>(Table2[[#This Row],[Day High]]/Table2[[#This Row],[Close Price]])-1</f>
        <v>4.376613174727817E-3</v>
      </c>
      <c r="AE675" s="2">
        <f>(Table2[[#This Row],[Close Price]]/Table2[[#This Row],[Current Week Low]])-1</f>
        <v>2.3076923076922995E-2</v>
      </c>
      <c r="AF675" s="2">
        <f>(Table2[[#This Row],[Current Week High]]/Table2[[#This Row],[Close Price]])-1</f>
        <v>2.1770845023005192E-2</v>
      </c>
      <c r="AG675" s="2">
        <f>(Table2[[#This Row],[Close Price]]/Table2[[#This Row],[Current Month Low]])-1</f>
        <v>3.4959349593495892E-2</v>
      </c>
      <c r="AH675" s="2">
        <f>(Table2[[#This Row],[Current Month High]]/Table2[[#This Row],[Close Price]])-1</f>
        <v>4.9264953428346914E-2</v>
      </c>
      <c r="AI675">
        <v>19.1785433733587</v>
      </c>
      <c r="AJ675">
        <v>17.0113584137614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0.04</v>
      </c>
      <c r="AM675" t="s">
        <v>10349</v>
      </c>
      <c r="AN675">
        <v>1.97</v>
      </c>
      <c r="AO675" t="s">
        <v>10349</v>
      </c>
      <c r="AP675">
        <v>-2.8770950290747999E-2</v>
      </c>
      <c r="AQ675">
        <f>(Table2[[#This Row],[Sharpe Ratio]]-AVERAGE(Table2[Sharpe Ratio]))/_xlfn.STDEV.P(Table2[Sharpe Ratio])</f>
        <v>-1.083739584754001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-4.4440764628090932</v>
      </c>
      <c r="AS675">
        <f>_xlfn.RANK.AVG(Table2[[#This Row],[1Y Return vs Nifty Z-Score]],Table2[1Y Return vs Nifty Z-Score])</f>
        <v>705</v>
      </c>
      <c r="AT675">
        <f>_xlfn.RANK.AVG(Table2[[#This Row],[6M Return vs Nifty Z-Score]],Table2[6M Return vs Nifty Z-Score])</f>
        <v>522</v>
      </c>
      <c r="AU675">
        <f>_xlfn.RANK.AVG(Table2[[#This Row],[Sharpe Ratio Z-Score]],Table2[Sharpe Ratio Z-Score])</f>
        <v>632</v>
      </c>
      <c r="AV675">
        <f>(Table2[[#This Row],[Rank 1Y]]+Table2[[#This Row],[Rank 6M]]+Table2[[#This Row],[Rank Sharpe]])/3</f>
        <v>619.66666666666663</v>
      </c>
    </row>
    <row r="676" spans="1:48" x14ac:dyDescent="0.3">
      <c r="A676" t="s">
        <v>1272</v>
      </c>
      <c r="B676" t="s">
        <v>1273</v>
      </c>
      <c r="C676" t="s">
        <v>10305</v>
      </c>
      <c r="D676" t="s">
        <v>24</v>
      </c>
      <c r="E676">
        <v>9236.0361057709997</v>
      </c>
      <c r="F676">
        <v>81.17</v>
      </c>
      <c r="G676">
        <v>-31.942606385602399</v>
      </c>
      <c r="H676">
        <f>(Table2[[#This Row],[1Y Return vs Nifty]]-AVERAGE(Table2[1Y Return vs Nifty]))/_xlfn.STDEV.P(Table2[1Y Return vs Nifty])</f>
        <v>-0.97056102182141935</v>
      </c>
      <c r="I676">
        <v>-5.0310152109085102</v>
      </c>
      <c r="J676">
        <f>(Table2[[#This Row],[1M Return vs Nifty]]-AVERAGE(Table2[1M Return vs Nifty]))/_xlfn.STDEV.P(Table2[1M Return vs Nifty])</f>
        <v>-0.49497696446149736</v>
      </c>
      <c r="K676">
        <v>-33.122512616531203</v>
      </c>
      <c r="L676">
        <f>(Table2[[#This Row],[6M Return vs Nifty]]-AVERAGE(Table2[6M Return vs Nifty]))/_xlfn.STDEV.P(Table2[6M Return vs Nifty])</f>
        <v>-1.4067877109180074</v>
      </c>
      <c r="M676">
        <v>-0.97311041837497403</v>
      </c>
      <c r="N676">
        <f>(Table2[[#This Row],[1W Return vs Nifty]]-AVERAGE(Table2[1W Return vs Nifty]))/_xlfn.STDEV.P(Table2[1W Return vs Nifty])</f>
        <v>-0.31850677753777906</v>
      </c>
      <c r="O676">
        <v>82.56</v>
      </c>
      <c r="P676">
        <v>86.767652271112595</v>
      </c>
      <c r="Q676">
        <v>92.195629346509193</v>
      </c>
      <c r="R676">
        <v>45.148452167967299</v>
      </c>
      <c r="S676" s="2">
        <f>(Table2[[#This Row],[Close Price]]-Table2[[#This Row],[20D EMA]])/Table2[[#This Row],[20D EMA]]</f>
        <v>-1.6836240310077525E-2</v>
      </c>
      <c r="T676" s="2">
        <f>(Table2[[#This Row],[Close Price]]-Table2[[#This Row],[50D EMA]])/Table2[[#This Row],[50D EMA]]</f>
        <v>-6.4513123550033066E-2</v>
      </c>
      <c r="U676" s="2">
        <f>(Table2[[#This Row],[Close Price]]-Table2[[#This Row],[200D EMA]])/Table2[[#This Row],[200D EMA]]</f>
        <v>-0.11958950141844935</v>
      </c>
      <c r="V676">
        <v>1.1348091998006999</v>
      </c>
      <c r="W676">
        <v>80.959999999999994</v>
      </c>
      <c r="X676">
        <v>82.68</v>
      </c>
      <c r="Y676">
        <v>80.959999999999994</v>
      </c>
      <c r="Z676">
        <v>83.86</v>
      </c>
      <c r="AA676">
        <v>74.599999999999994</v>
      </c>
      <c r="AB676">
        <v>85.14</v>
      </c>
      <c r="AC676" s="2">
        <f>(Table2[[#This Row],[Close Price]]/Table2[[#This Row],[Day Low]])-1</f>
        <v>2.5938735177866157E-3</v>
      </c>
      <c r="AD676" s="2">
        <f>(Table2[[#This Row],[Day High]]/Table2[[#This Row],[Close Price]])-1</f>
        <v>1.8602932117777637E-2</v>
      </c>
      <c r="AE676" s="2">
        <f>(Table2[[#This Row],[Close Price]]/Table2[[#This Row],[Current Week Low]])-1</f>
        <v>2.5938735177866157E-3</v>
      </c>
      <c r="AF676" s="2">
        <f>(Table2[[#This Row],[Current Week High]]/Table2[[#This Row],[Close Price]])-1</f>
        <v>3.3140322779351861E-2</v>
      </c>
      <c r="AG676" s="2">
        <f>(Table2[[#This Row],[Close Price]]/Table2[[#This Row],[Current Month Low]])-1</f>
        <v>8.8069705093833939E-2</v>
      </c>
      <c r="AH676" s="2">
        <f>(Table2[[#This Row],[Current Month High]]/Table2[[#This Row],[Close Price]])-1</f>
        <v>4.8909695700381839E-2</v>
      </c>
      <c r="AI676">
        <v>43.525933226561499</v>
      </c>
      <c r="AJ676">
        <v>8.8069705093833903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-0.19</v>
      </c>
      <c r="AM676" t="s">
        <v>10348</v>
      </c>
      <c r="AN676">
        <v>2.84</v>
      </c>
      <c r="AO676" t="s">
        <v>10349</v>
      </c>
      <c r="AP676">
        <v>1.5616099180205E-2</v>
      </c>
      <c r="AQ676">
        <f>(Table2[[#This Row],[Sharpe Ratio]]-AVERAGE(Table2[Sharpe Ratio]))/_xlfn.STDEV.P(Table2[Sharpe Ratio])</f>
        <v>-0.57378134230900557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660</v>
      </c>
      <c r="AT676">
        <f>_xlfn.RANK.AVG(Table2[[#This Row],[6M Return vs Nifty Z-Score]],Table2[6M Return vs Nifty Z-Score])</f>
        <v>708</v>
      </c>
      <c r="AU676">
        <f>_xlfn.RANK.AVG(Table2[[#This Row],[Sharpe Ratio Z-Score]],Table2[Sharpe Ratio Z-Score])</f>
        <v>491</v>
      </c>
      <c r="AV676">
        <f>(Table2[[#This Row],[Rank 1Y]]+Table2[[#This Row],[Rank 6M]]+Table2[[#This Row],[Rank Sharpe]])/3</f>
        <v>619.66666666666663</v>
      </c>
    </row>
    <row r="677" spans="1:48" x14ac:dyDescent="0.3">
      <c r="A677" t="s">
        <v>1433</v>
      </c>
      <c r="B677" t="s">
        <v>1434</v>
      </c>
      <c r="C677" t="s">
        <v>10315</v>
      </c>
      <c r="D677" t="s">
        <v>136</v>
      </c>
      <c r="E677">
        <v>7749.8129348399998</v>
      </c>
      <c r="F677">
        <v>436.4</v>
      </c>
      <c r="G677">
        <v>-52.963850960112097</v>
      </c>
      <c r="H677">
        <f>(Table2[[#This Row],[1Y Return vs Nifty]]-AVERAGE(Table2[1Y Return vs Nifty]))/_xlfn.STDEV.P(Table2[1Y Return vs Nifty])</f>
        <v>-1.3020145298263426</v>
      </c>
      <c r="I677">
        <v>-11.991876343785</v>
      </c>
      <c r="J677">
        <f>(Table2[[#This Row],[1M Return vs Nifty]]-AVERAGE(Table2[1M Return vs Nifty]))/_xlfn.STDEV.P(Table2[1M Return vs Nifty])</f>
        <v>-1.1646293446517828</v>
      </c>
      <c r="K677">
        <v>-29.608788619697101</v>
      </c>
      <c r="L677">
        <f>(Table2[[#This Row],[6M Return vs Nifty]]-AVERAGE(Table2[6M Return vs Nifty]))/_xlfn.STDEV.P(Table2[6M Return vs Nifty])</f>
        <v>-1.2861872444160047</v>
      </c>
      <c r="M677">
        <v>-0.45967413591776402</v>
      </c>
      <c r="N677">
        <f>(Table2[[#This Row],[1W Return vs Nifty]]-AVERAGE(Table2[1W Return vs Nifty]))/_xlfn.STDEV.P(Table2[1W Return vs Nifty])</f>
        <v>-0.20205167459818701</v>
      </c>
      <c r="O677">
        <v>439.33</v>
      </c>
      <c r="P677">
        <v>454.86690174978099</v>
      </c>
      <c r="Q677">
        <v>482.003120084101</v>
      </c>
      <c r="R677">
        <v>50.810663329729799</v>
      </c>
      <c r="S677" s="2">
        <f>(Table2[[#This Row],[Close Price]]-Table2[[#This Row],[20D EMA]])/Table2[[#This Row],[20D EMA]]</f>
        <v>-6.669246352400262E-3</v>
      </c>
      <c r="T677" s="2">
        <f>(Table2[[#This Row],[Close Price]]-Table2[[#This Row],[50D EMA]])/Table2[[#This Row],[50D EMA]]</f>
        <v>-4.0598473264910194E-2</v>
      </c>
      <c r="U677" s="2">
        <f>(Table2[[#This Row],[Close Price]]-Table2[[#This Row],[200D EMA]])/Table2[[#This Row],[200D EMA]]</f>
        <v>-9.4611669891564359E-2</v>
      </c>
      <c r="V677">
        <v>0.61748383468428703</v>
      </c>
      <c r="W677">
        <v>430.95</v>
      </c>
      <c r="X677">
        <v>439</v>
      </c>
      <c r="Y677">
        <v>429</v>
      </c>
      <c r="Z677">
        <v>460.95</v>
      </c>
      <c r="AA677">
        <v>390.6</v>
      </c>
      <c r="AB677">
        <v>505.7</v>
      </c>
      <c r="AC677" s="2">
        <f>(Table2[[#This Row],[Close Price]]/Table2[[#This Row],[Day Low]])-1</f>
        <v>1.2646478709827047E-2</v>
      </c>
      <c r="AD677" s="2">
        <f>(Table2[[#This Row],[Day High]]/Table2[[#This Row],[Close Price]])-1</f>
        <v>5.9578368469295206E-3</v>
      </c>
      <c r="AE677" s="2">
        <f>(Table2[[#This Row],[Close Price]]/Table2[[#This Row],[Current Week Low]])-1</f>
        <v>1.7249417249417087E-2</v>
      </c>
      <c r="AF677" s="2">
        <f>(Table2[[#This Row],[Current Week High]]/Table2[[#This Row],[Close Price]])-1</f>
        <v>5.6255728689275974E-2</v>
      </c>
      <c r="AG677" s="2">
        <f>(Table2[[#This Row],[Close Price]]/Table2[[#This Row],[Current Month Low]])-1</f>
        <v>0.11725550435227849</v>
      </c>
      <c r="AH677" s="2">
        <f>(Table2[[#This Row],[Current Month High]]/Table2[[#This Row],[Close Price]])-1</f>
        <v>0.15879926672777267</v>
      </c>
      <c r="AI677">
        <v>61.594867094408798</v>
      </c>
      <c r="AJ677">
        <v>13.027713027713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-0.12</v>
      </c>
      <c r="AM677" t="s">
        <v>10348</v>
      </c>
      <c r="AN677">
        <v>8.25</v>
      </c>
      <c r="AO677" t="s">
        <v>10349</v>
      </c>
      <c r="AP677">
        <v>3.0065488166938999E-2</v>
      </c>
      <c r="AQ677">
        <f>(Table2[[#This Row],[Sharpe Ratio]]-AVERAGE(Table2[Sharpe Ratio]))/_xlfn.STDEV.P(Table2[Sharpe Ratio])</f>
        <v>-0.4077737995706453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720</v>
      </c>
      <c r="AT677">
        <f>_xlfn.RANK.AVG(Table2[[#This Row],[6M Return vs Nifty Z-Score]],Table2[6M Return vs Nifty Z-Score])</f>
        <v>695</v>
      </c>
      <c r="AU677">
        <f>_xlfn.RANK.AVG(Table2[[#This Row],[Sharpe Ratio Z-Score]],Table2[Sharpe Ratio Z-Score])</f>
        <v>453</v>
      </c>
      <c r="AV677">
        <f>(Table2[[#This Row],[Rank 1Y]]+Table2[[#This Row],[Rank 6M]]+Table2[[#This Row],[Rank Sharpe]])/3</f>
        <v>622.66666666666663</v>
      </c>
    </row>
    <row r="678" spans="1:48" x14ac:dyDescent="0.3">
      <c r="A678" t="s">
        <v>2095</v>
      </c>
      <c r="B678" t="s">
        <v>2096</v>
      </c>
      <c r="C678" t="s">
        <v>10303</v>
      </c>
      <c r="D678" t="s">
        <v>431</v>
      </c>
      <c r="E678">
        <v>2978.2087094520002</v>
      </c>
      <c r="F678">
        <v>89.64</v>
      </c>
      <c r="G678">
        <v>-32.842767744147402</v>
      </c>
      <c r="H678">
        <f>(Table2[[#This Row],[1Y Return vs Nifty]]-AVERAGE(Table2[1Y Return vs Nifty]))/_xlfn.STDEV.P(Table2[1Y Return vs Nifty])</f>
        <v>-0.98475436032726649</v>
      </c>
      <c r="I678">
        <v>-0.95868731059602796</v>
      </c>
      <c r="J678">
        <f>(Table2[[#This Row],[1M Return vs Nifty]]-AVERAGE(Table2[1M Return vs Nifty]))/_xlfn.STDEV.P(Table2[1M Return vs Nifty])</f>
        <v>-0.10320875945025287</v>
      </c>
      <c r="K678">
        <v>-29.892629901320401</v>
      </c>
      <c r="L678">
        <f>(Table2[[#This Row],[6M Return vs Nifty]]-AVERAGE(Table2[6M Return vs Nifty]))/_xlfn.STDEV.P(Table2[6M Return vs Nifty])</f>
        <v>-1.2959294413008877</v>
      </c>
      <c r="M678">
        <v>4.1079078010331997</v>
      </c>
      <c r="N678">
        <f>(Table2[[#This Row],[1W Return vs Nifty]]-AVERAGE(Table2[1W Return vs Nifty]))/_xlfn.STDEV.P(Table2[1W Return vs Nifty])</f>
        <v>0.83394488977974235</v>
      </c>
      <c r="O678">
        <v>85.53</v>
      </c>
      <c r="P678">
        <v>84.823500987513896</v>
      </c>
      <c r="Q678">
        <v>85.800862734861298</v>
      </c>
      <c r="R678">
        <v>68.997161410773899</v>
      </c>
      <c r="S678" s="2">
        <f>(Table2[[#This Row],[Close Price]]-Table2[[#This Row],[20D EMA]])/Table2[[#This Row],[20D EMA]]</f>
        <v>4.8053314626446852E-2</v>
      </c>
      <c r="T678" s="2">
        <f>(Table2[[#This Row],[Close Price]]-Table2[[#This Row],[50D EMA]])/Table2[[#This Row],[50D EMA]]</f>
        <v>5.6782601005764884E-2</v>
      </c>
      <c r="U678" s="2">
        <f>(Table2[[#This Row],[Close Price]]-Table2[[#This Row],[200D EMA]])/Table2[[#This Row],[200D EMA]]</f>
        <v>4.4744739653752259E-2</v>
      </c>
      <c r="V678">
        <v>0.86436691926396103</v>
      </c>
      <c r="W678">
        <v>88.2</v>
      </c>
      <c r="X678">
        <v>91.5</v>
      </c>
      <c r="Y678">
        <v>85.4</v>
      </c>
      <c r="Z678">
        <v>91.5</v>
      </c>
      <c r="AA678">
        <v>80.489999999999995</v>
      </c>
      <c r="AB678">
        <v>91.5</v>
      </c>
      <c r="AC678" s="2">
        <f>(Table2[[#This Row],[Close Price]]/Table2[[#This Row],[Day Low]])-1</f>
        <v>1.6326530612244872E-2</v>
      </c>
      <c r="AD678" s="2">
        <f>(Table2[[#This Row],[Day High]]/Table2[[#This Row],[Close Price]])-1</f>
        <v>2.0749665327978617E-2</v>
      </c>
      <c r="AE678" s="2">
        <f>(Table2[[#This Row],[Close Price]]/Table2[[#This Row],[Current Week Low]])-1</f>
        <v>4.9648711943793833E-2</v>
      </c>
      <c r="AF678" s="2">
        <f>(Table2[[#This Row],[Current Week High]]/Table2[[#This Row],[Close Price]])-1</f>
        <v>2.0749665327978617E-2</v>
      </c>
      <c r="AG678" s="2">
        <f>(Table2[[#This Row],[Close Price]]/Table2[[#This Row],[Current Month Low]])-1</f>
        <v>0.11367871785314954</v>
      </c>
      <c r="AH678" s="2">
        <f>(Table2[[#This Row],[Current Month High]]/Table2[[#This Row],[Close Price]])-1</f>
        <v>2.0749665327978617E-2</v>
      </c>
      <c r="AI678">
        <v>33.868808567603701</v>
      </c>
      <c r="AJ678">
        <v>43.309352517985602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0.05</v>
      </c>
      <c r="AM678" t="s">
        <v>10349</v>
      </c>
      <c r="AN678">
        <v>2.12</v>
      </c>
      <c r="AO678" t="s">
        <v>10349</v>
      </c>
      <c r="AP678">
        <v>8.1615100327669995E-3</v>
      </c>
      <c r="AQ678">
        <f>(Table2[[#This Row],[Sharpe Ratio]]-AVERAGE(Table2[Sharpe Ratio]))/_xlfn.STDEV.P(Table2[Sharpe Ratio])</f>
        <v>-0.65942634969488179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665</v>
      </c>
      <c r="AT678">
        <f>_xlfn.RANK.AVG(Table2[[#This Row],[6M Return vs Nifty Z-Score]],Table2[6M Return vs Nifty Z-Score])</f>
        <v>698</v>
      </c>
      <c r="AU678">
        <f>_xlfn.RANK.AVG(Table2[[#This Row],[Sharpe Ratio Z-Score]],Table2[Sharpe Ratio Z-Score])</f>
        <v>505</v>
      </c>
      <c r="AV678">
        <f>(Table2[[#This Row],[Rank 1Y]]+Table2[[#This Row],[Rank 6M]]+Table2[[#This Row],[Rank Sharpe]])/3</f>
        <v>622.66666666666663</v>
      </c>
    </row>
    <row r="679" spans="1:48" x14ac:dyDescent="0.3">
      <c r="A679" t="s">
        <v>1565</v>
      </c>
      <c r="B679" t="s">
        <v>1566</v>
      </c>
      <c r="C679" t="s">
        <v>10313</v>
      </c>
      <c r="D679" t="s">
        <v>473</v>
      </c>
      <c r="E679">
        <v>6322.0216221199998</v>
      </c>
      <c r="F679">
        <v>1170.55</v>
      </c>
      <c r="G679">
        <v>-37.719110261089703</v>
      </c>
      <c r="H679">
        <f>(Table2[[#This Row],[1Y Return vs Nifty]]-AVERAGE(Table2[1Y Return vs Nifty]))/_xlfn.STDEV.P(Table2[1Y Return vs Nifty])</f>
        <v>-1.0616423308632252</v>
      </c>
      <c r="I679">
        <v>2.0389332326815199</v>
      </c>
      <c r="J679">
        <f>(Table2[[#This Row],[1M Return vs Nifty]]-AVERAGE(Table2[1M Return vs Nifty]))/_xlfn.STDEV.P(Table2[1M Return vs Nifty])</f>
        <v>0.18516988988556396</v>
      </c>
      <c r="K679">
        <v>-9.76830241328007</v>
      </c>
      <c r="L679">
        <f>(Table2[[#This Row],[6M Return vs Nifty]]-AVERAGE(Table2[6M Return vs Nifty]))/_xlfn.STDEV.P(Table2[6M Return vs Nifty])</f>
        <v>-0.60520834730389528</v>
      </c>
      <c r="M679">
        <v>2.5426849334657602</v>
      </c>
      <c r="N679">
        <f>(Table2[[#This Row],[1W Return vs Nifty]]-AVERAGE(Table2[1W Return vs Nifty]))/_xlfn.STDEV.P(Table2[1W Return vs Nifty])</f>
        <v>0.47892870492108708</v>
      </c>
      <c r="O679">
        <v>1135.17</v>
      </c>
      <c r="P679">
        <v>1104.77179570526</v>
      </c>
      <c r="Q679">
        <v>1117.3815284672701</v>
      </c>
      <c r="R679">
        <v>60.968638815088397</v>
      </c>
      <c r="S679" s="2">
        <f>(Table2[[#This Row],[Close Price]]-Table2[[#This Row],[20D EMA]])/Table2[[#This Row],[20D EMA]]</f>
        <v>3.1167137961714879E-2</v>
      </c>
      <c r="T679" s="2">
        <f>(Table2[[#This Row],[Close Price]]-Table2[[#This Row],[50D EMA]])/Table2[[#This Row],[50D EMA]]</f>
        <v>5.9540082893543338E-2</v>
      </c>
      <c r="U679" s="2">
        <f>(Table2[[#This Row],[Close Price]]-Table2[[#This Row],[200D EMA]])/Table2[[#This Row],[200D EMA]]</f>
        <v>4.7583095100616098E-2</v>
      </c>
      <c r="V679">
        <v>0.56133406098314897</v>
      </c>
      <c r="W679">
        <v>1165</v>
      </c>
      <c r="X679">
        <v>1208.75</v>
      </c>
      <c r="Y679">
        <v>1149.8</v>
      </c>
      <c r="Z679">
        <v>1246</v>
      </c>
      <c r="AA679">
        <v>1082.7</v>
      </c>
      <c r="AB679">
        <v>1246</v>
      </c>
      <c r="AC679" s="2">
        <f>(Table2[[#This Row],[Close Price]]/Table2[[#This Row],[Day Low]])-1</f>
        <v>4.7639484978541091E-3</v>
      </c>
      <c r="AD679" s="2">
        <f>(Table2[[#This Row],[Day High]]/Table2[[#This Row],[Close Price]])-1</f>
        <v>3.2634231771389466E-2</v>
      </c>
      <c r="AE679" s="2">
        <f>(Table2[[#This Row],[Close Price]]/Table2[[#This Row],[Current Week Low]])-1</f>
        <v>1.80466168029223E-2</v>
      </c>
      <c r="AF679" s="2">
        <f>(Table2[[#This Row],[Current Week High]]/Table2[[#This Row],[Close Price]])-1</f>
        <v>6.4456879244799481E-2</v>
      </c>
      <c r="AG679" s="2">
        <f>(Table2[[#This Row],[Close Price]]/Table2[[#This Row],[Current Month Low]])-1</f>
        <v>8.1139743234506234E-2</v>
      </c>
      <c r="AH679" s="2">
        <f>(Table2[[#This Row],[Current Month High]]/Table2[[#This Row],[Close Price]])-1</f>
        <v>6.4456879244799481E-2</v>
      </c>
      <c r="AI679">
        <v>20.003417197044101</v>
      </c>
      <c r="AJ679">
        <v>25.420550733954698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0.02</v>
      </c>
      <c r="AM679" t="s">
        <v>10349</v>
      </c>
      <c r="AN679">
        <v>5.5</v>
      </c>
      <c r="AO679" t="s">
        <v>10349</v>
      </c>
      <c r="AP679">
        <v>-5.1420711544401997E-2</v>
      </c>
      <c r="AQ679">
        <f>(Table2[[#This Row],[Sharpe Ratio]]-AVERAGE(Table2[Sharpe Ratio]))/_xlfn.STDEV.P(Table2[Sharpe Ratio])</f>
        <v>-1.3439603603716908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683</v>
      </c>
      <c r="AT679">
        <f>_xlfn.RANK.AVG(Table2[[#This Row],[6M Return vs Nifty Z-Score]],Table2[6M Return vs Nifty Z-Score])</f>
        <v>519</v>
      </c>
      <c r="AU679">
        <f>_xlfn.RANK.AVG(Table2[[#This Row],[Sharpe Ratio Z-Score]],Table2[Sharpe Ratio Z-Score])</f>
        <v>668</v>
      </c>
      <c r="AV679">
        <f>(Table2[[#This Row],[Rank 1Y]]+Table2[[#This Row],[Rank 6M]]+Table2[[#This Row],[Rank Sharpe]])/3</f>
        <v>623.33333333333337</v>
      </c>
    </row>
    <row r="680" spans="1:48" x14ac:dyDescent="0.3">
      <c r="A680" t="s">
        <v>1191</v>
      </c>
      <c r="B680" t="s">
        <v>1192</v>
      </c>
      <c r="C680" t="s">
        <v>10304</v>
      </c>
      <c r="D680" t="s">
        <v>21</v>
      </c>
      <c r="E680">
        <v>10188.65178152</v>
      </c>
      <c r="F680">
        <v>494.6</v>
      </c>
      <c r="G680">
        <v>-12.901392023627601</v>
      </c>
      <c r="H680">
        <f>(Table2[[#This Row],[1Y Return vs Nifty]]-AVERAGE(Table2[1Y Return vs Nifty]))/_xlfn.STDEV.P(Table2[1Y Return vs Nifty])</f>
        <v>-0.67032773760363762</v>
      </c>
      <c r="I680">
        <v>-8.6994280513367599</v>
      </c>
      <c r="J680">
        <f>(Table2[[#This Row],[1M Return vs Nifty]]-AVERAGE(Table2[1M Return vs Nifty]))/_xlfn.STDEV.P(Table2[1M Return vs Nifty])</f>
        <v>-0.84788752297140968</v>
      </c>
      <c r="K680">
        <v>-18.1401945387409</v>
      </c>
      <c r="L680">
        <f>(Table2[[#This Row],[6M Return vs Nifty]]-AVERAGE(Table2[6M Return vs Nifty]))/_xlfn.STDEV.P(Table2[6M Return vs Nifty])</f>
        <v>-0.89255422214913793</v>
      </c>
      <c r="M680">
        <v>-1.41173200996569</v>
      </c>
      <c r="N680">
        <f>(Table2[[#This Row],[1W Return vs Nifty]]-AVERAGE(Table2[1W Return vs Nifty]))/_xlfn.STDEV.P(Table2[1W Return vs Nifty])</f>
        <v>-0.417992778713556</v>
      </c>
      <c r="O680">
        <v>501</v>
      </c>
      <c r="P680">
        <v>504.47282309042203</v>
      </c>
      <c r="Q680">
        <v>482.84815430878803</v>
      </c>
      <c r="R680">
        <v>44.757367083598702</v>
      </c>
      <c r="S680" s="2">
        <f>(Table2[[#This Row],[Close Price]]-Table2[[#This Row],[20D EMA]])/Table2[[#This Row],[20D EMA]]</f>
        <v>-1.2774451097804345E-2</v>
      </c>
      <c r="T680" s="2">
        <f>(Table2[[#This Row],[Close Price]]-Table2[[#This Row],[50D EMA]])/Table2[[#This Row],[50D EMA]]</f>
        <v>-1.9570574743631712E-2</v>
      </c>
      <c r="U680" s="2">
        <f>(Table2[[#This Row],[Close Price]]-Table2[[#This Row],[200D EMA]])/Table2[[#This Row],[200D EMA]]</f>
        <v>2.4338595035193054E-2</v>
      </c>
      <c r="V680">
        <v>1.1525940960633601</v>
      </c>
      <c r="W680">
        <v>491.25</v>
      </c>
      <c r="X680">
        <v>500.9</v>
      </c>
      <c r="Y680">
        <v>491.25</v>
      </c>
      <c r="Z680">
        <v>507.6</v>
      </c>
      <c r="AA680">
        <v>470</v>
      </c>
      <c r="AB680">
        <v>527.5</v>
      </c>
      <c r="AC680" s="2">
        <f>(Table2[[#This Row],[Close Price]]/Table2[[#This Row],[Day Low]])-1</f>
        <v>6.8193384223917963E-3</v>
      </c>
      <c r="AD680" s="2">
        <f>(Table2[[#This Row],[Day High]]/Table2[[#This Row],[Close Price]])-1</f>
        <v>1.2737565709664223E-2</v>
      </c>
      <c r="AE680" s="2">
        <f>(Table2[[#This Row],[Close Price]]/Table2[[#This Row],[Current Week Low]])-1</f>
        <v>6.8193384223917963E-3</v>
      </c>
      <c r="AF680" s="2">
        <f>(Table2[[#This Row],[Current Week High]]/Table2[[#This Row],[Close Price]])-1</f>
        <v>2.6283865750100999E-2</v>
      </c>
      <c r="AG680" s="2">
        <f>(Table2[[#This Row],[Close Price]]/Table2[[#This Row],[Current Month Low]])-1</f>
        <v>5.2340425531914869E-2</v>
      </c>
      <c r="AH680" s="2">
        <f>(Table2[[#This Row],[Current Month High]]/Table2[[#This Row],[Close Price]])-1</f>
        <v>6.6518398706024939E-2</v>
      </c>
      <c r="AI680">
        <v>16.255560048524</v>
      </c>
      <c r="AJ680">
        <v>25.900470917652999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</v>
      </c>
      <c r="AM680">
        <v>0</v>
      </c>
      <c r="AN680">
        <v>0.97</v>
      </c>
      <c r="AO680" t="s">
        <v>10349</v>
      </c>
      <c r="AP680">
        <v>-8.1108664996801E-2</v>
      </c>
      <c r="AQ680">
        <f>(Table2[[#This Row],[Sharpe Ratio]]-AVERAGE(Table2[Sharpe Ratio]))/_xlfn.STDEV.P(Table2[Sharpe Ratio])</f>
        <v>-1.6850422016930346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554</v>
      </c>
      <c r="AT680">
        <f>_xlfn.RANK.AVG(Table2[[#This Row],[6M Return vs Nifty Z-Score]],Table2[6M Return vs Nifty Z-Score])</f>
        <v>615</v>
      </c>
      <c r="AU680">
        <f>_xlfn.RANK.AVG(Table2[[#This Row],[Sharpe Ratio Z-Score]],Table2[Sharpe Ratio Z-Score])</f>
        <v>703</v>
      </c>
      <c r="AV680">
        <f>(Table2[[#This Row],[Rank 1Y]]+Table2[[#This Row],[Rank 6M]]+Table2[[#This Row],[Rank Sharpe]])/3</f>
        <v>624</v>
      </c>
    </row>
    <row r="681" spans="1:48" x14ac:dyDescent="0.3">
      <c r="A681" t="s">
        <v>1674</v>
      </c>
      <c r="B681" t="s">
        <v>1675</v>
      </c>
      <c r="C681" t="s">
        <v>10305</v>
      </c>
      <c r="D681" t="s">
        <v>412</v>
      </c>
      <c r="E681">
        <v>5190.4738490849904</v>
      </c>
      <c r="F681">
        <v>286.05</v>
      </c>
      <c r="G681">
        <v>-24.883277692914199</v>
      </c>
      <c r="H681">
        <f>(Table2[[#This Row],[1Y Return vs Nifty]]-AVERAGE(Table2[1Y Return vs Nifty]))/_xlfn.STDEV.P(Table2[1Y Return vs Nifty])</f>
        <v>-0.85925270936362153</v>
      </c>
      <c r="I681">
        <v>-5.1412269931357004</v>
      </c>
      <c r="J681">
        <f>(Table2[[#This Row],[1M Return vs Nifty]]-AVERAGE(Table2[1M Return vs Nifty]))/_xlfn.STDEV.P(Table2[1M Return vs Nifty])</f>
        <v>-0.50557961561120546</v>
      </c>
      <c r="K681">
        <v>-23.906903945622201</v>
      </c>
      <c r="L681">
        <f>(Table2[[#This Row],[6M Return vs Nifty]]-AVERAGE(Table2[6M Return vs Nifty]))/_xlfn.STDEV.P(Table2[6M Return vs Nifty])</f>
        <v>-1.090483212951487</v>
      </c>
      <c r="M681">
        <v>-0.73659151447821802</v>
      </c>
      <c r="N681">
        <f>(Table2[[#This Row],[1W Return vs Nifty]]-AVERAGE(Table2[1W Return vs Nifty]))/_xlfn.STDEV.P(Table2[1W Return vs Nifty])</f>
        <v>-0.26486071815016321</v>
      </c>
      <c r="O681">
        <v>282.48</v>
      </c>
      <c r="P681">
        <v>287.43165314645802</v>
      </c>
      <c r="Q681">
        <v>292.17338464177101</v>
      </c>
      <c r="R681">
        <v>60.016099796498601</v>
      </c>
      <c r="S681" s="2">
        <f>(Table2[[#This Row],[Close Price]]-Table2[[#This Row],[20D EMA]])/Table2[[#This Row],[20D EMA]]</f>
        <v>1.2638062871707706E-2</v>
      </c>
      <c r="T681" s="2">
        <f>(Table2[[#This Row],[Close Price]]-Table2[[#This Row],[50D EMA]])/Table2[[#This Row],[50D EMA]]</f>
        <v>-4.8068928085453367E-3</v>
      </c>
      <c r="U681" s="2">
        <f>(Table2[[#This Row],[Close Price]]-Table2[[#This Row],[200D EMA]])/Table2[[#This Row],[200D EMA]]</f>
        <v>-2.0958050813830214E-2</v>
      </c>
      <c r="V681">
        <v>1.3070669195996101</v>
      </c>
      <c r="W681">
        <v>281</v>
      </c>
      <c r="X681">
        <v>286.45</v>
      </c>
      <c r="Y681">
        <v>277.35000000000002</v>
      </c>
      <c r="Z681">
        <v>286.45</v>
      </c>
      <c r="AA681">
        <v>271.39999999999998</v>
      </c>
      <c r="AB681">
        <v>294.2</v>
      </c>
      <c r="AC681" s="2">
        <f>(Table2[[#This Row],[Close Price]]/Table2[[#This Row],[Day Low]])-1</f>
        <v>1.7971530249110357E-2</v>
      </c>
      <c r="AD681" s="2">
        <f>(Table2[[#This Row],[Day High]]/Table2[[#This Row],[Close Price]])-1</f>
        <v>1.3983569306064147E-3</v>
      </c>
      <c r="AE681" s="2">
        <f>(Table2[[#This Row],[Close Price]]/Table2[[#This Row],[Current Week Low]])-1</f>
        <v>3.1368307193077261E-2</v>
      </c>
      <c r="AF681" s="2">
        <f>(Table2[[#This Row],[Current Week High]]/Table2[[#This Row],[Close Price]])-1</f>
        <v>1.3983569306064147E-3</v>
      </c>
      <c r="AG681" s="2">
        <f>(Table2[[#This Row],[Close Price]]/Table2[[#This Row],[Current Month Low]])-1</f>
        <v>5.3979366249079064E-2</v>
      </c>
      <c r="AH681" s="2">
        <f>(Table2[[#This Row],[Current Month High]]/Table2[[#This Row],[Close Price]])-1</f>
        <v>2.8491522461108199E-2</v>
      </c>
      <c r="AI681">
        <v>35.623142807201504</v>
      </c>
      <c r="AJ681">
        <v>7.8958948890425598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-0.1</v>
      </c>
      <c r="AM681" t="s">
        <v>10348</v>
      </c>
      <c r="AN681">
        <v>3.75</v>
      </c>
      <c r="AO681" t="s">
        <v>10349</v>
      </c>
      <c r="AP681">
        <v>-6.4118504829440001E-3</v>
      </c>
      <c r="AQ681">
        <f>(Table2[[#This Row],[Sharpe Ratio]]-AVERAGE(Table2[Sharpe Ratio]))/_xlfn.STDEV.P(Table2[Sharpe Ratio])</f>
        <v>-0.82685818856880078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617</v>
      </c>
      <c r="AT681">
        <f>_xlfn.RANK.AVG(Table2[[#This Row],[6M Return vs Nifty Z-Score]],Table2[6M Return vs Nifty Z-Score])</f>
        <v>668</v>
      </c>
      <c r="AU681">
        <f>_xlfn.RANK.AVG(Table2[[#This Row],[Sharpe Ratio Z-Score]],Table2[Sharpe Ratio Z-Score])</f>
        <v>590</v>
      </c>
      <c r="AV681">
        <f>(Table2[[#This Row],[Rank 1Y]]+Table2[[#This Row],[Rank 6M]]+Table2[[#This Row],[Rank Sharpe]])/3</f>
        <v>625</v>
      </c>
    </row>
    <row r="682" spans="1:48" x14ac:dyDescent="0.3">
      <c r="A682" t="s">
        <v>369</v>
      </c>
      <c r="B682" t="s">
        <v>370</v>
      </c>
      <c r="C682" t="s">
        <v>10316</v>
      </c>
      <c r="D682" t="s">
        <v>98</v>
      </c>
      <c r="E682">
        <v>68099.976202334903</v>
      </c>
      <c r="F682">
        <v>584.15</v>
      </c>
      <c r="G682">
        <v>-30.986925420039899</v>
      </c>
      <c r="H682">
        <f>(Table2[[#This Row],[1Y Return vs Nifty]]-AVERAGE(Table2[1Y Return vs Nifty]))/_xlfn.STDEV.P(Table2[1Y Return vs Nifty])</f>
        <v>-0.95549227518054114</v>
      </c>
      <c r="I682">
        <v>4.1087446570008099</v>
      </c>
      <c r="J682">
        <f>(Table2[[#This Row],[1M Return vs Nifty]]-AVERAGE(Table2[1M Return vs Nifty]))/_xlfn.STDEV.P(Table2[1M Return vs Nifty])</f>
        <v>0.38429096418685338</v>
      </c>
      <c r="K682">
        <v>-8.92585072207015</v>
      </c>
      <c r="L682">
        <f>(Table2[[#This Row],[6M Return vs Nifty]]-AVERAGE(Table2[6M Return vs Nifty]))/_xlfn.STDEV.P(Table2[6M Return vs Nifty])</f>
        <v>-0.57629313738505705</v>
      </c>
      <c r="M682">
        <v>0.56860829157211101</v>
      </c>
      <c r="N682">
        <f>(Table2[[#This Row],[1W Return vs Nifty]]-AVERAGE(Table2[1W Return vs Nifty]))/_xlfn.STDEV.P(Table2[1W Return vs Nifty])</f>
        <v>3.1178309405304E-2</v>
      </c>
      <c r="O682">
        <v>554.66</v>
      </c>
      <c r="P682">
        <v>537.03103750727598</v>
      </c>
      <c r="Q682">
        <v>537.83768043108398</v>
      </c>
      <c r="R682">
        <v>70.381993449806501</v>
      </c>
      <c r="S682" s="2">
        <f>(Table2[[#This Row],[Close Price]]-Table2[[#This Row],[20D EMA]])/Table2[[#This Row],[20D EMA]]</f>
        <v>5.3167706342624327E-2</v>
      </c>
      <c r="T682" s="2">
        <f>(Table2[[#This Row],[Close Price]]-Table2[[#This Row],[50D EMA]])/Table2[[#This Row],[50D EMA]]</f>
        <v>8.7739737932904113E-2</v>
      </c>
      <c r="U682" s="2">
        <f>(Table2[[#This Row],[Close Price]]-Table2[[#This Row],[200D EMA]])/Table2[[#This Row],[200D EMA]]</f>
        <v>8.6108358067802288E-2</v>
      </c>
      <c r="V682">
        <v>0.79559408780348795</v>
      </c>
      <c r="W682">
        <v>569.5</v>
      </c>
      <c r="X682">
        <v>586</v>
      </c>
      <c r="Y682">
        <v>563.04999999999995</v>
      </c>
      <c r="Z682">
        <v>586</v>
      </c>
      <c r="AA682">
        <v>514.79999999999995</v>
      </c>
      <c r="AB682">
        <v>597.20000000000005</v>
      </c>
      <c r="AC682" s="2">
        <f>(Table2[[#This Row],[Close Price]]/Table2[[#This Row],[Day Low]])-1</f>
        <v>2.5724319578577681E-2</v>
      </c>
      <c r="AD682" s="2">
        <f>(Table2[[#This Row],[Day High]]/Table2[[#This Row],[Close Price]])-1</f>
        <v>3.1669947787382746E-3</v>
      </c>
      <c r="AE682" s="2">
        <f>(Table2[[#This Row],[Close Price]]/Table2[[#This Row],[Current Week Low]])-1</f>
        <v>3.7474469407690281E-2</v>
      </c>
      <c r="AF682" s="2">
        <f>(Table2[[#This Row],[Current Week High]]/Table2[[#This Row],[Close Price]])-1</f>
        <v>3.1669947787382746E-3</v>
      </c>
      <c r="AG682" s="2">
        <f>(Table2[[#This Row],[Close Price]]/Table2[[#This Row],[Current Month Low]])-1</f>
        <v>0.1347125097125097</v>
      </c>
      <c r="AH682" s="2">
        <f>(Table2[[#This Row],[Current Month High]]/Table2[[#This Row],[Close Price]])-1</f>
        <v>2.2340152358127252E-2</v>
      </c>
      <c r="AI682">
        <v>16.365659505263999</v>
      </c>
      <c r="AJ682">
        <v>33.0637813211845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0.14000000000000001</v>
      </c>
      <c r="AM682" t="s">
        <v>10349</v>
      </c>
      <c r="AN682">
        <v>12.74</v>
      </c>
      <c r="AO682" t="s">
        <v>10349</v>
      </c>
      <c r="AP682">
        <v>-8.7453281490289997E-2</v>
      </c>
      <c r="AQ682">
        <f>(Table2[[#This Row],[Sharpe Ratio]]-AVERAGE(Table2[Sharpe Ratio]))/_xlfn.STDEV.P(Table2[Sharpe Ratio])</f>
        <v>-1.7579348475113716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653</v>
      </c>
      <c r="AT682">
        <f>_xlfn.RANK.AVG(Table2[[#This Row],[6M Return vs Nifty Z-Score]],Table2[6M Return vs Nifty Z-Score])</f>
        <v>509</v>
      </c>
      <c r="AU682">
        <f>_xlfn.RANK.AVG(Table2[[#This Row],[Sharpe Ratio Z-Score]],Table2[Sharpe Ratio Z-Score])</f>
        <v>716</v>
      </c>
      <c r="AV682">
        <f>(Table2[[#This Row],[Rank 1Y]]+Table2[[#This Row],[Rank 6M]]+Table2[[#This Row],[Rank Sharpe]])/3</f>
        <v>626</v>
      </c>
    </row>
    <row r="683" spans="1:48" x14ac:dyDescent="0.3">
      <c r="A683" t="s">
        <v>52</v>
      </c>
      <c r="B683" t="s">
        <v>53</v>
      </c>
      <c r="C683" t="s">
        <v>10305</v>
      </c>
      <c r="D683" t="s">
        <v>54</v>
      </c>
      <c r="E683">
        <v>424506.48410619999</v>
      </c>
      <c r="F683">
        <v>6863.6</v>
      </c>
      <c r="G683">
        <v>-34.997000818276497</v>
      </c>
      <c r="H683">
        <f>(Table2[[#This Row],[1Y Return vs Nifty]]-AVERAGE(Table2[1Y Return vs Nifty]))/_xlfn.STDEV.P(Table2[1Y Return vs Nifty])</f>
        <v>-1.0187213363048044</v>
      </c>
      <c r="I683">
        <v>-1.39450927552801</v>
      </c>
      <c r="J683">
        <f>(Table2[[#This Row],[1M Return vs Nifty]]-AVERAGE(Table2[1M Return vs Nifty]))/_xlfn.STDEV.P(Table2[1M Return vs Nifty])</f>
        <v>-0.14513593061266705</v>
      </c>
      <c r="K683">
        <v>-8.0130507574310794</v>
      </c>
      <c r="L683">
        <f>(Table2[[#This Row],[6M Return vs Nifty]]-AVERAGE(Table2[6M Return vs Nifty]))/_xlfn.STDEV.P(Table2[6M Return vs Nifty])</f>
        <v>-0.54496338534486544</v>
      </c>
      <c r="M683">
        <v>1.0058065411899</v>
      </c>
      <c r="N683">
        <f>(Table2[[#This Row],[1W Return vs Nifty]]-AVERAGE(Table2[1W Return vs Nifty]))/_xlfn.STDEV.P(Table2[1W Return vs Nifty])</f>
        <v>0.1303414751258572</v>
      </c>
      <c r="O683">
        <v>6721.36</v>
      </c>
      <c r="P683">
        <v>6808.0199113532199</v>
      </c>
      <c r="Q683">
        <v>6943.0702110003604</v>
      </c>
      <c r="R683">
        <v>71.937619502591403</v>
      </c>
      <c r="S683" s="2">
        <f>(Table2[[#This Row],[Close Price]]-Table2[[#This Row],[20D EMA]])/Table2[[#This Row],[20D EMA]]</f>
        <v>2.1162383803278013E-2</v>
      </c>
      <c r="T683" s="2">
        <f>(Table2[[#This Row],[Close Price]]-Table2[[#This Row],[50D EMA]])/Table2[[#This Row],[50D EMA]]</f>
        <v>8.1639139383381919E-3</v>
      </c>
      <c r="U683" s="2">
        <f>(Table2[[#This Row],[Close Price]]-Table2[[#This Row],[200D EMA]])/Table2[[#This Row],[200D EMA]]</f>
        <v>-1.1445975423732593E-2</v>
      </c>
      <c r="V683">
        <v>0.82886554469295104</v>
      </c>
      <c r="W683">
        <v>6730</v>
      </c>
      <c r="X683">
        <v>6873.35</v>
      </c>
      <c r="Y683">
        <v>6730</v>
      </c>
      <c r="Z683">
        <v>6873.35</v>
      </c>
      <c r="AA683">
        <v>6425</v>
      </c>
      <c r="AB683">
        <v>6873.35</v>
      </c>
      <c r="AC683" s="2">
        <f>(Table2[[#This Row],[Close Price]]/Table2[[#This Row],[Day Low]])-1</f>
        <v>1.9851411589896006E-2</v>
      </c>
      <c r="AD683" s="2">
        <f>(Table2[[#This Row],[Day High]]/Table2[[#This Row],[Close Price]])-1</f>
        <v>1.4205373273501465E-3</v>
      </c>
      <c r="AE683" s="2">
        <f>(Table2[[#This Row],[Close Price]]/Table2[[#This Row],[Current Week Low]])-1</f>
        <v>1.9851411589896006E-2</v>
      </c>
      <c r="AF683" s="2">
        <f>(Table2[[#This Row],[Current Week High]]/Table2[[#This Row],[Close Price]])-1</f>
        <v>1.4205373273501465E-3</v>
      </c>
      <c r="AG683" s="2">
        <f>(Table2[[#This Row],[Close Price]]/Table2[[#This Row],[Current Month Low]])-1</f>
        <v>6.8264591439688882E-2</v>
      </c>
      <c r="AH683" s="2">
        <f>(Table2[[#This Row],[Current Month High]]/Table2[[#This Row],[Close Price]])-1</f>
        <v>1.4205373273501465E-3</v>
      </c>
      <c r="AI683">
        <v>19.354274724634202</v>
      </c>
      <c r="AJ683">
        <v>10.9214906751995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-0.08</v>
      </c>
      <c r="AM683" t="s">
        <v>10348</v>
      </c>
      <c r="AN683">
        <v>4.28</v>
      </c>
      <c r="AO683" t="s">
        <v>10349</v>
      </c>
      <c r="AP683">
        <v>-7.9815202607299005E-2</v>
      </c>
      <c r="AQ683">
        <f>(Table2[[#This Row],[Sharpe Ratio]]-AVERAGE(Table2[Sharpe Ratio]))/_xlfn.STDEV.P(Table2[Sharpe Ratio])</f>
        <v>-1.670181745441019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675</v>
      </c>
      <c r="AT683">
        <f>_xlfn.RANK.AVG(Table2[[#This Row],[6M Return vs Nifty Z-Score]],Table2[6M Return vs Nifty Z-Score])</f>
        <v>505</v>
      </c>
      <c r="AU683">
        <f>_xlfn.RANK.AVG(Table2[[#This Row],[Sharpe Ratio Z-Score]],Table2[Sharpe Ratio Z-Score])</f>
        <v>701</v>
      </c>
      <c r="AV683">
        <f>(Table2[[#This Row],[Rank 1Y]]+Table2[[#This Row],[Rank 6M]]+Table2[[#This Row],[Rank Sharpe]])/3</f>
        <v>627</v>
      </c>
    </row>
    <row r="684" spans="1:48" x14ac:dyDescent="0.3">
      <c r="A684" t="s">
        <v>1212</v>
      </c>
      <c r="B684" t="s">
        <v>1213</v>
      </c>
      <c r="C684" t="s">
        <v>10306</v>
      </c>
      <c r="D684" t="s">
        <v>21</v>
      </c>
      <c r="E684">
        <v>9932.8318197399894</v>
      </c>
      <c r="F684">
        <v>1581.95</v>
      </c>
      <c r="G684">
        <v>-25.995333918740201</v>
      </c>
      <c r="H684">
        <f>(Table2[[#This Row],[1Y Return vs Nifty]]-AVERAGE(Table2[1Y Return vs Nifty]))/_xlfn.STDEV.P(Table2[1Y Return vs Nifty])</f>
        <v>-0.87678711061385484</v>
      </c>
      <c r="I684">
        <v>-5.3981282166816698</v>
      </c>
      <c r="J684">
        <f>(Table2[[#This Row],[1M Return vs Nifty]]-AVERAGE(Table2[1M Return vs Nifty]))/_xlfn.STDEV.P(Table2[1M Return vs Nifty])</f>
        <v>-0.53029416062760115</v>
      </c>
      <c r="K684">
        <v>-13.6557398818926</v>
      </c>
      <c r="L684">
        <f>(Table2[[#This Row],[6M Return vs Nifty]]-AVERAGE(Table2[6M Return vs Nifty]))/_xlfn.STDEV.P(Table2[6M Return vs Nifty])</f>
        <v>-0.73863566619247401</v>
      </c>
      <c r="M684">
        <v>2.49790926816936</v>
      </c>
      <c r="N684">
        <f>(Table2[[#This Row],[1W Return vs Nifty]]-AVERAGE(Table2[1W Return vs Nifty]))/_xlfn.STDEV.P(Table2[1W Return vs Nifty])</f>
        <v>0.46877290781550257</v>
      </c>
      <c r="O684">
        <v>1587.79</v>
      </c>
      <c r="P684">
        <v>1611.5969101851399</v>
      </c>
      <c r="Q684">
        <v>1579.69059881917</v>
      </c>
      <c r="R684">
        <v>52.354360489730198</v>
      </c>
      <c r="S684" s="2">
        <f>(Table2[[#This Row],[Close Price]]-Table2[[#This Row],[20D EMA]])/Table2[[#This Row],[20D EMA]]</f>
        <v>-3.67806825839684E-3</v>
      </c>
      <c r="T684" s="2">
        <f>(Table2[[#This Row],[Close Price]]-Table2[[#This Row],[50D EMA]])/Table2[[#This Row],[50D EMA]]</f>
        <v>-1.839598351037669E-2</v>
      </c>
      <c r="U684" s="2">
        <f>(Table2[[#This Row],[Close Price]]-Table2[[#This Row],[200D EMA]])/Table2[[#This Row],[200D EMA]]</f>
        <v>1.4302808300049393E-3</v>
      </c>
      <c r="V684">
        <v>0.22707735905579901</v>
      </c>
      <c r="W684">
        <v>1576.4</v>
      </c>
      <c r="X684">
        <v>1600</v>
      </c>
      <c r="Y684">
        <v>1576.4</v>
      </c>
      <c r="Z684">
        <v>1630</v>
      </c>
      <c r="AA684">
        <v>1491</v>
      </c>
      <c r="AB684">
        <v>1650.65</v>
      </c>
      <c r="AC684" s="2">
        <f>(Table2[[#This Row],[Close Price]]/Table2[[#This Row],[Day Low]])-1</f>
        <v>3.5206800304490304E-3</v>
      </c>
      <c r="AD684" s="2">
        <f>(Table2[[#This Row],[Day High]]/Table2[[#This Row],[Close Price]])-1</f>
        <v>1.140996870950417E-2</v>
      </c>
      <c r="AE684" s="2">
        <f>(Table2[[#This Row],[Close Price]]/Table2[[#This Row],[Current Week Low]])-1</f>
        <v>3.5206800304490304E-3</v>
      </c>
      <c r="AF684" s="2">
        <f>(Table2[[#This Row],[Current Week High]]/Table2[[#This Row],[Close Price]])-1</f>
        <v>3.0373905622807174E-2</v>
      </c>
      <c r="AG684" s="2">
        <f>(Table2[[#This Row],[Close Price]]/Table2[[#This Row],[Current Month Low]])-1</f>
        <v>6.0999329309188388E-2</v>
      </c>
      <c r="AH684" s="2">
        <f>(Table2[[#This Row],[Current Month High]]/Table2[[#This Row],[Close Price]])-1</f>
        <v>4.3427415531464453E-2</v>
      </c>
      <c r="AI684">
        <v>22.788330857485999</v>
      </c>
      <c r="AJ684">
        <v>14.133689260849099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-0.13</v>
      </c>
      <c r="AM684" t="s">
        <v>10348</v>
      </c>
      <c r="AN684">
        <v>-2.67</v>
      </c>
      <c r="AO684" t="s">
        <v>10348</v>
      </c>
      <c r="AP684">
        <v>-6.7652777996657004E-2</v>
      </c>
      <c r="AQ684">
        <f>(Table2[[#This Row],[Sharpe Ratio]]-AVERAGE(Table2[Sharpe Ratio]))/_xlfn.STDEV.P(Table2[Sharpe Ratio])</f>
        <v>-1.5304489010136919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622</v>
      </c>
      <c r="AT684">
        <f>_xlfn.RANK.AVG(Table2[[#This Row],[6M Return vs Nifty Z-Score]],Table2[6M Return vs Nifty Z-Score])</f>
        <v>574</v>
      </c>
      <c r="AU684">
        <f>_xlfn.RANK.AVG(Table2[[#This Row],[Sharpe Ratio Z-Score]],Table2[Sharpe Ratio Z-Score])</f>
        <v>690</v>
      </c>
      <c r="AV684">
        <f>(Table2[[#This Row],[Rank 1Y]]+Table2[[#This Row],[Rank 6M]]+Table2[[#This Row],[Rank Sharpe]])/3</f>
        <v>628.66666666666663</v>
      </c>
    </row>
    <row r="685" spans="1:48" x14ac:dyDescent="0.3">
      <c r="A685" t="s">
        <v>1604</v>
      </c>
      <c r="B685" t="s">
        <v>1605</v>
      </c>
      <c r="C685" t="s">
        <v>10318</v>
      </c>
      <c r="D685" t="s">
        <v>306</v>
      </c>
      <c r="E685">
        <v>5815.080444231</v>
      </c>
      <c r="F685">
        <v>172.89</v>
      </c>
      <c r="G685">
        <v>-19.734735648854102</v>
      </c>
      <c r="H685">
        <f>(Table2[[#This Row],[1Y Return vs Nifty]]-AVERAGE(Table2[1Y Return vs Nifty]))/_xlfn.STDEV.P(Table2[1Y Return vs Nifty])</f>
        <v>-0.77807281939250839</v>
      </c>
      <c r="I685">
        <v>1.41180786866073</v>
      </c>
      <c r="J685">
        <f>(Table2[[#This Row],[1M Return vs Nifty]]-AVERAGE(Table2[1M Return vs Nifty]))/_xlfn.STDEV.P(Table2[1M Return vs Nifty])</f>
        <v>0.12483884970567181</v>
      </c>
      <c r="K685">
        <v>-19.272140962871099</v>
      </c>
      <c r="L685">
        <f>(Table2[[#This Row],[6M Return vs Nifty]]-AVERAGE(Table2[6M Return vs Nifty]))/_xlfn.STDEV.P(Table2[6M Return vs Nifty])</f>
        <v>-0.93140567062043933</v>
      </c>
      <c r="M685">
        <v>6.0368690241127103</v>
      </c>
      <c r="N685">
        <f>(Table2[[#This Row],[1W Return vs Nifty]]-AVERAGE(Table2[1W Return vs Nifty]))/_xlfn.STDEV.P(Table2[1W Return vs Nifty])</f>
        <v>1.2714624269610519</v>
      </c>
      <c r="O685">
        <v>162.97999999999999</v>
      </c>
      <c r="P685">
        <v>163.951266865436</v>
      </c>
      <c r="Q685">
        <v>165.29791052261501</v>
      </c>
      <c r="R685">
        <v>79.056326683532703</v>
      </c>
      <c r="S685" s="2">
        <f>(Table2[[#This Row],[Close Price]]-Table2[[#This Row],[20D EMA]])/Table2[[#This Row],[20D EMA]]</f>
        <v>6.0805006749294378E-2</v>
      </c>
      <c r="T685" s="2">
        <f>(Table2[[#This Row],[Close Price]]-Table2[[#This Row],[50D EMA]])/Table2[[#This Row],[50D EMA]]</f>
        <v>5.452067132790446E-2</v>
      </c>
      <c r="U685" s="2">
        <f>(Table2[[#This Row],[Close Price]]-Table2[[#This Row],[200D EMA]])/Table2[[#This Row],[200D EMA]]</f>
        <v>4.5929736518637194E-2</v>
      </c>
      <c r="V685">
        <v>0.91636019284129</v>
      </c>
      <c r="W685">
        <v>171.3</v>
      </c>
      <c r="X685">
        <v>177.29</v>
      </c>
      <c r="Y685">
        <v>165.35</v>
      </c>
      <c r="Z685">
        <v>177.29</v>
      </c>
      <c r="AA685">
        <v>151.5</v>
      </c>
      <c r="AB685">
        <v>177.29</v>
      </c>
      <c r="AC685" s="2">
        <f>(Table2[[#This Row],[Close Price]]/Table2[[#This Row],[Day Low]])-1</f>
        <v>9.2819614711032727E-3</v>
      </c>
      <c r="AD685" s="2">
        <f>(Table2[[#This Row],[Day High]]/Table2[[#This Row],[Close Price]])-1</f>
        <v>2.5449707906761487E-2</v>
      </c>
      <c r="AE685" s="2">
        <f>(Table2[[#This Row],[Close Price]]/Table2[[#This Row],[Current Week Low]])-1</f>
        <v>4.5600241911097683E-2</v>
      </c>
      <c r="AF685" s="2">
        <f>(Table2[[#This Row],[Current Week High]]/Table2[[#This Row],[Close Price]])-1</f>
        <v>2.5449707906761487E-2</v>
      </c>
      <c r="AG685" s="2">
        <f>(Table2[[#This Row],[Close Price]]/Table2[[#This Row],[Current Month Low]])-1</f>
        <v>0.14118811881188109</v>
      </c>
      <c r="AH685" s="2">
        <f>(Table2[[#This Row],[Current Month High]]/Table2[[#This Row],[Close Price]])-1</f>
        <v>2.5449707906761487E-2</v>
      </c>
      <c r="AI685">
        <v>27.017178552836999</v>
      </c>
      <c r="AJ685">
        <v>32.941176470588204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</v>
      </c>
      <c r="AM685" t="s">
        <v>10350</v>
      </c>
      <c r="AN685">
        <v>9.17</v>
      </c>
      <c r="AO685" t="s">
        <v>10349</v>
      </c>
      <c r="AP685">
        <v>-5.0041664213468999E-2</v>
      </c>
      <c r="AQ685">
        <f>(Table2[[#This Row],[Sharpe Ratio]]-AVERAGE(Table2[Sharpe Ratio]))/_xlfn.STDEV.P(Table2[Sharpe Ratio])</f>
        <v>-1.3281166275371561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597</v>
      </c>
      <c r="AT685">
        <f>_xlfn.RANK.AVG(Table2[[#This Row],[6M Return vs Nifty Z-Score]],Table2[6M Return vs Nifty Z-Score])</f>
        <v>623</v>
      </c>
      <c r="AU685">
        <f>_xlfn.RANK.AVG(Table2[[#This Row],[Sharpe Ratio Z-Score]],Table2[Sharpe Ratio Z-Score])</f>
        <v>666</v>
      </c>
      <c r="AV685">
        <f>(Table2[[#This Row],[Rank 1Y]]+Table2[[#This Row],[Rank 6M]]+Table2[[#This Row],[Rank Sharpe]])/3</f>
        <v>628.66666666666663</v>
      </c>
    </row>
    <row r="686" spans="1:48" x14ac:dyDescent="0.3">
      <c r="A686" t="s">
        <v>486</v>
      </c>
      <c r="B686" t="s">
        <v>487</v>
      </c>
      <c r="C686" t="s">
        <v>6698</v>
      </c>
      <c r="D686" t="s">
        <v>80</v>
      </c>
      <c r="E686">
        <v>44097.144033974997</v>
      </c>
      <c r="F686">
        <v>2348.25</v>
      </c>
      <c r="G686">
        <v>-11.5709039826727</v>
      </c>
      <c r="H686">
        <f>(Table2[[#This Row],[1Y Return vs Nifty]]-AVERAGE(Table2[1Y Return vs Nifty]))/_xlfn.STDEV.P(Table2[1Y Return vs Nifty])</f>
        <v>-0.64934920196222989</v>
      </c>
      <c r="I686">
        <v>-11.975101452010099</v>
      </c>
      <c r="J686">
        <f>(Table2[[#This Row],[1M Return vs Nifty]]-AVERAGE(Table2[1M Return vs Nifty]))/_xlfn.STDEV.P(Table2[1M Return vs Nifty])</f>
        <v>-1.1630155577955212</v>
      </c>
      <c r="K686">
        <v>-24.731737425807601</v>
      </c>
      <c r="L686">
        <f>(Table2[[#This Row],[6M Return vs Nifty]]-AVERAGE(Table2[6M Return vs Nifty]))/_xlfn.STDEV.P(Table2[6M Return vs Nifty])</f>
        <v>-1.1187937184398118</v>
      </c>
      <c r="M686">
        <v>-2.0408355698229999</v>
      </c>
      <c r="N686">
        <f>(Table2[[#This Row],[1W Return vs Nifty]]-AVERAGE(Table2[1W Return vs Nifty]))/_xlfn.STDEV.P(Table2[1W Return vs Nifty])</f>
        <v>-0.56068296701156073</v>
      </c>
      <c r="O686">
        <v>2389.81</v>
      </c>
      <c r="P686">
        <v>2474.90456325886</v>
      </c>
      <c r="Q686">
        <v>2412.06255712343</v>
      </c>
      <c r="R686">
        <v>45.323057862108001</v>
      </c>
      <c r="S686" s="2">
        <f>(Table2[[#This Row],[Close Price]]-Table2[[#This Row],[20D EMA]])/Table2[[#This Row],[20D EMA]]</f>
        <v>-1.7390503847586187E-2</v>
      </c>
      <c r="T686" s="2">
        <f>(Table2[[#This Row],[Close Price]]-Table2[[#This Row],[50D EMA]])/Table2[[#This Row],[50D EMA]]</f>
        <v>-5.1175534256596177E-2</v>
      </c>
      <c r="U686" s="2">
        <f>(Table2[[#This Row],[Close Price]]-Table2[[#This Row],[200D EMA]])/Table2[[#This Row],[200D EMA]]</f>
        <v>-2.645559790104755E-2</v>
      </c>
      <c r="V686">
        <v>0.51947134090333402</v>
      </c>
      <c r="W686">
        <v>2335.25</v>
      </c>
      <c r="X686">
        <v>2357.5</v>
      </c>
      <c r="Y686">
        <v>2320</v>
      </c>
      <c r="Z686">
        <v>2357.5</v>
      </c>
      <c r="AA686">
        <v>2267.6999999999998</v>
      </c>
      <c r="AB686">
        <v>2590.5500000000002</v>
      </c>
      <c r="AC686" s="2">
        <f>(Table2[[#This Row],[Close Price]]/Table2[[#This Row],[Day Low]])-1</f>
        <v>5.566855797023873E-3</v>
      </c>
      <c r="AD686" s="2">
        <f>(Table2[[#This Row],[Day High]]/Table2[[#This Row],[Close Price]])-1</f>
        <v>3.9391035877780478E-3</v>
      </c>
      <c r="AE686" s="2">
        <f>(Table2[[#This Row],[Close Price]]/Table2[[#This Row],[Current Week Low]])-1</f>
        <v>1.2176724137931139E-2</v>
      </c>
      <c r="AF686" s="2">
        <f>(Table2[[#This Row],[Current Week High]]/Table2[[#This Row],[Close Price]])-1</f>
        <v>3.9391035877780478E-3</v>
      </c>
      <c r="AG686" s="2">
        <f>(Table2[[#This Row],[Close Price]]/Table2[[#This Row],[Current Month Low]])-1</f>
        <v>3.552057150416732E-2</v>
      </c>
      <c r="AH686" s="2">
        <f>(Table2[[#This Row],[Current Month High]]/Table2[[#This Row],[Close Price]])-1</f>
        <v>0.10318322154796133</v>
      </c>
      <c r="AI686">
        <v>21.111465985308101</v>
      </c>
      <c r="AJ686">
        <v>30.241264559068199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-0.12</v>
      </c>
      <c r="AM686" t="s">
        <v>10348</v>
      </c>
      <c r="AN686">
        <v>-0.38</v>
      </c>
      <c r="AO686" t="s">
        <v>10348</v>
      </c>
      <c r="AP686">
        <v>-4.9959538925028003E-2</v>
      </c>
      <c r="AQ686">
        <f>(Table2[[#This Row],[Sharpe Ratio]]-AVERAGE(Table2[Sharpe Ratio]))/_xlfn.STDEV.P(Table2[Sharpe Ratio])</f>
        <v>-1.3271730985517238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545</v>
      </c>
      <c r="AT686">
        <f>_xlfn.RANK.AVG(Table2[[#This Row],[6M Return vs Nifty Z-Score]],Table2[6M Return vs Nifty Z-Score])</f>
        <v>677</v>
      </c>
      <c r="AU686">
        <f>_xlfn.RANK.AVG(Table2[[#This Row],[Sharpe Ratio Z-Score]],Table2[Sharpe Ratio Z-Score])</f>
        <v>665</v>
      </c>
      <c r="AV686">
        <f>(Table2[[#This Row],[Rank 1Y]]+Table2[[#This Row],[Rank 6M]]+Table2[[#This Row],[Rank Sharpe]])/3</f>
        <v>629</v>
      </c>
    </row>
    <row r="687" spans="1:48" x14ac:dyDescent="0.3">
      <c r="A687" t="s">
        <v>2331</v>
      </c>
      <c r="B687" t="s">
        <v>2332</v>
      </c>
      <c r="C687" t="s">
        <v>6698</v>
      </c>
      <c r="D687" t="s">
        <v>80</v>
      </c>
      <c r="E687">
        <v>2338.1086260000002</v>
      </c>
      <c r="F687">
        <v>90.51</v>
      </c>
      <c r="G687">
        <v>-47.4615808836705</v>
      </c>
      <c r="H687">
        <f>(Table2[[#This Row],[1Y Return vs Nifty]]-AVERAGE(Table2[1Y Return vs Nifty]))/_xlfn.STDEV.P(Table2[1Y Return vs Nifty])</f>
        <v>-1.2152572157023942</v>
      </c>
      <c r="I687">
        <v>-9.7757315822944797</v>
      </c>
      <c r="J687">
        <f>(Table2[[#This Row],[1M Return vs Nifty]]-AVERAGE(Table2[1M Return vs Nifty]))/_xlfn.STDEV.P(Table2[1M Return vs Nifty])</f>
        <v>-0.95143063460007182</v>
      </c>
      <c r="K687">
        <v>-32.921305381764199</v>
      </c>
      <c r="L687">
        <f>(Table2[[#This Row],[6M Return vs Nifty]]-AVERAGE(Table2[6M Return vs Nifty]))/_xlfn.STDEV.P(Table2[6M Return vs Nifty])</f>
        <v>-1.3998817369717491</v>
      </c>
      <c r="M687">
        <v>-0.92827660988210203</v>
      </c>
      <c r="N687">
        <f>(Table2[[#This Row],[1W Return vs Nifty]]-AVERAGE(Table2[1W Return vs Nifty]))/_xlfn.STDEV.P(Table2[1W Return vs Nifty])</f>
        <v>-0.30833779267713768</v>
      </c>
      <c r="O687">
        <v>92.29</v>
      </c>
      <c r="P687">
        <v>94.245784489500295</v>
      </c>
      <c r="Q687">
        <v>98.817666403843305</v>
      </c>
      <c r="R687">
        <v>42.4561584567248</v>
      </c>
      <c r="S687" s="2">
        <f>(Table2[[#This Row],[Close Price]]-Table2[[#This Row],[20D EMA]])/Table2[[#This Row],[20D EMA]]</f>
        <v>-1.9287030014086045E-2</v>
      </c>
      <c r="T687" s="2">
        <f>(Table2[[#This Row],[Close Price]]-Table2[[#This Row],[50D EMA]])/Table2[[#This Row],[50D EMA]]</f>
        <v>-3.9638743629074304E-2</v>
      </c>
      <c r="U687" s="2">
        <f>(Table2[[#This Row],[Close Price]]-Table2[[#This Row],[200D EMA]])/Table2[[#This Row],[200D EMA]]</f>
        <v>-8.4070659692487837E-2</v>
      </c>
      <c r="V687">
        <v>0.40020282522407602</v>
      </c>
      <c r="W687">
        <v>90</v>
      </c>
      <c r="X687">
        <v>91.89</v>
      </c>
      <c r="Y687">
        <v>90</v>
      </c>
      <c r="Z687">
        <v>95.08</v>
      </c>
      <c r="AA687">
        <v>88.69</v>
      </c>
      <c r="AB687">
        <v>96.44</v>
      </c>
      <c r="AC687" s="2">
        <f>(Table2[[#This Row],[Close Price]]/Table2[[#This Row],[Day Low]])-1</f>
        <v>5.6666666666667087E-3</v>
      </c>
      <c r="AD687" s="2">
        <f>(Table2[[#This Row],[Day High]]/Table2[[#This Row],[Close Price]])-1</f>
        <v>1.5246934040437532E-2</v>
      </c>
      <c r="AE687" s="2">
        <f>(Table2[[#This Row],[Close Price]]/Table2[[#This Row],[Current Week Low]])-1</f>
        <v>5.6666666666667087E-3</v>
      </c>
      <c r="AF687" s="2">
        <f>(Table2[[#This Row],[Current Week High]]/Table2[[#This Row],[Close Price]])-1</f>
        <v>5.0491658380289461E-2</v>
      </c>
      <c r="AG687" s="2">
        <f>(Table2[[#This Row],[Close Price]]/Table2[[#This Row],[Current Month Low]])-1</f>
        <v>2.0520915548539964E-2</v>
      </c>
      <c r="AH687" s="2">
        <f>(Table2[[#This Row],[Current Month High]]/Table2[[#This Row],[Close Price]])-1</f>
        <v>6.5517622362169847E-2</v>
      </c>
      <c r="AI687">
        <v>72.3566456745111</v>
      </c>
      <c r="AJ687">
        <v>9.1797346200241208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-0.09</v>
      </c>
      <c r="AM687" t="s">
        <v>10348</v>
      </c>
      <c r="AN687">
        <v>-1.9</v>
      </c>
      <c r="AO687" t="s">
        <v>10348</v>
      </c>
      <c r="AP687">
        <v>2.1893427876653999E-2</v>
      </c>
      <c r="AQ687">
        <f>(Table2[[#This Row],[Sharpe Ratio]]-AVERAGE(Table2[Sharpe Ratio]))/_xlfn.STDEV.P(Table2[Sharpe Ratio])</f>
        <v>-0.50166175906467381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708</v>
      </c>
      <c r="AT687">
        <f>_xlfn.RANK.AVG(Table2[[#This Row],[6M Return vs Nifty Z-Score]],Table2[6M Return vs Nifty Z-Score])</f>
        <v>707</v>
      </c>
      <c r="AU687">
        <f>_xlfn.RANK.AVG(Table2[[#This Row],[Sharpe Ratio Z-Score]],Table2[Sharpe Ratio Z-Score])</f>
        <v>473</v>
      </c>
      <c r="AV687">
        <f>(Table2[[#This Row],[Rank 1Y]]+Table2[[#This Row],[Rank 6M]]+Table2[[#This Row],[Rank Sharpe]])/3</f>
        <v>629.33333333333337</v>
      </c>
    </row>
    <row r="688" spans="1:48" x14ac:dyDescent="0.3">
      <c r="A688" t="s">
        <v>1193</v>
      </c>
      <c r="B688" t="s">
        <v>1194</v>
      </c>
      <c r="C688" t="s">
        <v>6698</v>
      </c>
      <c r="D688" t="s">
        <v>80</v>
      </c>
      <c r="E688">
        <v>10187.422381364901</v>
      </c>
      <c r="F688">
        <v>1322.95</v>
      </c>
      <c r="G688">
        <v>-12.5937444752694</v>
      </c>
      <c r="H688">
        <f>(Table2[[#This Row],[1Y Return vs Nifty]]-AVERAGE(Table2[1Y Return vs Nifty]))/_xlfn.STDEV.P(Table2[1Y Return vs Nifty])</f>
        <v>-0.66547688974964847</v>
      </c>
      <c r="I688">
        <v>-16.111237154018799</v>
      </c>
      <c r="J688">
        <f>(Table2[[#This Row],[1M Return vs Nifty]]-AVERAGE(Table2[1M Return vs Nifty]))/_xlfn.STDEV.P(Table2[1M Return vs Nifty])</f>
        <v>-1.5609222341057793</v>
      </c>
      <c r="K688">
        <v>-37.835344985062299</v>
      </c>
      <c r="L688">
        <f>(Table2[[#This Row],[6M Return vs Nifty]]-AVERAGE(Table2[6M Return vs Nifty]))/_xlfn.STDEV.P(Table2[6M Return vs Nifty])</f>
        <v>-1.5685448047314923</v>
      </c>
      <c r="M688">
        <v>-1.6268086348241801E-2</v>
      </c>
      <c r="N688">
        <f>(Table2[[#This Row],[1W Return vs Nifty]]-AVERAGE(Table2[1W Return vs Nifty]))/_xlfn.STDEV.P(Table2[1W Return vs Nifty])</f>
        <v>-0.10148048609640832</v>
      </c>
      <c r="O688">
        <v>1366.85</v>
      </c>
      <c r="P688">
        <v>1437.27627038889</v>
      </c>
      <c r="Q688">
        <v>1432.6116929729101</v>
      </c>
      <c r="R688">
        <v>42.735326187228203</v>
      </c>
      <c r="S688" s="2">
        <f>(Table2[[#This Row],[Close Price]]-Table2[[#This Row],[20D EMA]])/Table2[[#This Row],[20D EMA]]</f>
        <v>-3.2117642755240053E-2</v>
      </c>
      <c r="T688" s="2">
        <f>(Table2[[#This Row],[Close Price]]-Table2[[#This Row],[50D EMA]])/Table2[[#This Row],[50D EMA]]</f>
        <v>-7.9543698552788464E-2</v>
      </c>
      <c r="U688" s="2">
        <f>(Table2[[#This Row],[Close Price]]-Table2[[#This Row],[200D EMA]])/Table2[[#This Row],[200D EMA]]</f>
        <v>-7.6546696854989077E-2</v>
      </c>
      <c r="V688">
        <v>0.89258067386745599</v>
      </c>
      <c r="W688">
        <v>1316.55</v>
      </c>
      <c r="X688">
        <v>1337.15</v>
      </c>
      <c r="Y688">
        <v>1316.55</v>
      </c>
      <c r="Z688">
        <v>1337.15</v>
      </c>
      <c r="AA688">
        <v>1212</v>
      </c>
      <c r="AB688">
        <v>1554.95</v>
      </c>
      <c r="AC688" s="2">
        <f>(Table2[[#This Row],[Close Price]]/Table2[[#This Row],[Day Low]])-1</f>
        <v>4.8611902320458977E-3</v>
      </c>
      <c r="AD688" s="2">
        <f>(Table2[[#This Row],[Day High]]/Table2[[#This Row],[Close Price]])-1</f>
        <v>1.0733587815110246E-2</v>
      </c>
      <c r="AE688" s="2">
        <f>(Table2[[#This Row],[Close Price]]/Table2[[#This Row],[Current Week Low]])-1</f>
        <v>4.8611902320458977E-3</v>
      </c>
      <c r="AF688" s="2">
        <f>(Table2[[#This Row],[Current Week High]]/Table2[[#This Row],[Close Price]])-1</f>
        <v>1.0733587815110246E-2</v>
      </c>
      <c r="AG688" s="2">
        <f>(Table2[[#This Row],[Close Price]]/Table2[[#This Row],[Current Month Low]])-1</f>
        <v>9.1542904290428995E-2</v>
      </c>
      <c r="AH688" s="2">
        <f>(Table2[[#This Row],[Current Month High]]/Table2[[#This Row],[Close Price]])-1</f>
        <v>0.17536566007785637</v>
      </c>
      <c r="AI688">
        <v>36.210741146679702</v>
      </c>
      <c r="AJ688">
        <v>18.416577157178601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-0.16</v>
      </c>
      <c r="AM688" t="s">
        <v>10348</v>
      </c>
      <c r="AN688">
        <v>-7.21</v>
      </c>
      <c r="AO688" t="s">
        <v>10348</v>
      </c>
      <c r="AP688">
        <v>-2.4340228986583001E-2</v>
      </c>
      <c r="AQ688">
        <f>(Table2[[#This Row],[Sharpe Ratio]]-AVERAGE(Table2[Sharpe Ratio]))/_xlfn.STDEV.P(Table2[Sharpe Ratio])</f>
        <v>-1.0328354837613412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552</v>
      </c>
      <c r="AT688">
        <f>_xlfn.RANK.AVG(Table2[[#This Row],[6M Return vs Nifty Z-Score]],Table2[6M Return vs Nifty Z-Score])</f>
        <v>721</v>
      </c>
      <c r="AU688">
        <f>_xlfn.RANK.AVG(Table2[[#This Row],[Sharpe Ratio Z-Score]],Table2[Sharpe Ratio Z-Score])</f>
        <v>618</v>
      </c>
      <c r="AV688">
        <f>(Table2[[#This Row],[Rank 1Y]]+Table2[[#This Row],[Rank 6M]]+Table2[[#This Row],[Rank Sharpe]])/3</f>
        <v>630.33333333333337</v>
      </c>
    </row>
    <row r="689" spans="1:48" x14ac:dyDescent="0.3">
      <c r="A689" t="s">
        <v>965</v>
      </c>
      <c r="B689" t="s">
        <v>966</v>
      </c>
      <c r="C689" t="s">
        <v>10305</v>
      </c>
      <c r="D689" t="s">
        <v>541</v>
      </c>
      <c r="E689">
        <v>15330.976180725</v>
      </c>
      <c r="F689">
        <v>307.25</v>
      </c>
      <c r="G689">
        <v>-14.823931469975999</v>
      </c>
      <c r="H689">
        <f>(Table2[[#This Row],[1Y Return vs Nifty]]-AVERAGE(Table2[1Y Return vs Nifty]))/_xlfn.STDEV.P(Table2[1Y Return vs Nifty])</f>
        <v>-0.70064147290657608</v>
      </c>
      <c r="I689">
        <v>-3.4193538732747601</v>
      </c>
      <c r="J689">
        <f>(Table2[[#This Row],[1M Return vs Nifty]]-AVERAGE(Table2[1M Return vs Nifty]))/_xlfn.STDEV.P(Table2[1M Return vs Nifty])</f>
        <v>-0.33993108289524471</v>
      </c>
      <c r="K689">
        <v>-21.311889854636402</v>
      </c>
      <c r="L689">
        <f>(Table2[[#This Row],[6M Return vs Nifty]]-AVERAGE(Table2[6M Return vs Nifty]))/_xlfn.STDEV.P(Table2[6M Return vs Nifty])</f>
        <v>-1.0014153435815145</v>
      </c>
      <c r="M689">
        <v>0.65329121261380196</v>
      </c>
      <c r="N689">
        <f>(Table2[[#This Row],[1W Return vs Nifty]]-AVERAGE(Table2[1W Return vs Nifty]))/_xlfn.STDEV.P(Table2[1W Return vs Nifty])</f>
        <v>5.0385674806009487E-2</v>
      </c>
      <c r="O689">
        <v>311.51</v>
      </c>
      <c r="P689">
        <v>317.079113699066</v>
      </c>
      <c r="Q689">
        <v>317.50335164092502</v>
      </c>
      <c r="R689">
        <v>42.905871630099398</v>
      </c>
      <c r="S689" s="2">
        <f>(Table2[[#This Row],[Close Price]]-Table2[[#This Row],[20D EMA]])/Table2[[#This Row],[20D EMA]]</f>
        <v>-1.3675323424609132E-2</v>
      </c>
      <c r="T689" s="2">
        <f>(Table2[[#This Row],[Close Price]]-Table2[[#This Row],[50D EMA]])/Table2[[#This Row],[50D EMA]]</f>
        <v>-3.0998931416197383E-2</v>
      </c>
      <c r="U689" s="2">
        <f>(Table2[[#This Row],[Close Price]]-Table2[[#This Row],[200D EMA]])/Table2[[#This Row],[200D EMA]]</f>
        <v>-3.2293680012930606E-2</v>
      </c>
      <c r="V689">
        <v>0.83257027838203601</v>
      </c>
      <c r="W689">
        <v>304.95</v>
      </c>
      <c r="X689">
        <v>316</v>
      </c>
      <c r="Y689">
        <v>304.95</v>
      </c>
      <c r="Z689">
        <v>316</v>
      </c>
      <c r="AA689">
        <v>299.5</v>
      </c>
      <c r="AB689">
        <v>323.5</v>
      </c>
      <c r="AC689" s="2">
        <f>(Table2[[#This Row],[Close Price]]/Table2[[#This Row],[Day Low]])-1</f>
        <v>7.542220036071523E-3</v>
      </c>
      <c r="AD689" s="2">
        <f>(Table2[[#This Row],[Day High]]/Table2[[#This Row],[Close Price]])-1</f>
        <v>2.8478437754271724E-2</v>
      </c>
      <c r="AE689" s="2">
        <f>(Table2[[#This Row],[Close Price]]/Table2[[#This Row],[Current Week Low]])-1</f>
        <v>7.542220036071523E-3</v>
      </c>
      <c r="AF689" s="2">
        <f>(Table2[[#This Row],[Current Week High]]/Table2[[#This Row],[Close Price]])-1</f>
        <v>2.8478437754271724E-2</v>
      </c>
      <c r="AG689" s="2">
        <f>(Table2[[#This Row],[Close Price]]/Table2[[#This Row],[Current Month Low]])-1</f>
        <v>2.5876460767946474E-2</v>
      </c>
      <c r="AH689" s="2">
        <f>(Table2[[#This Row],[Current Month High]]/Table2[[#This Row],[Close Price]])-1</f>
        <v>5.288852725793336E-2</v>
      </c>
      <c r="AI689">
        <v>27.5834011391375</v>
      </c>
      <c r="AJ689">
        <v>19.552529182879301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10348</v>
      </c>
      <c r="AN689">
        <v>-0.69</v>
      </c>
      <c r="AO689" t="s">
        <v>10348</v>
      </c>
      <c r="AP689">
        <v>-5.8961929720210998E-2</v>
      </c>
      <c r="AQ689">
        <f>(Table2[[#This Row],[Sharpe Ratio]]-AVERAGE(Table2[Sharpe Ratio]))/_xlfn.STDEV.P(Table2[Sharpe Ratio])</f>
        <v>-1.430600639747468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569</v>
      </c>
      <c r="AT689">
        <f>_xlfn.RANK.AVG(Table2[[#This Row],[6M Return vs Nifty Z-Score]],Table2[6M Return vs Nifty Z-Score])</f>
        <v>649</v>
      </c>
      <c r="AU689">
        <f>_xlfn.RANK.AVG(Table2[[#This Row],[Sharpe Ratio Z-Score]],Table2[Sharpe Ratio Z-Score])</f>
        <v>677</v>
      </c>
      <c r="AV689">
        <f>(Table2[[#This Row],[Rank 1Y]]+Table2[[#This Row],[Rank 6M]]+Table2[[#This Row],[Rank Sharpe]])/3</f>
        <v>631.66666666666663</v>
      </c>
    </row>
    <row r="690" spans="1:48" x14ac:dyDescent="0.3">
      <c r="A690" t="s">
        <v>1844</v>
      </c>
      <c r="B690" t="s">
        <v>1845</v>
      </c>
      <c r="C690" t="s">
        <v>10307</v>
      </c>
      <c r="D690" t="s">
        <v>265</v>
      </c>
      <c r="E690">
        <v>4098.4459842400001</v>
      </c>
      <c r="F690">
        <v>485.6</v>
      </c>
      <c r="G690">
        <v>-33.972646849147402</v>
      </c>
      <c r="H690">
        <f>(Table2[[#This Row],[1Y Return vs Nifty]]-AVERAGE(Table2[1Y Return vs Nifty]))/_xlfn.STDEV.P(Table2[1Y Return vs Nifty])</f>
        <v>-1.002569784701703</v>
      </c>
      <c r="I690">
        <v>-3.9067821200769601</v>
      </c>
      <c r="J690">
        <f>(Table2[[#This Row],[1M Return vs Nifty]]-AVERAGE(Table2[1M Return vs Nifty]))/_xlfn.STDEV.P(Table2[1M Return vs Nifty])</f>
        <v>-0.38682290840537198</v>
      </c>
      <c r="K690">
        <v>-24.265322062290899</v>
      </c>
      <c r="L690">
        <f>(Table2[[#This Row],[6M Return vs Nifty]]-AVERAGE(Table2[6M Return vs Nifty]))/_xlfn.STDEV.P(Table2[6M Return vs Nifty])</f>
        <v>-1.102785087575664</v>
      </c>
      <c r="M690">
        <v>-2.01913436584067</v>
      </c>
      <c r="N690">
        <f>(Table2[[#This Row],[1W Return vs Nifty]]-AVERAGE(Table2[1W Return vs Nifty]))/_xlfn.STDEV.P(Table2[1W Return vs Nifty])</f>
        <v>-0.55576080620987267</v>
      </c>
      <c r="O690">
        <v>485.35</v>
      </c>
      <c r="P690">
        <v>493.32629969613902</v>
      </c>
      <c r="Q690">
        <v>504.867483015728</v>
      </c>
      <c r="R690">
        <v>53.992424732726597</v>
      </c>
      <c r="S690" s="2">
        <f>(Table2[[#This Row],[Close Price]]-Table2[[#This Row],[20D EMA]])/Table2[[#This Row],[20D EMA]]</f>
        <v>5.1509220150406916E-4</v>
      </c>
      <c r="T690" s="2">
        <f>(Table2[[#This Row],[Close Price]]-Table2[[#This Row],[50D EMA]])/Table2[[#This Row],[50D EMA]]</f>
        <v>-1.566164159684565E-2</v>
      </c>
      <c r="U690" s="2">
        <f>(Table2[[#This Row],[Close Price]]-Table2[[#This Row],[200D EMA]])/Table2[[#This Row],[200D EMA]]</f>
        <v>-3.8163446179257578E-2</v>
      </c>
      <c r="V690">
        <v>0.64375273894579699</v>
      </c>
      <c r="W690">
        <v>483.05</v>
      </c>
      <c r="X690">
        <v>488.45</v>
      </c>
      <c r="Y690">
        <v>481.5</v>
      </c>
      <c r="Z690">
        <v>488.45</v>
      </c>
      <c r="AA690">
        <v>465.3</v>
      </c>
      <c r="AB690">
        <v>498.3</v>
      </c>
      <c r="AC690" s="2">
        <f>(Table2[[#This Row],[Close Price]]/Table2[[#This Row],[Day Low]])-1</f>
        <v>5.2789566297484214E-3</v>
      </c>
      <c r="AD690" s="2">
        <f>(Table2[[#This Row],[Day High]]/Table2[[#This Row],[Close Price]])-1</f>
        <v>5.8690280065896161E-3</v>
      </c>
      <c r="AE690" s="2">
        <f>(Table2[[#This Row],[Close Price]]/Table2[[#This Row],[Current Week Low]])-1</f>
        <v>8.5150571131880071E-3</v>
      </c>
      <c r="AF690" s="2">
        <f>(Table2[[#This Row],[Current Week High]]/Table2[[#This Row],[Close Price]])-1</f>
        <v>5.8690280065896161E-3</v>
      </c>
      <c r="AG690" s="2">
        <f>(Table2[[#This Row],[Close Price]]/Table2[[#This Row],[Current Month Low]])-1</f>
        <v>4.3627767032022424E-2</v>
      </c>
      <c r="AH690" s="2">
        <f>(Table2[[#This Row],[Current Month High]]/Table2[[#This Row],[Close Price]])-1</f>
        <v>2.6153212520592994E-2</v>
      </c>
      <c r="AI690">
        <v>43.945634266886302</v>
      </c>
      <c r="AJ690">
        <v>8.6353467561521402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-0.15</v>
      </c>
      <c r="AM690" t="s">
        <v>10348</v>
      </c>
      <c r="AN690">
        <v>1.1200000000000001</v>
      </c>
      <c r="AO690" t="s">
        <v>10349</v>
      </c>
      <c r="AQ690">
        <f>(Table2[[#This Row],[Sharpe Ratio]]-AVERAGE(Table2[Sharpe Ratio]))/_xlfn.STDEV.P(Table2[Sharpe Ratio])</f>
        <v>-0.75319309836626391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674</v>
      </c>
      <c r="AT690">
        <f>_xlfn.RANK.AVG(Table2[[#This Row],[6M Return vs Nifty Z-Score]],Table2[6M Return vs Nifty Z-Score])</f>
        <v>674</v>
      </c>
      <c r="AU690">
        <f>_xlfn.RANK.AVG(Table2[[#This Row],[Sharpe Ratio Z-Score]],Table2[Sharpe Ratio Z-Score])</f>
        <v>551.5</v>
      </c>
      <c r="AV690">
        <f>(Table2[[#This Row],[Rank 1Y]]+Table2[[#This Row],[Rank 6M]]+Table2[[#This Row],[Rank Sharpe]])/3</f>
        <v>633.16666666666663</v>
      </c>
    </row>
    <row r="691" spans="1:48" x14ac:dyDescent="0.3">
      <c r="A691" t="s">
        <v>1585</v>
      </c>
      <c r="B691" t="s">
        <v>1586</v>
      </c>
      <c r="C691" t="s">
        <v>10315</v>
      </c>
      <c r="D691" t="s">
        <v>262</v>
      </c>
      <c r="E691">
        <v>6102.26879964</v>
      </c>
      <c r="F691">
        <v>1357.35</v>
      </c>
      <c r="G691">
        <v>-42.194297769275899</v>
      </c>
      <c r="H691">
        <f>(Table2[[#This Row],[1Y Return vs Nifty]]-AVERAGE(Table2[1Y Return vs Nifty]))/_xlfn.STDEV.P(Table2[1Y Return vs Nifty])</f>
        <v>-1.1322050700631101</v>
      </c>
      <c r="I691">
        <v>-5.9876460006932204</v>
      </c>
      <c r="J691">
        <f>(Table2[[#This Row],[1M Return vs Nifty]]-AVERAGE(Table2[1M Return vs Nifty]))/_xlfn.STDEV.P(Table2[1M Return vs Nifty])</f>
        <v>-0.58700725685118615</v>
      </c>
      <c r="K691">
        <v>-11.685092236456899</v>
      </c>
      <c r="L691">
        <f>(Table2[[#This Row],[6M Return vs Nifty]]-AVERAGE(Table2[6M Return vs Nifty]))/_xlfn.STDEV.P(Table2[6M Return vs Nifty])</f>
        <v>-0.6709977340257034</v>
      </c>
      <c r="M691">
        <v>3.3108794277559799</v>
      </c>
      <c r="N691">
        <f>(Table2[[#This Row],[1W Return vs Nifty]]-AVERAGE(Table2[1W Return vs Nifty]))/_xlfn.STDEV.P(Table2[1W Return vs Nifty])</f>
        <v>0.65316681774407603</v>
      </c>
      <c r="O691">
        <v>1359.59</v>
      </c>
      <c r="P691">
        <v>1368.9282020150699</v>
      </c>
      <c r="Q691">
        <v>1417.49898031929</v>
      </c>
      <c r="R691">
        <v>51.805688838478098</v>
      </c>
      <c r="S691" s="2">
        <f>(Table2[[#This Row],[Close Price]]-Table2[[#This Row],[20D EMA]])/Table2[[#This Row],[20D EMA]]</f>
        <v>-1.6475555130590909E-3</v>
      </c>
      <c r="T691" s="2">
        <f>(Table2[[#This Row],[Close Price]]-Table2[[#This Row],[50D EMA]])/Table2[[#This Row],[50D EMA]]</f>
        <v>-8.4578592201014213E-3</v>
      </c>
      <c r="U691" s="2">
        <f>(Table2[[#This Row],[Close Price]]-Table2[[#This Row],[200D EMA]])/Table2[[#This Row],[200D EMA]]</f>
        <v>-4.2433173606757454E-2</v>
      </c>
      <c r="V691">
        <v>0.98425209363539701</v>
      </c>
      <c r="W691">
        <v>1353.25</v>
      </c>
      <c r="X691">
        <v>1374</v>
      </c>
      <c r="Y691">
        <v>1353.25</v>
      </c>
      <c r="Z691">
        <v>1386.2</v>
      </c>
      <c r="AA691">
        <v>1265.55</v>
      </c>
      <c r="AB691">
        <v>1466.95</v>
      </c>
      <c r="AC691" s="2">
        <f>(Table2[[#This Row],[Close Price]]/Table2[[#This Row],[Day Low]])-1</f>
        <v>3.02974321078886E-3</v>
      </c>
      <c r="AD691" s="2">
        <f>(Table2[[#This Row],[Day High]]/Table2[[#This Row],[Close Price]])-1</f>
        <v>1.2266548789921616E-2</v>
      </c>
      <c r="AE691" s="2">
        <f>(Table2[[#This Row],[Close Price]]/Table2[[#This Row],[Current Week Low]])-1</f>
        <v>3.02974321078886E-3</v>
      </c>
      <c r="AF691" s="2">
        <f>(Table2[[#This Row],[Current Week High]]/Table2[[#This Row],[Close Price]])-1</f>
        <v>2.1254650605960324E-2</v>
      </c>
      <c r="AG691" s="2">
        <f>(Table2[[#This Row],[Close Price]]/Table2[[#This Row],[Current Month Low]])-1</f>
        <v>7.2537631859665774E-2</v>
      </c>
      <c r="AH691" s="2">
        <f>(Table2[[#This Row],[Current Month High]]/Table2[[#This Row],[Close Price]])-1</f>
        <v>8.0745570412937173E-2</v>
      </c>
      <c r="AI691">
        <v>39.827605260249697</v>
      </c>
      <c r="AJ691">
        <v>18.742892135421201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</v>
      </c>
      <c r="AM691" t="s">
        <v>10350</v>
      </c>
      <c r="AN691">
        <v>0.26</v>
      </c>
      <c r="AO691" t="s">
        <v>10349</v>
      </c>
      <c r="AP691">
        <v>-4.9212050907652002E-2</v>
      </c>
      <c r="AQ691">
        <f>(Table2[[#This Row],[Sharpe Ratio]]-AVERAGE(Table2[Sharpe Ratio]))/_xlfn.STDEV.P(Table2[Sharpe Ratio])</f>
        <v>-1.3185852856618581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694</v>
      </c>
      <c r="AT691">
        <f>_xlfn.RANK.AVG(Table2[[#This Row],[6M Return vs Nifty Z-Score]],Table2[6M Return vs Nifty Z-Score])</f>
        <v>546</v>
      </c>
      <c r="AU691">
        <f>_xlfn.RANK.AVG(Table2[[#This Row],[Sharpe Ratio Z-Score]],Table2[Sharpe Ratio Z-Score])</f>
        <v>664</v>
      </c>
      <c r="AV691">
        <f>(Table2[[#This Row],[Rank 1Y]]+Table2[[#This Row],[Rank 6M]]+Table2[[#This Row],[Rank Sharpe]])/3</f>
        <v>634.66666666666663</v>
      </c>
    </row>
    <row r="692" spans="1:48" x14ac:dyDescent="0.3">
      <c r="A692" t="s">
        <v>1078</v>
      </c>
      <c r="B692" t="s">
        <v>1079</v>
      </c>
      <c r="C692" t="s">
        <v>6698</v>
      </c>
      <c r="D692" t="s">
        <v>80</v>
      </c>
      <c r="E692">
        <v>12155.809667355001</v>
      </c>
      <c r="F692">
        <v>340.35</v>
      </c>
      <c r="G692">
        <v>-29.738090394728101</v>
      </c>
      <c r="H692">
        <f>(Table2[[#This Row],[1Y Return vs Nifty]]-AVERAGE(Table2[1Y Return vs Nifty]))/_xlfn.STDEV.P(Table2[1Y Return vs Nifty])</f>
        <v>-0.93580120748034679</v>
      </c>
      <c r="I692">
        <v>-4.9821486434261599</v>
      </c>
      <c r="J692">
        <f>(Table2[[#This Row],[1M Return vs Nifty]]-AVERAGE(Table2[1M Return vs Nifty]))/_xlfn.STDEV.P(Table2[1M Return vs Nifty])</f>
        <v>-0.49027587754112628</v>
      </c>
      <c r="K692">
        <v>-10.9216377689845</v>
      </c>
      <c r="L692">
        <f>(Table2[[#This Row],[6M Return vs Nifty]]-AVERAGE(Table2[6M Return vs Nifty]))/_xlfn.STDEV.P(Table2[6M Return vs Nifty])</f>
        <v>-0.64479392148574077</v>
      </c>
      <c r="M692">
        <v>-1.8888600787380701E-2</v>
      </c>
      <c r="N692">
        <f>(Table2[[#This Row],[1W Return vs Nifty]]-AVERAGE(Table2[1W Return vs Nifty]))/_xlfn.STDEV.P(Table2[1W Return vs Nifty])</f>
        <v>-0.10207485834704887</v>
      </c>
      <c r="O692">
        <v>339.6</v>
      </c>
      <c r="P692">
        <v>341.12359924075599</v>
      </c>
      <c r="Q692">
        <v>342.01536289912002</v>
      </c>
      <c r="R692">
        <v>53.600472753165299</v>
      </c>
      <c r="S692" s="2">
        <f>(Table2[[#This Row],[Close Price]]-Table2[[#This Row],[20D EMA]])/Table2[[#This Row],[20D EMA]]</f>
        <v>2.2084805653710244E-3</v>
      </c>
      <c r="T692" s="2">
        <f>(Table2[[#This Row],[Close Price]]-Table2[[#This Row],[50D EMA]])/Table2[[#This Row],[50D EMA]]</f>
        <v>-2.2677974859487363E-3</v>
      </c>
      <c r="U692" s="2">
        <f>(Table2[[#This Row],[Close Price]]-Table2[[#This Row],[200D EMA]])/Table2[[#This Row],[200D EMA]]</f>
        <v>-4.8692634301670517E-3</v>
      </c>
      <c r="V692">
        <v>0.44251763845877101</v>
      </c>
      <c r="W692">
        <v>336.6</v>
      </c>
      <c r="X692">
        <v>342</v>
      </c>
      <c r="Y692">
        <v>336.6</v>
      </c>
      <c r="Z692">
        <v>343.6</v>
      </c>
      <c r="AA692">
        <v>323.95</v>
      </c>
      <c r="AB692">
        <v>353</v>
      </c>
      <c r="AC692" s="2">
        <f>(Table2[[#This Row],[Close Price]]/Table2[[#This Row],[Day Low]])-1</f>
        <v>1.1140819964349458E-2</v>
      </c>
      <c r="AD692" s="2">
        <f>(Table2[[#This Row],[Day High]]/Table2[[#This Row],[Close Price]])-1</f>
        <v>4.847950639047971E-3</v>
      </c>
      <c r="AE692" s="2">
        <f>(Table2[[#This Row],[Close Price]]/Table2[[#This Row],[Current Week Low]])-1</f>
        <v>1.1140819964349458E-2</v>
      </c>
      <c r="AF692" s="2">
        <f>(Table2[[#This Row],[Current Week High]]/Table2[[#This Row],[Close Price]])-1</f>
        <v>9.5489936829733502E-3</v>
      </c>
      <c r="AG692" s="2">
        <f>(Table2[[#This Row],[Close Price]]/Table2[[#This Row],[Current Month Low]])-1</f>
        <v>5.0625096465503949E-2</v>
      </c>
      <c r="AH692" s="2">
        <f>(Table2[[#This Row],[Current Month High]]/Table2[[#This Row],[Close Price]])-1</f>
        <v>3.7167621566034814E-2</v>
      </c>
      <c r="AI692">
        <v>16.938445717643599</v>
      </c>
      <c r="AJ692">
        <v>16.838311019567399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10348</v>
      </c>
      <c r="AN692">
        <v>2.52</v>
      </c>
      <c r="AO692" t="s">
        <v>10349</v>
      </c>
      <c r="AP692">
        <v>-0.115515233580152</v>
      </c>
      <c r="AQ692">
        <f>(Table2[[#This Row],[Sharpe Ratio]]-AVERAGE(Table2[Sharpe Ratio]))/_xlfn.STDEV.P(Table2[Sharpe Ratio])</f>
        <v>-2.0803357265489946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645</v>
      </c>
      <c r="AT692">
        <f>_xlfn.RANK.AVG(Table2[[#This Row],[6M Return vs Nifty Z-Score]],Table2[6M Return vs Nifty Z-Score])</f>
        <v>532</v>
      </c>
      <c r="AU692">
        <f>_xlfn.RANK.AVG(Table2[[#This Row],[Sharpe Ratio Z-Score]],Table2[Sharpe Ratio Z-Score])</f>
        <v>730</v>
      </c>
      <c r="AV692">
        <f>(Table2[[#This Row],[Rank 1Y]]+Table2[[#This Row],[Rank 6M]]+Table2[[#This Row],[Rank Sharpe]])/3</f>
        <v>635.66666666666663</v>
      </c>
    </row>
    <row r="693" spans="1:48" x14ac:dyDescent="0.3">
      <c r="A693" t="s">
        <v>1471</v>
      </c>
      <c r="B693" t="s">
        <v>1472</v>
      </c>
      <c r="C693" t="s">
        <v>10318</v>
      </c>
      <c r="D693" t="s">
        <v>561</v>
      </c>
      <c r="E693">
        <v>7202.904305</v>
      </c>
      <c r="F693">
        <v>2223.0500000000002</v>
      </c>
      <c r="G693">
        <v>-26.250870570155701</v>
      </c>
      <c r="H693">
        <f>(Table2[[#This Row],[1Y Return vs Nifty]]-AVERAGE(Table2[1Y Return vs Nifty]))/_xlfn.STDEV.P(Table2[1Y Return vs Nifty])</f>
        <v>-0.8808162973366146</v>
      </c>
      <c r="I693">
        <v>-10.364569418836799</v>
      </c>
      <c r="J693">
        <f>(Table2[[#This Row],[1M Return vs Nifty]]-AVERAGE(Table2[1M Return vs Nifty]))/_xlfn.STDEV.P(Table2[1M Return vs Nifty])</f>
        <v>-1.0080783181638604</v>
      </c>
      <c r="K693">
        <v>-12.407695472241</v>
      </c>
      <c r="L693">
        <f>(Table2[[#This Row],[6M Return vs Nifty]]-AVERAGE(Table2[6M Return vs Nifty]))/_xlfn.STDEV.P(Table2[6M Return vs Nifty])</f>
        <v>-0.69579942232277481</v>
      </c>
      <c r="M693">
        <v>-2.5434259591033701</v>
      </c>
      <c r="N693">
        <f>(Table2[[#This Row],[1W Return vs Nifty]]-AVERAGE(Table2[1W Return vs Nifty]))/_xlfn.STDEV.P(Table2[1W Return vs Nifty])</f>
        <v>-0.67467805758051169</v>
      </c>
      <c r="O693">
        <v>2225.08</v>
      </c>
      <c r="P693">
        <v>2258.0043230061401</v>
      </c>
      <c r="Q693">
        <v>2261.5683273538398</v>
      </c>
      <c r="R693">
        <v>54.227580356366502</v>
      </c>
      <c r="S693" s="2">
        <f>(Table2[[#This Row],[Close Price]]-Table2[[#This Row],[20D EMA]])/Table2[[#This Row],[20D EMA]]</f>
        <v>-9.1232674780221184E-4</v>
      </c>
      <c r="T693" s="2">
        <f>(Table2[[#This Row],[Close Price]]-Table2[[#This Row],[50D EMA]])/Table2[[#This Row],[50D EMA]]</f>
        <v>-1.5480184271571423E-2</v>
      </c>
      <c r="U693" s="2">
        <f>(Table2[[#This Row],[Close Price]]-Table2[[#This Row],[200D EMA]])/Table2[[#This Row],[200D EMA]]</f>
        <v>-1.7031688535764106E-2</v>
      </c>
      <c r="V693">
        <v>0.74799736613912404</v>
      </c>
      <c r="W693">
        <v>2174.3000000000002</v>
      </c>
      <c r="X693">
        <v>2229.9499999999998</v>
      </c>
      <c r="Y693">
        <v>2165</v>
      </c>
      <c r="Z693">
        <v>2229.9499999999998</v>
      </c>
      <c r="AA693">
        <v>2089.25</v>
      </c>
      <c r="AB693">
        <v>2549.75</v>
      </c>
      <c r="AC693" s="2">
        <f>(Table2[[#This Row],[Close Price]]/Table2[[#This Row],[Day Low]])-1</f>
        <v>2.2421009060387354E-2</v>
      </c>
      <c r="AD693" s="2">
        <f>(Table2[[#This Row],[Day High]]/Table2[[#This Row],[Close Price]])-1</f>
        <v>3.1038438181776318E-3</v>
      </c>
      <c r="AE693" s="2">
        <f>(Table2[[#This Row],[Close Price]]/Table2[[#This Row],[Current Week Low]])-1</f>
        <v>2.6812933025404329E-2</v>
      </c>
      <c r="AF693" s="2">
        <f>(Table2[[#This Row],[Current Week High]]/Table2[[#This Row],[Close Price]])-1</f>
        <v>3.1038438181776318E-3</v>
      </c>
      <c r="AG693" s="2">
        <f>(Table2[[#This Row],[Close Price]]/Table2[[#This Row],[Current Month Low]])-1</f>
        <v>6.4042120378126288E-2</v>
      </c>
      <c r="AH693" s="2">
        <f>(Table2[[#This Row],[Current Month High]]/Table2[[#This Row],[Close Price]])-1</f>
        <v>0.14696025730415418</v>
      </c>
      <c r="AI693">
        <v>23.029171633566399</v>
      </c>
      <c r="AJ693">
        <v>13.4209183673469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-0.02</v>
      </c>
      <c r="AM693" t="s">
        <v>10348</v>
      </c>
      <c r="AN693">
        <v>0.03</v>
      </c>
      <c r="AO693" t="s">
        <v>10349</v>
      </c>
      <c r="AP693">
        <v>-9.4107030496287006E-2</v>
      </c>
      <c r="AQ693">
        <f>(Table2[[#This Row],[Sharpe Ratio]]-AVERAGE(Table2[Sharpe Ratio]))/_xlfn.STDEV.P(Table2[Sharpe Ratio])</f>
        <v>-1.8343790849457353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625</v>
      </c>
      <c r="AT693">
        <f>_xlfn.RANK.AVG(Table2[[#This Row],[6M Return vs Nifty Z-Score]],Table2[6M Return vs Nifty Z-Score])</f>
        <v>561</v>
      </c>
      <c r="AU693">
        <f>_xlfn.RANK.AVG(Table2[[#This Row],[Sharpe Ratio Z-Score]],Table2[Sharpe Ratio Z-Score])</f>
        <v>722</v>
      </c>
      <c r="AV693">
        <f>(Table2[[#This Row],[Rank 1Y]]+Table2[[#This Row],[Rank 6M]]+Table2[[#This Row],[Rank Sharpe]])/3</f>
        <v>636</v>
      </c>
    </row>
    <row r="694" spans="1:48" x14ac:dyDescent="0.3">
      <c r="A694" t="s">
        <v>2470</v>
      </c>
      <c r="B694" t="s">
        <v>2471</v>
      </c>
      <c r="C694" t="s">
        <v>10308</v>
      </c>
      <c r="D694" t="s">
        <v>113</v>
      </c>
      <c r="E694">
        <v>2037.3143812000001</v>
      </c>
      <c r="F694">
        <v>8.3000000000000007</v>
      </c>
      <c r="G694">
        <v>-53.003902905282501</v>
      </c>
      <c r="H694">
        <f>(Table2[[#This Row],[1Y Return vs Nifty]]-AVERAGE(Table2[1Y Return vs Nifty]))/_xlfn.STDEV.P(Table2[1Y Return vs Nifty])</f>
        <v>-1.3026460508422415</v>
      </c>
      <c r="I694">
        <v>-6.0956441077580497</v>
      </c>
      <c r="J694">
        <f>(Table2[[#This Row],[1M Return vs Nifty]]-AVERAGE(Table2[1M Return vs Nifty]))/_xlfn.STDEV.P(Table2[1M Return vs Nifty])</f>
        <v>-0.59739694687250144</v>
      </c>
      <c r="K694">
        <v>-75.059220633071206</v>
      </c>
      <c r="L694">
        <f>(Table2[[#This Row],[6M Return vs Nifty]]-AVERAGE(Table2[6M Return vs Nifty]))/_xlfn.STDEV.P(Table2[6M Return vs Nifty])</f>
        <v>-2.8461684234924509</v>
      </c>
      <c r="M694">
        <v>-1.29115323183063</v>
      </c>
      <c r="N694">
        <f>(Table2[[#This Row],[1W Return vs Nifty]]-AVERAGE(Table2[1W Return vs Nifty]))/_xlfn.STDEV.P(Table2[1W Return vs Nifty])</f>
        <v>-0.39064369081340566</v>
      </c>
      <c r="O694">
        <v>8.7899999999999991</v>
      </c>
      <c r="P694">
        <v>10.1581668891176</v>
      </c>
      <c r="Q694">
        <v>14.1113453743082</v>
      </c>
      <c r="R694">
        <v>26.5395755173186</v>
      </c>
      <c r="S694" s="2">
        <f>(Table2[[#This Row],[Close Price]]-Table2[[#This Row],[20D EMA]])/Table2[[#This Row],[20D EMA]]</f>
        <v>-5.5745164960181851E-2</v>
      </c>
      <c r="T694" s="2">
        <f>(Table2[[#This Row],[Close Price]]-Table2[[#This Row],[50D EMA]])/Table2[[#This Row],[50D EMA]]</f>
        <v>-0.18292344567682245</v>
      </c>
      <c r="U694" s="2">
        <f>(Table2[[#This Row],[Close Price]]-Table2[[#This Row],[200D EMA]])/Table2[[#This Row],[200D EMA]]</f>
        <v>-0.41182078817861101</v>
      </c>
      <c r="V694">
        <v>4.8410812903977599E-2</v>
      </c>
      <c r="W694">
        <v>8.3000000000000007</v>
      </c>
      <c r="X694">
        <v>8.3000000000000007</v>
      </c>
      <c r="Y694">
        <v>8.3000000000000007</v>
      </c>
      <c r="Z694">
        <v>8.3000000000000007</v>
      </c>
      <c r="AA694">
        <v>8.3000000000000007</v>
      </c>
      <c r="AB694">
        <v>10.25</v>
      </c>
      <c r="AC694" s="2">
        <f>(Table2[[#This Row],[Close Price]]/Table2[[#This Row],[Day Low]])-1</f>
        <v>0</v>
      </c>
      <c r="AD694" s="2">
        <f>(Table2[[#This Row],[Day High]]/Table2[[#This Row],[Close Price]])-1</f>
        <v>0</v>
      </c>
      <c r="AE694" s="2">
        <f>(Table2[[#This Row],[Close Price]]/Table2[[#This Row],[Current Week Low]])-1</f>
        <v>0</v>
      </c>
      <c r="AF694" s="2">
        <f>(Table2[[#This Row],[Current Week High]]/Table2[[#This Row],[Close Price]])-1</f>
        <v>0</v>
      </c>
      <c r="AG694" s="2">
        <f>(Table2[[#This Row],[Close Price]]/Table2[[#This Row],[Current Month Low]])-1</f>
        <v>0</v>
      </c>
      <c r="AH694" s="2">
        <f>(Table2[[#This Row],[Current Month High]]/Table2[[#This Row],[Close Price]])-1</f>
        <v>0.23493975903614439</v>
      </c>
      <c r="AI694">
        <v>227.10843373493901</v>
      </c>
      <c r="AJ694">
        <v>23.695976154992501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-0.49</v>
      </c>
      <c r="AM694" t="s">
        <v>10348</v>
      </c>
      <c r="AN694">
        <v>2.4700000000000002</v>
      </c>
      <c r="AO694" t="s">
        <v>10349</v>
      </c>
      <c r="AP694">
        <v>2.7962469156782001E-2</v>
      </c>
      <c r="AQ694">
        <f>(Table2[[#This Row],[Sharpe Ratio]]-AVERAGE(Table2[Sharpe Ratio]))/_xlfn.STDEV.P(Table2[Sharpe Ratio])</f>
        <v>-0.43193516850664299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721</v>
      </c>
      <c r="AT694">
        <f>_xlfn.RANK.AVG(Table2[[#This Row],[6M Return vs Nifty Z-Score]],Table2[6M Return vs Nifty Z-Score])</f>
        <v>737</v>
      </c>
      <c r="AU694">
        <f>_xlfn.RANK.AVG(Table2[[#This Row],[Sharpe Ratio Z-Score]],Table2[Sharpe Ratio Z-Score])</f>
        <v>459</v>
      </c>
      <c r="AV694">
        <f>(Table2[[#This Row],[Rank 1Y]]+Table2[[#This Row],[Rank 6M]]+Table2[[#This Row],[Rank Sharpe]])/3</f>
        <v>639</v>
      </c>
    </row>
    <row r="695" spans="1:48" x14ac:dyDescent="0.3">
      <c r="A695" t="s">
        <v>2137</v>
      </c>
      <c r="B695" t="s">
        <v>2138</v>
      </c>
      <c r="C695" t="s">
        <v>10320</v>
      </c>
      <c r="D695" t="s">
        <v>1906</v>
      </c>
      <c r="E695">
        <v>2848.423270238</v>
      </c>
      <c r="F695">
        <v>15.47</v>
      </c>
      <c r="G695">
        <v>-52.002351615773101</v>
      </c>
      <c r="H695">
        <f>(Table2[[#This Row],[1Y Return vs Nifty]]-AVERAGE(Table2[1Y Return vs Nifty]))/_xlfn.STDEV.P(Table2[1Y Return vs Nifty])</f>
        <v>-1.2868540416118608</v>
      </c>
      <c r="I695">
        <v>-7.7408428244588601</v>
      </c>
      <c r="J695">
        <f>(Table2[[#This Row],[1M Return vs Nifty]]-AVERAGE(Table2[1M Return vs Nifty]))/_xlfn.STDEV.P(Table2[1M Return vs Nifty])</f>
        <v>-0.75566920880878174</v>
      </c>
      <c r="K695">
        <v>-41.9000286572725</v>
      </c>
      <c r="L695">
        <f>(Table2[[#This Row],[6M Return vs Nifty]]-AVERAGE(Table2[6M Return vs Nifty]))/_xlfn.STDEV.P(Table2[6M Return vs Nifty])</f>
        <v>-1.7080556904735995</v>
      </c>
      <c r="M695">
        <v>7.2173284870107102E-2</v>
      </c>
      <c r="N695">
        <f>(Table2[[#This Row],[1W Return vs Nifty]]-AVERAGE(Table2[1W Return vs Nifty]))/_xlfn.STDEV.P(Table2[1W Return vs Nifty])</f>
        <v>-8.142064743432495E-2</v>
      </c>
      <c r="O695">
        <v>15.1</v>
      </c>
      <c r="P695">
        <v>15.436626307355599</v>
      </c>
      <c r="Q695">
        <v>16.966706902763299</v>
      </c>
      <c r="R695">
        <v>61.946920727210099</v>
      </c>
      <c r="S695" s="2">
        <f>(Table2[[#This Row],[Close Price]]-Table2[[#This Row],[20D EMA]])/Table2[[#This Row],[20D EMA]]</f>
        <v>2.4503311258278211E-2</v>
      </c>
      <c r="T695" s="2">
        <f>(Table2[[#This Row],[Close Price]]-Table2[[#This Row],[50D EMA]])/Table2[[#This Row],[50D EMA]]</f>
        <v>2.1619809911767327E-3</v>
      </c>
      <c r="U695" s="2">
        <f>(Table2[[#This Row],[Close Price]]-Table2[[#This Row],[200D EMA]])/Table2[[#This Row],[200D EMA]]</f>
        <v>-8.8214343027257447E-2</v>
      </c>
      <c r="V695">
        <v>0.61877749577157104</v>
      </c>
      <c r="W695">
        <v>14.71</v>
      </c>
      <c r="X695">
        <v>15.94</v>
      </c>
      <c r="Y695">
        <v>14.71</v>
      </c>
      <c r="Z695">
        <v>15.94</v>
      </c>
      <c r="AA695">
        <v>14.37</v>
      </c>
      <c r="AB695">
        <v>16.579999999999998</v>
      </c>
      <c r="AC695" s="2">
        <f>(Table2[[#This Row],[Close Price]]/Table2[[#This Row],[Day Low]])-1</f>
        <v>5.16655336505778E-2</v>
      </c>
      <c r="AD695" s="2">
        <f>(Table2[[#This Row],[Day High]]/Table2[[#This Row],[Close Price]])-1</f>
        <v>3.0381383322559685E-2</v>
      </c>
      <c r="AE695" s="2">
        <f>(Table2[[#This Row],[Close Price]]/Table2[[#This Row],[Current Week Low]])-1</f>
        <v>5.16655336505778E-2</v>
      </c>
      <c r="AF695" s="2">
        <f>(Table2[[#This Row],[Current Week High]]/Table2[[#This Row],[Close Price]])-1</f>
        <v>3.0381383322559685E-2</v>
      </c>
      <c r="AG695" s="2">
        <f>(Table2[[#This Row],[Close Price]]/Table2[[#This Row],[Current Month Low]])-1</f>
        <v>7.6548364648573619E-2</v>
      </c>
      <c r="AH695" s="2">
        <f>(Table2[[#This Row],[Current Month High]]/Table2[[#This Row],[Close Price]])-1</f>
        <v>7.175177763413032E-2</v>
      </c>
      <c r="AI695">
        <v>68.390433096315405</v>
      </c>
      <c r="AJ695">
        <v>20.389105058365701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-0.05</v>
      </c>
      <c r="AM695" t="s">
        <v>10348</v>
      </c>
      <c r="AN695">
        <v>3.55</v>
      </c>
      <c r="AO695" t="s">
        <v>10349</v>
      </c>
      <c r="AP695">
        <v>2.1346745025969002E-2</v>
      </c>
      <c r="AQ695">
        <f>(Table2[[#This Row],[Sharpe Ratio]]-AVERAGE(Table2[Sharpe Ratio]))/_xlfn.STDEV.P(Table2[Sharpe Ratio])</f>
        <v>-0.50794254206406153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715</v>
      </c>
      <c r="AT695">
        <f>_xlfn.RANK.AVG(Table2[[#This Row],[6M Return vs Nifty Z-Score]],Table2[6M Return vs Nifty Z-Score])</f>
        <v>731</v>
      </c>
      <c r="AU695">
        <f>_xlfn.RANK.AVG(Table2[[#This Row],[Sharpe Ratio Z-Score]],Table2[Sharpe Ratio Z-Score])</f>
        <v>475</v>
      </c>
      <c r="AV695">
        <f>(Table2[[#This Row],[Rank 1Y]]+Table2[[#This Row],[Rank 6M]]+Table2[[#This Row],[Rank Sharpe]])/3</f>
        <v>640.33333333333337</v>
      </c>
    </row>
    <row r="696" spans="1:48" x14ac:dyDescent="0.3">
      <c r="A696" t="s">
        <v>917</v>
      </c>
      <c r="B696" t="s">
        <v>918</v>
      </c>
      <c r="C696" t="s">
        <v>10318</v>
      </c>
      <c r="D696" t="s">
        <v>561</v>
      </c>
      <c r="E696">
        <v>16315.169852999999</v>
      </c>
      <c r="F696">
        <v>3290.45</v>
      </c>
      <c r="G696">
        <v>-56.887876191012097</v>
      </c>
      <c r="H696">
        <f>(Table2[[#This Row],[1Y Return vs Nifty]]-AVERAGE(Table2[1Y Return vs Nifty]))/_xlfn.STDEV.P(Table2[1Y Return vs Nifty])</f>
        <v>-1.3638867907037395</v>
      </c>
      <c r="I696">
        <v>-7.7025073912488704</v>
      </c>
      <c r="J696">
        <f>(Table2[[#This Row],[1M Return vs Nifty]]-AVERAGE(Table2[1M Return vs Nifty]))/_xlfn.STDEV.P(Table2[1M Return vs Nifty])</f>
        <v>-0.75198124354059848</v>
      </c>
      <c r="K696">
        <v>-7.2563909455462898</v>
      </c>
      <c r="L696">
        <f>(Table2[[#This Row],[6M Return vs Nifty]]-AVERAGE(Table2[6M Return vs Nifty]))/_xlfn.STDEV.P(Table2[6M Return vs Nifty])</f>
        <v>-0.51899278367585466</v>
      </c>
      <c r="M696">
        <v>-1.1229663170756501</v>
      </c>
      <c r="N696">
        <f>(Table2[[#This Row],[1W Return vs Nifty]]-AVERAGE(Table2[1W Return vs Nifty]))/_xlfn.STDEV.P(Table2[1W Return vs Nifty])</f>
        <v>-0.35249635853461231</v>
      </c>
      <c r="O696">
        <v>3399.08</v>
      </c>
      <c r="P696">
        <v>3460.9315496577201</v>
      </c>
      <c r="Q696">
        <v>3534.50574335996</v>
      </c>
      <c r="R696">
        <v>37.260497348747599</v>
      </c>
      <c r="S696" s="2">
        <f>(Table2[[#This Row],[Close Price]]-Table2[[#This Row],[20D EMA]])/Table2[[#This Row],[20D EMA]]</f>
        <v>-3.1958647634065723E-2</v>
      </c>
      <c r="T696" s="2">
        <f>(Table2[[#This Row],[Close Price]]-Table2[[#This Row],[50D EMA]])/Table2[[#This Row],[50D EMA]]</f>
        <v>-4.9258862017823091E-2</v>
      </c>
      <c r="U696" s="2">
        <f>(Table2[[#This Row],[Close Price]]-Table2[[#This Row],[200D EMA]])/Table2[[#This Row],[200D EMA]]</f>
        <v>-6.9049468604896566E-2</v>
      </c>
      <c r="V696">
        <v>0.895171943810536</v>
      </c>
      <c r="W696">
        <v>3275.5</v>
      </c>
      <c r="X696">
        <v>3360</v>
      </c>
      <c r="Y696">
        <v>3275.5</v>
      </c>
      <c r="Z696">
        <v>3360</v>
      </c>
      <c r="AA696">
        <v>3226.4</v>
      </c>
      <c r="AB696">
        <v>3790</v>
      </c>
      <c r="AC696" s="2">
        <f>(Table2[[#This Row],[Close Price]]/Table2[[#This Row],[Day Low]])-1</f>
        <v>4.564188673484848E-3</v>
      </c>
      <c r="AD696" s="2">
        <f>(Table2[[#This Row],[Day High]]/Table2[[#This Row],[Close Price]])-1</f>
        <v>2.1136926560197056E-2</v>
      </c>
      <c r="AE696" s="2">
        <f>(Table2[[#This Row],[Close Price]]/Table2[[#This Row],[Current Week Low]])-1</f>
        <v>4.564188673484848E-3</v>
      </c>
      <c r="AF696" s="2">
        <f>(Table2[[#This Row],[Current Week High]]/Table2[[#This Row],[Close Price]])-1</f>
        <v>2.1136926560197056E-2</v>
      </c>
      <c r="AG696" s="2">
        <f>(Table2[[#This Row],[Close Price]]/Table2[[#This Row],[Current Month Low]])-1</f>
        <v>1.9851847260104138E-2</v>
      </c>
      <c r="AH696" s="2">
        <f>(Table2[[#This Row],[Current Month High]]/Table2[[#This Row],[Close Price]])-1</f>
        <v>0.15181814037593644</v>
      </c>
      <c r="AI696">
        <v>43.5745870625598</v>
      </c>
      <c r="AJ696">
        <v>14.4126288704601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-0.08</v>
      </c>
      <c r="AM696" t="s">
        <v>10348</v>
      </c>
      <c r="AN696">
        <v>-7.3</v>
      </c>
      <c r="AO696" t="s">
        <v>10348</v>
      </c>
      <c r="AP696">
        <v>-7.8308072364960998E-2</v>
      </c>
      <c r="AQ696">
        <f>(Table2[[#This Row],[Sharpe Ratio]]-AVERAGE(Table2[Sharpe Ratio]))/_xlfn.STDEV.P(Table2[Sharpe Ratio])</f>
        <v>-1.6528664812214104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727</v>
      </c>
      <c r="AT696">
        <f>_xlfn.RANK.AVG(Table2[[#This Row],[6M Return vs Nifty Z-Score]],Table2[6M Return vs Nifty Z-Score])</f>
        <v>496</v>
      </c>
      <c r="AU696">
        <f>_xlfn.RANK.AVG(Table2[[#This Row],[Sharpe Ratio Z-Score]],Table2[Sharpe Ratio Z-Score])</f>
        <v>699</v>
      </c>
      <c r="AV696">
        <f>(Table2[[#This Row],[Rank 1Y]]+Table2[[#This Row],[Rank 6M]]+Table2[[#This Row],[Rank Sharpe]])/3</f>
        <v>640.66666666666663</v>
      </c>
    </row>
    <row r="697" spans="1:48" x14ac:dyDescent="0.3">
      <c r="A697" t="s">
        <v>2079</v>
      </c>
      <c r="B697" t="s">
        <v>2080</v>
      </c>
      <c r="C697" t="s">
        <v>6698</v>
      </c>
      <c r="D697" t="s">
        <v>80</v>
      </c>
      <c r="E697">
        <v>3023.9191229799999</v>
      </c>
      <c r="F697">
        <v>231.35</v>
      </c>
      <c r="G697">
        <v>-26.2043210653781</v>
      </c>
      <c r="H697">
        <f>(Table2[[#This Row],[1Y Return vs Nifty]]-AVERAGE(Table2[1Y Return vs Nifty]))/_xlfn.STDEV.P(Table2[1Y Return vs Nifty])</f>
        <v>-0.88008232572995071</v>
      </c>
      <c r="I697">
        <v>-6.74452960450283</v>
      </c>
      <c r="J697">
        <f>(Table2[[#This Row],[1M Return vs Nifty]]-AVERAGE(Table2[1M Return vs Nifty]))/_xlfn.STDEV.P(Table2[1M Return vs Nifty])</f>
        <v>-0.65982136664921587</v>
      </c>
      <c r="K697">
        <v>-18.885047800921299</v>
      </c>
      <c r="L697">
        <f>(Table2[[#This Row],[6M Return vs Nifty]]-AVERAGE(Table2[6M Return vs Nifty]))/_xlfn.STDEV.P(Table2[6M Return vs Nifty])</f>
        <v>-0.91811959124911036</v>
      </c>
      <c r="M697">
        <v>0.54370915349045801</v>
      </c>
      <c r="N697">
        <f>(Table2[[#This Row],[1W Return vs Nifty]]-AVERAGE(Table2[1W Return vs Nifty]))/_xlfn.STDEV.P(Table2[1W Return vs Nifty])</f>
        <v>2.5530808853669974E-2</v>
      </c>
      <c r="O697">
        <v>233.72</v>
      </c>
      <c r="P697">
        <v>235.659271905173</v>
      </c>
      <c r="Q697">
        <v>235.93482154490599</v>
      </c>
      <c r="R697">
        <v>46.019021881715901</v>
      </c>
      <c r="S697" s="2">
        <f>(Table2[[#This Row],[Close Price]]-Table2[[#This Row],[20D EMA]])/Table2[[#This Row],[20D EMA]]</f>
        <v>-1.0140338867020387E-2</v>
      </c>
      <c r="T697" s="2">
        <f>(Table2[[#This Row],[Close Price]]-Table2[[#This Row],[50D EMA]])/Table2[[#This Row],[50D EMA]]</f>
        <v>-1.8286027408703082E-2</v>
      </c>
      <c r="U697" s="2">
        <f>(Table2[[#This Row],[Close Price]]-Table2[[#This Row],[200D EMA]])/Table2[[#This Row],[200D EMA]]</f>
        <v>-1.9432576823058538E-2</v>
      </c>
      <c r="V697">
        <v>0.24267056264537301</v>
      </c>
      <c r="W697">
        <v>229.16</v>
      </c>
      <c r="X697">
        <v>235.31</v>
      </c>
      <c r="Y697">
        <v>229.16</v>
      </c>
      <c r="Z697">
        <v>235.74</v>
      </c>
      <c r="AA697">
        <v>219.52</v>
      </c>
      <c r="AB697">
        <v>252.99</v>
      </c>
      <c r="AC697" s="2">
        <f>(Table2[[#This Row],[Close Price]]/Table2[[#This Row],[Day Low]])-1</f>
        <v>9.5566416477570471E-3</v>
      </c>
      <c r="AD697" s="2">
        <f>(Table2[[#This Row],[Day High]]/Table2[[#This Row],[Close Price]])-1</f>
        <v>1.711692241193008E-2</v>
      </c>
      <c r="AE697" s="2">
        <f>(Table2[[#This Row],[Close Price]]/Table2[[#This Row],[Current Week Low]])-1</f>
        <v>9.5566416477570471E-3</v>
      </c>
      <c r="AF697" s="2">
        <f>(Table2[[#This Row],[Current Week High]]/Table2[[#This Row],[Close Price]])-1</f>
        <v>1.8975578128376913E-2</v>
      </c>
      <c r="AG697" s="2">
        <f>(Table2[[#This Row],[Close Price]]/Table2[[#This Row],[Current Month Low]])-1</f>
        <v>5.3890306122448939E-2</v>
      </c>
      <c r="AH697" s="2">
        <f>(Table2[[#This Row],[Current Month High]]/Table2[[#This Row],[Close Price]])-1</f>
        <v>9.3537929543981102E-2</v>
      </c>
      <c r="AI697">
        <v>31.834882213097</v>
      </c>
      <c r="AJ697">
        <v>19.252577319587601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-7.0000000000000007E-2</v>
      </c>
      <c r="AM697" t="s">
        <v>10348</v>
      </c>
      <c r="AN697">
        <v>1.34</v>
      </c>
      <c r="AO697" t="s">
        <v>10349</v>
      </c>
      <c r="AP697">
        <v>-5.9719767075487998E-2</v>
      </c>
      <c r="AQ697">
        <f>(Table2[[#This Row],[Sharpe Ratio]]-AVERAGE(Table2[Sharpe Ratio]))/_xlfn.STDEV.P(Table2[Sharpe Ratio])</f>
        <v>-1.439307355115182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624</v>
      </c>
      <c r="AT697">
        <f>_xlfn.RANK.AVG(Table2[[#This Row],[6M Return vs Nifty Z-Score]],Table2[6M Return vs Nifty Z-Score])</f>
        <v>622</v>
      </c>
      <c r="AU697">
        <f>_xlfn.RANK.AVG(Table2[[#This Row],[Sharpe Ratio Z-Score]],Table2[Sharpe Ratio Z-Score])</f>
        <v>678</v>
      </c>
      <c r="AV697">
        <f>(Table2[[#This Row],[Rank 1Y]]+Table2[[#This Row],[Rank 6M]]+Table2[[#This Row],[Rank Sharpe]])/3</f>
        <v>641.33333333333337</v>
      </c>
    </row>
    <row r="698" spans="1:48" x14ac:dyDescent="0.3">
      <c r="A698" t="s">
        <v>1183</v>
      </c>
      <c r="B698" t="s">
        <v>1184</v>
      </c>
      <c r="C698" t="s">
        <v>10315</v>
      </c>
      <c r="D698" t="s">
        <v>226</v>
      </c>
      <c r="E698">
        <v>10322.6695089899</v>
      </c>
      <c r="F698">
        <v>528.35</v>
      </c>
      <c r="G698">
        <v>-18.916122211202602</v>
      </c>
      <c r="H698">
        <f>(Table2[[#This Row],[1Y Return vs Nifty]]-AVERAGE(Table2[1Y Return vs Nifty]))/_xlfn.STDEV.P(Table2[1Y Return vs Nifty])</f>
        <v>-0.76516529174123993</v>
      </c>
      <c r="I698">
        <v>-0.94456194800301596</v>
      </c>
      <c r="J698">
        <f>(Table2[[#This Row],[1M Return vs Nifty]]-AVERAGE(Table2[1M Return vs Nifty]))/_xlfn.STDEV.P(Table2[1M Return vs Nifty])</f>
        <v>-0.10184986397727963</v>
      </c>
      <c r="K698">
        <v>-24.561816455507799</v>
      </c>
      <c r="L698">
        <f>(Table2[[#This Row],[6M Return vs Nifty]]-AVERAGE(Table2[6M Return vs Nifty]))/_xlfn.STDEV.P(Table2[6M Return vs Nifty])</f>
        <v>-1.112961573312564</v>
      </c>
      <c r="M698">
        <v>-2.50838169625011</v>
      </c>
      <c r="N698">
        <f>(Table2[[#This Row],[1W Return vs Nifty]]-AVERAGE(Table2[1W Return vs Nifty]))/_xlfn.STDEV.P(Table2[1W Return vs Nifty])</f>
        <v>-0.66672948951577105</v>
      </c>
      <c r="O698">
        <v>530.98</v>
      </c>
      <c r="P698">
        <v>544.20486596569197</v>
      </c>
      <c r="Q698">
        <v>547.25374459931902</v>
      </c>
      <c r="R698">
        <v>47.428808233792203</v>
      </c>
      <c r="S698" s="2">
        <f>(Table2[[#This Row],[Close Price]]-Table2[[#This Row],[20D EMA]])/Table2[[#This Row],[20D EMA]]</f>
        <v>-4.9531055783645249E-3</v>
      </c>
      <c r="T698" s="2">
        <f>(Table2[[#This Row],[Close Price]]-Table2[[#This Row],[50D EMA]])/Table2[[#This Row],[50D EMA]]</f>
        <v>-2.9134002573750366E-2</v>
      </c>
      <c r="U698" s="2">
        <f>(Table2[[#This Row],[Close Price]]-Table2[[#This Row],[200D EMA]])/Table2[[#This Row],[200D EMA]]</f>
        <v>-3.4542924166119121E-2</v>
      </c>
      <c r="V698">
        <v>0.74781440898745</v>
      </c>
      <c r="W698">
        <v>526.4</v>
      </c>
      <c r="X698">
        <v>532.70000000000005</v>
      </c>
      <c r="Y698">
        <v>525.1</v>
      </c>
      <c r="Z698">
        <v>540.79999999999995</v>
      </c>
      <c r="AA698">
        <v>485.15</v>
      </c>
      <c r="AB698">
        <v>556.29999999999995</v>
      </c>
      <c r="AC698" s="2">
        <f>(Table2[[#This Row],[Close Price]]/Table2[[#This Row],[Day Low]])-1</f>
        <v>3.704407294832901E-3</v>
      </c>
      <c r="AD698" s="2">
        <f>(Table2[[#This Row],[Day High]]/Table2[[#This Row],[Close Price]])-1</f>
        <v>8.2331787640768095E-3</v>
      </c>
      <c r="AE698" s="2">
        <f>(Table2[[#This Row],[Close Price]]/Table2[[#This Row],[Current Week Low]])-1</f>
        <v>6.1892972767092491E-3</v>
      </c>
      <c r="AF698" s="2">
        <f>(Table2[[#This Row],[Current Week High]]/Table2[[#This Row],[Close Price]])-1</f>
        <v>2.3563925428219834E-2</v>
      </c>
      <c r="AG698" s="2">
        <f>(Table2[[#This Row],[Close Price]]/Table2[[#This Row],[Current Month Low]])-1</f>
        <v>8.904462537359592E-2</v>
      </c>
      <c r="AH698" s="2">
        <f>(Table2[[#This Row],[Current Month High]]/Table2[[#This Row],[Close Price]])-1</f>
        <v>5.2900539415160264E-2</v>
      </c>
      <c r="AI698">
        <v>34.267057821519799</v>
      </c>
      <c r="AJ698">
        <v>21.683555964993001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-0.14000000000000001</v>
      </c>
      <c r="AM698" t="s">
        <v>10348</v>
      </c>
      <c r="AN698">
        <v>1.34</v>
      </c>
      <c r="AO698" t="s">
        <v>10349</v>
      </c>
      <c r="AP698">
        <v>-5.0643109607764997E-2</v>
      </c>
      <c r="AQ698">
        <f>(Table2[[#This Row],[Sharpe Ratio]]-AVERAGE(Table2[Sharpe Ratio]))/_xlfn.STDEV.P(Table2[Sharpe Ratio])</f>
        <v>-1.3350265717631749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591</v>
      </c>
      <c r="AT698">
        <f>_xlfn.RANK.AVG(Table2[[#This Row],[6M Return vs Nifty Z-Score]],Table2[6M Return vs Nifty Z-Score])</f>
        <v>676</v>
      </c>
      <c r="AU698">
        <f>_xlfn.RANK.AVG(Table2[[#This Row],[Sharpe Ratio Z-Score]],Table2[Sharpe Ratio Z-Score])</f>
        <v>667</v>
      </c>
      <c r="AV698">
        <f>(Table2[[#This Row],[Rank 1Y]]+Table2[[#This Row],[Rank 6M]]+Table2[[#This Row],[Rank Sharpe]])/3</f>
        <v>644.66666666666663</v>
      </c>
    </row>
    <row r="699" spans="1:48" x14ac:dyDescent="0.3">
      <c r="A699" t="s">
        <v>1502</v>
      </c>
      <c r="B699" t="s">
        <v>1503</v>
      </c>
      <c r="C699" t="s">
        <v>10316</v>
      </c>
      <c r="D699" t="s">
        <v>98</v>
      </c>
      <c r="E699">
        <v>6920.7580407100004</v>
      </c>
      <c r="F699">
        <v>1453.3</v>
      </c>
      <c r="G699">
        <v>-33.855490530163401</v>
      </c>
      <c r="H699">
        <f>(Table2[[#This Row],[1Y Return vs Nifty]]-AVERAGE(Table2[1Y Return vs Nifty]))/_xlfn.STDEV.P(Table2[1Y Return vs Nifty])</f>
        <v>-1.0007225166784159</v>
      </c>
      <c r="I699">
        <v>-3.42460113550823</v>
      </c>
      <c r="J699">
        <f>(Table2[[#This Row],[1M Return vs Nifty]]-AVERAGE(Table2[1M Return vs Nifty]))/_xlfn.STDEV.P(Table2[1M Return vs Nifty])</f>
        <v>-0.34043588274357522</v>
      </c>
      <c r="K699">
        <v>-10.600339801922701</v>
      </c>
      <c r="L699">
        <f>(Table2[[#This Row],[6M Return vs Nifty]]-AVERAGE(Table2[6M Return vs Nifty]))/_xlfn.STDEV.P(Table2[6M Return vs Nifty])</f>
        <v>-0.63376611032336416</v>
      </c>
      <c r="M699">
        <v>-1.51083537922363</v>
      </c>
      <c r="N699">
        <f>(Table2[[#This Row],[1W Return vs Nifty]]-AVERAGE(Table2[1W Return vs Nifty]))/_xlfn.STDEV.P(Table2[1W Return vs Nifty])</f>
        <v>-0.44047091955190948</v>
      </c>
      <c r="O699">
        <v>1455.51</v>
      </c>
      <c r="P699">
        <v>1441.48482703888</v>
      </c>
      <c r="Q699">
        <v>1420.0217209021</v>
      </c>
      <c r="R699">
        <v>48.598706453631003</v>
      </c>
      <c r="S699" s="2">
        <f>(Table2[[#This Row],[Close Price]]-Table2[[#This Row],[20D EMA]])/Table2[[#This Row],[20D EMA]]</f>
        <v>-1.5183681321324048E-3</v>
      </c>
      <c r="T699" s="2">
        <f>(Table2[[#This Row],[Close Price]]-Table2[[#This Row],[50D EMA]])/Table2[[#This Row],[50D EMA]]</f>
        <v>8.1965295364161955E-3</v>
      </c>
      <c r="U699" s="2">
        <f>(Table2[[#This Row],[Close Price]]-Table2[[#This Row],[200D EMA]])/Table2[[#This Row],[200D EMA]]</f>
        <v>2.3435049343301019E-2</v>
      </c>
      <c r="V699">
        <v>0.44464029062004601</v>
      </c>
      <c r="W699">
        <v>1450</v>
      </c>
      <c r="X699">
        <v>1469</v>
      </c>
      <c r="Y699">
        <v>1444.05</v>
      </c>
      <c r="Z699">
        <v>1469</v>
      </c>
      <c r="AA699">
        <v>1410</v>
      </c>
      <c r="AB699">
        <v>1517.3</v>
      </c>
      <c r="AC699" s="2">
        <f>(Table2[[#This Row],[Close Price]]/Table2[[#This Row],[Day Low]])-1</f>
        <v>2.2758620689655729E-3</v>
      </c>
      <c r="AD699" s="2">
        <f>(Table2[[#This Row],[Day High]]/Table2[[#This Row],[Close Price]])-1</f>
        <v>1.0803000068808855E-2</v>
      </c>
      <c r="AE699" s="2">
        <f>(Table2[[#This Row],[Close Price]]/Table2[[#This Row],[Current Week Low]])-1</f>
        <v>6.4055953741213312E-3</v>
      </c>
      <c r="AF699" s="2">
        <f>(Table2[[#This Row],[Current Week High]]/Table2[[#This Row],[Close Price]])-1</f>
        <v>1.0803000068808855E-2</v>
      </c>
      <c r="AG699" s="2">
        <f>(Table2[[#This Row],[Close Price]]/Table2[[#This Row],[Current Month Low]])-1</f>
        <v>3.0709219858156001E-2</v>
      </c>
      <c r="AH699" s="2">
        <f>(Table2[[#This Row],[Current Month High]]/Table2[[#This Row],[Close Price]])-1</f>
        <v>4.4037707286864292E-2</v>
      </c>
      <c r="AI699">
        <v>10.4383128053395</v>
      </c>
      <c r="AJ699">
        <v>16.2639999999999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-0.01</v>
      </c>
      <c r="AM699" t="s">
        <v>10348</v>
      </c>
      <c r="AN699">
        <v>1.1299999999999999</v>
      </c>
      <c r="AO699" t="s">
        <v>10349</v>
      </c>
      <c r="AP699">
        <v>-0.14077282953501699</v>
      </c>
      <c r="AQ699">
        <f>(Table2[[#This Row],[Sharpe Ratio]]-AVERAGE(Table2[Sharpe Ratio]))/_xlfn.STDEV.P(Table2[Sharpe Ratio])</f>
        <v>-2.3705176466146138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-4.7859130759118793</v>
      </c>
      <c r="AS699">
        <f>_xlfn.RANK.AVG(Table2[[#This Row],[1Y Return vs Nifty Z-Score]],Table2[1Y Return vs Nifty Z-Score])</f>
        <v>672</v>
      </c>
      <c r="AT699">
        <f>_xlfn.RANK.AVG(Table2[[#This Row],[6M Return vs Nifty Z-Score]],Table2[6M Return vs Nifty Z-Score])</f>
        <v>528</v>
      </c>
      <c r="AU699">
        <f>_xlfn.RANK.AVG(Table2[[#This Row],[Sharpe Ratio Z-Score]],Table2[Sharpe Ratio Z-Score])</f>
        <v>734</v>
      </c>
      <c r="AV699">
        <f>(Table2[[#This Row],[Rank 1Y]]+Table2[[#This Row],[Rank 6M]]+Table2[[#This Row],[Rank Sharpe]])/3</f>
        <v>644.66666666666663</v>
      </c>
    </row>
    <row r="700" spans="1:48" x14ac:dyDescent="0.3">
      <c r="A700" t="s">
        <v>1544</v>
      </c>
      <c r="B700" t="s">
        <v>1545</v>
      </c>
      <c r="C700" t="s">
        <v>10315</v>
      </c>
      <c r="D700" t="s">
        <v>446</v>
      </c>
      <c r="E700">
        <v>6568.4337033900001</v>
      </c>
      <c r="F700">
        <v>594.1</v>
      </c>
      <c r="G700">
        <v>-44.201198817111298</v>
      </c>
      <c r="H700">
        <f>(Table2[[#This Row],[1Y Return vs Nifty]]-AVERAGE(Table2[1Y Return vs Nifty]))/_xlfn.STDEV.P(Table2[1Y Return vs Nifty])</f>
        <v>-1.1638489810678092</v>
      </c>
      <c r="I700">
        <v>-13.665459171214</v>
      </c>
      <c r="J700">
        <f>(Table2[[#This Row],[1M Return vs Nifty]]-AVERAGE(Table2[1M Return vs Nifty]))/_xlfn.STDEV.P(Table2[1M Return vs Nifty])</f>
        <v>-1.325632229559256</v>
      </c>
      <c r="K700">
        <v>-12.244400194694</v>
      </c>
      <c r="L700">
        <f>(Table2[[#This Row],[6M Return vs Nifty]]-AVERAGE(Table2[6M Return vs Nifty]))/_xlfn.STDEV.P(Table2[6M Return vs Nifty])</f>
        <v>-0.69019468880714119</v>
      </c>
      <c r="M700">
        <v>-3.99385593453334</v>
      </c>
      <c r="N700">
        <f>(Table2[[#This Row],[1W Return vs Nifty]]-AVERAGE(Table2[1W Return vs Nifty]))/_xlfn.STDEV.P(Table2[1W Return vs Nifty])</f>
        <v>-1.0036574808635637</v>
      </c>
      <c r="O700">
        <v>610.4</v>
      </c>
      <c r="P700">
        <v>631.68294843957494</v>
      </c>
      <c r="Q700">
        <v>642.08273384367703</v>
      </c>
      <c r="R700">
        <v>42.715165052150901</v>
      </c>
      <c r="S700" s="2">
        <f>(Table2[[#This Row],[Close Price]]-Table2[[#This Row],[20D EMA]])/Table2[[#This Row],[20D EMA]]</f>
        <v>-2.6703800786369521E-2</v>
      </c>
      <c r="T700" s="2">
        <f>(Table2[[#This Row],[Close Price]]-Table2[[#This Row],[50D EMA]])/Table2[[#This Row],[50D EMA]]</f>
        <v>-5.949653783185823E-2</v>
      </c>
      <c r="U700" s="2">
        <f>(Table2[[#This Row],[Close Price]]-Table2[[#This Row],[200D EMA]])/Table2[[#This Row],[200D EMA]]</f>
        <v>-7.4729830463497557E-2</v>
      </c>
      <c r="V700">
        <v>0.64699692228231698</v>
      </c>
      <c r="W700">
        <v>588</v>
      </c>
      <c r="X700">
        <v>597.70000000000005</v>
      </c>
      <c r="Y700">
        <v>582.04999999999995</v>
      </c>
      <c r="Z700">
        <v>597.70000000000005</v>
      </c>
      <c r="AA700">
        <v>577.5</v>
      </c>
      <c r="AB700">
        <v>680.3</v>
      </c>
      <c r="AC700" s="2">
        <f>(Table2[[#This Row],[Close Price]]/Table2[[#This Row],[Day Low]])-1</f>
        <v>1.037414965986394E-2</v>
      </c>
      <c r="AD700" s="2">
        <f>(Table2[[#This Row],[Day High]]/Table2[[#This Row],[Close Price]])-1</f>
        <v>6.0595859282950304E-3</v>
      </c>
      <c r="AE700" s="2">
        <f>(Table2[[#This Row],[Close Price]]/Table2[[#This Row],[Current Week Low]])-1</f>
        <v>2.0702688772442412E-2</v>
      </c>
      <c r="AF700" s="2">
        <f>(Table2[[#This Row],[Current Week High]]/Table2[[#This Row],[Close Price]])-1</f>
        <v>6.0595859282950304E-3</v>
      </c>
      <c r="AG700" s="2">
        <f>(Table2[[#This Row],[Close Price]]/Table2[[#This Row],[Current Month Low]])-1</f>
        <v>2.8744588744588739E-2</v>
      </c>
      <c r="AH700" s="2">
        <f>(Table2[[#This Row],[Current Month High]]/Table2[[#This Row],[Close Price]])-1</f>
        <v>0.14509341861639435</v>
      </c>
      <c r="AI700">
        <v>30.6177411210234</v>
      </c>
      <c r="AJ700">
        <v>13.954157475783999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-0.12</v>
      </c>
      <c r="AM700" t="s">
        <v>10348</v>
      </c>
      <c r="AN700">
        <v>-1.96</v>
      </c>
      <c r="AO700" t="s">
        <v>10348</v>
      </c>
      <c r="AP700">
        <v>-5.8286470764689E-2</v>
      </c>
      <c r="AQ700">
        <f>(Table2[[#This Row],[Sharpe Ratio]]-AVERAGE(Table2[Sharpe Ratio]))/_xlfn.STDEV.P(Table2[Sharpe Ratio])</f>
        <v>-1.4228403613350191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703</v>
      </c>
      <c r="AT700">
        <f>_xlfn.RANK.AVG(Table2[[#This Row],[6M Return vs Nifty Z-Score]],Table2[6M Return vs Nifty Z-Score])</f>
        <v>558</v>
      </c>
      <c r="AU700">
        <f>_xlfn.RANK.AVG(Table2[[#This Row],[Sharpe Ratio Z-Score]],Table2[Sharpe Ratio Z-Score])</f>
        <v>676</v>
      </c>
      <c r="AV700">
        <f>(Table2[[#This Row],[Rank 1Y]]+Table2[[#This Row],[Rank 6M]]+Table2[[#This Row],[Rank Sharpe]])/3</f>
        <v>645.66666666666663</v>
      </c>
    </row>
    <row r="701" spans="1:48" x14ac:dyDescent="0.3">
      <c r="A701" t="s">
        <v>1623</v>
      </c>
      <c r="B701" t="s">
        <v>1624</v>
      </c>
      <c r="C701" t="s">
        <v>10313</v>
      </c>
      <c r="D701" t="s">
        <v>492</v>
      </c>
      <c r="E701">
        <v>5580.6536787300001</v>
      </c>
      <c r="F701">
        <v>112.05</v>
      </c>
      <c r="G701">
        <v>-38.349017313279703</v>
      </c>
      <c r="H701">
        <f>(Table2[[#This Row],[1Y Return vs Nifty]]-AVERAGE(Table2[1Y Return vs Nifty]))/_xlfn.STDEV.P(Table2[1Y Return vs Nifty])</f>
        <v>-1.0715744212979934</v>
      </c>
      <c r="I701">
        <v>1.0394411730688999</v>
      </c>
      <c r="J701">
        <f>(Table2[[#This Row],[1M Return vs Nifty]]-AVERAGE(Table2[1M Return vs Nifty]))/_xlfn.STDEV.P(Table2[1M Return vs Nifty])</f>
        <v>8.9016235341345742E-2</v>
      </c>
      <c r="K701">
        <v>-11.481431793958301</v>
      </c>
      <c r="L701">
        <f>(Table2[[#This Row],[6M Return vs Nifty]]-AVERAGE(Table2[6M Return vs Nifty]))/_xlfn.STDEV.P(Table2[6M Return vs Nifty])</f>
        <v>-0.66400755938607181</v>
      </c>
      <c r="M701">
        <v>3.0542245250910001</v>
      </c>
      <c r="N701">
        <f>(Table2[[#This Row],[1W Return vs Nifty]]-AVERAGE(Table2[1W Return vs Nifty]))/_xlfn.STDEV.P(Table2[1W Return vs Nifty])</f>
        <v>0.59495360973555911</v>
      </c>
      <c r="O701">
        <v>108.99</v>
      </c>
      <c r="P701">
        <v>108.222417088984</v>
      </c>
      <c r="Q701">
        <v>108.761243000542</v>
      </c>
      <c r="R701">
        <v>69.163904877852104</v>
      </c>
      <c r="S701" s="2">
        <f>(Table2[[#This Row],[Close Price]]-Table2[[#This Row],[20D EMA]])/Table2[[#This Row],[20D EMA]]</f>
        <v>2.8075970272502086E-2</v>
      </c>
      <c r="T701" s="2">
        <f>(Table2[[#This Row],[Close Price]]-Table2[[#This Row],[50D EMA]])/Table2[[#This Row],[50D EMA]]</f>
        <v>3.5367745555607309E-2</v>
      </c>
      <c r="U701" s="2">
        <f>(Table2[[#This Row],[Close Price]]-Table2[[#This Row],[200D EMA]])/Table2[[#This Row],[200D EMA]]</f>
        <v>3.0238317517588622E-2</v>
      </c>
      <c r="V701">
        <v>0.83218582504529603</v>
      </c>
      <c r="W701">
        <v>110.51</v>
      </c>
      <c r="X701">
        <v>113.58</v>
      </c>
      <c r="Y701">
        <v>109.9</v>
      </c>
      <c r="Z701">
        <v>113.58</v>
      </c>
      <c r="AA701">
        <v>104.43</v>
      </c>
      <c r="AB701">
        <v>114.74</v>
      </c>
      <c r="AC701" s="2">
        <f>(Table2[[#This Row],[Close Price]]/Table2[[#This Row],[Day Low]])-1</f>
        <v>1.3935390462401553E-2</v>
      </c>
      <c r="AD701" s="2">
        <f>(Table2[[#This Row],[Day High]]/Table2[[#This Row],[Close Price]])-1</f>
        <v>1.3654618473895486E-2</v>
      </c>
      <c r="AE701" s="2">
        <f>(Table2[[#This Row],[Close Price]]/Table2[[#This Row],[Current Week Low]])-1</f>
        <v>1.9563239308462155E-2</v>
      </c>
      <c r="AF701" s="2">
        <f>(Table2[[#This Row],[Current Week High]]/Table2[[#This Row],[Close Price]])-1</f>
        <v>1.3654618473895486E-2</v>
      </c>
      <c r="AG701" s="2">
        <f>(Table2[[#This Row],[Close Price]]/Table2[[#This Row],[Current Month Low]])-1</f>
        <v>7.2967538063774651E-2</v>
      </c>
      <c r="AH701" s="2">
        <f>(Table2[[#This Row],[Current Month High]]/Table2[[#This Row],[Close Price]])-1</f>
        <v>2.4007139669790289E-2</v>
      </c>
      <c r="AI701">
        <v>22.891566265060199</v>
      </c>
      <c r="AJ701">
        <v>22.459016393442599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-0.06</v>
      </c>
      <c r="AM701" t="s">
        <v>10348</v>
      </c>
      <c r="AN701">
        <v>5.45</v>
      </c>
      <c r="AO701" t="s">
        <v>10349</v>
      </c>
      <c r="AP701">
        <v>-8.5519913803356995E-2</v>
      </c>
      <c r="AQ701">
        <f>(Table2[[#This Row],[Sharpe Ratio]]-AVERAGE(Table2[Sharpe Ratio]))/_xlfn.STDEV.P(Table2[Sharpe Ratio])</f>
        <v>-1.7357225851650424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686</v>
      </c>
      <c r="AT701">
        <f>_xlfn.RANK.AVG(Table2[[#This Row],[6M Return vs Nifty Z-Score]],Table2[6M Return vs Nifty Z-Score])</f>
        <v>541</v>
      </c>
      <c r="AU701">
        <f>_xlfn.RANK.AVG(Table2[[#This Row],[Sharpe Ratio Z-Score]],Table2[Sharpe Ratio Z-Score])</f>
        <v>711</v>
      </c>
      <c r="AV701">
        <f>(Table2[[#This Row],[Rank 1Y]]+Table2[[#This Row],[Rank 6M]]+Table2[[#This Row],[Rank Sharpe]])/3</f>
        <v>646</v>
      </c>
    </row>
    <row r="702" spans="1:48" x14ac:dyDescent="0.3">
      <c r="A702" t="s">
        <v>1639</v>
      </c>
      <c r="B702" t="s">
        <v>1640</v>
      </c>
      <c r="C702" t="s">
        <v>10305</v>
      </c>
      <c r="D702" t="s">
        <v>24</v>
      </c>
      <c r="E702">
        <v>5486.7967302500001</v>
      </c>
      <c r="F702">
        <v>324.5</v>
      </c>
      <c r="G702">
        <v>-31.253506200464699</v>
      </c>
      <c r="H702">
        <f>(Table2[[#This Row],[1Y Return vs Nifty]]-AVERAGE(Table2[1Y Return vs Nifty]))/_xlfn.STDEV.P(Table2[1Y Return vs Nifty])</f>
        <v>-0.95969560075078986</v>
      </c>
      <c r="I702">
        <v>-10.7931810933537</v>
      </c>
      <c r="J702">
        <f>(Table2[[#This Row],[1M Return vs Nifty]]-AVERAGE(Table2[1M Return vs Nifty]))/_xlfn.STDEV.P(Table2[1M Return vs Nifty])</f>
        <v>-1.0493118412206519</v>
      </c>
      <c r="K702">
        <v>-22.861519847330499</v>
      </c>
      <c r="L702">
        <f>(Table2[[#This Row],[6M Return vs Nifty]]-AVERAGE(Table2[6M Return vs Nifty]))/_xlfn.STDEV.P(Table2[6M Return vs Nifty])</f>
        <v>-1.0546028165283907</v>
      </c>
      <c r="M702">
        <v>-0.108457931488275</v>
      </c>
      <c r="N702">
        <f>(Table2[[#This Row],[1W Return vs Nifty]]-AVERAGE(Table2[1W Return vs Nifty]))/_xlfn.STDEV.P(Table2[1W Return vs Nifty])</f>
        <v>-0.12239053525457695</v>
      </c>
      <c r="O702">
        <v>330.4</v>
      </c>
      <c r="P702">
        <v>340.978474866319</v>
      </c>
      <c r="Q702">
        <v>348.63320175745201</v>
      </c>
      <c r="R702">
        <v>43.018601594481297</v>
      </c>
      <c r="S702" s="2">
        <f>(Table2[[#This Row],[Close Price]]-Table2[[#This Row],[20D EMA]])/Table2[[#This Row],[20D EMA]]</f>
        <v>-1.785714285714279E-2</v>
      </c>
      <c r="T702" s="2">
        <f>(Table2[[#This Row],[Close Price]]-Table2[[#This Row],[50D EMA]])/Table2[[#This Row],[50D EMA]]</f>
        <v>-4.8327023788757952E-2</v>
      </c>
      <c r="U702" s="2">
        <f>(Table2[[#This Row],[Close Price]]-Table2[[#This Row],[200D EMA]])/Table2[[#This Row],[200D EMA]]</f>
        <v>-6.9222327752483395E-2</v>
      </c>
      <c r="V702">
        <v>0.567264763637776</v>
      </c>
      <c r="W702">
        <v>320.8</v>
      </c>
      <c r="X702">
        <v>328.85</v>
      </c>
      <c r="Y702">
        <v>320.8</v>
      </c>
      <c r="Z702">
        <v>333.3</v>
      </c>
      <c r="AA702">
        <v>314.3</v>
      </c>
      <c r="AB702">
        <v>339</v>
      </c>
      <c r="AC702" s="2">
        <f>(Table2[[#This Row],[Close Price]]/Table2[[#This Row],[Day Low]])-1</f>
        <v>1.1533665835411488E-2</v>
      </c>
      <c r="AD702" s="2">
        <f>(Table2[[#This Row],[Day High]]/Table2[[#This Row],[Close Price]])-1</f>
        <v>1.3405238828967603E-2</v>
      </c>
      <c r="AE702" s="2">
        <f>(Table2[[#This Row],[Close Price]]/Table2[[#This Row],[Current Week Low]])-1</f>
        <v>1.1533665835411488E-2</v>
      </c>
      <c r="AF702" s="2">
        <f>(Table2[[#This Row],[Current Week High]]/Table2[[#This Row],[Close Price]])-1</f>
        <v>2.7118644067796627E-2</v>
      </c>
      <c r="AG702" s="2">
        <f>(Table2[[#This Row],[Close Price]]/Table2[[#This Row],[Current Month Low]])-1</f>
        <v>3.2453070314985677E-2</v>
      </c>
      <c r="AH702" s="2">
        <f>(Table2[[#This Row],[Current Month High]]/Table2[[#This Row],[Close Price]])-1</f>
        <v>4.4684129429892083E-2</v>
      </c>
      <c r="AI702">
        <v>30.123266563944501</v>
      </c>
      <c r="AJ702">
        <v>4.1065126724414602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-0.08</v>
      </c>
      <c r="AM702" t="s">
        <v>10348</v>
      </c>
      <c r="AN702">
        <v>0.5</v>
      </c>
      <c r="AO702" t="s">
        <v>10349</v>
      </c>
      <c r="AP702">
        <v>-2.5625317715262001E-2</v>
      </c>
      <c r="AQ702">
        <f>(Table2[[#This Row],[Sharpe Ratio]]-AVERAGE(Table2[Sharpe Ratio]))/_xlfn.STDEV.P(Table2[Sharpe Ratio])</f>
        <v>-1.0475997358860938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656</v>
      </c>
      <c r="AT702">
        <f>_xlfn.RANK.AVG(Table2[[#This Row],[6M Return vs Nifty Z-Score]],Table2[6M Return vs Nifty Z-Score])</f>
        <v>661</v>
      </c>
      <c r="AU702">
        <f>_xlfn.RANK.AVG(Table2[[#This Row],[Sharpe Ratio Z-Score]],Table2[Sharpe Ratio Z-Score])</f>
        <v>622</v>
      </c>
      <c r="AV702">
        <f>(Table2[[#This Row],[Rank 1Y]]+Table2[[#This Row],[Rank 6M]]+Table2[[#This Row],[Rank Sharpe]])/3</f>
        <v>646.33333333333337</v>
      </c>
    </row>
    <row r="703" spans="1:48" x14ac:dyDescent="0.3">
      <c r="A703" t="s">
        <v>2055</v>
      </c>
      <c r="B703" t="s">
        <v>2056</v>
      </c>
      <c r="C703" t="s">
        <v>10315</v>
      </c>
      <c r="D703" t="s">
        <v>89</v>
      </c>
      <c r="E703">
        <v>3094.7810570000001</v>
      </c>
      <c r="F703">
        <v>719.3</v>
      </c>
      <c r="G703">
        <v>-59.346515919708501</v>
      </c>
      <c r="H703">
        <f>(Table2[[#This Row],[1Y Return vs Nifty]]-AVERAGE(Table2[1Y Return vs Nifty]))/_xlfn.STDEV.P(Table2[1Y Return vs Nifty])</f>
        <v>-1.4026535135829774</v>
      </c>
      <c r="I703">
        <v>-14.8155221189726</v>
      </c>
      <c r="J703">
        <f>(Table2[[#This Row],[1M Return vs Nifty]]-AVERAGE(Table2[1M Return vs Nifty]))/_xlfn.STDEV.P(Table2[1M Return vs Nifty])</f>
        <v>-1.4362711829349788</v>
      </c>
      <c r="K703">
        <v>-24.1880540610669</v>
      </c>
      <c r="L703">
        <f>(Table2[[#This Row],[6M Return vs Nifty]]-AVERAGE(Table2[6M Return vs Nifty]))/_xlfn.STDEV.P(Table2[6M Return vs Nifty])</f>
        <v>-1.1001330417685125</v>
      </c>
      <c r="M703">
        <v>1.12139200339252</v>
      </c>
      <c r="N703">
        <f>(Table2[[#This Row],[1W Return vs Nifty]]-AVERAGE(Table2[1W Return vs Nifty]))/_xlfn.STDEV.P(Table2[1W Return vs Nifty])</f>
        <v>0.15655800356188226</v>
      </c>
      <c r="O703">
        <v>721.71</v>
      </c>
      <c r="P703">
        <v>738.55277968797895</v>
      </c>
      <c r="Q703">
        <v>788.50650142834104</v>
      </c>
      <c r="R703">
        <v>52.764146101729501</v>
      </c>
      <c r="S703" s="2">
        <f>(Table2[[#This Row],[Close Price]]-Table2[[#This Row],[20D EMA]])/Table2[[#This Row],[20D EMA]]</f>
        <v>-3.3392914051351397E-3</v>
      </c>
      <c r="T703" s="2">
        <f>(Table2[[#This Row],[Close Price]]-Table2[[#This Row],[50D EMA]])/Table2[[#This Row],[50D EMA]]</f>
        <v>-2.6068251609739853E-2</v>
      </c>
      <c r="U703" s="2">
        <f>(Table2[[#This Row],[Close Price]]-Table2[[#This Row],[200D EMA]])/Table2[[#This Row],[200D EMA]]</f>
        <v>-8.7769094234450687E-2</v>
      </c>
      <c r="V703">
        <v>0.30208755156724598</v>
      </c>
      <c r="W703">
        <v>716.9</v>
      </c>
      <c r="X703">
        <v>725.9</v>
      </c>
      <c r="Y703">
        <v>716.9</v>
      </c>
      <c r="Z703">
        <v>740</v>
      </c>
      <c r="AA703">
        <v>665</v>
      </c>
      <c r="AB703">
        <v>757.95</v>
      </c>
      <c r="AC703" s="2">
        <f>(Table2[[#This Row],[Close Price]]/Table2[[#This Row],[Day Low]])-1</f>
        <v>3.3477472450829104E-3</v>
      </c>
      <c r="AD703" s="2">
        <f>(Table2[[#This Row],[Day High]]/Table2[[#This Row],[Close Price]])-1</f>
        <v>9.1755873766161677E-3</v>
      </c>
      <c r="AE703" s="2">
        <f>(Table2[[#This Row],[Close Price]]/Table2[[#This Row],[Current Week Low]])-1</f>
        <v>3.3477472450829104E-3</v>
      </c>
      <c r="AF703" s="2">
        <f>(Table2[[#This Row],[Current Week High]]/Table2[[#This Row],[Close Price]])-1</f>
        <v>2.8777978590296183E-2</v>
      </c>
      <c r="AG703" s="2">
        <f>(Table2[[#This Row],[Close Price]]/Table2[[#This Row],[Current Month Low]])-1</f>
        <v>8.1654135338345757E-2</v>
      </c>
      <c r="AH703" s="2">
        <f>(Table2[[#This Row],[Current Month High]]/Table2[[#This Row],[Close Price]])-1</f>
        <v>5.3732795773669073E-2</v>
      </c>
      <c r="AI703">
        <v>46.253301821214997</v>
      </c>
      <c r="AJ703">
        <v>16.241111829347101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0</v>
      </c>
      <c r="AM703" t="s">
        <v>10350</v>
      </c>
      <c r="AN703">
        <v>2.42</v>
      </c>
      <c r="AO703" t="s">
        <v>10349</v>
      </c>
      <c r="AQ703">
        <f>(Table2[[#This Row],[Sharpe Ratio]]-AVERAGE(Table2[Sharpe Ratio]))/_xlfn.STDEV.P(Table2[Sharpe Ratio])</f>
        <v>-0.75319309836626391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728</v>
      </c>
      <c r="AT703">
        <f>_xlfn.RANK.AVG(Table2[[#This Row],[6M Return vs Nifty Z-Score]],Table2[6M Return vs Nifty Z-Score])</f>
        <v>673</v>
      </c>
      <c r="AU703">
        <f>_xlfn.RANK.AVG(Table2[[#This Row],[Sharpe Ratio Z-Score]],Table2[Sharpe Ratio Z-Score])</f>
        <v>551.5</v>
      </c>
      <c r="AV703">
        <f>(Table2[[#This Row],[Rank 1Y]]+Table2[[#This Row],[Rank 6M]]+Table2[[#This Row],[Rank Sharpe]])/3</f>
        <v>650.83333333333337</v>
      </c>
    </row>
    <row r="704" spans="1:48" x14ac:dyDescent="0.3">
      <c r="A704" t="s">
        <v>1506</v>
      </c>
      <c r="B704" t="s">
        <v>1507</v>
      </c>
      <c r="C704" t="s">
        <v>10307</v>
      </c>
      <c r="D704" t="s">
        <v>359</v>
      </c>
      <c r="E704">
        <v>6874.70790622</v>
      </c>
      <c r="F704">
        <v>300.35000000000002</v>
      </c>
      <c r="G704">
        <v>-53.547319797784802</v>
      </c>
      <c r="H704">
        <f>(Table2[[#This Row],[1Y Return vs Nifty]]-AVERAGE(Table2[1Y Return vs Nifty]))/_xlfn.STDEV.P(Table2[1Y Return vs Nifty])</f>
        <v>-1.3112144034291016</v>
      </c>
      <c r="I704">
        <v>-4.2946083845083596</v>
      </c>
      <c r="J704">
        <f>(Table2[[#This Row],[1M Return vs Nifty]]-AVERAGE(Table2[1M Return vs Nifty]))/_xlfn.STDEV.P(Table2[1M Return vs Nifty])</f>
        <v>-0.42413277224537532</v>
      </c>
      <c r="K704">
        <v>-22.083958018345601</v>
      </c>
      <c r="L704">
        <f>(Table2[[#This Row],[6M Return vs Nifty]]-AVERAGE(Table2[6M Return vs Nifty]))/_xlfn.STDEV.P(Table2[6M Return vs Nifty])</f>
        <v>-1.0279148013643593</v>
      </c>
      <c r="M704">
        <v>-0.73466082036352898</v>
      </c>
      <c r="N704">
        <f>(Table2[[#This Row],[1W Return vs Nifty]]-AVERAGE(Table2[1W Return vs Nifty]))/_xlfn.STDEV.P(Table2[1W Return vs Nifty])</f>
        <v>-0.26442280756699416</v>
      </c>
      <c r="O704">
        <v>295.60000000000002</v>
      </c>
      <c r="P704">
        <v>297.34689166225098</v>
      </c>
      <c r="Q704">
        <v>316.60254998715197</v>
      </c>
      <c r="R704">
        <v>64.473632599018401</v>
      </c>
      <c r="S704" s="2">
        <f>(Table2[[#This Row],[Close Price]]-Table2[[#This Row],[20D EMA]])/Table2[[#This Row],[20D EMA]]</f>
        <v>1.6069012178619755E-2</v>
      </c>
      <c r="T704" s="2">
        <f>(Table2[[#This Row],[Close Price]]-Table2[[#This Row],[50D EMA]])/Table2[[#This Row],[50D EMA]]</f>
        <v>1.0099679606404621E-2</v>
      </c>
      <c r="U704" s="2">
        <f>(Table2[[#This Row],[Close Price]]-Table2[[#This Row],[200D EMA]])/Table2[[#This Row],[200D EMA]]</f>
        <v>-5.1334235898641674E-2</v>
      </c>
      <c r="V704">
        <v>0.46760484668526597</v>
      </c>
      <c r="W704">
        <v>297.5</v>
      </c>
      <c r="X704">
        <v>303.39999999999998</v>
      </c>
      <c r="Y704">
        <v>296.60000000000002</v>
      </c>
      <c r="Z704">
        <v>303.39999999999998</v>
      </c>
      <c r="AA704">
        <v>275</v>
      </c>
      <c r="AB704">
        <v>305.39999999999998</v>
      </c>
      <c r="AC704" s="2">
        <f>(Table2[[#This Row],[Close Price]]/Table2[[#This Row],[Day Low]])-1</f>
        <v>9.5798319327731196E-3</v>
      </c>
      <c r="AD704" s="2">
        <f>(Table2[[#This Row],[Day High]]/Table2[[#This Row],[Close Price]])-1</f>
        <v>1.0154819377392821E-2</v>
      </c>
      <c r="AE704" s="2">
        <f>(Table2[[#This Row],[Close Price]]/Table2[[#This Row],[Current Week Low]])-1</f>
        <v>1.2643290627107229E-2</v>
      </c>
      <c r="AF704" s="2">
        <f>(Table2[[#This Row],[Current Week High]]/Table2[[#This Row],[Close Price]])-1</f>
        <v>1.0154819377392821E-2</v>
      </c>
      <c r="AG704" s="2">
        <f>(Table2[[#This Row],[Close Price]]/Table2[[#This Row],[Current Month Low]])-1</f>
        <v>9.2181818181818365E-2</v>
      </c>
      <c r="AH704" s="2">
        <f>(Table2[[#This Row],[Current Month High]]/Table2[[#This Row],[Close Price]])-1</f>
        <v>1.6813717329781763E-2</v>
      </c>
      <c r="AI704">
        <v>56.783752288996098</v>
      </c>
      <c r="AJ704">
        <v>16.3470850280844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-0.01</v>
      </c>
      <c r="AM704" t="s">
        <v>10348</v>
      </c>
      <c r="AN704">
        <v>7.11</v>
      </c>
      <c r="AO704" t="s">
        <v>10349</v>
      </c>
      <c r="AP704">
        <v>-1.7099146838589999E-3</v>
      </c>
      <c r="AQ704">
        <f>(Table2[[#This Row],[Sharpe Ratio]]-AVERAGE(Table2[Sharpe Ratio]))/_xlfn.STDEV.P(Table2[Sharpe Ratio])</f>
        <v>-0.77283813216113817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723</v>
      </c>
      <c r="AT704">
        <f>_xlfn.RANK.AVG(Table2[[#This Row],[6M Return vs Nifty Z-Score]],Table2[6M Return vs Nifty Z-Score])</f>
        <v>655</v>
      </c>
      <c r="AU704">
        <f>_xlfn.RANK.AVG(Table2[[#This Row],[Sharpe Ratio Z-Score]],Table2[Sharpe Ratio Z-Score])</f>
        <v>580</v>
      </c>
      <c r="AV704">
        <f>(Table2[[#This Row],[Rank 1Y]]+Table2[[#This Row],[Rank 6M]]+Table2[[#This Row],[Rank Sharpe]])/3</f>
        <v>652.66666666666663</v>
      </c>
    </row>
    <row r="705" spans="1:48" x14ac:dyDescent="0.3">
      <c r="A705" t="s">
        <v>311</v>
      </c>
      <c r="B705" t="s">
        <v>312</v>
      </c>
      <c r="C705" t="s">
        <v>6698</v>
      </c>
      <c r="D705" t="s">
        <v>80</v>
      </c>
      <c r="E705">
        <v>89527.881627359995</v>
      </c>
      <c r="F705">
        <v>24813.200000000001</v>
      </c>
      <c r="G705">
        <v>-26.555011845394901</v>
      </c>
      <c r="H705">
        <f>(Table2[[#This Row],[1Y Return vs Nifty]]-AVERAGE(Table2[1Y Return vs Nifty]))/_xlfn.STDEV.P(Table2[1Y Return vs Nifty])</f>
        <v>-0.88561185985670265</v>
      </c>
      <c r="I705">
        <v>-10.9035327125293</v>
      </c>
      <c r="J705">
        <f>(Table2[[#This Row],[1M Return vs Nifty]]-AVERAGE(Table2[1M Return vs Nifty]))/_xlfn.STDEV.P(Table2[1M Return vs Nifty])</f>
        <v>-1.0599279450371426</v>
      </c>
      <c r="K705">
        <v>-17.962614849251299</v>
      </c>
      <c r="L705">
        <f>(Table2[[#This Row],[6M Return vs Nifty]]-AVERAGE(Table2[6M Return vs Nifty]))/_xlfn.STDEV.P(Table2[6M Return vs Nifty])</f>
        <v>-0.88645920916205545</v>
      </c>
      <c r="M705">
        <v>-1.4705033232089999</v>
      </c>
      <c r="N705">
        <f>(Table2[[#This Row],[1W Return vs Nifty]]-AVERAGE(Table2[1W Return vs Nifty]))/_xlfn.STDEV.P(Table2[1W Return vs Nifty])</f>
        <v>-0.43132300014023334</v>
      </c>
      <c r="O705">
        <v>25354.44</v>
      </c>
      <c r="P705">
        <v>26053.301673791801</v>
      </c>
      <c r="Q705">
        <v>26132.090028524301</v>
      </c>
      <c r="R705">
        <v>41.5946344746989</v>
      </c>
      <c r="S705" s="2">
        <f>(Table2[[#This Row],[Close Price]]-Table2[[#This Row],[20D EMA]])/Table2[[#This Row],[20D EMA]]</f>
        <v>-2.1346951460966913E-2</v>
      </c>
      <c r="T705" s="2">
        <f>(Table2[[#This Row],[Close Price]]-Table2[[#This Row],[50D EMA]])/Table2[[#This Row],[50D EMA]]</f>
        <v>-4.7598637950723707E-2</v>
      </c>
      <c r="U705" s="2">
        <f>(Table2[[#This Row],[Close Price]]-Table2[[#This Row],[200D EMA]])/Table2[[#This Row],[200D EMA]]</f>
        <v>-5.0470131822011738E-2</v>
      </c>
      <c r="V705">
        <v>0.54471218824657797</v>
      </c>
      <c r="W705">
        <v>24730.05</v>
      </c>
      <c r="X705">
        <v>25049.75</v>
      </c>
      <c r="Y705">
        <v>24602.2</v>
      </c>
      <c r="Z705">
        <v>25049.75</v>
      </c>
      <c r="AA705">
        <v>23850</v>
      </c>
      <c r="AB705">
        <v>27899.8</v>
      </c>
      <c r="AC705" s="2">
        <f>(Table2[[#This Row],[Close Price]]/Table2[[#This Row],[Day Low]])-1</f>
        <v>3.3623061821550504E-3</v>
      </c>
      <c r="AD705" s="2">
        <f>(Table2[[#This Row],[Day High]]/Table2[[#This Row],[Close Price]])-1</f>
        <v>9.5332323118340057E-3</v>
      </c>
      <c r="AE705" s="2">
        <f>(Table2[[#This Row],[Close Price]]/Table2[[#This Row],[Current Week Low]])-1</f>
        <v>8.5764687710854215E-3</v>
      </c>
      <c r="AF705" s="2">
        <f>(Table2[[#This Row],[Current Week High]]/Table2[[#This Row],[Close Price]])-1</f>
        <v>9.5332323118340057E-3</v>
      </c>
      <c r="AG705" s="2">
        <f>(Table2[[#This Row],[Close Price]]/Table2[[#This Row],[Current Month Low]])-1</f>
        <v>4.0385744234800791E-2</v>
      </c>
      <c r="AH705" s="2">
        <f>(Table2[[#This Row],[Current Month High]]/Table2[[#This Row],[Close Price]])-1</f>
        <v>0.12439346799284245</v>
      </c>
      <c r="AI705">
        <v>23.876606000032201</v>
      </c>
      <c r="AJ705">
        <v>4.6970464135021004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-0.11</v>
      </c>
      <c r="AM705" t="s">
        <v>10348</v>
      </c>
      <c r="AN705">
        <v>2.77</v>
      </c>
      <c r="AO705" t="s">
        <v>10349</v>
      </c>
      <c r="AP705">
        <v>-8.9848766250860995E-2</v>
      </c>
      <c r="AQ705">
        <f>(Table2[[#This Row],[Sharpe Ratio]]-AVERAGE(Table2[Sharpe Ratio]))/_xlfn.STDEV.P(Table2[Sharpe Ratio])</f>
        <v>-1.7854563253492706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629</v>
      </c>
      <c r="AT705">
        <f>_xlfn.RANK.AVG(Table2[[#This Row],[6M Return vs Nifty Z-Score]],Table2[6M Return vs Nifty Z-Score])</f>
        <v>613</v>
      </c>
      <c r="AU705">
        <f>_xlfn.RANK.AVG(Table2[[#This Row],[Sharpe Ratio Z-Score]],Table2[Sharpe Ratio Z-Score])</f>
        <v>718</v>
      </c>
      <c r="AV705">
        <f>(Table2[[#This Row],[Rank 1Y]]+Table2[[#This Row],[Rank 6M]]+Table2[[#This Row],[Rank Sharpe]])/3</f>
        <v>653.33333333333337</v>
      </c>
    </row>
    <row r="706" spans="1:48" x14ac:dyDescent="0.3">
      <c r="A706" t="s">
        <v>594</v>
      </c>
      <c r="B706" t="s">
        <v>595</v>
      </c>
      <c r="C706" t="s">
        <v>10305</v>
      </c>
      <c r="D706" t="s">
        <v>24</v>
      </c>
      <c r="E706">
        <v>32390.181418050001</v>
      </c>
      <c r="F706">
        <v>201.06</v>
      </c>
      <c r="G706">
        <v>-44.261885025333598</v>
      </c>
      <c r="H706">
        <f>(Table2[[#This Row],[1Y Return vs Nifty]]-AVERAGE(Table2[1Y Return vs Nifty]))/_xlfn.STDEV.P(Table2[1Y Return vs Nifty])</f>
        <v>-1.1648058538415169</v>
      </c>
      <c r="I706">
        <v>-1.5839647166634401</v>
      </c>
      <c r="J706">
        <f>(Table2[[#This Row],[1M Return vs Nifty]]-AVERAGE(Table2[1M Return vs Nifty]))/_xlfn.STDEV.P(Table2[1M Return vs Nifty])</f>
        <v>-0.16336202141875014</v>
      </c>
      <c r="K706">
        <v>-12.7456867183867</v>
      </c>
      <c r="L706">
        <f>(Table2[[#This Row],[6M Return vs Nifty]]-AVERAGE(Table2[6M Return vs Nifty]))/_xlfn.STDEV.P(Table2[6M Return vs Nifty])</f>
        <v>-0.70740019176155022</v>
      </c>
      <c r="M706">
        <v>2.1417906209250299</v>
      </c>
      <c r="N706">
        <f>(Table2[[#This Row],[1W Return vs Nifty]]-AVERAGE(Table2[1W Return vs Nifty]))/_xlfn.STDEV.P(Table2[1W Return vs Nifty])</f>
        <v>0.38799982040323344</v>
      </c>
      <c r="O706">
        <v>199.94</v>
      </c>
      <c r="P706">
        <v>199.05614587383101</v>
      </c>
      <c r="Q706">
        <v>205.34198718284301</v>
      </c>
      <c r="R706">
        <v>53.035884924487398</v>
      </c>
      <c r="S706" s="2">
        <f>(Table2[[#This Row],[Close Price]]-Table2[[#This Row],[20D EMA]])/Table2[[#This Row],[20D EMA]]</f>
        <v>5.601680504151268E-3</v>
      </c>
      <c r="T706" s="2">
        <f>(Table2[[#This Row],[Close Price]]-Table2[[#This Row],[50D EMA]])/Table2[[#This Row],[50D EMA]]</f>
        <v>1.0066778482886451E-2</v>
      </c>
      <c r="U706" s="2">
        <f>(Table2[[#This Row],[Close Price]]-Table2[[#This Row],[200D EMA]])/Table2[[#This Row],[200D EMA]]</f>
        <v>-2.0852954827159601E-2</v>
      </c>
      <c r="V706">
        <v>0.686576549068181</v>
      </c>
      <c r="W706">
        <v>198.62</v>
      </c>
      <c r="X706">
        <v>202.24</v>
      </c>
      <c r="Y706">
        <v>198.62</v>
      </c>
      <c r="Z706">
        <v>203</v>
      </c>
      <c r="AA706">
        <v>189.5</v>
      </c>
      <c r="AB706">
        <v>218.49</v>
      </c>
      <c r="AC706" s="2">
        <f>(Table2[[#This Row],[Close Price]]/Table2[[#This Row],[Day Low]])-1</f>
        <v>1.228476487765584E-2</v>
      </c>
      <c r="AD706" s="2">
        <f>(Table2[[#This Row],[Day High]]/Table2[[#This Row],[Close Price]])-1</f>
        <v>5.8688948572565014E-3</v>
      </c>
      <c r="AE706" s="2">
        <f>(Table2[[#This Row],[Close Price]]/Table2[[#This Row],[Current Week Low]])-1</f>
        <v>1.228476487765584E-2</v>
      </c>
      <c r="AF706" s="2">
        <f>(Table2[[#This Row],[Current Week High]]/Table2[[#This Row],[Close Price]])-1</f>
        <v>9.6488610365064176E-3</v>
      </c>
      <c r="AG706" s="2">
        <f>(Table2[[#This Row],[Close Price]]/Table2[[#This Row],[Current Month Low]])-1</f>
        <v>6.1002638522427377E-2</v>
      </c>
      <c r="AH706" s="2">
        <f>(Table2[[#This Row],[Current Month High]]/Table2[[#This Row],[Close Price]])-1</f>
        <v>8.6690540137272398E-2</v>
      </c>
      <c r="AI706">
        <v>30.8564607579826</v>
      </c>
      <c r="AJ706">
        <v>18.864912799290501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0.01</v>
      </c>
      <c r="AM706" t="s">
        <v>10349</v>
      </c>
      <c r="AN706">
        <v>0.94</v>
      </c>
      <c r="AO706" t="s">
        <v>10349</v>
      </c>
      <c r="AP706">
        <v>-7.4309574922131E-2</v>
      </c>
      <c r="AQ706">
        <f>(Table2[[#This Row],[Sharpe Ratio]]-AVERAGE(Table2[Sharpe Ratio]))/_xlfn.STDEV.P(Table2[Sharpe Ratio])</f>
        <v>-1.6069281556811927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704</v>
      </c>
      <c r="AT706">
        <f>_xlfn.RANK.AVG(Table2[[#This Row],[6M Return vs Nifty Z-Score]],Table2[6M Return vs Nifty Z-Score])</f>
        <v>564</v>
      </c>
      <c r="AU706">
        <f>_xlfn.RANK.AVG(Table2[[#This Row],[Sharpe Ratio Z-Score]],Table2[Sharpe Ratio Z-Score])</f>
        <v>693</v>
      </c>
      <c r="AV706">
        <f>(Table2[[#This Row],[Rank 1Y]]+Table2[[#This Row],[Rank 6M]]+Table2[[#This Row],[Rank Sharpe]])/3</f>
        <v>653.66666666666663</v>
      </c>
    </row>
    <row r="707" spans="1:48" x14ac:dyDescent="0.3">
      <c r="A707" t="s">
        <v>2387</v>
      </c>
      <c r="B707" t="s">
        <v>2388</v>
      </c>
      <c r="C707" t="s">
        <v>10311</v>
      </c>
      <c r="D707" t="s">
        <v>262</v>
      </c>
      <c r="E707">
        <v>2211.6139333199999</v>
      </c>
      <c r="F707">
        <v>494.1</v>
      </c>
      <c r="G707">
        <v>-48.057890341936897</v>
      </c>
      <c r="H707">
        <f>(Table2[[#This Row],[1Y Return vs Nifty]]-AVERAGE(Table2[1Y Return vs Nifty]))/_xlfn.STDEV.P(Table2[1Y Return vs Nifty])</f>
        <v>-1.2246595544220806</v>
      </c>
      <c r="I707">
        <v>-0.50586552952077801</v>
      </c>
      <c r="J707">
        <f>(Table2[[#This Row],[1M Return vs Nifty]]-AVERAGE(Table2[1M Return vs Nifty]))/_xlfn.STDEV.P(Table2[1M Return vs Nifty])</f>
        <v>-5.9646163140600873E-2</v>
      </c>
      <c r="K707">
        <v>-31.051766099300799</v>
      </c>
      <c r="L707">
        <f>(Table2[[#This Row],[6M Return vs Nifty]]-AVERAGE(Table2[6M Return vs Nifty]))/_xlfn.STDEV.P(Table2[6M Return vs Nifty])</f>
        <v>-1.3357141160054884</v>
      </c>
      <c r="M707">
        <v>-0.31135525203265302</v>
      </c>
      <c r="N707">
        <f>(Table2[[#This Row],[1W Return vs Nifty]]-AVERAGE(Table2[1W Return vs Nifty]))/_xlfn.STDEV.P(Table2[1W Return vs Nifty])</f>
        <v>-0.16841071177401126</v>
      </c>
      <c r="O707">
        <v>494.02</v>
      </c>
      <c r="P707">
        <v>503.08208265317899</v>
      </c>
      <c r="Q707">
        <v>532.35091132157197</v>
      </c>
      <c r="R707">
        <v>51.779955048748199</v>
      </c>
      <c r="S707" s="2">
        <f>(Table2[[#This Row],[Close Price]]-Table2[[#This Row],[20D EMA]])/Table2[[#This Row],[20D EMA]]</f>
        <v>1.6193676369386043E-4</v>
      </c>
      <c r="T707" s="2">
        <f>(Table2[[#This Row],[Close Price]]-Table2[[#This Row],[50D EMA]])/Table2[[#This Row],[50D EMA]]</f>
        <v>-1.7854109623242423E-2</v>
      </c>
      <c r="U707" s="2">
        <f>(Table2[[#This Row],[Close Price]]-Table2[[#This Row],[200D EMA]])/Table2[[#This Row],[200D EMA]]</f>
        <v>-7.1852814577913052E-2</v>
      </c>
      <c r="V707">
        <v>1.2320184176069799</v>
      </c>
      <c r="W707">
        <v>491.1</v>
      </c>
      <c r="X707">
        <v>503</v>
      </c>
      <c r="Y707">
        <v>485.65</v>
      </c>
      <c r="Z707">
        <v>509.4</v>
      </c>
      <c r="AA707">
        <v>467.1</v>
      </c>
      <c r="AB707">
        <v>521.95000000000005</v>
      </c>
      <c r="AC707" s="2">
        <f>(Table2[[#This Row],[Close Price]]/Table2[[#This Row],[Day Low]])-1</f>
        <v>6.108735491753281E-3</v>
      </c>
      <c r="AD707" s="2">
        <f>(Table2[[#This Row],[Day High]]/Table2[[#This Row],[Close Price]])-1</f>
        <v>1.8012548067192879E-2</v>
      </c>
      <c r="AE707" s="2">
        <f>(Table2[[#This Row],[Close Price]]/Table2[[#This Row],[Current Week Low]])-1</f>
        <v>1.739936168022238E-2</v>
      </c>
      <c r="AF707" s="2">
        <f>(Table2[[#This Row],[Current Week High]]/Table2[[#This Row],[Close Price]])-1</f>
        <v>3.0965391621129212E-2</v>
      </c>
      <c r="AG707" s="2">
        <f>(Table2[[#This Row],[Close Price]]/Table2[[#This Row],[Current Month Low]])-1</f>
        <v>5.7803468208092568E-2</v>
      </c>
      <c r="AH707" s="2">
        <f>(Table2[[#This Row],[Current Month High]]/Table2[[#This Row],[Close Price]])-1</f>
        <v>5.6365108277676601E-2</v>
      </c>
      <c r="AI707">
        <v>30.5504958510422</v>
      </c>
      <c r="AJ707">
        <v>8.8325991189427402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-0.08</v>
      </c>
      <c r="AM707" t="s">
        <v>10348</v>
      </c>
      <c r="AN707">
        <v>-1.99</v>
      </c>
      <c r="AO707" t="s">
        <v>10348</v>
      </c>
      <c r="AQ707">
        <f>(Table2[[#This Row],[Sharpe Ratio]]-AVERAGE(Table2[Sharpe Ratio]))/_xlfn.STDEV.P(Table2[Sharpe Ratio])</f>
        <v>-0.75319309836626391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711</v>
      </c>
      <c r="AT707">
        <f>_xlfn.RANK.AVG(Table2[[#This Row],[6M Return vs Nifty Z-Score]],Table2[6M Return vs Nifty Z-Score])</f>
        <v>703</v>
      </c>
      <c r="AU707">
        <f>_xlfn.RANK.AVG(Table2[[#This Row],[Sharpe Ratio Z-Score]],Table2[Sharpe Ratio Z-Score])</f>
        <v>551.5</v>
      </c>
      <c r="AV707">
        <f>(Table2[[#This Row],[Rank 1Y]]+Table2[[#This Row],[Rank 6M]]+Table2[[#This Row],[Rank Sharpe]])/3</f>
        <v>655.16666666666663</v>
      </c>
    </row>
    <row r="708" spans="1:48" x14ac:dyDescent="0.3">
      <c r="A708" t="s">
        <v>720</v>
      </c>
      <c r="B708" t="s">
        <v>721</v>
      </c>
      <c r="C708" t="s">
        <v>10316</v>
      </c>
      <c r="D708" t="s">
        <v>98</v>
      </c>
      <c r="E708">
        <v>24085.725153775002</v>
      </c>
      <c r="F708">
        <v>297.95</v>
      </c>
      <c r="G708">
        <v>-38.739546806063998</v>
      </c>
      <c r="H708">
        <f>(Table2[[#This Row],[1Y Return vs Nifty]]-AVERAGE(Table2[1Y Return vs Nifty]))/_xlfn.STDEV.P(Table2[1Y Return vs Nifty])</f>
        <v>-1.0777321142882412</v>
      </c>
      <c r="I708">
        <v>5.37644393715658</v>
      </c>
      <c r="J708">
        <f>(Table2[[#This Row],[1M Return vs Nifty]]-AVERAGE(Table2[1M Return vs Nifty]))/_xlfn.STDEV.P(Table2[1M Return vs Nifty])</f>
        <v>0.50624682914619612</v>
      </c>
      <c r="K708">
        <v>-12.0251541597172</v>
      </c>
      <c r="L708">
        <f>(Table2[[#This Row],[6M Return vs Nifty]]-AVERAGE(Table2[6M Return vs Nifty]))/_xlfn.STDEV.P(Table2[6M Return vs Nifty])</f>
        <v>-0.68266957467730616</v>
      </c>
      <c r="M708">
        <v>-2.5129105540063601</v>
      </c>
      <c r="N708">
        <f>(Table2[[#This Row],[1W Return vs Nifty]]-AVERAGE(Table2[1W Return vs Nifty]))/_xlfn.STDEV.P(Table2[1W Return vs Nifty])</f>
        <v>-0.66775670285114108</v>
      </c>
      <c r="O708">
        <v>293.36</v>
      </c>
      <c r="P708">
        <v>287.42001343177299</v>
      </c>
      <c r="Q708">
        <v>291.86323443019597</v>
      </c>
      <c r="R708">
        <v>57.895127841041997</v>
      </c>
      <c r="S708" s="2">
        <f>(Table2[[#This Row],[Close Price]]-Table2[[#This Row],[20D EMA]])/Table2[[#This Row],[20D EMA]]</f>
        <v>1.5646304881374334E-2</v>
      </c>
      <c r="T708" s="2">
        <f>(Table2[[#This Row],[Close Price]]-Table2[[#This Row],[50D EMA]])/Table2[[#This Row],[50D EMA]]</f>
        <v>3.6636232955735294E-2</v>
      </c>
      <c r="U708" s="2">
        <f>(Table2[[#This Row],[Close Price]]-Table2[[#This Row],[200D EMA]])/Table2[[#This Row],[200D EMA]]</f>
        <v>2.0854855465736188E-2</v>
      </c>
      <c r="V708">
        <v>0.69275089978728399</v>
      </c>
      <c r="W708">
        <v>294.35000000000002</v>
      </c>
      <c r="X708">
        <v>301</v>
      </c>
      <c r="Y708">
        <v>293.55</v>
      </c>
      <c r="Z708">
        <v>301</v>
      </c>
      <c r="AA708">
        <v>285</v>
      </c>
      <c r="AB708">
        <v>310</v>
      </c>
      <c r="AC708" s="2">
        <f>(Table2[[#This Row],[Close Price]]/Table2[[#This Row],[Day Low]])-1</f>
        <v>1.2230338032953814E-2</v>
      </c>
      <c r="AD708" s="2">
        <f>(Table2[[#This Row],[Day High]]/Table2[[#This Row],[Close Price]])-1</f>
        <v>1.023661688202715E-2</v>
      </c>
      <c r="AE708" s="2">
        <f>(Table2[[#This Row],[Close Price]]/Table2[[#This Row],[Current Week Low]])-1</f>
        <v>1.4988928632260201E-2</v>
      </c>
      <c r="AF708" s="2">
        <f>(Table2[[#This Row],[Current Week High]]/Table2[[#This Row],[Close Price]])-1</f>
        <v>1.023661688202715E-2</v>
      </c>
      <c r="AG708" s="2">
        <f>(Table2[[#This Row],[Close Price]]/Table2[[#This Row],[Current Month Low]])-1</f>
        <v>4.5438596491228056E-2</v>
      </c>
      <c r="AH708" s="2">
        <f>(Table2[[#This Row],[Current Month High]]/Table2[[#This Row],[Close Price]])-1</f>
        <v>4.0443027353582961E-2</v>
      </c>
      <c r="AI708">
        <v>19.919449572075798</v>
      </c>
      <c r="AJ708">
        <v>18.3045463569585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0.02</v>
      </c>
      <c r="AM708" t="s">
        <v>10349</v>
      </c>
      <c r="AN708">
        <v>0.93</v>
      </c>
      <c r="AO708" t="s">
        <v>10349</v>
      </c>
      <c r="AP708">
        <v>-0.10548636460935</v>
      </c>
      <c r="AQ708">
        <f>(Table2[[#This Row],[Sharpe Ratio]]-AVERAGE(Table2[Sharpe Ratio]))/_xlfn.STDEV.P(Table2[Sharpe Ratio])</f>
        <v>-1.9651150832528419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688</v>
      </c>
      <c r="AT708">
        <f>_xlfn.RANK.AVG(Table2[[#This Row],[6M Return vs Nifty Z-Score]],Table2[6M Return vs Nifty Z-Score])</f>
        <v>554</v>
      </c>
      <c r="AU708">
        <f>_xlfn.RANK.AVG(Table2[[#This Row],[Sharpe Ratio Z-Score]],Table2[Sharpe Ratio Z-Score])</f>
        <v>725</v>
      </c>
      <c r="AV708">
        <f>(Table2[[#This Row],[Rank 1Y]]+Table2[[#This Row],[Rank 6M]]+Table2[[#This Row],[Rank Sharpe]])/3</f>
        <v>655.66666666666663</v>
      </c>
    </row>
    <row r="709" spans="1:48" x14ac:dyDescent="0.3">
      <c r="A709" t="s">
        <v>612</v>
      </c>
      <c r="B709" t="s">
        <v>613</v>
      </c>
      <c r="C709" t="s">
        <v>10314</v>
      </c>
      <c r="D709" t="s">
        <v>402</v>
      </c>
      <c r="E709">
        <v>31828.435959695002</v>
      </c>
      <c r="F709">
        <v>430.45</v>
      </c>
      <c r="G709">
        <v>-28.1666453784431</v>
      </c>
      <c r="H709">
        <f>(Table2[[#This Row],[1Y Return vs Nifty]]-AVERAGE(Table2[1Y Return vs Nifty]))/_xlfn.STDEV.P(Table2[1Y Return vs Nifty])</f>
        <v>-0.91102337087612828</v>
      </c>
      <c r="I709">
        <v>6.9885349116261901</v>
      </c>
      <c r="J709">
        <f>(Table2[[#This Row],[1M Return vs Nifty]]-AVERAGE(Table2[1M Return vs Nifty]))/_xlfn.STDEV.P(Table2[1M Return vs Nifty])</f>
        <v>0.66133404285860986</v>
      </c>
      <c r="K709">
        <v>-21.2520381042279</v>
      </c>
      <c r="L709">
        <f>(Table2[[#This Row],[6M Return vs Nifty]]-AVERAGE(Table2[6M Return vs Nifty]))/_xlfn.STDEV.P(Table2[6M Return vs Nifty])</f>
        <v>-0.9993610703868272</v>
      </c>
      <c r="M709">
        <v>-2.4608780024728398</v>
      </c>
      <c r="N709">
        <f>(Table2[[#This Row],[1W Return vs Nifty]]-AVERAGE(Table2[1W Return vs Nifty]))/_xlfn.STDEV.P(Table2[1W Return vs Nifty])</f>
        <v>-0.65595493435117003</v>
      </c>
      <c r="O709">
        <v>416.85</v>
      </c>
      <c r="P709">
        <v>409.55654409242999</v>
      </c>
      <c r="Q709">
        <v>415.791516155392</v>
      </c>
      <c r="R709">
        <v>62.928207597935497</v>
      </c>
      <c r="S709" s="2">
        <f>(Table2[[#This Row],[Close Price]]-Table2[[#This Row],[20D EMA]])/Table2[[#This Row],[20D EMA]]</f>
        <v>3.2625644716324731E-2</v>
      </c>
      <c r="T709" s="2">
        <f>(Table2[[#This Row],[Close Price]]-Table2[[#This Row],[50D EMA]])/Table2[[#This Row],[50D EMA]]</f>
        <v>5.1014826179543844E-2</v>
      </c>
      <c r="U709" s="2">
        <f>(Table2[[#This Row],[Close Price]]-Table2[[#This Row],[200D EMA]])/Table2[[#This Row],[200D EMA]]</f>
        <v>3.5254408219165617E-2</v>
      </c>
      <c r="V709">
        <v>1.3257133500410401</v>
      </c>
      <c r="W709">
        <v>425.15</v>
      </c>
      <c r="X709">
        <v>432</v>
      </c>
      <c r="Y709">
        <v>421.3</v>
      </c>
      <c r="Z709">
        <v>432</v>
      </c>
      <c r="AA709">
        <v>395.05</v>
      </c>
      <c r="AB709">
        <v>441.8</v>
      </c>
      <c r="AC709" s="2">
        <f>(Table2[[#This Row],[Close Price]]/Table2[[#This Row],[Day Low]])-1</f>
        <v>1.2466188404092637E-2</v>
      </c>
      <c r="AD709" s="2">
        <f>(Table2[[#This Row],[Day High]]/Table2[[#This Row],[Close Price]])-1</f>
        <v>3.6008827970728241E-3</v>
      </c>
      <c r="AE709" s="2">
        <f>(Table2[[#This Row],[Close Price]]/Table2[[#This Row],[Current Week Low]])-1</f>
        <v>2.171849038689766E-2</v>
      </c>
      <c r="AF709" s="2">
        <f>(Table2[[#This Row],[Current Week High]]/Table2[[#This Row],[Close Price]])-1</f>
        <v>3.6008827970728241E-3</v>
      </c>
      <c r="AG709" s="2">
        <f>(Table2[[#This Row],[Close Price]]/Table2[[#This Row],[Current Month Low]])-1</f>
        <v>8.9608910264523445E-2</v>
      </c>
      <c r="AH709" s="2">
        <f>(Table2[[#This Row],[Current Month High]]/Table2[[#This Row],[Close Price]])-1</f>
        <v>2.6367754675339805E-2</v>
      </c>
      <c r="AI709">
        <v>13.369729353002599</v>
      </c>
      <c r="AJ709">
        <v>21.5273856578204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0.03</v>
      </c>
      <c r="AM709" t="s">
        <v>10349</v>
      </c>
      <c r="AN709">
        <v>5.33</v>
      </c>
      <c r="AO709" t="s">
        <v>10349</v>
      </c>
      <c r="AP709">
        <v>-6.5277022567094001E-2</v>
      </c>
      <c r="AQ709">
        <f>(Table2[[#This Row],[Sharpe Ratio]]-AVERAGE(Table2[Sharpe Ratio]))/_xlfn.STDEV.P(Table2[Sharpe Ratio])</f>
        <v>-1.5031540914289292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637</v>
      </c>
      <c r="AT709">
        <f>_xlfn.RANK.AVG(Table2[[#This Row],[6M Return vs Nifty Z-Score]],Table2[6M Return vs Nifty Z-Score])</f>
        <v>648</v>
      </c>
      <c r="AU709">
        <f>_xlfn.RANK.AVG(Table2[[#This Row],[Sharpe Ratio Z-Score]],Table2[Sharpe Ratio Z-Score])</f>
        <v>684</v>
      </c>
      <c r="AV709">
        <f>(Table2[[#This Row],[Rank 1Y]]+Table2[[#This Row],[Rank 6M]]+Table2[[#This Row],[Rank Sharpe]])/3</f>
        <v>656.33333333333337</v>
      </c>
    </row>
    <row r="710" spans="1:48" x14ac:dyDescent="0.3">
      <c r="A710" t="s">
        <v>853</v>
      </c>
      <c r="B710" t="s">
        <v>854</v>
      </c>
      <c r="C710" t="s">
        <v>10316</v>
      </c>
      <c r="D710" t="s">
        <v>566</v>
      </c>
      <c r="E710">
        <v>18678.264750499999</v>
      </c>
      <c r="F710">
        <v>1453.25</v>
      </c>
      <c r="G710">
        <v>-44.067679196331497</v>
      </c>
      <c r="H710">
        <f>(Table2[[#This Row],[1Y Return vs Nifty]]-AVERAGE(Table2[1Y Return vs Nifty]))/_xlfn.STDEV.P(Table2[1Y Return vs Nifty])</f>
        <v>-1.161743703878436</v>
      </c>
      <c r="I710">
        <v>-10.9842302527772</v>
      </c>
      <c r="J710">
        <f>(Table2[[#This Row],[1M Return vs Nifty]]-AVERAGE(Table2[1M Return vs Nifty]))/_xlfn.STDEV.P(Table2[1M Return vs Nifty])</f>
        <v>-1.0676912517417223</v>
      </c>
      <c r="K710">
        <v>-11.622870610537399</v>
      </c>
      <c r="L710">
        <f>(Table2[[#This Row],[6M Return vs Nifty]]-AVERAGE(Table2[6M Return vs Nifty]))/_xlfn.STDEV.P(Table2[6M Return vs Nifty])</f>
        <v>-0.66886212032378323</v>
      </c>
      <c r="M710">
        <v>9.9579873208139394E-2</v>
      </c>
      <c r="N710">
        <f>(Table2[[#This Row],[1W Return vs Nifty]]-AVERAGE(Table2[1W Return vs Nifty]))/_xlfn.STDEV.P(Table2[1W Return vs Nifty])</f>
        <v>-7.5204419296231576E-2</v>
      </c>
      <c r="O710">
        <v>1465.96</v>
      </c>
      <c r="P710">
        <v>1475.8557839433799</v>
      </c>
      <c r="Q710">
        <v>1484.21029065875</v>
      </c>
      <c r="R710">
        <v>49.105831863558102</v>
      </c>
      <c r="S710" s="2">
        <f>(Table2[[#This Row],[Close Price]]-Table2[[#This Row],[20D EMA]])/Table2[[#This Row],[20D EMA]]</f>
        <v>-8.6700864962209311E-3</v>
      </c>
      <c r="T710" s="2">
        <f>(Table2[[#This Row],[Close Price]]-Table2[[#This Row],[50D EMA]])/Table2[[#This Row],[50D EMA]]</f>
        <v>-1.5317068367600882E-2</v>
      </c>
      <c r="U710" s="2">
        <f>(Table2[[#This Row],[Close Price]]-Table2[[#This Row],[200D EMA]])/Table2[[#This Row],[200D EMA]]</f>
        <v>-2.0859773614026474E-2</v>
      </c>
      <c r="V710">
        <v>0.59365602636082704</v>
      </c>
      <c r="W710">
        <v>1444.85</v>
      </c>
      <c r="X710">
        <v>1461</v>
      </c>
      <c r="Y710">
        <v>1444.85</v>
      </c>
      <c r="Z710">
        <v>1461</v>
      </c>
      <c r="AA710">
        <v>1384.25</v>
      </c>
      <c r="AB710">
        <v>1628</v>
      </c>
      <c r="AC710" s="2">
        <f>(Table2[[#This Row],[Close Price]]/Table2[[#This Row],[Day Low]])-1</f>
        <v>5.8137522926255958E-3</v>
      </c>
      <c r="AD710" s="2">
        <f>(Table2[[#This Row],[Day High]]/Table2[[#This Row],[Close Price]])-1</f>
        <v>5.3328745914329456E-3</v>
      </c>
      <c r="AE710" s="2">
        <f>(Table2[[#This Row],[Close Price]]/Table2[[#This Row],[Current Week Low]])-1</f>
        <v>5.8137522926255958E-3</v>
      </c>
      <c r="AF710" s="2">
        <f>(Table2[[#This Row],[Current Week High]]/Table2[[#This Row],[Close Price]])-1</f>
        <v>5.3328745914329456E-3</v>
      </c>
      <c r="AG710" s="2">
        <f>(Table2[[#This Row],[Close Price]]/Table2[[#This Row],[Current Month Low]])-1</f>
        <v>4.9846487267473316E-2</v>
      </c>
      <c r="AH710" s="2">
        <f>(Table2[[#This Row],[Current Month High]]/Table2[[#This Row],[Close Price]])-1</f>
        <v>0.12024772062618272</v>
      </c>
      <c r="AI710">
        <v>20.347496989506201</v>
      </c>
      <c r="AJ710">
        <v>14.5193065405831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-0.09</v>
      </c>
      <c r="AM710" t="s">
        <v>10348</v>
      </c>
      <c r="AN710">
        <v>-0.17</v>
      </c>
      <c r="AO710" t="s">
        <v>10348</v>
      </c>
      <c r="AP710">
        <v>-0.103484251969939</v>
      </c>
      <c r="AQ710">
        <f>(Table2[[#This Row],[Sharpe Ratio]]-AVERAGE(Table2[Sharpe Ratio]))/_xlfn.STDEV.P(Table2[Sharpe Ratio])</f>
        <v>-1.9421130172236711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702</v>
      </c>
      <c r="AT710">
        <f>_xlfn.RANK.AVG(Table2[[#This Row],[6M Return vs Nifty Z-Score]],Table2[6M Return vs Nifty Z-Score])</f>
        <v>545</v>
      </c>
      <c r="AU710">
        <f>_xlfn.RANK.AVG(Table2[[#This Row],[Sharpe Ratio Z-Score]],Table2[Sharpe Ratio Z-Score])</f>
        <v>723</v>
      </c>
      <c r="AV710">
        <f>(Table2[[#This Row],[Rank 1Y]]+Table2[[#This Row],[Rank 6M]]+Table2[[#This Row],[Rank Sharpe]])/3</f>
        <v>656.66666666666663</v>
      </c>
    </row>
    <row r="711" spans="1:48" x14ac:dyDescent="0.3">
      <c r="A711" t="s">
        <v>1439</v>
      </c>
      <c r="B711" t="s">
        <v>1440</v>
      </c>
      <c r="C711" t="s">
        <v>10309</v>
      </c>
      <c r="D711" t="s">
        <v>51</v>
      </c>
      <c r="E711">
        <v>7558.4323061080004</v>
      </c>
      <c r="F711">
        <v>232.91</v>
      </c>
      <c r="G711">
        <v>-23.285175942217901</v>
      </c>
      <c r="H711">
        <f>(Table2[[#This Row],[1Y Return vs Nifty]]-AVERAGE(Table2[1Y Return vs Nifty]))/_xlfn.STDEV.P(Table2[1Y Return vs Nifty])</f>
        <v>-0.83405456138814882</v>
      </c>
      <c r="I711">
        <v>1.0842632029427199</v>
      </c>
      <c r="J711">
        <f>(Table2[[#This Row],[1M Return vs Nifty]]-AVERAGE(Table2[1M Return vs Nifty]))/_xlfn.STDEV.P(Table2[1M Return vs Nifty])</f>
        <v>9.3328227552797932E-2</v>
      </c>
      <c r="K711">
        <v>-45.161434057225797</v>
      </c>
      <c r="L711">
        <f>(Table2[[#This Row],[6M Return vs Nifty]]-AVERAGE(Table2[6M Return vs Nifty]))/_xlfn.STDEV.P(Table2[6M Return vs Nifty])</f>
        <v>-1.8199959034900202</v>
      </c>
      <c r="M711">
        <v>7.35820226975724</v>
      </c>
      <c r="N711">
        <f>(Table2[[#This Row],[1W Return vs Nifty]]-AVERAGE(Table2[1W Return vs Nifty]))/_xlfn.STDEV.P(Table2[1W Return vs Nifty])</f>
        <v>1.5711607622688279</v>
      </c>
      <c r="O711">
        <v>221.77</v>
      </c>
      <c r="P711">
        <v>229.203063384171</v>
      </c>
      <c r="Q711">
        <v>261.32080433482099</v>
      </c>
      <c r="R711">
        <v>79.316644778549403</v>
      </c>
      <c r="S711" s="2">
        <f>(Table2[[#This Row],[Close Price]]-Table2[[#This Row],[20D EMA]])/Table2[[#This Row],[20D EMA]]</f>
        <v>5.0232222572935858E-2</v>
      </c>
      <c r="T711" s="2">
        <f>(Table2[[#This Row],[Close Price]]-Table2[[#This Row],[50D EMA]])/Table2[[#This Row],[50D EMA]]</f>
        <v>1.6173154761093819E-2</v>
      </c>
      <c r="U711" s="2">
        <f>(Table2[[#This Row],[Close Price]]-Table2[[#This Row],[200D EMA]])/Table2[[#This Row],[200D EMA]]</f>
        <v>-0.10872002482595779</v>
      </c>
      <c r="V711">
        <v>1.1243917070467699</v>
      </c>
      <c r="W711">
        <v>230.94</v>
      </c>
      <c r="X711">
        <v>236.6</v>
      </c>
      <c r="Y711">
        <v>224</v>
      </c>
      <c r="Z711">
        <v>239.85</v>
      </c>
      <c r="AA711">
        <v>208.5</v>
      </c>
      <c r="AB711">
        <v>239.85</v>
      </c>
      <c r="AC711" s="2">
        <f>(Table2[[#This Row],[Close Price]]/Table2[[#This Row],[Day Low]])-1</f>
        <v>8.5303542045553904E-3</v>
      </c>
      <c r="AD711" s="2">
        <f>(Table2[[#This Row],[Day High]]/Table2[[#This Row],[Close Price]])-1</f>
        <v>1.5843029496372063E-2</v>
      </c>
      <c r="AE711" s="2">
        <f>(Table2[[#This Row],[Close Price]]/Table2[[#This Row],[Current Week Low]])-1</f>
        <v>3.9776785714285667E-2</v>
      </c>
      <c r="AF711" s="2">
        <f>(Table2[[#This Row],[Current Week High]]/Table2[[#This Row],[Close Price]])-1</f>
        <v>2.9796917264179212E-2</v>
      </c>
      <c r="AG711" s="2">
        <f>(Table2[[#This Row],[Close Price]]/Table2[[#This Row],[Current Month Low]])-1</f>
        <v>0.11707434052757781</v>
      </c>
      <c r="AH711" s="2">
        <f>(Table2[[#This Row],[Current Month High]]/Table2[[#This Row],[Close Price]])-1</f>
        <v>2.9796917264179212E-2</v>
      </c>
      <c r="AI711">
        <v>102.996865742132</v>
      </c>
      <c r="AJ711">
        <v>18.771035186129499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</v>
      </c>
      <c r="AM711" t="s">
        <v>10348</v>
      </c>
      <c r="AN711">
        <v>6.44</v>
      </c>
      <c r="AO711" t="s">
        <v>10349</v>
      </c>
      <c r="AP711">
        <v>-2.6608792506213001E-2</v>
      </c>
      <c r="AQ711">
        <f>(Table2[[#This Row],[Sharpe Ratio]]-AVERAGE(Table2[Sharpe Ratio]))/_xlfn.STDEV.P(Table2[Sharpe Ratio])</f>
        <v>-1.0588987765265523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612</v>
      </c>
      <c r="AT711">
        <f>_xlfn.RANK.AVG(Table2[[#This Row],[6M Return vs Nifty Z-Score]],Table2[6M Return vs Nifty Z-Score])</f>
        <v>732</v>
      </c>
      <c r="AU711">
        <f>_xlfn.RANK.AVG(Table2[[#This Row],[Sharpe Ratio Z-Score]],Table2[Sharpe Ratio Z-Score])</f>
        <v>626</v>
      </c>
      <c r="AV711">
        <f>(Table2[[#This Row],[Rank 1Y]]+Table2[[#This Row],[Rank 6M]]+Table2[[#This Row],[Rank Sharpe]])/3</f>
        <v>656.66666666666663</v>
      </c>
    </row>
    <row r="712" spans="1:48" x14ac:dyDescent="0.3">
      <c r="A712" t="s">
        <v>2291</v>
      </c>
      <c r="B712" t="s">
        <v>2292</v>
      </c>
      <c r="C712" t="s">
        <v>10311</v>
      </c>
      <c r="D712" t="s">
        <v>1560</v>
      </c>
      <c r="E712">
        <v>2434.3905989999998</v>
      </c>
      <c r="F712">
        <v>589</v>
      </c>
      <c r="G712">
        <v>-47.684995828562897</v>
      </c>
      <c r="H712">
        <f>(Table2[[#This Row],[1Y Return vs Nifty]]-AVERAGE(Table2[1Y Return vs Nifty]))/_xlfn.STDEV.P(Table2[1Y Return vs Nifty])</f>
        <v>-1.2187799218372681</v>
      </c>
      <c r="I712">
        <v>-9.8757190578336491</v>
      </c>
      <c r="J712">
        <f>(Table2[[#This Row],[1M Return vs Nifty]]-AVERAGE(Table2[1M Return vs Nifty]))/_xlfn.STDEV.P(Table2[1M Return vs Nifty])</f>
        <v>-0.9610496816843157</v>
      </c>
      <c r="K712">
        <v>-33.757102680944598</v>
      </c>
      <c r="L712">
        <f>(Table2[[#This Row],[6M Return vs Nifty]]-AVERAGE(Table2[6M Return vs Nifty]))/_xlfn.STDEV.P(Table2[6M Return vs Nifty])</f>
        <v>-1.4285685502425378</v>
      </c>
      <c r="M712">
        <v>3.99053690901443</v>
      </c>
      <c r="N712">
        <f>(Table2[[#This Row],[1W Return vs Nifty]]-AVERAGE(Table2[1W Return vs Nifty]))/_xlfn.STDEV.P(Table2[1W Return vs Nifty])</f>
        <v>0.80732339889728466</v>
      </c>
      <c r="O712">
        <v>603.54</v>
      </c>
      <c r="P712">
        <v>638.38171938730898</v>
      </c>
      <c r="Q712">
        <v>698.10915744831902</v>
      </c>
      <c r="R712">
        <v>44.441778958105097</v>
      </c>
      <c r="S712" s="2">
        <f>(Table2[[#This Row],[Close Price]]-Table2[[#This Row],[20D EMA]])/Table2[[#This Row],[20D EMA]]</f>
        <v>-2.4091195281174347E-2</v>
      </c>
      <c r="T712" s="2">
        <f>(Table2[[#This Row],[Close Price]]-Table2[[#This Row],[50D EMA]])/Table2[[#This Row],[50D EMA]]</f>
        <v>-7.7354532386521666E-2</v>
      </c>
      <c r="U712" s="2">
        <f>(Table2[[#This Row],[Close Price]]-Table2[[#This Row],[200D EMA]])/Table2[[#This Row],[200D EMA]]</f>
        <v>-0.15629240253362006</v>
      </c>
      <c r="V712">
        <v>1.38161201007643</v>
      </c>
      <c r="W712">
        <v>581.1</v>
      </c>
      <c r="X712">
        <v>611.20000000000005</v>
      </c>
      <c r="Y712">
        <v>581.1</v>
      </c>
      <c r="Z712">
        <v>616.75</v>
      </c>
      <c r="AA712">
        <v>541.20000000000005</v>
      </c>
      <c r="AB712">
        <v>649.54999999999995</v>
      </c>
      <c r="AC712" s="2">
        <f>(Table2[[#This Row],[Close Price]]/Table2[[#This Row],[Day Low]])-1</f>
        <v>1.3594906212355928E-2</v>
      </c>
      <c r="AD712" s="2">
        <f>(Table2[[#This Row],[Day High]]/Table2[[#This Row],[Close Price]])-1</f>
        <v>3.7691001697792936E-2</v>
      </c>
      <c r="AE712" s="2">
        <f>(Table2[[#This Row],[Close Price]]/Table2[[#This Row],[Current Week Low]])-1</f>
        <v>1.3594906212355928E-2</v>
      </c>
      <c r="AF712" s="2">
        <f>(Table2[[#This Row],[Current Week High]]/Table2[[#This Row],[Close Price]])-1</f>
        <v>4.7113752122241115E-2</v>
      </c>
      <c r="AG712" s="2">
        <f>(Table2[[#This Row],[Close Price]]/Table2[[#This Row],[Current Month Low]])-1</f>
        <v>8.8322246858832054E-2</v>
      </c>
      <c r="AH712" s="2">
        <f>(Table2[[#This Row],[Current Month High]]/Table2[[#This Row],[Close Price]])-1</f>
        <v>0.10280135823429526</v>
      </c>
      <c r="AI712">
        <v>53.650254668930302</v>
      </c>
      <c r="AJ712">
        <v>8.8322246858831992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-0.18</v>
      </c>
      <c r="AM712" t="s">
        <v>10348</v>
      </c>
      <c r="AN712">
        <v>-2.38</v>
      </c>
      <c r="AO712" t="s">
        <v>10348</v>
      </c>
      <c r="AQ712">
        <f>(Table2[[#This Row],[Sharpe Ratio]]-AVERAGE(Table2[Sharpe Ratio]))/_xlfn.STDEV.P(Table2[Sharpe Ratio])</f>
        <v>-0.75319309836626391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709</v>
      </c>
      <c r="AT712">
        <f>_xlfn.RANK.AVG(Table2[[#This Row],[6M Return vs Nifty Z-Score]],Table2[6M Return vs Nifty Z-Score])</f>
        <v>711</v>
      </c>
      <c r="AU712">
        <f>_xlfn.RANK.AVG(Table2[[#This Row],[Sharpe Ratio Z-Score]],Table2[Sharpe Ratio Z-Score])</f>
        <v>551.5</v>
      </c>
      <c r="AV712">
        <f>(Table2[[#This Row],[Rank 1Y]]+Table2[[#This Row],[Rank 6M]]+Table2[[#This Row],[Rank Sharpe]])/3</f>
        <v>657.16666666666663</v>
      </c>
    </row>
    <row r="713" spans="1:48" x14ac:dyDescent="0.3">
      <c r="A713" t="s">
        <v>1218</v>
      </c>
      <c r="B713" t="s">
        <v>1219</v>
      </c>
      <c r="C713" t="s">
        <v>10305</v>
      </c>
      <c r="D713" t="s">
        <v>541</v>
      </c>
      <c r="E713">
        <v>9783.8159013490003</v>
      </c>
      <c r="F713">
        <v>167.41</v>
      </c>
      <c r="G713">
        <v>-32.013244999910299</v>
      </c>
      <c r="H713">
        <f>(Table2[[#This Row],[1Y Return vs Nifty]]-AVERAGE(Table2[1Y Return vs Nifty]))/_xlfn.STDEV.P(Table2[1Y Return vs Nifty])</f>
        <v>-0.97167481964770752</v>
      </c>
      <c r="I713">
        <v>-0.86762044785871895</v>
      </c>
      <c r="J713">
        <f>(Table2[[#This Row],[1M Return vs Nifty]]-AVERAGE(Table2[1M Return vs Nifty]))/_xlfn.STDEV.P(Table2[1M Return vs Nifty])</f>
        <v>-9.4447897794720834E-2</v>
      </c>
      <c r="K713">
        <v>-26.295782698757598</v>
      </c>
      <c r="L713">
        <f>(Table2[[#This Row],[6M Return vs Nifty]]-AVERAGE(Table2[6M Return vs Nifty]))/_xlfn.STDEV.P(Table2[6M Return vs Nifty])</f>
        <v>-1.1724759626109458</v>
      </c>
      <c r="M713">
        <v>2.0205951492979399</v>
      </c>
      <c r="N713">
        <f>(Table2[[#This Row],[1W Return vs Nifty]]-AVERAGE(Table2[1W Return vs Nifty]))/_xlfn.STDEV.P(Table2[1W Return vs Nifty])</f>
        <v>0.36051085710558917</v>
      </c>
      <c r="O713">
        <v>165.81</v>
      </c>
      <c r="P713">
        <v>166.171002405422</v>
      </c>
      <c r="Q713">
        <v>165.17109470780599</v>
      </c>
      <c r="R713">
        <v>52.617217556206903</v>
      </c>
      <c r="S713" s="2">
        <f>(Table2[[#This Row],[Close Price]]-Table2[[#This Row],[20D EMA]])/Table2[[#This Row],[20D EMA]]</f>
        <v>9.6495989385440815E-3</v>
      </c>
      <c r="T713" s="2">
        <f>(Table2[[#This Row],[Close Price]]-Table2[[#This Row],[50D EMA]])/Table2[[#This Row],[50D EMA]]</f>
        <v>7.456160079934427E-3</v>
      </c>
      <c r="U713" s="2">
        <f>(Table2[[#This Row],[Close Price]]-Table2[[#This Row],[200D EMA]])/Table2[[#This Row],[200D EMA]]</f>
        <v>1.3555067223806408E-2</v>
      </c>
      <c r="V713">
        <v>1.19137398447715</v>
      </c>
      <c r="W713">
        <v>165.85</v>
      </c>
      <c r="X713">
        <v>168.6</v>
      </c>
      <c r="Y713">
        <v>165.5</v>
      </c>
      <c r="Z713">
        <v>170.8</v>
      </c>
      <c r="AA713">
        <v>152.01</v>
      </c>
      <c r="AB713">
        <v>179.3</v>
      </c>
      <c r="AC713" s="2">
        <f>(Table2[[#This Row],[Close Price]]/Table2[[#This Row],[Day Low]])-1</f>
        <v>9.406089840217069E-3</v>
      </c>
      <c r="AD713" s="2">
        <f>(Table2[[#This Row],[Day High]]/Table2[[#This Row],[Close Price]])-1</f>
        <v>7.1082969954006092E-3</v>
      </c>
      <c r="AE713" s="2">
        <f>(Table2[[#This Row],[Close Price]]/Table2[[#This Row],[Current Week Low]])-1</f>
        <v>1.154078549848947E-2</v>
      </c>
      <c r="AF713" s="2">
        <f>(Table2[[#This Row],[Current Week High]]/Table2[[#This Row],[Close Price]])-1</f>
        <v>2.0249686398662092E-2</v>
      </c>
      <c r="AG713" s="2">
        <f>(Table2[[#This Row],[Close Price]]/Table2[[#This Row],[Current Month Low]])-1</f>
        <v>0.10130912439971063</v>
      </c>
      <c r="AH713" s="2">
        <f>(Table2[[#This Row],[Current Month High]]/Table2[[#This Row],[Close Price]])-1</f>
        <v>7.102323636580854E-2</v>
      </c>
      <c r="AI713">
        <v>25.0208340464449</v>
      </c>
      <c r="AJ713">
        <v>27.162932016710901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-0.02</v>
      </c>
      <c r="AM713" t="s">
        <v>10348</v>
      </c>
      <c r="AN713">
        <v>4.5</v>
      </c>
      <c r="AO713" t="s">
        <v>10349</v>
      </c>
      <c r="AP713">
        <v>-2.6900450718477999E-2</v>
      </c>
      <c r="AQ713">
        <f>(Table2[[#This Row],[Sharpe Ratio]]-AVERAGE(Table2[Sharpe Ratio]))/_xlfn.STDEV.P(Table2[Sharpe Ratio])</f>
        <v>-1.0622496077057824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661</v>
      </c>
      <c r="AT713">
        <f>_xlfn.RANK.AVG(Table2[[#This Row],[6M Return vs Nifty Z-Score]],Table2[6M Return vs Nifty Z-Score])</f>
        <v>685</v>
      </c>
      <c r="AU713">
        <f>_xlfn.RANK.AVG(Table2[[#This Row],[Sharpe Ratio Z-Score]],Table2[Sharpe Ratio Z-Score])</f>
        <v>627</v>
      </c>
      <c r="AV713">
        <f>(Table2[[#This Row],[Rank 1Y]]+Table2[[#This Row],[Rank 6M]]+Table2[[#This Row],[Rank Sharpe]])/3</f>
        <v>657.66666666666663</v>
      </c>
    </row>
    <row r="714" spans="1:48" x14ac:dyDescent="0.3">
      <c r="A714" t="s">
        <v>354</v>
      </c>
      <c r="B714" t="s">
        <v>355</v>
      </c>
      <c r="C714" t="s">
        <v>10305</v>
      </c>
      <c r="D714" t="s">
        <v>356</v>
      </c>
      <c r="E714">
        <v>70077.911986949999</v>
      </c>
      <c r="F714">
        <v>736.75</v>
      </c>
      <c r="G714">
        <v>-40.411782437114901</v>
      </c>
      <c r="H714">
        <f>(Table2[[#This Row],[1Y Return vs Nifty]]-AVERAGE(Table2[1Y Return vs Nifty]))/_xlfn.STDEV.P(Table2[1Y Return vs Nifty])</f>
        <v>-1.1040991718693489</v>
      </c>
      <c r="I714">
        <v>0.45049937292694697</v>
      </c>
      <c r="J714">
        <f>(Table2[[#This Row],[1M Return vs Nifty]]-AVERAGE(Table2[1M Return vs Nifty]))/_xlfn.STDEV.P(Table2[1M Return vs Nifty])</f>
        <v>3.2358550217316435E-2</v>
      </c>
      <c r="K714">
        <v>-12.024529668227499</v>
      </c>
      <c r="L714">
        <f>(Table2[[#This Row],[6M Return vs Nifty]]-AVERAGE(Table2[6M Return vs Nifty]))/_xlfn.STDEV.P(Table2[6M Return vs Nifty])</f>
        <v>-0.68264814044825117</v>
      </c>
      <c r="M714">
        <v>1.0603670864415999</v>
      </c>
      <c r="N714">
        <f>(Table2[[#This Row],[1W Return vs Nifty]]-AVERAGE(Table2[1W Return vs Nifty]))/_xlfn.STDEV.P(Table2[1W Return vs Nifty])</f>
        <v>0.14271663077967783</v>
      </c>
      <c r="O714">
        <v>714.11</v>
      </c>
      <c r="P714">
        <v>716.82444017669297</v>
      </c>
      <c r="Q714">
        <v>735.60426152779803</v>
      </c>
      <c r="R714">
        <v>75.269462520814997</v>
      </c>
      <c r="S714" s="2">
        <f>(Table2[[#This Row],[Close Price]]-Table2[[#This Row],[20D EMA]])/Table2[[#This Row],[20D EMA]]</f>
        <v>3.1703799134587089E-2</v>
      </c>
      <c r="T714" s="2">
        <f>(Table2[[#This Row],[Close Price]]-Table2[[#This Row],[50D EMA]])/Table2[[#This Row],[50D EMA]]</f>
        <v>2.7796987248921778E-2</v>
      </c>
      <c r="U714" s="2">
        <f>(Table2[[#This Row],[Close Price]]-Table2[[#This Row],[200D EMA]])/Table2[[#This Row],[200D EMA]]</f>
        <v>1.5575473554521719E-3</v>
      </c>
      <c r="V714">
        <v>0.95747254356608902</v>
      </c>
      <c r="W714">
        <v>719.65</v>
      </c>
      <c r="X714">
        <v>739.95</v>
      </c>
      <c r="Y714">
        <v>716.05</v>
      </c>
      <c r="Z714">
        <v>739.95</v>
      </c>
      <c r="AA714">
        <v>689</v>
      </c>
      <c r="AB714">
        <v>739.95</v>
      </c>
      <c r="AC714" s="2">
        <f>(Table2[[#This Row],[Close Price]]/Table2[[#This Row],[Day Low]])-1</f>
        <v>2.3761550753838678E-2</v>
      </c>
      <c r="AD714" s="2">
        <f>(Table2[[#This Row],[Day High]]/Table2[[#This Row],[Close Price]])-1</f>
        <v>4.3434000678657103E-3</v>
      </c>
      <c r="AE714" s="2">
        <f>(Table2[[#This Row],[Close Price]]/Table2[[#This Row],[Current Week Low]])-1</f>
        <v>2.8908595768452061E-2</v>
      </c>
      <c r="AF714" s="2">
        <f>(Table2[[#This Row],[Current Week High]]/Table2[[#This Row],[Close Price]])-1</f>
        <v>4.3434000678657103E-3</v>
      </c>
      <c r="AG714" s="2">
        <f>(Table2[[#This Row],[Close Price]]/Table2[[#This Row],[Current Month Low]])-1</f>
        <v>6.9303338171262663E-2</v>
      </c>
      <c r="AH714" s="2">
        <f>(Table2[[#This Row],[Current Month High]]/Table2[[#This Row],[Close Price]])-1</f>
        <v>4.3434000678657103E-3</v>
      </c>
      <c r="AI714">
        <v>16.430268069222901</v>
      </c>
      <c r="AJ714">
        <v>13.7047611698433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-0.03</v>
      </c>
      <c r="AM714" t="s">
        <v>10348</v>
      </c>
      <c r="AN714">
        <v>2.96</v>
      </c>
      <c r="AO714" t="s">
        <v>10349</v>
      </c>
      <c r="AP714">
        <v>-0.144193638166943</v>
      </c>
      <c r="AQ714">
        <f>(Table2[[#This Row],[Sharpe Ratio]]-AVERAGE(Table2[Sharpe Ratio]))/_xlfn.STDEV.P(Table2[Sharpe Ratio])</f>
        <v>-2.4098189648700488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691</v>
      </c>
      <c r="AT714">
        <f>_xlfn.RANK.AVG(Table2[[#This Row],[6M Return vs Nifty Z-Score]],Table2[6M Return vs Nifty Z-Score])</f>
        <v>553</v>
      </c>
      <c r="AU714">
        <f>_xlfn.RANK.AVG(Table2[[#This Row],[Sharpe Ratio Z-Score]],Table2[Sharpe Ratio Z-Score])</f>
        <v>735</v>
      </c>
      <c r="AV714">
        <f>(Table2[[#This Row],[Rank 1Y]]+Table2[[#This Row],[Rank 6M]]+Table2[[#This Row],[Rank Sharpe]])/3</f>
        <v>659.66666666666663</v>
      </c>
    </row>
    <row r="715" spans="1:48" x14ac:dyDescent="0.3">
      <c r="A715" t="s">
        <v>1955</v>
      </c>
      <c r="B715" t="s">
        <v>1956</v>
      </c>
      <c r="C715" t="s">
        <v>10316</v>
      </c>
      <c r="D715" t="s">
        <v>1524</v>
      </c>
      <c r="E715">
        <v>3560.3249999999998</v>
      </c>
      <c r="F715">
        <v>320.75</v>
      </c>
      <c r="G715">
        <v>-53.112125136366302</v>
      </c>
      <c r="H715">
        <f>(Table2[[#This Row],[1Y Return vs Nifty]]-AVERAGE(Table2[1Y Return vs Nifty]))/_xlfn.STDEV.P(Table2[1Y Return vs Nifty])</f>
        <v>-1.3043524501950343</v>
      </c>
      <c r="I715">
        <v>-1.2958187241724299</v>
      </c>
      <c r="J715">
        <f>(Table2[[#This Row],[1M Return vs Nifty]]-AVERAGE(Table2[1M Return vs Nifty]))/_xlfn.STDEV.P(Table2[1M Return vs Nifty])</f>
        <v>-0.13564165090273042</v>
      </c>
      <c r="K715">
        <v>-20.5578816506717</v>
      </c>
      <c r="L715">
        <f>(Table2[[#This Row],[6M Return vs Nifty]]-AVERAGE(Table2[6M Return vs Nifty]))/_xlfn.STDEV.P(Table2[6M Return vs Nifty])</f>
        <v>-0.97553575223443889</v>
      </c>
      <c r="M715">
        <v>1.66894972827231</v>
      </c>
      <c r="N715">
        <f>(Table2[[#This Row],[1W Return vs Nifty]]-AVERAGE(Table2[1W Return vs Nifty]))/_xlfn.STDEV.P(Table2[1W Return vs Nifty])</f>
        <v>0.28075236495580858</v>
      </c>
      <c r="O715">
        <v>316.83999999999997</v>
      </c>
      <c r="P715">
        <v>319.72912325500101</v>
      </c>
      <c r="Q715">
        <v>341.19654306407301</v>
      </c>
      <c r="R715">
        <v>60.7880169626984</v>
      </c>
      <c r="S715" s="2">
        <f>(Table2[[#This Row],[Close Price]]-Table2[[#This Row],[20D EMA]])/Table2[[#This Row],[20D EMA]]</f>
        <v>1.2340613558894159E-2</v>
      </c>
      <c r="T715" s="2">
        <f>(Table2[[#This Row],[Close Price]]-Table2[[#This Row],[50D EMA]])/Table2[[#This Row],[50D EMA]]</f>
        <v>3.1929426215727705E-3</v>
      </c>
      <c r="U715" s="2">
        <f>(Table2[[#This Row],[Close Price]]-Table2[[#This Row],[200D EMA]])/Table2[[#This Row],[200D EMA]]</f>
        <v>-5.992599714069604E-2</v>
      </c>
      <c r="V715">
        <v>0.59851966040601601</v>
      </c>
      <c r="W715">
        <v>318.64999999999998</v>
      </c>
      <c r="X715">
        <v>323.5</v>
      </c>
      <c r="Y715">
        <v>318.14999999999998</v>
      </c>
      <c r="Z715">
        <v>323.60000000000002</v>
      </c>
      <c r="AA715">
        <v>298.95</v>
      </c>
      <c r="AB715">
        <v>329.6</v>
      </c>
      <c r="AC715" s="2">
        <f>(Table2[[#This Row],[Close Price]]/Table2[[#This Row],[Day Low]])-1</f>
        <v>6.5903028401068653E-3</v>
      </c>
      <c r="AD715" s="2">
        <f>(Table2[[#This Row],[Day High]]/Table2[[#This Row],[Close Price]])-1</f>
        <v>8.5736554949338295E-3</v>
      </c>
      <c r="AE715" s="2">
        <f>(Table2[[#This Row],[Close Price]]/Table2[[#This Row],[Current Week Low]])-1</f>
        <v>8.1722457960082817E-3</v>
      </c>
      <c r="AF715" s="2">
        <f>(Table2[[#This Row],[Current Week High]]/Table2[[#This Row],[Close Price]])-1</f>
        <v>8.8854247856586799E-3</v>
      </c>
      <c r="AG715" s="2">
        <f>(Table2[[#This Row],[Close Price]]/Table2[[#This Row],[Current Month Low]])-1</f>
        <v>7.2921893293192985E-2</v>
      </c>
      <c r="AH715" s="2">
        <f>(Table2[[#This Row],[Current Month High]]/Table2[[#This Row],[Close Price]])-1</f>
        <v>2.7591582229150591E-2</v>
      </c>
      <c r="AI715">
        <v>45.502727981293802</v>
      </c>
      <c r="AJ715">
        <v>10.4511019283746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-0.04</v>
      </c>
      <c r="AM715" t="s">
        <v>10348</v>
      </c>
      <c r="AN715">
        <v>2.62</v>
      </c>
      <c r="AO715" t="s">
        <v>10349</v>
      </c>
      <c r="AP715">
        <v>-2.3153918488099001E-2</v>
      </c>
      <c r="AQ715">
        <f>(Table2[[#This Row],[Sharpe Ratio]]-AVERAGE(Table2[Sharpe Ratio]))/_xlfn.STDEV.P(Table2[Sharpe Ratio])</f>
        <v>-1.0192060845556823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722</v>
      </c>
      <c r="AT715">
        <f>_xlfn.RANK.AVG(Table2[[#This Row],[6M Return vs Nifty Z-Score]],Table2[6M Return vs Nifty Z-Score])</f>
        <v>642</v>
      </c>
      <c r="AU715">
        <f>_xlfn.RANK.AVG(Table2[[#This Row],[Sharpe Ratio Z-Score]],Table2[Sharpe Ratio Z-Score])</f>
        <v>615</v>
      </c>
      <c r="AV715">
        <f>(Table2[[#This Row],[Rank 1Y]]+Table2[[#This Row],[Rank 6M]]+Table2[[#This Row],[Rank Sharpe]])/3</f>
        <v>659.66666666666663</v>
      </c>
    </row>
    <row r="716" spans="1:48" x14ac:dyDescent="0.3">
      <c r="A716" t="s">
        <v>2155</v>
      </c>
      <c r="B716" t="s">
        <v>2156</v>
      </c>
      <c r="C716" t="s">
        <v>10316</v>
      </c>
      <c r="D716" t="s">
        <v>1187</v>
      </c>
      <c r="E716">
        <v>2759.5533971499999</v>
      </c>
      <c r="F716">
        <v>381.7</v>
      </c>
      <c r="G716">
        <v>-61.062387180311802</v>
      </c>
      <c r="H716">
        <f>(Table2[[#This Row],[1Y Return vs Nifty]]-AVERAGE(Table2[1Y Return vs Nifty]))/_xlfn.STDEV.P(Table2[1Y Return vs Nifty])</f>
        <v>-1.4297085980997826</v>
      </c>
      <c r="I716">
        <v>-17.7804354845427</v>
      </c>
      <c r="J716">
        <f>(Table2[[#This Row],[1M Return vs Nifty]]-AVERAGE(Table2[1M Return vs Nifty]))/_xlfn.STDEV.P(Table2[1M Return vs Nifty])</f>
        <v>-1.7215033193634119</v>
      </c>
      <c r="K716">
        <v>-21.374230267343201</v>
      </c>
      <c r="L716">
        <f>(Table2[[#This Row],[6M Return vs Nifty]]-AVERAGE(Table2[6M Return vs Nifty]))/_xlfn.STDEV.P(Table2[6M Return vs Nifty])</f>
        <v>-1.0035550343657487</v>
      </c>
      <c r="M716">
        <v>-3.4226375667047901</v>
      </c>
      <c r="N716">
        <f>(Table2[[#This Row],[1W Return vs Nifty]]-AVERAGE(Table2[1W Return vs Nifty]))/_xlfn.STDEV.P(Table2[1W Return vs Nifty])</f>
        <v>-0.87409652831829143</v>
      </c>
      <c r="O716">
        <v>400.05</v>
      </c>
      <c r="P716">
        <v>410.49611686622302</v>
      </c>
      <c r="Q716">
        <v>427.01985220030002</v>
      </c>
      <c r="R716">
        <v>38.640635812083602</v>
      </c>
      <c r="S716" s="2">
        <f>(Table2[[#This Row],[Close Price]]-Table2[[#This Row],[20D EMA]])/Table2[[#This Row],[20D EMA]]</f>
        <v>-4.5869266341707342E-2</v>
      </c>
      <c r="T716" s="2">
        <f>(Table2[[#This Row],[Close Price]]-Table2[[#This Row],[50D EMA]])/Table2[[#This Row],[50D EMA]]</f>
        <v>-7.0149547542754043E-2</v>
      </c>
      <c r="U716" s="2">
        <f>(Table2[[#This Row],[Close Price]]-Table2[[#This Row],[200D EMA]])/Table2[[#This Row],[200D EMA]]</f>
        <v>-0.10613055099612109</v>
      </c>
      <c r="V716">
        <v>0.89432205905944795</v>
      </c>
      <c r="W716">
        <v>378.35</v>
      </c>
      <c r="X716">
        <v>386</v>
      </c>
      <c r="Y716">
        <v>378.35</v>
      </c>
      <c r="Z716">
        <v>397.65</v>
      </c>
      <c r="AA716">
        <v>359.65</v>
      </c>
      <c r="AB716">
        <v>453.8</v>
      </c>
      <c r="AC716" s="2">
        <f>(Table2[[#This Row],[Close Price]]/Table2[[#This Row],[Day Low]])-1</f>
        <v>8.8542354962335423E-3</v>
      </c>
      <c r="AD716" s="2">
        <f>(Table2[[#This Row],[Day High]]/Table2[[#This Row],[Close Price]])-1</f>
        <v>1.1265391668849878E-2</v>
      </c>
      <c r="AE716" s="2">
        <f>(Table2[[#This Row],[Close Price]]/Table2[[#This Row],[Current Week Low]])-1</f>
        <v>8.8542354962335423E-3</v>
      </c>
      <c r="AF716" s="2">
        <f>(Table2[[#This Row],[Current Week High]]/Table2[[#This Row],[Close Price]])-1</f>
        <v>4.17867435158501E-2</v>
      </c>
      <c r="AG716" s="2">
        <f>(Table2[[#This Row],[Close Price]]/Table2[[#This Row],[Current Month Low]])-1</f>
        <v>6.1309606561935182E-2</v>
      </c>
      <c r="AH716" s="2">
        <f>(Table2[[#This Row],[Current Month High]]/Table2[[#This Row],[Close Price]])-1</f>
        <v>0.18889179984280857</v>
      </c>
      <c r="AI716">
        <v>61.108200157191497</v>
      </c>
      <c r="AJ716">
        <v>21.174603174603099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-0.06</v>
      </c>
      <c r="AM716" t="s">
        <v>10348</v>
      </c>
      <c r="AN716">
        <v>-8.4499999999999993</v>
      </c>
      <c r="AO716" t="s">
        <v>10348</v>
      </c>
      <c r="AP716">
        <v>-1.2055698029728E-2</v>
      </c>
      <c r="AQ716">
        <f>(Table2[[#This Row],[Sharpe Ratio]]-AVERAGE(Table2[Sharpe Ratio]))/_xlfn.STDEV.P(Table2[Sharpe Ratio])</f>
        <v>-0.89169977209124063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732</v>
      </c>
      <c r="AT716">
        <f>_xlfn.RANK.AVG(Table2[[#This Row],[6M Return vs Nifty Z-Score]],Table2[6M Return vs Nifty Z-Score])</f>
        <v>650</v>
      </c>
      <c r="AU716">
        <f>_xlfn.RANK.AVG(Table2[[#This Row],[Sharpe Ratio Z-Score]],Table2[Sharpe Ratio Z-Score])</f>
        <v>599</v>
      </c>
      <c r="AV716">
        <f>(Table2[[#This Row],[Rank 1Y]]+Table2[[#This Row],[Rank 6M]]+Table2[[#This Row],[Rank Sharpe]])/3</f>
        <v>660.33333333333337</v>
      </c>
    </row>
    <row r="717" spans="1:48" x14ac:dyDescent="0.3">
      <c r="A717" t="s">
        <v>1514</v>
      </c>
      <c r="B717" t="s">
        <v>1515</v>
      </c>
      <c r="C717" t="s">
        <v>10306</v>
      </c>
      <c r="D717" t="s">
        <v>650</v>
      </c>
      <c r="E717">
        <v>6806.2337316490002</v>
      </c>
      <c r="F717">
        <v>139.57</v>
      </c>
      <c r="G717">
        <v>-38.454314023670101</v>
      </c>
      <c r="H717">
        <f>(Table2[[#This Row],[1Y Return vs Nifty]]-AVERAGE(Table2[1Y Return vs Nifty]))/_xlfn.STDEV.P(Table2[1Y Return vs Nifty])</f>
        <v>-1.0732346923593272</v>
      </c>
      <c r="I717">
        <v>-8.4497984217071291</v>
      </c>
      <c r="J717">
        <f>(Table2[[#This Row],[1M Return vs Nifty]]-AVERAGE(Table2[1M Return vs Nifty]))/_xlfn.STDEV.P(Table2[1M Return vs Nifty])</f>
        <v>-0.82387252361192342</v>
      </c>
      <c r="K717">
        <v>-14.377590695666999</v>
      </c>
      <c r="L717">
        <f>(Table2[[#This Row],[6M Return vs Nifty]]-AVERAGE(Table2[6M Return vs Nifty]))/_xlfn.STDEV.P(Table2[6M Return vs Nifty])</f>
        <v>-0.76341152934065526</v>
      </c>
      <c r="M717">
        <v>0.48064503313039397</v>
      </c>
      <c r="N717">
        <f>(Table2[[#This Row],[1W Return vs Nifty]]-AVERAGE(Table2[1W Return vs Nifty]))/_xlfn.STDEV.P(Table2[1W Return vs Nifty])</f>
        <v>1.1226913941572204E-2</v>
      </c>
      <c r="O717">
        <v>138.22</v>
      </c>
      <c r="P717">
        <v>137.838181617689</v>
      </c>
      <c r="Q717">
        <v>139.37037307480301</v>
      </c>
      <c r="R717">
        <v>57.567068510109202</v>
      </c>
      <c r="S717" s="2">
        <f>(Table2[[#This Row],[Close Price]]-Table2[[#This Row],[20D EMA]])/Table2[[#This Row],[20D EMA]]</f>
        <v>9.767038055274159E-3</v>
      </c>
      <c r="T717" s="2">
        <f>(Table2[[#This Row],[Close Price]]-Table2[[#This Row],[50D EMA]])/Table2[[#This Row],[50D EMA]]</f>
        <v>1.2564141241462398E-2</v>
      </c>
      <c r="U717" s="2">
        <f>(Table2[[#This Row],[Close Price]]-Table2[[#This Row],[200D EMA]])/Table2[[#This Row],[200D EMA]]</f>
        <v>1.4323483592157474E-3</v>
      </c>
      <c r="V717">
        <v>0.44418308261938799</v>
      </c>
      <c r="W717">
        <v>138.19999999999999</v>
      </c>
      <c r="X717">
        <v>140</v>
      </c>
      <c r="Y717">
        <v>137.62</v>
      </c>
      <c r="Z717">
        <v>140.94999999999999</v>
      </c>
      <c r="AA717">
        <v>131.4</v>
      </c>
      <c r="AB717">
        <v>144.82</v>
      </c>
      <c r="AC717" s="2">
        <f>(Table2[[#This Row],[Close Price]]/Table2[[#This Row],[Day Low]])-1</f>
        <v>9.9131693198264426E-3</v>
      </c>
      <c r="AD717" s="2">
        <f>(Table2[[#This Row],[Day High]]/Table2[[#This Row],[Close Price]])-1</f>
        <v>3.0808913090205614E-3</v>
      </c>
      <c r="AE717" s="2">
        <f>(Table2[[#This Row],[Close Price]]/Table2[[#This Row],[Current Week Low]])-1</f>
        <v>1.4169452114518144E-2</v>
      </c>
      <c r="AF717" s="2">
        <f>(Table2[[#This Row],[Current Week High]]/Table2[[#This Row],[Close Price]])-1</f>
        <v>9.8875116429031351E-3</v>
      </c>
      <c r="AG717" s="2">
        <f>(Table2[[#This Row],[Close Price]]/Table2[[#This Row],[Current Month Low]])-1</f>
        <v>6.2176560121765423E-2</v>
      </c>
      <c r="AH717" s="2">
        <f>(Table2[[#This Row],[Current Month High]]/Table2[[#This Row],[Close Price]])-1</f>
        <v>3.7615533424088188E-2</v>
      </c>
      <c r="AI717">
        <v>28.286881134914399</v>
      </c>
      <c r="AJ717">
        <v>27.461187214611801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0.04</v>
      </c>
      <c r="AM717" t="s">
        <v>10349</v>
      </c>
      <c r="AN717">
        <v>-0.31</v>
      </c>
      <c r="AO717" t="s">
        <v>10348</v>
      </c>
      <c r="AP717">
        <v>-9.0936762403623E-2</v>
      </c>
      <c r="AQ717">
        <f>(Table2[[#This Row],[Sharpe Ratio]]-AVERAGE(Table2[Sharpe Ratio]))/_xlfn.STDEV.P(Table2[Sharpe Ratio])</f>
        <v>-1.7979562011567967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687</v>
      </c>
      <c r="AT717">
        <f>_xlfn.RANK.AVG(Table2[[#This Row],[6M Return vs Nifty Z-Score]],Table2[6M Return vs Nifty Z-Score])</f>
        <v>581</v>
      </c>
      <c r="AU717">
        <f>_xlfn.RANK.AVG(Table2[[#This Row],[Sharpe Ratio Z-Score]],Table2[Sharpe Ratio Z-Score])</f>
        <v>719</v>
      </c>
      <c r="AV717">
        <f>(Table2[[#This Row],[Rank 1Y]]+Table2[[#This Row],[Rank 6M]]+Table2[[#This Row],[Rank Sharpe]])/3</f>
        <v>662.33333333333337</v>
      </c>
    </row>
    <row r="718" spans="1:48" x14ac:dyDescent="0.3">
      <c r="A718" t="s">
        <v>2246</v>
      </c>
      <c r="B718" t="s">
        <v>2247</v>
      </c>
      <c r="C718" t="s">
        <v>10307</v>
      </c>
      <c r="D718" t="s">
        <v>359</v>
      </c>
      <c r="E718">
        <v>2549.9196688400002</v>
      </c>
      <c r="F718">
        <v>50.92</v>
      </c>
      <c r="G718">
        <v>-50.075104541701499</v>
      </c>
      <c r="H718">
        <f>(Table2[[#This Row],[1Y Return vs Nifty]]-AVERAGE(Table2[1Y Return vs Nifty]))/_xlfn.STDEV.P(Table2[1Y Return vs Nifty])</f>
        <v>-1.2564660785571968</v>
      </c>
      <c r="I718">
        <v>-6.1328797991481503</v>
      </c>
      <c r="J718">
        <f>(Table2[[#This Row],[1M Return vs Nifty]]-AVERAGE(Table2[1M Return vs Nifty]))/_xlfn.STDEV.P(Table2[1M Return vs Nifty])</f>
        <v>-0.60097911420660366</v>
      </c>
      <c r="K718">
        <v>-41.334440835611403</v>
      </c>
      <c r="L718">
        <f>(Table2[[#This Row],[6M Return vs Nifty]]-AVERAGE(Table2[6M Return vs Nifty]))/_xlfn.STDEV.P(Table2[6M Return vs Nifty])</f>
        <v>-1.6886431938740836</v>
      </c>
      <c r="M718">
        <v>-0.91860421222279898</v>
      </c>
      <c r="N718">
        <f>(Table2[[#This Row],[1W Return vs Nifty]]-AVERAGE(Table2[1W Return vs Nifty]))/_xlfn.STDEV.P(Table2[1W Return vs Nifty])</f>
        <v>-0.30614394681237711</v>
      </c>
      <c r="O718">
        <v>51.48</v>
      </c>
      <c r="P718">
        <v>52.758441494928697</v>
      </c>
      <c r="Q718">
        <v>59.520754940479598</v>
      </c>
      <c r="R718">
        <v>45.0139698985029</v>
      </c>
      <c r="S718" s="2">
        <f>(Table2[[#This Row],[Close Price]]-Table2[[#This Row],[20D EMA]])/Table2[[#This Row],[20D EMA]]</f>
        <v>-1.0878010878010784E-2</v>
      </c>
      <c r="T718" s="2">
        <f>(Table2[[#This Row],[Close Price]]-Table2[[#This Row],[50D EMA]])/Table2[[#This Row],[50D EMA]]</f>
        <v>-3.4846395057090751E-2</v>
      </c>
      <c r="U718" s="2">
        <f>(Table2[[#This Row],[Close Price]]-Table2[[#This Row],[200D EMA]])/Table2[[#This Row],[200D EMA]]</f>
        <v>-0.14450009831159399</v>
      </c>
      <c r="V718">
        <v>0.48669725571372702</v>
      </c>
      <c r="W718">
        <v>50.8</v>
      </c>
      <c r="X718">
        <v>51.61</v>
      </c>
      <c r="Y718">
        <v>50.8</v>
      </c>
      <c r="Z718">
        <v>51.79</v>
      </c>
      <c r="AA718">
        <v>48</v>
      </c>
      <c r="AB718">
        <v>54</v>
      </c>
      <c r="AC718" s="2">
        <f>(Table2[[#This Row],[Close Price]]/Table2[[#This Row],[Day Low]])-1</f>
        <v>2.3622047244096223E-3</v>
      </c>
      <c r="AD718" s="2">
        <f>(Table2[[#This Row],[Day High]]/Table2[[#This Row],[Close Price]])-1</f>
        <v>1.3550667714061326E-2</v>
      </c>
      <c r="AE718" s="2">
        <f>(Table2[[#This Row],[Close Price]]/Table2[[#This Row],[Current Week Low]])-1</f>
        <v>2.3622047244096223E-3</v>
      </c>
      <c r="AF718" s="2">
        <f>(Table2[[#This Row],[Current Week High]]/Table2[[#This Row],[Close Price]])-1</f>
        <v>1.7085624509033837E-2</v>
      </c>
      <c r="AG718" s="2">
        <f>(Table2[[#This Row],[Close Price]]/Table2[[#This Row],[Current Month Low]])-1</f>
        <v>6.0833333333333295E-2</v>
      </c>
      <c r="AH718" s="2">
        <f>(Table2[[#This Row],[Current Month High]]/Table2[[#This Row],[Close Price]])-1</f>
        <v>6.0487038491751743E-2</v>
      </c>
      <c r="AI718">
        <v>65.062843676355001</v>
      </c>
      <c r="AJ718">
        <v>6.0833333333333197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-0.11</v>
      </c>
      <c r="AM718" t="s">
        <v>10348</v>
      </c>
      <c r="AN718">
        <v>-0.86</v>
      </c>
      <c r="AO718" t="s">
        <v>10348</v>
      </c>
      <c r="AQ718">
        <f>(Table2[[#This Row],[Sharpe Ratio]]-AVERAGE(Table2[Sharpe Ratio]))/_xlfn.STDEV.P(Table2[Sharpe Ratio])</f>
        <v>-0.75319309836626391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714</v>
      </c>
      <c r="AT718">
        <f>_xlfn.RANK.AVG(Table2[[#This Row],[6M Return vs Nifty Z-Score]],Table2[6M Return vs Nifty Z-Score])</f>
        <v>729</v>
      </c>
      <c r="AU718">
        <f>_xlfn.RANK.AVG(Table2[[#This Row],[Sharpe Ratio Z-Score]],Table2[Sharpe Ratio Z-Score])</f>
        <v>551.5</v>
      </c>
      <c r="AV718">
        <f>(Table2[[#This Row],[Rank 1Y]]+Table2[[#This Row],[Rank 6M]]+Table2[[#This Row],[Rank Sharpe]])/3</f>
        <v>664.83333333333337</v>
      </c>
    </row>
    <row r="719" spans="1:48" x14ac:dyDescent="0.3">
      <c r="A719" t="s">
        <v>1138</v>
      </c>
      <c r="B719" t="s">
        <v>1139</v>
      </c>
      <c r="C719" t="s">
        <v>10318</v>
      </c>
      <c r="D719" t="s">
        <v>561</v>
      </c>
      <c r="E719">
        <v>10879.405333799999</v>
      </c>
      <c r="F719">
        <v>2127.75</v>
      </c>
      <c r="G719">
        <v>-38.085035988938699</v>
      </c>
      <c r="H719">
        <f>(Table2[[#This Row],[1Y Return vs Nifty]]-AVERAGE(Table2[1Y Return vs Nifty]))/_xlfn.STDEV.P(Table2[1Y Return vs Nifty])</f>
        <v>-1.0674120827794309</v>
      </c>
      <c r="I719">
        <v>-0.19523233412728699</v>
      </c>
      <c r="J719">
        <f>(Table2[[#This Row],[1M Return vs Nifty]]-AVERAGE(Table2[1M Return vs Nifty]))/_xlfn.STDEV.P(Table2[1M Return vs Nifty])</f>
        <v>-2.9762467044597153E-2</v>
      </c>
      <c r="K719">
        <v>-13.992927659519999</v>
      </c>
      <c r="L719">
        <f>(Table2[[#This Row],[6M Return vs Nifty]]-AVERAGE(Table2[6M Return vs Nifty]))/_xlfn.STDEV.P(Table2[6M Return vs Nifty])</f>
        <v>-0.75020885842876728</v>
      </c>
      <c r="M719">
        <v>2.2187970169255902</v>
      </c>
      <c r="N719">
        <f>(Table2[[#This Row],[1W Return vs Nifty]]-AVERAGE(Table2[1W Return vs Nifty]))/_xlfn.STDEV.P(Table2[1W Return vs Nifty])</f>
        <v>0.40546603399128389</v>
      </c>
      <c r="O719">
        <v>2065.17</v>
      </c>
      <c r="P719">
        <v>2059.5949012288702</v>
      </c>
      <c r="Q719">
        <v>2141.6165111729501</v>
      </c>
      <c r="R719">
        <v>69.489134283932003</v>
      </c>
      <c r="S719" s="2">
        <f>(Table2[[#This Row],[Close Price]]-Table2[[#This Row],[20D EMA]])/Table2[[#This Row],[20D EMA]]</f>
        <v>3.0302590101541241E-2</v>
      </c>
      <c r="T719" s="2">
        <f>(Table2[[#This Row],[Close Price]]-Table2[[#This Row],[50D EMA]])/Table2[[#This Row],[50D EMA]]</f>
        <v>3.3091506844605531E-2</v>
      </c>
      <c r="U719" s="2">
        <f>(Table2[[#This Row],[Close Price]]-Table2[[#This Row],[200D EMA]])/Table2[[#This Row],[200D EMA]]</f>
        <v>-6.4747871995792274E-3</v>
      </c>
      <c r="V719">
        <v>1.00143460979809</v>
      </c>
      <c r="W719">
        <v>2081.25</v>
      </c>
      <c r="X719">
        <v>2179.35</v>
      </c>
      <c r="Y719">
        <v>2061.5</v>
      </c>
      <c r="Z719">
        <v>2179.35</v>
      </c>
      <c r="AA719">
        <v>1961.9</v>
      </c>
      <c r="AB719">
        <v>2179.35</v>
      </c>
      <c r="AC719" s="2">
        <f>(Table2[[#This Row],[Close Price]]/Table2[[#This Row],[Day Low]])-1</f>
        <v>2.2342342342342336E-2</v>
      </c>
      <c r="AD719" s="2">
        <f>(Table2[[#This Row],[Day High]]/Table2[[#This Row],[Close Price]])-1</f>
        <v>2.4250969333803329E-2</v>
      </c>
      <c r="AE719" s="2">
        <f>(Table2[[#This Row],[Close Price]]/Table2[[#This Row],[Current Week Low]])-1</f>
        <v>3.2136793596895474E-2</v>
      </c>
      <c r="AF719" s="2">
        <f>(Table2[[#This Row],[Current Week High]]/Table2[[#This Row],[Close Price]])-1</f>
        <v>2.4250969333803329E-2</v>
      </c>
      <c r="AG719" s="2">
        <f>(Table2[[#This Row],[Close Price]]/Table2[[#This Row],[Current Month Low]])-1</f>
        <v>8.4535399357765328E-2</v>
      </c>
      <c r="AH719" s="2">
        <f>(Table2[[#This Row],[Current Month High]]/Table2[[#This Row],[Close Price]])-1</f>
        <v>2.4250969333803329E-2</v>
      </c>
      <c r="AI719">
        <v>28.539537069674498</v>
      </c>
      <c r="AJ719">
        <v>17.685287610619401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0.01</v>
      </c>
      <c r="AM719" t="s">
        <v>10349</v>
      </c>
      <c r="AN719">
        <v>1.94</v>
      </c>
      <c r="AO719" t="s">
        <v>10349</v>
      </c>
      <c r="AP719">
        <v>-0.15253396308593301</v>
      </c>
      <c r="AQ719">
        <f>(Table2[[#This Row],[Sharpe Ratio]]-AVERAGE(Table2[Sharpe Ratio]))/_xlfn.STDEV.P(Table2[Sharpe Ratio])</f>
        <v>-2.5056400993631547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685</v>
      </c>
      <c r="AT719">
        <f>_xlfn.RANK.AVG(Table2[[#This Row],[6M Return vs Nifty Z-Score]],Table2[6M Return vs Nifty Z-Score])</f>
        <v>577</v>
      </c>
      <c r="AU719">
        <f>_xlfn.RANK.AVG(Table2[[#This Row],[Sharpe Ratio Z-Score]],Table2[Sharpe Ratio Z-Score])</f>
        <v>736</v>
      </c>
      <c r="AV719">
        <f>(Table2[[#This Row],[Rank 1Y]]+Table2[[#This Row],[Rank 6M]]+Table2[[#This Row],[Rank Sharpe]])/3</f>
        <v>666</v>
      </c>
    </row>
    <row r="720" spans="1:48" x14ac:dyDescent="0.3">
      <c r="A720" t="s">
        <v>2252</v>
      </c>
      <c r="B720" t="s">
        <v>2253</v>
      </c>
      <c r="C720" t="s">
        <v>10313</v>
      </c>
      <c r="D720" t="s">
        <v>632</v>
      </c>
      <c r="E720">
        <v>2529.2621835549999</v>
      </c>
      <c r="F720">
        <v>171.65</v>
      </c>
      <c r="G720">
        <v>-59.765922172405901</v>
      </c>
      <c r="H720">
        <f>(Table2[[#This Row],[1Y Return vs Nifty]]-AVERAGE(Table2[1Y Return vs Nifty]))/_xlfn.STDEV.P(Table2[1Y Return vs Nifty])</f>
        <v>-1.4092665223057967</v>
      </c>
      <c r="I720">
        <v>0.367480062982873</v>
      </c>
      <c r="J720">
        <f>(Table2[[#This Row],[1M Return vs Nifty]]-AVERAGE(Table2[1M Return vs Nifty]))/_xlfn.STDEV.P(Table2[1M Return vs Nifty])</f>
        <v>2.4371883417826555E-2</v>
      </c>
      <c r="K720">
        <v>-40.029479128792303</v>
      </c>
      <c r="L720">
        <f>(Table2[[#This Row],[6M Return vs Nifty]]-AVERAGE(Table2[6M Return vs Nifty]))/_xlfn.STDEV.P(Table2[6M Return vs Nifty])</f>
        <v>-1.6438533951444643</v>
      </c>
      <c r="M720">
        <v>0.46908068629801097</v>
      </c>
      <c r="N720">
        <f>(Table2[[#This Row],[1W Return vs Nifty]]-AVERAGE(Table2[1W Return vs Nifty]))/_xlfn.STDEV.P(Table2[1W Return vs Nifty])</f>
        <v>8.6039454315379633E-3</v>
      </c>
      <c r="O720">
        <v>167.41</v>
      </c>
      <c r="P720">
        <v>171.55853629024199</v>
      </c>
      <c r="Q720">
        <v>211.91625945902999</v>
      </c>
      <c r="R720">
        <v>60.050885286475001</v>
      </c>
      <c r="S720" s="2">
        <f>(Table2[[#This Row],[Close Price]]-Table2[[#This Row],[20D EMA]])/Table2[[#This Row],[20D EMA]]</f>
        <v>2.5327041395376674E-2</v>
      </c>
      <c r="T720" s="2">
        <f>(Table2[[#This Row],[Close Price]]-Table2[[#This Row],[50D EMA]])/Table2[[#This Row],[50D EMA]]</f>
        <v>5.3313412282370476E-4</v>
      </c>
      <c r="U720" s="2">
        <f>(Table2[[#This Row],[Close Price]]-Table2[[#This Row],[200D EMA]])/Table2[[#This Row],[200D EMA]]</f>
        <v>-0.19001024065741734</v>
      </c>
      <c r="V720">
        <v>1.3414616175712799</v>
      </c>
      <c r="W720">
        <v>169.75</v>
      </c>
      <c r="X720">
        <v>175.5</v>
      </c>
      <c r="Y720">
        <v>169.75</v>
      </c>
      <c r="Z720">
        <v>181.3</v>
      </c>
      <c r="AA720">
        <v>143.91999999999999</v>
      </c>
      <c r="AB720">
        <v>181.3</v>
      </c>
      <c r="AC720" s="2">
        <f>(Table2[[#This Row],[Close Price]]/Table2[[#This Row],[Day Low]])-1</f>
        <v>1.1192930780559607E-2</v>
      </c>
      <c r="AD720" s="2">
        <f>(Table2[[#This Row],[Day High]]/Table2[[#This Row],[Close Price]])-1</f>
        <v>2.2429362073987713E-2</v>
      </c>
      <c r="AE720" s="2">
        <f>(Table2[[#This Row],[Close Price]]/Table2[[#This Row],[Current Week Low]])-1</f>
        <v>1.1192930780559607E-2</v>
      </c>
      <c r="AF720" s="2">
        <f>(Table2[[#This Row],[Current Week High]]/Table2[[#This Row],[Close Price]])-1</f>
        <v>5.6219050393242043E-2</v>
      </c>
      <c r="AG720" s="2">
        <f>(Table2[[#This Row],[Close Price]]/Table2[[#This Row],[Current Month Low]])-1</f>
        <v>0.19267648693718753</v>
      </c>
      <c r="AH720" s="2">
        <f>(Table2[[#This Row],[Current Month High]]/Table2[[#This Row],[Close Price]])-1</f>
        <v>5.6219050393242043E-2</v>
      </c>
      <c r="AI720">
        <v>81.7652199242644</v>
      </c>
      <c r="AJ720">
        <v>19.267648693718701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-0.14000000000000001</v>
      </c>
      <c r="AM720" t="s">
        <v>10348</v>
      </c>
      <c r="AN720">
        <v>9.1999999999999993</v>
      </c>
      <c r="AO720" t="s">
        <v>10349</v>
      </c>
      <c r="AQ720">
        <f>(Table2[[#This Row],[Sharpe Ratio]]-AVERAGE(Table2[Sharpe Ratio]))/_xlfn.STDEV.P(Table2[Sharpe Ratio])</f>
        <v>-0.75319309836626391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729</v>
      </c>
      <c r="AT720">
        <f>_xlfn.RANK.AVG(Table2[[#This Row],[6M Return vs Nifty Z-Score]],Table2[6M Return vs Nifty Z-Score])</f>
        <v>727</v>
      </c>
      <c r="AU720">
        <f>_xlfn.RANK.AVG(Table2[[#This Row],[Sharpe Ratio Z-Score]],Table2[Sharpe Ratio Z-Score])</f>
        <v>551.5</v>
      </c>
      <c r="AV720">
        <f>(Table2[[#This Row],[Rank 1Y]]+Table2[[#This Row],[Rank 6M]]+Table2[[#This Row],[Rank Sharpe]])/3</f>
        <v>669.16666666666663</v>
      </c>
    </row>
    <row r="721" spans="1:48" x14ac:dyDescent="0.3">
      <c r="A721" t="s">
        <v>836</v>
      </c>
      <c r="B721" t="s">
        <v>837</v>
      </c>
      <c r="C721" t="s">
        <v>6698</v>
      </c>
      <c r="D721" t="s">
        <v>80</v>
      </c>
      <c r="E721">
        <v>19417.326326499999</v>
      </c>
      <c r="F721">
        <v>821.75</v>
      </c>
      <c r="G721">
        <v>-35.282155954049998</v>
      </c>
      <c r="H721">
        <f>(Table2[[#This Row],[1Y Return vs Nifty]]-AVERAGE(Table2[1Y Return vs Nifty]))/_xlfn.STDEV.P(Table2[1Y Return vs Nifty])</f>
        <v>-1.023217533936811</v>
      </c>
      <c r="I721">
        <v>-1.35893441816167</v>
      </c>
      <c r="J721">
        <f>(Table2[[#This Row],[1M Return vs Nifty]]-AVERAGE(Table2[1M Return vs Nifty]))/_xlfn.STDEV.P(Table2[1M Return vs Nifty])</f>
        <v>-0.14171353969643641</v>
      </c>
      <c r="K721">
        <v>-18.236062968273199</v>
      </c>
      <c r="L721">
        <f>(Table2[[#This Row],[6M Return vs Nifty]]-AVERAGE(Table2[6M Return vs Nifty]))/_xlfn.STDEV.P(Table2[6M Return vs Nifty])</f>
        <v>-0.89584468472810719</v>
      </c>
      <c r="M721">
        <v>-1.47325836719545</v>
      </c>
      <c r="N721">
        <f>(Table2[[#This Row],[1W Return vs Nifty]]-AVERAGE(Table2[1W Return vs Nifty]))/_xlfn.STDEV.P(Table2[1W Return vs Nifty])</f>
        <v>-0.43194788572391213</v>
      </c>
      <c r="O721">
        <v>812.46</v>
      </c>
      <c r="P721">
        <v>812.00380465199305</v>
      </c>
      <c r="Q721">
        <v>842.07237830624501</v>
      </c>
      <c r="R721">
        <v>57.606333754837401</v>
      </c>
      <c r="S721" s="2">
        <f>(Table2[[#This Row],[Close Price]]-Table2[[#This Row],[20D EMA]])/Table2[[#This Row],[20D EMA]]</f>
        <v>1.1434409078600747E-2</v>
      </c>
      <c r="T721" s="2">
        <f>(Table2[[#This Row],[Close Price]]-Table2[[#This Row],[50D EMA]])/Table2[[#This Row],[50D EMA]]</f>
        <v>1.2002647391761857E-2</v>
      </c>
      <c r="U721" s="2">
        <f>(Table2[[#This Row],[Close Price]]-Table2[[#This Row],[200D EMA]])/Table2[[#This Row],[200D EMA]]</f>
        <v>-2.413376668062869E-2</v>
      </c>
      <c r="V721">
        <v>0.79785284794411804</v>
      </c>
      <c r="W721">
        <v>816</v>
      </c>
      <c r="X721">
        <v>829.2</v>
      </c>
      <c r="Y721">
        <v>814.35</v>
      </c>
      <c r="Z721">
        <v>829.2</v>
      </c>
      <c r="AA721">
        <v>777.8</v>
      </c>
      <c r="AB721">
        <v>840.9</v>
      </c>
      <c r="AC721" s="2">
        <f>(Table2[[#This Row],[Close Price]]/Table2[[#This Row],[Day Low]])-1</f>
        <v>7.0465686274510109E-3</v>
      </c>
      <c r="AD721" s="2">
        <f>(Table2[[#This Row],[Day High]]/Table2[[#This Row],[Close Price]])-1</f>
        <v>9.0660176452692642E-3</v>
      </c>
      <c r="AE721" s="2">
        <f>(Table2[[#This Row],[Close Price]]/Table2[[#This Row],[Current Week Low]])-1</f>
        <v>9.0870019033584271E-3</v>
      </c>
      <c r="AF721" s="2">
        <f>(Table2[[#This Row],[Current Week High]]/Table2[[#This Row],[Close Price]])-1</f>
        <v>9.0660176452692642E-3</v>
      </c>
      <c r="AG721" s="2">
        <f>(Table2[[#This Row],[Close Price]]/Table2[[#This Row],[Current Month Low]])-1</f>
        <v>5.6505528413473893E-2</v>
      </c>
      <c r="AH721" s="2">
        <f>(Table2[[#This Row],[Current Month High]]/Table2[[#This Row],[Close Price]])-1</f>
        <v>2.3303924551262511E-2</v>
      </c>
      <c r="AI721">
        <v>28.773958016428299</v>
      </c>
      <c r="AJ721">
        <v>17.3928571428571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-0.04</v>
      </c>
      <c r="AM721" t="s">
        <v>10348</v>
      </c>
      <c r="AN721">
        <v>3.36</v>
      </c>
      <c r="AO721" t="s">
        <v>10349</v>
      </c>
      <c r="AP721">
        <v>-9.1731955469217002E-2</v>
      </c>
      <c r="AQ721">
        <f>(Table2[[#This Row],[Sharpe Ratio]]-AVERAGE(Table2[Sharpe Ratio]))/_xlfn.STDEV.P(Table2[Sharpe Ratio])</f>
        <v>-1.8070920924351781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676</v>
      </c>
      <c r="AT721">
        <f>_xlfn.RANK.AVG(Table2[[#This Row],[6M Return vs Nifty Z-Score]],Table2[6M Return vs Nifty Z-Score])</f>
        <v>617</v>
      </c>
      <c r="AU721">
        <f>_xlfn.RANK.AVG(Table2[[#This Row],[Sharpe Ratio Z-Score]],Table2[Sharpe Ratio Z-Score])</f>
        <v>720</v>
      </c>
      <c r="AV721">
        <f>(Table2[[#This Row],[Rank 1Y]]+Table2[[#This Row],[Rank 6M]]+Table2[[#This Row],[Rank Sharpe]])/3</f>
        <v>671</v>
      </c>
    </row>
    <row r="722" spans="1:48" x14ac:dyDescent="0.3">
      <c r="A722" t="s">
        <v>2065</v>
      </c>
      <c r="B722" t="s">
        <v>2066</v>
      </c>
      <c r="C722" t="s">
        <v>10319</v>
      </c>
      <c r="D722" t="s">
        <v>402</v>
      </c>
      <c r="E722">
        <v>3063.8124858599999</v>
      </c>
      <c r="F722">
        <v>19.87</v>
      </c>
      <c r="G722">
        <v>-60.258556858710499</v>
      </c>
      <c r="H722">
        <f>(Table2[[#This Row],[1Y Return vs Nifty]]-AVERAGE(Table2[1Y Return vs Nifty]))/_xlfn.STDEV.P(Table2[1Y Return vs Nifty])</f>
        <v>-1.4170341639581165</v>
      </c>
      <c r="I722">
        <v>2.5405446402488301</v>
      </c>
      <c r="J722">
        <f>(Table2[[#This Row],[1M Return vs Nifty]]-AVERAGE(Table2[1M Return vs Nifty]))/_xlfn.STDEV.P(Table2[1M Return vs Nifty])</f>
        <v>0.23342617119845374</v>
      </c>
      <c r="K722">
        <v>-62.269471907861998</v>
      </c>
      <c r="L722">
        <f>(Table2[[#This Row],[6M Return vs Nifty]]-AVERAGE(Table2[6M Return vs Nifty]))/_xlfn.STDEV.P(Table2[6M Return vs Nifty])</f>
        <v>-2.4071898172919117</v>
      </c>
      <c r="M722">
        <v>-4.2266681500212</v>
      </c>
      <c r="N722">
        <f>(Table2[[#This Row],[1W Return vs Nifty]]-AVERAGE(Table2[1W Return vs Nifty]))/_xlfn.STDEV.P(Table2[1W Return vs Nifty])</f>
        <v>-1.0564628073404527</v>
      </c>
      <c r="O722">
        <v>19.73</v>
      </c>
      <c r="P722">
        <v>20.302444567783901</v>
      </c>
      <c r="Q722">
        <v>23.7754853598647</v>
      </c>
      <c r="R722">
        <v>50.441229760446802</v>
      </c>
      <c r="S722" s="2">
        <f>(Table2[[#This Row],[Close Price]]-Table2[[#This Row],[20D EMA]])/Table2[[#This Row],[20D EMA]]</f>
        <v>7.0957932083122437E-3</v>
      </c>
      <c r="T722" s="2">
        <f>(Table2[[#This Row],[Close Price]]-Table2[[#This Row],[50D EMA]])/Table2[[#This Row],[50D EMA]]</f>
        <v>-2.1300123063510638E-2</v>
      </c>
      <c r="U722" s="2">
        <f>(Table2[[#This Row],[Close Price]]-Table2[[#This Row],[200D EMA]])/Table2[[#This Row],[200D EMA]]</f>
        <v>-0.16426522111962991</v>
      </c>
      <c r="V722">
        <v>1.52573142846653</v>
      </c>
      <c r="W722">
        <v>19.55</v>
      </c>
      <c r="X722">
        <v>20.309999999999999</v>
      </c>
      <c r="Y722">
        <v>19.55</v>
      </c>
      <c r="Z722">
        <v>20.55</v>
      </c>
      <c r="AA722">
        <v>17.07</v>
      </c>
      <c r="AB722">
        <v>23.15</v>
      </c>
      <c r="AC722" s="2">
        <f>(Table2[[#This Row],[Close Price]]/Table2[[#This Row],[Day Low]])-1</f>
        <v>1.6368286445012759E-2</v>
      </c>
      <c r="AD722" s="2">
        <f>(Table2[[#This Row],[Day High]]/Table2[[#This Row],[Close Price]])-1</f>
        <v>2.2143935581278251E-2</v>
      </c>
      <c r="AE722" s="2">
        <f>(Table2[[#This Row],[Close Price]]/Table2[[#This Row],[Current Week Low]])-1</f>
        <v>1.6368286445012759E-2</v>
      </c>
      <c r="AF722" s="2">
        <f>(Table2[[#This Row],[Current Week High]]/Table2[[#This Row],[Close Price]])-1</f>
        <v>3.4222445898339116E-2</v>
      </c>
      <c r="AG722" s="2">
        <f>(Table2[[#This Row],[Close Price]]/Table2[[#This Row],[Current Month Low]])-1</f>
        <v>0.16403046280023448</v>
      </c>
      <c r="AH722" s="2">
        <f>(Table2[[#This Row],[Current Month High]]/Table2[[#This Row],[Close Price]])-1</f>
        <v>0.16507297433316537</v>
      </c>
      <c r="AI722">
        <v>127.22697533970801</v>
      </c>
      <c r="AJ722">
        <v>18.982035928143699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-0.17</v>
      </c>
      <c r="AM722" t="s">
        <v>10348</v>
      </c>
      <c r="AN722">
        <v>13.93</v>
      </c>
      <c r="AO722" t="s">
        <v>10349</v>
      </c>
      <c r="AQ722">
        <f>(Table2[[#This Row],[Sharpe Ratio]]-AVERAGE(Table2[Sharpe Ratio]))/_xlfn.STDEV.P(Table2[Sharpe Ratio])</f>
        <v>-0.75319309836626391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730</v>
      </c>
      <c r="AT722">
        <f>_xlfn.RANK.AVG(Table2[[#This Row],[6M Return vs Nifty Z-Score]],Table2[6M Return vs Nifty Z-Score])</f>
        <v>736</v>
      </c>
      <c r="AU722">
        <f>_xlfn.RANK.AVG(Table2[[#This Row],[Sharpe Ratio Z-Score]],Table2[Sharpe Ratio Z-Score])</f>
        <v>551.5</v>
      </c>
      <c r="AV722">
        <f>(Table2[[#This Row],[Rank 1Y]]+Table2[[#This Row],[Rank 6M]]+Table2[[#This Row],[Rank Sharpe]])/3</f>
        <v>672.5</v>
      </c>
    </row>
    <row r="723" spans="1:48" x14ac:dyDescent="0.3">
      <c r="A723" t="s">
        <v>2299</v>
      </c>
      <c r="B723" t="s">
        <v>2300</v>
      </c>
      <c r="C723" t="s">
        <v>10309</v>
      </c>
      <c r="D723" t="s">
        <v>735</v>
      </c>
      <c r="E723">
        <v>2411.0426235149998</v>
      </c>
      <c r="F723">
        <v>453.15</v>
      </c>
      <c r="G723">
        <v>-40.915617367536697</v>
      </c>
      <c r="H723">
        <f>(Table2[[#This Row],[1Y Return vs Nifty]]-AVERAGE(Table2[1Y Return vs Nifty]))/_xlfn.STDEV.P(Table2[1Y Return vs Nifty])</f>
        <v>-1.1120434139218023</v>
      </c>
      <c r="I723">
        <v>-13.7853268847353</v>
      </c>
      <c r="J723">
        <f>(Table2[[#This Row],[1M Return vs Nifty]]-AVERAGE(Table2[1M Return vs Nifty]))/_xlfn.STDEV.P(Table2[1M Return vs Nifty])</f>
        <v>-1.3371638056294044</v>
      </c>
      <c r="K723">
        <v>-16.306559815500101</v>
      </c>
      <c r="L723">
        <f>(Table2[[#This Row],[6M Return vs Nifty]]-AVERAGE(Table2[6M Return vs Nifty]))/_xlfn.STDEV.P(Table2[6M Return vs Nifty])</f>
        <v>-0.82961894231032374</v>
      </c>
      <c r="M723">
        <v>-4.6777549886302996</v>
      </c>
      <c r="N723">
        <f>(Table2[[#This Row],[1W Return vs Nifty]]-AVERAGE(Table2[1W Return vs Nifty]))/_xlfn.STDEV.P(Table2[1W Return vs Nifty])</f>
        <v>-1.1587761147941305</v>
      </c>
      <c r="O723">
        <v>472.56</v>
      </c>
      <c r="P723">
        <v>477.926220581645</v>
      </c>
      <c r="Q723">
        <v>485.23325185147098</v>
      </c>
      <c r="R723">
        <v>38.676282532410497</v>
      </c>
      <c r="S723" s="2">
        <f>(Table2[[#This Row],[Close Price]]-Table2[[#This Row],[20D EMA]])/Table2[[#This Row],[20D EMA]]</f>
        <v>-4.1074149314372831E-2</v>
      </c>
      <c r="T723" s="2">
        <f>(Table2[[#This Row],[Close Price]]-Table2[[#This Row],[50D EMA]])/Table2[[#This Row],[50D EMA]]</f>
        <v>-5.1841099137628195E-2</v>
      </c>
      <c r="U723" s="2">
        <f>(Table2[[#This Row],[Close Price]]-Table2[[#This Row],[200D EMA]])/Table2[[#This Row],[200D EMA]]</f>
        <v>-6.6119235911910726E-2</v>
      </c>
      <c r="V723">
        <v>1.2534512883319899</v>
      </c>
      <c r="W723">
        <v>449.95</v>
      </c>
      <c r="X723">
        <v>459.95</v>
      </c>
      <c r="Y723">
        <v>449.95</v>
      </c>
      <c r="Z723">
        <v>472</v>
      </c>
      <c r="AA723">
        <v>420</v>
      </c>
      <c r="AB723">
        <v>526.4</v>
      </c>
      <c r="AC723" s="2">
        <f>(Table2[[#This Row],[Close Price]]/Table2[[#This Row],[Day Low]])-1</f>
        <v>7.1119013223690519E-3</v>
      </c>
      <c r="AD723" s="2">
        <f>(Table2[[#This Row],[Day High]]/Table2[[#This Row],[Close Price]])-1</f>
        <v>1.5006068630696312E-2</v>
      </c>
      <c r="AE723" s="2">
        <f>(Table2[[#This Row],[Close Price]]/Table2[[#This Row],[Current Week Low]])-1</f>
        <v>7.1119013223690519E-3</v>
      </c>
      <c r="AF723" s="2">
        <f>(Table2[[#This Row],[Current Week High]]/Table2[[#This Row],[Close Price]])-1</f>
        <v>4.1597704954209558E-2</v>
      </c>
      <c r="AG723" s="2">
        <f>(Table2[[#This Row],[Close Price]]/Table2[[#This Row],[Current Month Low]])-1</f>
        <v>7.8928571428571459E-2</v>
      </c>
      <c r="AH723" s="2">
        <f>(Table2[[#This Row],[Current Month High]]/Table2[[#This Row],[Close Price]])-1</f>
        <v>0.16164625399977939</v>
      </c>
      <c r="AI723">
        <v>26.757144433410499</v>
      </c>
      <c r="AJ723">
        <v>16.4610639938319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-0.01</v>
      </c>
      <c r="AM723" t="s">
        <v>10348</v>
      </c>
      <c r="AN723">
        <v>-6.24</v>
      </c>
      <c r="AO723" t="s">
        <v>10348</v>
      </c>
      <c r="AP723">
        <v>-0.106431690444482</v>
      </c>
      <c r="AQ723">
        <f>(Table2[[#This Row],[Sharpe Ratio]]-AVERAGE(Table2[Sharpe Ratio]))/_xlfn.STDEV.P(Table2[Sharpe Ratio])</f>
        <v>-1.9759758344667122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693</v>
      </c>
      <c r="AT723">
        <f>_xlfn.RANK.AVG(Table2[[#This Row],[6M Return vs Nifty Z-Score]],Table2[6M Return vs Nifty Z-Score])</f>
        <v>601</v>
      </c>
      <c r="AU723">
        <f>_xlfn.RANK.AVG(Table2[[#This Row],[Sharpe Ratio Z-Score]],Table2[Sharpe Ratio Z-Score])</f>
        <v>727</v>
      </c>
      <c r="AV723">
        <f>(Table2[[#This Row],[Rank 1Y]]+Table2[[#This Row],[Rank 6M]]+Table2[[#This Row],[Rank Sharpe]])/3</f>
        <v>673.66666666666663</v>
      </c>
    </row>
    <row r="724" spans="1:48" x14ac:dyDescent="0.3">
      <c r="A724" t="s">
        <v>998</v>
      </c>
      <c r="B724" t="s">
        <v>999</v>
      </c>
      <c r="C724" t="s">
        <v>10320</v>
      </c>
      <c r="D724" t="s">
        <v>602</v>
      </c>
      <c r="E724">
        <v>14487.51441186</v>
      </c>
      <c r="F724">
        <v>150.83000000000001</v>
      </c>
      <c r="G724">
        <v>-72.495039792312198</v>
      </c>
      <c r="H724">
        <f>(Table2[[#This Row],[1Y Return vs Nifty]]-AVERAGE(Table2[1Y Return vs Nifty]))/_xlfn.STDEV.P(Table2[1Y Return vs Nifty])</f>
        <v>-1.6099735106085398</v>
      </c>
      <c r="I724">
        <v>-6.85409580846268</v>
      </c>
      <c r="J724">
        <f>(Table2[[#This Row],[1M Return vs Nifty]]-AVERAGE(Table2[1M Return vs Nifty]))/_xlfn.STDEV.P(Table2[1M Return vs Nifty])</f>
        <v>-0.67036191154294911</v>
      </c>
      <c r="K724">
        <v>-25.541163578794201</v>
      </c>
      <c r="L724">
        <f>(Table2[[#This Row],[6M Return vs Nifty]]-AVERAGE(Table2[6M Return vs Nifty]))/_xlfn.STDEV.P(Table2[6M Return vs Nifty])</f>
        <v>-1.1465754029822115</v>
      </c>
      <c r="M724">
        <v>-1.5861384825681</v>
      </c>
      <c r="N724">
        <f>(Table2[[#This Row],[1W Return vs Nifty]]-AVERAGE(Table2[1W Return vs Nifty]))/_xlfn.STDEV.P(Table2[1W Return vs Nifty])</f>
        <v>-0.45755080064189041</v>
      </c>
      <c r="O724">
        <v>139.47999999999999</v>
      </c>
      <c r="P724">
        <v>143.04640124084301</v>
      </c>
      <c r="Q724">
        <v>171.44556091064399</v>
      </c>
      <c r="R724">
        <v>74.962733033021607</v>
      </c>
      <c r="S724" s="2">
        <f>(Table2[[#This Row],[Close Price]]-Table2[[#This Row],[20D EMA]])/Table2[[#This Row],[20D EMA]]</f>
        <v>8.1373673644967184E-2</v>
      </c>
      <c r="T724" s="2">
        <f>(Table2[[#This Row],[Close Price]]-Table2[[#This Row],[50D EMA]])/Table2[[#This Row],[50D EMA]]</f>
        <v>5.4413104360814965E-2</v>
      </c>
      <c r="U724" s="2">
        <f>(Table2[[#This Row],[Close Price]]-Table2[[#This Row],[200D EMA]])/Table2[[#This Row],[200D EMA]]</f>
        <v>-0.12024552167547015</v>
      </c>
      <c r="V724">
        <v>0.90093628123181402</v>
      </c>
      <c r="W724">
        <v>134.80000000000001</v>
      </c>
      <c r="X724">
        <v>154.9</v>
      </c>
      <c r="Y724">
        <v>134.80000000000001</v>
      </c>
      <c r="Z724">
        <v>154.9</v>
      </c>
      <c r="AA724">
        <v>133.41</v>
      </c>
      <c r="AB724">
        <v>154.9</v>
      </c>
      <c r="AC724" s="2">
        <f>(Table2[[#This Row],[Close Price]]/Table2[[#This Row],[Day Low]])-1</f>
        <v>0.11891691394658754</v>
      </c>
      <c r="AD724" s="2">
        <f>(Table2[[#This Row],[Day High]]/Table2[[#This Row],[Close Price]])-1</f>
        <v>2.698402174633685E-2</v>
      </c>
      <c r="AE724" s="2">
        <f>(Table2[[#This Row],[Close Price]]/Table2[[#This Row],[Current Week Low]])-1</f>
        <v>0.11891691394658754</v>
      </c>
      <c r="AF724" s="2">
        <f>(Table2[[#This Row],[Current Week High]]/Table2[[#This Row],[Close Price]])-1</f>
        <v>2.698402174633685E-2</v>
      </c>
      <c r="AG724" s="2">
        <f>(Table2[[#This Row],[Close Price]]/Table2[[#This Row],[Current Month Low]])-1</f>
        <v>0.13057491942133281</v>
      </c>
      <c r="AH724" s="2">
        <f>(Table2[[#This Row],[Current Month High]]/Table2[[#This Row],[Close Price]])-1</f>
        <v>2.698402174633685E-2</v>
      </c>
      <c r="AI724">
        <v>98.700523768481006</v>
      </c>
      <c r="AJ724">
        <v>20.1832669322709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-0.11</v>
      </c>
      <c r="AM724" t="s">
        <v>10348</v>
      </c>
      <c r="AN724">
        <v>9.1</v>
      </c>
      <c r="AO724" t="s">
        <v>10349</v>
      </c>
      <c r="AP724">
        <v>-1.4536295382452E-2</v>
      </c>
      <c r="AQ724">
        <f>(Table2[[#This Row],[Sharpe Ratio]]-AVERAGE(Table2[Sharpe Ratio]))/_xlfn.STDEV.P(Table2[Sharpe Ratio])</f>
        <v>-0.9201990997394246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736</v>
      </c>
      <c r="AT724">
        <f>_xlfn.RANK.AVG(Table2[[#This Row],[6M Return vs Nifty Z-Score]],Table2[6M Return vs Nifty Z-Score])</f>
        <v>682</v>
      </c>
      <c r="AU724">
        <f>_xlfn.RANK.AVG(Table2[[#This Row],[Sharpe Ratio Z-Score]],Table2[Sharpe Ratio Z-Score])</f>
        <v>605</v>
      </c>
      <c r="AV724">
        <f>(Table2[[#This Row],[Rank 1Y]]+Table2[[#This Row],[Rank 6M]]+Table2[[#This Row],[Rank Sharpe]])/3</f>
        <v>674.33333333333337</v>
      </c>
    </row>
    <row r="725" spans="1:48" x14ac:dyDescent="0.3">
      <c r="A725" t="s">
        <v>2053</v>
      </c>
      <c r="B725" t="s">
        <v>2054</v>
      </c>
      <c r="C725" t="s">
        <v>10305</v>
      </c>
      <c r="D725" t="s">
        <v>54</v>
      </c>
      <c r="E725">
        <v>3096.5304762000001</v>
      </c>
      <c r="F725">
        <v>307.64999999999998</v>
      </c>
      <c r="G725">
        <v>-81.612066502469204</v>
      </c>
      <c r="H725">
        <f>(Table2[[#This Row],[1Y Return vs Nifty]]-AVERAGE(Table2[1Y Return vs Nifty]))/_xlfn.STDEV.P(Table2[1Y Return vs Nifty])</f>
        <v>-1.7537266777887759</v>
      </c>
      <c r="I725">
        <v>-29.974571140377801</v>
      </c>
      <c r="J725">
        <f>(Table2[[#This Row],[1M Return vs Nifty]]-AVERAGE(Table2[1M Return vs Nifty]))/_xlfn.STDEV.P(Table2[1M Return vs Nifty])</f>
        <v>-2.8946098948883243</v>
      </c>
      <c r="K725">
        <v>-56.570675789846497</v>
      </c>
      <c r="L725">
        <f>(Table2[[#This Row],[6M Return vs Nifty]]-AVERAGE(Table2[6M Return vs Nifty]))/_xlfn.STDEV.P(Table2[6M Return vs Nifty])</f>
        <v>-2.211591793385733</v>
      </c>
      <c r="M725">
        <v>6.7157791771815001</v>
      </c>
      <c r="N725">
        <f>(Table2[[#This Row],[1W Return vs Nifty]]-AVERAGE(Table2[1W Return vs Nifty]))/_xlfn.STDEV.P(Table2[1W Return vs Nifty])</f>
        <v>1.4254495027944571</v>
      </c>
      <c r="O725">
        <v>332.47</v>
      </c>
      <c r="P725">
        <v>386.19077160189897</v>
      </c>
      <c r="Q725">
        <v>469.41579654487902</v>
      </c>
      <c r="R725">
        <v>42.305457905377203</v>
      </c>
      <c r="S725" s="2">
        <f>(Table2[[#This Row],[Close Price]]-Table2[[#This Row],[20D EMA]])/Table2[[#This Row],[20D EMA]]</f>
        <v>-7.4653352182151911E-2</v>
      </c>
      <c r="T725" s="2">
        <f>(Table2[[#This Row],[Close Price]]-Table2[[#This Row],[50D EMA]])/Table2[[#This Row],[50D EMA]]</f>
        <v>-0.20337298914760707</v>
      </c>
      <c r="U725" s="2">
        <f>(Table2[[#This Row],[Close Price]]-Table2[[#This Row],[200D EMA]])/Table2[[#This Row],[200D EMA]]</f>
        <v>-0.344610892380596</v>
      </c>
      <c r="V725">
        <v>1.3458833017415801</v>
      </c>
      <c r="W725">
        <v>304.10000000000002</v>
      </c>
      <c r="X725">
        <v>313.45</v>
      </c>
      <c r="Y725">
        <v>286</v>
      </c>
      <c r="Z725">
        <v>314.8</v>
      </c>
      <c r="AA725">
        <v>281.2</v>
      </c>
      <c r="AB725">
        <v>450.5</v>
      </c>
      <c r="AC725" s="2">
        <f>(Table2[[#This Row],[Close Price]]/Table2[[#This Row],[Day Low]])-1</f>
        <v>1.1673791515948606E-2</v>
      </c>
      <c r="AD725" s="2">
        <f>(Table2[[#This Row],[Day High]]/Table2[[#This Row],[Close Price]])-1</f>
        <v>1.8852592231431764E-2</v>
      </c>
      <c r="AE725" s="2">
        <f>(Table2[[#This Row],[Close Price]]/Table2[[#This Row],[Current Week Low]])-1</f>
        <v>7.5699300699300531E-2</v>
      </c>
      <c r="AF725" s="2">
        <f>(Table2[[#This Row],[Current Week High]]/Table2[[#This Row],[Close Price]])-1</f>
        <v>2.3240695595644567E-2</v>
      </c>
      <c r="AG725" s="2">
        <f>(Table2[[#This Row],[Close Price]]/Table2[[#This Row],[Current Month Low]])-1</f>
        <v>9.4061166429587395E-2</v>
      </c>
      <c r="AH725" s="2">
        <f>(Table2[[#This Row],[Current Month High]]/Table2[[#This Row],[Close Price]])-1</f>
        <v>0.46432634487241997</v>
      </c>
      <c r="AI725">
        <v>119.35641150658201</v>
      </c>
      <c r="AJ725">
        <v>9.4061166429587395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-0.36</v>
      </c>
      <c r="AM725" t="s">
        <v>10348</v>
      </c>
      <c r="AN725">
        <v>-1.72</v>
      </c>
      <c r="AO725" t="s">
        <v>10348</v>
      </c>
      <c r="AQ725">
        <f>(Table2[[#This Row],[Sharpe Ratio]]-AVERAGE(Table2[Sharpe Ratio]))/_xlfn.STDEV.P(Table2[Sharpe Ratio])</f>
        <v>-0.75319309836626391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737</v>
      </c>
      <c r="AT725">
        <f>_xlfn.RANK.AVG(Table2[[#This Row],[6M Return vs Nifty Z-Score]],Table2[6M Return vs Nifty Z-Score])</f>
        <v>735</v>
      </c>
      <c r="AU725">
        <f>_xlfn.RANK.AVG(Table2[[#This Row],[Sharpe Ratio Z-Score]],Table2[Sharpe Ratio Z-Score])</f>
        <v>551.5</v>
      </c>
      <c r="AV725">
        <f>(Table2[[#This Row],[Rank 1Y]]+Table2[[#This Row],[Rank 6M]]+Table2[[#This Row],[Rank Sharpe]])/3</f>
        <v>674.5</v>
      </c>
    </row>
    <row r="726" spans="1:48" x14ac:dyDescent="0.3">
      <c r="A726" t="s">
        <v>1943</v>
      </c>
      <c r="B726" t="s">
        <v>1944</v>
      </c>
      <c r="C726" t="s">
        <v>10313</v>
      </c>
      <c r="D726" t="s">
        <v>1467</v>
      </c>
      <c r="E726">
        <v>3629.637219835</v>
      </c>
      <c r="F726">
        <v>135.55000000000001</v>
      </c>
      <c r="G726">
        <v>-53.575507148805698</v>
      </c>
      <c r="H726">
        <f>(Table2[[#This Row],[1Y Return vs Nifty]]-AVERAGE(Table2[1Y Return vs Nifty]))/_xlfn.STDEV.P(Table2[1Y Return vs Nifty])</f>
        <v>-1.3116588488730487</v>
      </c>
      <c r="I726">
        <v>-5.0710375790801301</v>
      </c>
      <c r="J726">
        <f>(Table2[[#This Row],[1M Return vs Nifty]]-AVERAGE(Table2[1M Return vs Nifty]))/_xlfn.STDEV.P(Table2[1M Return vs Nifty])</f>
        <v>-0.4988272171235415</v>
      </c>
      <c r="K726">
        <v>-20.364431727499799</v>
      </c>
      <c r="L726">
        <f>(Table2[[#This Row],[6M Return vs Nifty]]-AVERAGE(Table2[6M Return vs Nifty]))/_xlfn.STDEV.P(Table2[6M Return vs Nifty])</f>
        <v>-0.96889603010477587</v>
      </c>
      <c r="M726">
        <v>-0.38142066183614098</v>
      </c>
      <c r="N726">
        <f>(Table2[[#This Row],[1W Return vs Nifty]]-AVERAGE(Table2[1W Return vs Nifty]))/_xlfn.STDEV.P(Table2[1W Return vs Nifty])</f>
        <v>-0.1843026048675811</v>
      </c>
      <c r="O726">
        <v>130.16999999999999</v>
      </c>
      <c r="P726">
        <v>130.63139408358299</v>
      </c>
      <c r="Q726">
        <v>138.410906370703</v>
      </c>
      <c r="R726">
        <v>70.8556939851116</v>
      </c>
      <c r="S726" s="2">
        <f>(Table2[[#This Row],[Close Price]]-Table2[[#This Row],[20D EMA]])/Table2[[#This Row],[20D EMA]]</f>
        <v>4.13305677191367E-2</v>
      </c>
      <c r="T726" s="2">
        <f>(Table2[[#This Row],[Close Price]]-Table2[[#This Row],[50D EMA]])/Table2[[#This Row],[50D EMA]]</f>
        <v>3.7652556270431507E-2</v>
      </c>
      <c r="U726" s="2">
        <f>(Table2[[#This Row],[Close Price]]-Table2[[#This Row],[200D EMA]])/Table2[[#This Row],[200D EMA]]</f>
        <v>-2.0669659969140632E-2</v>
      </c>
      <c r="V726">
        <v>0.52097168599953203</v>
      </c>
      <c r="W726">
        <v>128.4</v>
      </c>
      <c r="X726">
        <v>137</v>
      </c>
      <c r="Y726">
        <v>128.24</v>
      </c>
      <c r="Z726">
        <v>137</v>
      </c>
      <c r="AA726">
        <v>123.1</v>
      </c>
      <c r="AB726">
        <v>137</v>
      </c>
      <c r="AC726" s="2">
        <f>(Table2[[#This Row],[Close Price]]/Table2[[#This Row],[Day Low]])-1</f>
        <v>5.5685358255451733E-2</v>
      </c>
      <c r="AD726" s="2">
        <f>(Table2[[#This Row],[Day High]]/Table2[[#This Row],[Close Price]])-1</f>
        <v>1.0697159719660565E-2</v>
      </c>
      <c r="AE726" s="2">
        <f>(Table2[[#This Row],[Close Price]]/Table2[[#This Row],[Current Week Low]])-1</f>
        <v>5.7002495321272661E-2</v>
      </c>
      <c r="AF726" s="2">
        <f>(Table2[[#This Row],[Current Week High]]/Table2[[#This Row],[Close Price]])-1</f>
        <v>1.0697159719660565E-2</v>
      </c>
      <c r="AG726" s="2">
        <f>(Table2[[#This Row],[Close Price]]/Table2[[#This Row],[Current Month Low]])-1</f>
        <v>0.10113728675873279</v>
      </c>
      <c r="AH726" s="2">
        <f>(Table2[[#This Row],[Current Month High]]/Table2[[#This Row],[Close Price]])-1</f>
        <v>1.0697159719660565E-2</v>
      </c>
      <c r="AI726">
        <v>40.7598672076724</v>
      </c>
      <c r="AJ726">
        <v>29.775011967448499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0.06</v>
      </c>
      <c r="AM726" t="s">
        <v>10349</v>
      </c>
      <c r="AN726">
        <v>4.82</v>
      </c>
      <c r="AO726" t="s">
        <v>10349</v>
      </c>
      <c r="AP726">
        <v>-5.7272975212127999E-2</v>
      </c>
      <c r="AQ726">
        <f>(Table2[[#This Row],[Sharpe Ratio]]-AVERAGE(Table2[Sharpe Ratio]))/_xlfn.STDEV.P(Table2[Sharpe Ratio])</f>
        <v>-1.4111964152545742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724</v>
      </c>
      <c r="AT726">
        <f>_xlfn.RANK.AVG(Table2[[#This Row],[6M Return vs Nifty Z-Score]],Table2[6M Return vs Nifty Z-Score])</f>
        <v>638</v>
      </c>
      <c r="AU726">
        <f>_xlfn.RANK.AVG(Table2[[#This Row],[Sharpe Ratio Z-Score]],Table2[Sharpe Ratio Z-Score])</f>
        <v>674</v>
      </c>
      <c r="AV726">
        <f>(Table2[[#This Row],[Rank 1Y]]+Table2[[#This Row],[Rank 6M]]+Table2[[#This Row],[Rank Sharpe]])/3</f>
        <v>678.66666666666663</v>
      </c>
    </row>
    <row r="727" spans="1:48" x14ac:dyDescent="0.3">
      <c r="A727" t="s">
        <v>2277</v>
      </c>
      <c r="B727" t="s">
        <v>2278</v>
      </c>
      <c r="C727" t="s">
        <v>10318</v>
      </c>
      <c r="D727" t="s">
        <v>385</v>
      </c>
      <c r="E727">
        <v>2464.4990711999999</v>
      </c>
      <c r="F727">
        <v>214</v>
      </c>
      <c r="G727">
        <v>-30.112105258183099</v>
      </c>
      <c r="H727">
        <f>(Table2[[#This Row],[1Y Return vs Nifty]]-AVERAGE(Table2[1Y Return vs Nifty]))/_xlfn.STDEV.P(Table2[1Y Return vs Nifty])</f>
        <v>-0.94169850524017906</v>
      </c>
      <c r="I727">
        <v>-2.7224571628369798</v>
      </c>
      <c r="J727">
        <f>(Table2[[#This Row],[1M Return vs Nifty]]-AVERAGE(Table2[1M Return vs Nifty]))/_xlfn.STDEV.P(Table2[1M Return vs Nifty])</f>
        <v>-0.27288786338792059</v>
      </c>
      <c r="K727">
        <v>-56.027215175520901</v>
      </c>
      <c r="L727">
        <f>(Table2[[#This Row],[6M Return vs Nifty]]-AVERAGE(Table2[6M Return vs Nifty]))/_xlfn.STDEV.P(Table2[6M Return vs Nifty])</f>
        <v>-2.1929387621083234</v>
      </c>
      <c r="M727">
        <v>2.34454821488903E-2</v>
      </c>
      <c r="N727">
        <f>(Table2[[#This Row],[1W Return vs Nifty]]-AVERAGE(Table2[1W Return vs Nifty]))/_xlfn.STDEV.P(Table2[1W Return vs Nifty])</f>
        <v>-9.2472848994296239E-2</v>
      </c>
      <c r="O727">
        <v>213.12</v>
      </c>
      <c r="P727">
        <v>218.82679234881201</v>
      </c>
      <c r="Q727">
        <v>253.602647237832</v>
      </c>
      <c r="R727">
        <v>54.774566924607598</v>
      </c>
      <c r="S727" s="2">
        <f>(Table2[[#This Row],[Close Price]]-Table2[[#This Row],[20D EMA]])/Table2[[#This Row],[20D EMA]]</f>
        <v>4.1291291291291081E-3</v>
      </c>
      <c r="T727" s="2">
        <f>(Table2[[#This Row],[Close Price]]-Table2[[#This Row],[50D EMA]])/Table2[[#This Row],[50D EMA]]</f>
        <v>-2.2057593117382323E-2</v>
      </c>
      <c r="U727" s="2">
        <f>(Table2[[#This Row],[Close Price]]-Table2[[#This Row],[200D EMA]])/Table2[[#This Row],[200D EMA]]</f>
        <v>-0.15616022809372374</v>
      </c>
      <c r="V727">
        <v>0.59124282694535601</v>
      </c>
      <c r="W727">
        <v>213.5</v>
      </c>
      <c r="X727">
        <v>216.9</v>
      </c>
      <c r="Y727">
        <v>210.8</v>
      </c>
      <c r="Z727">
        <v>216.9</v>
      </c>
      <c r="AA727">
        <v>205.6</v>
      </c>
      <c r="AB727">
        <v>228.44</v>
      </c>
      <c r="AC727" s="2">
        <f>(Table2[[#This Row],[Close Price]]/Table2[[#This Row],[Day Low]])-1</f>
        <v>2.3419203747072626E-3</v>
      </c>
      <c r="AD727" s="2">
        <f>(Table2[[#This Row],[Day High]]/Table2[[#This Row],[Close Price]])-1</f>
        <v>1.355140186915893E-2</v>
      </c>
      <c r="AE727" s="2">
        <f>(Table2[[#This Row],[Close Price]]/Table2[[#This Row],[Current Week Low]])-1</f>
        <v>1.5180265654648917E-2</v>
      </c>
      <c r="AF727" s="2">
        <f>(Table2[[#This Row],[Current Week High]]/Table2[[#This Row],[Close Price]])-1</f>
        <v>1.355140186915893E-2</v>
      </c>
      <c r="AG727" s="2">
        <f>(Table2[[#This Row],[Close Price]]/Table2[[#This Row],[Current Month Low]])-1</f>
        <v>4.0856031128404746E-2</v>
      </c>
      <c r="AH727" s="2">
        <f>(Table2[[#This Row],[Current Month High]]/Table2[[#This Row],[Close Price]])-1</f>
        <v>6.7476635514018612E-2</v>
      </c>
      <c r="AI727">
        <v>101.752336448598</v>
      </c>
      <c r="AJ727">
        <v>11.749347258485599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-0.16</v>
      </c>
      <c r="AM727" t="s">
        <v>10348</v>
      </c>
      <c r="AN727">
        <v>1.04</v>
      </c>
      <c r="AO727" t="s">
        <v>10349</v>
      </c>
      <c r="AP727">
        <v>-4.1278438061166003E-2</v>
      </c>
      <c r="AQ727">
        <f>(Table2[[#This Row],[Sharpe Ratio]]-AVERAGE(Table2[Sharpe Ratio]))/_xlfn.STDEV.P(Table2[Sharpe Ratio])</f>
        <v>-1.2274368243053395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648</v>
      </c>
      <c r="AT727">
        <f>_xlfn.RANK.AVG(Table2[[#This Row],[6M Return vs Nifty Z-Score]],Table2[6M Return vs Nifty Z-Score])</f>
        <v>734</v>
      </c>
      <c r="AU727">
        <f>_xlfn.RANK.AVG(Table2[[#This Row],[Sharpe Ratio Z-Score]],Table2[Sharpe Ratio Z-Score])</f>
        <v>656</v>
      </c>
      <c r="AV727">
        <f>(Table2[[#This Row],[Rank 1Y]]+Table2[[#This Row],[Rank 6M]]+Table2[[#This Row],[Rank Sharpe]])/3</f>
        <v>679.33333333333337</v>
      </c>
    </row>
    <row r="728" spans="1:48" x14ac:dyDescent="0.3">
      <c r="A728" t="s">
        <v>1786</v>
      </c>
      <c r="B728" t="s">
        <v>1787</v>
      </c>
      <c r="C728" t="s">
        <v>10305</v>
      </c>
      <c r="D728" t="s">
        <v>54</v>
      </c>
      <c r="E728">
        <v>4443.02352264</v>
      </c>
      <c r="F728">
        <v>623.1</v>
      </c>
      <c r="G728">
        <v>-52.782342672280599</v>
      </c>
      <c r="H728">
        <f>(Table2[[#This Row],[1Y Return vs Nifty]]-AVERAGE(Table2[1Y Return vs Nifty]))/_xlfn.STDEV.P(Table2[1Y Return vs Nifty])</f>
        <v>-1.2991525889683464</v>
      </c>
      <c r="I728">
        <v>-10.036413989753401</v>
      </c>
      <c r="J728">
        <f>(Table2[[#This Row],[1M Return vs Nifty]]-AVERAGE(Table2[1M Return vs Nifty]))/_xlfn.STDEV.P(Table2[1M Return vs Nifty])</f>
        <v>-0.9765089390363022</v>
      </c>
      <c r="K728">
        <v>-48.251212917503899</v>
      </c>
      <c r="L728">
        <f>(Table2[[#This Row],[6M Return vs Nifty]]-AVERAGE(Table2[6M Return vs Nifty]))/_xlfn.STDEV.P(Table2[6M Return vs Nifty])</f>
        <v>-1.9260454316468436</v>
      </c>
      <c r="M728">
        <v>-0.102131324509202</v>
      </c>
      <c r="N728">
        <f>(Table2[[#This Row],[1W Return vs Nifty]]-AVERAGE(Table2[1W Return vs Nifty]))/_xlfn.STDEV.P(Table2[1W Return vs Nifty])</f>
        <v>-0.12095556524528921</v>
      </c>
      <c r="O728">
        <v>628.04999999999995</v>
      </c>
      <c r="P728">
        <v>676.485419511381</v>
      </c>
      <c r="Q728">
        <v>786.91513441241</v>
      </c>
      <c r="R728">
        <v>54.209652410110202</v>
      </c>
      <c r="S728" s="2">
        <f>(Table2[[#This Row],[Close Price]]-Table2[[#This Row],[20D EMA]])/Table2[[#This Row],[20D EMA]]</f>
        <v>-7.8815380941006808E-3</v>
      </c>
      <c r="T728" s="2">
        <f>(Table2[[#This Row],[Close Price]]-Table2[[#This Row],[50D EMA]])/Table2[[#This Row],[50D EMA]]</f>
        <v>-7.8915846478909715E-2</v>
      </c>
      <c r="U728" s="2">
        <f>(Table2[[#This Row],[Close Price]]-Table2[[#This Row],[200D EMA]])/Table2[[#This Row],[200D EMA]]</f>
        <v>-0.20817382618359581</v>
      </c>
      <c r="V728">
        <v>0.95121382575927005</v>
      </c>
      <c r="W728">
        <v>619.9</v>
      </c>
      <c r="X728">
        <v>636</v>
      </c>
      <c r="Y728">
        <v>614</v>
      </c>
      <c r="Z728">
        <v>636</v>
      </c>
      <c r="AA728">
        <v>586.35</v>
      </c>
      <c r="AB728">
        <v>683.95</v>
      </c>
      <c r="AC728" s="2">
        <f>(Table2[[#This Row],[Close Price]]/Table2[[#This Row],[Day Low]])-1</f>
        <v>5.1621229230520704E-3</v>
      </c>
      <c r="AD728" s="2">
        <f>(Table2[[#This Row],[Day High]]/Table2[[#This Row],[Close Price]])-1</f>
        <v>2.0702936928261861E-2</v>
      </c>
      <c r="AE728" s="2">
        <f>(Table2[[#This Row],[Close Price]]/Table2[[#This Row],[Current Week Low]])-1</f>
        <v>1.4820846905537532E-2</v>
      </c>
      <c r="AF728" s="2">
        <f>(Table2[[#This Row],[Current Week High]]/Table2[[#This Row],[Close Price]])-1</f>
        <v>2.0702936928261861E-2</v>
      </c>
      <c r="AG728" s="2">
        <f>(Table2[[#This Row],[Close Price]]/Table2[[#This Row],[Current Month Low]])-1</f>
        <v>6.2675876183166945E-2</v>
      </c>
      <c r="AH728" s="2">
        <f>(Table2[[#This Row],[Current Month High]]/Table2[[#This Row],[Close Price]])-1</f>
        <v>9.7656876905793721E-2</v>
      </c>
      <c r="AI728">
        <v>99.518536350505499</v>
      </c>
      <c r="AJ728">
        <v>6.2675876183166901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-0.26</v>
      </c>
      <c r="AM728" t="s">
        <v>10348</v>
      </c>
      <c r="AN728">
        <v>4.68</v>
      </c>
      <c r="AO728" t="s">
        <v>10349</v>
      </c>
      <c r="AP728">
        <v>-9.8149082451499999E-3</v>
      </c>
      <c r="AQ728">
        <f>(Table2[[#This Row],[Sharpe Ratio]]-AVERAGE(Table2[Sharpe Ratio]))/_xlfn.STDEV.P(Table2[Sharpe Ratio])</f>
        <v>-0.86595556890918657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717</v>
      </c>
      <c r="AT728">
        <f>_xlfn.RANK.AVG(Table2[[#This Row],[6M Return vs Nifty Z-Score]],Table2[6M Return vs Nifty Z-Score])</f>
        <v>733</v>
      </c>
      <c r="AU728">
        <f>_xlfn.RANK.AVG(Table2[[#This Row],[Sharpe Ratio Z-Score]],Table2[Sharpe Ratio Z-Score])</f>
        <v>594</v>
      </c>
      <c r="AV728">
        <f>(Table2[[#This Row],[Rank 1Y]]+Table2[[#This Row],[Rank 6M]]+Table2[[#This Row],[Rank Sharpe]])/3</f>
        <v>681.33333333333337</v>
      </c>
    </row>
    <row r="729" spans="1:48" x14ac:dyDescent="0.3">
      <c r="A729" t="s">
        <v>578</v>
      </c>
      <c r="B729" t="s">
        <v>579</v>
      </c>
      <c r="C729" t="s">
        <v>6698</v>
      </c>
      <c r="D729" t="s">
        <v>80</v>
      </c>
      <c r="E729">
        <v>34167.427051220002</v>
      </c>
      <c r="F729">
        <v>1821.8</v>
      </c>
      <c r="G729">
        <v>-40.193624186472199</v>
      </c>
      <c r="H729">
        <f>(Table2[[#This Row],[1Y Return vs Nifty]]-AVERAGE(Table2[1Y Return vs Nifty]))/_xlfn.STDEV.P(Table2[1Y Return vs Nifty])</f>
        <v>-1.1006593509196692</v>
      </c>
      <c r="I729">
        <v>-1.4748155587303899</v>
      </c>
      <c r="J729">
        <f>(Table2[[#This Row],[1M Return vs Nifty]]-AVERAGE(Table2[1M Return vs Nifty]))/_xlfn.STDEV.P(Table2[1M Return vs Nifty])</f>
        <v>-0.15286159740362143</v>
      </c>
      <c r="K729">
        <v>-24.803807473025898</v>
      </c>
      <c r="L729">
        <f>(Table2[[#This Row],[6M Return vs Nifty]]-AVERAGE(Table2[6M Return vs Nifty]))/_xlfn.STDEV.P(Table2[6M Return vs Nifty])</f>
        <v>-1.1212673564726165</v>
      </c>
      <c r="M729">
        <v>1.13562028811969</v>
      </c>
      <c r="N729">
        <f>(Table2[[#This Row],[1W Return vs Nifty]]-AVERAGE(Table2[1W Return vs Nifty]))/_xlfn.STDEV.P(Table2[1W Return vs Nifty])</f>
        <v>0.15978519341809289</v>
      </c>
      <c r="O729">
        <v>1787.26</v>
      </c>
      <c r="P729">
        <v>1808.29335331113</v>
      </c>
      <c r="Q729">
        <v>1925.8057164461</v>
      </c>
      <c r="R729">
        <v>67.993076696285499</v>
      </c>
      <c r="S729" s="2">
        <f>(Table2[[#This Row],[Close Price]]-Table2[[#This Row],[20D EMA]])/Table2[[#This Row],[20D EMA]]</f>
        <v>1.9325671698577691E-2</v>
      </c>
      <c r="T729" s="2">
        <f>(Table2[[#This Row],[Close Price]]-Table2[[#This Row],[50D EMA]])/Table2[[#This Row],[50D EMA]]</f>
        <v>7.469278512879686E-3</v>
      </c>
      <c r="U729" s="2">
        <f>(Table2[[#This Row],[Close Price]]-Table2[[#This Row],[200D EMA]])/Table2[[#This Row],[200D EMA]]</f>
        <v>-5.4006339039242818E-2</v>
      </c>
      <c r="V729">
        <v>0.76639631761240401</v>
      </c>
      <c r="W729">
        <v>1810</v>
      </c>
      <c r="X729">
        <v>1832</v>
      </c>
      <c r="Y729">
        <v>1791.55</v>
      </c>
      <c r="Z729">
        <v>1832</v>
      </c>
      <c r="AA729">
        <v>1705.45</v>
      </c>
      <c r="AB729">
        <v>1866</v>
      </c>
      <c r="AC729" s="2">
        <f>(Table2[[#This Row],[Close Price]]/Table2[[#This Row],[Day Low]])-1</f>
        <v>6.519337016574589E-3</v>
      </c>
      <c r="AD729" s="2">
        <f>(Table2[[#This Row],[Day High]]/Table2[[#This Row],[Close Price]])-1</f>
        <v>5.5988582720387647E-3</v>
      </c>
      <c r="AE729" s="2">
        <f>(Table2[[#This Row],[Close Price]]/Table2[[#This Row],[Current Week Low]])-1</f>
        <v>1.6884820406910306E-2</v>
      </c>
      <c r="AF729" s="2">
        <f>(Table2[[#This Row],[Current Week High]]/Table2[[#This Row],[Close Price]])-1</f>
        <v>5.5988582720387647E-3</v>
      </c>
      <c r="AG729" s="2">
        <f>(Table2[[#This Row],[Close Price]]/Table2[[#This Row],[Current Month Low]])-1</f>
        <v>6.8222463279486334E-2</v>
      </c>
      <c r="AH729" s="2">
        <f>(Table2[[#This Row],[Current Month High]]/Table2[[#This Row],[Close Price]])-1</f>
        <v>2.4261719178834129E-2</v>
      </c>
      <c r="AI729">
        <v>33.422988253375699</v>
      </c>
      <c r="AJ729">
        <v>10.3185176214121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10348</v>
      </c>
      <c r="AN729">
        <v>2.92</v>
      </c>
      <c r="AO729" t="s">
        <v>10349</v>
      </c>
      <c r="AP729">
        <v>-6.3611043816317006E-2</v>
      </c>
      <c r="AQ729">
        <f>(Table2[[#This Row],[Sharpe Ratio]]-AVERAGE(Table2[Sharpe Ratio]))/_xlfn.STDEV.P(Table2[Sharpe Ratio])</f>
        <v>-1.4840138330467427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690</v>
      </c>
      <c r="AT729">
        <f>_xlfn.RANK.AVG(Table2[[#This Row],[6M Return vs Nifty Z-Score]],Table2[6M Return vs Nifty Z-Score])</f>
        <v>679</v>
      </c>
      <c r="AU729">
        <f>_xlfn.RANK.AVG(Table2[[#This Row],[Sharpe Ratio Z-Score]],Table2[Sharpe Ratio Z-Score])</f>
        <v>682</v>
      </c>
      <c r="AV729">
        <f>(Table2[[#This Row],[Rank 1Y]]+Table2[[#This Row],[Rank 6M]]+Table2[[#This Row],[Rank Sharpe]])/3</f>
        <v>683.66666666666663</v>
      </c>
    </row>
    <row r="730" spans="1:48" x14ac:dyDescent="0.3">
      <c r="A730" t="s">
        <v>1185</v>
      </c>
      <c r="B730" t="s">
        <v>1186</v>
      </c>
      <c r="C730" t="s">
        <v>10316</v>
      </c>
      <c r="D730" t="s">
        <v>1187</v>
      </c>
      <c r="E730">
        <v>10265.376884039901</v>
      </c>
      <c r="F730">
        <v>944.4</v>
      </c>
      <c r="G730">
        <v>-44.609557167207903</v>
      </c>
      <c r="H730">
        <f>(Table2[[#This Row],[1Y Return vs Nifty]]-AVERAGE(Table2[1Y Return vs Nifty]))/_xlfn.STDEV.P(Table2[1Y Return vs Nifty])</f>
        <v>-1.17028779144285</v>
      </c>
      <c r="I730">
        <v>-9.4133911433486404</v>
      </c>
      <c r="J730">
        <f>(Table2[[#This Row],[1M Return vs Nifty]]-AVERAGE(Table2[1M Return vs Nifty]))/_xlfn.STDEV.P(Table2[1M Return vs Nifty])</f>
        <v>-0.91657257138814197</v>
      </c>
      <c r="K730">
        <v>-22.414137105715</v>
      </c>
      <c r="L730">
        <f>(Table2[[#This Row],[6M Return vs Nifty]]-AVERAGE(Table2[6M Return vs Nifty]))/_xlfn.STDEV.P(Table2[6M Return vs Nifty])</f>
        <v>-1.0392474364836326</v>
      </c>
      <c r="M730">
        <v>0.43930498919361599</v>
      </c>
      <c r="N730">
        <f>(Table2[[#This Row],[1W Return vs Nifty]]-AVERAGE(Table2[1W Return vs Nifty]))/_xlfn.STDEV.P(Table2[1W Return vs Nifty])</f>
        <v>1.85036764619823E-3</v>
      </c>
      <c r="O730">
        <v>951.02</v>
      </c>
      <c r="P730">
        <v>960.89159470783898</v>
      </c>
      <c r="Q730">
        <v>1013.70235901545</v>
      </c>
      <c r="R730">
        <v>49.702703510919598</v>
      </c>
      <c r="S730" s="2">
        <f>(Table2[[#This Row],[Close Price]]-Table2[[#This Row],[20D EMA]])/Table2[[#This Row],[20D EMA]]</f>
        <v>-6.9609471935395727E-3</v>
      </c>
      <c r="T730" s="2">
        <f>(Table2[[#This Row],[Close Price]]-Table2[[#This Row],[50D EMA]])/Table2[[#This Row],[50D EMA]]</f>
        <v>-1.7162804627147667E-2</v>
      </c>
      <c r="U730" s="2">
        <f>(Table2[[#This Row],[Close Price]]-Table2[[#This Row],[200D EMA]])/Table2[[#This Row],[200D EMA]]</f>
        <v>-6.8365589168362398E-2</v>
      </c>
      <c r="V730">
        <v>0.55198743034826303</v>
      </c>
      <c r="W730">
        <v>936.6</v>
      </c>
      <c r="X730">
        <v>952.95</v>
      </c>
      <c r="Y730">
        <v>936.6</v>
      </c>
      <c r="Z730">
        <v>952.95</v>
      </c>
      <c r="AA730">
        <v>903.05</v>
      </c>
      <c r="AB730">
        <v>1031.3</v>
      </c>
      <c r="AC730" s="2">
        <f>(Table2[[#This Row],[Close Price]]/Table2[[#This Row],[Day Low]])-1</f>
        <v>8.3279948750800692E-3</v>
      </c>
      <c r="AD730" s="2">
        <f>(Table2[[#This Row],[Day High]]/Table2[[#This Row],[Close Price]])-1</f>
        <v>9.0533672172807833E-3</v>
      </c>
      <c r="AE730" s="2">
        <f>(Table2[[#This Row],[Close Price]]/Table2[[#This Row],[Current Week Low]])-1</f>
        <v>8.3279948750800692E-3</v>
      </c>
      <c r="AF730" s="2">
        <f>(Table2[[#This Row],[Current Week High]]/Table2[[#This Row],[Close Price]])-1</f>
        <v>9.0533672172807833E-3</v>
      </c>
      <c r="AG730" s="2">
        <f>(Table2[[#This Row],[Close Price]]/Table2[[#This Row],[Current Month Low]])-1</f>
        <v>4.5789269697137591E-2</v>
      </c>
      <c r="AH730" s="2">
        <f>(Table2[[#This Row],[Current Month High]]/Table2[[#This Row],[Close Price]])-1</f>
        <v>9.2016094875053023E-2</v>
      </c>
      <c r="AI730">
        <v>37.335874629394297</v>
      </c>
      <c r="AJ730">
        <v>10.5854800936768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-0.04</v>
      </c>
      <c r="AM730" t="s">
        <v>10348</v>
      </c>
      <c r="AN730">
        <v>-0.19</v>
      </c>
      <c r="AO730" t="s">
        <v>10348</v>
      </c>
      <c r="AP730">
        <v>-6.6905326702783E-2</v>
      </c>
      <c r="AQ730">
        <f>(Table2[[#This Row],[Sharpe Ratio]]-AVERAGE(Table2[Sharpe Ratio]))/_xlfn.STDEV.P(Table2[Sharpe Ratio])</f>
        <v>-1.5218615100363606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706</v>
      </c>
      <c r="AT730">
        <f>_xlfn.RANK.AVG(Table2[[#This Row],[6M Return vs Nifty Z-Score]],Table2[6M Return vs Nifty Z-Score])</f>
        <v>658</v>
      </c>
      <c r="AU730">
        <f>_xlfn.RANK.AVG(Table2[[#This Row],[Sharpe Ratio Z-Score]],Table2[Sharpe Ratio Z-Score])</f>
        <v>688</v>
      </c>
      <c r="AV730">
        <f>(Table2[[#This Row],[Rank 1Y]]+Table2[[#This Row],[Rank 6M]]+Table2[[#This Row],[Rank Sharpe]])/3</f>
        <v>684</v>
      </c>
    </row>
    <row r="731" spans="1:48" x14ac:dyDescent="0.3">
      <c r="A731" t="s">
        <v>1341</v>
      </c>
      <c r="B731" t="s">
        <v>1342</v>
      </c>
      <c r="C731" t="s">
        <v>10318</v>
      </c>
      <c r="D731" t="s">
        <v>561</v>
      </c>
      <c r="E731">
        <v>8494.6147699199992</v>
      </c>
      <c r="F731">
        <v>773.4</v>
      </c>
      <c r="G731">
        <v>-52.934973017614702</v>
      </c>
      <c r="H731">
        <f>(Table2[[#This Row],[1Y Return vs Nifty]]-AVERAGE(Table2[1Y Return vs Nifty]))/_xlfn.STDEV.P(Table2[1Y Return vs Nifty])</f>
        <v>-1.3015591954473147</v>
      </c>
      <c r="I731">
        <v>-1.75043103442315</v>
      </c>
      <c r="J731">
        <f>(Table2[[#This Row],[1M Return vs Nifty]]-AVERAGE(Table2[1M Return vs Nifty]))/_xlfn.STDEV.P(Table2[1M Return vs Nifty])</f>
        <v>-0.17937650063063992</v>
      </c>
      <c r="K731">
        <v>-31.546694251409701</v>
      </c>
      <c r="L731">
        <f>(Table2[[#This Row],[6M Return vs Nifty]]-AVERAGE(Table2[6M Return vs Nifty]))/_xlfn.STDEV.P(Table2[6M Return vs Nifty])</f>
        <v>-1.3527013825304308</v>
      </c>
      <c r="M731">
        <v>-5.10823093662676</v>
      </c>
      <c r="N731">
        <f>(Table2[[#This Row],[1W Return vs Nifty]]-AVERAGE(Table2[1W Return vs Nifty]))/_xlfn.STDEV.P(Table2[1W Return vs Nifty])</f>
        <v>-1.2564145609846258</v>
      </c>
      <c r="O731">
        <v>786.06</v>
      </c>
      <c r="P731">
        <v>786.04326299833804</v>
      </c>
      <c r="Q731">
        <v>843.65775581836704</v>
      </c>
      <c r="R731">
        <v>33.788489490992397</v>
      </c>
      <c r="S731" s="2">
        <f>(Table2[[#This Row],[Close Price]]-Table2[[#This Row],[20D EMA]])/Table2[[#This Row],[20D EMA]]</f>
        <v>-1.610564079077929E-2</v>
      </c>
      <c r="T731" s="2">
        <f>(Table2[[#This Row],[Close Price]]-Table2[[#This Row],[50D EMA]])/Table2[[#This Row],[50D EMA]]</f>
        <v>-1.6084691000480964E-2</v>
      </c>
      <c r="U731" s="2">
        <f>(Table2[[#This Row],[Close Price]]-Table2[[#This Row],[200D EMA]])/Table2[[#This Row],[200D EMA]]</f>
        <v>-8.3277555778783124E-2</v>
      </c>
      <c r="V731">
        <v>0.72178033370865102</v>
      </c>
      <c r="W731">
        <v>769</v>
      </c>
      <c r="X731">
        <v>780.85</v>
      </c>
      <c r="Y731">
        <v>769</v>
      </c>
      <c r="Z731">
        <v>788.9</v>
      </c>
      <c r="AA731">
        <v>733.35</v>
      </c>
      <c r="AB731">
        <v>819.9</v>
      </c>
      <c r="AC731" s="2">
        <f>(Table2[[#This Row],[Close Price]]/Table2[[#This Row],[Day Low]])-1</f>
        <v>5.7217165149545668E-3</v>
      </c>
      <c r="AD731" s="2">
        <f>(Table2[[#This Row],[Day High]]/Table2[[#This Row],[Close Price]])-1</f>
        <v>9.632790276700387E-3</v>
      </c>
      <c r="AE731" s="2">
        <f>(Table2[[#This Row],[Close Price]]/Table2[[#This Row],[Current Week Low]])-1</f>
        <v>5.7217165149545668E-3</v>
      </c>
      <c r="AF731" s="2">
        <f>(Table2[[#This Row],[Current Week High]]/Table2[[#This Row],[Close Price]])-1</f>
        <v>2.0041375743470313E-2</v>
      </c>
      <c r="AG731" s="2">
        <f>(Table2[[#This Row],[Close Price]]/Table2[[#This Row],[Current Month Low]])-1</f>
        <v>5.4612395172837003E-2</v>
      </c>
      <c r="AH731" s="2">
        <f>(Table2[[#This Row],[Current Month High]]/Table2[[#This Row],[Close Price]])-1</f>
        <v>6.0124127230411162E-2</v>
      </c>
      <c r="AI731">
        <v>43.043703129040601</v>
      </c>
      <c r="AJ731">
        <v>7.3570238756246402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-7.0000000000000007E-2</v>
      </c>
      <c r="AM731" t="s">
        <v>10348</v>
      </c>
      <c r="AN731">
        <v>-0.74</v>
      </c>
      <c r="AO731" t="s">
        <v>10348</v>
      </c>
      <c r="AP731">
        <v>-2.9742780797023E-2</v>
      </c>
      <c r="AQ731">
        <f>(Table2[[#This Row],[Sharpe Ratio]]-AVERAGE(Table2[Sharpe Ratio]))/_xlfn.STDEV.P(Table2[Sharpe Ratio])</f>
        <v>-1.094904845406407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718</v>
      </c>
      <c r="AT731">
        <f>_xlfn.RANK.AVG(Table2[[#This Row],[6M Return vs Nifty Z-Score]],Table2[6M Return vs Nifty Z-Score])</f>
        <v>705</v>
      </c>
      <c r="AU731">
        <f>_xlfn.RANK.AVG(Table2[[#This Row],[Sharpe Ratio Z-Score]],Table2[Sharpe Ratio Z-Score])</f>
        <v>634</v>
      </c>
      <c r="AV731">
        <f>(Table2[[#This Row],[Rank 1Y]]+Table2[[#This Row],[Rank 6M]]+Table2[[#This Row],[Rank Sharpe]])/3</f>
        <v>685.66666666666663</v>
      </c>
    </row>
    <row r="732" spans="1:48" x14ac:dyDescent="0.3">
      <c r="A732" t="s">
        <v>1408</v>
      </c>
      <c r="B732" t="s">
        <v>1409</v>
      </c>
      <c r="C732" t="s">
        <v>10313</v>
      </c>
      <c r="D732" t="s">
        <v>133</v>
      </c>
      <c r="E732">
        <v>7999.24581545</v>
      </c>
      <c r="F732">
        <v>669.65</v>
      </c>
      <c r="G732">
        <v>-55.396423017544699</v>
      </c>
      <c r="H732">
        <f>(Table2[[#This Row],[1Y Return vs Nifty]]-AVERAGE(Table2[1Y Return vs Nifty]))/_xlfn.STDEV.P(Table2[1Y Return vs Nifty])</f>
        <v>-1.3403702294164843</v>
      </c>
      <c r="I732">
        <v>-5.8637161674034104</v>
      </c>
      <c r="J732">
        <f>(Table2[[#This Row],[1M Return vs Nifty]]-AVERAGE(Table2[1M Return vs Nifty]))/_xlfn.STDEV.P(Table2[1M Return vs Nifty])</f>
        <v>-0.57508489462402701</v>
      </c>
      <c r="K732">
        <v>-17.282021219060301</v>
      </c>
      <c r="L732">
        <f>(Table2[[#This Row],[6M Return vs Nifty]]-AVERAGE(Table2[6M Return vs Nifty]))/_xlfn.STDEV.P(Table2[6M Return vs Nifty])</f>
        <v>-0.86309940361862614</v>
      </c>
      <c r="M732">
        <v>-2.14658522498718</v>
      </c>
      <c r="N732">
        <f>(Table2[[#This Row],[1W Return vs Nifty]]-AVERAGE(Table2[1W Return vs Nifty]))/_xlfn.STDEV.P(Table2[1W Return vs Nifty])</f>
        <v>-0.58466858586777637</v>
      </c>
      <c r="O732">
        <v>651.66</v>
      </c>
      <c r="P732">
        <v>665.76197077890401</v>
      </c>
      <c r="Q732">
        <v>702.17679443121199</v>
      </c>
      <c r="R732">
        <v>74.626361427484895</v>
      </c>
      <c r="S732" s="2">
        <f>(Table2[[#This Row],[Close Price]]-Table2[[#This Row],[20D EMA]])/Table2[[#This Row],[20D EMA]]</f>
        <v>2.7606420526041203E-2</v>
      </c>
      <c r="T732" s="2">
        <f>(Table2[[#This Row],[Close Price]]-Table2[[#This Row],[50D EMA]])/Table2[[#This Row],[50D EMA]]</f>
        <v>5.8399689254512201E-3</v>
      </c>
      <c r="U732" s="2">
        <f>(Table2[[#This Row],[Close Price]]-Table2[[#This Row],[200D EMA]])/Table2[[#This Row],[200D EMA]]</f>
        <v>-4.6322798886511002E-2</v>
      </c>
      <c r="V732">
        <v>4.7611294708375</v>
      </c>
      <c r="W732">
        <v>642.95000000000005</v>
      </c>
      <c r="X732">
        <v>679.25</v>
      </c>
      <c r="Y732">
        <v>616</v>
      </c>
      <c r="Z732">
        <v>679.25</v>
      </c>
      <c r="AA732">
        <v>616</v>
      </c>
      <c r="AB732">
        <v>710.95</v>
      </c>
      <c r="AC732" s="2">
        <f>(Table2[[#This Row],[Close Price]]/Table2[[#This Row],[Day Low]])-1</f>
        <v>4.1527334940508531E-2</v>
      </c>
      <c r="AD732" s="2">
        <f>(Table2[[#This Row],[Day High]]/Table2[[#This Row],[Close Price]])-1</f>
        <v>1.4335847084297804E-2</v>
      </c>
      <c r="AE732" s="2">
        <f>(Table2[[#This Row],[Close Price]]/Table2[[#This Row],[Current Week Low]])-1</f>
        <v>8.7094155844155807E-2</v>
      </c>
      <c r="AF732" s="2">
        <f>(Table2[[#This Row],[Current Week High]]/Table2[[#This Row],[Close Price]])-1</f>
        <v>1.4335847084297804E-2</v>
      </c>
      <c r="AG732" s="2">
        <f>(Table2[[#This Row],[Close Price]]/Table2[[#This Row],[Current Month Low]])-1</f>
        <v>8.7094155844155807E-2</v>
      </c>
      <c r="AH732" s="2">
        <f>(Table2[[#This Row],[Current Month High]]/Table2[[#This Row],[Close Price]])-1</f>
        <v>6.1674008810572722E-2</v>
      </c>
      <c r="AI732">
        <v>37.385201224520202</v>
      </c>
      <c r="AJ732">
        <v>11.869361844303301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</v>
      </c>
      <c r="AM732" t="s">
        <v>10348</v>
      </c>
      <c r="AN732">
        <v>2.77</v>
      </c>
      <c r="AO732" t="s">
        <v>10349</v>
      </c>
      <c r="AP732">
        <v>-0.105128303129537</v>
      </c>
      <c r="AQ732">
        <f>(Table2[[#This Row],[Sharpe Ratio]]-AVERAGE(Table2[Sharpe Ratio]))/_xlfn.STDEV.P(Table2[Sharpe Ratio])</f>
        <v>-1.9610013517678921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725</v>
      </c>
      <c r="AT732">
        <f>_xlfn.RANK.AVG(Table2[[#This Row],[6M Return vs Nifty Z-Score]],Table2[6M Return vs Nifty Z-Score])</f>
        <v>609</v>
      </c>
      <c r="AU732">
        <f>_xlfn.RANK.AVG(Table2[[#This Row],[Sharpe Ratio Z-Score]],Table2[Sharpe Ratio Z-Score])</f>
        <v>724</v>
      </c>
      <c r="AV732">
        <f>(Table2[[#This Row],[Rank 1Y]]+Table2[[#This Row],[Rank 6M]]+Table2[[#This Row],[Rank Sharpe]])/3</f>
        <v>686</v>
      </c>
    </row>
    <row r="733" spans="1:48" x14ac:dyDescent="0.3">
      <c r="A733" t="s">
        <v>1084</v>
      </c>
      <c r="B733" t="s">
        <v>1085</v>
      </c>
      <c r="C733" t="s">
        <v>10304</v>
      </c>
      <c r="D733" t="s">
        <v>21</v>
      </c>
      <c r="E733">
        <v>12053.8359084</v>
      </c>
      <c r="F733">
        <v>806</v>
      </c>
      <c r="G733">
        <v>-40.130718577684299</v>
      </c>
      <c r="H733">
        <f>(Table2[[#This Row],[1Y Return vs Nifty]]-AVERAGE(Table2[1Y Return vs Nifty]))/_xlfn.STDEV.P(Table2[1Y Return vs Nifty])</f>
        <v>-1.0996674836383562</v>
      </c>
      <c r="I733">
        <v>-3.4994638791839598</v>
      </c>
      <c r="J733">
        <f>(Table2[[#This Row],[1M Return vs Nifty]]-AVERAGE(Table2[1M Return vs Nifty]))/_xlfn.STDEV.P(Table2[1M Return vs Nifty])</f>
        <v>-0.34763786731603735</v>
      </c>
      <c r="K733">
        <v>-20.338599406486999</v>
      </c>
      <c r="L733">
        <f>(Table2[[#This Row],[6M Return vs Nifty]]-AVERAGE(Table2[6M Return vs Nifty]))/_xlfn.STDEV.P(Table2[6M Return vs Nifty])</f>
        <v>-0.96800939530711383</v>
      </c>
      <c r="M733">
        <v>1.93734484262378</v>
      </c>
      <c r="N733">
        <f>(Table2[[#This Row],[1W Return vs Nifty]]-AVERAGE(Table2[1W Return vs Nifty]))/_xlfn.STDEV.P(Table2[1W Return vs Nifty])</f>
        <v>0.34162843027923828</v>
      </c>
      <c r="O733">
        <v>792.38</v>
      </c>
      <c r="P733">
        <v>805.13292153600696</v>
      </c>
      <c r="Q733">
        <v>833.74094298203704</v>
      </c>
      <c r="R733">
        <v>64.286561893331694</v>
      </c>
      <c r="S733" s="2">
        <f>(Table2[[#This Row],[Close Price]]-Table2[[#This Row],[20D EMA]])/Table2[[#This Row],[20D EMA]]</f>
        <v>1.7188722582599264E-2</v>
      </c>
      <c r="T733" s="2">
        <f>(Table2[[#This Row],[Close Price]]-Table2[[#This Row],[50D EMA]])/Table2[[#This Row],[50D EMA]]</f>
        <v>1.0769382803759338E-3</v>
      </c>
      <c r="U733" s="2">
        <f>(Table2[[#This Row],[Close Price]]-Table2[[#This Row],[200D EMA]])/Table2[[#This Row],[200D EMA]]</f>
        <v>-3.3272856773491476E-2</v>
      </c>
      <c r="V733">
        <v>0.52191461213967605</v>
      </c>
      <c r="W733">
        <v>804.05</v>
      </c>
      <c r="X733">
        <v>813.5</v>
      </c>
      <c r="Y733">
        <v>790.35</v>
      </c>
      <c r="Z733">
        <v>813.5</v>
      </c>
      <c r="AA733">
        <v>749.1</v>
      </c>
      <c r="AB733">
        <v>823.7</v>
      </c>
      <c r="AC733" s="2">
        <f>(Table2[[#This Row],[Close Price]]/Table2[[#This Row],[Day Low]])-1</f>
        <v>2.4252223120453387E-3</v>
      </c>
      <c r="AD733" s="2">
        <f>(Table2[[#This Row],[Day High]]/Table2[[#This Row],[Close Price]])-1</f>
        <v>9.305210918114204E-3</v>
      </c>
      <c r="AE733" s="2">
        <f>(Table2[[#This Row],[Close Price]]/Table2[[#This Row],[Current Week Low]])-1</f>
        <v>1.9801353830581458E-2</v>
      </c>
      <c r="AF733" s="2">
        <f>(Table2[[#This Row],[Current Week High]]/Table2[[#This Row],[Close Price]])-1</f>
        <v>9.305210918114204E-3</v>
      </c>
      <c r="AG733" s="2">
        <f>(Table2[[#This Row],[Close Price]]/Table2[[#This Row],[Current Month Low]])-1</f>
        <v>7.5957816045921778E-2</v>
      </c>
      <c r="AH733" s="2">
        <f>(Table2[[#This Row],[Current Month High]]/Table2[[#This Row],[Close Price]])-1</f>
        <v>2.1960297766749459E-2</v>
      </c>
      <c r="AI733">
        <v>20.347394540942901</v>
      </c>
      <c r="AJ733">
        <v>8.7719298245614006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</v>
      </c>
      <c r="AM733" t="s">
        <v>10348</v>
      </c>
      <c r="AN733">
        <v>3.69</v>
      </c>
      <c r="AO733" t="s">
        <v>10349</v>
      </c>
      <c r="AP733">
        <v>-0.15737325736570201</v>
      </c>
      <c r="AQ733">
        <f>(Table2[[#This Row],[Sharpe Ratio]]-AVERAGE(Table2[Sharpe Ratio]))/_xlfn.STDEV.P(Table2[Sharpe Ratio])</f>
        <v>-2.5612382532165685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689</v>
      </c>
      <c r="AT733">
        <f>_xlfn.RANK.AVG(Table2[[#This Row],[6M Return vs Nifty Z-Score]],Table2[6M Return vs Nifty Z-Score])</f>
        <v>636</v>
      </c>
      <c r="AU733">
        <f>_xlfn.RANK.AVG(Table2[[#This Row],[Sharpe Ratio Z-Score]],Table2[Sharpe Ratio Z-Score])</f>
        <v>737</v>
      </c>
      <c r="AV733">
        <f>(Table2[[#This Row],[Rank 1Y]]+Table2[[#This Row],[Rank 6M]]+Table2[[#This Row],[Rank Sharpe]])/3</f>
        <v>687.33333333333337</v>
      </c>
    </row>
    <row r="734" spans="1:48" x14ac:dyDescent="0.3">
      <c r="A734" t="s">
        <v>1533</v>
      </c>
      <c r="B734" t="s">
        <v>1534</v>
      </c>
      <c r="C734" t="s">
        <v>10316</v>
      </c>
      <c r="D734" t="s">
        <v>473</v>
      </c>
      <c r="E734">
        <v>6613.1244189199997</v>
      </c>
      <c r="F734">
        <v>465.8</v>
      </c>
      <c r="G734">
        <v>-61.325520830401999</v>
      </c>
      <c r="H734">
        <f>(Table2[[#This Row],[1Y Return vs Nifty]]-AVERAGE(Table2[1Y Return vs Nifty]))/_xlfn.STDEV.P(Table2[1Y Return vs Nifty])</f>
        <v>-1.4338575708728929</v>
      </c>
      <c r="I734">
        <v>-3.0072720169754001</v>
      </c>
      <c r="J734">
        <f>(Table2[[#This Row],[1M Return vs Nifty]]-AVERAGE(Table2[1M Return vs Nifty]))/_xlfn.STDEV.P(Table2[1M Return vs Nifty])</f>
        <v>-0.30028777000098739</v>
      </c>
      <c r="K734">
        <v>-29.678040504542299</v>
      </c>
      <c r="L734">
        <f>(Table2[[#This Row],[6M Return vs Nifty]]-AVERAGE(Table2[6M Return vs Nifty]))/_xlfn.STDEV.P(Table2[6M Return vs Nifty])</f>
        <v>-1.2885641555296832</v>
      </c>
      <c r="M734">
        <v>0.85036349186954696</v>
      </c>
      <c r="N734">
        <f>(Table2[[#This Row],[1W Return vs Nifty]]-AVERAGE(Table2[1W Return vs Nifty]))/_xlfn.STDEV.P(Table2[1W Return vs Nifty])</f>
        <v>9.5084643989552686E-2</v>
      </c>
      <c r="O734">
        <v>457.58</v>
      </c>
      <c r="P734">
        <v>468.22704875351701</v>
      </c>
      <c r="Q734">
        <v>522.79194433862097</v>
      </c>
      <c r="R734">
        <v>64.761472040094205</v>
      </c>
      <c r="S734" s="2">
        <f>(Table2[[#This Row],[Close Price]]-Table2[[#This Row],[20D EMA]])/Table2[[#This Row],[20D EMA]]</f>
        <v>1.7964071856287487E-2</v>
      </c>
      <c r="T734" s="2">
        <f>(Table2[[#This Row],[Close Price]]-Table2[[#This Row],[50D EMA]])/Table2[[#This Row],[50D EMA]]</f>
        <v>-5.1834868574511606E-3</v>
      </c>
      <c r="U734" s="2">
        <f>(Table2[[#This Row],[Close Price]]-Table2[[#This Row],[200D EMA]])/Table2[[#This Row],[200D EMA]]</f>
        <v>-0.1090145801896793</v>
      </c>
      <c r="V734">
        <v>0.59348140220414902</v>
      </c>
      <c r="W734">
        <v>460.1</v>
      </c>
      <c r="X734">
        <v>469</v>
      </c>
      <c r="Y734">
        <v>460.1</v>
      </c>
      <c r="Z734">
        <v>469</v>
      </c>
      <c r="AA734">
        <v>429.6</v>
      </c>
      <c r="AB734">
        <v>474</v>
      </c>
      <c r="AC734" s="2">
        <f>(Table2[[#This Row],[Close Price]]/Table2[[#This Row],[Day Low]])-1</f>
        <v>1.2388611171484376E-2</v>
      </c>
      <c r="AD734" s="2">
        <f>(Table2[[#This Row],[Day High]]/Table2[[#This Row],[Close Price]])-1</f>
        <v>6.8699012451696184E-3</v>
      </c>
      <c r="AE734" s="2">
        <f>(Table2[[#This Row],[Close Price]]/Table2[[#This Row],[Current Week Low]])-1</f>
        <v>1.2388611171484376E-2</v>
      </c>
      <c r="AF734" s="2">
        <f>(Table2[[#This Row],[Current Week High]]/Table2[[#This Row],[Close Price]])-1</f>
        <v>6.8699012451696184E-3</v>
      </c>
      <c r="AG734" s="2">
        <f>(Table2[[#This Row],[Close Price]]/Table2[[#This Row],[Current Month Low]])-1</f>
        <v>8.4264432029795167E-2</v>
      </c>
      <c r="AH734" s="2">
        <f>(Table2[[#This Row],[Current Month High]]/Table2[[#This Row],[Close Price]])-1</f>
        <v>1.7604121940747008E-2</v>
      </c>
      <c r="AI734">
        <v>55.1846285959639</v>
      </c>
      <c r="AJ734">
        <v>8.7047841306884397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-0.12</v>
      </c>
      <c r="AM734" t="s">
        <v>10348</v>
      </c>
      <c r="AN734">
        <v>3.94</v>
      </c>
      <c r="AO734" t="s">
        <v>10349</v>
      </c>
      <c r="AP734">
        <v>-3.9898224651947999E-2</v>
      </c>
      <c r="AQ734">
        <f>(Table2[[#This Row],[Sharpe Ratio]]-AVERAGE(Table2[Sharpe Ratio]))/_xlfn.STDEV.P(Table2[Sharpe Ratio])</f>
        <v>-1.2115796945174173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733</v>
      </c>
      <c r="AT734">
        <f>_xlfn.RANK.AVG(Table2[[#This Row],[6M Return vs Nifty Z-Score]],Table2[6M Return vs Nifty Z-Score])</f>
        <v>697</v>
      </c>
      <c r="AU734">
        <f>_xlfn.RANK.AVG(Table2[[#This Row],[Sharpe Ratio Z-Score]],Table2[Sharpe Ratio Z-Score])</f>
        <v>654</v>
      </c>
      <c r="AV734">
        <f>(Table2[[#This Row],[Rank 1Y]]+Table2[[#This Row],[Rank 6M]]+Table2[[#This Row],[Rank Sharpe]])/3</f>
        <v>694.66666666666663</v>
      </c>
    </row>
    <row r="735" spans="1:48" x14ac:dyDescent="0.3">
      <c r="A735" t="s">
        <v>2605</v>
      </c>
      <c r="B735" t="s">
        <v>2606</v>
      </c>
      <c r="C735" t="s">
        <v>10318</v>
      </c>
      <c r="D735" t="s">
        <v>561</v>
      </c>
      <c r="E735">
        <v>1794.7111430049999</v>
      </c>
      <c r="F735">
        <v>107.15</v>
      </c>
      <c r="G735">
        <v>-60.793556884108298</v>
      </c>
      <c r="H735">
        <f>(Table2[[#This Row],[1Y Return vs Nifty]]-AVERAGE(Table2[1Y Return vs Nifty]))/_xlfn.STDEV.P(Table2[1Y Return vs Nifty])</f>
        <v>-1.4254698031788242</v>
      </c>
      <c r="I735">
        <v>-14.5536032597555</v>
      </c>
      <c r="J735">
        <f>(Table2[[#This Row],[1M Return vs Nifty]]-AVERAGE(Table2[1M Return vs Nifty]))/_xlfn.STDEV.P(Table2[1M Return vs Nifty])</f>
        <v>-1.4110739287241372</v>
      </c>
      <c r="K735">
        <v>-24.2933532300043</v>
      </c>
      <c r="L735">
        <f>(Table2[[#This Row],[6M Return vs Nifty]]-AVERAGE(Table2[6M Return vs Nifty]))/_xlfn.STDEV.P(Table2[6M Return vs Nifty])</f>
        <v>-1.1037471927113769</v>
      </c>
      <c r="M735">
        <v>-1.30066707447168</v>
      </c>
      <c r="N735">
        <f>(Table2[[#This Row],[1W Return vs Nifty]]-AVERAGE(Table2[1W Return vs Nifty]))/_xlfn.STDEV.P(Table2[1W Return vs Nifty])</f>
        <v>-0.39280157400547805</v>
      </c>
      <c r="O735">
        <v>107.52</v>
      </c>
      <c r="P735">
        <v>107.821706316822</v>
      </c>
      <c r="Q735">
        <v>116.44639404785801</v>
      </c>
      <c r="R735">
        <v>51.1632339872342</v>
      </c>
      <c r="S735" s="2">
        <f>(Table2[[#This Row],[Close Price]]-Table2[[#This Row],[20D EMA]])/Table2[[#This Row],[20D EMA]]</f>
        <v>-3.4412202380951482E-3</v>
      </c>
      <c r="T735" s="2">
        <f>(Table2[[#This Row],[Close Price]]-Table2[[#This Row],[50D EMA]])/Table2[[#This Row],[50D EMA]]</f>
        <v>-6.2297874868374164E-3</v>
      </c>
      <c r="U735" s="2">
        <f>(Table2[[#This Row],[Close Price]]-Table2[[#This Row],[200D EMA]])/Table2[[#This Row],[200D EMA]]</f>
        <v>-7.9834108422776065E-2</v>
      </c>
      <c r="V735">
        <v>0.62459869295540804</v>
      </c>
      <c r="W735">
        <v>104.98</v>
      </c>
      <c r="X735">
        <v>110.48</v>
      </c>
      <c r="Y735">
        <v>104.98</v>
      </c>
      <c r="Z735">
        <v>110.48</v>
      </c>
      <c r="AA735">
        <v>99.9</v>
      </c>
      <c r="AB735">
        <v>121.97</v>
      </c>
      <c r="AC735" s="2">
        <f>(Table2[[#This Row],[Close Price]]/Table2[[#This Row],[Day Low]])-1</f>
        <v>2.0670603924556996E-2</v>
      </c>
      <c r="AD735" s="2">
        <f>(Table2[[#This Row],[Day High]]/Table2[[#This Row],[Close Price]])-1</f>
        <v>3.1077928138124156E-2</v>
      </c>
      <c r="AE735" s="2">
        <f>(Table2[[#This Row],[Close Price]]/Table2[[#This Row],[Current Week Low]])-1</f>
        <v>2.0670603924556996E-2</v>
      </c>
      <c r="AF735" s="2">
        <f>(Table2[[#This Row],[Current Week High]]/Table2[[#This Row],[Close Price]])-1</f>
        <v>3.1077928138124156E-2</v>
      </c>
      <c r="AG735" s="2">
        <f>(Table2[[#This Row],[Close Price]]/Table2[[#This Row],[Current Month Low]])-1</f>
        <v>7.2572572572572547E-2</v>
      </c>
      <c r="AH735" s="2">
        <f>(Table2[[#This Row],[Current Month High]]/Table2[[#This Row],[Close Price]])-1</f>
        <v>0.13831077928138114</v>
      </c>
      <c r="AI735">
        <v>73.9150723285114</v>
      </c>
      <c r="AJ735">
        <v>34.021263289555897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0.05</v>
      </c>
      <c r="AM735" t="s">
        <v>10349</v>
      </c>
      <c r="AN735">
        <v>-0.56999999999999995</v>
      </c>
      <c r="AO735" t="s">
        <v>10348</v>
      </c>
      <c r="AP735">
        <v>-6.5787513132072997E-2</v>
      </c>
      <c r="AQ735">
        <f>(Table2[[#This Row],[Sharpe Ratio]]-AVERAGE(Table2[Sharpe Ratio]))/_xlfn.STDEV.P(Table2[Sharpe Ratio])</f>
        <v>-1.5090190649832496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731</v>
      </c>
      <c r="AT735">
        <f>_xlfn.RANK.AVG(Table2[[#This Row],[6M Return vs Nifty Z-Score]],Table2[6M Return vs Nifty Z-Score])</f>
        <v>675</v>
      </c>
      <c r="AU735">
        <f>_xlfn.RANK.AVG(Table2[[#This Row],[Sharpe Ratio Z-Score]],Table2[Sharpe Ratio Z-Score])</f>
        <v>686</v>
      </c>
      <c r="AV735">
        <f>(Table2[[#This Row],[Rank 1Y]]+Table2[[#This Row],[Rank 6M]]+Table2[[#This Row],[Rank Sharpe]])/3</f>
        <v>697.33333333333337</v>
      </c>
    </row>
    <row r="736" spans="1:48" x14ac:dyDescent="0.3">
      <c r="A736" t="s">
        <v>1304</v>
      </c>
      <c r="B736" t="s">
        <v>1305</v>
      </c>
      <c r="C736" t="s">
        <v>10316</v>
      </c>
      <c r="D736" t="s">
        <v>92</v>
      </c>
      <c r="E736">
        <v>8723.4554886549995</v>
      </c>
      <c r="F736">
        <v>295.45</v>
      </c>
      <c r="G736">
        <v>-71.373965366793897</v>
      </c>
      <c r="H736">
        <f>(Table2[[#This Row],[1Y Return vs Nifty]]-AVERAGE(Table2[1Y Return vs Nifty]))/_xlfn.STDEV.P(Table2[1Y Return vs Nifty])</f>
        <v>-1.5922969144509924</v>
      </c>
      <c r="I736">
        <v>-7.8317031836119</v>
      </c>
      <c r="J736">
        <f>(Table2[[#This Row],[1M Return vs Nifty]]-AVERAGE(Table2[1M Return vs Nifty]))/_xlfn.STDEV.P(Table2[1M Return vs Nifty])</f>
        <v>-0.76441020429918216</v>
      </c>
      <c r="K736">
        <v>-21.582979455541299</v>
      </c>
      <c r="L736">
        <f>(Table2[[#This Row],[6M Return vs Nifty]]-AVERAGE(Table2[6M Return vs Nifty]))/_xlfn.STDEV.P(Table2[6M Return vs Nifty])</f>
        <v>-1.0107198684566698</v>
      </c>
      <c r="M736">
        <v>-2.7392084599835198</v>
      </c>
      <c r="N736">
        <f>(Table2[[#This Row],[1W Return vs Nifty]]-AVERAGE(Table2[1W Return vs Nifty]))/_xlfn.STDEV.P(Table2[1W Return vs Nifty])</f>
        <v>-0.71908448554982596</v>
      </c>
      <c r="O736">
        <v>297.27</v>
      </c>
      <c r="P736">
        <v>298.28697312530898</v>
      </c>
      <c r="Q736">
        <v>342.12312928099698</v>
      </c>
      <c r="R736">
        <v>47.696504518490798</v>
      </c>
      <c r="S736" s="2">
        <f>(Table2[[#This Row],[Close Price]]-Table2[[#This Row],[20D EMA]])/Table2[[#This Row],[20D EMA]]</f>
        <v>-6.1223803276482429E-3</v>
      </c>
      <c r="T736" s="2">
        <f>(Table2[[#This Row],[Close Price]]-Table2[[#This Row],[50D EMA]])/Table2[[#This Row],[50D EMA]]</f>
        <v>-9.5108850902355276E-3</v>
      </c>
      <c r="U736" s="2">
        <f>(Table2[[#This Row],[Close Price]]-Table2[[#This Row],[200D EMA]])/Table2[[#This Row],[200D EMA]]</f>
        <v>-0.13642202261824518</v>
      </c>
      <c r="V736">
        <v>0.50421592725360298</v>
      </c>
      <c r="W736">
        <v>292.75</v>
      </c>
      <c r="X736">
        <v>298</v>
      </c>
      <c r="Y736">
        <v>292</v>
      </c>
      <c r="Z736">
        <v>303.2</v>
      </c>
      <c r="AA736">
        <v>286.55</v>
      </c>
      <c r="AB736">
        <v>315.7</v>
      </c>
      <c r="AC736" s="2">
        <f>(Table2[[#This Row],[Close Price]]/Table2[[#This Row],[Day Low]])-1</f>
        <v>9.2228864218615314E-3</v>
      </c>
      <c r="AD736" s="2">
        <f>(Table2[[#This Row],[Day High]]/Table2[[#This Row],[Close Price]])-1</f>
        <v>8.6309020138772841E-3</v>
      </c>
      <c r="AE736" s="2">
        <f>(Table2[[#This Row],[Close Price]]/Table2[[#This Row],[Current Week Low]])-1</f>
        <v>1.1815068493150616E-2</v>
      </c>
      <c r="AF736" s="2">
        <f>(Table2[[#This Row],[Current Week High]]/Table2[[#This Row],[Close Price]])-1</f>
        <v>2.6231172787273715E-2</v>
      </c>
      <c r="AG736" s="2">
        <f>(Table2[[#This Row],[Close Price]]/Table2[[#This Row],[Current Month Low]])-1</f>
        <v>3.1059151980457056E-2</v>
      </c>
      <c r="AH736" s="2">
        <f>(Table2[[#This Row],[Current Month High]]/Table2[[#This Row],[Close Price]])-1</f>
        <v>6.8539515992553701E-2</v>
      </c>
      <c r="AI736">
        <v>80.402775427314197</v>
      </c>
      <c r="AJ736">
        <v>13.199233716475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0</v>
      </c>
      <c r="AM736" t="s">
        <v>10350</v>
      </c>
      <c r="AN736">
        <v>-0.22</v>
      </c>
      <c r="AO736" t="s">
        <v>10348</v>
      </c>
      <c r="AP736">
        <v>-8.9452734074630003E-2</v>
      </c>
      <c r="AQ736">
        <f>(Table2[[#This Row],[Sharpe Ratio]]-AVERAGE(Table2[Sharpe Ratio]))/_xlfn.STDEV.P(Table2[Sharpe Ratio])</f>
        <v>-1.7809063524416415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735</v>
      </c>
      <c r="AT736">
        <f>_xlfn.RANK.AVG(Table2[[#This Row],[6M Return vs Nifty Z-Score]],Table2[6M Return vs Nifty Z-Score])</f>
        <v>652</v>
      </c>
      <c r="AU736">
        <f>_xlfn.RANK.AVG(Table2[[#This Row],[Sharpe Ratio Z-Score]],Table2[Sharpe Ratio Z-Score])</f>
        <v>717</v>
      </c>
      <c r="AV736">
        <f>(Table2[[#This Row],[Rank 1Y]]+Table2[[#This Row],[Rank 6M]]+Table2[[#This Row],[Rank Sharpe]])/3</f>
        <v>701.33333333333337</v>
      </c>
    </row>
    <row r="737" spans="1:48" x14ac:dyDescent="0.3">
      <c r="A737" t="s">
        <v>1633</v>
      </c>
      <c r="B737" t="s">
        <v>1634</v>
      </c>
      <c r="C737" t="s">
        <v>10316</v>
      </c>
      <c r="D737" t="s">
        <v>473</v>
      </c>
      <c r="E737">
        <v>5527.1339626999998</v>
      </c>
      <c r="F737">
        <v>333.1</v>
      </c>
      <c r="G737">
        <v>-45.473234174487096</v>
      </c>
      <c r="H737">
        <f>(Table2[[#This Row],[1Y Return vs Nifty]]-AVERAGE(Table2[1Y Return vs Nifty]))/_xlfn.STDEV.P(Table2[1Y Return vs Nifty])</f>
        <v>-1.1839058611452029</v>
      </c>
      <c r="I737">
        <v>-1.61851023712548</v>
      </c>
      <c r="J737">
        <f>(Table2[[#This Row],[1M Return vs Nifty]]-AVERAGE(Table2[1M Return vs Nifty]))/_xlfn.STDEV.P(Table2[1M Return vs Nifty])</f>
        <v>-0.1666853875311779</v>
      </c>
      <c r="K737">
        <v>-36.659396220560602</v>
      </c>
      <c r="L737">
        <f>(Table2[[#This Row],[6M Return vs Nifty]]-AVERAGE(Table2[6M Return vs Nifty]))/_xlfn.STDEV.P(Table2[6M Return vs Nifty])</f>
        <v>-1.5281830774845204</v>
      </c>
      <c r="M737">
        <v>8.2413100095372798</v>
      </c>
      <c r="N737">
        <f>(Table2[[#This Row],[1W Return vs Nifty]]-AVERAGE(Table2[1W Return vs Nifty]))/_xlfn.STDEV.P(Table2[1W Return vs Nifty])</f>
        <v>1.7714629346253481</v>
      </c>
      <c r="O737">
        <v>321.99</v>
      </c>
      <c r="P737">
        <v>327.02806894508899</v>
      </c>
      <c r="Q737">
        <v>363.71034157149501</v>
      </c>
      <c r="R737">
        <v>60.1104616492755</v>
      </c>
      <c r="S737" s="2">
        <f>(Table2[[#This Row],[Close Price]]-Table2[[#This Row],[20D EMA]])/Table2[[#This Row],[20D EMA]]</f>
        <v>3.4504177148358683E-2</v>
      </c>
      <c r="T737" s="2">
        <f>(Table2[[#This Row],[Close Price]]-Table2[[#This Row],[50D EMA]])/Table2[[#This Row],[50D EMA]]</f>
        <v>1.8567002748411072E-2</v>
      </c>
      <c r="U737" s="2">
        <f>(Table2[[#This Row],[Close Price]]-Table2[[#This Row],[200D EMA]])/Table2[[#This Row],[200D EMA]]</f>
        <v>-8.4161317600252708E-2</v>
      </c>
      <c r="V737">
        <v>2.3473293618368198</v>
      </c>
      <c r="W737">
        <v>329.6</v>
      </c>
      <c r="X737">
        <v>338.95</v>
      </c>
      <c r="Y737">
        <v>329.6</v>
      </c>
      <c r="Z737">
        <v>339</v>
      </c>
      <c r="AA737">
        <v>291.05</v>
      </c>
      <c r="AB737">
        <v>352.75</v>
      </c>
      <c r="AC737" s="2">
        <f>(Table2[[#This Row],[Close Price]]/Table2[[#This Row],[Day Low]])-1</f>
        <v>1.0618932038835016E-2</v>
      </c>
      <c r="AD737" s="2">
        <f>(Table2[[#This Row],[Day High]]/Table2[[#This Row],[Close Price]])-1</f>
        <v>1.7562293605523749E-2</v>
      </c>
      <c r="AE737" s="2">
        <f>(Table2[[#This Row],[Close Price]]/Table2[[#This Row],[Current Week Low]])-1</f>
        <v>1.0618932038835016E-2</v>
      </c>
      <c r="AF737" s="2">
        <f>(Table2[[#This Row],[Current Week High]]/Table2[[#This Row],[Close Price]])-1</f>
        <v>1.7712398679075259E-2</v>
      </c>
      <c r="AG737" s="2">
        <f>(Table2[[#This Row],[Close Price]]/Table2[[#This Row],[Current Month Low]])-1</f>
        <v>0.14447689400446673</v>
      </c>
      <c r="AH737" s="2">
        <f>(Table2[[#This Row],[Current Month High]]/Table2[[#This Row],[Close Price]])-1</f>
        <v>5.8991293905733988E-2</v>
      </c>
      <c r="AI737">
        <v>62.833983788651999</v>
      </c>
      <c r="AJ737">
        <v>26.822767942128301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-0.02</v>
      </c>
      <c r="AM737" t="s">
        <v>10348</v>
      </c>
      <c r="AN737">
        <v>11.07</v>
      </c>
      <c r="AO737" t="s">
        <v>10349</v>
      </c>
      <c r="AP737">
        <v>-0.10694218549185799</v>
      </c>
      <c r="AQ737">
        <f>(Table2[[#This Row],[Sharpe Ratio]]-AVERAGE(Table2[Sharpe Ratio]))/_xlfn.STDEV.P(Table2[Sharpe Ratio])</f>
        <v>-1.9818408595188299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707</v>
      </c>
      <c r="AT737">
        <f>_xlfn.RANK.AVG(Table2[[#This Row],[6M Return vs Nifty Z-Score]],Table2[6M Return vs Nifty Z-Score])</f>
        <v>718</v>
      </c>
      <c r="AU737">
        <f>_xlfn.RANK.AVG(Table2[[#This Row],[Sharpe Ratio Z-Score]],Table2[Sharpe Ratio Z-Score])</f>
        <v>728</v>
      </c>
      <c r="AV737">
        <f>(Table2[[#This Row],[Rank 1Y]]+Table2[[#This Row],[Rank 6M]]+Table2[[#This Row],[Rank Sharpe]])/3</f>
        <v>717.66666666666663</v>
      </c>
    </row>
    <row r="738" spans="1:48" x14ac:dyDescent="0.3">
      <c r="A738" t="s">
        <v>2135</v>
      </c>
      <c r="B738" t="s">
        <v>2136</v>
      </c>
      <c r="C738" t="s">
        <v>10315</v>
      </c>
      <c r="D738" t="s">
        <v>262</v>
      </c>
      <c r="E738">
        <v>2851.1077722</v>
      </c>
      <c r="F738">
        <v>417.65</v>
      </c>
      <c r="G738">
        <v>-56.4937312194565</v>
      </c>
      <c r="H738">
        <f>(Table2[[#This Row],[1Y Return vs Nifty]]-AVERAGE(Table2[1Y Return vs Nifty]))/_xlfn.STDEV.P(Table2[1Y Return vs Nifty])</f>
        <v>-1.357672090474096</v>
      </c>
      <c r="I738">
        <v>-7.8123012733831798</v>
      </c>
      <c r="J738">
        <f>(Table2[[#This Row],[1M Return vs Nifty]]-AVERAGE(Table2[1M Return vs Nifty]))/_xlfn.STDEV.P(Table2[1M Return vs Nifty])</f>
        <v>-0.76254369164839297</v>
      </c>
      <c r="K738">
        <v>-29.677387682550101</v>
      </c>
      <c r="L738">
        <f>(Table2[[#This Row],[6M Return vs Nifty]]-AVERAGE(Table2[6M Return vs Nifty]))/_xlfn.STDEV.P(Table2[6M Return vs Nifty])</f>
        <v>-1.2885417489215167</v>
      </c>
      <c r="M738">
        <v>-3.7028648471302199E-3</v>
      </c>
      <c r="N738">
        <f>(Table2[[#This Row],[1W Return vs Nifty]]-AVERAGE(Table2[1W Return vs Nifty]))/_xlfn.STDEV.P(Table2[1W Return vs Nifty])</f>
        <v>-9.8630504095978358E-2</v>
      </c>
      <c r="O738">
        <v>421.25</v>
      </c>
      <c r="P738">
        <v>434.039341966677</v>
      </c>
      <c r="Q738">
        <v>478.43771070322703</v>
      </c>
      <c r="R738">
        <v>48.9536807011741</v>
      </c>
      <c r="S738" s="2">
        <f>(Table2[[#This Row],[Close Price]]-Table2[[#This Row],[20D EMA]])/Table2[[#This Row],[20D EMA]]</f>
        <v>-8.5459940652819529E-3</v>
      </c>
      <c r="T738" s="2">
        <f>(Table2[[#This Row],[Close Price]]-Table2[[#This Row],[50D EMA]])/Table2[[#This Row],[50D EMA]]</f>
        <v>-3.7760037816883661E-2</v>
      </c>
      <c r="U738" s="2">
        <f>(Table2[[#This Row],[Close Price]]-Table2[[#This Row],[200D EMA]])/Table2[[#This Row],[200D EMA]]</f>
        <v>-0.1270545973766968</v>
      </c>
      <c r="V738">
        <v>0.56105258906803501</v>
      </c>
      <c r="W738">
        <v>416</v>
      </c>
      <c r="X738">
        <v>425</v>
      </c>
      <c r="Y738">
        <v>416</v>
      </c>
      <c r="Z738">
        <v>425</v>
      </c>
      <c r="AA738">
        <v>397.9</v>
      </c>
      <c r="AB738">
        <v>444.9</v>
      </c>
      <c r="AC738" s="2">
        <f>(Table2[[#This Row],[Close Price]]/Table2[[#This Row],[Day Low]])-1</f>
        <v>3.9663461538461675E-3</v>
      </c>
      <c r="AD738" s="2">
        <f>(Table2[[#This Row],[Day High]]/Table2[[#This Row],[Close Price]])-1</f>
        <v>1.7598467616425362E-2</v>
      </c>
      <c r="AE738" s="2">
        <f>(Table2[[#This Row],[Close Price]]/Table2[[#This Row],[Current Week Low]])-1</f>
        <v>3.9663461538461675E-3</v>
      </c>
      <c r="AF738" s="2">
        <f>(Table2[[#This Row],[Current Week High]]/Table2[[#This Row],[Close Price]])-1</f>
        <v>1.7598467616425362E-2</v>
      </c>
      <c r="AG738" s="2">
        <f>(Table2[[#This Row],[Close Price]]/Table2[[#This Row],[Current Month Low]])-1</f>
        <v>4.9635586830862E-2</v>
      </c>
      <c r="AH738" s="2">
        <f>(Table2[[#This Row],[Current Month High]]/Table2[[#This Row],[Close Price]])-1</f>
        <v>6.5246019394229693E-2</v>
      </c>
      <c r="AI738">
        <v>45.061654495390897</v>
      </c>
      <c r="AJ738">
        <v>4.9635586830862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-0.09</v>
      </c>
      <c r="AM738" t="s">
        <v>10348</v>
      </c>
      <c r="AN738">
        <v>3.12</v>
      </c>
      <c r="AO738" t="s">
        <v>10349</v>
      </c>
      <c r="AP738">
        <v>-0.12859801937929399</v>
      </c>
      <c r="AQ738">
        <f>(Table2[[#This Row],[Sharpe Ratio]]-AVERAGE(Table2[Sharpe Ratio]))/_xlfn.STDEV.P(Table2[Sharpe Ratio])</f>
        <v>-2.2306425059347421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726</v>
      </c>
      <c r="AT738">
        <f>_xlfn.RANK.AVG(Table2[[#This Row],[6M Return vs Nifty Z-Score]],Table2[6M Return vs Nifty Z-Score])</f>
        <v>696</v>
      </c>
      <c r="AU738">
        <f>_xlfn.RANK.AVG(Table2[[#This Row],[Sharpe Ratio Z-Score]],Table2[Sharpe Ratio Z-Score])</f>
        <v>733</v>
      </c>
      <c r="AV738">
        <f>(Table2[[#This Row],[Rank 1Y]]+Table2[[#This Row],[Rank 6M]]+Table2[[#This Row],[Rank Sharpe]])/3</f>
        <v>718.33333333333337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3307-516E-4E95-95CB-A83F91FCD742}">
  <dimension ref="A1:Q5036"/>
  <sheetViews>
    <sheetView workbookViewId="0">
      <selection sqref="A1:Q1223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50.4414062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10302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Row],[Ticker]],[1]!Table2[[Symbol]:[Industry]],2,FALSE),"-")</f>
        <v>-</v>
      </c>
      <c r="D2" t="s">
        <v>18</v>
      </c>
      <c r="E2">
        <v>2030352.40184363</v>
      </c>
      <c r="F2">
        <v>3000.9</v>
      </c>
      <c r="G2">
        <v>-7.0567777750372098</v>
      </c>
      <c r="H2">
        <v>-1.0265112320784799</v>
      </c>
      <c r="I2">
        <v>-11.7047470382506</v>
      </c>
      <c r="J2">
        <v>-0.203488453122812</v>
      </c>
      <c r="K2">
        <v>2991.8683498036899</v>
      </c>
      <c r="L2">
        <v>2836.94046653736</v>
      </c>
      <c r="M2">
        <v>56.109880112667497</v>
      </c>
      <c r="N2">
        <v>0.70682627487680605</v>
      </c>
      <c r="O2">
        <v>7.2211669832383496</v>
      </c>
      <c r="P2">
        <v>35.157411160653901</v>
      </c>
      <c r="Q2">
        <v>7.1897837668569997E-3</v>
      </c>
    </row>
    <row r="3" spans="1:17" x14ac:dyDescent="0.3">
      <c r="A3" t="s">
        <v>19</v>
      </c>
      <c r="B3" t="s">
        <v>20</v>
      </c>
      <c r="C3" t="str">
        <f>IFERROR(VLOOKUP(Table1[[#This Row],[Ticker]],[1]!Table2[[Symbol]:[Industry]],2,FALSE),"-")</f>
        <v>-</v>
      </c>
      <c r="D3" t="s">
        <v>21</v>
      </c>
      <c r="E3">
        <v>1627108.2281573699</v>
      </c>
      <c r="F3">
        <v>4497.1499999999996</v>
      </c>
      <c r="G3">
        <v>3.37142303611407</v>
      </c>
      <c r="H3">
        <v>1.3865375086753</v>
      </c>
      <c r="I3">
        <v>-3.13194486618776</v>
      </c>
      <c r="J3">
        <v>-1.7631015938271899</v>
      </c>
      <c r="K3">
        <v>4220.0427194158801</v>
      </c>
      <c r="L3">
        <v>3934.6102658934601</v>
      </c>
      <c r="M3">
        <v>65.330533141336801</v>
      </c>
      <c r="N3">
        <v>0.76111159990237298</v>
      </c>
      <c r="O3">
        <v>1.5087333088734001</v>
      </c>
      <c r="P3">
        <v>35.824524312896401</v>
      </c>
      <c r="Q3">
        <v>-3.0242468286399999E-2</v>
      </c>
    </row>
    <row r="4" spans="1:17" x14ac:dyDescent="0.3">
      <c r="A4" t="s">
        <v>22</v>
      </c>
      <c r="B4" t="s">
        <v>23</v>
      </c>
      <c r="C4" t="str">
        <f>IFERROR(VLOOKUP(Table1[[#This Row],[Ticker]],[1]!Table2[[Symbol]:[Industry]],2,FALSE),"-")</f>
        <v>-</v>
      </c>
      <c r="D4" t="s">
        <v>24</v>
      </c>
      <c r="E4">
        <v>1247861.75852778</v>
      </c>
      <c r="F4">
        <v>1637.75</v>
      </c>
      <c r="G4">
        <v>-26.052870903545401</v>
      </c>
      <c r="H4">
        <v>0.805282845126713</v>
      </c>
      <c r="I4">
        <v>2.6213811174225499</v>
      </c>
      <c r="J4">
        <v>-0.68072378397787403</v>
      </c>
      <c r="K4">
        <v>1618.4736653331699</v>
      </c>
      <c r="L4">
        <v>1570.50746534005</v>
      </c>
      <c r="M4">
        <v>54.364051305668603</v>
      </c>
      <c r="N4">
        <v>0.71864015697820605</v>
      </c>
      <c r="O4">
        <v>9.5405281636391202</v>
      </c>
      <c r="P4">
        <v>20.109273587327099</v>
      </c>
      <c r="Q4">
        <v>-8.6185235666035004E-2</v>
      </c>
    </row>
    <row r="5" spans="1:17" x14ac:dyDescent="0.3">
      <c r="A5" t="s">
        <v>25</v>
      </c>
      <c r="B5" t="s">
        <v>26</v>
      </c>
      <c r="C5" t="str">
        <f>IFERROR(VLOOKUP(Table1[[#This Row],[Ticker]],[1]!Table2[[Symbol]:[Industry]],2,FALSE),"-")</f>
        <v>-</v>
      </c>
      <c r="D5" t="s">
        <v>27</v>
      </c>
      <c r="E5">
        <v>910479.93540092499</v>
      </c>
      <c r="F5">
        <v>1522.75</v>
      </c>
      <c r="G5">
        <v>45.102595331910202</v>
      </c>
      <c r="H5">
        <v>-1.17718207571141</v>
      </c>
      <c r="I5">
        <v>22.354488383425199</v>
      </c>
      <c r="J5">
        <v>2.1923692623577899</v>
      </c>
      <c r="K5">
        <v>1447.69737420004</v>
      </c>
      <c r="L5">
        <v>1263.0600184723</v>
      </c>
      <c r="M5">
        <v>71.623945769626701</v>
      </c>
      <c r="N5">
        <v>0.77721068822995198</v>
      </c>
      <c r="O5">
        <v>0.88655393203087496</v>
      </c>
      <c r="P5">
        <v>79.770969836491304</v>
      </c>
      <c r="Q5">
        <v>0.15094300767439001</v>
      </c>
    </row>
    <row r="6" spans="1:17" x14ac:dyDescent="0.3">
      <c r="A6" t="s">
        <v>28</v>
      </c>
      <c r="B6" t="s">
        <v>29</v>
      </c>
      <c r="C6" t="str">
        <f>IFERROR(VLOOKUP(Table1[[#This Row],[Ticker]],[1]!Table2[[Symbol]:[Industry]],2,FALSE),"-")</f>
        <v>-</v>
      </c>
      <c r="D6" t="s">
        <v>24</v>
      </c>
      <c r="E6">
        <v>863698.13509891497</v>
      </c>
      <c r="F6">
        <v>1226.3499999999999</v>
      </c>
      <c r="G6">
        <v>-3.4995649678396799</v>
      </c>
      <c r="H6">
        <v>-1.8691248015419899</v>
      </c>
      <c r="I6">
        <v>2.97062741254204</v>
      </c>
      <c r="J6">
        <v>1.9991885721109499</v>
      </c>
      <c r="K6">
        <v>1185.64390119574</v>
      </c>
      <c r="L6">
        <v>1101.7313275558899</v>
      </c>
      <c r="M6">
        <v>74.047876714518495</v>
      </c>
      <c r="N6">
        <v>0.68637800180491304</v>
      </c>
      <c r="O6">
        <v>2.5645207322542598</v>
      </c>
      <c r="P6">
        <v>36.412680756395901</v>
      </c>
      <c r="Q6">
        <v>7.3340742036949E-2</v>
      </c>
    </row>
    <row r="7" spans="1:17" x14ac:dyDescent="0.3">
      <c r="A7" t="s">
        <v>30</v>
      </c>
      <c r="B7" t="s">
        <v>31</v>
      </c>
      <c r="C7" t="str">
        <f>IFERROR(VLOOKUP(Table1[[#This Row],[Ticker]],[1]!Table2[[Symbol]:[Industry]],2,FALSE),"-")</f>
        <v>-</v>
      </c>
      <c r="D7" t="s">
        <v>21</v>
      </c>
      <c r="E7">
        <v>786996.42228439997</v>
      </c>
      <c r="F7">
        <v>1900.1</v>
      </c>
      <c r="G7">
        <v>4.36527445206276</v>
      </c>
      <c r="H7">
        <v>-1.77035668800455</v>
      </c>
      <c r="I7">
        <v>1.51521374114333</v>
      </c>
      <c r="J7">
        <v>-1.4082773034892599</v>
      </c>
      <c r="K7">
        <v>1745.0241694322699</v>
      </c>
      <c r="L7">
        <v>1592.9740887682999</v>
      </c>
      <c r="M7">
        <v>71.958113635697202</v>
      </c>
      <c r="N7">
        <v>0.53121519578620202</v>
      </c>
      <c r="O7">
        <v>0.152623546129149</v>
      </c>
      <c r="P7">
        <v>40.576332630488601</v>
      </c>
      <c r="Q7">
        <v>-3.4854384062443997E-2</v>
      </c>
    </row>
    <row r="8" spans="1:17" x14ac:dyDescent="0.3">
      <c r="A8" t="s">
        <v>32</v>
      </c>
      <c r="B8" t="s">
        <v>33</v>
      </c>
      <c r="C8" t="str">
        <f>IFERROR(VLOOKUP(Table1[[#This Row],[Ticker]],[1]!Table2[[Symbol]:[Industry]],2,FALSE),"-")</f>
        <v>-</v>
      </c>
      <c r="D8" t="s">
        <v>34</v>
      </c>
      <c r="E8">
        <v>728159.12849005999</v>
      </c>
      <c r="F8">
        <v>815.9</v>
      </c>
      <c r="G8">
        <v>12.572455070918201</v>
      </c>
      <c r="H8">
        <v>-6.6252705845922604</v>
      </c>
      <c r="I8">
        <v>-3.8925156367431399</v>
      </c>
      <c r="J8">
        <v>-1.4259323778209601</v>
      </c>
      <c r="K8">
        <v>829.82437706785504</v>
      </c>
      <c r="L8">
        <v>759.35861328058502</v>
      </c>
      <c r="M8">
        <v>45.921696457356497</v>
      </c>
      <c r="N8">
        <v>0.56616650499671795</v>
      </c>
      <c r="O8">
        <v>11.778404216202899</v>
      </c>
      <c r="P8">
        <v>50.202503681885098</v>
      </c>
      <c r="Q8">
        <v>8.6657994424266999E-2</v>
      </c>
    </row>
    <row r="9" spans="1:17" x14ac:dyDescent="0.3">
      <c r="A9" t="s">
        <v>35</v>
      </c>
      <c r="B9" t="s">
        <v>36</v>
      </c>
      <c r="C9" t="str">
        <f>IFERROR(VLOOKUP(Table1[[#This Row],[Ticker]],[1]!Table2[[Symbol]:[Industry]],2,FALSE),"-")</f>
        <v>-</v>
      </c>
      <c r="D9" t="s">
        <v>37</v>
      </c>
      <c r="E9">
        <v>682562.12690341496</v>
      </c>
      <c r="F9">
        <v>1079.1500000000001</v>
      </c>
      <c r="G9">
        <v>34.849678698299002</v>
      </c>
      <c r="H9">
        <v>-12.5512178125984</v>
      </c>
      <c r="I9">
        <v>-8.9564717721988991</v>
      </c>
      <c r="J9">
        <v>-3.2481915804630401</v>
      </c>
      <c r="K9">
        <v>1070.1860709319801</v>
      </c>
      <c r="L9">
        <v>952.05026229083001</v>
      </c>
      <c r="M9">
        <v>50.353826842855703</v>
      </c>
      <c r="N9">
        <v>0.51476956430896104</v>
      </c>
      <c r="O9">
        <v>13.237270073669</v>
      </c>
      <c r="P9">
        <v>80.656231689964002</v>
      </c>
      <c r="Q9">
        <v>-1.0188621568646999E-2</v>
      </c>
    </row>
    <row r="10" spans="1:17" x14ac:dyDescent="0.3">
      <c r="A10" t="s">
        <v>38</v>
      </c>
      <c r="B10" t="s">
        <v>39</v>
      </c>
      <c r="C10" t="str">
        <f>IFERROR(VLOOKUP(Table1[[#This Row],[Ticker]],[1]!Table2[[Symbol]:[Industry]],2,FALSE),"-")</f>
        <v>-</v>
      </c>
      <c r="D10" t="s">
        <v>40</v>
      </c>
      <c r="E10">
        <v>650108.40628277999</v>
      </c>
      <c r="F10">
        <v>2766.9</v>
      </c>
      <c r="G10">
        <v>-21.591874019958599</v>
      </c>
      <c r="H10">
        <v>3.1847785112873099</v>
      </c>
      <c r="I10">
        <v>2.3325237696192498</v>
      </c>
      <c r="J10">
        <v>1.45303789643798</v>
      </c>
      <c r="K10">
        <v>2659.7014836206099</v>
      </c>
      <c r="L10">
        <v>2520.1973306833502</v>
      </c>
      <c r="M10">
        <v>50.961234959034897</v>
      </c>
      <c r="N10">
        <v>0.59805823174504402</v>
      </c>
      <c r="O10">
        <v>2.45943113231412</v>
      </c>
      <c r="P10">
        <v>27.386570290739101</v>
      </c>
      <c r="Q10">
        <v>-7.0856777237176996E-2</v>
      </c>
    </row>
    <row r="11" spans="1:17" x14ac:dyDescent="0.3">
      <c r="A11" t="s">
        <v>41</v>
      </c>
      <c r="B11" t="s">
        <v>42</v>
      </c>
      <c r="C11" t="str">
        <f>IFERROR(VLOOKUP(Table1[[#This Row],[Ticker]],[1]!Table2[[Symbol]:[Industry]],2,FALSE),"-")</f>
        <v>-</v>
      </c>
      <c r="D11" t="s">
        <v>43</v>
      </c>
      <c r="E11">
        <v>626024.577648259</v>
      </c>
      <c r="F11">
        <v>500.6</v>
      </c>
      <c r="G11">
        <v>-16.443883438602398</v>
      </c>
      <c r="H11">
        <v>-0.70679443265231601</v>
      </c>
      <c r="I11">
        <v>9.0551061142883302</v>
      </c>
      <c r="J11">
        <v>-0.413435298457412</v>
      </c>
      <c r="K11">
        <v>476.005575602139</v>
      </c>
      <c r="L11">
        <v>446.58060242054501</v>
      </c>
      <c r="M11">
        <v>54.244327071193197</v>
      </c>
      <c r="N11">
        <v>0.53101979354931494</v>
      </c>
      <c r="O11">
        <v>2.00759089093087</v>
      </c>
      <c r="P11">
        <v>25.353699762113401</v>
      </c>
      <c r="Q11">
        <v>0.13405903727820401</v>
      </c>
    </row>
    <row r="12" spans="1:17" x14ac:dyDescent="0.3">
      <c r="A12" t="s">
        <v>44</v>
      </c>
      <c r="B12" t="s">
        <v>45</v>
      </c>
      <c r="C12" t="str">
        <f>IFERROR(VLOOKUP(Table1[[#This Row],[Ticker]],[1]!Table2[[Symbol]:[Industry]],2,FALSE),"-")</f>
        <v>-</v>
      </c>
      <c r="D12" t="s">
        <v>46</v>
      </c>
      <c r="E12">
        <v>509119.361623</v>
      </c>
      <c r="F12">
        <v>3702.7</v>
      </c>
      <c r="G12">
        <v>7.5178701895329896</v>
      </c>
      <c r="H12">
        <v>-2.3240240307217599</v>
      </c>
      <c r="I12">
        <v>-7.1041152876871196</v>
      </c>
      <c r="J12">
        <v>0.848739072409888</v>
      </c>
      <c r="K12">
        <v>3609.7947519896802</v>
      </c>
      <c r="L12">
        <v>3423.1791662679202</v>
      </c>
      <c r="M12">
        <v>69.876288996001506</v>
      </c>
      <c r="N12">
        <v>0.63036811952528105</v>
      </c>
      <c r="O12">
        <v>5.86598968320415</v>
      </c>
      <c r="P12">
        <v>39.721892039772797</v>
      </c>
      <c r="Q12">
        <v>0.12911801302541301</v>
      </c>
    </row>
    <row r="13" spans="1:17" x14ac:dyDescent="0.3">
      <c r="A13" t="s">
        <v>47</v>
      </c>
      <c r="B13" t="s">
        <v>48</v>
      </c>
      <c r="C13" t="str">
        <f>IFERROR(VLOOKUP(Table1[[#This Row],[Ticker]],[1]!Table2[[Symbol]:[Industry]],2,FALSE),"-")</f>
        <v>-</v>
      </c>
      <c r="D13" t="s">
        <v>21</v>
      </c>
      <c r="E13">
        <v>463181.76689884003</v>
      </c>
      <c r="F13">
        <v>1711.6</v>
      </c>
      <c r="G13">
        <v>19.439897037535999</v>
      </c>
      <c r="H13">
        <v>3.8879530563826501</v>
      </c>
      <c r="I13">
        <v>-9.5179201164012301</v>
      </c>
      <c r="J13">
        <v>1.11801889443499</v>
      </c>
      <c r="K13">
        <v>1578.7421311524299</v>
      </c>
      <c r="L13">
        <v>1468.8143218858299</v>
      </c>
      <c r="M13">
        <v>70.6927156979838</v>
      </c>
      <c r="N13">
        <v>0.71870470275062504</v>
      </c>
      <c r="O13">
        <v>2.6437251694321202</v>
      </c>
      <c r="P13">
        <v>50.232598964276299</v>
      </c>
      <c r="Q13">
        <v>2.2818222284083998E-2</v>
      </c>
    </row>
    <row r="14" spans="1:17" x14ac:dyDescent="0.3">
      <c r="A14" t="s">
        <v>49</v>
      </c>
      <c r="B14" t="s">
        <v>50</v>
      </c>
      <c r="C14" t="str">
        <f>IFERROR(VLOOKUP(Table1[[#This Row],[Ticker]],[1]!Table2[[Symbol]:[Industry]],2,FALSE),"-")</f>
        <v>-</v>
      </c>
      <c r="D14" t="s">
        <v>51</v>
      </c>
      <c r="E14">
        <v>429336.99953179999</v>
      </c>
      <c r="F14">
        <v>1789.4</v>
      </c>
      <c r="G14">
        <v>30.341201375363301</v>
      </c>
      <c r="H14">
        <v>2.53510748052441</v>
      </c>
      <c r="I14">
        <v>0.35544520693931497</v>
      </c>
      <c r="J14">
        <v>9.8887668549761706E-2</v>
      </c>
      <c r="K14">
        <v>1662.23994697374</v>
      </c>
      <c r="L14">
        <v>1484.4791429469401</v>
      </c>
      <c r="M14">
        <v>76.783685008662303</v>
      </c>
      <c r="N14">
        <v>0.76904440329280899</v>
      </c>
      <c r="O14">
        <v>0.178830893036763</v>
      </c>
      <c r="P14">
        <v>67.491926803013996</v>
      </c>
      <c r="Q14">
        <v>0.122149279177813</v>
      </c>
    </row>
    <row r="15" spans="1:17" x14ac:dyDescent="0.3">
      <c r="A15" t="s">
        <v>52</v>
      </c>
      <c r="B15" t="s">
        <v>53</v>
      </c>
      <c r="C15" t="str">
        <f>IFERROR(VLOOKUP(Table1[[#This Row],[Ticker]],[1]!Table2[[Symbol]:[Industry]],2,FALSE),"-")</f>
        <v>-</v>
      </c>
      <c r="D15" t="s">
        <v>54</v>
      </c>
      <c r="E15">
        <v>424506.48410619999</v>
      </c>
      <c r="F15">
        <v>6863.6</v>
      </c>
      <c r="G15">
        <v>-34.997000818276497</v>
      </c>
      <c r="H15">
        <v>-1.39450927552801</v>
      </c>
      <c r="I15">
        <v>-8.0130507574310794</v>
      </c>
      <c r="J15">
        <v>1.0058065411899</v>
      </c>
      <c r="K15">
        <v>6808.0199113532199</v>
      </c>
      <c r="L15">
        <v>6943.0702110003604</v>
      </c>
      <c r="M15">
        <v>71.937619502591403</v>
      </c>
      <c r="N15">
        <v>0.82886554469295104</v>
      </c>
      <c r="O15">
        <v>19.354274724634202</v>
      </c>
      <c r="P15">
        <v>10.9214906751995</v>
      </c>
      <c r="Q15">
        <v>-7.9815202607299005E-2</v>
      </c>
    </row>
    <row r="16" spans="1:17" x14ac:dyDescent="0.3">
      <c r="A16" t="s">
        <v>55</v>
      </c>
      <c r="B16" t="s">
        <v>56</v>
      </c>
      <c r="C16" t="str">
        <f>IFERROR(VLOOKUP(Table1[[#This Row],[Ticker]],[1]!Table2[[Symbol]:[Industry]],2,FALSE),"-")</f>
        <v>-</v>
      </c>
      <c r="D16" t="s">
        <v>57</v>
      </c>
      <c r="E16">
        <v>413702.48168930999</v>
      </c>
      <c r="F16">
        <v>328.85</v>
      </c>
      <c r="G16">
        <v>57.844016932363303</v>
      </c>
      <c r="H16">
        <v>-2.3273400696134701</v>
      </c>
      <c r="I16">
        <v>9.3892732004500701</v>
      </c>
      <c r="J16">
        <v>-3.0442248530472802</v>
      </c>
      <c r="K16">
        <v>312.34034300252</v>
      </c>
      <c r="L16">
        <v>266.67839869182501</v>
      </c>
      <c r="M16">
        <v>52.217279053355199</v>
      </c>
      <c r="N16">
        <v>0.70822796841451596</v>
      </c>
      <c r="O16">
        <v>4.9110536718868598</v>
      </c>
      <c r="P16">
        <v>90.031782721756699</v>
      </c>
      <c r="Q16">
        <v>0.126650911472761</v>
      </c>
    </row>
    <row r="17" spans="1:17" x14ac:dyDescent="0.3">
      <c r="A17" t="s">
        <v>58</v>
      </c>
      <c r="B17" t="s">
        <v>59</v>
      </c>
      <c r="C17" t="str">
        <f>IFERROR(VLOOKUP(Table1[[#This Row],[Ticker]],[1]!Table2[[Symbol]:[Industry]],2,FALSE),"-")</f>
        <v>-</v>
      </c>
      <c r="D17" t="s">
        <v>60</v>
      </c>
      <c r="E17">
        <v>397223.92817930999</v>
      </c>
      <c r="F17">
        <v>409.65</v>
      </c>
      <c r="G17">
        <v>57.455630702399198</v>
      </c>
      <c r="H17">
        <v>2.1656805149996399</v>
      </c>
      <c r="I17">
        <v>9.18242405614434</v>
      </c>
      <c r="J17">
        <v>1.52173400484842</v>
      </c>
      <c r="K17">
        <v>391.45874364568601</v>
      </c>
      <c r="L17">
        <v>340.25370224109201</v>
      </c>
      <c r="M17">
        <v>56.173563747582101</v>
      </c>
      <c r="N17">
        <v>0.53719986499163996</v>
      </c>
      <c r="O17">
        <v>4.0644452581471899</v>
      </c>
      <c r="P17">
        <v>89.521165857043698</v>
      </c>
      <c r="Q17">
        <v>0.196001126450455</v>
      </c>
    </row>
    <row r="18" spans="1:17" x14ac:dyDescent="0.3">
      <c r="A18" t="s">
        <v>61</v>
      </c>
      <c r="B18" t="s">
        <v>62</v>
      </c>
      <c r="C18" t="str">
        <f>IFERROR(VLOOKUP(Table1[[#This Row],[Ticker]],[1]!Table2[[Symbol]:[Industry]],2,FALSE),"-")</f>
        <v>-</v>
      </c>
      <c r="D18" t="s">
        <v>63</v>
      </c>
      <c r="E18">
        <v>396271.30204192002</v>
      </c>
      <c r="F18">
        <v>1077.25</v>
      </c>
      <c r="G18">
        <v>48.970606464645101</v>
      </c>
      <c r="H18">
        <v>-3.4049731295374102</v>
      </c>
      <c r="I18">
        <v>-0.80211777115153804</v>
      </c>
      <c r="J18">
        <v>-1.53770605805653</v>
      </c>
      <c r="K18">
        <v>1043.62178950405</v>
      </c>
      <c r="L18">
        <v>919.19805700549705</v>
      </c>
      <c r="M18">
        <v>50.259990184329403</v>
      </c>
      <c r="N18">
        <v>0.67183065480682203</v>
      </c>
      <c r="O18">
        <v>9.4453469482478507</v>
      </c>
      <c r="P18">
        <v>79.826391786995998</v>
      </c>
      <c r="Q18">
        <v>0.17824617546458199</v>
      </c>
    </row>
    <row r="19" spans="1:17" x14ac:dyDescent="0.3">
      <c r="A19" t="s">
        <v>64</v>
      </c>
      <c r="B19" t="s">
        <v>65</v>
      </c>
      <c r="C19" t="str">
        <f>IFERROR(VLOOKUP(Table1[[#This Row],[Ticker]],[1]!Table2[[Symbol]:[Industry]],2,FALSE),"-")</f>
        <v>-</v>
      </c>
      <c r="D19" t="s">
        <v>63</v>
      </c>
      <c r="E19">
        <v>392905.75270205998</v>
      </c>
      <c r="F19">
        <v>12496.9</v>
      </c>
      <c r="G19">
        <v>0.351482393432899</v>
      </c>
      <c r="H19">
        <v>-4.3285910726257697</v>
      </c>
      <c r="I19">
        <v>-4.0383901334286296</v>
      </c>
      <c r="J19">
        <v>-0.69053042459688296</v>
      </c>
      <c r="K19">
        <v>12409.408497352901</v>
      </c>
      <c r="L19">
        <v>11736.6399744061</v>
      </c>
      <c r="M19">
        <v>63.076315226710697</v>
      </c>
      <c r="N19">
        <v>0.68161306489782203</v>
      </c>
      <c r="O19">
        <v>9.4671478526674608</v>
      </c>
      <c r="P19">
        <v>31.463286345465999</v>
      </c>
      <c r="Q19">
        <v>6.6293371615433999E-2</v>
      </c>
    </row>
    <row r="20" spans="1:17" x14ac:dyDescent="0.3">
      <c r="A20" t="s">
        <v>66</v>
      </c>
      <c r="B20" t="s">
        <v>67</v>
      </c>
      <c r="C20" t="str">
        <f>IFERROR(VLOOKUP(Table1[[#This Row],[Ticker]],[1]!Table2[[Symbol]:[Industry]],2,FALSE),"-")</f>
        <v>-</v>
      </c>
      <c r="D20" t="s">
        <v>24</v>
      </c>
      <c r="E20">
        <v>365235.28539749997</v>
      </c>
      <c r="F20">
        <v>1181.25</v>
      </c>
      <c r="G20">
        <v>-10.5616727534987</v>
      </c>
      <c r="H20">
        <v>-1.4364778158779301</v>
      </c>
      <c r="I20">
        <v>-3.22964979511335</v>
      </c>
      <c r="J20">
        <v>-0.24642865921797</v>
      </c>
      <c r="K20">
        <v>1188.04913635497</v>
      </c>
      <c r="L20">
        <v>1124.75848460207</v>
      </c>
      <c r="M20">
        <v>60.299082602851499</v>
      </c>
      <c r="N20">
        <v>0.59800608148187695</v>
      </c>
      <c r="O20">
        <v>13.409523809523799</v>
      </c>
      <c r="P20">
        <v>24.159133907925099</v>
      </c>
      <c r="Q20">
        <v>2.6345508321071E-2</v>
      </c>
    </row>
    <row r="21" spans="1:17" x14ac:dyDescent="0.3">
      <c r="A21" t="s">
        <v>68</v>
      </c>
      <c r="B21" t="s">
        <v>69</v>
      </c>
      <c r="C21" t="str">
        <f>IFERROR(VLOOKUP(Table1[[#This Row],[Ticker]],[1]!Table2[[Symbol]:[Industry]],2,FALSE),"-")</f>
        <v>-</v>
      </c>
      <c r="D21" t="s">
        <v>24</v>
      </c>
      <c r="E21">
        <v>358527.62236401998</v>
      </c>
      <c r="F21">
        <v>1803.35</v>
      </c>
      <c r="G21">
        <v>-29.129639751688501</v>
      </c>
      <c r="H21">
        <v>-0.73370639158216999</v>
      </c>
      <c r="I21">
        <v>-7.0410641004029699</v>
      </c>
      <c r="J21">
        <v>0.36621237012118102</v>
      </c>
      <c r="K21">
        <v>1782.7043364901201</v>
      </c>
      <c r="L21">
        <v>1771.4520041795699</v>
      </c>
      <c r="M21">
        <v>54.811635905077402</v>
      </c>
      <c r="N21">
        <v>0.54828887968846796</v>
      </c>
      <c r="O21">
        <v>6.8289572185100003</v>
      </c>
      <c r="P21">
        <v>16.8086277811963</v>
      </c>
      <c r="Q21">
        <v>-7.6367872533629005E-2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Row],[Ticker]],[1]!Table2[[Symbol]:[Industry]],2,FALSE),"-")</f>
        <v>-</v>
      </c>
      <c r="D22" t="s">
        <v>72</v>
      </c>
      <c r="E22">
        <v>349649.74382191</v>
      </c>
      <c r="F22">
        <v>3067.1</v>
      </c>
      <c r="G22">
        <v>-5.8047122689142103</v>
      </c>
      <c r="H22">
        <v>-1.69013696715582</v>
      </c>
      <c r="I22">
        <v>-19.823252683020801</v>
      </c>
      <c r="J22">
        <v>-2.8626734370904199</v>
      </c>
      <c r="K22">
        <v>3112.83236068005</v>
      </c>
      <c r="L22">
        <v>3001.1810805964501</v>
      </c>
      <c r="M22">
        <v>43.038962119513997</v>
      </c>
      <c r="N22">
        <v>0.47629496251189901</v>
      </c>
      <c r="O22">
        <v>22.066447132470401</v>
      </c>
      <c r="P22">
        <v>43.188608776843999</v>
      </c>
      <c r="Q22">
        <v>6.9209117706906007E-2</v>
      </c>
    </row>
    <row r="23" spans="1:17" x14ac:dyDescent="0.3">
      <c r="A23" t="s">
        <v>73</v>
      </c>
      <c r="B23" t="s">
        <v>74</v>
      </c>
      <c r="C23" t="str">
        <f>IFERROR(VLOOKUP(Table1[[#This Row],[Ticker]],[1]!Table2[[Symbol]:[Industry]],2,FALSE),"-")</f>
        <v>-</v>
      </c>
      <c r="D23" t="s">
        <v>63</v>
      </c>
      <c r="E23">
        <v>333203.34457343997</v>
      </c>
      <c r="F23">
        <v>2780.8</v>
      </c>
      <c r="G23">
        <v>49.637548454096802</v>
      </c>
      <c r="H23">
        <v>-4.6578988195835898</v>
      </c>
      <c r="I23">
        <v>29.860319211985999</v>
      </c>
      <c r="J23">
        <v>-0.68965488865242797</v>
      </c>
      <c r="K23">
        <v>2733.2530810455701</v>
      </c>
      <c r="L23">
        <v>2266.0004256993202</v>
      </c>
      <c r="M23">
        <v>53.398648200846097</v>
      </c>
      <c r="N23">
        <v>0.70014748693220397</v>
      </c>
      <c r="O23">
        <v>8.3680955120828404</v>
      </c>
      <c r="P23">
        <v>91.779310344827607</v>
      </c>
      <c r="Q23">
        <v>0.20303116710201299</v>
      </c>
    </row>
    <row r="24" spans="1:17" x14ac:dyDescent="0.3">
      <c r="A24" t="s">
        <v>75</v>
      </c>
      <c r="B24" t="s">
        <v>76</v>
      </c>
      <c r="C24" t="str">
        <f>IFERROR(VLOOKUP(Table1[[#This Row],[Ticker]],[1]!Table2[[Symbol]:[Industry]],2,FALSE),"-")</f>
        <v>-</v>
      </c>
      <c r="D24" t="s">
        <v>77</v>
      </c>
      <c r="E24">
        <v>327487.38329678</v>
      </c>
      <c r="F24">
        <v>531.4</v>
      </c>
      <c r="G24">
        <v>101.741543129115</v>
      </c>
      <c r="H24">
        <v>3.9624355828977098</v>
      </c>
      <c r="I24">
        <v>7.6887252451743597</v>
      </c>
      <c r="J24">
        <v>1.3311410372644299</v>
      </c>
      <c r="K24">
        <v>506.30831873450597</v>
      </c>
      <c r="L24">
        <v>438.45863830094601</v>
      </c>
      <c r="M24">
        <v>55.952900037139798</v>
      </c>
      <c r="N24">
        <v>0.79858732108792796</v>
      </c>
      <c r="O24">
        <v>2.2864132480240702</v>
      </c>
      <c r="P24">
        <v>133.58241758241701</v>
      </c>
      <c r="Q24">
        <v>0.16162594606022501</v>
      </c>
    </row>
    <row r="25" spans="1:17" x14ac:dyDescent="0.3">
      <c r="A25" t="s">
        <v>78</v>
      </c>
      <c r="B25" t="s">
        <v>79</v>
      </c>
      <c r="C25" t="str">
        <f>IFERROR(VLOOKUP(Table1[[#This Row],[Ticker]],[1]!Table2[[Symbol]:[Industry]],2,FALSE),"-")</f>
        <v>-</v>
      </c>
      <c r="D25" t="s">
        <v>80</v>
      </c>
      <c r="E25">
        <v>325675.63272592903</v>
      </c>
      <c r="F25">
        <v>11300.35</v>
      </c>
      <c r="G25">
        <v>9.3514049504164198</v>
      </c>
      <c r="H25">
        <v>-4.0006410663253504</v>
      </c>
      <c r="I25">
        <v>0.85785855536204603</v>
      </c>
      <c r="J25">
        <v>-2.00446621815551</v>
      </c>
      <c r="K25">
        <v>11236.160772147799</v>
      </c>
      <c r="L25">
        <v>10196.6289773029</v>
      </c>
      <c r="M25">
        <v>46.784100584443102</v>
      </c>
      <c r="N25">
        <v>0.69509716877138294</v>
      </c>
      <c r="O25">
        <v>6.88164525877517</v>
      </c>
      <c r="P25">
        <v>40.463390532066299</v>
      </c>
      <c r="Q25">
        <v>1.7923736339999E-2</v>
      </c>
    </row>
    <row r="26" spans="1:17" x14ac:dyDescent="0.3">
      <c r="A26" t="s">
        <v>81</v>
      </c>
      <c r="B26" t="s">
        <v>82</v>
      </c>
      <c r="C26" t="str">
        <f>IFERROR(VLOOKUP(Table1[[#This Row],[Ticker]],[1]!Table2[[Symbol]:[Industry]],2,FALSE),"-")</f>
        <v>-</v>
      </c>
      <c r="D26" t="s">
        <v>83</v>
      </c>
      <c r="E26">
        <v>322669.24543313897</v>
      </c>
      <c r="F26">
        <v>4958.55</v>
      </c>
      <c r="G26">
        <v>8.1539310120214203</v>
      </c>
      <c r="H26">
        <v>-3.8807506910610901</v>
      </c>
      <c r="I26">
        <v>16.019008246006099</v>
      </c>
      <c r="J26">
        <v>-2.3021211862422799</v>
      </c>
      <c r="K26">
        <v>4913.8064912178697</v>
      </c>
      <c r="L26">
        <v>4470.6257876903901</v>
      </c>
      <c r="M26">
        <v>45.606760203432799</v>
      </c>
      <c r="N26">
        <v>0.69451122952737399</v>
      </c>
      <c r="O26">
        <v>5.2525435863306704</v>
      </c>
      <c r="P26">
        <v>40.349561279365901</v>
      </c>
      <c r="Q26">
        <v>2.4236912825340001E-3</v>
      </c>
    </row>
    <row r="27" spans="1:17" x14ac:dyDescent="0.3">
      <c r="A27" t="s">
        <v>84</v>
      </c>
      <c r="B27" t="s">
        <v>85</v>
      </c>
      <c r="C27" t="str">
        <f>IFERROR(VLOOKUP(Table1[[#This Row],[Ticker]],[1]!Table2[[Symbol]:[Industry]],2,FALSE),"-")</f>
        <v>-</v>
      </c>
      <c r="D27" t="s">
        <v>86</v>
      </c>
      <c r="E27">
        <v>319344.140934075</v>
      </c>
      <c r="F27">
        <v>1478.35</v>
      </c>
      <c r="G27">
        <v>53.2329813875184</v>
      </c>
      <c r="H27">
        <v>-4.9025930780311997</v>
      </c>
      <c r="I27">
        <v>-1.50082363855939</v>
      </c>
      <c r="J27">
        <v>-2.30931319978363</v>
      </c>
      <c r="K27">
        <v>1480.2769508783799</v>
      </c>
      <c r="L27">
        <v>1289.1207378618999</v>
      </c>
      <c r="M27">
        <v>39.566651800635299</v>
      </c>
      <c r="N27">
        <v>0.29000755407621898</v>
      </c>
      <c r="O27">
        <v>9.6763283390266199</v>
      </c>
      <c r="P27">
        <v>95.937707090788507</v>
      </c>
      <c r="Q27">
        <v>7.0606330494369998E-2</v>
      </c>
    </row>
    <row r="28" spans="1:17" x14ac:dyDescent="0.3">
      <c r="A28" t="s">
        <v>87</v>
      </c>
      <c r="B28" t="s">
        <v>88</v>
      </c>
      <c r="C28" t="str">
        <f>IFERROR(VLOOKUP(Table1[[#This Row],[Ticker]],[1]!Table2[[Symbol]:[Industry]],2,FALSE),"-")</f>
        <v>-</v>
      </c>
      <c r="D28" t="s">
        <v>89</v>
      </c>
      <c r="E28">
        <v>315758.772375</v>
      </c>
      <c r="F28">
        <v>4721.45</v>
      </c>
      <c r="G28">
        <v>111.326800635241</v>
      </c>
      <c r="H28">
        <v>-3.9989878776847299</v>
      </c>
      <c r="I28">
        <v>39.825303789953701</v>
      </c>
      <c r="J28">
        <v>-1.0991986332661201</v>
      </c>
      <c r="K28">
        <v>4834.3897841395901</v>
      </c>
      <c r="L28">
        <v>3914.1941232957802</v>
      </c>
      <c r="M28">
        <v>43.537877816206297</v>
      </c>
      <c r="N28">
        <v>0.51657264354574906</v>
      </c>
      <c r="O28">
        <v>20.1908312065149</v>
      </c>
      <c r="P28">
        <v>167.08055209865299</v>
      </c>
      <c r="Q28">
        <v>0.249046929606417</v>
      </c>
    </row>
    <row r="29" spans="1:17" x14ac:dyDescent="0.3">
      <c r="A29" t="s">
        <v>90</v>
      </c>
      <c r="B29" t="s">
        <v>91</v>
      </c>
      <c r="C29" t="str">
        <f>IFERROR(VLOOKUP(Table1[[#This Row],[Ticker]],[1]!Table2[[Symbol]:[Industry]],2,FALSE),"-")</f>
        <v>-</v>
      </c>
      <c r="D29" t="s">
        <v>92</v>
      </c>
      <c r="E29">
        <v>315017.73649500002</v>
      </c>
      <c r="F29">
        <v>3551.25</v>
      </c>
      <c r="G29">
        <v>-13.3659481277532</v>
      </c>
      <c r="H29">
        <v>3.1571857279906799</v>
      </c>
      <c r="I29">
        <v>-15.508941033293899</v>
      </c>
      <c r="J29">
        <v>3.02793639718168</v>
      </c>
      <c r="K29">
        <v>3423.3630824429101</v>
      </c>
      <c r="L29">
        <v>3400.30725215844</v>
      </c>
      <c r="M29">
        <v>59.379726264617197</v>
      </c>
      <c r="N29">
        <v>0.76190673166853495</v>
      </c>
      <c r="O29">
        <v>9.4530095036958706</v>
      </c>
      <c r="P29">
        <v>16.790541651593301</v>
      </c>
      <c r="Q29">
        <v>6.7681149145951996E-2</v>
      </c>
    </row>
    <row r="30" spans="1:17" x14ac:dyDescent="0.3">
      <c r="A30" t="s">
        <v>93</v>
      </c>
      <c r="B30" t="s">
        <v>94</v>
      </c>
      <c r="C30" t="str">
        <f>IFERROR(VLOOKUP(Table1[[#This Row],[Ticker]],[1]!Table2[[Symbol]:[Industry]],2,FALSE),"-")</f>
        <v>-</v>
      </c>
      <c r="D30" t="s">
        <v>95</v>
      </c>
      <c r="E30">
        <v>311895.74907016498</v>
      </c>
      <c r="F30">
        <v>335.35</v>
      </c>
      <c r="G30">
        <v>50.077176161712003</v>
      </c>
      <c r="H30">
        <v>-1.32426817434</v>
      </c>
      <c r="I30">
        <v>1.9486286604923799</v>
      </c>
      <c r="J30">
        <v>-2.02482894716446</v>
      </c>
      <c r="K30">
        <v>334.741356021831</v>
      </c>
      <c r="L30">
        <v>290.14805894167699</v>
      </c>
      <c r="M30">
        <v>42.343973384740998</v>
      </c>
      <c r="N30">
        <v>0.58978347929541497</v>
      </c>
      <c r="O30">
        <v>8.0960190845385398</v>
      </c>
      <c r="P30">
        <v>84.346870061155698</v>
      </c>
      <c r="Q30">
        <v>0.12138638590670001</v>
      </c>
    </row>
    <row r="31" spans="1:17" x14ac:dyDescent="0.3">
      <c r="A31" t="s">
        <v>96</v>
      </c>
      <c r="B31" t="s">
        <v>97</v>
      </c>
      <c r="C31" t="str">
        <f>IFERROR(VLOOKUP(Table1[[#This Row],[Ticker]],[1]!Table2[[Symbol]:[Industry]],2,FALSE),"-")</f>
        <v>-</v>
      </c>
      <c r="D31" t="s">
        <v>98</v>
      </c>
      <c r="E31">
        <v>303533.65181537898</v>
      </c>
      <c r="F31">
        <v>3166.2</v>
      </c>
      <c r="G31">
        <v>-32.7241168763478</v>
      </c>
      <c r="H31">
        <v>6.5759450292135302</v>
      </c>
      <c r="I31">
        <v>-1.9772287191951601</v>
      </c>
      <c r="J31">
        <v>1.62463453386788</v>
      </c>
      <c r="K31">
        <v>3016.9083075707299</v>
      </c>
      <c r="L31">
        <v>2999.7604490205999</v>
      </c>
      <c r="M31">
        <v>67.708422146004693</v>
      </c>
      <c r="N31">
        <v>0.53644127140726305</v>
      </c>
      <c r="O31">
        <v>8.1090897605962997</v>
      </c>
      <c r="P31">
        <v>18.579828470843701</v>
      </c>
      <c r="Q31">
        <v>-7.2510557617067997E-2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Row],[Ticker]],[1]!Table2[[Symbol]:[Industry]],2,FALSE),"-")</f>
        <v>-</v>
      </c>
      <c r="D32" t="s">
        <v>101</v>
      </c>
      <c r="E32">
        <v>298875.24794903997</v>
      </c>
      <c r="F32">
        <v>1886.8</v>
      </c>
      <c r="G32">
        <v>62.655213511409599</v>
      </c>
      <c r="H32">
        <v>2.4736543007473002</v>
      </c>
      <c r="I32">
        <v>-17.383944746847298</v>
      </c>
      <c r="J32">
        <v>-2.1362975887860101</v>
      </c>
      <c r="K32">
        <v>1822.7313388789901</v>
      </c>
      <c r="L32">
        <v>1686.5113658907401</v>
      </c>
      <c r="M32">
        <v>58.789755384817802</v>
      </c>
      <c r="N32">
        <v>0.49913093809265402</v>
      </c>
      <c r="O32">
        <v>15.226839092643599</v>
      </c>
      <c r="P32">
        <v>131.35307461222399</v>
      </c>
      <c r="Q32">
        <v>5.8783205432124001E-2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Row],[Ticker]],[1]!Table2[[Symbol]:[Industry]],2,FALSE),"-")</f>
        <v>-</v>
      </c>
      <c r="D33" t="s">
        <v>104</v>
      </c>
      <c r="E33">
        <v>293265.16961727903</v>
      </c>
      <c r="F33">
        <v>10501.6</v>
      </c>
      <c r="G33">
        <v>98.417566331019998</v>
      </c>
      <c r="H33">
        <v>8.3626674561100707</v>
      </c>
      <c r="I33">
        <v>11.380109948416001</v>
      </c>
      <c r="J33">
        <v>5.4569960153337496</v>
      </c>
      <c r="K33">
        <v>9648.5256079327792</v>
      </c>
      <c r="L33">
        <v>8354.7019384716896</v>
      </c>
      <c r="M33">
        <v>84.112988549109801</v>
      </c>
      <c r="N33">
        <v>0.928205443244007</v>
      </c>
      <c r="O33">
        <v>0.63656966557477102</v>
      </c>
      <c r="P33">
        <v>128.992586131705</v>
      </c>
      <c r="Q33">
        <v>0.15749846445174001</v>
      </c>
    </row>
    <row r="34" spans="1:17" x14ac:dyDescent="0.3">
      <c r="A34" t="s">
        <v>105</v>
      </c>
      <c r="B34" t="s">
        <v>106</v>
      </c>
      <c r="C34" t="str">
        <f>IFERROR(VLOOKUP(Table1[[#This Row],[Ticker]],[1]!Table2[[Symbol]:[Industry]],2,FALSE),"-")</f>
        <v>-</v>
      </c>
      <c r="D34" t="s">
        <v>37</v>
      </c>
      <c r="E34">
        <v>273950.79467129998</v>
      </c>
      <c r="F34">
        <v>1719</v>
      </c>
      <c r="G34">
        <v>-15.2481142477671</v>
      </c>
      <c r="H34">
        <v>5.5679101480402604</v>
      </c>
      <c r="I34">
        <v>-5.3037179488453496</v>
      </c>
      <c r="J34">
        <v>7.0486051850287703</v>
      </c>
      <c r="K34">
        <v>1599.1657288003801</v>
      </c>
      <c r="L34">
        <v>1592.0045808046</v>
      </c>
      <c r="M34">
        <v>83.830948407822305</v>
      </c>
      <c r="N34">
        <v>1.0786988423583901</v>
      </c>
      <c r="O34">
        <v>1.2798138452588801</v>
      </c>
      <c r="P34">
        <v>21.137380641978702</v>
      </c>
      <c r="Q34">
        <v>-4.8380624147284002E-2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Row],[Ticker]],[1]!Table2[[Symbol]:[Industry]],2,FALSE),"-")</f>
        <v>-</v>
      </c>
      <c r="D35" t="s">
        <v>21</v>
      </c>
      <c r="E35">
        <v>270206.27670906001</v>
      </c>
      <c r="F35">
        <v>517.15</v>
      </c>
      <c r="G35">
        <v>-3.1188352619745099</v>
      </c>
      <c r="H35">
        <v>-2.2236300026486902</v>
      </c>
      <c r="I35">
        <v>-15.391695706080901</v>
      </c>
      <c r="J35">
        <v>-1.9217666466978101</v>
      </c>
      <c r="K35">
        <v>507.88195742948102</v>
      </c>
      <c r="L35">
        <v>478.45578375714001</v>
      </c>
      <c r="M35">
        <v>54.801206570796502</v>
      </c>
      <c r="N35">
        <v>0.64891015579963796</v>
      </c>
      <c r="O35">
        <v>12.133810306487399</v>
      </c>
      <c r="P35">
        <v>37.888281562458303</v>
      </c>
      <c r="Q35">
        <v>-0.11602110049849899</v>
      </c>
    </row>
    <row r="36" spans="1:17" x14ac:dyDescent="0.3">
      <c r="A36" t="s">
        <v>109</v>
      </c>
      <c r="B36" t="s">
        <v>110</v>
      </c>
      <c r="C36" t="str">
        <f>IFERROR(VLOOKUP(Table1[[#This Row],[Ticker]],[1]!Table2[[Symbol]:[Industry]],2,FALSE),"-")</f>
        <v>-</v>
      </c>
      <c r="D36" t="s">
        <v>60</v>
      </c>
      <c r="E36">
        <v>252282.37613081001</v>
      </c>
      <c r="F36">
        <v>654.1</v>
      </c>
      <c r="G36">
        <v>73.407141451690904</v>
      </c>
      <c r="H36">
        <v>-8.7614998588884099</v>
      </c>
      <c r="I36">
        <v>2.72167820961391</v>
      </c>
      <c r="J36">
        <v>-6.3040805515663498</v>
      </c>
      <c r="K36">
        <v>694.18586494903298</v>
      </c>
      <c r="L36">
        <v>598.10201614737105</v>
      </c>
      <c r="M36">
        <v>23.3001145992964</v>
      </c>
      <c r="N36">
        <v>0.99102254203731099</v>
      </c>
      <c r="O36">
        <v>36.959180553432098</v>
      </c>
      <c r="P36">
        <v>126.058406773803</v>
      </c>
      <c r="Q36">
        <v>0.16839338247211</v>
      </c>
    </row>
    <row r="37" spans="1:17" x14ac:dyDescent="0.3">
      <c r="A37" t="s">
        <v>111</v>
      </c>
      <c r="B37" t="s">
        <v>112</v>
      </c>
      <c r="C37" t="str">
        <f>IFERROR(VLOOKUP(Table1[[#This Row],[Ticker]],[1]!Table2[[Symbol]:[Industry]],2,FALSE),"-")</f>
        <v>-</v>
      </c>
      <c r="D37" t="s">
        <v>113</v>
      </c>
      <c r="E37">
        <v>249599.34492567499</v>
      </c>
      <c r="F37">
        <v>7008.85</v>
      </c>
      <c r="G37">
        <v>52.334263438862401</v>
      </c>
      <c r="H37">
        <v>0.355109477436447</v>
      </c>
      <c r="I37">
        <v>40.153831052901701</v>
      </c>
      <c r="J37">
        <v>-2.6248134426666199</v>
      </c>
      <c r="K37">
        <v>7032.0510330490997</v>
      </c>
      <c r="L37">
        <v>5859.0571913354197</v>
      </c>
      <c r="M37">
        <v>48.129609341485001</v>
      </c>
      <c r="N37">
        <v>0.553532384875839</v>
      </c>
      <c r="O37">
        <v>13.694828680882001</v>
      </c>
      <c r="P37">
        <v>115.92267406038199</v>
      </c>
      <c r="Q37">
        <v>0.15735337911507599</v>
      </c>
    </row>
    <row r="38" spans="1:17" x14ac:dyDescent="0.3">
      <c r="A38" t="s">
        <v>114</v>
      </c>
      <c r="B38" t="s">
        <v>115</v>
      </c>
      <c r="C38" t="str">
        <f>IFERROR(VLOOKUP(Table1[[#This Row],[Ticker]],[1]!Table2[[Symbol]:[Industry]],2,FALSE),"-")</f>
        <v>-</v>
      </c>
      <c r="D38" t="s">
        <v>18</v>
      </c>
      <c r="E38">
        <v>244650.45498547499</v>
      </c>
      <c r="F38">
        <v>173.25</v>
      </c>
      <c r="G38">
        <v>58.664375819579398</v>
      </c>
      <c r="H38">
        <v>-3.7555861886757098</v>
      </c>
      <c r="I38">
        <v>-12.7009439890802</v>
      </c>
      <c r="J38">
        <v>-0.52433552531267402</v>
      </c>
      <c r="K38">
        <v>170.44961140704501</v>
      </c>
      <c r="L38">
        <v>153.79061532976399</v>
      </c>
      <c r="M38">
        <v>57.139460752071997</v>
      </c>
      <c r="N38">
        <v>0.50775892561577596</v>
      </c>
      <c r="O38">
        <v>13.5930735930736</v>
      </c>
      <c r="P38">
        <v>102.631578947368</v>
      </c>
      <c r="Q38">
        <v>0.107955087556563</v>
      </c>
    </row>
    <row r="39" spans="1:17" x14ac:dyDescent="0.3">
      <c r="A39" t="s">
        <v>116</v>
      </c>
      <c r="B39" t="s">
        <v>117</v>
      </c>
      <c r="C39" t="str">
        <f>IFERROR(VLOOKUP(Table1[[#This Row],[Ticker]],[1]!Table2[[Symbol]:[Industry]],2,FALSE),"-")</f>
        <v>-</v>
      </c>
      <c r="D39" t="s">
        <v>118</v>
      </c>
      <c r="E39">
        <v>244216.33083239</v>
      </c>
      <c r="F39">
        <v>6869.9</v>
      </c>
      <c r="G39">
        <v>212.65452817942199</v>
      </c>
      <c r="H39">
        <v>26.9243644047137</v>
      </c>
      <c r="I39">
        <v>61.772706804570497</v>
      </c>
      <c r="J39">
        <v>2.0767823497781799</v>
      </c>
      <c r="K39">
        <v>5803.7496707670598</v>
      </c>
      <c r="L39">
        <v>4383.8423078837704</v>
      </c>
      <c r="M39">
        <v>74.805366007266997</v>
      </c>
      <c r="N39">
        <v>1.02635998217784</v>
      </c>
      <c r="O39">
        <v>3.3195534141690501</v>
      </c>
      <c r="P39">
        <v>253.208226221079</v>
      </c>
      <c r="Q39">
        <v>0.27082320153113898</v>
      </c>
    </row>
    <row r="40" spans="1:17" x14ac:dyDescent="0.3">
      <c r="A40" t="s">
        <v>119</v>
      </c>
      <c r="B40" t="s">
        <v>120</v>
      </c>
      <c r="C40" t="str">
        <f>IFERROR(VLOOKUP(Table1[[#This Row],[Ticker]],[1]!Table2[[Symbol]:[Industry]],2,FALSE),"-")</f>
        <v>-</v>
      </c>
      <c r="D40" t="s">
        <v>121</v>
      </c>
      <c r="E40">
        <v>243107.40710819999</v>
      </c>
      <c r="F40">
        <v>2521.4499999999998</v>
      </c>
      <c r="G40">
        <v>-15.4235815011647</v>
      </c>
      <c r="H40">
        <v>0.73554457735314704</v>
      </c>
      <c r="I40">
        <v>-15.673584155317201</v>
      </c>
      <c r="J40">
        <v>-0.83062691604115602</v>
      </c>
      <c r="K40">
        <v>2522.21190001371</v>
      </c>
      <c r="L40">
        <v>2474.9658333713301</v>
      </c>
      <c r="M40">
        <v>51.310088762083502</v>
      </c>
      <c r="N40">
        <v>0.62657542603983896</v>
      </c>
      <c r="O40">
        <v>9.8296615042931794</v>
      </c>
      <c r="P40">
        <v>16.5584190454177</v>
      </c>
      <c r="Q40">
        <v>-2.7391736217154999E-2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Row],[Ticker]],[1]!Table2[[Symbol]:[Industry]],2,FALSE),"-")</f>
        <v>-</v>
      </c>
      <c r="D41" t="s">
        <v>124</v>
      </c>
      <c r="E41">
        <v>236343.93101</v>
      </c>
      <c r="F41">
        <v>180.85</v>
      </c>
      <c r="G41">
        <v>241.49948138249499</v>
      </c>
      <c r="H41">
        <v>-3.4448320076064198</v>
      </c>
      <c r="I41">
        <v>6.5932512615793497</v>
      </c>
      <c r="J41">
        <v>-1.2358893467795</v>
      </c>
      <c r="K41">
        <v>182.709286481871</v>
      </c>
      <c r="L41">
        <v>148.362119920753</v>
      </c>
      <c r="M41">
        <v>44.539552692418198</v>
      </c>
      <c r="N41">
        <v>0.30976016975133303</v>
      </c>
      <c r="O41">
        <v>26.624274260436799</v>
      </c>
      <c r="P41">
        <v>272.88659793814401</v>
      </c>
      <c r="Q41">
        <v>0.17758394610217701</v>
      </c>
    </row>
    <row r="42" spans="1:17" x14ac:dyDescent="0.3">
      <c r="A42" t="s">
        <v>125</v>
      </c>
      <c r="B42" t="s">
        <v>126</v>
      </c>
      <c r="C42" t="str">
        <f>IFERROR(VLOOKUP(Table1[[#This Row],[Ticker]],[1]!Table2[[Symbol]:[Industry]],2,FALSE),"-")</f>
        <v>-</v>
      </c>
      <c r="D42" t="s">
        <v>127</v>
      </c>
      <c r="E42">
        <v>230067.79600639999</v>
      </c>
      <c r="F42">
        <v>944</v>
      </c>
      <c r="G42">
        <v>-7.7341506174190098</v>
      </c>
      <c r="H42">
        <v>5.4870066055791202</v>
      </c>
      <c r="I42">
        <v>2.5686084866508301</v>
      </c>
      <c r="J42">
        <v>3.4143455727770502</v>
      </c>
      <c r="K42">
        <v>912.677695107212</v>
      </c>
      <c r="L42">
        <v>864.51646450234705</v>
      </c>
      <c r="M42">
        <v>60.308580880132403</v>
      </c>
      <c r="N42">
        <v>0.71694681912171898</v>
      </c>
      <c r="O42">
        <v>2.6377118644067701</v>
      </c>
      <c r="P42">
        <v>30.567081604426001</v>
      </c>
      <c r="Q42">
        <v>9.1843901034229999E-3</v>
      </c>
    </row>
    <row r="43" spans="1:17" x14ac:dyDescent="0.3">
      <c r="A43" t="s">
        <v>128</v>
      </c>
      <c r="B43" t="s">
        <v>129</v>
      </c>
      <c r="C43" t="str">
        <f>IFERROR(VLOOKUP(Table1[[#This Row],[Ticker]],[1]!Table2[[Symbol]:[Industry]],2,FALSE),"-")</f>
        <v>-</v>
      </c>
      <c r="D43" t="s">
        <v>130</v>
      </c>
      <c r="E43">
        <v>224934.85696500001</v>
      </c>
      <c r="F43">
        <v>532.35</v>
      </c>
      <c r="G43">
        <v>38.502879018956598</v>
      </c>
      <c r="H43">
        <v>-14.3750587106141</v>
      </c>
      <c r="I43">
        <v>59.218965586246703</v>
      </c>
      <c r="J43">
        <v>5.0198684088336796</v>
      </c>
      <c r="K43">
        <v>591.29559036029605</v>
      </c>
      <c r="L43">
        <v>488.84689313461899</v>
      </c>
      <c r="M43">
        <v>40.872678836697901</v>
      </c>
      <c r="N43">
        <v>4.0173485009810204</v>
      </c>
      <c r="O43">
        <v>51.723490185028602</v>
      </c>
      <c r="P43">
        <v>87.052002810962705</v>
      </c>
      <c r="Q43">
        <v>4.2186176021893E-2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Row],[Ticker]],[1]!Table2[[Symbol]:[Industry]],2,FALSE),"-")</f>
        <v>-</v>
      </c>
      <c r="D44" t="s">
        <v>133</v>
      </c>
      <c r="E44">
        <v>222823.64732282999</v>
      </c>
      <c r="F44">
        <v>256.05</v>
      </c>
      <c r="G44">
        <v>147.40466754930799</v>
      </c>
      <c r="H44">
        <v>13.7895625508155</v>
      </c>
      <c r="I44">
        <v>46.040531522389003</v>
      </c>
      <c r="J44">
        <v>-1.0244350254139301</v>
      </c>
      <c r="K44">
        <v>233.35385584919601</v>
      </c>
      <c r="L44">
        <v>180.38178747715801</v>
      </c>
      <c r="M44">
        <v>48.069603349186103</v>
      </c>
      <c r="N44">
        <v>1.0330205799822201</v>
      </c>
      <c r="O44">
        <v>9.7051357156805196</v>
      </c>
      <c r="P44">
        <v>179.07356948228801</v>
      </c>
      <c r="Q44">
        <v>5.3038529042617001E-2</v>
      </c>
    </row>
    <row r="45" spans="1:17" x14ac:dyDescent="0.3">
      <c r="A45" t="s">
        <v>134</v>
      </c>
      <c r="B45" t="s">
        <v>135</v>
      </c>
      <c r="C45" t="str">
        <f>IFERROR(VLOOKUP(Table1[[#This Row],[Ticker]],[1]!Table2[[Symbol]:[Industry]],2,FALSE),"-")</f>
        <v>-</v>
      </c>
      <c r="D45" t="s">
        <v>136</v>
      </c>
      <c r="E45">
        <v>219951.24496461</v>
      </c>
      <c r="F45">
        <v>300.89999999999998</v>
      </c>
      <c r="G45">
        <v>93.198359401501506</v>
      </c>
      <c r="H45">
        <v>-2.9211246323061899</v>
      </c>
      <c r="I45">
        <v>33.829370108801299</v>
      </c>
      <c r="J45">
        <v>0.21472133378247199</v>
      </c>
      <c r="K45">
        <v>300.10567787338198</v>
      </c>
      <c r="L45">
        <v>241.70257941735099</v>
      </c>
      <c r="M45">
        <v>44.548308129478798</v>
      </c>
      <c r="N45">
        <v>0.36969460041049002</v>
      </c>
      <c r="O45">
        <v>13.160518444666</v>
      </c>
      <c r="P45">
        <v>136.92913385826699</v>
      </c>
      <c r="Q45">
        <v>0.21406742506698201</v>
      </c>
    </row>
    <row r="46" spans="1:17" x14ac:dyDescent="0.3">
      <c r="A46" t="s">
        <v>137</v>
      </c>
      <c r="B46" t="s">
        <v>138</v>
      </c>
      <c r="C46" t="str">
        <f>IFERROR(VLOOKUP(Table1[[#This Row],[Ticker]],[1]!Table2[[Symbol]:[Industry]],2,FALSE),"-")</f>
        <v>-</v>
      </c>
      <c r="D46" t="s">
        <v>139</v>
      </c>
      <c r="E46">
        <v>209498.00623731001</v>
      </c>
      <c r="F46">
        <v>846.35</v>
      </c>
      <c r="G46">
        <v>45.589933468404503</v>
      </c>
      <c r="H46">
        <v>1.02591352330344</v>
      </c>
      <c r="I46">
        <v>-20.344985892179299</v>
      </c>
      <c r="J46">
        <v>-3.0333538453630799</v>
      </c>
      <c r="K46">
        <v>843.69824007953605</v>
      </c>
      <c r="L46">
        <v>784.86830576056605</v>
      </c>
      <c r="M46">
        <v>48.7341175203563</v>
      </c>
      <c r="N46">
        <v>0.64587286548878498</v>
      </c>
      <c r="O46">
        <v>14.3262243752584</v>
      </c>
      <c r="P46">
        <v>77.618048268625401</v>
      </c>
      <c r="Q46">
        <v>0.121142195911146</v>
      </c>
    </row>
    <row r="47" spans="1:17" x14ac:dyDescent="0.3">
      <c r="A47" t="s">
        <v>140</v>
      </c>
      <c r="B47" t="s">
        <v>141</v>
      </c>
      <c r="C47" t="str">
        <f>IFERROR(VLOOKUP(Table1[[#This Row],[Ticker]],[1]!Table2[[Symbol]:[Industry]],2,FALSE),"-")</f>
        <v>-</v>
      </c>
      <c r="D47" t="s">
        <v>54</v>
      </c>
      <c r="E47">
        <v>205592.27632368001</v>
      </c>
      <c r="F47">
        <v>323.60000000000002</v>
      </c>
      <c r="G47">
        <v>23.400224404598902</v>
      </c>
      <c r="H47">
        <v>-4.0996937879253696</v>
      </c>
      <c r="I47">
        <v>-11.099688102109999</v>
      </c>
      <c r="J47">
        <v>-4.2482231807949198</v>
      </c>
      <c r="K47">
        <v>335.81506187698102</v>
      </c>
      <c r="L47">
        <v>303.77091799179902</v>
      </c>
      <c r="M47">
        <v>41.140791140769302</v>
      </c>
      <c r="N47">
        <v>0.88330202310867201</v>
      </c>
      <c r="O47">
        <v>21.971569839307701</v>
      </c>
      <c r="P47">
        <v>58.433292533659703</v>
      </c>
    </row>
    <row r="48" spans="1:17" x14ac:dyDescent="0.3">
      <c r="A48" t="s">
        <v>142</v>
      </c>
      <c r="B48" t="s">
        <v>143</v>
      </c>
      <c r="C48" t="str">
        <f>IFERROR(VLOOKUP(Table1[[#This Row],[Ticker]],[1]!Table2[[Symbol]:[Industry]],2,FALSE),"-")</f>
        <v>-</v>
      </c>
      <c r="D48" t="s">
        <v>144</v>
      </c>
      <c r="E48">
        <v>203331.1902677</v>
      </c>
      <c r="F48">
        <v>1564.75</v>
      </c>
      <c r="G48">
        <v>49.075062852928397</v>
      </c>
      <c r="H48">
        <v>-8.1476803161739397</v>
      </c>
      <c r="I48">
        <v>-6.0376856387053603</v>
      </c>
      <c r="J48">
        <v>3.9790358002981501</v>
      </c>
      <c r="K48">
        <v>1543.37822075329</v>
      </c>
      <c r="L48">
        <v>1375.13174754746</v>
      </c>
      <c r="M48">
        <v>56.429621818868</v>
      </c>
      <c r="N48">
        <v>1.0888945835511601</v>
      </c>
      <c r="O48">
        <v>8.8224956063268802</v>
      </c>
      <c r="P48">
        <v>88.945239388999497</v>
      </c>
      <c r="Q48">
        <v>0.20721626679743901</v>
      </c>
    </row>
    <row r="49" spans="1:17" x14ac:dyDescent="0.3">
      <c r="A49" t="s">
        <v>145</v>
      </c>
      <c r="B49" t="s">
        <v>146</v>
      </c>
      <c r="C49" t="str">
        <f>IFERROR(VLOOKUP(Table1[[#This Row],[Ticker]],[1]!Table2[[Symbol]:[Industry]],2,FALSE),"-")</f>
        <v>-</v>
      </c>
      <c r="D49" t="s">
        <v>127</v>
      </c>
      <c r="E49">
        <v>193120.23293927</v>
      </c>
      <c r="F49">
        <v>154.69999999999999</v>
      </c>
      <c r="G49">
        <v>1.6918642904846299</v>
      </c>
      <c r="H49">
        <v>-5.8148044165454804</v>
      </c>
      <c r="I49">
        <v>-5.4193905910220197</v>
      </c>
      <c r="J49">
        <v>-1.0077576373439701</v>
      </c>
      <c r="K49">
        <v>160.184670782365</v>
      </c>
      <c r="L49">
        <v>152.63963137891099</v>
      </c>
      <c r="M49">
        <v>52.749410035916704</v>
      </c>
      <c r="N49">
        <v>0.94980856993430696</v>
      </c>
      <c r="O49">
        <v>19.327731092436899</v>
      </c>
      <c r="P49">
        <v>34.991273996509499</v>
      </c>
      <c r="Q49">
        <v>-2.5590919889090999E-2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Row],[Ticker]],[1]!Table2[[Symbol]:[Industry]],2,FALSE),"-")</f>
        <v>-</v>
      </c>
      <c r="D50" t="s">
        <v>37</v>
      </c>
      <c r="E50">
        <v>184223.91478089499</v>
      </c>
      <c r="F50">
        <v>1838.95</v>
      </c>
      <c r="G50">
        <v>12.5274282400395</v>
      </c>
      <c r="H50">
        <v>1.4596490412879499</v>
      </c>
      <c r="I50">
        <v>6.5024007960367198</v>
      </c>
      <c r="J50">
        <v>5.8644871666660503</v>
      </c>
      <c r="K50">
        <v>1649.37855202217</v>
      </c>
      <c r="L50">
        <v>1498.8825689739599</v>
      </c>
      <c r="M50">
        <v>76.584405187281703</v>
      </c>
      <c r="N50">
        <v>1.00757121122325</v>
      </c>
      <c r="O50">
        <v>0.52475597487695502</v>
      </c>
      <c r="P50">
        <v>45.446276742990399</v>
      </c>
      <c r="Q50">
        <v>2.3336108004047E-2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Row],[Ticker]],[1]!Table2[[Symbol]:[Industry]],2,FALSE),"-")</f>
        <v>-</v>
      </c>
      <c r="D51" t="s">
        <v>151</v>
      </c>
      <c r="E51">
        <v>183335.20243860001</v>
      </c>
      <c r="F51">
        <v>4746.75</v>
      </c>
      <c r="G51">
        <v>61.341151774193001</v>
      </c>
      <c r="H51">
        <v>5.4525112895789603</v>
      </c>
      <c r="I51">
        <v>36.427236972276901</v>
      </c>
      <c r="J51">
        <v>10.1107820997719</v>
      </c>
      <c r="K51">
        <v>4323.2040640633804</v>
      </c>
      <c r="L51">
        <v>3700.2138159962401</v>
      </c>
      <c r="M51">
        <v>82.689824176676396</v>
      </c>
      <c r="N51">
        <v>1.0234146388950001</v>
      </c>
      <c r="O51">
        <v>0.193816822036119</v>
      </c>
      <c r="P51">
        <v>103.43068978078701</v>
      </c>
      <c r="Q51">
        <v>0.107728161679637</v>
      </c>
    </row>
    <row r="52" spans="1:17" x14ac:dyDescent="0.3">
      <c r="A52" t="s">
        <v>152</v>
      </c>
      <c r="B52" t="s">
        <v>153</v>
      </c>
      <c r="C52" t="str">
        <f>IFERROR(VLOOKUP(Table1[[#This Row],[Ticker]],[1]!Table2[[Symbol]:[Industry]],2,FALSE),"-")</f>
        <v>-</v>
      </c>
      <c r="D52" t="s">
        <v>80</v>
      </c>
      <c r="E52">
        <v>181156.86691372</v>
      </c>
      <c r="F52">
        <v>2699.9</v>
      </c>
      <c r="G52">
        <v>22.030350212038702</v>
      </c>
      <c r="H52">
        <v>-5.0160082773068</v>
      </c>
      <c r="I52">
        <v>9.7546075348674606</v>
      </c>
      <c r="J52">
        <v>4.2509039242494202</v>
      </c>
      <c r="K52">
        <v>2639.99289206614</v>
      </c>
      <c r="L52">
        <v>2356.5087828687801</v>
      </c>
      <c r="M52">
        <v>55.566227032774101</v>
      </c>
      <c r="N52">
        <v>0.87120320838082099</v>
      </c>
      <c r="O52">
        <v>6.5872810104077901</v>
      </c>
      <c r="P52">
        <v>53.290469509265897</v>
      </c>
      <c r="Q52">
        <v>7.7121117586852E-2</v>
      </c>
    </row>
    <row r="53" spans="1:17" x14ac:dyDescent="0.3">
      <c r="A53" t="s">
        <v>154</v>
      </c>
      <c r="B53" t="s">
        <v>155</v>
      </c>
      <c r="C53" t="str">
        <f>IFERROR(VLOOKUP(Table1[[#This Row],[Ticker]],[1]!Table2[[Symbol]:[Industry]],2,FALSE),"-")</f>
        <v>-</v>
      </c>
      <c r="D53" t="s">
        <v>156</v>
      </c>
      <c r="E53">
        <v>181097.46551883899</v>
      </c>
      <c r="F53">
        <v>463.9</v>
      </c>
      <c r="G53">
        <v>64.896554226912599</v>
      </c>
      <c r="H53">
        <v>2.86532462079846</v>
      </c>
      <c r="I53">
        <v>63.085338693754103</v>
      </c>
      <c r="J53">
        <v>2.9284934430877798</v>
      </c>
      <c r="K53">
        <v>439.14556642427902</v>
      </c>
      <c r="L53">
        <v>369.90918000280999</v>
      </c>
      <c r="M53">
        <v>67.433429580625699</v>
      </c>
      <c r="N53">
        <v>0.61759447801774803</v>
      </c>
      <c r="O53">
        <v>9.2369045052813092</v>
      </c>
      <c r="P53">
        <v>123.028846153846</v>
      </c>
      <c r="Q53">
        <v>3.3358916960555998E-2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Row],[Ticker]],[1]!Table2[[Symbol]:[Industry]],2,FALSE),"-")</f>
        <v>-</v>
      </c>
      <c r="D54" t="s">
        <v>124</v>
      </c>
      <c r="E54">
        <v>177033.9589152</v>
      </c>
      <c r="F54">
        <v>536.45000000000005</v>
      </c>
      <c r="G54">
        <v>116.617941544266</v>
      </c>
      <c r="H54">
        <v>-5.2827631028477304</v>
      </c>
      <c r="I54">
        <v>20.9105130470343</v>
      </c>
      <c r="J54">
        <v>-4.1276251218500003E-2</v>
      </c>
      <c r="K54">
        <v>509.16875316600198</v>
      </c>
      <c r="L54">
        <v>428.74943870761302</v>
      </c>
      <c r="M54">
        <v>68.6815031081386</v>
      </c>
      <c r="N54">
        <v>0.484326228498626</v>
      </c>
      <c r="O54">
        <v>8.1181843601453902</v>
      </c>
      <c r="P54">
        <v>167.622848590671</v>
      </c>
      <c r="Q54">
        <v>0.205984189341856</v>
      </c>
    </row>
    <row r="55" spans="1:17" x14ac:dyDescent="0.3">
      <c r="A55" t="s">
        <v>159</v>
      </c>
      <c r="B55" t="s">
        <v>160</v>
      </c>
      <c r="C55" t="str">
        <f>IFERROR(VLOOKUP(Table1[[#This Row],[Ticker]],[1]!Table2[[Symbol]:[Industry]],2,FALSE),"-")</f>
        <v>-</v>
      </c>
      <c r="D55" t="s">
        <v>21</v>
      </c>
      <c r="E55">
        <v>170293.47465140501</v>
      </c>
      <c r="F55">
        <v>5751.55</v>
      </c>
      <c r="G55">
        <v>-17.738677592639601</v>
      </c>
      <c r="H55">
        <v>-2.16270585773667</v>
      </c>
      <c r="I55">
        <v>-7.0263707074369597</v>
      </c>
      <c r="J55">
        <v>-0.23569548535176699</v>
      </c>
      <c r="K55">
        <v>5458.5496478060904</v>
      </c>
      <c r="L55">
        <v>5264.4852896625398</v>
      </c>
      <c r="M55">
        <v>66.236441241368595</v>
      </c>
      <c r="N55">
        <v>0.59369046910734802</v>
      </c>
      <c r="O55">
        <v>12.004590067025401</v>
      </c>
      <c r="P55">
        <v>27.4285207874068</v>
      </c>
      <c r="Q55">
        <v>-3.0231121441055001E-2</v>
      </c>
    </row>
    <row r="56" spans="1:17" x14ac:dyDescent="0.3">
      <c r="A56" t="s">
        <v>161</v>
      </c>
      <c r="B56" t="s">
        <v>162</v>
      </c>
      <c r="C56" t="str">
        <f>IFERROR(VLOOKUP(Table1[[#This Row],[Ticker]],[1]!Table2[[Symbol]:[Industry]],2,FALSE),"-")</f>
        <v>-</v>
      </c>
      <c r="D56" t="s">
        <v>163</v>
      </c>
      <c r="E56">
        <v>167554.892570625</v>
      </c>
      <c r="F56">
        <v>7906.95</v>
      </c>
      <c r="G56">
        <v>55.574934016580997</v>
      </c>
      <c r="H56">
        <v>-1.89672568709111</v>
      </c>
      <c r="I56">
        <v>32.367398364832198</v>
      </c>
      <c r="J56">
        <v>-2.06302942594604</v>
      </c>
      <c r="K56">
        <v>7872.2786354759501</v>
      </c>
      <c r="L56">
        <v>6652.26353823507</v>
      </c>
      <c r="M56">
        <v>56.3488697252468</v>
      </c>
      <c r="N56">
        <v>0.69548722613915404</v>
      </c>
      <c r="O56">
        <v>15.720347289409901</v>
      </c>
      <c r="P56">
        <v>105.37532467532399</v>
      </c>
      <c r="Q56">
        <v>0.17820931155469399</v>
      </c>
    </row>
    <row r="57" spans="1:17" x14ac:dyDescent="0.3">
      <c r="A57" t="s">
        <v>164</v>
      </c>
      <c r="B57" t="s">
        <v>165</v>
      </c>
      <c r="C57" t="str">
        <f>IFERROR(VLOOKUP(Table1[[#This Row],[Ticker]],[1]!Table2[[Symbol]:[Industry]],2,FALSE),"-")</f>
        <v>-</v>
      </c>
      <c r="D57" t="s">
        <v>124</v>
      </c>
      <c r="E57">
        <v>162562.08364</v>
      </c>
      <c r="F57">
        <v>617.35</v>
      </c>
      <c r="G57">
        <v>123.936639898569</v>
      </c>
      <c r="H57">
        <v>-5.2141978818960597</v>
      </c>
      <c r="I57">
        <v>26.5928285740966</v>
      </c>
      <c r="J57">
        <v>-0.79707366798363599</v>
      </c>
      <c r="K57">
        <v>580.18216990120504</v>
      </c>
      <c r="L57">
        <v>479.642060824466</v>
      </c>
      <c r="M57">
        <v>66.422611790179502</v>
      </c>
      <c r="N57">
        <v>0.41140328429492401</v>
      </c>
      <c r="O57">
        <v>5.9366647768688701</v>
      </c>
      <c r="P57">
        <v>167.77271741487701</v>
      </c>
      <c r="Q57">
        <v>0.20274506820716401</v>
      </c>
    </row>
    <row r="58" spans="1:17" x14ac:dyDescent="0.3">
      <c r="A58" t="s">
        <v>166</v>
      </c>
      <c r="B58" t="s">
        <v>167</v>
      </c>
      <c r="C58" t="str">
        <f>IFERROR(VLOOKUP(Table1[[#This Row],[Ticker]],[1]!Table2[[Symbol]:[Industry]],2,FALSE),"-")</f>
        <v>-</v>
      </c>
      <c r="D58" t="s">
        <v>37</v>
      </c>
      <c r="E58">
        <v>159073.29063580499</v>
      </c>
      <c r="F58">
        <v>739.55</v>
      </c>
      <c r="G58">
        <v>-11.9710014296457</v>
      </c>
      <c r="H58">
        <v>1.6696878893286999</v>
      </c>
      <c r="I58">
        <v>14.456896451084701</v>
      </c>
      <c r="J58">
        <v>4.3116991293714202</v>
      </c>
      <c r="K58">
        <v>667.01830735708302</v>
      </c>
      <c r="L58">
        <v>624.769687613374</v>
      </c>
      <c r="M58">
        <v>74.597443119281394</v>
      </c>
      <c r="N58">
        <v>0.77737161373375296</v>
      </c>
      <c r="O58">
        <v>0.39213034953688902</v>
      </c>
      <c r="P58">
        <v>44.612827532264298</v>
      </c>
      <c r="Q58">
        <v>-5.1784165368386002E-2</v>
      </c>
    </row>
    <row r="59" spans="1:17" x14ac:dyDescent="0.3">
      <c r="A59" t="s">
        <v>168</v>
      </c>
      <c r="B59" t="s">
        <v>169</v>
      </c>
      <c r="C59" t="str">
        <f>IFERROR(VLOOKUP(Table1[[#This Row],[Ticker]],[1]!Table2[[Symbol]:[Industry]],2,FALSE),"-")</f>
        <v>-</v>
      </c>
      <c r="D59" t="s">
        <v>21</v>
      </c>
      <c r="E59">
        <v>158920.38163019999</v>
      </c>
      <c r="F59">
        <v>1624.6</v>
      </c>
      <c r="G59">
        <v>7.2702211871576203</v>
      </c>
      <c r="H59">
        <v>5.2369147656030597</v>
      </c>
      <c r="I59">
        <v>12.649158244629801</v>
      </c>
      <c r="J59">
        <v>1.1990048635264901</v>
      </c>
      <c r="K59">
        <v>1497.1000853917899</v>
      </c>
      <c r="L59">
        <v>1350.55336729036</v>
      </c>
      <c r="M59">
        <v>65.672960389810498</v>
      </c>
      <c r="N59">
        <v>0.79297013388434001</v>
      </c>
      <c r="O59">
        <v>1.2556937092207301</v>
      </c>
      <c r="P59">
        <v>47.939716796430297</v>
      </c>
      <c r="Q59">
        <v>-1.4721300617752E-2</v>
      </c>
    </row>
    <row r="60" spans="1:17" x14ac:dyDescent="0.3">
      <c r="A60" t="s">
        <v>170</v>
      </c>
      <c r="B60" t="s">
        <v>171</v>
      </c>
      <c r="C60" t="str">
        <f>IFERROR(VLOOKUP(Table1[[#This Row],[Ticker]],[1]!Table2[[Symbol]:[Industry]],2,FALSE),"-")</f>
        <v>-</v>
      </c>
      <c r="D60" t="s">
        <v>172</v>
      </c>
      <c r="E60">
        <v>157625.66360609999</v>
      </c>
      <c r="F60">
        <v>3099.15</v>
      </c>
      <c r="G60">
        <v>-6.5850018037912497</v>
      </c>
      <c r="H60">
        <v>-1.92211648143471</v>
      </c>
      <c r="I60">
        <v>0.74000478377429002</v>
      </c>
      <c r="J60">
        <v>0.27216354809617499</v>
      </c>
      <c r="K60">
        <v>3093.47165396838</v>
      </c>
      <c r="L60">
        <v>2909.0980541735898</v>
      </c>
      <c r="M60">
        <v>51.9341853953092</v>
      </c>
      <c r="N60">
        <v>0.54045873959797497</v>
      </c>
      <c r="O60">
        <v>5.8015907587564097</v>
      </c>
      <c r="P60">
        <v>35.183529257813298</v>
      </c>
      <c r="Q60">
        <v>-1.4461466337530001E-3</v>
      </c>
    </row>
    <row r="61" spans="1:17" x14ac:dyDescent="0.3">
      <c r="A61" t="s">
        <v>173</v>
      </c>
      <c r="B61" t="s">
        <v>174</v>
      </c>
      <c r="C61" t="str">
        <f>IFERROR(VLOOKUP(Table1[[#This Row],[Ticker]],[1]!Table2[[Symbol]:[Industry]],2,FALSE),"-")</f>
        <v>-</v>
      </c>
      <c r="D61" t="s">
        <v>175</v>
      </c>
      <c r="E61">
        <v>157398.65610105</v>
      </c>
      <c r="F61">
        <v>703.5</v>
      </c>
      <c r="G61">
        <v>27.7736425092783</v>
      </c>
      <c r="H61">
        <v>4.98906587850575</v>
      </c>
      <c r="I61">
        <v>25.334963005916201</v>
      </c>
      <c r="J61">
        <v>6.0444921240197802</v>
      </c>
      <c r="K61">
        <v>662.29874618904398</v>
      </c>
      <c r="L61">
        <v>605.04883932338498</v>
      </c>
      <c r="M61">
        <v>73.166831084704896</v>
      </c>
      <c r="N61">
        <v>1.04654115718032</v>
      </c>
      <c r="O61">
        <v>1.6702203269367499</v>
      </c>
      <c r="P61">
        <v>57.912457912457903</v>
      </c>
      <c r="Q61">
        <v>3.4381159307358002E-2</v>
      </c>
    </row>
    <row r="62" spans="1:17" x14ac:dyDescent="0.3">
      <c r="A62" t="s">
        <v>176</v>
      </c>
      <c r="B62" t="s">
        <v>177</v>
      </c>
      <c r="C62" t="str">
        <f>IFERROR(VLOOKUP(Table1[[#This Row],[Ticker]],[1]!Table2[[Symbol]:[Industry]],2,FALSE),"-")</f>
        <v>-</v>
      </c>
      <c r="D62" t="s">
        <v>178</v>
      </c>
      <c r="E62">
        <v>155513.78371623601</v>
      </c>
      <c r="F62">
        <v>236.52</v>
      </c>
      <c r="G62">
        <v>71.695161305924799</v>
      </c>
      <c r="H62">
        <v>0.32462263393910901</v>
      </c>
      <c r="I62">
        <v>18.3350670912521</v>
      </c>
      <c r="J62">
        <v>-3.2049290823976802</v>
      </c>
      <c r="K62">
        <v>225.849207744209</v>
      </c>
      <c r="L62">
        <v>191.73557175373099</v>
      </c>
      <c r="M62">
        <v>57.581929623985303</v>
      </c>
      <c r="N62">
        <v>0.49741347450822698</v>
      </c>
      <c r="O62">
        <v>4.1349568746829002</v>
      </c>
      <c r="P62">
        <v>106.117647058823</v>
      </c>
      <c r="Q62">
        <v>0.10804754676131299</v>
      </c>
    </row>
    <row r="63" spans="1:17" x14ac:dyDescent="0.3">
      <c r="A63" t="s">
        <v>179</v>
      </c>
      <c r="B63" t="s">
        <v>180</v>
      </c>
      <c r="C63" t="str">
        <f>IFERROR(VLOOKUP(Table1[[#This Row],[Ticker]],[1]!Table2[[Symbol]:[Industry]],2,FALSE),"-")</f>
        <v>-</v>
      </c>
      <c r="D63" t="s">
        <v>80</v>
      </c>
      <c r="E63">
        <v>153809.74558371</v>
      </c>
      <c r="F63">
        <v>624.45000000000005</v>
      </c>
      <c r="G63">
        <v>12.436600261664699</v>
      </c>
      <c r="H63">
        <v>-9.7858782169058998</v>
      </c>
      <c r="I63">
        <v>-9.20380302612344</v>
      </c>
      <c r="J63">
        <v>-2.9056998263913498</v>
      </c>
      <c r="K63">
        <v>647.232743159807</v>
      </c>
      <c r="L63">
        <v>593.91897719928102</v>
      </c>
      <c r="M63">
        <v>36.830971967470703</v>
      </c>
      <c r="N63">
        <v>0.80330033039922399</v>
      </c>
      <c r="O63">
        <v>13.211626231083301</v>
      </c>
      <c r="P63">
        <v>54.547704492018298</v>
      </c>
      <c r="Q63">
        <v>2.5261133511317001E-2</v>
      </c>
    </row>
    <row r="64" spans="1:17" x14ac:dyDescent="0.3">
      <c r="A64" t="s">
        <v>61</v>
      </c>
      <c r="B64" t="s">
        <v>181</v>
      </c>
      <c r="C64" t="str">
        <f>IFERROR(VLOOKUP(Table1[[#This Row],[Ticker]],[1]!Table2[[Symbol]:[Industry]],2,FALSE),"-")</f>
        <v>-</v>
      </c>
      <c r="D64" t="s">
        <v>63</v>
      </c>
      <c r="E64">
        <v>151860.11489632499</v>
      </c>
      <c r="F64">
        <v>749.7</v>
      </c>
      <c r="G64">
        <v>57.5926762967473</v>
      </c>
      <c r="H64">
        <v>-2.2925559797078798</v>
      </c>
      <c r="I64">
        <v>5.6415974473838197</v>
      </c>
      <c r="J64">
        <v>-1.1188993561184399</v>
      </c>
      <c r="K64">
        <v>712.88070426492902</v>
      </c>
      <c r="L64">
        <v>615.16783467734001</v>
      </c>
      <c r="M64">
        <v>39.2687657472623</v>
      </c>
      <c r="N64">
        <v>2.3988766999718298</v>
      </c>
      <c r="O64">
        <v>7.2829131652661001</v>
      </c>
      <c r="P64">
        <v>89.270386266094405</v>
      </c>
      <c r="Q64">
        <v>0.108572439416318</v>
      </c>
    </row>
    <row r="65" spans="1:17" x14ac:dyDescent="0.3">
      <c r="A65" t="s">
        <v>182</v>
      </c>
      <c r="B65" t="s">
        <v>183</v>
      </c>
      <c r="C65" t="str">
        <f>IFERROR(VLOOKUP(Table1[[#This Row],[Ticker]],[1]!Table2[[Symbol]:[Industry]],2,FALSE),"-")</f>
        <v>-</v>
      </c>
      <c r="D65" t="s">
        <v>18</v>
      </c>
      <c r="E65">
        <v>151435.53405863899</v>
      </c>
      <c r="F65">
        <v>349.05</v>
      </c>
      <c r="G65">
        <v>66.6260915699131</v>
      </c>
      <c r="H65">
        <v>5.2231003914089298</v>
      </c>
      <c r="I65">
        <v>-1.01387895428304</v>
      </c>
      <c r="J65">
        <v>-0.94824710238357701</v>
      </c>
      <c r="K65">
        <v>327.63666020072498</v>
      </c>
      <c r="L65">
        <v>286.95495507981298</v>
      </c>
      <c r="M65">
        <v>61.464056773497099</v>
      </c>
      <c r="N65">
        <v>0.72810535436129398</v>
      </c>
      <c r="O65">
        <v>2.8649190660363799</v>
      </c>
      <c r="P65">
        <v>110.620003017046</v>
      </c>
      <c r="Q65">
        <v>3.1627120652956003E-2</v>
      </c>
    </row>
    <row r="66" spans="1:17" x14ac:dyDescent="0.3">
      <c r="A66" t="s">
        <v>184</v>
      </c>
      <c r="B66" t="s">
        <v>185</v>
      </c>
      <c r="C66" t="str">
        <f>IFERROR(VLOOKUP(Table1[[#This Row],[Ticker]],[1]!Table2[[Symbol]:[Industry]],2,FALSE),"-")</f>
        <v>-</v>
      </c>
      <c r="D66" t="s">
        <v>186</v>
      </c>
      <c r="E66">
        <v>148969.30560634501</v>
      </c>
      <c r="F66">
        <v>1456.35</v>
      </c>
      <c r="G66">
        <v>11.7987535591772</v>
      </c>
      <c r="H66">
        <v>-2.0959714621193899</v>
      </c>
      <c r="I66">
        <v>2.3300579460723601</v>
      </c>
      <c r="J66">
        <v>2.32351913284172</v>
      </c>
      <c r="K66">
        <v>1414.05409447393</v>
      </c>
      <c r="L66">
        <v>1273.12128053482</v>
      </c>
      <c r="M66">
        <v>60.865026036350898</v>
      </c>
      <c r="N66">
        <v>0.72946705430009695</v>
      </c>
      <c r="O66">
        <v>4.7138393930030702</v>
      </c>
      <c r="P66">
        <v>51.734736403417301</v>
      </c>
      <c r="Q66">
        <v>-2.8293013764599999E-4</v>
      </c>
    </row>
    <row r="67" spans="1:17" x14ac:dyDescent="0.3">
      <c r="A67" t="s">
        <v>187</v>
      </c>
      <c r="B67" t="s">
        <v>188</v>
      </c>
      <c r="C67" t="str">
        <f>IFERROR(VLOOKUP(Table1[[#This Row],[Ticker]],[1]!Table2[[Symbol]:[Industry]],2,FALSE),"-")</f>
        <v>-</v>
      </c>
      <c r="D67" t="s">
        <v>121</v>
      </c>
      <c r="E67">
        <v>138843.71186328001</v>
      </c>
      <c r="F67">
        <v>5764.3</v>
      </c>
      <c r="G67">
        <v>-2.0711417598721802</v>
      </c>
      <c r="H67">
        <v>-2.44975772994722</v>
      </c>
      <c r="I67">
        <v>4.8334897279260503</v>
      </c>
      <c r="J67">
        <v>-0.30778941334792997</v>
      </c>
      <c r="K67">
        <v>5652.5815652518504</v>
      </c>
      <c r="L67">
        <v>5218.57370893384</v>
      </c>
      <c r="M67">
        <v>48.630353259496097</v>
      </c>
      <c r="N67">
        <v>0.53906211722615605</v>
      </c>
      <c r="O67">
        <v>4.1757021667852001</v>
      </c>
      <c r="P67">
        <v>32.582744899601998</v>
      </c>
      <c r="Q67">
        <v>5.321322662257E-3</v>
      </c>
    </row>
    <row r="68" spans="1:17" x14ac:dyDescent="0.3">
      <c r="A68" t="s">
        <v>189</v>
      </c>
      <c r="B68" t="s">
        <v>190</v>
      </c>
      <c r="C68" t="str">
        <f>IFERROR(VLOOKUP(Table1[[#This Row],[Ticker]],[1]!Table2[[Symbol]:[Industry]],2,FALSE),"-")</f>
        <v>-</v>
      </c>
      <c r="D68" t="s">
        <v>95</v>
      </c>
      <c r="E68">
        <v>136808.46270480499</v>
      </c>
      <c r="F68">
        <v>428.15</v>
      </c>
      <c r="G68">
        <v>44.935018870136403</v>
      </c>
      <c r="H68">
        <v>-6.11160506597738</v>
      </c>
      <c r="I68">
        <v>1.30518036187165</v>
      </c>
      <c r="J68">
        <v>-0.49191668166959202</v>
      </c>
      <c r="K68">
        <v>428.75981880520902</v>
      </c>
      <c r="L68">
        <v>387.59949444520998</v>
      </c>
      <c r="M68">
        <v>57.275791675172897</v>
      </c>
      <c r="N68">
        <v>0.64920351100846097</v>
      </c>
      <c r="O68">
        <v>10.0081747051267</v>
      </c>
      <c r="P68">
        <v>85.506932409012094</v>
      </c>
      <c r="Q68">
        <v>0.14542648569991501</v>
      </c>
    </row>
    <row r="69" spans="1:17" x14ac:dyDescent="0.3">
      <c r="A69" t="s">
        <v>191</v>
      </c>
      <c r="B69" t="s">
        <v>192</v>
      </c>
      <c r="C69" t="str">
        <f>IFERROR(VLOOKUP(Table1[[#This Row],[Ticker]],[1]!Table2[[Symbol]:[Industry]],2,FALSE),"-")</f>
        <v>-</v>
      </c>
      <c r="D69" t="s">
        <v>193</v>
      </c>
      <c r="E69">
        <v>135467.43952770601</v>
      </c>
      <c r="F69">
        <v>199.91</v>
      </c>
      <c r="G69">
        <v>78.492343210557095</v>
      </c>
      <c r="H69">
        <v>-0.52383915813536397</v>
      </c>
      <c r="I69">
        <v>60.606381541912299</v>
      </c>
      <c r="J69">
        <v>5.0363968567980297</v>
      </c>
      <c r="K69">
        <v>184.537305890791</v>
      </c>
      <c r="L69">
        <v>145.46949110886601</v>
      </c>
      <c r="M69">
        <v>73.073206069068902</v>
      </c>
      <c r="N69">
        <v>0.73308954614530797</v>
      </c>
      <c r="O69">
        <v>4.4870191586213704</v>
      </c>
      <c r="P69">
        <v>130.31105990783399</v>
      </c>
      <c r="Q69">
        <v>4.8414988491309E-2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Row],[Ticker]],[1]!Table2[[Symbol]:[Industry]],2,FALSE),"-")</f>
        <v>-</v>
      </c>
      <c r="D70" t="s">
        <v>196</v>
      </c>
      <c r="E70">
        <v>133436.04878834999</v>
      </c>
      <c r="F70">
        <v>4868.8500000000004</v>
      </c>
      <c r="G70">
        <v>15.5546712735971</v>
      </c>
      <c r="H70">
        <v>-4.1012159778771604</v>
      </c>
      <c r="I70">
        <v>8.9366801443280099</v>
      </c>
      <c r="J70">
        <v>-0.51078340888673102</v>
      </c>
      <c r="K70">
        <v>4791.8603487295204</v>
      </c>
      <c r="L70">
        <v>4344.838770159</v>
      </c>
      <c r="M70">
        <v>53.955091715594101</v>
      </c>
      <c r="N70">
        <v>0.51631578969580105</v>
      </c>
      <c r="O70">
        <v>3.9033858097907901</v>
      </c>
      <c r="P70">
        <v>48.667175572519</v>
      </c>
      <c r="Q70">
        <v>5.8436457625009999E-2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Row],[Ticker]],[1]!Table2[[Symbol]:[Industry]],2,FALSE),"-")</f>
        <v>-</v>
      </c>
      <c r="D71" t="s">
        <v>104</v>
      </c>
      <c r="E71">
        <v>130226.128818539</v>
      </c>
      <c r="F71">
        <v>2741.1</v>
      </c>
      <c r="G71">
        <v>73.301554859319097</v>
      </c>
      <c r="H71">
        <v>9.0072868888485793</v>
      </c>
      <c r="I71">
        <v>15.7991614887342</v>
      </c>
      <c r="J71">
        <v>4.61230030757023</v>
      </c>
      <c r="K71">
        <v>2503.1575716213001</v>
      </c>
      <c r="L71">
        <v>2150.17029639775</v>
      </c>
      <c r="M71">
        <v>70.242372233411601</v>
      </c>
      <c r="N71">
        <v>1.09860168849232</v>
      </c>
      <c r="O71">
        <v>2.80544307030023</v>
      </c>
      <c r="P71">
        <v>105.179834574647</v>
      </c>
      <c r="Q71">
        <v>0.26253911168730998</v>
      </c>
    </row>
    <row r="72" spans="1:17" x14ac:dyDescent="0.3">
      <c r="A72" t="s">
        <v>199</v>
      </c>
      <c r="B72" t="s">
        <v>200</v>
      </c>
      <c r="C72" t="str">
        <f>IFERROR(VLOOKUP(Table1[[#This Row],[Ticker]],[1]!Table2[[Symbol]:[Industry]],2,FALSE),"-")</f>
        <v>-</v>
      </c>
      <c r="D72" t="s">
        <v>201</v>
      </c>
      <c r="E72">
        <v>130145.971345</v>
      </c>
      <c r="F72">
        <v>4902.5</v>
      </c>
      <c r="G72">
        <v>5.0785327265234699</v>
      </c>
      <c r="H72">
        <v>1.46895198026799</v>
      </c>
      <c r="I72">
        <v>25.7955812383336</v>
      </c>
      <c r="J72">
        <v>3.98747047923416</v>
      </c>
      <c r="K72">
        <v>4660.6761848947499</v>
      </c>
      <c r="L72">
        <v>4145.0780103528996</v>
      </c>
      <c r="M72">
        <v>58.675115463470497</v>
      </c>
      <c r="N72">
        <v>0.77539742762833397</v>
      </c>
      <c r="O72">
        <v>2.4956654767975501</v>
      </c>
      <c r="P72">
        <v>48.772494158346703</v>
      </c>
      <c r="Q72">
        <v>-4.5744205239750001E-2</v>
      </c>
    </row>
    <row r="73" spans="1:17" x14ac:dyDescent="0.3">
      <c r="A73" t="s">
        <v>202</v>
      </c>
      <c r="B73" t="s">
        <v>203</v>
      </c>
      <c r="C73" t="str">
        <f>IFERROR(VLOOKUP(Table1[[#This Row],[Ticker]],[1]!Table2[[Symbol]:[Industry]],2,FALSE),"-")</f>
        <v>-</v>
      </c>
      <c r="D73" t="s">
        <v>34</v>
      </c>
      <c r="E73">
        <v>129904.61793648</v>
      </c>
      <c r="F73">
        <v>251.2</v>
      </c>
      <c r="G73">
        <v>2.2504771650322901</v>
      </c>
      <c r="H73">
        <v>-1.34923441037419</v>
      </c>
      <c r="I73">
        <v>-19.784354383014001</v>
      </c>
      <c r="J73">
        <v>0.20258919852867399</v>
      </c>
      <c r="K73">
        <v>254.79956073798601</v>
      </c>
      <c r="L73">
        <v>246.65752008637301</v>
      </c>
      <c r="M73">
        <v>55.470846861010202</v>
      </c>
      <c r="N73">
        <v>0.60716733576009196</v>
      </c>
      <c r="O73">
        <v>19.307324840764299</v>
      </c>
      <c r="P73">
        <v>34.836285560923201</v>
      </c>
      <c r="Q73">
        <v>0.14995180934057201</v>
      </c>
    </row>
    <row r="74" spans="1:17" x14ac:dyDescent="0.3">
      <c r="A74" t="s">
        <v>204</v>
      </c>
      <c r="B74" t="s">
        <v>205</v>
      </c>
      <c r="C74" t="str">
        <f>IFERROR(VLOOKUP(Table1[[#This Row],[Ticker]],[1]!Table2[[Symbol]:[Industry]],2,FALSE),"-")</f>
        <v>-</v>
      </c>
      <c r="D74" t="s">
        <v>51</v>
      </c>
      <c r="E74">
        <v>129052.1130156</v>
      </c>
      <c r="F74">
        <v>1598.05</v>
      </c>
      <c r="G74">
        <v>0.18330456420986899</v>
      </c>
      <c r="H74">
        <v>-4.4740514779359301E-2</v>
      </c>
      <c r="I74">
        <v>-5.26539993717937</v>
      </c>
      <c r="J74">
        <v>0.47415354209518001</v>
      </c>
      <c r="K74">
        <v>1534.8785234463601</v>
      </c>
      <c r="L74">
        <v>1415.47245121376</v>
      </c>
      <c r="M74">
        <v>63.777535562079301</v>
      </c>
      <c r="N74">
        <v>0.65743057819468997</v>
      </c>
      <c r="O74">
        <v>1.3610337598948601</v>
      </c>
      <c r="P74">
        <v>41.170494699646603</v>
      </c>
      <c r="Q74">
        <v>4.5955805421667002E-2</v>
      </c>
    </row>
    <row r="75" spans="1:17" x14ac:dyDescent="0.3">
      <c r="A75" t="s">
        <v>206</v>
      </c>
      <c r="B75" t="s">
        <v>207</v>
      </c>
      <c r="C75" t="str">
        <f>IFERROR(VLOOKUP(Table1[[#This Row],[Ticker]],[1]!Table2[[Symbol]:[Industry]],2,FALSE),"-")</f>
        <v>-</v>
      </c>
      <c r="D75" t="s">
        <v>60</v>
      </c>
      <c r="E75">
        <v>127884.19907528</v>
      </c>
      <c r="F75">
        <v>733.1</v>
      </c>
      <c r="G75">
        <v>81.260155970007403</v>
      </c>
      <c r="H75">
        <v>1.16470267009955</v>
      </c>
      <c r="I75">
        <v>27.780037135764001</v>
      </c>
      <c r="J75">
        <v>5.2846585048390002</v>
      </c>
      <c r="K75">
        <v>689.32214933499904</v>
      </c>
      <c r="L75">
        <v>577.50639669209795</v>
      </c>
      <c r="M75">
        <v>66.535617173030104</v>
      </c>
      <c r="N75">
        <v>0.50487038381555904</v>
      </c>
      <c r="O75">
        <v>2.5780930296003199</v>
      </c>
      <c r="P75">
        <v>114.29406606255399</v>
      </c>
      <c r="Q75">
        <v>0.105428046106483</v>
      </c>
    </row>
    <row r="76" spans="1:17" x14ac:dyDescent="0.3">
      <c r="A76" t="s">
        <v>208</v>
      </c>
      <c r="B76" t="s">
        <v>209</v>
      </c>
      <c r="C76" t="str">
        <f>IFERROR(VLOOKUP(Table1[[#This Row],[Ticker]],[1]!Table2[[Symbol]:[Industry]],2,FALSE),"-")</f>
        <v>-</v>
      </c>
      <c r="D76" t="s">
        <v>34</v>
      </c>
      <c r="E76">
        <v>127683.736410567</v>
      </c>
      <c r="F76">
        <v>115.96</v>
      </c>
      <c r="G76">
        <v>55.680245242865503</v>
      </c>
      <c r="H76">
        <v>-7.2851376547454798</v>
      </c>
      <c r="I76">
        <v>-18.7301174088533</v>
      </c>
      <c r="J76">
        <v>-0.90224993911608997</v>
      </c>
      <c r="K76">
        <v>119.245153726377</v>
      </c>
      <c r="L76">
        <v>111.099515868353</v>
      </c>
      <c r="M76">
        <v>47.712993733367</v>
      </c>
      <c r="N76">
        <v>0.47025212521067</v>
      </c>
      <c r="O76">
        <v>23.232149016902301</v>
      </c>
      <c r="P76">
        <v>89.013854930725302</v>
      </c>
      <c r="Q76">
        <v>0.13392981449157201</v>
      </c>
    </row>
    <row r="77" spans="1:17" x14ac:dyDescent="0.3">
      <c r="A77" t="s">
        <v>210</v>
      </c>
      <c r="B77" t="s">
        <v>211</v>
      </c>
      <c r="C77" t="str">
        <f>IFERROR(VLOOKUP(Table1[[#This Row],[Ticker]],[1]!Table2[[Symbol]:[Industry]],2,FALSE),"-")</f>
        <v>-</v>
      </c>
      <c r="D77" t="s">
        <v>212</v>
      </c>
      <c r="E77">
        <v>125672.18359283</v>
      </c>
      <c r="F77">
        <v>1046.1500000000001</v>
      </c>
      <c r="G77">
        <v>-8.9065669428098708</v>
      </c>
      <c r="H77">
        <v>-1.8303618019888299</v>
      </c>
      <c r="I77">
        <v>-19.519328241329301</v>
      </c>
      <c r="J77">
        <v>-5.7492031184519599</v>
      </c>
      <c r="K77">
        <v>1070.3042531006099</v>
      </c>
      <c r="L77">
        <v>1060.9325765460201</v>
      </c>
      <c r="M77">
        <v>34.250859724503002</v>
      </c>
      <c r="N77">
        <v>0.68915803314776802</v>
      </c>
      <c r="O77">
        <v>28.853414902260599</v>
      </c>
      <c r="P77">
        <v>52.5</v>
      </c>
      <c r="Q77">
        <v>-2.7563961483357002E-2</v>
      </c>
    </row>
    <row r="78" spans="1:17" x14ac:dyDescent="0.3">
      <c r="A78" t="s">
        <v>213</v>
      </c>
      <c r="B78" t="s">
        <v>214</v>
      </c>
      <c r="C78" t="str">
        <f>IFERROR(VLOOKUP(Table1[[#This Row],[Ticker]],[1]!Table2[[Symbol]:[Industry]],2,FALSE),"-")</f>
        <v>-</v>
      </c>
      <c r="D78" t="s">
        <v>139</v>
      </c>
      <c r="E78">
        <v>123137.74878533999</v>
      </c>
      <c r="F78">
        <v>1237.3</v>
      </c>
      <c r="G78">
        <v>61.988574260618797</v>
      </c>
      <c r="H78">
        <v>-14.562706223125501</v>
      </c>
      <c r="I78">
        <v>-4.8517393693374098</v>
      </c>
      <c r="J78">
        <v>-6.80826054131742</v>
      </c>
      <c r="K78">
        <v>1320.0593245085199</v>
      </c>
      <c r="L78">
        <v>1178.0107061532001</v>
      </c>
      <c r="M78">
        <v>47.045100401289801</v>
      </c>
      <c r="N78">
        <v>0.77995171403184904</v>
      </c>
      <c r="O78">
        <v>33.350844580942301</v>
      </c>
      <c r="P78">
        <v>93.011465564308494</v>
      </c>
      <c r="Q78">
        <v>8.0695638657337004E-2</v>
      </c>
    </row>
    <row r="79" spans="1:17" x14ac:dyDescent="0.3">
      <c r="A79" t="s">
        <v>215</v>
      </c>
      <c r="B79" t="s">
        <v>216</v>
      </c>
      <c r="C79" t="str">
        <f>IFERROR(VLOOKUP(Table1[[#This Row],[Ticker]],[1]!Table2[[Symbol]:[Industry]],2,FALSE),"-")</f>
        <v>-</v>
      </c>
      <c r="D79" t="s">
        <v>54</v>
      </c>
      <c r="E79">
        <v>121414.80588124999</v>
      </c>
      <c r="F79">
        <v>3229.45</v>
      </c>
      <c r="G79">
        <v>43.5980680535109</v>
      </c>
      <c r="H79">
        <v>5.2763416703763601</v>
      </c>
      <c r="I79">
        <v>23.424920114780701</v>
      </c>
      <c r="J79">
        <v>1.0073812704501</v>
      </c>
      <c r="K79">
        <v>2884.7007506313298</v>
      </c>
      <c r="L79">
        <v>2479.2553839102802</v>
      </c>
      <c r="M79">
        <v>75.746118492632107</v>
      </c>
      <c r="N79">
        <v>0.792723559081283</v>
      </c>
      <c r="O79">
        <v>1.2215702364179699</v>
      </c>
      <c r="P79">
        <v>83.402902007553095</v>
      </c>
      <c r="Q79">
        <v>0.10895702205462</v>
      </c>
    </row>
    <row r="80" spans="1:17" x14ac:dyDescent="0.3">
      <c r="A80" t="s">
        <v>217</v>
      </c>
      <c r="B80" t="s">
        <v>218</v>
      </c>
      <c r="C80" t="str">
        <f>IFERROR(VLOOKUP(Table1[[#This Row],[Ticker]],[1]!Table2[[Symbol]:[Industry]],2,FALSE),"-")</f>
        <v>-</v>
      </c>
      <c r="D80" t="s">
        <v>54</v>
      </c>
      <c r="E80">
        <v>121326.82547556001</v>
      </c>
      <c r="F80">
        <v>1443.8</v>
      </c>
      <c r="G80">
        <v>2.2454392590602801</v>
      </c>
      <c r="H80">
        <v>-1.8248088206483399</v>
      </c>
      <c r="I80">
        <v>18.714884527735801</v>
      </c>
      <c r="J80">
        <v>1.91210180793262</v>
      </c>
      <c r="K80">
        <v>1369.77655022606</v>
      </c>
      <c r="L80">
        <v>1254.7746441803499</v>
      </c>
      <c r="M80">
        <v>66.835185791475595</v>
      </c>
      <c r="N80">
        <v>1.1529191735914199</v>
      </c>
      <c r="O80">
        <v>2.2994874636376101</v>
      </c>
      <c r="P80">
        <v>42.780854430379698</v>
      </c>
      <c r="Q80">
        <v>0.116938628586006</v>
      </c>
    </row>
    <row r="81" spans="1:17" x14ac:dyDescent="0.3">
      <c r="A81" t="s">
        <v>219</v>
      </c>
      <c r="B81" t="s">
        <v>220</v>
      </c>
      <c r="C81" t="str">
        <f>IFERROR(VLOOKUP(Table1[[#This Row],[Ticker]],[1]!Table2[[Symbol]:[Industry]],2,FALSE),"-")</f>
        <v>-</v>
      </c>
      <c r="D81" t="s">
        <v>124</v>
      </c>
      <c r="E81">
        <v>120118.007961</v>
      </c>
      <c r="F81">
        <v>576.1</v>
      </c>
      <c r="G81">
        <v>324.30270011081899</v>
      </c>
      <c r="H81">
        <v>2.5378236931613598</v>
      </c>
      <c r="I81">
        <v>103.14768845752801</v>
      </c>
      <c r="J81">
        <v>-1.0218923962534501</v>
      </c>
      <c r="K81">
        <v>523.93286824500399</v>
      </c>
      <c r="L81">
        <v>356.76913349186202</v>
      </c>
      <c r="M81">
        <v>55.229334677663097</v>
      </c>
      <c r="N81">
        <v>0.45736108813023002</v>
      </c>
      <c r="O81">
        <v>12.306891164728301</v>
      </c>
      <c r="P81">
        <v>365.72352465642598</v>
      </c>
      <c r="Q81">
        <v>0.22473452718238399</v>
      </c>
    </row>
    <row r="82" spans="1:17" x14ac:dyDescent="0.3">
      <c r="A82" t="s">
        <v>221</v>
      </c>
      <c r="B82" t="s">
        <v>222</v>
      </c>
      <c r="C82" t="str">
        <f>IFERROR(VLOOKUP(Table1[[#This Row],[Ticker]],[1]!Table2[[Symbol]:[Industry]],2,FALSE),"-")</f>
        <v>-</v>
      </c>
      <c r="D82" t="s">
        <v>223</v>
      </c>
      <c r="E82">
        <v>119678.25304512</v>
      </c>
      <c r="F82">
        <v>1209.5999999999999</v>
      </c>
      <c r="G82">
        <v>15.622378778919</v>
      </c>
      <c r="H82">
        <v>-0.37451880449276298</v>
      </c>
      <c r="I82">
        <v>-9.2339848722757996</v>
      </c>
      <c r="J82">
        <v>2.0897729216244199</v>
      </c>
      <c r="K82">
        <v>1164.82949141209</v>
      </c>
      <c r="L82">
        <v>1082.5566183231499</v>
      </c>
      <c r="M82">
        <v>59.280172404562698</v>
      </c>
      <c r="N82">
        <v>0.53059978235924499</v>
      </c>
      <c r="O82">
        <v>3.6227181566753601</v>
      </c>
      <c r="P82">
        <v>47.8581259410199</v>
      </c>
      <c r="Q82">
        <v>1.2437108716952E-2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Row],[Ticker]],[1]!Table2[[Symbol]:[Industry]],2,FALSE),"-")</f>
        <v>-</v>
      </c>
      <c r="D83" t="s">
        <v>226</v>
      </c>
      <c r="E83">
        <v>118813.7021464</v>
      </c>
      <c r="F83">
        <v>1895.2</v>
      </c>
      <c r="G83">
        <v>14.1673473022925</v>
      </c>
      <c r="H83">
        <v>2.4975269211283999</v>
      </c>
      <c r="I83">
        <v>16.298817777927798</v>
      </c>
      <c r="J83">
        <v>-1.4670180983185E-2</v>
      </c>
      <c r="K83">
        <v>1835.7508008217701</v>
      </c>
      <c r="L83">
        <v>1639.0589881507401</v>
      </c>
      <c r="M83">
        <v>59.001627348402899</v>
      </c>
      <c r="N83">
        <v>0.68681660126563404</v>
      </c>
      <c r="O83">
        <v>4.7593921485858903</v>
      </c>
      <c r="P83">
        <v>53.7251084884617</v>
      </c>
      <c r="Q83">
        <v>3.6454070091789998E-3</v>
      </c>
    </row>
    <row r="84" spans="1:17" x14ac:dyDescent="0.3">
      <c r="A84" t="s">
        <v>227</v>
      </c>
      <c r="B84" t="s">
        <v>228</v>
      </c>
      <c r="C84" t="str">
        <f>IFERROR(VLOOKUP(Table1[[#This Row],[Ticker]],[1]!Table2[[Symbol]:[Industry]],2,FALSE),"-")</f>
        <v>-</v>
      </c>
      <c r="D84" t="s">
        <v>229</v>
      </c>
      <c r="E84">
        <v>117983.99176271399</v>
      </c>
      <c r="F84">
        <v>437.95</v>
      </c>
      <c r="G84">
        <v>123.88120932165999</v>
      </c>
      <c r="H84">
        <v>-4.2442601885965203</v>
      </c>
      <c r="I84">
        <v>69.588338008838505</v>
      </c>
      <c r="J84">
        <v>1.5697204623763901</v>
      </c>
      <c r="K84">
        <v>402.41720816406502</v>
      </c>
      <c r="L84">
        <v>316.47839967974301</v>
      </c>
      <c r="M84">
        <v>68.489103300275204</v>
      </c>
      <c r="N84">
        <v>0.215164550441102</v>
      </c>
      <c r="O84">
        <v>3.50496632035621</v>
      </c>
      <c r="P84">
        <v>163.27021340547</v>
      </c>
      <c r="Q84">
        <v>6.7222198177447998E-2</v>
      </c>
    </row>
    <row r="85" spans="1:17" x14ac:dyDescent="0.3">
      <c r="A85" t="s">
        <v>230</v>
      </c>
      <c r="B85" t="s">
        <v>231</v>
      </c>
      <c r="C85" t="str">
        <f>IFERROR(VLOOKUP(Table1[[#This Row],[Ticker]],[1]!Table2[[Symbol]:[Industry]],2,FALSE),"-")</f>
        <v>-</v>
      </c>
      <c r="D85" t="s">
        <v>57</v>
      </c>
      <c r="E85">
        <v>116879.902822305</v>
      </c>
      <c r="F85">
        <v>718.55</v>
      </c>
      <c r="G85">
        <v>260.872902121604</v>
      </c>
      <c r="H85">
        <v>23.419447939732901</v>
      </c>
      <c r="I85">
        <v>74.975357595457396</v>
      </c>
      <c r="J85">
        <v>-0.19723455604797799</v>
      </c>
      <c r="K85">
        <v>583.77233280405903</v>
      </c>
      <c r="L85">
        <v>425.01440678863901</v>
      </c>
      <c r="M85">
        <v>76.373840817582305</v>
      </c>
      <c r="N85">
        <v>0.94611993994875798</v>
      </c>
      <c r="O85">
        <v>1.56565305128384</v>
      </c>
      <c r="P85">
        <v>298.45656192236601</v>
      </c>
      <c r="Q85">
        <v>0.17658077664932401</v>
      </c>
    </row>
    <row r="86" spans="1:17" x14ac:dyDescent="0.3">
      <c r="A86" t="s">
        <v>232</v>
      </c>
      <c r="B86" t="s">
        <v>233</v>
      </c>
      <c r="C86" t="str">
        <f>IFERROR(VLOOKUP(Table1[[#This Row],[Ticker]],[1]!Table2[[Symbol]:[Industry]],2,FALSE),"-")</f>
        <v>-</v>
      </c>
      <c r="D86" t="s">
        <v>34</v>
      </c>
      <c r="E86">
        <v>116004.10401507199</v>
      </c>
      <c r="F86">
        <v>61.37</v>
      </c>
      <c r="G86">
        <v>68.111987178349395</v>
      </c>
      <c r="H86">
        <v>-12.027721602560201</v>
      </c>
      <c r="I86">
        <v>-17.553657167374801</v>
      </c>
      <c r="J86">
        <v>-2.8493861635575399</v>
      </c>
      <c r="K86">
        <v>63.521743512184003</v>
      </c>
      <c r="L86">
        <v>57.569849867320798</v>
      </c>
      <c r="M86">
        <v>41.744217786041297</v>
      </c>
      <c r="N86">
        <v>0.29898805599052802</v>
      </c>
      <c r="O86">
        <v>36.467329313996999</v>
      </c>
      <c r="P86">
        <v>104.56666666666599</v>
      </c>
      <c r="Q86">
        <v>0.110273376948321</v>
      </c>
    </row>
    <row r="87" spans="1:17" x14ac:dyDescent="0.3">
      <c r="A87" t="s">
        <v>234</v>
      </c>
      <c r="B87" t="s">
        <v>235</v>
      </c>
      <c r="C87" t="str">
        <f>IFERROR(VLOOKUP(Table1[[#This Row],[Ticker]],[1]!Table2[[Symbol]:[Industry]],2,FALSE),"-")</f>
        <v>-</v>
      </c>
      <c r="D87" t="s">
        <v>51</v>
      </c>
      <c r="E87">
        <v>115985.462869214</v>
      </c>
      <c r="F87">
        <v>6962.95</v>
      </c>
      <c r="G87">
        <v>-9.3039792762569604</v>
      </c>
      <c r="H87">
        <v>-0.67233342390490902</v>
      </c>
      <c r="I87">
        <v>-4.74153565367964</v>
      </c>
      <c r="J87">
        <v>-1.2486481708466799</v>
      </c>
      <c r="K87">
        <v>6679.11394661544</v>
      </c>
      <c r="L87">
        <v>6150.3624494716996</v>
      </c>
      <c r="M87">
        <v>55.257114498743199</v>
      </c>
      <c r="N87">
        <v>0.61581581883711101</v>
      </c>
      <c r="O87">
        <v>2.0752698209810498</v>
      </c>
      <c r="P87">
        <v>33.760121408880799</v>
      </c>
      <c r="Q87">
        <v>1.1984916977534E-2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Row],[Ticker]],[1]!Table2[[Symbol]:[Industry]],2,FALSE),"-")</f>
        <v>-</v>
      </c>
      <c r="D88" t="s">
        <v>186</v>
      </c>
      <c r="E88">
        <v>114030.51425353999</v>
      </c>
      <c r="F88">
        <v>643.4</v>
      </c>
      <c r="G88">
        <v>-13.7500072158549</v>
      </c>
      <c r="H88">
        <v>2.2611745654420798</v>
      </c>
      <c r="I88">
        <v>7.4260164291422601</v>
      </c>
      <c r="J88">
        <v>3.7814850216407301</v>
      </c>
      <c r="K88">
        <v>618.97810629387095</v>
      </c>
      <c r="L88">
        <v>576.10995083694399</v>
      </c>
      <c r="M88">
        <v>58.344368878812404</v>
      </c>
      <c r="N88">
        <v>0.62250740425001005</v>
      </c>
      <c r="O88">
        <v>2.9452906434566302</v>
      </c>
      <c r="P88">
        <v>31.520850367947599</v>
      </c>
      <c r="Q88">
        <v>-7.8502923624015994E-2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Row],[Ticker]],[1]!Table2[[Symbol]:[Industry]],2,FALSE),"-")</f>
        <v>-</v>
      </c>
      <c r="D89" t="s">
        <v>51</v>
      </c>
      <c r="E89">
        <v>113785.35692799999</v>
      </c>
      <c r="F89">
        <v>3362</v>
      </c>
      <c r="G89">
        <v>41.836914343802697</v>
      </c>
      <c r="H89">
        <v>3.8911503672671399</v>
      </c>
      <c r="I89">
        <v>15.328911872607801</v>
      </c>
      <c r="J89">
        <v>-1.77343962659097</v>
      </c>
      <c r="K89">
        <v>3119.5333623566098</v>
      </c>
      <c r="L89">
        <v>2671.28971027018</v>
      </c>
      <c r="M89">
        <v>66.713537717332699</v>
      </c>
      <c r="N89">
        <v>0.71050326208605796</v>
      </c>
      <c r="O89">
        <v>0.89083878643663095</v>
      </c>
      <c r="P89">
        <v>89.723766259417005</v>
      </c>
      <c r="Q89">
        <v>9.2024339326810006E-2</v>
      </c>
    </row>
    <row r="90" spans="1:17" x14ac:dyDescent="0.3">
      <c r="A90" t="s">
        <v>240</v>
      </c>
      <c r="B90" t="s">
        <v>241</v>
      </c>
      <c r="C90" t="str">
        <f>IFERROR(VLOOKUP(Table1[[#This Row],[Ticker]],[1]!Table2[[Symbol]:[Industry]],2,FALSE),"-")</f>
        <v>-</v>
      </c>
      <c r="D90" t="s">
        <v>51</v>
      </c>
      <c r="E90">
        <v>112119.62233575</v>
      </c>
      <c r="F90">
        <v>1114.25</v>
      </c>
      <c r="G90">
        <v>45.810333844473597</v>
      </c>
      <c r="H90">
        <v>-10.121300567629801</v>
      </c>
      <c r="I90">
        <v>5.4779816088409099</v>
      </c>
      <c r="J90">
        <v>-8.0226101715420199</v>
      </c>
      <c r="K90">
        <v>1159.7405789392999</v>
      </c>
      <c r="L90">
        <v>962.73622553206496</v>
      </c>
      <c r="M90">
        <v>27.3187854363177</v>
      </c>
      <c r="N90">
        <v>1.66609497003141</v>
      </c>
      <c r="O90">
        <v>18.851245232218901</v>
      </c>
      <c r="P90">
        <v>96.257155438132898</v>
      </c>
      <c r="Q90">
        <v>7.7303347269617004E-2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Row],[Ticker]],[1]!Table2[[Symbol]:[Industry]],2,FALSE),"-")</f>
        <v>-</v>
      </c>
      <c r="D91" t="s">
        <v>27</v>
      </c>
      <c r="E91">
        <v>111798.50589056</v>
      </c>
      <c r="F91">
        <v>16.04</v>
      </c>
      <c r="G91">
        <v>48.366467465087801</v>
      </c>
      <c r="H91">
        <v>-2.4788421885604901</v>
      </c>
      <c r="I91">
        <v>-11.5022058187332</v>
      </c>
      <c r="J91">
        <v>-3.1556653511594099</v>
      </c>
      <c r="K91">
        <v>15.8732090359805</v>
      </c>
      <c r="L91">
        <v>14.326476734965199</v>
      </c>
      <c r="M91">
        <v>54.630062675892901</v>
      </c>
      <c r="N91">
        <v>0.43160037657456701</v>
      </c>
      <c r="O91">
        <v>19.576059850374001</v>
      </c>
      <c r="P91">
        <v>88.705882352941103</v>
      </c>
      <c r="Q91">
        <v>7.6034576478533997E-2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Row],[Ticker]],[1]!Table2[[Symbol]:[Industry]],2,FALSE),"-")</f>
        <v>-</v>
      </c>
      <c r="D92" t="s">
        <v>163</v>
      </c>
      <c r="E92">
        <v>111547.67448012</v>
      </c>
      <c r="F92">
        <v>729.8</v>
      </c>
      <c r="G92">
        <v>47.884138082612203</v>
      </c>
      <c r="H92">
        <v>-0.81769435798728995</v>
      </c>
      <c r="I92">
        <v>53.502654280106597</v>
      </c>
      <c r="J92">
        <v>2.3748345482100799</v>
      </c>
      <c r="K92">
        <v>701.21373471184097</v>
      </c>
      <c r="L92">
        <v>579.38529178717397</v>
      </c>
      <c r="M92">
        <v>53.527059154989502</v>
      </c>
      <c r="N92">
        <v>0.565915562893332</v>
      </c>
      <c r="O92">
        <v>7.3924362839134101</v>
      </c>
      <c r="P92">
        <v>103.17371937639101</v>
      </c>
      <c r="Q92">
        <v>0.237386410644639</v>
      </c>
    </row>
    <row r="93" spans="1:17" x14ac:dyDescent="0.3">
      <c r="A93" t="s">
        <v>246</v>
      </c>
      <c r="B93" t="s">
        <v>247</v>
      </c>
      <c r="C93" t="str">
        <f>IFERROR(VLOOKUP(Table1[[#This Row],[Ticker]],[1]!Table2[[Symbol]:[Industry]],2,FALSE),"-")</f>
        <v>-</v>
      </c>
      <c r="D93" t="s">
        <v>248</v>
      </c>
      <c r="E93">
        <v>110565.6504446</v>
      </c>
      <c r="F93">
        <v>9934.6</v>
      </c>
      <c r="G93">
        <v>5.7970365803999799</v>
      </c>
      <c r="H93">
        <v>2.8902991562681102</v>
      </c>
      <c r="I93">
        <v>1.45049804240312</v>
      </c>
      <c r="J93">
        <v>1.9260873036298001</v>
      </c>
      <c r="K93">
        <v>9336.5996052882601</v>
      </c>
      <c r="L93">
        <v>8477.6303568080293</v>
      </c>
      <c r="M93">
        <v>71.335869742217696</v>
      </c>
      <c r="N93">
        <v>0.57288610928135197</v>
      </c>
      <c r="O93">
        <v>1.4132426066474799</v>
      </c>
      <c r="P93">
        <v>49.8906139199444</v>
      </c>
      <c r="Q93">
        <v>9.8866653631026993E-2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Row],[Ticker]],[1]!Table2[[Symbol]:[Industry]],2,FALSE),"-")</f>
        <v>-</v>
      </c>
      <c r="D94" t="s">
        <v>24</v>
      </c>
      <c r="E94">
        <v>107727.58204936</v>
      </c>
      <c r="F94">
        <v>1383.2</v>
      </c>
      <c r="G94">
        <v>-31.718183364037799</v>
      </c>
      <c r="H94">
        <v>-3.9588892460698601</v>
      </c>
      <c r="I94">
        <v>-20.058366714374099</v>
      </c>
      <c r="J94">
        <v>0.148565418570511</v>
      </c>
      <c r="K94">
        <v>1409.8528695872601</v>
      </c>
      <c r="L94">
        <v>1441.53728124093</v>
      </c>
      <c r="M94">
        <v>54.441904514097502</v>
      </c>
      <c r="N94">
        <v>0.96035958011533895</v>
      </c>
      <c r="O94">
        <v>22.5057836899942</v>
      </c>
      <c r="P94">
        <v>4.0625940415287296</v>
      </c>
      <c r="Q94">
        <v>1.6696756484156999E-2</v>
      </c>
    </row>
    <row r="95" spans="1:17" x14ac:dyDescent="0.3">
      <c r="A95" t="s">
        <v>251</v>
      </c>
      <c r="B95" t="s">
        <v>252</v>
      </c>
      <c r="C95" t="str">
        <f>IFERROR(VLOOKUP(Table1[[#This Row],[Ticker]],[1]!Table2[[Symbol]:[Industry]],2,FALSE),"-")</f>
        <v>-</v>
      </c>
      <c r="D95" t="s">
        <v>37</v>
      </c>
      <c r="E95">
        <v>107435.645545469</v>
      </c>
      <c r="F95">
        <v>744.15</v>
      </c>
      <c r="G95">
        <v>5.9008812001765403</v>
      </c>
      <c r="H95">
        <v>-0.84005624859479699</v>
      </c>
      <c r="I95">
        <v>30.722010622079001</v>
      </c>
      <c r="J95">
        <v>-1.0555493235775599</v>
      </c>
      <c r="K95">
        <v>683.14486673501096</v>
      </c>
      <c r="L95">
        <v>603.39333126153497</v>
      </c>
      <c r="M95">
        <v>63.548455529320101</v>
      </c>
      <c r="N95">
        <v>0.83701868968283299</v>
      </c>
      <c r="O95">
        <v>1.1153665255660901</v>
      </c>
      <c r="P95">
        <v>60.567483007875701</v>
      </c>
      <c r="Q95">
        <v>-3.3889432984072002E-2</v>
      </c>
    </row>
    <row r="96" spans="1:17" x14ac:dyDescent="0.3">
      <c r="A96" t="s">
        <v>253</v>
      </c>
      <c r="B96" t="s">
        <v>254</v>
      </c>
      <c r="C96" t="str">
        <f>IFERROR(VLOOKUP(Table1[[#This Row],[Ticker]],[1]!Table2[[Symbol]:[Industry]],2,FALSE),"-")</f>
        <v>-</v>
      </c>
      <c r="D96" t="s">
        <v>104</v>
      </c>
      <c r="E96">
        <v>107120.35010729</v>
      </c>
      <c r="F96">
        <v>5356.55</v>
      </c>
      <c r="G96">
        <v>52.852525280385798</v>
      </c>
      <c r="H96">
        <v>-4.08610652119558</v>
      </c>
      <c r="I96">
        <v>8.2130411803873304</v>
      </c>
      <c r="J96">
        <v>1.4930360353361201</v>
      </c>
      <c r="K96">
        <v>5315.9217656709998</v>
      </c>
      <c r="L96">
        <v>4700.9714034483804</v>
      </c>
      <c r="M96">
        <v>58.570932675458302</v>
      </c>
      <c r="N96">
        <v>1.2571825472212299</v>
      </c>
      <c r="O96">
        <v>10.0437781781183</v>
      </c>
      <c r="P96">
        <v>85.344544212037803</v>
      </c>
      <c r="Q96">
        <v>7.4441680497934995E-2</v>
      </c>
    </row>
    <row r="97" spans="1:17" x14ac:dyDescent="0.3">
      <c r="A97" t="s">
        <v>255</v>
      </c>
      <c r="B97" t="s">
        <v>256</v>
      </c>
      <c r="C97" t="str">
        <f>IFERROR(VLOOKUP(Table1[[#This Row],[Ticker]],[1]!Table2[[Symbol]:[Industry]],2,FALSE),"-")</f>
        <v>-</v>
      </c>
      <c r="D97" t="s">
        <v>37</v>
      </c>
      <c r="E97">
        <v>106404.605230015</v>
      </c>
      <c r="F97">
        <v>2153.35</v>
      </c>
      <c r="G97">
        <v>32.373499019186802</v>
      </c>
      <c r="H97">
        <v>7.1343288528684399</v>
      </c>
      <c r="I97">
        <v>12.004427373305701</v>
      </c>
      <c r="J97">
        <v>3.6590235601976402</v>
      </c>
      <c r="K97">
        <v>1921.6686544256299</v>
      </c>
      <c r="L97">
        <v>1686.6701477669001</v>
      </c>
      <c r="M97">
        <v>83.445552788516395</v>
      </c>
      <c r="N97">
        <v>0.96201237913909399</v>
      </c>
      <c r="O97">
        <v>0.30882113915526799</v>
      </c>
      <c r="P97">
        <v>70.090837282780399</v>
      </c>
      <c r="Q97">
        <v>-4.459547814591E-3</v>
      </c>
    </row>
    <row r="98" spans="1:17" x14ac:dyDescent="0.3">
      <c r="A98" t="s">
        <v>257</v>
      </c>
      <c r="B98" t="s">
        <v>258</v>
      </c>
      <c r="C98" t="str">
        <f>IFERROR(VLOOKUP(Table1[[#This Row],[Ticker]],[1]!Table2[[Symbol]:[Industry]],2,FALSE),"-")</f>
        <v>-</v>
      </c>
      <c r="D98" t="s">
        <v>259</v>
      </c>
      <c r="E98">
        <v>105713.89105024999</v>
      </c>
      <c r="F98">
        <v>77.5</v>
      </c>
      <c r="G98">
        <v>199.93147928541799</v>
      </c>
      <c r="H98">
        <v>20.726174021324098</v>
      </c>
      <c r="I98">
        <v>61.260896639427003</v>
      </c>
      <c r="J98">
        <v>-7.5027908453832799</v>
      </c>
      <c r="K98">
        <v>65.279285201435002</v>
      </c>
      <c r="L98">
        <v>47.940495292989603</v>
      </c>
      <c r="M98">
        <v>55.913958342441802</v>
      </c>
      <c r="N98">
        <v>1.0668637651012201</v>
      </c>
      <c r="O98">
        <v>8.7612903225806598</v>
      </c>
      <c r="P98">
        <v>257.142857142857</v>
      </c>
      <c r="Q98">
        <v>0.22499416757482099</v>
      </c>
    </row>
    <row r="99" spans="1:17" x14ac:dyDescent="0.3">
      <c r="A99" t="s">
        <v>260</v>
      </c>
      <c r="B99" t="s">
        <v>261</v>
      </c>
      <c r="C99" t="str">
        <f>IFERROR(VLOOKUP(Table1[[#This Row],[Ticker]],[1]!Table2[[Symbol]:[Industry]],2,FALSE),"-")</f>
        <v>-</v>
      </c>
      <c r="D99" t="s">
        <v>262</v>
      </c>
      <c r="E99">
        <v>104465.592</v>
      </c>
      <c r="F99">
        <v>3768.6</v>
      </c>
      <c r="G99">
        <v>89.516734910482995</v>
      </c>
      <c r="H99">
        <v>2.7525304347744499</v>
      </c>
      <c r="I99">
        <v>24.135045989497101</v>
      </c>
      <c r="J99">
        <v>0.69011715874379798</v>
      </c>
      <c r="K99">
        <v>3732.8995324858402</v>
      </c>
      <c r="L99">
        <v>3097.5134417182398</v>
      </c>
      <c r="M99">
        <v>48.509626501462598</v>
      </c>
      <c r="N99">
        <v>0.48122238152287</v>
      </c>
      <c r="O99">
        <v>10.7015867961577</v>
      </c>
      <c r="P99">
        <v>127.944111776447</v>
      </c>
      <c r="Q99">
        <v>0.192217769940841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Row],[Ticker]],[1]!Table2[[Symbol]:[Industry]],2,FALSE),"-")</f>
        <v>-</v>
      </c>
      <c r="D100" t="s">
        <v>265</v>
      </c>
      <c r="E100">
        <v>103934.800139435</v>
      </c>
      <c r="F100">
        <v>1428.95</v>
      </c>
      <c r="G100">
        <v>12.989249491378599</v>
      </c>
      <c r="H100">
        <v>0.83153379660476701</v>
      </c>
      <c r="I100">
        <v>11.2000358080236</v>
      </c>
      <c r="J100">
        <v>2.3644777912481998</v>
      </c>
      <c r="K100">
        <v>1359.3054242790499</v>
      </c>
      <c r="L100">
        <v>1203.0697899592001</v>
      </c>
      <c r="M100">
        <v>51.934443202069801</v>
      </c>
      <c r="N100">
        <v>0.56513967387105102</v>
      </c>
      <c r="O100">
        <v>3.6005458553483201</v>
      </c>
      <c r="P100">
        <v>45.610638406276998</v>
      </c>
      <c r="Q100">
        <v>7.2436662680542996E-2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Row],[Ticker]],[1]!Table2[[Symbol]:[Industry]],2,FALSE),"-")</f>
        <v>-</v>
      </c>
      <c r="D101" t="s">
        <v>163</v>
      </c>
      <c r="E101">
        <v>103695.8467119</v>
      </c>
      <c r="F101">
        <v>297.8</v>
      </c>
      <c r="G101">
        <v>141.98358800872501</v>
      </c>
      <c r="H101">
        <v>-9.5401460699688894</v>
      </c>
      <c r="I101">
        <v>21.081625642545902</v>
      </c>
      <c r="J101">
        <v>-0.59682639017102301</v>
      </c>
      <c r="K101">
        <v>299.609859395846</v>
      </c>
      <c r="L101">
        <v>249.698442107614</v>
      </c>
      <c r="M101">
        <v>49.318778261680102</v>
      </c>
      <c r="N101">
        <v>0.39432528004923001</v>
      </c>
      <c r="O101">
        <v>12.6091336467427</v>
      </c>
      <c r="P101">
        <v>180.81093823667999</v>
      </c>
      <c r="Q101">
        <v>0.180615496591815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Row],[Ticker]],[1]!Table2[[Symbol]:[Industry]],2,FALSE),"-")</f>
        <v>-</v>
      </c>
      <c r="D102" t="s">
        <v>270</v>
      </c>
      <c r="E102">
        <v>102868.231608225</v>
      </c>
      <c r="F102">
        <v>95.67</v>
      </c>
      <c r="G102">
        <v>28.015532371578399</v>
      </c>
      <c r="H102">
        <v>-8.8948846913750401</v>
      </c>
      <c r="I102">
        <v>-4.5992490738260301</v>
      </c>
      <c r="J102">
        <v>-0.96954310629894103</v>
      </c>
      <c r="K102">
        <v>93.070228723439797</v>
      </c>
      <c r="L102">
        <v>82.964662468715105</v>
      </c>
      <c r="M102">
        <v>46.203393144032901</v>
      </c>
      <c r="N102">
        <v>0.52821709853740195</v>
      </c>
      <c r="O102">
        <v>12.7835267063865</v>
      </c>
      <c r="P102">
        <v>61.468354430379698</v>
      </c>
      <c r="Q102">
        <v>9.0413580483723999E-2</v>
      </c>
    </row>
    <row r="103" spans="1:17" x14ac:dyDescent="0.3">
      <c r="A103" t="s">
        <v>271</v>
      </c>
      <c r="B103" t="s">
        <v>272</v>
      </c>
      <c r="C103" t="str">
        <f>IFERROR(VLOOKUP(Table1[[#This Row],[Ticker]],[1]!Table2[[Symbol]:[Industry]],2,FALSE),"-")</f>
        <v>-</v>
      </c>
      <c r="D103" t="s">
        <v>226</v>
      </c>
      <c r="E103">
        <v>101803.860751125</v>
      </c>
      <c r="F103">
        <v>6769.55</v>
      </c>
      <c r="G103">
        <v>3.0512139968535599</v>
      </c>
      <c r="H103">
        <v>2.0276020389707101</v>
      </c>
      <c r="I103">
        <v>29.310635863654198</v>
      </c>
      <c r="J103">
        <v>-1.26824101518454</v>
      </c>
      <c r="K103">
        <v>6594.4250247813297</v>
      </c>
      <c r="L103">
        <v>5793.4540502435902</v>
      </c>
      <c r="M103">
        <v>58.0747808323013</v>
      </c>
      <c r="N103">
        <v>0.62136340611056096</v>
      </c>
      <c r="O103">
        <v>8.3004040150379303</v>
      </c>
      <c r="P103">
        <v>78.099184425151293</v>
      </c>
      <c r="Q103">
        <v>0.14014273014249001</v>
      </c>
    </row>
    <row r="104" spans="1:17" x14ac:dyDescent="0.3">
      <c r="A104" t="s">
        <v>273</v>
      </c>
      <c r="B104" t="s">
        <v>274</v>
      </c>
      <c r="C104" t="str">
        <f>IFERROR(VLOOKUP(Table1[[#This Row],[Ticker]],[1]!Table2[[Symbol]:[Industry]],2,FALSE),"-")</f>
        <v>-</v>
      </c>
      <c r="D104" t="s">
        <v>46</v>
      </c>
      <c r="E104">
        <v>100838.2203416</v>
      </c>
      <c r="F104">
        <v>95.5</v>
      </c>
      <c r="G104">
        <v>27.345891333400498</v>
      </c>
      <c r="H104">
        <v>-2.6282740667969602</v>
      </c>
      <c r="I104">
        <v>-1.33068159840972</v>
      </c>
      <c r="J104">
        <v>-1.96410074192485</v>
      </c>
      <c r="K104">
        <v>94.788165314364207</v>
      </c>
      <c r="L104">
        <v>83.242657801687997</v>
      </c>
      <c r="M104">
        <v>47.637881134241503</v>
      </c>
      <c r="N104">
        <v>0.66514997822335498</v>
      </c>
      <c r="O104">
        <v>8.6387434554973694</v>
      </c>
      <c r="P104">
        <v>83.653846153846104</v>
      </c>
      <c r="Q104">
        <v>0.149212019646487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Row],[Ticker]],[1]!Table2[[Symbol]:[Industry]],2,FALSE),"-")</f>
        <v>-</v>
      </c>
      <c r="D105" t="s">
        <v>34</v>
      </c>
      <c r="E105">
        <v>100548.1692171</v>
      </c>
      <c r="F105">
        <v>110.85</v>
      </c>
      <c r="G105">
        <v>39.821269580841999</v>
      </c>
      <c r="H105">
        <v>-4.3109847352493498</v>
      </c>
      <c r="I105">
        <v>-15.7871478708777</v>
      </c>
      <c r="J105">
        <v>-0.18397472198400999</v>
      </c>
      <c r="K105">
        <v>112.76096936153</v>
      </c>
      <c r="L105">
        <v>105.228044329271</v>
      </c>
      <c r="M105">
        <v>51.564275607780502</v>
      </c>
      <c r="N105">
        <v>0.47438444210064501</v>
      </c>
      <c r="O105">
        <v>16.283265674334601</v>
      </c>
      <c r="P105">
        <v>73.6100234925606</v>
      </c>
      <c r="Q105">
        <v>0.15546072417107101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Row],[Ticker]],[1]!Table2[[Symbol]:[Industry]],2,FALSE),"-")</f>
        <v>-</v>
      </c>
      <c r="D106" t="s">
        <v>51</v>
      </c>
      <c r="E106">
        <v>99026.212894694996</v>
      </c>
      <c r="F106">
        <v>2171.5500000000002</v>
      </c>
      <c r="G106">
        <v>66.132512390879995</v>
      </c>
      <c r="H106">
        <v>13.4059297336326</v>
      </c>
      <c r="I106">
        <v>21.1305610029079</v>
      </c>
      <c r="J106">
        <v>0.30270178497204098</v>
      </c>
      <c r="K106">
        <v>1900.56219029915</v>
      </c>
      <c r="L106">
        <v>1594.62835903831</v>
      </c>
      <c r="M106">
        <v>77.573165449050606</v>
      </c>
      <c r="N106">
        <v>0.80234146115965199</v>
      </c>
      <c r="O106">
        <v>0.34307292026432001</v>
      </c>
      <c r="P106">
        <v>101.95768425947399</v>
      </c>
      <c r="Q106">
        <v>9.8733021462424006E-2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Row],[Ticker]],[1]!Table2[[Symbol]:[Industry]],2,FALSE),"-")</f>
        <v>-</v>
      </c>
      <c r="D107" t="s">
        <v>127</v>
      </c>
      <c r="E107">
        <v>98021.190015839995</v>
      </c>
      <c r="F107">
        <v>968.8</v>
      </c>
      <c r="G107">
        <v>17.860948757388702</v>
      </c>
      <c r="H107">
        <v>-0.13937399370679401</v>
      </c>
      <c r="I107">
        <v>12.128330588938001</v>
      </c>
      <c r="J107">
        <v>1.5200917480890399</v>
      </c>
      <c r="K107">
        <v>969.92754390932805</v>
      </c>
      <c r="L107">
        <v>878.90622455561697</v>
      </c>
      <c r="M107">
        <v>57.422520501383303</v>
      </c>
      <c r="N107">
        <v>0.65785159807443805</v>
      </c>
      <c r="O107">
        <v>13.232865400495401</v>
      </c>
      <c r="P107">
        <v>66.574965612104506</v>
      </c>
      <c r="Q107">
        <v>0.104399946104846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Row],[Ticker]],[1]!Table2[[Symbol]:[Industry]],2,FALSE),"-")</f>
        <v>-</v>
      </c>
      <c r="D108" t="s">
        <v>283</v>
      </c>
      <c r="E108">
        <v>97506.846221265005</v>
      </c>
      <c r="F108">
        <v>6781.45</v>
      </c>
      <c r="G108">
        <v>8.3874237484053502</v>
      </c>
      <c r="H108">
        <v>3.7173241280849201E-2</v>
      </c>
      <c r="I108">
        <v>-10.271405880751701</v>
      </c>
      <c r="J108">
        <v>-0.548211181310578</v>
      </c>
      <c r="K108">
        <v>6497.6667857626599</v>
      </c>
      <c r="L108">
        <v>6051.0015649088</v>
      </c>
      <c r="M108">
        <v>59.030707086824002</v>
      </c>
      <c r="N108">
        <v>1.2223563368244701</v>
      </c>
      <c r="O108">
        <v>2.15219458965265</v>
      </c>
      <c r="P108">
        <v>43.492382564536598</v>
      </c>
      <c r="Q108">
        <v>8.8639034927569995E-3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Row],[Ticker]],[1]!Table2[[Symbol]:[Industry]],2,FALSE),"-")</f>
        <v>-</v>
      </c>
      <c r="D109" t="s">
        <v>51</v>
      </c>
      <c r="E109">
        <v>97240.338733979996</v>
      </c>
      <c r="F109">
        <v>2427.1</v>
      </c>
      <c r="G109">
        <v>7.0326578651830598</v>
      </c>
      <c r="H109">
        <v>11.578864633099201</v>
      </c>
      <c r="I109">
        <v>2.9165384451224101</v>
      </c>
      <c r="J109">
        <v>-0.13033722116832699</v>
      </c>
      <c r="K109">
        <v>2182.9621763843402</v>
      </c>
      <c r="L109">
        <v>2079.7768498580499</v>
      </c>
      <c r="M109">
        <v>78.645746981063098</v>
      </c>
      <c r="N109">
        <v>0.80968933813602795</v>
      </c>
      <c r="O109">
        <v>2.5915701866424801</v>
      </c>
      <c r="P109">
        <v>44.208431122070003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Row],[Ticker]],[1]!Table2[[Symbol]:[Industry]],2,FALSE),"-")</f>
        <v>-</v>
      </c>
      <c r="D110" t="s">
        <v>133</v>
      </c>
      <c r="E110">
        <v>96801.799674069902</v>
      </c>
      <c r="F110">
        <v>7493.95</v>
      </c>
      <c r="G110">
        <v>49.472537377159298</v>
      </c>
      <c r="H110">
        <v>2.9526431927616699</v>
      </c>
      <c r="I110">
        <v>27.4921173995773</v>
      </c>
      <c r="J110">
        <v>0.29449264284846299</v>
      </c>
      <c r="K110">
        <v>6933.8917246317797</v>
      </c>
      <c r="L110">
        <v>5933.8374352838</v>
      </c>
      <c r="M110">
        <v>67.155354715559596</v>
      </c>
      <c r="N110">
        <v>0.68176820850751096</v>
      </c>
      <c r="O110">
        <v>1.01548582523236</v>
      </c>
      <c r="P110">
        <v>88.667061089361894</v>
      </c>
      <c r="Q110">
        <v>-5.9385553390199999E-4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Row],[Ticker]],[1]!Table2[[Symbol]:[Industry]],2,FALSE),"-")</f>
        <v>-</v>
      </c>
      <c r="D111" t="s">
        <v>186</v>
      </c>
      <c r="E111">
        <v>96293.793861359998</v>
      </c>
      <c r="F111">
        <v>3540.4</v>
      </c>
      <c r="G111">
        <v>53.035039746430002</v>
      </c>
      <c r="H111">
        <v>10.0345431531728</v>
      </c>
      <c r="I111">
        <v>27.139087609616201</v>
      </c>
      <c r="J111">
        <v>-0.37896214884931601</v>
      </c>
      <c r="K111">
        <v>3246.5147323360802</v>
      </c>
      <c r="L111">
        <v>2752.9784278169</v>
      </c>
      <c r="M111">
        <v>57.609285595505199</v>
      </c>
      <c r="N111">
        <v>0.88535616405054296</v>
      </c>
      <c r="O111">
        <v>2.35849056603774</v>
      </c>
      <c r="P111">
        <v>84.973876698014607</v>
      </c>
      <c r="Q111">
        <v>9.4010741427958996E-2</v>
      </c>
    </row>
    <row r="112" spans="1:17" x14ac:dyDescent="0.3">
      <c r="A112" t="s">
        <v>290</v>
      </c>
      <c r="B112" t="s">
        <v>291</v>
      </c>
      <c r="C112" t="str">
        <f>IFERROR(VLOOKUP(Table1[[#This Row],[Ticker]],[1]!Table2[[Symbol]:[Industry]],2,FALSE),"-")</f>
        <v>-</v>
      </c>
      <c r="D112" t="s">
        <v>248</v>
      </c>
      <c r="E112">
        <v>96281.824724054997</v>
      </c>
      <c r="F112">
        <v>4507.3500000000004</v>
      </c>
      <c r="G112">
        <v>48.490701935778901</v>
      </c>
      <c r="H112">
        <v>5.4277616722744302</v>
      </c>
      <c r="I112">
        <v>2.75815408077385</v>
      </c>
      <c r="J112">
        <v>3.2370456909871201</v>
      </c>
      <c r="K112">
        <v>4129.9123494450996</v>
      </c>
      <c r="L112">
        <v>3657.9795065410299</v>
      </c>
      <c r="M112">
        <v>78.401126224791298</v>
      </c>
      <c r="N112">
        <v>1.0607927237456201</v>
      </c>
      <c r="O112">
        <v>0.457031293331988</v>
      </c>
      <c r="P112">
        <v>86.558639101011906</v>
      </c>
      <c r="Q112">
        <v>2.0181713512354999E-2</v>
      </c>
    </row>
    <row r="113" spans="1:17" x14ac:dyDescent="0.3">
      <c r="A113" t="s">
        <v>292</v>
      </c>
      <c r="B113" t="s">
        <v>293</v>
      </c>
      <c r="C113" t="str">
        <f>IFERROR(VLOOKUP(Table1[[#This Row],[Ticker]],[1]!Table2[[Symbol]:[Industry]],2,FALSE),"-")</f>
        <v>-</v>
      </c>
      <c r="D113" t="s">
        <v>101</v>
      </c>
      <c r="E113">
        <v>95457.965751915006</v>
      </c>
      <c r="F113">
        <v>95.03</v>
      </c>
      <c r="G113">
        <v>57.765173179686897</v>
      </c>
      <c r="H113">
        <v>-9.0207695104652696</v>
      </c>
      <c r="I113">
        <v>-7.3461768050448004</v>
      </c>
      <c r="J113">
        <v>-1.3841861034452601</v>
      </c>
      <c r="K113">
        <v>100.031076981514</v>
      </c>
      <c r="L113">
        <v>87.9482192716101</v>
      </c>
      <c r="M113">
        <v>36.308211357430501</v>
      </c>
      <c r="N113">
        <v>0.32274773381197203</v>
      </c>
      <c r="O113">
        <v>24.592234031358501</v>
      </c>
      <c r="P113">
        <v>96.342975206611499</v>
      </c>
      <c r="Q113">
        <v>0.147143751096106</v>
      </c>
    </row>
    <row r="114" spans="1:17" x14ac:dyDescent="0.3">
      <c r="A114" t="s">
        <v>294</v>
      </c>
      <c r="B114" t="s">
        <v>295</v>
      </c>
      <c r="C114" t="str">
        <f>IFERROR(VLOOKUP(Table1[[#This Row],[Ticker]],[1]!Table2[[Symbol]:[Industry]],2,FALSE),"-")</f>
        <v>-</v>
      </c>
      <c r="D114" t="s">
        <v>193</v>
      </c>
      <c r="E114">
        <v>95264.309731799993</v>
      </c>
      <c r="F114">
        <v>32299.95</v>
      </c>
      <c r="G114">
        <v>44.448376742854798</v>
      </c>
      <c r="H114">
        <v>-6.9810365169452204</v>
      </c>
      <c r="I114">
        <v>-0.80263649690537497</v>
      </c>
      <c r="J114">
        <v>2.0450143008413799</v>
      </c>
      <c r="K114">
        <v>32796.9984229482</v>
      </c>
      <c r="L114">
        <v>28910.642668198299</v>
      </c>
      <c r="M114">
        <v>46.8948221532183</v>
      </c>
      <c r="N114">
        <v>0.57209873083612095</v>
      </c>
      <c r="O114">
        <v>13.5543553472992</v>
      </c>
      <c r="P114">
        <v>76.792282430213405</v>
      </c>
      <c r="Q114">
        <v>0.12629028985659899</v>
      </c>
    </row>
    <row r="115" spans="1:17" x14ac:dyDescent="0.3">
      <c r="A115" t="s">
        <v>296</v>
      </c>
      <c r="B115" t="s">
        <v>297</v>
      </c>
      <c r="C115" t="str">
        <f>IFERROR(VLOOKUP(Table1[[#This Row],[Ticker]],[1]!Table2[[Symbol]:[Industry]],2,FALSE),"-")</f>
        <v>-</v>
      </c>
      <c r="D115" t="s">
        <v>34</v>
      </c>
      <c r="E115">
        <v>95061.345329999996</v>
      </c>
      <c r="F115">
        <v>124.53</v>
      </c>
      <c r="G115">
        <v>5.4294163455271898</v>
      </c>
      <c r="H115">
        <v>-8.1267996608644992</v>
      </c>
      <c r="I115">
        <v>-27.464804358690099</v>
      </c>
      <c r="J115">
        <v>1.5659896253122201</v>
      </c>
      <c r="K115">
        <v>131.78576381485601</v>
      </c>
      <c r="L115">
        <v>129.986761931015</v>
      </c>
      <c r="M115">
        <v>48.715273665683199</v>
      </c>
      <c r="N115">
        <v>0.64718256517839701</v>
      </c>
      <c r="O115">
        <v>38.520838352204201</v>
      </c>
      <c r="P115">
        <v>46.764879198585703</v>
      </c>
      <c r="Q115">
        <v>0.139808935753267</v>
      </c>
    </row>
    <row r="116" spans="1:17" x14ac:dyDescent="0.3">
      <c r="A116" t="s">
        <v>298</v>
      </c>
      <c r="B116" t="s">
        <v>299</v>
      </c>
      <c r="C116" t="str">
        <f>IFERROR(VLOOKUP(Table1[[#This Row],[Ticker]],[1]!Table2[[Symbol]:[Industry]],2,FALSE),"-")</f>
        <v>-</v>
      </c>
      <c r="D116" t="s">
        <v>300</v>
      </c>
      <c r="E116">
        <v>94972.941684880003</v>
      </c>
      <c r="F116">
        <v>10950.1</v>
      </c>
      <c r="G116">
        <v>143.78728802575199</v>
      </c>
      <c r="H116">
        <v>-2.4556615169452201</v>
      </c>
      <c r="I116">
        <v>26.795218309081999</v>
      </c>
      <c r="J116">
        <v>-1.20613854747606</v>
      </c>
      <c r="K116">
        <v>10289.1917685389</v>
      </c>
      <c r="L116">
        <v>8037.7384057651998</v>
      </c>
      <c r="M116">
        <v>55.572373118839501</v>
      </c>
      <c r="N116">
        <v>0.82058582924441403</v>
      </c>
      <c r="O116">
        <v>4.5068081570031202</v>
      </c>
      <c r="P116">
        <v>183.03608354011499</v>
      </c>
      <c r="Q116">
        <v>8.6453778033973E-2</v>
      </c>
    </row>
    <row r="117" spans="1:17" x14ac:dyDescent="0.3">
      <c r="A117" t="s">
        <v>301</v>
      </c>
      <c r="B117" t="s">
        <v>302</v>
      </c>
      <c r="C117" t="str">
        <f>IFERROR(VLOOKUP(Table1[[#This Row],[Ticker]],[1]!Table2[[Symbol]:[Industry]],2,FALSE),"-")</f>
        <v>-</v>
      </c>
      <c r="D117" t="s">
        <v>303</v>
      </c>
      <c r="E117">
        <v>94700.946062310002</v>
      </c>
      <c r="F117">
        <v>665.3</v>
      </c>
      <c r="G117">
        <v>39.087871449061602</v>
      </c>
      <c r="H117">
        <v>0.96209766621847503</v>
      </c>
      <c r="I117">
        <v>0.20529275254042101</v>
      </c>
      <c r="J117">
        <v>6.2598505883758202</v>
      </c>
      <c r="K117">
        <v>617.01172003494503</v>
      </c>
      <c r="L117">
        <v>550.63677789872202</v>
      </c>
      <c r="M117">
        <v>76.195528345198198</v>
      </c>
      <c r="N117">
        <v>0.78148611624443598</v>
      </c>
      <c r="O117">
        <v>0.70644821884864295</v>
      </c>
      <c r="P117">
        <v>79.036598493003197</v>
      </c>
      <c r="Q117">
        <v>0.211229299925667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Row],[Ticker]],[1]!Table2[[Symbol]:[Industry]],2,FALSE),"-")</f>
        <v>-</v>
      </c>
      <c r="D118" t="s">
        <v>306</v>
      </c>
      <c r="E118">
        <v>94603.280450025006</v>
      </c>
      <c r="F118">
        <v>10454.549999999999</v>
      </c>
      <c r="G118">
        <v>83.943095935108801</v>
      </c>
      <c r="H118">
        <v>-6.61750265545788</v>
      </c>
      <c r="I118">
        <v>39.914653981796597</v>
      </c>
      <c r="J118">
        <v>5.3365158985033898E-2</v>
      </c>
      <c r="K118">
        <v>10403.833936224801</v>
      </c>
      <c r="L118">
        <v>8601.40283537496</v>
      </c>
      <c r="M118">
        <v>50.341056339944998</v>
      </c>
      <c r="N118">
        <v>0.24147627640626901</v>
      </c>
      <c r="O118">
        <v>27.198205565997501</v>
      </c>
      <c r="P118">
        <v>138.79466885942301</v>
      </c>
      <c r="Q118">
        <v>0.18946952156614599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Row],[Ticker]],[1]!Table2[[Symbol]:[Industry]],2,FALSE),"-")</f>
        <v>-</v>
      </c>
      <c r="D119" t="s">
        <v>178</v>
      </c>
      <c r="E119">
        <v>94182.236457705003</v>
      </c>
      <c r="F119">
        <v>856.35</v>
      </c>
      <c r="G119">
        <v>0.76505061199310698</v>
      </c>
      <c r="H119">
        <v>-5.7250894710384603</v>
      </c>
      <c r="I119">
        <v>-31.011542100307899</v>
      </c>
      <c r="J119">
        <v>-1.8256019363734499</v>
      </c>
      <c r="K119">
        <v>885.90630855783002</v>
      </c>
      <c r="L119">
        <v>938.15703629434802</v>
      </c>
      <c r="M119">
        <v>43.7359270043696</v>
      </c>
      <c r="N119">
        <v>1.6046577981827801</v>
      </c>
      <c r="O119">
        <v>47.066036083377099</v>
      </c>
      <c r="P119">
        <v>64.051724137931004</v>
      </c>
      <c r="Q119">
        <v>-1.4437328979670001E-2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Row],[Ticker]],[1]!Table2[[Symbol]:[Industry]],2,FALSE),"-")</f>
        <v>-</v>
      </c>
      <c r="D120" t="s">
        <v>51</v>
      </c>
      <c r="E120">
        <v>90137.507881484999</v>
      </c>
      <c r="F120">
        <v>1551.95</v>
      </c>
      <c r="G120">
        <v>57.363015976926697</v>
      </c>
      <c r="H120">
        <v>10.220524158938</v>
      </c>
      <c r="I120">
        <v>35.725796638310698</v>
      </c>
      <c r="J120">
        <v>0.20720742390706101</v>
      </c>
      <c r="K120">
        <v>1392.5596076680799</v>
      </c>
      <c r="L120">
        <v>1168.66253270638</v>
      </c>
      <c r="M120">
        <v>71.824967098222004</v>
      </c>
      <c r="N120">
        <v>1.0915383921523401</v>
      </c>
      <c r="O120">
        <v>0.27062727536326597</v>
      </c>
      <c r="P120">
        <v>90.236577592547206</v>
      </c>
      <c r="Q120">
        <v>7.7089413937016002E-2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Row],[Ticker]],[1]!Table2[[Symbol]:[Industry]],2,FALSE),"-")</f>
        <v>-</v>
      </c>
      <c r="D121" t="s">
        <v>80</v>
      </c>
      <c r="E121">
        <v>89527.881627359995</v>
      </c>
      <c r="F121">
        <v>24813.200000000001</v>
      </c>
      <c r="G121">
        <v>-26.555011845394901</v>
      </c>
      <c r="H121">
        <v>-10.9035327125293</v>
      </c>
      <c r="I121">
        <v>-17.962614849251299</v>
      </c>
      <c r="J121">
        <v>-1.4705033232089999</v>
      </c>
      <c r="K121">
        <v>26053.301673791801</v>
      </c>
      <c r="L121">
        <v>26132.090028524301</v>
      </c>
      <c r="M121">
        <v>41.5946344746989</v>
      </c>
      <c r="N121">
        <v>0.54471218824657797</v>
      </c>
      <c r="O121">
        <v>23.876606000032201</v>
      </c>
      <c r="P121">
        <v>4.6970464135021004</v>
      </c>
      <c r="Q121">
        <v>-8.9848766250860995E-2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Row],[Ticker]],[1]!Table2[[Symbol]:[Industry]],2,FALSE),"-")</f>
        <v>-</v>
      </c>
      <c r="D122" t="s">
        <v>186</v>
      </c>
      <c r="E122">
        <v>87495.161485859993</v>
      </c>
      <c r="F122">
        <v>675.8</v>
      </c>
      <c r="G122">
        <v>-8.7771916468593894</v>
      </c>
      <c r="H122">
        <v>0.55812851221464099</v>
      </c>
      <c r="I122">
        <v>16.453379947852302</v>
      </c>
      <c r="J122">
        <v>1.88559060573584</v>
      </c>
      <c r="K122">
        <v>648.73261398883994</v>
      </c>
      <c r="L122">
        <v>587.28979031456299</v>
      </c>
      <c r="M122">
        <v>54.417935983617497</v>
      </c>
      <c r="N122">
        <v>0.60138508024627002</v>
      </c>
      <c r="O122">
        <v>2.5155371411660301</v>
      </c>
      <c r="P122">
        <v>38.967715402015202</v>
      </c>
      <c r="Q122">
        <v>-2.3258278982911999E-2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Row],[Ticker]],[1]!Table2[[Symbol]:[Industry]],2,FALSE),"-")</f>
        <v>-</v>
      </c>
      <c r="D123" t="s">
        <v>317</v>
      </c>
      <c r="E123">
        <v>86602.660650000005</v>
      </c>
      <c r="F123">
        <v>4293.8500000000004</v>
      </c>
      <c r="G123">
        <v>104.30102779228601</v>
      </c>
      <c r="H123">
        <v>-13.0484167199923</v>
      </c>
      <c r="I123">
        <v>92.496064445604603</v>
      </c>
      <c r="J123">
        <v>-9.4154600315917403</v>
      </c>
      <c r="K123">
        <v>4526.1207742729803</v>
      </c>
      <c r="L123">
        <v>3212.9868812619802</v>
      </c>
      <c r="M123">
        <v>30.7978284075059</v>
      </c>
      <c r="N123">
        <v>0.76364199769983698</v>
      </c>
      <c r="O123">
        <v>36.474259697008499</v>
      </c>
      <c r="P123">
        <v>146.48966704936799</v>
      </c>
      <c r="Q123">
        <v>0.25429222801805001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Row],[Ticker]],[1]!Table2[[Symbol]:[Industry]],2,FALSE),"-")</f>
        <v>-</v>
      </c>
      <c r="D124" t="s">
        <v>18</v>
      </c>
      <c r="E124">
        <v>86038.503474894998</v>
      </c>
      <c r="F124">
        <v>404.35</v>
      </c>
      <c r="G124">
        <v>99.584381425956195</v>
      </c>
      <c r="H124">
        <v>4.8690622222766899</v>
      </c>
      <c r="I124">
        <v>1.7701327307460899</v>
      </c>
      <c r="J124">
        <v>0.64668494609813698</v>
      </c>
      <c r="K124">
        <v>371.32769752638501</v>
      </c>
      <c r="L124">
        <v>318.68447370719502</v>
      </c>
      <c r="M124">
        <v>68.476158094083004</v>
      </c>
      <c r="N124">
        <v>0.93319557873692605</v>
      </c>
      <c r="O124">
        <v>2.5472981328057198</v>
      </c>
      <c r="P124">
        <v>153.56396321070201</v>
      </c>
      <c r="Q124">
        <v>8.3421403804290001E-2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Row],[Ticker]],[1]!Table2[[Symbol]:[Industry]],2,FALSE),"-")</f>
        <v>-</v>
      </c>
      <c r="D125" t="s">
        <v>283</v>
      </c>
      <c r="E125">
        <v>83031.634933659996</v>
      </c>
      <c r="F125">
        <v>854.3</v>
      </c>
      <c r="G125">
        <v>24.086041801114</v>
      </c>
      <c r="H125">
        <v>-10.9289433106887</v>
      </c>
      <c r="I125">
        <v>-12.1832360234372</v>
      </c>
      <c r="J125">
        <v>-3.5672345123392</v>
      </c>
      <c r="K125">
        <v>881.26020958452705</v>
      </c>
      <c r="L125">
        <v>794.13103337065297</v>
      </c>
      <c r="M125">
        <v>35.221396007897802</v>
      </c>
      <c r="N125">
        <v>0.52347567087083402</v>
      </c>
      <c r="O125">
        <v>14.7020952826875</v>
      </c>
      <c r="P125">
        <v>60.869974578664902</v>
      </c>
      <c r="Q125">
        <v>8.4670427132422996E-2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Row],[Ticker]],[1]!Table2[[Symbol]:[Industry]],2,FALSE),"-")</f>
        <v>-</v>
      </c>
      <c r="D126" t="s">
        <v>95</v>
      </c>
      <c r="E126">
        <v>81168.965565840001</v>
      </c>
      <c r="F126">
        <v>1688.85</v>
      </c>
      <c r="G126">
        <v>123.459079501152</v>
      </c>
      <c r="H126">
        <v>2.8959047066090098</v>
      </c>
      <c r="I126">
        <v>34.008867938122897</v>
      </c>
      <c r="J126">
        <v>-4.4360505838092097</v>
      </c>
      <c r="K126">
        <v>1622.2388382117199</v>
      </c>
      <c r="L126">
        <v>1318.83640549506</v>
      </c>
      <c r="M126">
        <v>48.694715129683097</v>
      </c>
      <c r="N126">
        <v>0.58138780697327297</v>
      </c>
      <c r="O126">
        <v>12.976285638156099</v>
      </c>
      <c r="P126">
        <v>158.70863970588201</v>
      </c>
      <c r="Q126">
        <v>0.149058832235754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Row],[Ticker]],[1]!Table2[[Symbol]:[Industry]],2,FALSE),"-")</f>
        <v>-</v>
      </c>
      <c r="D127" t="s">
        <v>133</v>
      </c>
      <c r="E127">
        <v>80633.258768069994</v>
      </c>
      <c r="F127">
        <v>1777.95</v>
      </c>
      <c r="G127">
        <v>105.977910185165</v>
      </c>
      <c r="H127">
        <v>20.6304005932245</v>
      </c>
      <c r="I127">
        <v>43.884550748688802</v>
      </c>
      <c r="J127">
        <v>8.3115456446415301</v>
      </c>
      <c r="K127">
        <v>1495.62522149704</v>
      </c>
      <c r="L127">
        <v>1201.11805056356</v>
      </c>
      <c r="M127">
        <v>71.659547213096104</v>
      </c>
      <c r="N127">
        <v>1.10151614421871</v>
      </c>
      <c r="O127">
        <v>4.0467954666891499</v>
      </c>
      <c r="P127">
        <v>168.85679721760101</v>
      </c>
      <c r="Q127">
        <v>2.8991693810764E-2</v>
      </c>
    </row>
    <row r="128" spans="1:17" x14ac:dyDescent="0.3">
      <c r="A128" t="s">
        <v>326</v>
      </c>
      <c r="B128" t="s">
        <v>327</v>
      </c>
      <c r="C128" t="str">
        <f>IFERROR(VLOOKUP(Table1[[#This Row],[Ticker]],[1]!Table2[[Symbol]:[Industry]],2,FALSE),"-")</f>
        <v>-</v>
      </c>
      <c r="D128" t="s">
        <v>139</v>
      </c>
      <c r="E128">
        <v>80478.027379949999</v>
      </c>
      <c r="F128">
        <v>2894.3</v>
      </c>
      <c r="G128">
        <v>47.545409815344897</v>
      </c>
      <c r="H128">
        <v>-8.98626253702108</v>
      </c>
      <c r="I128">
        <v>3.3937993975345102</v>
      </c>
      <c r="J128">
        <v>-2.8406818955539399</v>
      </c>
      <c r="K128">
        <v>2992.44218089693</v>
      </c>
      <c r="L128">
        <v>2578.65673167779</v>
      </c>
      <c r="M128">
        <v>40.969638251805598</v>
      </c>
      <c r="N128">
        <v>0.61566562998765395</v>
      </c>
      <c r="O128">
        <v>17.565559893583899</v>
      </c>
      <c r="P128">
        <v>88.922976501305499</v>
      </c>
      <c r="Q128">
        <v>6.2054069356120997E-2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Row],[Ticker]],[1]!Table2[[Symbol]:[Industry]],2,FALSE),"-")</f>
        <v>-</v>
      </c>
      <c r="D129" t="s">
        <v>330</v>
      </c>
      <c r="E129">
        <v>80436.307213740001</v>
      </c>
      <c r="F129">
        <v>4158.6499999999996</v>
      </c>
      <c r="G129">
        <v>14.6974101078243</v>
      </c>
      <c r="H129">
        <v>-1.02566778437215</v>
      </c>
      <c r="I129">
        <v>4.2662045736693299</v>
      </c>
      <c r="J129">
        <v>1.38918720006429</v>
      </c>
      <c r="K129">
        <v>4057.0113024628699</v>
      </c>
      <c r="L129">
        <v>3756.4690856580301</v>
      </c>
      <c r="M129">
        <v>60.4320655785721</v>
      </c>
      <c r="N129">
        <v>0.469190209038435</v>
      </c>
      <c r="O129">
        <v>12.577398915513401</v>
      </c>
      <c r="P129">
        <v>46.8346161994209</v>
      </c>
      <c r="Q129">
        <v>0.12849796727173701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Row],[Ticker]],[1]!Table2[[Symbol]:[Industry]],2,FALSE),"-")</f>
        <v>-</v>
      </c>
      <c r="D130" t="s">
        <v>54</v>
      </c>
      <c r="E130">
        <v>79740.765349875001</v>
      </c>
      <c r="F130">
        <v>1986.25</v>
      </c>
      <c r="G130">
        <v>24.356201764604702</v>
      </c>
      <c r="H130">
        <v>7.1506469637797503</v>
      </c>
      <c r="I130">
        <v>40.760386459811002</v>
      </c>
      <c r="J130">
        <v>3.4786103091032898</v>
      </c>
      <c r="K130">
        <v>1820.9719447331299</v>
      </c>
      <c r="L130">
        <v>1609.27898064433</v>
      </c>
      <c r="M130">
        <v>74.040589327861795</v>
      </c>
      <c r="N130">
        <v>1.0633691585671301</v>
      </c>
      <c r="O130">
        <v>0.77281308999370601</v>
      </c>
      <c r="P130">
        <v>67.991711422167697</v>
      </c>
      <c r="Q130">
        <v>1.5720628989590001E-3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Row],[Ticker]],[1]!Table2[[Symbol]:[Industry]],2,FALSE),"-")</f>
        <v>-</v>
      </c>
      <c r="D131" t="s">
        <v>335</v>
      </c>
      <c r="E131">
        <v>79149.155219224995</v>
      </c>
      <c r="F131">
        <v>13227.55</v>
      </c>
      <c r="G131">
        <v>137.53493436130299</v>
      </c>
      <c r="H131">
        <v>17.137163630531699</v>
      </c>
      <c r="I131">
        <v>82.936696979675403</v>
      </c>
      <c r="J131">
        <v>2.8420002414255401</v>
      </c>
      <c r="K131">
        <v>11678.9857365318</v>
      </c>
      <c r="L131">
        <v>8910.5368541713706</v>
      </c>
      <c r="M131">
        <v>72.743394247090606</v>
      </c>
      <c r="N131">
        <v>1.1234821704262901</v>
      </c>
      <c r="O131">
        <v>3.1166013358482698</v>
      </c>
      <c r="P131">
        <v>179.44839387761499</v>
      </c>
      <c r="Q131">
        <v>0.132000852011149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Row],[Ticker]],[1]!Table2[[Symbol]:[Industry]],2,FALSE),"-")</f>
        <v>-</v>
      </c>
      <c r="D132" t="s">
        <v>196</v>
      </c>
      <c r="E132">
        <v>76978.441040339996</v>
      </c>
      <c r="F132">
        <v>262.14999999999998</v>
      </c>
      <c r="G132">
        <v>9.9575785761989106</v>
      </c>
      <c r="H132">
        <v>2.5714532660063001</v>
      </c>
      <c r="I132">
        <v>37.959975551149597</v>
      </c>
      <c r="J132">
        <v>-0.43827476701187801</v>
      </c>
      <c r="K132">
        <v>241.522463640533</v>
      </c>
      <c r="L132">
        <v>206.62158025629699</v>
      </c>
      <c r="M132">
        <v>69.940250692900307</v>
      </c>
      <c r="N132">
        <v>0.51216133583579204</v>
      </c>
      <c r="O132">
        <v>0.95365248903298505</v>
      </c>
      <c r="P132">
        <v>66.391621707394407</v>
      </c>
      <c r="Q132">
        <v>0.100967689937739</v>
      </c>
    </row>
    <row r="133" spans="1:17" x14ac:dyDescent="0.3">
      <c r="A133" t="s">
        <v>338</v>
      </c>
      <c r="B133" t="s">
        <v>339</v>
      </c>
      <c r="C133" t="str">
        <f>IFERROR(VLOOKUP(Table1[[#This Row],[Ticker]],[1]!Table2[[Symbol]:[Industry]],2,FALSE),"-")</f>
        <v>-</v>
      </c>
      <c r="D133" t="s">
        <v>172</v>
      </c>
      <c r="E133">
        <v>75754.328276999993</v>
      </c>
      <c r="F133">
        <v>2555.6</v>
      </c>
      <c r="G133">
        <v>-19.312250637057399</v>
      </c>
      <c r="H133">
        <v>1.99724595978484</v>
      </c>
      <c r="I133">
        <v>-5.8949676020778696</v>
      </c>
      <c r="J133">
        <v>1.11102506587005</v>
      </c>
      <c r="K133">
        <v>2467.2886653504202</v>
      </c>
      <c r="L133">
        <v>2414.7569931619701</v>
      </c>
      <c r="M133">
        <v>60.548372492586601</v>
      </c>
      <c r="N133">
        <v>0.74440961796572203</v>
      </c>
      <c r="O133">
        <v>5.4136015025825603</v>
      </c>
      <c r="P133">
        <v>22.732620962900601</v>
      </c>
      <c r="Q133">
        <v>-1.2200531076032001E-2</v>
      </c>
    </row>
    <row r="134" spans="1:17" x14ac:dyDescent="0.3">
      <c r="A134" t="s">
        <v>340</v>
      </c>
      <c r="B134" t="s">
        <v>341</v>
      </c>
      <c r="C134" t="str">
        <f>IFERROR(VLOOKUP(Table1[[#This Row],[Ticker]],[1]!Table2[[Symbol]:[Industry]],2,FALSE),"-")</f>
        <v>-</v>
      </c>
      <c r="D134" t="s">
        <v>24</v>
      </c>
      <c r="E134">
        <v>75288.360014361999</v>
      </c>
      <c r="F134">
        <v>24.02</v>
      </c>
      <c r="G134">
        <v>13.120435719055999</v>
      </c>
      <c r="H134">
        <v>-5.4833005314117802</v>
      </c>
      <c r="I134">
        <v>-17.003732833701701</v>
      </c>
      <c r="J134">
        <v>-3.0856067391715798</v>
      </c>
      <c r="K134">
        <v>24.456674922134699</v>
      </c>
      <c r="L134">
        <v>23.097645146087601</v>
      </c>
      <c r="M134">
        <v>39.738247677545303</v>
      </c>
      <c r="N134">
        <v>0.48937148026731098</v>
      </c>
      <c r="O134">
        <v>36.761032472939199</v>
      </c>
      <c r="P134">
        <v>52.993630573248403</v>
      </c>
      <c r="Q134">
        <v>7.5034185062233999E-2</v>
      </c>
    </row>
    <row r="135" spans="1:17" x14ac:dyDescent="0.3">
      <c r="A135" t="s">
        <v>342</v>
      </c>
      <c r="B135" t="s">
        <v>343</v>
      </c>
      <c r="C135" t="str">
        <f>IFERROR(VLOOKUP(Table1[[#This Row],[Ticker]],[1]!Table2[[Symbol]:[Industry]],2,FALSE),"-")</f>
        <v>-</v>
      </c>
      <c r="D135" t="s">
        <v>300</v>
      </c>
      <c r="E135">
        <v>75113.469243504995</v>
      </c>
      <c r="F135">
        <v>4909.55</v>
      </c>
      <c r="G135">
        <v>64.676245916459706</v>
      </c>
      <c r="H135">
        <v>2.9298694075570899</v>
      </c>
      <c r="I135">
        <v>2.5629429433515298</v>
      </c>
      <c r="J135">
        <v>0.202779571681628</v>
      </c>
      <c r="K135">
        <v>4570.0206416473302</v>
      </c>
      <c r="L135">
        <v>3931.0361658648098</v>
      </c>
      <c r="M135">
        <v>56.928813272108698</v>
      </c>
      <c r="N135">
        <v>0.635335580808431</v>
      </c>
      <c r="O135">
        <v>3.2365491745679198</v>
      </c>
      <c r="P135">
        <v>95.032375958367993</v>
      </c>
      <c r="Q135">
        <v>0.12915470125255801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Row],[Ticker]],[1]!Table2[[Symbol]:[Industry]],2,FALSE),"-")</f>
        <v>-</v>
      </c>
      <c r="D136" t="s">
        <v>127</v>
      </c>
      <c r="E136">
        <v>74838.716707679996</v>
      </c>
      <c r="F136">
        <v>1607.4</v>
      </c>
      <c r="G136">
        <v>23.3466851971164</v>
      </c>
      <c r="H136">
        <v>-4.4757184154259697</v>
      </c>
      <c r="I136">
        <v>23.756460824366801</v>
      </c>
      <c r="J136">
        <v>0.58787827232941203</v>
      </c>
      <c r="K136">
        <v>1599.7046256755</v>
      </c>
      <c r="L136">
        <v>1378.1982051958501</v>
      </c>
      <c r="M136">
        <v>49.407940791864803</v>
      </c>
      <c r="N136">
        <v>0.54563160805015098</v>
      </c>
      <c r="O136">
        <v>12.2620380739081</v>
      </c>
      <c r="P136">
        <v>60.371146363364197</v>
      </c>
      <c r="Q136">
        <v>8.6250778657531002E-2</v>
      </c>
    </row>
    <row r="137" spans="1:17" x14ac:dyDescent="0.3">
      <c r="A137" t="s">
        <v>346</v>
      </c>
      <c r="B137" t="s">
        <v>347</v>
      </c>
      <c r="C137" t="str">
        <f>IFERROR(VLOOKUP(Table1[[#This Row],[Ticker]],[1]!Table2[[Symbol]:[Industry]],2,FALSE),"-")</f>
        <v>-</v>
      </c>
      <c r="D137" t="s">
        <v>133</v>
      </c>
      <c r="E137">
        <v>74432</v>
      </c>
      <c r="F137">
        <v>930.4</v>
      </c>
      <c r="G137">
        <v>7.3511468797922896</v>
      </c>
      <c r="H137">
        <v>-6.6770591477797296</v>
      </c>
      <c r="I137">
        <v>-15.0467849756979</v>
      </c>
      <c r="J137">
        <v>-2.3328198984972901</v>
      </c>
      <c r="K137">
        <v>967.60475969185802</v>
      </c>
      <c r="L137">
        <v>925.20918255047104</v>
      </c>
      <c r="M137">
        <v>45.496844597349799</v>
      </c>
      <c r="N137">
        <v>0.41151601745858402</v>
      </c>
      <c r="O137">
        <v>22.409716251074801</v>
      </c>
      <c r="P137">
        <v>46.392888049720703</v>
      </c>
      <c r="Q137">
        <v>4.4108271433469001E-2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Row],[Ticker]],[1]!Table2[[Symbol]:[Industry]],2,FALSE),"-")</f>
        <v>-</v>
      </c>
      <c r="D138" t="s">
        <v>34</v>
      </c>
      <c r="E138">
        <v>73928.118097184997</v>
      </c>
      <c r="F138">
        <v>548.85</v>
      </c>
      <c r="G138">
        <v>8.3066115109587297</v>
      </c>
      <c r="H138">
        <v>-7.8423314607313896</v>
      </c>
      <c r="I138">
        <v>-10.446635651865501</v>
      </c>
      <c r="J138">
        <v>-2.3043611203777701</v>
      </c>
      <c r="K138">
        <v>557.16470715619698</v>
      </c>
      <c r="L138">
        <v>506.14625391175099</v>
      </c>
      <c r="M138">
        <v>39.954404182643401</v>
      </c>
      <c r="N138">
        <v>0.55327350292242194</v>
      </c>
      <c r="O138">
        <v>15.2773981962284</v>
      </c>
      <c r="P138">
        <v>46.555407209612802</v>
      </c>
      <c r="Q138">
        <v>0.176135134828446</v>
      </c>
    </row>
    <row r="139" spans="1:17" x14ac:dyDescent="0.3">
      <c r="A139" t="s">
        <v>350</v>
      </c>
      <c r="B139" t="s">
        <v>351</v>
      </c>
      <c r="C139" t="str">
        <f>IFERROR(VLOOKUP(Table1[[#This Row],[Ticker]],[1]!Table2[[Symbol]:[Industry]],2,FALSE),"-")</f>
        <v>-</v>
      </c>
      <c r="D139" t="s">
        <v>37</v>
      </c>
      <c r="E139">
        <v>72684.792000000001</v>
      </c>
      <c r="F139">
        <v>414.3</v>
      </c>
      <c r="G139">
        <v>60.015922603085599</v>
      </c>
      <c r="H139">
        <v>-1.6724077163062201</v>
      </c>
      <c r="I139">
        <v>-11.0322323326385</v>
      </c>
      <c r="J139">
        <v>-0.274792299753289</v>
      </c>
      <c r="K139">
        <v>392.501212259422</v>
      </c>
      <c r="L139">
        <v>344.76888480920002</v>
      </c>
      <c r="M139">
        <v>64.291652897666097</v>
      </c>
      <c r="N139">
        <v>0.50542837474467295</v>
      </c>
      <c r="O139">
        <v>12.9133478155925</v>
      </c>
      <c r="P139">
        <v>104.592592592592</v>
      </c>
      <c r="Q139">
        <v>0.112987465874361</v>
      </c>
    </row>
    <row r="140" spans="1:17" x14ac:dyDescent="0.3">
      <c r="A140" t="s">
        <v>352</v>
      </c>
      <c r="B140" t="s">
        <v>353</v>
      </c>
      <c r="C140" t="str">
        <f>IFERROR(VLOOKUP(Table1[[#This Row],[Ticker]],[1]!Table2[[Symbol]:[Industry]],2,FALSE),"-")</f>
        <v>-</v>
      </c>
      <c r="D140" t="s">
        <v>51</v>
      </c>
      <c r="E140">
        <v>70435.741500000004</v>
      </c>
      <c r="F140">
        <v>5891</v>
      </c>
      <c r="G140">
        <v>28.828654250515601</v>
      </c>
      <c r="H140">
        <v>8.5021602882771106</v>
      </c>
      <c r="I140">
        <v>4.0901266783397503</v>
      </c>
      <c r="J140">
        <v>-9.1688976269887999E-3</v>
      </c>
      <c r="K140">
        <v>5411.14246843002</v>
      </c>
      <c r="L140">
        <v>4940.1752313338902</v>
      </c>
      <c r="M140">
        <v>79.533678962089397</v>
      </c>
      <c r="N140">
        <v>0.98937907086828702</v>
      </c>
      <c r="O140">
        <v>1.70684094381259</v>
      </c>
      <c r="P140">
        <v>70.902233826515797</v>
      </c>
      <c r="Q140">
        <v>3.0099263886611001E-2</v>
      </c>
    </row>
    <row r="141" spans="1:17" x14ac:dyDescent="0.3">
      <c r="A141" t="s">
        <v>354</v>
      </c>
      <c r="B141" t="s">
        <v>355</v>
      </c>
      <c r="C141" t="str">
        <f>IFERROR(VLOOKUP(Table1[[#This Row],[Ticker]],[1]!Table2[[Symbol]:[Industry]],2,FALSE),"-")</f>
        <v>-</v>
      </c>
      <c r="D141" t="s">
        <v>356</v>
      </c>
      <c r="E141">
        <v>70077.911986949999</v>
      </c>
      <c r="F141">
        <v>736.75</v>
      </c>
      <c r="G141">
        <v>-40.411782437114901</v>
      </c>
      <c r="H141">
        <v>0.45049937292694697</v>
      </c>
      <c r="I141">
        <v>-12.024529668227499</v>
      </c>
      <c r="J141">
        <v>1.0603670864415999</v>
      </c>
      <c r="K141">
        <v>716.82444017669297</v>
      </c>
      <c r="L141">
        <v>735.60426152779803</v>
      </c>
      <c r="M141">
        <v>75.269462520814997</v>
      </c>
      <c r="N141">
        <v>0.95747254356608902</v>
      </c>
      <c r="O141">
        <v>16.430268069222901</v>
      </c>
      <c r="P141">
        <v>13.7047611698433</v>
      </c>
      <c r="Q141">
        <v>-0.144193638166943</v>
      </c>
    </row>
    <row r="142" spans="1:17" x14ac:dyDescent="0.3">
      <c r="A142" t="s">
        <v>357</v>
      </c>
      <c r="B142" t="s">
        <v>358</v>
      </c>
      <c r="C142" t="str">
        <f>IFERROR(VLOOKUP(Table1[[#This Row],[Ticker]],[1]!Table2[[Symbol]:[Industry]],2,FALSE),"-")</f>
        <v>-</v>
      </c>
      <c r="D142" t="s">
        <v>359</v>
      </c>
      <c r="E142">
        <v>69215.225867864996</v>
      </c>
      <c r="F142">
        <v>1912.05</v>
      </c>
      <c r="G142">
        <v>22.863893805165901</v>
      </c>
      <c r="H142">
        <v>12.038063438720901</v>
      </c>
      <c r="I142">
        <v>5.1304481351571001</v>
      </c>
      <c r="J142">
        <v>3.2798326291029301</v>
      </c>
      <c r="K142">
        <v>1696.5317308389201</v>
      </c>
      <c r="L142">
        <v>1519.97274637591</v>
      </c>
      <c r="M142">
        <v>73.157091200750202</v>
      </c>
      <c r="N142">
        <v>0.82367100848764396</v>
      </c>
      <c r="O142">
        <v>1.7232812949452101</v>
      </c>
      <c r="P142">
        <v>63.4300611137228</v>
      </c>
      <c r="Q142">
        <v>5.8253532708760998E-2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Row],[Ticker]],[1]!Table2[[Symbol]:[Industry]],2,FALSE),"-")</f>
        <v>-</v>
      </c>
      <c r="D143" t="s">
        <v>86</v>
      </c>
      <c r="E143">
        <v>68641.052919249996</v>
      </c>
      <c r="F143">
        <v>332.5</v>
      </c>
      <c r="G143">
        <v>81.523774804213303</v>
      </c>
      <c r="H143">
        <v>-11.8619502112716</v>
      </c>
      <c r="I143">
        <v>20.4055411990702</v>
      </c>
      <c r="J143">
        <v>-3.1794426637570199</v>
      </c>
      <c r="K143">
        <v>316.112670165792</v>
      </c>
      <c r="L143">
        <v>258.65442751118201</v>
      </c>
      <c r="M143">
        <v>70.616771895911995</v>
      </c>
      <c r="N143">
        <v>0.44890872206061599</v>
      </c>
      <c r="O143">
        <v>8.5563909774436002</v>
      </c>
      <c r="P143">
        <v>133.82559774964801</v>
      </c>
    </row>
    <row r="144" spans="1:17" hidden="1" x14ac:dyDescent="0.3">
      <c r="A144" t="s">
        <v>362</v>
      </c>
      <c r="B144" t="s">
        <v>363</v>
      </c>
      <c r="C144" t="str">
        <f>IFERROR(VLOOKUP(Table1[[#This Row],[Ticker]],[1]!Table2[[Symbol]:[Industry]],2,FALSE),"-")</f>
        <v>-</v>
      </c>
      <c r="D144" t="s">
        <v>124</v>
      </c>
      <c r="E144">
        <v>68578.316473590006</v>
      </c>
      <c r="F144">
        <v>255.15</v>
      </c>
      <c r="G144">
        <v>295.394245242865</v>
      </c>
      <c r="H144">
        <v>-4.0981299128583002</v>
      </c>
      <c r="I144">
        <v>52.0182296713458</v>
      </c>
      <c r="J144">
        <v>2.0720754677209299</v>
      </c>
      <c r="K144">
        <v>235.776546798856</v>
      </c>
      <c r="M144">
        <v>57.484333406430899</v>
      </c>
      <c r="N144">
        <v>0.42106776589160699</v>
      </c>
      <c r="O144">
        <v>21.497158534195499</v>
      </c>
      <c r="P144">
        <v>445.192307692307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Row],[Ticker]],[1]!Table2[[Symbol]:[Industry]],2,FALSE),"-")</f>
        <v>-</v>
      </c>
      <c r="D145" t="s">
        <v>139</v>
      </c>
      <c r="E145">
        <v>68399.024022019905</v>
      </c>
      <c r="F145">
        <v>1706.3</v>
      </c>
      <c r="G145">
        <v>169.44261395010901</v>
      </c>
      <c r="H145">
        <v>-4.7548816960128804</v>
      </c>
      <c r="I145">
        <v>28.3214123066344</v>
      </c>
      <c r="J145">
        <v>-5.49486750977609</v>
      </c>
      <c r="K145">
        <v>1740.8417526222199</v>
      </c>
      <c r="L145">
        <v>1412.9818446126801</v>
      </c>
      <c r="M145">
        <v>43.090520254765998</v>
      </c>
      <c r="N145">
        <v>0.87388534638896698</v>
      </c>
      <c r="O145">
        <v>21.596436734454599</v>
      </c>
      <c r="P145">
        <v>200.77560373699899</v>
      </c>
      <c r="Q145">
        <v>0.15869250432720799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Row],[Ticker]],[1]!Table2[[Symbol]:[Industry]],2,FALSE),"-")</f>
        <v>-</v>
      </c>
      <c r="D146" t="s">
        <v>368</v>
      </c>
      <c r="E146">
        <v>68242.01023575</v>
      </c>
      <c r="F146">
        <v>5372.25</v>
      </c>
      <c r="G146">
        <v>-9.2529935044685594</v>
      </c>
      <c r="H146">
        <v>-1.81376771995274</v>
      </c>
      <c r="I146">
        <v>15.983408367348201</v>
      </c>
      <c r="J146">
        <v>1.42326802054128</v>
      </c>
      <c r="K146">
        <v>5424.8999402814698</v>
      </c>
      <c r="L146">
        <v>4848.9029523162699</v>
      </c>
      <c r="M146">
        <v>50.607920566030998</v>
      </c>
      <c r="N146">
        <v>0.49173088269217902</v>
      </c>
      <c r="O146">
        <v>20.247568523430498</v>
      </c>
      <c r="P146">
        <v>49.187725631768899</v>
      </c>
      <c r="Q146">
        <v>0.103761631338067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Row],[Ticker]],[1]!Table2[[Symbol]:[Industry]],2,FALSE),"-")</f>
        <v>-</v>
      </c>
      <c r="D147" t="s">
        <v>98</v>
      </c>
      <c r="E147">
        <v>68099.976202334903</v>
      </c>
      <c r="F147">
        <v>584.15</v>
      </c>
      <c r="G147">
        <v>-30.986925420039899</v>
      </c>
      <c r="H147">
        <v>4.1087446570008099</v>
      </c>
      <c r="I147">
        <v>-8.92585072207015</v>
      </c>
      <c r="J147">
        <v>0.56860829157211101</v>
      </c>
      <c r="K147">
        <v>537.03103750727598</v>
      </c>
      <c r="L147">
        <v>537.83768043108398</v>
      </c>
      <c r="M147">
        <v>70.381993449806501</v>
      </c>
      <c r="N147">
        <v>0.79559408780348795</v>
      </c>
      <c r="O147">
        <v>16.365659505263999</v>
      </c>
      <c r="P147">
        <v>33.0637813211845</v>
      </c>
      <c r="Q147">
        <v>-8.7453281490289997E-2</v>
      </c>
    </row>
    <row r="148" spans="1:17" x14ac:dyDescent="0.3">
      <c r="A148" t="s">
        <v>371</v>
      </c>
      <c r="B148" t="s">
        <v>372</v>
      </c>
      <c r="C148" t="str">
        <f>IFERROR(VLOOKUP(Table1[[#This Row],[Ticker]],[1]!Table2[[Symbol]:[Industry]],2,FALSE),"-")</f>
        <v>-</v>
      </c>
      <c r="D148" t="s">
        <v>172</v>
      </c>
      <c r="E148">
        <v>67636.628845669999</v>
      </c>
      <c r="F148">
        <v>4458.55</v>
      </c>
      <c r="G148">
        <v>-7.10508023480633</v>
      </c>
      <c r="H148">
        <v>3.2775603888820202</v>
      </c>
      <c r="I148">
        <v>8.7109969190822891</v>
      </c>
      <c r="J148">
        <v>0.55613883221189397</v>
      </c>
      <c r="K148">
        <v>4135.35870693783</v>
      </c>
      <c r="L148">
        <v>3790.7640891660299</v>
      </c>
      <c r="M148">
        <v>62.8941183177459</v>
      </c>
      <c r="N148">
        <v>0.70735768079663397</v>
      </c>
      <c r="O148">
        <v>3.1725561000773799</v>
      </c>
      <c r="P148">
        <v>38.464285714285701</v>
      </c>
      <c r="Q148">
        <v>2.6110040306200001E-3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Row],[Ticker]],[1]!Table2[[Symbol]:[Industry]],2,FALSE),"-")</f>
        <v>-</v>
      </c>
      <c r="D149" t="s">
        <v>375</v>
      </c>
      <c r="E149">
        <v>67301.363345250007</v>
      </c>
      <c r="F149">
        <v>229.65</v>
      </c>
      <c r="G149">
        <v>57.843468781892902</v>
      </c>
      <c r="H149">
        <v>-5.2798374283563101</v>
      </c>
      <c r="I149">
        <v>-10.656953764685699</v>
      </c>
      <c r="J149">
        <v>2.4987494170260498</v>
      </c>
      <c r="K149">
        <v>235.68348842766699</v>
      </c>
      <c r="L149">
        <v>221.07723113845799</v>
      </c>
      <c r="M149">
        <v>56.228650705977799</v>
      </c>
      <c r="N149">
        <v>0.98212355892523295</v>
      </c>
      <c r="O149">
        <v>24.689745264532998</v>
      </c>
      <c r="P149">
        <v>92.015050167224004</v>
      </c>
      <c r="Q149">
        <v>8.1774731015157004E-2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Row],[Ticker]],[1]!Table2[[Symbol]:[Industry]],2,FALSE),"-")</f>
        <v>-</v>
      </c>
      <c r="D150" t="s">
        <v>139</v>
      </c>
      <c r="E150">
        <v>65344.290640824998</v>
      </c>
      <c r="F150">
        <v>3655.75</v>
      </c>
      <c r="G150">
        <v>75.650456946727502</v>
      </c>
      <c r="H150">
        <v>-2.4062617732762202</v>
      </c>
      <c r="I150">
        <v>16.555146241800401</v>
      </c>
      <c r="J150">
        <v>1.8153851967774799</v>
      </c>
      <c r="K150">
        <v>3515.0936075796099</v>
      </c>
      <c r="L150">
        <v>2976.4413716065201</v>
      </c>
      <c r="M150">
        <v>61.120962617264901</v>
      </c>
      <c r="N150">
        <v>0.38554975090242999</v>
      </c>
      <c r="O150">
        <v>13.1641933939684</v>
      </c>
      <c r="P150">
        <v>111.553485142212</v>
      </c>
      <c r="Q150">
        <v>0.19196819434821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Row],[Ticker]],[1]!Table2[[Symbol]:[Industry]],2,FALSE),"-")</f>
        <v>-</v>
      </c>
      <c r="D151" t="s">
        <v>380</v>
      </c>
      <c r="E151">
        <v>64443.531308584999</v>
      </c>
      <c r="F151">
        <v>225.55</v>
      </c>
      <c r="G151">
        <v>39.922190293674703</v>
      </c>
      <c r="H151">
        <v>18.6327573151063</v>
      </c>
      <c r="I151">
        <v>34.621067767941298</v>
      </c>
      <c r="J151">
        <v>13.0421801015027</v>
      </c>
      <c r="K151">
        <v>189.36912399083801</v>
      </c>
      <c r="L151">
        <v>172.81234819479801</v>
      </c>
      <c r="M151">
        <v>74.543551700477906</v>
      </c>
      <c r="N151">
        <v>2.9747702071244801</v>
      </c>
      <c r="O151">
        <v>1.8842828641099501</v>
      </c>
      <c r="P151">
        <v>71.782178217821695</v>
      </c>
      <c r="Q151">
        <v>-6.2357632770735999E-2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Row],[Ticker]],[1]!Table2[[Symbol]:[Industry]],2,FALSE),"-")</f>
        <v>-</v>
      </c>
      <c r="D152" t="s">
        <v>193</v>
      </c>
      <c r="E152">
        <v>64056.589367424996</v>
      </c>
      <c r="F152">
        <v>1115.6500000000001</v>
      </c>
      <c r="G152">
        <v>53.142686971726398</v>
      </c>
      <c r="H152">
        <v>3.66013170805188</v>
      </c>
      <c r="I152">
        <v>54.713521797234201</v>
      </c>
      <c r="J152">
        <v>-7.72778794961551</v>
      </c>
      <c r="K152">
        <v>1033.29927577892</v>
      </c>
      <c r="L152">
        <v>835.43211885794199</v>
      </c>
      <c r="M152">
        <v>55.234925707086397</v>
      </c>
      <c r="N152">
        <v>0.70134052092059596</v>
      </c>
      <c r="O152">
        <v>8.21494196208487</v>
      </c>
      <c r="P152">
        <v>103.363106088224</v>
      </c>
      <c r="Q152">
        <v>0.13811767494909399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Row],[Ticker]],[1]!Table2[[Symbol]:[Industry]],2,FALSE),"-")</f>
        <v>-</v>
      </c>
      <c r="D153" t="s">
        <v>385</v>
      </c>
      <c r="E153">
        <v>63723.647999519897</v>
      </c>
      <c r="F153">
        <v>984.8</v>
      </c>
      <c r="G153">
        <v>84.1614135575456</v>
      </c>
      <c r="H153">
        <v>-5.5596319425537102</v>
      </c>
      <c r="I153">
        <v>14.822526389683</v>
      </c>
      <c r="J153">
        <v>2.6680260799881301</v>
      </c>
      <c r="K153">
        <v>953.37639347449306</v>
      </c>
      <c r="L153">
        <v>793.88968864422498</v>
      </c>
      <c r="M153">
        <v>54.239346008215399</v>
      </c>
      <c r="N153">
        <v>0.60545102529856498</v>
      </c>
      <c r="O153">
        <v>20.532087733549901</v>
      </c>
      <c r="P153">
        <v>123.869061150261</v>
      </c>
      <c r="Q153">
        <v>0.15035395541093999</v>
      </c>
    </row>
    <row r="154" spans="1:17" x14ac:dyDescent="0.3">
      <c r="A154" t="s">
        <v>386</v>
      </c>
      <c r="B154" t="s">
        <v>387</v>
      </c>
      <c r="C154" t="str">
        <f>IFERROR(VLOOKUP(Table1[[#This Row],[Ticker]],[1]!Table2[[Symbol]:[Industry]],2,FALSE),"-")</f>
        <v>-</v>
      </c>
      <c r="D154" t="s">
        <v>92</v>
      </c>
      <c r="E154">
        <v>63405.317289165003</v>
      </c>
      <c r="F154">
        <v>614.85</v>
      </c>
      <c r="G154">
        <v>148.86138032899399</v>
      </c>
      <c r="H154">
        <v>7.0963874336997899</v>
      </c>
      <c r="I154">
        <v>53.2504730149683</v>
      </c>
      <c r="J154">
        <v>9.2870628147852301</v>
      </c>
      <c r="K154">
        <v>527.19291154319296</v>
      </c>
      <c r="L154">
        <v>414.93794612380498</v>
      </c>
      <c r="M154">
        <v>73.015484158609695</v>
      </c>
      <c r="N154">
        <v>2.5677492788176002</v>
      </c>
      <c r="O154">
        <v>3.0495242742132298</v>
      </c>
      <c r="P154">
        <v>203.18047337278099</v>
      </c>
      <c r="Q154">
        <v>0.23848229505070501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Row],[Ticker]],[1]!Table2[[Symbol]:[Industry]],2,FALSE),"-")</f>
        <v>-</v>
      </c>
      <c r="D155" t="s">
        <v>51</v>
      </c>
      <c r="E155">
        <v>63190.111822500003</v>
      </c>
      <c r="F155">
        <v>29737.5</v>
      </c>
      <c r="G155">
        <v>-2.7096634171781502</v>
      </c>
      <c r="H155">
        <v>0.35887687714392602</v>
      </c>
      <c r="I155">
        <v>-8.9788059614663691</v>
      </c>
      <c r="J155">
        <v>1.4102626973729</v>
      </c>
      <c r="K155">
        <v>27878.3386455777</v>
      </c>
      <c r="L155">
        <v>26388.241722298801</v>
      </c>
      <c r="M155">
        <v>75.478567703881694</v>
      </c>
      <c r="N155">
        <v>1.23089148249317</v>
      </c>
      <c r="O155">
        <v>0.70533837746953298</v>
      </c>
      <c r="P155">
        <v>35.170454545454497</v>
      </c>
      <c r="Q155">
        <v>2.4173941895791001E-2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Row],[Ticker]],[1]!Table2[[Symbol]:[Industry]],2,FALSE),"-")</f>
        <v>-</v>
      </c>
      <c r="D156" t="s">
        <v>139</v>
      </c>
      <c r="E156">
        <v>62835.920587155</v>
      </c>
      <c r="F156">
        <v>1728.15</v>
      </c>
      <c r="G156">
        <v>29.707515636660901</v>
      </c>
      <c r="H156">
        <v>-3.7162926601491302</v>
      </c>
      <c r="I156">
        <v>12.0707249037394</v>
      </c>
      <c r="J156">
        <v>-2.9679049142374598</v>
      </c>
      <c r="K156">
        <v>1747.3952765998999</v>
      </c>
      <c r="L156">
        <v>1553.7703122376199</v>
      </c>
      <c r="M156">
        <v>45.044532931125197</v>
      </c>
      <c r="N156">
        <v>0.65090529673206499</v>
      </c>
      <c r="O156">
        <v>13.0139166160344</v>
      </c>
      <c r="P156">
        <v>64.413471601179694</v>
      </c>
      <c r="Q156">
        <v>9.3740828857529004E-2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Row],[Ticker]],[1]!Table2[[Symbol]:[Industry]],2,FALSE),"-")</f>
        <v>-</v>
      </c>
      <c r="D157" t="s">
        <v>306</v>
      </c>
      <c r="E157">
        <v>62137.658456685</v>
      </c>
      <c r="F157">
        <v>7285.95</v>
      </c>
      <c r="G157">
        <v>-8.1463658974787005</v>
      </c>
      <c r="H157">
        <v>-9.8398368691052305</v>
      </c>
      <c r="I157">
        <v>20.158582447156299</v>
      </c>
      <c r="J157">
        <v>-4.0444865651639699</v>
      </c>
      <c r="K157">
        <v>7901.1771176231596</v>
      </c>
      <c r="L157">
        <v>7162.67453416432</v>
      </c>
      <c r="M157">
        <v>31.388955320550799</v>
      </c>
      <c r="N157">
        <v>0.548879933381623</v>
      </c>
      <c r="O157">
        <v>36.359019757203903</v>
      </c>
      <c r="P157">
        <v>36.825352112676001</v>
      </c>
      <c r="Q157">
        <v>0.116356751938998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Row],[Ticker]],[1]!Table2[[Symbol]:[Industry]],2,FALSE),"-")</f>
        <v>-</v>
      </c>
      <c r="D158" t="s">
        <v>34</v>
      </c>
      <c r="E158">
        <v>61573.184606399998</v>
      </c>
      <c r="F158">
        <v>51.5</v>
      </c>
      <c r="G158">
        <v>28.849946321448002</v>
      </c>
      <c r="H158">
        <v>-11.8953371654026</v>
      </c>
      <c r="I158">
        <v>-21.711544695794</v>
      </c>
      <c r="J158">
        <v>-2.1164891243450299</v>
      </c>
      <c r="K158">
        <v>53.6069686776165</v>
      </c>
      <c r="L158">
        <v>49.801903872909499</v>
      </c>
      <c r="M158">
        <v>42.138527630057503</v>
      </c>
      <c r="N158">
        <v>0.29434392628108502</v>
      </c>
      <c r="O158">
        <v>37.1844660194174</v>
      </c>
      <c r="P158">
        <v>69.966996699669906</v>
      </c>
      <c r="Q158">
        <v>0.12538822713721801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Row],[Ticker]],[1]!Table2[[Symbol]:[Industry]],2,FALSE),"-")</f>
        <v>-</v>
      </c>
      <c r="D159" t="s">
        <v>193</v>
      </c>
      <c r="E159">
        <v>61521.124512000002</v>
      </c>
      <c r="F159">
        <v>3936</v>
      </c>
      <c r="G159">
        <v>6.8819010381151402E-2</v>
      </c>
      <c r="H159">
        <v>-6.1863084973137301</v>
      </c>
      <c r="I159">
        <v>21.700039432749598</v>
      </c>
      <c r="J159">
        <v>-0.97649784241312698</v>
      </c>
      <c r="K159">
        <v>4089.24540761976</v>
      </c>
      <c r="L159">
        <v>3687.1765808262899</v>
      </c>
      <c r="M159">
        <v>41.3251775916697</v>
      </c>
      <c r="N159">
        <v>0.475866986655125</v>
      </c>
      <c r="O159">
        <v>25.787601626016201</v>
      </c>
      <c r="P159">
        <v>50.677589771074103</v>
      </c>
      <c r="Q159">
        <v>0.10633604143837901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Row],[Ticker]],[1]!Table2[[Symbol]:[Industry]],2,FALSE),"-")</f>
        <v>-</v>
      </c>
      <c r="D160" t="s">
        <v>127</v>
      </c>
      <c r="E160">
        <v>60654.191752079998</v>
      </c>
      <c r="F160">
        <v>736.6</v>
      </c>
      <c r="G160">
        <v>46.6387941826044</v>
      </c>
      <c r="H160">
        <v>-3.75232774259405</v>
      </c>
      <c r="I160">
        <v>-1.6333927224940299</v>
      </c>
      <c r="J160">
        <v>1.1709157336866001</v>
      </c>
      <c r="K160">
        <v>737.75760508685801</v>
      </c>
      <c r="L160">
        <v>660.037319960378</v>
      </c>
      <c r="M160">
        <v>59.3264355021577</v>
      </c>
      <c r="N160">
        <v>0.482642789057324</v>
      </c>
      <c r="O160">
        <v>15.1235405919087</v>
      </c>
      <c r="P160">
        <v>78.612997090203706</v>
      </c>
      <c r="Q160">
        <v>0.17846456699094701</v>
      </c>
    </row>
    <row r="161" spans="1:17" x14ac:dyDescent="0.3">
      <c r="A161" t="s">
        <v>400</v>
      </c>
      <c r="B161" t="s">
        <v>401</v>
      </c>
      <c r="C161" t="str">
        <f>IFERROR(VLOOKUP(Table1[[#This Row],[Ticker]],[1]!Table2[[Symbol]:[Industry]],2,FALSE),"-")</f>
        <v>-</v>
      </c>
      <c r="D161" t="s">
        <v>402</v>
      </c>
      <c r="E161">
        <v>60012.446806259999</v>
      </c>
      <c r="F161">
        <v>984.95</v>
      </c>
      <c r="G161">
        <v>18.457752244823102</v>
      </c>
      <c r="H161">
        <v>-5.8315802781262098</v>
      </c>
      <c r="I161">
        <v>-11.373851761314199</v>
      </c>
      <c r="J161">
        <v>0.82250066377233999</v>
      </c>
      <c r="K161">
        <v>1012.87852696559</v>
      </c>
      <c r="L161">
        <v>946.15555498574201</v>
      </c>
      <c r="M161">
        <v>46.816015253750699</v>
      </c>
      <c r="N161">
        <v>0.55864412571352395</v>
      </c>
      <c r="O161">
        <v>19.803035687090699</v>
      </c>
      <c r="P161">
        <v>50.650045885591901</v>
      </c>
      <c r="Q161">
        <v>1.2977135654257E-2</v>
      </c>
    </row>
    <row r="162" spans="1:17" hidden="1" x14ac:dyDescent="0.3">
      <c r="A162" t="s">
        <v>403</v>
      </c>
      <c r="B162" t="s">
        <v>404</v>
      </c>
      <c r="C162" t="str">
        <f>IFERROR(VLOOKUP(Table1[[#This Row],[Ticker]],[1]!Table2[[Symbol]:[Industry]],2,FALSE),"-")</f>
        <v>-</v>
      </c>
      <c r="D162" t="s">
        <v>27</v>
      </c>
      <c r="E162">
        <v>59085</v>
      </c>
      <c r="F162">
        <v>1181.7</v>
      </c>
      <c r="G162">
        <v>15.441183641980301</v>
      </c>
      <c r="H162">
        <v>-1.2858922360376699</v>
      </c>
      <c r="I162">
        <v>32.5959944100344</v>
      </c>
      <c r="J162">
        <v>1.5632208321284899</v>
      </c>
      <c r="K162">
        <v>1106.46266444293</v>
      </c>
      <c r="M162">
        <v>64.707557431384203</v>
      </c>
      <c r="N162">
        <v>0.44894359443972298</v>
      </c>
      <c r="O162">
        <v>15.8161970043158</v>
      </c>
      <c r="P162">
        <v>56.5165562913907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Row],[Ticker]],[1]!Table2[[Symbol]:[Industry]],2,FALSE),"-")</f>
        <v>-</v>
      </c>
      <c r="D163" t="s">
        <v>407</v>
      </c>
      <c r="E163">
        <v>58870.288108679997</v>
      </c>
      <c r="F163">
        <v>138807.6</v>
      </c>
      <c r="G163">
        <v>-1.67202248763085</v>
      </c>
      <c r="H163">
        <v>-0.50531924743421397</v>
      </c>
      <c r="I163">
        <v>-18.369716115864499</v>
      </c>
      <c r="J163">
        <v>1.0036139837876901</v>
      </c>
      <c r="K163">
        <v>134578.09077491699</v>
      </c>
      <c r="L163">
        <v>128045.043518779</v>
      </c>
      <c r="M163">
        <v>57.065499501169903</v>
      </c>
      <c r="N163">
        <v>0.65043371572296105</v>
      </c>
      <c r="O163">
        <v>9.1042565392672898</v>
      </c>
      <c r="P163">
        <v>30.452140406935701</v>
      </c>
      <c r="Q163">
        <v>5.0149515760852997E-2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Row],[Ticker]],[1]!Table2[[Symbol]:[Industry]],2,FALSE),"-")</f>
        <v>-</v>
      </c>
      <c r="D164" t="s">
        <v>300</v>
      </c>
      <c r="E164">
        <v>58077.287858419899</v>
      </c>
      <c r="F164">
        <v>5487.4</v>
      </c>
      <c r="G164">
        <v>-3.9185237054389601</v>
      </c>
      <c r="H164">
        <v>4.4744127742216202</v>
      </c>
      <c r="I164">
        <v>-10.9543000671044</v>
      </c>
      <c r="J164">
        <v>3.04264376100629</v>
      </c>
      <c r="K164">
        <v>5084.8330804740799</v>
      </c>
      <c r="L164">
        <v>4920.74857666767</v>
      </c>
      <c r="M164">
        <v>74.897379017272101</v>
      </c>
      <c r="N164">
        <v>0.77476296649944498</v>
      </c>
      <c r="O164">
        <v>7.0333855742245897</v>
      </c>
      <c r="P164">
        <v>33.480904889321302</v>
      </c>
      <c r="Q164">
        <v>2.3137302271560001E-3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Row],[Ticker]],[1]!Table2[[Symbol]:[Industry]],2,FALSE),"-")</f>
        <v>-</v>
      </c>
      <c r="D165" t="s">
        <v>412</v>
      </c>
      <c r="E165">
        <v>58014.056654428001</v>
      </c>
      <c r="F165">
        <v>222.77</v>
      </c>
      <c r="G165">
        <v>-6.7443980287563896</v>
      </c>
      <c r="H165">
        <v>-2.0620878641745199</v>
      </c>
      <c r="I165">
        <v>5.8883559843027502</v>
      </c>
      <c r="J165">
        <v>1.9289491413661899</v>
      </c>
      <c r="K165">
        <v>219.81385487040399</v>
      </c>
      <c r="L165">
        <v>204.144231487582</v>
      </c>
      <c r="M165">
        <v>60.843185736112297</v>
      </c>
      <c r="N165">
        <v>1.0087480051625699</v>
      </c>
      <c r="O165">
        <v>10.8317996139515</v>
      </c>
      <c r="P165">
        <v>43.722580645161301</v>
      </c>
      <c r="Q165">
        <v>8.8157589991290003E-2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Row],[Ticker]],[1]!Table2[[Symbol]:[Industry]],2,FALSE),"-")</f>
        <v>-</v>
      </c>
      <c r="D166" t="s">
        <v>335</v>
      </c>
      <c r="E166">
        <v>57681.4823005</v>
      </c>
      <c r="F166">
        <v>1743.25</v>
      </c>
      <c r="G166">
        <v>80.821627562038898</v>
      </c>
      <c r="H166">
        <v>14.000201578292801</v>
      </c>
      <c r="I166">
        <v>43.329487874871297</v>
      </c>
      <c r="J166">
        <v>5.1172800561624197</v>
      </c>
      <c r="K166">
        <v>1520.8381577095599</v>
      </c>
      <c r="L166">
        <v>1271.99247610525</v>
      </c>
      <c r="M166">
        <v>82.682871083427202</v>
      </c>
      <c r="N166">
        <v>1.5511624801733399</v>
      </c>
      <c r="O166">
        <v>0.46464936182417599</v>
      </c>
      <c r="P166">
        <v>116.09644229577199</v>
      </c>
      <c r="Q166">
        <v>4.3010447390235997E-2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Row],[Ticker]],[1]!Table2[[Symbol]:[Industry]],2,FALSE),"-")</f>
        <v>-</v>
      </c>
      <c r="D167" t="s">
        <v>21</v>
      </c>
      <c r="E167">
        <v>57369.894774200002</v>
      </c>
      <c r="F167">
        <v>3034</v>
      </c>
      <c r="G167">
        <v>0.32810742132130899</v>
      </c>
      <c r="H167">
        <v>-1.1536264127373399</v>
      </c>
      <c r="I167">
        <v>0.133300497512751</v>
      </c>
      <c r="J167">
        <v>-0.65294753963574004</v>
      </c>
      <c r="K167">
        <v>2748.6026480976702</v>
      </c>
      <c r="L167">
        <v>2524.5673869638599</v>
      </c>
      <c r="M167">
        <v>67.809260423199305</v>
      </c>
      <c r="N167">
        <v>0.50107346771630401</v>
      </c>
      <c r="O167">
        <v>3.9222148978246398</v>
      </c>
      <c r="P167">
        <v>46.633802136194397</v>
      </c>
      <c r="Q167">
        <v>-3.048669502493E-2</v>
      </c>
    </row>
    <row r="168" spans="1:17" hidden="1" x14ac:dyDescent="0.3">
      <c r="A168" t="s">
        <v>417</v>
      </c>
      <c r="B168" t="s">
        <v>418</v>
      </c>
      <c r="C168" t="str">
        <f>IFERROR(VLOOKUP(Table1[[#This Row],[Ticker]],[1]!Table2[[Symbol]:[Industry]],2,FALSE),"-")</f>
        <v>-</v>
      </c>
      <c r="D168" t="s">
        <v>104</v>
      </c>
      <c r="E168">
        <v>56251.313523404999</v>
      </c>
      <c r="F168">
        <v>127.53</v>
      </c>
      <c r="G168">
        <v>9.9797715586550595</v>
      </c>
      <c r="H168">
        <v>104.00209700312899</v>
      </c>
      <c r="I168">
        <v>27.134582326709101</v>
      </c>
      <c r="J168">
        <v>-20.815880271008499</v>
      </c>
      <c r="O168">
        <v>23.421939935701399</v>
      </c>
      <c r="P168">
        <v>67.802631578947299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Row],[Ticker]],[1]!Table2[[Symbol]:[Industry]],2,FALSE),"-")</f>
        <v>-</v>
      </c>
      <c r="D169" t="s">
        <v>127</v>
      </c>
      <c r="E169">
        <v>56133.838677510001</v>
      </c>
      <c r="F169">
        <v>135.9</v>
      </c>
      <c r="G169">
        <v>26.440967497034599</v>
      </c>
      <c r="H169">
        <v>-7.8817296653876099</v>
      </c>
      <c r="I169">
        <v>-4.2845100042378199</v>
      </c>
      <c r="J169">
        <v>2.6005429745197599</v>
      </c>
      <c r="K169">
        <v>142.03444511884101</v>
      </c>
      <c r="L169">
        <v>133.56327449736199</v>
      </c>
      <c r="M169">
        <v>52.261018635012803</v>
      </c>
      <c r="N169">
        <v>0.56414337519939495</v>
      </c>
      <c r="O169">
        <v>29.028697571743901</v>
      </c>
      <c r="P169">
        <v>66.136919315403404</v>
      </c>
      <c r="Q169">
        <v>-1.0435283268441E-2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Row],[Ticker]],[1]!Table2[[Symbol]:[Industry]],2,FALSE),"-")</f>
        <v>-</v>
      </c>
      <c r="D170" t="s">
        <v>300</v>
      </c>
      <c r="E170">
        <v>55870.6853816</v>
      </c>
      <c r="F170">
        <v>8971.4</v>
      </c>
      <c r="G170">
        <v>-8.1956312174722097</v>
      </c>
      <c r="H170">
        <v>9.2570925351050803</v>
      </c>
      <c r="I170">
        <v>4.7165363135137497</v>
      </c>
      <c r="J170">
        <v>9.2579194166966801</v>
      </c>
      <c r="K170">
        <v>7097.4758252092597</v>
      </c>
      <c r="L170">
        <v>7353.0053010600896</v>
      </c>
      <c r="M170">
        <v>95.979701937638296</v>
      </c>
      <c r="N170">
        <v>3.4170624325871102</v>
      </c>
      <c r="O170">
        <v>2.5480972869340301</v>
      </c>
      <c r="P170">
        <v>39.933241826802998</v>
      </c>
      <c r="Q170">
        <v>5.8992929573478001E-2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Row],[Ticker]],[1]!Table2[[Symbol]:[Industry]],2,FALSE),"-")</f>
        <v>-</v>
      </c>
      <c r="D171" t="s">
        <v>24</v>
      </c>
      <c r="E171">
        <v>55788.316331945898</v>
      </c>
      <c r="F171">
        <v>74.58</v>
      </c>
      <c r="G171">
        <v>-47.9447168658658</v>
      </c>
      <c r="H171">
        <v>-2.9847341397317199E-2</v>
      </c>
      <c r="I171">
        <v>-23.169131263990199</v>
      </c>
      <c r="J171">
        <v>1.35427613105024</v>
      </c>
      <c r="K171">
        <v>75.677621719732002</v>
      </c>
      <c r="L171">
        <v>78.687989387391298</v>
      </c>
      <c r="M171">
        <v>58.879619907215101</v>
      </c>
      <c r="N171">
        <v>0.69216282859299405</v>
      </c>
      <c r="O171">
        <v>35.022794314829703</v>
      </c>
      <c r="P171">
        <v>5.8923754082066999</v>
      </c>
      <c r="Q171">
        <v>4.7095244097276001E-2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Row],[Ticker]],[1]!Table2[[Symbol]:[Industry]],2,FALSE),"-")</f>
        <v>-</v>
      </c>
      <c r="D172" t="s">
        <v>124</v>
      </c>
      <c r="E172">
        <v>55782.943500000001</v>
      </c>
      <c r="F172">
        <v>278.64999999999998</v>
      </c>
      <c r="G172">
        <v>258.236167248436</v>
      </c>
      <c r="H172">
        <v>-12.7048445350141</v>
      </c>
      <c r="I172">
        <v>27.324181639060399</v>
      </c>
      <c r="J172">
        <v>-5.7195775366710198</v>
      </c>
      <c r="K172">
        <v>289.69990295511201</v>
      </c>
      <c r="L172">
        <v>219.25273926836701</v>
      </c>
      <c r="M172">
        <v>30.1796347166899</v>
      </c>
      <c r="N172">
        <v>0.31461657989535302</v>
      </c>
      <c r="O172">
        <v>26.933429032836901</v>
      </c>
      <c r="P172">
        <v>311.89948263118902</v>
      </c>
      <c r="Q172">
        <v>0.18145339617184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Row],[Ticker]],[1]!Table2[[Symbol]:[Industry]],2,FALSE),"-")</f>
        <v>-</v>
      </c>
      <c r="D173" t="s">
        <v>27</v>
      </c>
      <c r="E173">
        <v>55465.275000000001</v>
      </c>
      <c r="F173">
        <v>1946.15</v>
      </c>
      <c r="G173">
        <v>-21.6009918590673</v>
      </c>
      <c r="H173">
        <v>2.0988041830095101</v>
      </c>
      <c r="I173">
        <v>-10.7815933737359</v>
      </c>
      <c r="J173">
        <v>2.4009169361359302</v>
      </c>
      <c r="K173">
        <v>1871.81755808924</v>
      </c>
      <c r="L173">
        <v>1802.3845915746399</v>
      </c>
      <c r="M173">
        <v>67.144533628737705</v>
      </c>
      <c r="N173">
        <v>0.53280919298172602</v>
      </c>
      <c r="O173">
        <v>7.1166148549700603</v>
      </c>
      <c r="P173">
        <v>26.094985097835899</v>
      </c>
      <c r="Q173">
        <v>2.1807637776866999E-2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Row],[Ticker]],[1]!Table2[[Symbol]:[Industry]],2,FALSE),"-")</f>
        <v>-</v>
      </c>
      <c r="D174" t="s">
        <v>431</v>
      </c>
      <c r="E174">
        <v>55402.503250280002</v>
      </c>
      <c r="F174">
        <v>369.35</v>
      </c>
      <c r="G174">
        <v>39.493167755474502</v>
      </c>
      <c r="H174">
        <v>-0.979052689451964</v>
      </c>
      <c r="I174">
        <v>18.576823915664701</v>
      </c>
      <c r="J174">
        <v>-3.5749816146689102</v>
      </c>
      <c r="K174">
        <v>350.77791973206001</v>
      </c>
      <c r="L174">
        <v>298.75217917682102</v>
      </c>
      <c r="M174">
        <v>48.527544469344697</v>
      </c>
      <c r="N174">
        <v>0.54520091745147803</v>
      </c>
      <c r="O174">
        <v>4.0205766887775702</v>
      </c>
      <c r="P174">
        <v>92.670839853938404</v>
      </c>
      <c r="Q174">
        <v>4.9413778068942003E-2</v>
      </c>
    </row>
    <row r="175" spans="1:17" x14ac:dyDescent="0.3">
      <c r="A175" t="s">
        <v>432</v>
      </c>
      <c r="B175" t="s">
        <v>433</v>
      </c>
      <c r="C175" t="str">
        <f>IFERROR(VLOOKUP(Table1[[#This Row],[Ticker]],[1]!Table2[[Symbol]:[Industry]],2,FALSE),"-")</f>
        <v>-</v>
      </c>
      <c r="D175" t="s">
        <v>186</v>
      </c>
      <c r="E175">
        <v>55201.591515840002</v>
      </c>
      <c r="F175">
        <v>17005.650000000001</v>
      </c>
      <c r="G175">
        <v>-26.302942101095599</v>
      </c>
      <c r="H175">
        <v>-3.38565574873763</v>
      </c>
      <c r="I175">
        <v>-7.8223160858325702</v>
      </c>
      <c r="J175">
        <v>-1.6363347674045601</v>
      </c>
      <c r="K175">
        <v>16823.7972167197</v>
      </c>
      <c r="L175">
        <v>16477.891796272499</v>
      </c>
      <c r="M175">
        <v>50.029761089620202</v>
      </c>
      <c r="N175">
        <v>0.76826225765297895</v>
      </c>
      <c r="O175">
        <v>13.1976725382446</v>
      </c>
      <c r="P175">
        <v>10.819203148826301</v>
      </c>
      <c r="Q175">
        <v>-2.4335268762925001E-2</v>
      </c>
    </row>
    <row r="176" spans="1:17" x14ac:dyDescent="0.3">
      <c r="A176" t="s">
        <v>434</v>
      </c>
      <c r="B176" t="s">
        <v>435</v>
      </c>
      <c r="C176" t="str">
        <f>IFERROR(VLOOKUP(Table1[[#This Row],[Ticker]],[1]!Table2[[Symbol]:[Industry]],2,FALSE),"-")</f>
        <v>-</v>
      </c>
      <c r="D176" t="s">
        <v>407</v>
      </c>
      <c r="E176">
        <v>54536.712470899998</v>
      </c>
      <c r="F176">
        <v>2821.1</v>
      </c>
      <c r="G176">
        <v>-10.524931187911401</v>
      </c>
      <c r="H176">
        <v>-13.944899554393199</v>
      </c>
      <c r="I176">
        <v>10.531555737904499</v>
      </c>
      <c r="J176">
        <v>-6.3247571787102802E-2</v>
      </c>
      <c r="K176">
        <v>3009.8628567464998</v>
      </c>
      <c r="L176">
        <v>2750.9173386253901</v>
      </c>
      <c r="M176">
        <v>32.087859289653103</v>
      </c>
      <c r="N176">
        <v>0.60721507910982597</v>
      </c>
      <c r="O176">
        <v>19.634185246889501</v>
      </c>
      <c r="P176">
        <v>28.594220074756102</v>
      </c>
      <c r="Q176">
        <v>-1.399577873125E-2</v>
      </c>
    </row>
    <row r="177" spans="1:17" x14ac:dyDescent="0.3">
      <c r="A177" t="s">
        <v>436</v>
      </c>
      <c r="B177" t="s">
        <v>437</v>
      </c>
      <c r="C177" t="str">
        <f>IFERROR(VLOOKUP(Table1[[#This Row],[Ticker]],[1]!Table2[[Symbol]:[Industry]],2,FALSE),"-")</f>
        <v>-</v>
      </c>
      <c r="D177" t="s">
        <v>317</v>
      </c>
      <c r="E177">
        <v>54188.063660500004</v>
      </c>
      <c r="F177">
        <v>2059.75</v>
      </c>
      <c r="G177">
        <v>355.87705976945398</v>
      </c>
      <c r="H177">
        <v>-18.967246549539201</v>
      </c>
      <c r="I177">
        <v>128.47346031980001</v>
      </c>
      <c r="J177">
        <v>-5.6142079734705499</v>
      </c>
      <c r="K177">
        <v>2238.4466752877702</v>
      </c>
      <c r="L177">
        <v>1532.6577401286499</v>
      </c>
      <c r="M177">
        <v>27.4538113646631</v>
      </c>
      <c r="N177">
        <v>0.40500893414507899</v>
      </c>
      <c r="O177">
        <v>44.6510498846947</v>
      </c>
      <c r="P177">
        <v>394.30045596352198</v>
      </c>
      <c r="Q177">
        <v>0.221253807621725</v>
      </c>
    </row>
    <row r="178" spans="1:17" x14ac:dyDescent="0.3">
      <c r="A178" t="s">
        <v>438</v>
      </c>
      <c r="B178" t="s">
        <v>439</v>
      </c>
      <c r="C178" t="str">
        <f>IFERROR(VLOOKUP(Table1[[#This Row],[Ticker]],[1]!Table2[[Symbol]:[Industry]],2,FALSE),"-")</f>
        <v>-</v>
      </c>
      <c r="D178" t="s">
        <v>34</v>
      </c>
      <c r="E178">
        <v>53967.324883563997</v>
      </c>
      <c r="F178">
        <v>118.54</v>
      </c>
      <c r="G178">
        <v>6.5539115259495899</v>
      </c>
      <c r="H178">
        <v>-3.65141141372475</v>
      </c>
      <c r="I178">
        <v>-25.410811441215699</v>
      </c>
      <c r="J178">
        <v>-1.7230638009363299</v>
      </c>
      <c r="K178">
        <v>121.701857264514</v>
      </c>
      <c r="L178">
        <v>120.904721246441</v>
      </c>
      <c r="M178">
        <v>46.917990748255399</v>
      </c>
      <c r="N178">
        <v>0.451761878843425</v>
      </c>
      <c r="O178">
        <v>33.246161633203897</v>
      </c>
      <c r="P178">
        <v>39.049853372434001</v>
      </c>
      <c r="Q178">
        <v>7.1860741648818005E-2</v>
      </c>
    </row>
    <row r="179" spans="1:17" x14ac:dyDescent="0.3">
      <c r="A179" t="s">
        <v>440</v>
      </c>
      <c r="B179" t="s">
        <v>441</v>
      </c>
      <c r="C179" t="str">
        <f>IFERROR(VLOOKUP(Table1[[#This Row],[Ticker]],[1]!Table2[[Symbol]:[Industry]],2,FALSE),"-")</f>
        <v>-</v>
      </c>
      <c r="D179" t="s">
        <v>265</v>
      </c>
      <c r="E179">
        <v>53719.194122330002</v>
      </c>
      <c r="F179">
        <v>2031.7</v>
      </c>
      <c r="G179">
        <v>3.9143268862682801</v>
      </c>
      <c r="H179">
        <v>-2.4952713506047202</v>
      </c>
      <c r="I179">
        <v>7.6247889099425299</v>
      </c>
      <c r="J179">
        <v>0.17419630456308599</v>
      </c>
      <c r="K179">
        <v>1992.31790540424</v>
      </c>
      <c r="L179">
        <v>1864.4119724842401</v>
      </c>
      <c r="M179">
        <v>61.898281631116703</v>
      </c>
      <c r="N179">
        <v>0.90474065519704805</v>
      </c>
      <c r="O179">
        <v>7.4198946694885999</v>
      </c>
      <c r="P179">
        <v>34.996677740863703</v>
      </c>
      <c r="Q179">
        <v>-4.4816601525779999E-3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Row],[Ticker]],[1]!Table2[[Symbol]:[Industry]],2,FALSE),"-")</f>
        <v>-</v>
      </c>
      <c r="D180" t="s">
        <v>34</v>
      </c>
      <c r="E180">
        <v>53057.901808383998</v>
      </c>
      <c r="F180">
        <v>61.12</v>
      </c>
      <c r="G180">
        <v>41.588845523370502</v>
      </c>
      <c r="H180">
        <v>-6.2396340480275301</v>
      </c>
      <c r="I180">
        <v>-16.0685329218866</v>
      </c>
      <c r="J180">
        <v>0.118933032270227</v>
      </c>
      <c r="K180">
        <v>61.714573968700101</v>
      </c>
      <c r="L180">
        <v>57.523544389285398</v>
      </c>
      <c r="M180">
        <v>58.568154382014001</v>
      </c>
      <c r="N180">
        <v>0.33377314893910098</v>
      </c>
      <c r="O180">
        <v>25.818062827225098</v>
      </c>
      <c r="P180">
        <v>79.237536656891393</v>
      </c>
      <c r="Q180">
        <v>0.112391371890917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Row],[Ticker]],[1]!Table2[[Symbol]:[Industry]],2,FALSE),"-")</f>
        <v>-</v>
      </c>
      <c r="D181" t="s">
        <v>446</v>
      </c>
      <c r="E181">
        <v>52466.884262834901</v>
      </c>
      <c r="F181">
        <v>1953.15</v>
      </c>
      <c r="G181">
        <v>-31.643354696793399</v>
      </c>
      <c r="H181">
        <v>-12.5447974909204</v>
      </c>
      <c r="I181">
        <v>-19.482950909495401</v>
      </c>
      <c r="J181">
        <v>2.6064203246723299</v>
      </c>
      <c r="K181">
        <v>2100.934148672</v>
      </c>
      <c r="L181">
        <v>2045.1271613390199</v>
      </c>
      <c r="M181">
        <v>44.2807556763957</v>
      </c>
      <c r="N181">
        <v>1.3521198742088301</v>
      </c>
      <c r="O181">
        <v>25.6431917671453</v>
      </c>
      <c r="P181">
        <v>12.25</v>
      </c>
      <c r="Q181">
        <v>1.5782781596799999E-4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Row],[Ticker]],[1]!Table2[[Symbol]:[Industry]],2,FALSE),"-")</f>
        <v>-</v>
      </c>
      <c r="D182" t="s">
        <v>101</v>
      </c>
      <c r="E182">
        <v>52152.311767425002</v>
      </c>
      <c r="F182">
        <v>132.71</v>
      </c>
      <c r="G182">
        <v>88.417271558655003</v>
      </c>
      <c r="H182">
        <v>-11.322653525204601</v>
      </c>
      <c r="I182">
        <v>-4.1890878975021799</v>
      </c>
      <c r="J182">
        <v>-6.5655045716860103</v>
      </c>
      <c r="K182">
        <v>138.95325648901999</v>
      </c>
      <c r="L182">
        <v>119.530837926014</v>
      </c>
      <c r="M182">
        <v>30.2950280566731</v>
      </c>
      <c r="N182">
        <v>0.75081455575393397</v>
      </c>
      <c r="O182">
        <v>28.4756235400497</v>
      </c>
      <c r="P182">
        <v>134.46996466431</v>
      </c>
      <c r="Q182">
        <v>0.18196153029576601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Row],[Ticker]],[1]!Table2[[Symbol]:[Industry]],2,FALSE),"-")</f>
        <v>-</v>
      </c>
      <c r="D183" t="s">
        <v>163</v>
      </c>
      <c r="E183">
        <v>51604.563205125</v>
      </c>
      <c r="F183">
        <v>12176.15</v>
      </c>
      <c r="G183">
        <v>133.871381122613</v>
      </c>
      <c r="H183">
        <v>1.22328067433806</v>
      </c>
      <c r="I183">
        <v>95.218013696791104</v>
      </c>
      <c r="J183">
        <v>-3.4761125814241298</v>
      </c>
      <c r="K183">
        <v>11614.1243425763</v>
      </c>
      <c r="L183">
        <v>8896.6970953984601</v>
      </c>
      <c r="M183">
        <v>57.396376005900002</v>
      </c>
      <c r="N183">
        <v>0.447412075831777</v>
      </c>
      <c r="O183">
        <v>18.1161532996883</v>
      </c>
      <c r="P183">
        <v>212.53753946456499</v>
      </c>
      <c r="Q183">
        <v>0.159913257860125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Row],[Ticker]],[1]!Table2[[Symbol]:[Industry]],2,FALSE),"-")</f>
        <v>-</v>
      </c>
      <c r="D184" t="s">
        <v>385</v>
      </c>
      <c r="E184">
        <v>51319.670896540003</v>
      </c>
      <c r="F184">
        <v>1742.6</v>
      </c>
      <c r="G184">
        <v>29.986476026207999</v>
      </c>
      <c r="H184">
        <v>6.54315808407374</v>
      </c>
      <c r="I184">
        <v>54.9373436492073</v>
      </c>
      <c r="J184">
        <v>0.36672167397193201</v>
      </c>
      <c r="K184">
        <v>1613.3436351941</v>
      </c>
      <c r="L184">
        <v>1343.61679112865</v>
      </c>
      <c r="M184">
        <v>56.645337622050398</v>
      </c>
      <c r="N184">
        <v>0.67242224306708098</v>
      </c>
      <c r="O184">
        <v>2.6626879375645598</v>
      </c>
      <c r="P184">
        <v>71.002404199990096</v>
      </c>
      <c r="Q184">
        <v>0.112698708908368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Row],[Ticker]],[1]!Table2[[Symbol]:[Industry]],2,FALSE),"-")</f>
        <v>-</v>
      </c>
      <c r="D185" t="s">
        <v>54</v>
      </c>
      <c r="E185">
        <v>50457.045661249998</v>
      </c>
      <c r="F185">
        <v>4579.1000000000004</v>
      </c>
      <c r="G185">
        <v>46.922996738831301</v>
      </c>
      <c r="H185">
        <v>-1.8024906276239501</v>
      </c>
      <c r="I185">
        <v>-3.6435942701129398</v>
      </c>
      <c r="J185">
        <v>4.8365094486720102</v>
      </c>
      <c r="K185">
        <v>4295.6479846423799</v>
      </c>
      <c r="L185">
        <v>4026.6204954998402</v>
      </c>
      <c r="M185">
        <v>72.339420457653702</v>
      </c>
      <c r="N185">
        <v>0.41736826396585902</v>
      </c>
      <c r="O185">
        <v>9.1480858684020703</v>
      </c>
      <c r="P185">
        <v>78.150835489330206</v>
      </c>
      <c r="Q185">
        <v>5.9872034951177003E-2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Row],[Ticker]],[1]!Table2[[Symbol]:[Industry]],2,FALSE),"-")</f>
        <v>-</v>
      </c>
      <c r="D186" t="s">
        <v>21</v>
      </c>
      <c r="E186">
        <v>50386.339451565</v>
      </c>
      <c r="F186">
        <v>1856.85</v>
      </c>
      <c r="G186">
        <v>31.455165232440699</v>
      </c>
      <c r="H186">
        <v>1.3448528032207601</v>
      </c>
      <c r="I186">
        <v>4.8249270827890696</v>
      </c>
      <c r="J186">
        <v>-1.4749370156144199</v>
      </c>
      <c r="K186">
        <v>1738.3254954121301</v>
      </c>
      <c r="L186">
        <v>1530.0278686347001</v>
      </c>
      <c r="M186">
        <v>65.428063775495502</v>
      </c>
      <c r="N186">
        <v>0.575087493025918</v>
      </c>
      <c r="O186">
        <v>3.86945633734552</v>
      </c>
      <c r="P186">
        <v>78.887283236994193</v>
      </c>
      <c r="Q186">
        <v>0.19303367959574699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Row],[Ticker]],[1]!Table2[[Symbol]:[Industry]],2,FALSE),"-")</f>
        <v>-</v>
      </c>
      <c r="D187" t="s">
        <v>262</v>
      </c>
      <c r="E187">
        <v>49995.006863279901</v>
      </c>
      <c r="F187">
        <v>4439.2</v>
      </c>
      <c r="G187">
        <v>33.374131990916702</v>
      </c>
      <c r="H187">
        <v>-13.785099750126699</v>
      </c>
      <c r="I187">
        <v>7.3260939992933798</v>
      </c>
      <c r="J187">
        <v>0.90334497109996703</v>
      </c>
      <c r="K187">
        <v>4755.4726683865201</v>
      </c>
      <c r="L187">
        <v>4203.6352837271697</v>
      </c>
      <c r="M187">
        <v>44.032121761548197</v>
      </c>
      <c r="N187">
        <v>0.49342357566593797</v>
      </c>
      <c r="O187">
        <v>31.5541088484411</v>
      </c>
      <c r="P187">
        <v>77.550244975502395</v>
      </c>
      <c r="Q187">
        <v>0.12402728312707299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Row],[Ticker]],[1]!Table2[[Symbol]:[Industry]],2,FALSE),"-")</f>
        <v>-</v>
      </c>
      <c r="D188" t="s">
        <v>51</v>
      </c>
      <c r="E188">
        <v>48688.141201769999</v>
      </c>
      <c r="F188">
        <v>2874.05</v>
      </c>
      <c r="G188">
        <v>73.580805143768103</v>
      </c>
      <c r="H188">
        <v>4.5532850021730997</v>
      </c>
      <c r="I188">
        <v>19.890401277574099</v>
      </c>
      <c r="J188">
        <v>-2.2518891146344799</v>
      </c>
      <c r="K188">
        <v>2711.01621170823</v>
      </c>
      <c r="L188">
        <v>2263.7835145068798</v>
      </c>
      <c r="M188">
        <v>48.836063592497098</v>
      </c>
      <c r="N188">
        <v>0.89280213588621904</v>
      </c>
      <c r="O188">
        <v>7.4441989526974099</v>
      </c>
      <c r="P188">
        <v>107.50514421862</v>
      </c>
      <c r="Q188">
        <v>7.1762019889177006E-2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Row],[Ticker]],[1]!Table2[[Symbol]:[Industry]],2,FALSE),"-")</f>
        <v>-</v>
      </c>
      <c r="D189" t="s">
        <v>121</v>
      </c>
      <c r="E189">
        <v>48601.481433975001</v>
      </c>
      <c r="F189">
        <v>373.95</v>
      </c>
      <c r="G189">
        <v>-29.2233543265639</v>
      </c>
      <c r="H189">
        <v>14.5567565414814</v>
      </c>
      <c r="I189">
        <v>-16.284803728670301</v>
      </c>
      <c r="J189">
        <v>3.1232487546502501</v>
      </c>
      <c r="K189">
        <v>355.185734010305</v>
      </c>
      <c r="L189">
        <v>357.26789944067201</v>
      </c>
      <c r="M189">
        <v>52.948734561713799</v>
      </c>
      <c r="N189">
        <v>1.10534423035458</v>
      </c>
      <c r="O189">
        <v>9.7740339617595993</v>
      </c>
      <c r="P189">
        <v>30.8432470258922</v>
      </c>
      <c r="Q189">
        <v>-1.9292479720480001E-3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Row],[Ticker]],[1]!Table2[[Symbol]:[Industry]],2,FALSE),"-")</f>
        <v>-</v>
      </c>
      <c r="D190" t="s">
        <v>24</v>
      </c>
      <c r="E190">
        <v>48245.774581223901</v>
      </c>
      <c r="F190">
        <v>196.92</v>
      </c>
      <c r="G190">
        <v>6.9892765145820404</v>
      </c>
      <c r="H190">
        <v>-0.81691156632643802</v>
      </c>
      <c r="I190">
        <v>15.0033361665617</v>
      </c>
      <c r="J190">
        <v>-3.3897787798871999</v>
      </c>
      <c r="K190">
        <v>191.224488840004</v>
      </c>
      <c r="L190">
        <v>167.54180954881801</v>
      </c>
      <c r="M190">
        <v>35.992926898878899</v>
      </c>
      <c r="N190">
        <v>0.57808609594955696</v>
      </c>
      <c r="O190">
        <v>4.9106236034938098</v>
      </c>
      <c r="P190">
        <v>43.475409836065502</v>
      </c>
      <c r="Q190">
        <v>0.11752808882365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Row],[Ticker]],[1]!Table2[[Symbol]:[Industry]],2,FALSE),"-")</f>
        <v>-</v>
      </c>
      <c r="D191" t="s">
        <v>51</v>
      </c>
      <c r="E191">
        <v>48177.983873879901</v>
      </c>
      <c r="F191">
        <v>1707.3</v>
      </c>
      <c r="G191">
        <v>92.695245699099701</v>
      </c>
      <c r="H191">
        <v>16.4679475408754</v>
      </c>
      <c r="I191">
        <v>71.344762904683506</v>
      </c>
      <c r="J191">
        <v>2.7198947964031999</v>
      </c>
      <c r="K191">
        <v>1431.0563747409301</v>
      </c>
      <c r="L191">
        <v>1114.70563136132</v>
      </c>
      <c r="M191">
        <v>88.756090056018706</v>
      </c>
      <c r="N191">
        <v>1.3822042115656901</v>
      </c>
      <c r="O191">
        <v>0.62672055291981199</v>
      </c>
      <c r="P191">
        <v>136.43539675945101</v>
      </c>
      <c r="Q191">
        <v>0.15399873873746101</v>
      </c>
    </row>
    <row r="192" spans="1:17" x14ac:dyDescent="0.3">
      <c r="A192" t="s">
        <v>467</v>
      </c>
      <c r="B192" t="s">
        <v>468</v>
      </c>
      <c r="C192" t="str">
        <f>IFERROR(VLOOKUP(Table1[[#This Row],[Ticker]],[1]!Table2[[Symbol]:[Industry]],2,FALSE),"-")</f>
        <v>-</v>
      </c>
      <c r="D192" t="s">
        <v>89</v>
      </c>
      <c r="E192">
        <v>48094.832812499997</v>
      </c>
      <c r="F192">
        <v>1312.05</v>
      </c>
      <c r="G192">
        <v>104.334338951031</v>
      </c>
      <c r="H192">
        <v>-9.1762556642900392</v>
      </c>
      <c r="I192">
        <v>26.283722730550998</v>
      </c>
      <c r="J192">
        <v>-3.2679104531601801</v>
      </c>
      <c r="K192">
        <v>1397.3179180965601</v>
      </c>
      <c r="L192">
        <v>1116.3671809037201</v>
      </c>
      <c r="M192">
        <v>35.895667763264001</v>
      </c>
      <c r="N192">
        <v>0.28372179628328498</v>
      </c>
      <c r="O192">
        <v>36.785945657558699</v>
      </c>
      <c r="P192">
        <v>191.56666666666601</v>
      </c>
      <c r="Q192">
        <v>0.187986363754091</v>
      </c>
    </row>
    <row r="193" spans="1:17" x14ac:dyDescent="0.3">
      <c r="A193" t="s">
        <v>469</v>
      </c>
      <c r="B193" t="s">
        <v>470</v>
      </c>
      <c r="C193" t="str">
        <f>IFERROR(VLOOKUP(Table1[[#This Row],[Ticker]],[1]!Table2[[Symbol]:[Industry]],2,FALSE),"-")</f>
        <v>-</v>
      </c>
      <c r="D193" t="s">
        <v>54</v>
      </c>
      <c r="E193">
        <v>47205.094530150003</v>
      </c>
      <c r="F193">
        <v>635.1</v>
      </c>
      <c r="G193">
        <v>-43.892029797740697</v>
      </c>
      <c r="H193">
        <v>-3.1098950028378498</v>
      </c>
      <c r="I193">
        <v>-5.1298057776981496</v>
      </c>
      <c r="J193">
        <v>0.66442378410370795</v>
      </c>
      <c r="K193">
        <v>636.34431098300001</v>
      </c>
      <c r="L193">
        <v>651.71044545610096</v>
      </c>
      <c r="M193">
        <v>59.821729561532798</v>
      </c>
      <c r="N193">
        <v>0.51040932271444495</v>
      </c>
      <c r="O193">
        <v>28.074319004881101</v>
      </c>
      <c r="P193">
        <v>14.701101679609801</v>
      </c>
      <c r="Q193">
        <v>-2.2853563191186001E-2</v>
      </c>
    </row>
    <row r="194" spans="1:17" x14ac:dyDescent="0.3">
      <c r="A194" t="s">
        <v>471</v>
      </c>
      <c r="B194" t="s">
        <v>472</v>
      </c>
      <c r="C194" t="str">
        <f>IFERROR(VLOOKUP(Table1[[#This Row],[Ticker]],[1]!Table2[[Symbol]:[Industry]],2,FALSE),"-")</f>
        <v>-</v>
      </c>
      <c r="D194" t="s">
        <v>473</v>
      </c>
      <c r="E194">
        <v>46320.198332790002</v>
      </c>
      <c r="F194">
        <v>41528.35</v>
      </c>
      <c r="G194">
        <v>-25.017688418483601</v>
      </c>
      <c r="H194">
        <v>5.3362974629676603E-2</v>
      </c>
      <c r="I194">
        <v>3.7038738426151401</v>
      </c>
      <c r="J194">
        <v>0.68804384846132505</v>
      </c>
      <c r="K194">
        <v>40302.501440850901</v>
      </c>
      <c r="L194">
        <v>38432.9781847415</v>
      </c>
      <c r="M194">
        <v>52.654053271075398</v>
      </c>
      <c r="N194">
        <v>0.52085596935345002</v>
      </c>
      <c r="O194">
        <v>3.35590024645815</v>
      </c>
      <c r="P194">
        <v>25.5769192970678</v>
      </c>
      <c r="Q194">
        <v>-7.2698423622370003E-3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Row],[Ticker]],[1]!Table2[[Symbol]:[Industry]],2,FALSE),"-")</f>
        <v>-</v>
      </c>
      <c r="D195" t="s">
        <v>136</v>
      </c>
      <c r="E195">
        <v>46280.289029275002</v>
      </c>
      <c r="F195">
        <v>52344.25</v>
      </c>
      <c r="G195">
        <v>-1.9215460833979799E-2</v>
      </c>
      <c r="H195">
        <v>-5.1736693677994197</v>
      </c>
      <c r="I195">
        <v>23.729096331923898</v>
      </c>
      <c r="J195">
        <v>-1.2733371398766</v>
      </c>
      <c r="K195">
        <v>52793.381856493499</v>
      </c>
      <c r="L195">
        <v>46946.875829226999</v>
      </c>
      <c r="M195">
        <v>52.174607540388401</v>
      </c>
      <c r="N195">
        <v>0.96115586780437101</v>
      </c>
      <c r="O195">
        <v>14.614308161832399</v>
      </c>
      <c r="P195">
        <v>49.650348650711699</v>
      </c>
      <c r="Q195">
        <v>-7.88197860902E-4</v>
      </c>
    </row>
    <row r="196" spans="1:17" x14ac:dyDescent="0.3">
      <c r="A196" t="s">
        <v>476</v>
      </c>
      <c r="B196" t="s">
        <v>477</v>
      </c>
      <c r="C196" t="str">
        <f>IFERROR(VLOOKUP(Table1[[#This Row],[Ticker]],[1]!Table2[[Symbol]:[Industry]],2,FALSE),"-")</f>
        <v>-</v>
      </c>
      <c r="D196" t="s">
        <v>412</v>
      </c>
      <c r="E196">
        <v>45188.109999890003</v>
      </c>
      <c r="F196">
        <v>755.15</v>
      </c>
      <c r="G196">
        <v>219.185151182315</v>
      </c>
      <c r="H196">
        <v>25.841386701801</v>
      </c>
      <c r="I196">
        <v>61.161547736824097</v>
      </c>
      <c r="J196">
        <v>17.4930317970801</v>
      </c>
      <c r="K196">
        <v>617.54166388949602</v>
      </c>
      <c r="L196">
        <v>493.073122850468</v>
      </c>
      <c r="M196">
        <v>81.473393526150701</v>
      </c>
      <c r="N196">
        <v>1.6109417266950301</v>
      </c>
      <c r="O196">
        <v>3.0258888962457702</v>
      </c>
      <c r="P196">
        <v>259.03958159990401</v>
      </c>
      <c r="Q196">
        <v>0.142256278194616</v>
      </c>
    </row>
    <row r="197" spans="1:17" x14ac:dyDescent="0.3">
      <c r="A197" t="s">
        <v>478</v>
      </c>
      <c r="B197" t="s">
        <v>479</v>
      </c>
      <c r="C197" t="str">
        <f>IFERROR(VLOOKUP(Table1[[#This Row],[Ticker]],[1]!Table2[[Symbol]:[Industry]],2,FALSE),"-")</f>
        <v>-</v>
      </c>
      <c r="D197" t="s">
        <v>34</v>
      </c>
      <c r="E197">
        <v>44662.223541173</v>
      </c>
      <c r="F197">
        <v>63.07</v>
      </c>
      <c r="G197">
        <v>30.220387374845199</v>
      </c>
      <c r="H197">
        <v>-10.955973737886801</v>
      </c>
      <c r="I197">
        <v>-7.4087903997647402</v>
      </c>
      <c r="J197">
        <v>-3.02544121910192</v>
      </c>
      <c r="K197">
        <v>63.994856683611701</v>
      </c>
      <c r="L197">
        <v>58.422237972185599</v>
      </c>
      <c r="M197">
        <v>54.223371611860003</v>
      </c>
      <c r="N197">
        <v>0.40045181549752601</v>
      </c>
      <c r="O197">
        <v>16.537180910099799</v>
      </c>
      <c r="P197">
        <v>67.072847682119203</v>
      </c>
      <c r="Q197">
        <v>0.148843540551201</v>
      </c>
    </row>
    <row r="198" spans="1:17" hidden="1" x14ac:dyDescent="0.3">
      <c r="A198" t="s">
        <v>480</v>
      </c>
      <c r="B198" t="s">
        <v>481</v>
      </c>
      <c r="C198" t="str">
        <f>IFERROR(VLOOKUP(Table1[[#This Row],[Ticker]],[1]!Table2[[Symbol]:[Industry]],2,FALSE),"-")</f>
        <v>-</v>
      </c>
      <c r="D198" t="s">
        <v>21</v>
      </c>
      <c r="E198">
        <v>44599.198188199996</v>
      </c>
      <c r="F198">
        <v>1099.4000000000001</v>
      </c>
      <c r="G198">
        <v>-46.123843104430598</v>
      </c>
      <c r="H198">
        <v>3.8148808737398601</v>
      </c>
      <c r="I198">
        <v>-10.5024778026986</v>
      </c>
      <c r="J198">
        <v>3.3540917536997501</v>
      </c>
      <c r="K198">
        <v>1016.99680907369</v>
      </c>
      <c r="M198">
        <v>85.217009991358694</v>
      </c>
      <c r="N198">
        <v>3.6142415341649001</v>
      </c>
      <c r="O198">
        <v>27.3421866472621</v>
      </c>
      <c r="P198">
        <v>13.328522832697599</v>
      </c>
    </row>
    <row r="199" spans="1:17" x14ac:dyDescent="0.3">
      <c r="A199" t="s">
        <v>482</v>
      </c>
      <c r="B199" t="s">
        <v>483</v>
      </c>
      <c r="C199" t="str">
        <f>IFERROR(VLOOKUP(Table1[[#This Row],[Ticker]],[1]!Table2[[Symbol]:[Industry]],2,FALSE),"-")</f>
        <v>-</v>
      </c>
      <c r="D199" t="s">
        <v>37</v>
      </c>
      <c r="E199">
        <v>44339.44</v>
      </c>
      <c r="F199">
        <v>269.05</v>
      </c>
      <c r="G199">
        <v>77.105783704404004</v>
      </c>
      <c r="H199">
        <v>-8.5212090800143496</v>
      </c>
      <c r="I199">
        <v>-13.8581813145762</v>
      </c>
      <c r="J199">
        <v>3.78921985806815</v>
      </c>
      <c r="K199">
        <v>258.37544907099698</v>
      </c>
      <c r="L199">
        <v>229.660321582563</v>
      </c>
      <c r="M199">
        <v>59.241602980203297</v>
      </c>
      <c r="N199">
        <v>0.59278491017249701</v>
      </c>
      <c r="O199">
        <v>20.683887753205699</v>
      </c>
      <c r="P199">
        <v>117.76608660461299</v>
      </c>
      <c r="Q199">
        <v>4.7085592858035E-2</v>
      </c>
    </row>
    <row r="200" spans="1:17" x14ac:dyDescent="0.3">
      <c r="A200" t="s">
        <v>484</v>
      </c>
      <c r="B200" t="s">
        <v>485</v>
      </c>
      <c r="C200" t="str">
        <f>IFERROR(VLOOKUP(Table1[[#This Row],[Ticker]],[1]!Table2[[Symbol]:[Industry]],2,FALSE),"-")</f>
        <v>-</v>
      </c>
      <c r="D200" t="s">
        <v>248</v>
      </c>
      <c r="E200">
        <v>44168.076317400002</v>
      </c>
      <c r="F200">
        <v>698</v>
      </c>
      <c r="G200">
        <v>94.437304368829601</v>
      </c>
      <c r="H200">
        <v>5.1886200421596698</v>
      </c>
      <c r="I200">
        <v>19.258598500758001</v>
      </c>
      <c r="J200">
        <v>-3.6488541246877699</v>
      </c>
      <c r="K200">
        <v>653.23195753695904</v>
      </c>
      <c r="L200">
        <v>549.36082650195999</v>
      </c>
      <c r="M200">
        <v>56.7213491441942</v>
      </c>
      <c r="N200">
        <v>1.30034790253415</v>
      </c>
      <c r="O200">
        <v>5.9383954154727796</v>
      </c>
      <c r="P200">
        <v>125.597931480284</v>
      </c>
      <c r="Q200">
        <v>4.8537625577899E-2</v>
      </c>
    </row>
    <row r="201" spans="1:17" x14ac:dyDescent="0.3">
      <c r="A201" t="s">
        <v>486</v>
      </c>
      <c r="B201" t="s">
        <v>487</v>
      </c>
      <c r="C201" t="str">
        <f>IFERROR(VLOOKUP(Table1[[#This Row],[Ticker]],[1]!Table2[[Symbol]:[Industry]],2,FALSE),"-")</f>
        <v>-</v>
      </c>
      <c r="D201" t="s">
        <v>80</v>
      </c>
      <c r="E201">
        <v>44097.144033974997</v>
      </c>
      <c r="F201">
        <v>2348.25</v>
      </c>
      <c r="G201">
        <v>-11.5709039826727</v>
      </c>
      <c r="H201">
        <v>-11.975101452010099</v>
      </c>
      <c r="I201">
        <v>-24.731737425807601</v>
      </c>
      <c r="J201">
        <v>-2.0408355698229999</v>
      </c>
      <c r="K201">
        <v>2474.90456325886</v>
      </c>
      <c r="L201">
        <v>2412.06255712343</v>
      </c>
      <c r="M201">
        <v>45.323057862108001</v>
      </c>
      <c r="N201">
        <v>0.51947134090333402</v>
      </c>
      <c r="O201">
        <v>21.111465985308101</v>
      </c>
      <c r="P201">
        <v>30.241264559068199</v>
      </c>
      <c r="Q201">
        <v>-4.9959538925028003E-2</v>
      </c>
    </row>
    <row r="202" spans="1:17" x14ac:dyDescent="0.3">
      <c r="A202" t="s">
        <v>488</v>
      </c>
      <c r="B202" t="s">
        <v>489</v>
      </c>
      <c r="C202" t="str">
        <f>IFERROR(VLOOKUP(Table1[[#This Row],[Ticker]],[1]!Table2[[Symbol]:[Industry]],2,FALSE),"-")</f>
        <v>-</v>
      </c>
      <c r="D202" t="s">
        <v>385</v>
      </c>
      <c r="E202">
        <v>43756.672432095002</v>
      </c>
      <c r="F202">
        <v>582.95000000000005</v>
      </c>
      <c r="G202">
        <v>-30.231726730132699</v>
      </c>
      <c r="H202">
        <v>4.6376225028670799</v>
      </c>
      <c r="I202">
        <v>7.5941447438953702</v>
      </c>
      <c r="J202">
        <v>1.33925643670221</v>
      </c>
      <c r="K202">
        <v>552.46479398074996</v>
      </c>
      <c r="L202">
        <v>550.28847674659903</v>
      </c>
      <c r="M202">
        <v>68.963138982739594</v>
      </c>
      <c r="N202">
        <v>0.72962534503698895</v>
      </c>
      <c r="O202">
        <v>9.6234668496440303</v>
      </c>
      <c r="P202">
        <v>30.180884323358601</v>
      </c>
      <c r="Q202">
        <v>-0.106045204698545</v>
      </c>
    </row>
    <row r="203" spans="1:17" x14ac:dyDescent="0.3">
      <c r="A203" t="s">
        <v>490</v>
      </c>
      <c r="B203" t="s">
        <v>491</v>
      </c>
      <c r="C203" t="str">
        <f>IFERROR(VLOOKUP(Table1[[#This Row],[Ticker]],[1]!Table2[[Symbol]:[Industry]],2,FALSE),"-")</f>
        <v>-</v>
      </c>
      <c r="D203" t="s">
        <v>492</v>
      </c>
      <c r="E203">
        <v>43487.0899485599</v>
      </c>
      <c r="F203">
        <v>661.4</v>
      </c>
      <c r="G203">
        <v>6.0111310275820902</v>
      </c>
      <c r="H203">
        <v>12.2688677862176</v>
      </c>
      <c r="I203">
        <v>24.1640327310438</v>
      </c>
      <c r="J203">
        <v>1.88955830512059</v>
      </c>
      <c r="K203">
        <v>591.750482602239</v>
      </c>
      <c r="L203">
        <v>533.17502759014303</v>
      </c>
      <c r="M203">
        <v>68.069568220535004</v>
      </c>
      <c r="N203">
        <v>0.70640334378360403</v>
      </c>
      <c r="O203">
        <v>0.54429996976110795</v>
      </c>
      <c r="P203">
        <v>57.083481771761001</v>
      </c>
      <c r="Q203">
        <v>-7.5084206432607006E-2</v>
      </c>
    </row>
    <row r="204" spans="1:17" hidden="1" x14ac:dyDescent="0.3">
      <c r="A204" t="s">
        <v>493</v>
      </c>
      <c r="B204" t="s">
        <v>494</v>
      </c>
      <c r="C204" t="str">
        <f>IFERROR(VLOOKUP(Table1[[#This Row],[Ticker]],[1]!Table2[[Symbol]:[Industry]],2,FALSE),"-")</f>
        <v>-</v>
      </c>
      <c r="D204" t="s">
        <v>163</v>
      </c>
      <c r="E204">
        <v>43013.257414649997</v>
      </c>
      <c r="F204">
        <v>1679.9</v>
      </c>
      <c r="G204">
        <v>354.96387006249</v>
      </c>
      <c r="H204">
        <v>5.2603803374937002</v>
      </c>
      <c r="I204">
        <v>80.224694828031403</v>
      </c>
      <c r="J204">
        <v>-8.0068667243348006</v>
      </c>
      <c r="K204">
        <v>1597.99086692385</v>
      </c>
      <c r="L204">
        <v>1125.8052248609699</v>
      </c>
      <c r="M204">
        <v>46.480021078671697</v>
      </c>
      <c r="N204">
        <v>1.53775452273141</v>
      </c>
      <c r="O204">
        <v>12.5007440919102</v>
      </c>
      <c r="P204">
        <v>450.78688524590098</v>
      </c>
      <c r="Q204">
        <v>0.23274757649078601</v>
      </c>
    </row>
    <row r="205" spans="1:17" x14ac:dyDescent="0.3">
      <c r="A205" t="s">
        <v>495</v>
      </c>
      <c r="B205" t="s">
        <v>496</v>
      </c>
      <c r="C205" t="str">
        <f>IFERROR(VLOOKUP(Table1[[#This Row],[Ticker]],[1]!Table2[[Symbol]:[Industry]],2,FALSE),"-")</f>
        <v>-</v>
      </c>
      <c r="D205" t="s">
        <v>54</v>
      </c>
      <c r="E205">
        <v>42635.020251007998</v>
      </c>
      <c r="F205">
        <v>171.04</v>
      </c>
      <c r="G205">
        <v>8.3025651136248708</v>
      </c>
      <c r="H205">
        <v>-7.7098813468360099</v>
      </c>
      <c r="I205">
        <v>-11.5237774702988</v>
      </c>
      <c r="J205">
        <v>0.687850026284482</v>
      </c>
      <c r="K205">
        <v>171.61910690497299</v>
      </c>
      <c r="L205">
        <v>160.94617846742</v>
      </c>
      <c r="M205">
        <v>59.470326762431498</v>
      </c>
      <c r="N205">
        <v>0.42483153340158802</v>
      </c>
      <c r="O205">
        <v>13.569925163704401</v>
      </c>
      <c r="P205">
        <v>40.600082203041403</v>
      </c>
      <c r="Q205">
        <v>8.5075563570179993E-2</v>
      </c>
    </row>
    <row r="206" spans="1:17" x14ac:dyDescent="0.3">
      <c r="A206" t="s">
        <v>497</v>
      </c>
      <c r="B206" t="s">
        <v>498</v>
      </c>
      <c r="C206" t="str">
        <f>IFERROR(VLOOKUP(Table1[[#This Row],[Ticker]],[1]!Table2[[Symbol]:[Industry]],2,FALSE),"-")</f>
        <v>-</v>
      </c>
      <c r="D206" t="s">
        <v>499</v>
      </c>
      <c r="E206">
        <v>42389.5</v>
      </c>
      <c r="F206">
        <v>498.7</v>
      </c>
      <c r="G206">
        <v>61.143862247844503</v>
      </c>
      <c r="H206">
        <v>-11.426089337320001</v>
      </c>
      <c r="I206">
        <v>40.204161023950498</v>
      </c>
      <c r="J206">
        <v>-1.2509724181691599</v>
      </c>
      <c r="K206">
        <v>512.55402135378097</v>
      </c>
      <c r="L206">
        <v>424.26240229092599</v>
      </c>
      <c r="M206">
        <v>45.253442760237597</v>
      </c>
      <c r="N206">
        <v>0.42099790467215298</v>
      </c>
      <c r="O206">
        <v>24.393422899538798</v>
      </c>
      <c r="P206">
        <v>106.330161357054</v>
      </c>
      <c r="Q206">
        <v>0.12996367944609499</v>
      </c>
    </row>
    <row r="207" spans="1:17" x14ac:dyDescent="0.3">
      <c r="A207" t="s">
        <v>500</v>
      </c>
      <c r="B207" t="s">
        <v>501</v>
      </c>
      <c r="C207" t="str">
        <f>IFERROR(VLOOKUP(Table1[[#This Row],[Ticker]],[1]!Table2[[Symbol]:[Industry]],2,FALSE),"-")</f>
        <v>-</v>
      </c>
      <c r="D207" t="s">
        <v>502</v>
      </c>
      <c r="E207">
        <v>42233.121798250002</v>
      </c>
      <c r="F207">
        <v>352.75</v>
      </c>
      <c r="G207">
        <v>5.8695241963092304</v>
      </c>
      <c r="H207">
        <v>-4.9528425287208702</v>
      </c>
      <c r="I207">
        <v>15.246099899203999</v>
      </c>
      <c r="J207">
        <v>0.61278445748135502</v>
      </c>
      <c r="K207">
        <v>342.70538779051998</v>
      </c>
      <c r="L207">
        <v>305.29684419023198</v>
      </c>
      <c r="M207">
        <v>57.528253228343502</v>
      </c>
      <c r="N207">
        <v>0.49184370775144198</v>
      </c>
      <c r="O207">
        <v>6.8178596739900899</v>
      </c>
      <c r="P207">
        <v>62.183908045976999</v>
      </c>
      <c r="Q207">
        <v>-3.5804252278896997E-2</v>
      </c>
    </row>
    <row r="208" spans="1:17" x14ac:dyDescent="0.3">
      <c r="A208" t="s">
        <v>503</v>
      </c>
      <c r="B208" t="s">
        <v>504</v>
      </c>
      <c r="C208" t="str">
        <f>IFERROR(VLOOKUP(Table1[[#This Row],[Ticker]],[1]!Table2[[Symbol]:[Industry]],2,FALSE),"-")</f>
        <v>-</v>
      </c>
      <c r="D208" t="s">
        <v>505</v>
      </c>
      <c r="E208">
        <v>41980.290950909999</v>
      </c>
      <c r="F208">
        <v>3865.9</v>
      </c>
      <c r="G208">
        <v>-2.3650711176528301</v>
      </c>
      <c r="H208">
        <v>-7.7161650847766303</v>
      </c>
      <c r="I208">
        <v>22.681031462233801</v>
      </c>
      <c r="J208">
        <v>2.7300859910068902</v>
      </c>
      <c r="K208">
        <v>3875.6318982594398</v>
      </c>
      <c r="L208">
        <v>3452.8198555048298</v>
      </c>
      <c r="M208">
        <v>59.9883114143326</v>
      </c>
      <c r="N208">
        <v>0.629621522862997</v>
      </c>
      <c r="O208">
        <v>14.062702087482799</v>
      </c>
      <c r="P208">
        <v>45.971152393898102</v>
      </c>
      <c r="Q208">
        <v>0.13129315139479</v>
      </c>
    </row>
    <row r="209" spans="1:17" x14ac:dyDescent="0.3">
      <c r="A209" t="s">
        <v>506</v>
      </c>
      <c r="B209" t="s">
        <v>507</v>
      </c>
      <c r="C209" t="str">
        <f>IFERROR(VLOOKUP(Table1[[#This Row],[Ticker]],[1]!Table2[[Symbol]:[Industry]],2,FALSE),"-")</f>
        <v>-</v>
      </c>
      <c r="D209" t="s">
        <v>193</v>
      </c>
      <c r="E209">
        <v>41489.995739090002</v>
      </c>
      <c r="F209">
        <v>707.45</v>
      </c>
      <c r="G209">
        <v>-10.020064065172001</v>
      </c>
      <c r="H209">
        <v>2.11616119602657</v>
      </c>
      <c r="I209">
        <v>-9.8888527232758801</v>
      </c>
      <c r="J209">
        <v>1.8356479209071199</v>
      </c>
      <c r="K209">
        <v>675.87968377640004</v>
      </c>
      <c r="L209">
        <v>636.61569796456502</v>
      </c>
      <c r="M209">
        <v>62.191528974610002</v>
      </c>
      <c r="N209">
        <v>0.79871365503869496</v>
      </c>
      <c r="O209">
        <v>8.0641741465827792</v>
      </c>
      <c r="P209">
        <v>44.939561565253001</v>
      </c>
      <c r="Q209">
        <v>1.5994314939875999E-2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Row],[Ticker]],[1]!Table2[[Symbol]:[Industry]],2,FALSE),"-")</f>
        <v>-</v>
      </c>
      <c r="D210" t="s">
        <v>262</v>
      </c>
      <c r="E210">
        <v>41359.010643150003</v>
      </c>
      <c r="F210">
        <v>4384.95</v>
      </c>
      <c r="G210">
        <v>-10.110540524086</v>
      </c>
      <c r="H210">
        <v>-0.16584361944724901</v>
      </c>
      <c r="I210">
        <v>2.9420224121012</v>
      </c>
      <c r="J210">
        <v>-2.0847597946894099</v>
      </c>
      <c r="K210">
        <v>4342.0558326022201</v>
      </c>
      <c r="L210">
        <v>3936.2979510443301</v>
      </c>
      <c r="M210">
        <v>38.540146405404599</v>
      </c>
      <c r="N210">
        <v>0.85081208923496399</v>
      </c>
      <c r="O210">
        <v>12.8849815847387</v>
      </c>
      <c r="P210">
        <v>31.2839628149279</v>
      </c>
      <c r="Q210">
        <v>8.0605777422835007E-2</v>
      </c>
    </row>
    <row r="211" spans="1:17" x14ac:dyDescent="0.3">
      <c r="A211" t="s">
        <v>510</v>
      </c>
      <c r="B211" t="s">
        <v>511</v>
      </c>
      <c r="C211" t="str">
        <f>IFERROR(VLOOKUP(Table1[[#This Row],[Ticker]],[1]!Table2[[Symbol]:[Industry]],2,FALSE),"-")</f>
        <v>-</v>
      </c>
      <c r="D211" t="s">
        <v>178</v>
      </c>
      <c r="E211">
        <v>41289.639697500003</v>
      </c>
      <c r="F211">
        <v>599.79999999999995</v>
      </c>
      <c r="G211">
        <v>1.69375725076118</v>
      </c>
      <c r="H211">
        <v>-8.5133881652968704</v>
      </c>
      <c r="I211">
        <v>-5.2676643902982496</v>
      </c>
      <c r="J211">
        <v>-0.41610064453571999</v>
      </c>
      <c r="K211">
        <v>614.53702489944101</v>
      </c>
      <c r="L211">
        <v>564.18232412180498</v>
      </c>
      <c r="M211">
        <v>42.119234282299303</v>
      </c>
      <c r="N211">
        <v>0.79354974168366699</v>
      </c>
      <c r="O211">
        <v>14.588196065355101</v>
      </c>
      <c r="P211">
        <v>51.06409772069</v>
      </c>
      <c r="Q211">
        <v>-6.3355112215034995E-2</v>
      </c>
    </row>
    <row r="212" spans="1:17" x14ac:dyDescent="0.3">
      <c r="A212" t="s">
        <v>512</v>
      </c>
      <c r="B212" t="s">
        <v>513</v>
      </c>
      <c r="C212" t="str">
        <f>IFERROR(VLOOKUP(Table1[[#This Row],[Ticker]],[1]!Table2[[Symbol]:[Industry]],2,FALSE),"-")</f>
        <v>-</v>
      </c>
      <c r="D212" t="s">
        <v>514</v>
      </c>
      <c r="E212">
        <v>41025.562543559899</v>
      </c>
      <c r="F212">
        <v>4546.2</v>
      </c>
      <c r="G212">
        <v>44.498499399225203</v>
      </c>
      <c r="H212">
        <v>2.4134895395753801</v>
      </c>
      <c r="I212">
        <v>26.6632692477916</v>
      </c>
      <c r="J212">
        <v>-0.69712668315806303</v>
      </c>
      <c r="K212">
        <v>4351.3391631540799</v>
      </c>
      <c r="L212">
        <v>3734.3103411624002</v>
      </c>
      <c r="M212">
        <v>58.1043554612557</v>
      </c>
      <c r="N212">
        <v>1.02789298326068</v>
      </c>
      <c r="O212">
        <v>10.8552197439619</v>
      </c>
      <c r="P212">
        <v>95.864029985782594</v>
      </c>
      <c r="Q212">
        <v>0.23333114887249801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Row],[Ticker]],[1]!Table2[[Symbol]:[Industry]],2,FALSE),"-")</f>
        <v>-</v>
      </c>
      <c r="D213" t="s">
        <v>283</v>
      </c>
      <c r="E213">
        <v>40745.091247559998</v>
      </c>
      <c r="F213">
        <v>539.70000000000005</v>
      </c>
      <c r="G213">
        <v>32.655537022449998</v>
      </c>
      <c r="H213">
        <v>5.1699676601641897</v>
      </c>
      <c r="I213">
        <v>13.0885910301482</v>
      </c>
      <c r="J213">
        <v>1.9193330903578001</v>
      </c>
      <c r="K213">
        <v>497.87719253534499</v>
      </c>
      <c r="L213">
        <v>440.44123754391802</v>
      </c>
      <c r="M213">
        <v>64.713012153915102</v>
      </c>
      <c r="N213">
        <v>1.0449259357521199</v>
      </c>
      <c r="O213">
        <v>4.3079488604780503</v>
      </c>
      <c r="P213">
        <v>71.988527724665403</v>
      </c>
      <c r="Q213">
        <v>6.6224682496133003E-2</v>
      </c>
    </row>
    <row r="214" spans="1:17" hidden="1" x14ac:dyDescent="0.3">
      <c r="A214" t="s">
        <v>517</v>
      </c>
      <c r="B214" t="s">
        <v>518</v>
      </c>
      <c r="C214" t="str">
        <f>IFERROR(VLOOKUP(Table1[[#This Row],[Ticker]],[1]!Table2[[Symbol]:[Industry]],2,FALSE),"-")</f>
        <v>-</v>
      </c>
      <c r="D214" t="s">
        <v>34</v>
      </c>
      <c r="E214">
        <v>40646.385322659</v>
      </c>
      <c r="F214">
        <v>59.97</v>
      </c>
      <c r="G214">
        <v>41.978056131117697</v>
      </c>
      <c r="H214">
        <v>-16.644601203763798</v>
      </c>
      <c r="I214">
        <v>-18.185577558820199</v>
      </c>
      <c r="J214">
        <v>-3.3462829007264201</v>
      </c>
      <c r="K214">
        <v>61.245090526192698</v>
      </c>
      <c r="L214">
        <v>55.836190786614601</v>
      </c>
      <c r="M214">
        <v>44.066062260875498</v>
      </c>
      <c r="N214">
        <v>0.38705413290019303</v>
      </c>
      <c r="O214">
        <v>29.2312823078205</v>
      </c>
      <c r="P214">
        <v>76.123348017621097</v>
      </c>
      <c r="Q214">
        <v>0.117828717234902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Row],[Ticker]],[1]!Table2[[Symbol]:[Industry]],2,FALSE),"-")</f>
        <v>-</v>
      </c>
      <c r="D215" t="s">
        <v>375</v>
      </c>
      <c r="E215">
        <v>40597.70831704</v>
      </c>
      <c r="F215">
        <v>776.8</v>
      </c>
      <c r="G215">
        <v>13.5181839656415</v>
      </c>
      <c r="H215">
        <v>2.9176882662587702</v>
      </c>
      <c r="I215">
        <v>20.483796688159298</v>
      </c>
      <c r="J215">
        <v>2.3768004361230202</v>
      </c>
      <c r="K215">
        <v>738.15058127126497</v>
      </c>
      <c r="L215">
        <v>652.01709435747398</v>
      </c>
      <c r="M215">
        <v>63.314400205300601</v>
      </c>
      <c r="N215">
        <v>0.61356702272706598</v>
      </c>
      <c r="O215">
        <v>4.3962409886714804</v>
      </c>
      <c r="P215">
        <v>57.886178861788601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Row],[Ticker]],[1]!Table2[[Symbol]:[Industry]],2,FALSE),"-")</f>
        <v>-</v>
      </c>
      <c r="D216" t="s">
        <v>21</v>
      </c>
      <c r="E216">
        <v>40555.819464020002</v>
      </c>
      <c r="F216">
        <v>6080.9</v>
      </c>
      <c r="G216">
        <v>-12.280008899712501</v>
      </c>
      <c r="H216">
        <v>-5.7624302107920702</v>
      </c>
      <c r="I216">
        <v>-20.026194882542899</v>
      </c>
      <c r="J216">
        <v>-2.85521014226694</v>
      </c>
      <c r="K216">
        <v>5860.4954222913802</v>
      </c>
      <c r="L216">
        <v>5586.54732780412</v>
      </c>
      <c r="M216">
        <v>57.124153134992397</v>
      </c>
      <c r="N216">
        <v>0.52544243178763606</v>
      </c>
      <c r="O216">
        <v>12.605864263513601</v>
      </c>
      <c r="P216">
        <v>41.836841798355501</v>
      </c>
      <c r="Q216">
        <v>-6.1084101274290004E-3</v>
      </c>
    </row>
    <row r="217" spans="1:17" x14ac:dyDescent="0.3">
      <c r="A217" t="s">
        <v>523</v>
      </c>
      <c r="B217" t="s">
        <v>524</v>
      </c>
      <c r="C217" t="str">
        <f>IFERROR(VLOOKUP(Table1[[#This Row],[Ticker]],[1]!Table2[[Symbol]:[Industry]],2,FALSE),"-")</f>
        <v>-</v>
      </c>
      <c r="D217" t="s">
        <v>525</v>
      </c>
      <c r="E217">
        <v>40408.256692800001</v>
      </c>
      <c r="F217">
        <v>35870.400000000001</v>
      </c>
      <c r="G217">
        <v>-12.135182930992601</v>
      </c>
      <c r="H217">
        <v>-11.453494537797599</v>
      </c>
      <c r="I217">
        <v>2.0984792998689201</v>
      </c>
      <c r="J217">
        <v>-3.9026130403775898</v>
      </c>
      <c r="K217">
        <v>36571.044930655196</v>
      </c>
      <c r="L217">
        <v>33405.301820746303</v>
      </c>
      <c r="M217">
        <v>45.841258847191803</v>
      </c>
      <c r="N217">
        <v>0.50874954255437599</v>
      </c>
      <c r="O217">
        <v>13.900318925911</v>
      </c>
      <c r="P217">
        <v>25.8656897885711</v>
      </c>
      <c r="Q217">
        <v>3.0221563183916E-2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Row],[Ticker]],[1]!Table2[[Symbol]:[Industry]],2,FALSE),"-")</f>
        <v>-</v>
      </c>
      <c r="D218" t="s">
        <v>528</v>
      </c>
      <c r="E218">
        <v>40057.527584925003</v>
      </c>
      <c r="F218">
        <v>1100.25</v>
      </c>
      <c r="G218">
        <v>87.756982584637697</v>
      </c>
      <c r="H218">
        <v>8.2288479821348997</v>
      </c>
      <c r="I218">
        <v>34.420805024759403</v>
      </c>
      <c r="J218">
        <v>1.1599061747348E-2</v>
      </c>
      <c r="K218">
        <v>993.46215447388602</v>
      </c>
      <c r="L218">
        <v>797.73144011509396</v>
      </c>
      <c r="M218">
        <v>63.943064471234301</v>
      </c>
      <c r="N218">
        <v>0.89529380174563</v>
      </c>
      <c r="O218">
        <v>10.429447852760701</v>
      </c>
      <c r="P218">
        <v>131.63157894736801</v>
      </c>
      <c r="Q218">
        <v>0.136901841380344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Row],[Ticker]],[1]!Table2[[Symbol]:[Industry]],2,FALSE),"-")</f>
        <v>-</v>
      </c>
      <c r="D219" t="s">
        <v>446</v>
      </c>
      <c r="E219">
        <v>40016.2668831599</v>
      </c>
      <c r="F219">
        <v>1441.9</v>
      </c>
      <c r="G219">
        <v>-43.452351113797803</v>
      </c>
      <c r="H219">
        <v>-4.9134764283724603</v>
      </c>
      <c r="I219">
        <v>-14.8952800921835</v>
      </c>
      <c r="J219">
        <v>3.3317267271422102</v>
      </c>
      <c r="K219">
        <v>1478.2087308724199</v>
      </c>
      <c r="L219">
        <v>1510.6163650639801</v>
      </c>
      <c r="M219">
        <v>59.804515350924603</v>
      </c>
      <c r="N219">
        <v>0.95121802324865001</v>
      </c>
      <c r="O219">
        <v>24.835286774394799</v>
      </c>
      <c r="P219">
        <v>10.4904214559387</v>
      </c>
      <c r="Q219">
        <v>4.9501330544019E-2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Row],[Ticker]],[1]!Table2[[Symbol]:[Industry]],2,FALSE),"-")</f>
        <v>-</v>
      </c>
      <c r="D220" t="s">
        <v>46</v>
      </c>
      <c r="E220">
        <v>39724.542000000001</v>
      </c>
      <c r="F220">
        <v>65.78</v>
      </c>
      <c r="G220">
        <v>108.046596056608</v>
      </c>
      <c r="H220">
        <v>-3.0665333578899698</v>
      </c>
      <c r="I220">
        <v>-13.2602788341294</v>
      </c>
      <c r="J220">
        <v>0.22049261114329999</v>
      </c>
      <c r="K220">
        <v>65.402117735288797</v>
      </c>
      <c r="L220">
        <v>58.3420064070582</v>
      </c>
      <c r="M220">
        <v>62.710013745065901</v>
      </c>
      <c r="N220">
        <v>0.219742455551067</v>
      </c>
      <c r="O220">
        <v>18.805107935542701</v>
      </c>
      <c r="P220">
        <v>142.28360957642701</v>
      </c>
      <c r="Q220">
        <v>0.12668140943473999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Row],[Ticker]],[1]!Table2[[Symbol]:[Industry]],2,FALSE),"-")</f>
        <v>-</v>
      </c>
      <c r="D221" t="s">
        <v>54</v>
      </c>
      <c r="E221">
        <v>39544.63995882</v>
      </c>
      <c r="F221">
        <v>320.35000000000002</v>
      </c>
      <c r="G221">
        <v>-20.409222471517701</v>
      </c>
      <c r="H221">
        <v>5.9629089600105596</v>
      </c>
      <c r="I221">
        <v>-1.8531931240283599</v>
      </c>
      <c r="J221">
        <v>4.3891416743355904</v>
      </c>
      <c r="K221">
        <v>297.896621468023</v>
      </c>
      <c r="L221">
        <v>285.73887249431698</v>
      </c>
      <c r="M221">
        <v>69.160335510339905</v>
      </c>
      <c r="N221">
        <v>0.86305130175627498</v>
      </c>
      <c r="O221">
        <v>0.90525987201497404</v>
      </c>
      <c r="P221">
        <v>34.969454392247698</v>
      </c>
      <c r="Q221">
        <v>7.3581868734397995E-2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Row],[Ticker]],[1]!Table2[[Symbol]:[Industry]],2,FALSE),"-")</f>
        <v>-</v>
      </c>
      <c r="D222" t="s">
        <v>306</v>
      </c>
      <c r="E222">
        <v>39140.029010564998</v>
      </c>
      <c r="F222">
        <v>2869.65</v>
      </c>
      <c r="G222">
        <v>10.913419410778999</v>
      </c>
      <c r="H222">
        <v>-4.4524389945864504</v>
      </c>
      <c r="I222">
        <v>14.1007881482534</v>
      </c>
      <c r="J222">
        <v>-3.8775835433425798</v>
      </c>
      <c r="K222">
        <v>2799.71134049595</v>
      </c>
      <c r="L222">
        <v>2471.7638956678402</v>
      </c>
      <c r="M222">
        <v>44.385190269742203</v>
      </c>
      <c r="N222">
        <v>1.01484233829783</v>
      </c>
      <c r="O222">
        <v>10.431585733451801</v>
      </c>
      <c r="P222">
        <v>49.3170642870151</v>
      </c>
      <c r="Q222">
        <v>8.9000052739599998E-4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Row],[Ticker]],[1]!Table2[[Symbol]:[Industry]],2,FALSE),"-")</f>
        <v>-</v>
      </c>
      <c r="D223" t="s">
        <v>156</v>
      </c>
      <c r="E223">
        <v>38763.426404594997</v>
      </c>
      <c r="F223">
        <v>279.55</v>
      </c>
      <c r="G223">
        <v>85.846405736692702</v>
      </c>
      <c r="H223">
        <v>-6.5415600589001803</v>
      </c>
      <c r="I223">
        <v>6.43393774967958</v>
      </c>
      <c r="J223">
        <v>2.92318696649125</v>
      </c>
      <c r="K223">
        <v>263.65155992396399</v>
      </c>
      <c r="L223">
        <v>226.243019946527</v>
      </c>
      <c r="M223">
        <v>63.974352225729902</v>
      </c>
      <c r="N223">
        <v>0.351210157026002</v>
      </c>
      <c r="O223">
        <v>11.5363977821498</v>
      </c>
      <c r="P223">
        <v>139.34075342465701</v>
      </c>
      <c r="Q223">
        <v>0.17840810557424999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Row],[Ticker]],[1]!Table2[[Symbol]:[Industry]],2,FALSE),"-")</f>
        <v>-</v>
      </c>
      <c r="D224" t="s">
        <v>541</v>
      </c>
      <c r="E224">
        <v>37629.809829999998</v>
      </c>
      <c r="F224">
        <v>684.1</v>
      </c>
      <c r="G224">
        <v>33.025197623817903</v>
      </c>
      <c r="H224">
        <v>-17.640246443671401</v>
      </c>
      <c r="I224">
        <v>-7.38187694266351</v>
      </c>
      <c r="J224">
        <v>-2.05126948490464</v>
      </c>
      <c r="K224">
        <v>705.42406614640299</v>
      </c>
      <c r="L224">
        <v>635.05037811408602</v>
      </c>
      <c r="M224">
        <v>54.377603122533202</v>
      </c>
      <c r="N224">
        <v>0.81056536643086496</v>
      </c>
      <c r="O224">
        <v>20.8522145885104</v>
      </c>
      <c r="P224">
        <v>63.895543842836602</v>
      </c>
      <c r="Q224">
        <v>5.3455918939405003E-2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Row],[Ticker]],[1]!Table2[[Symbol]:[Industry]],2,FALSE),"-")</f>
        <v>-</v>
      </c>
      <c r="D225" t="s">
        <v>37</v>
      </c>
      <c r="E225">
        <v>37460.482818195</v>
      </c>
      <c r="F225">
        <v>1085.45</v>
      </c>
      <c r="G225">
        <v>-12.8324136973532</v>
      </c>
      <c r="H225">
        <v>-5.10812284238449</v>
      </c>
      <c r="I225">
        <v>3.3403217795748499</v>
      </c>
      <c r="J225">
        <v>6.01994343266903</v>
      </c>
      <c r="K225">
        <v>1039.93223834029</v>
      </c>
      <c r="L225">
        <v>977.21803812570897</v>
      </c>
      <c r="M225">
        <v>62.655848726348196</v>
      </c>
      <c r="N225">
        <v>1.17313915312626</v>
      </c>
      <c r="O225">
        <v>4.3346077663641802</v>
      </c>
      <c r="P225">
        <v>27.064676616915399</v>
      </c>
      <c r="Q225">
        <v>-3.9519580732652E-2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Row],[Ticker]],[1]!Table2[[Symbol]:[Industry]],2,FALSE),"-")</f>
        <v>-</v>
      </c>
      <c r="D226" t="s">
        <v>178</v>
      </c>
      <c r="E226">
        <v>37390.542732000002</v>
      </c>
      <c r="F226">
        <v>534.15</v>
      </c>
      <c r="G226">
        <v>-9.4567916105098107</v>
      </c>
      <c r="H226">
        <v>-4.55514640705512</v>
      </c>
      <c r="I226">
        <v>13.8448982284037</v>
      </c>
      <c r="J226">
        <v>-5.8093350500124599</v>
      </c>
      <c r="K226">
        <v>522.27942032693898</v>
      </c>
      <c r="L226">
        <v>474.62073891683502</v>
      </c>
      <c r="M226">
        <v>45.646699300937897</v>
      </c>
      <c r="N226">
        <v>0.31899392180465302</v>
      </c>
      <c r="O226">
        <v>4.7271365721239302</v>
      </c>
      <c r="P226">
        <v>42.174607399520902</v>
      </c>
      <c r="Q226">
        <v>-4.4986000812512E-2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Row],[Ticker]],[1]!Table2[[Symbol]:[Industry]],2,FALSE),"-")</f>
        <v>-</v>
      </c>
      <c r="D227" t="s">
        <v>248</v>
      </c>
      <c r="E227">
        <v>37366.902884319999</v>
      </c>
      <c r="F227">
        <v>7385.45</v>
      </c>
      <c r="G227">
        <v>176.83624308348601</v>
      </c>
      <c r="H227">
        <v>-4.1152027338135504</v>
      </c>
      <c r="I227">
        <v>-9.2147144556156899</v>
      </c>
      <c r="J227">
        <v>-1.00954310360469</v>
      </c>
      <c r="K227">
        <v>6339.59740421277</v>
      </c>
      <c r="L227">
        <v>5735.1726271713396</v>
      </c>
      <c r="M227">
        <v>88.509929480231904</v>
      </c>
      <c r="N227">
        <v>2.9145245946255001</v>
      </c>
      <c r="O227">
        <v>32.109079338428899</v>
      </c>
      <c r="P227">
        <v>207.59891711786699</v>
      </c>
      <c r="Q227">
        <v>0.15664631678402099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Row],[Ticker]],[1]!Table2[[Symbol]:[Industry]],2,FALSE),"-")</f>
        <v>-</v>
      </c>
      <c r="D228" t="s">
        <v>51</v>
      </c>
      <c r="E228">
        <v>37098.268842505</v>
      </c>
      <c r="F228">
        <v>2969.95</v>
      </c>
      <c r="G228">
        <v>42.365178846808703</v>
      </c>
      <c r="H228">
        <v>23.6004629209529</v>
      </c>
      <c r="I228">
        <v>27.222732720537799</v>
      </c>
      <c r="J228">
        <v>-1.2442489166336499</v>
      </c>
      <c r="K228">
        <v>2669.91270794307</v>
      </c>
      <c r="L228">
        <v>2269.2526650689101</v>
      </c>
      <c r="M228">
        <v>50.430137288240701</v>
      </c>
      <c r="N228">
        <v>1.4465657829059999</v>
      </c>
      <c r="O228">
        <v>14.1382851563157</v>
      </c>
      <c r="P228">
        <v>79.991515408623897</v>
      </c>
      <c r="Q228">
        <v>7.2912584858297005E-2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Row],[Ticker]],[1]!Table2[[Symbol]:[Industry]],2,FALSE),"-")</f>
        <v>-</v>
      </c>
      <c r="D229" t="s">
        <v>552</v>
      </c>
      <c r="E229">
        <v>36555.001338975002</v>
      </c>
      <c r="F229">
        <v>2700.25</v>
      </c>
      <c r="G229">
        <v>167.725245904095</v>
      </c>
      <c r="H229">
        <v>9.7103593604347296</v>
      </c>
      <c r="I229">
        <v>-7.4003139415061902E-3</v>
      </c>
      <c r="J229">
        <v>0.35408619429196603</v>
      </c>
      <c r="K229">
        <v>2561.2737024349499</v>
      </c>
      <c r="L229">
        <v>2313.5490618846502</v>
      </c>
      <c r="M229">
        <v>60.2216350931512</v>
      </c>
      <c r="N229">
        <v>0.83475203307268397</v>
      </c>
      <c r="O229">
        <v>20.903620035181898</v>
      </c>
      <c r="P229">
        <v>202.37961926091799</v>
      </c>
      <c r="Q229">
        <v>0.181996269319779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Row],[Ticker]],[1]!Table2[[Symbol]:[Industry]],2,FALSE),"-")</f>
        <v>-</v>
      </c>
      <c r="D230" t="s">
        <v>186</v>
      </c>
      <c r="E230">
        <v>36404.1</v>
      </c>
      <c r="F230">
        <v>834</v>
      </c>
      <c r="G230">
        <v>32.259125211764399</v>
      </c>
      <c r="H230">
        <v>1.0488048792798399</v>
      </c>
      <c r="I230">
        <v>65.048416624730393</v>
      </c>
      <c r="J230">
        <v>-1.0338160588632901</v>
      </c>
      <c r="K230">
        <v>758.35374616450997</v>
      </c>
      <c r="L230">
        <v>610.04708406697</v>
      </c>
      <c r="M230">
        <v>67.157960802322606</v>
      </c>
      <c r="N230">
        <v>0.25601314975369699</v>
      </c>
      <c r="O230">
        <v>2.5899280575539501</v>
      </c>
      <c r="P230">
        <v>99.952049868137095</v>
      </c>
      <c r="Q230">
        <v>1.3335025075707E-2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Row],[Ticker]],[1]!Table2[[Symbol]:[Industry]],2,FALSE),"-")</f>
        <v>-</v>
      </c>
      <c r="D231" t="s">
        <v>18</v>
      </c>
      <c r="E231">
        <v>36312.094060663003</v>
      </c>
      <c r="F231">
        <v>207.19</v>
      </c>
      <c r="G231">
        <v>90.559138859886801</v>
      </c>
      <c r="H231">
        <v>-3.12819100951149</v>
      </c>
      <c r="I231">
        <v>-24.75951784307</v>
      </c>
      <c r="J231">
        <v>-2.3442775004943401</v>
      </c>
      <c r="K231">
        <v>213.982999735313</v>
      </c>
      <c r="L231">
        <v>190.93091561641199</v>
      </c>
      <c r="M231">
        <v>41.025520383952603</v>
      </c>
      <c r="N231">
        <v>0.44632048019132298</v>
      </c>
      <c r="O231">
        <v>39.6061585983879</v>
      </c>
      <c r="P231">
        <v>142.61124121779801</v>
      </c>
      <c r="Q231">
        <v>0.133421435801376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Row],[Ticker]],[1]!Table2[[Symbol]:[Industry]],2,FALSE),"-")</f>
        <v>-</v>
      </c>
      <c r="D232" t="s">
        <v>226</v>
      </c>
      <c r="E232">
        <v>36067.330880075002</v>
      </c>
      <c r="F232">
        <v>8979.0499999999993</v>
      </c>
      <c r="G232">
        <v>48.037042595984403</v>
      </c>
      <c r="H232">
        <v>8.5314689776937804</v>
      </c>
      <c r="I232">
        <v>30.0581920518758</v>
      </c>
      <c r="J232">
        <v>6.9176313650405898</v>
      </c>
      <c r="K232">
        <v>8404.4318403574598</v>
      </c>
      <c r="L232">
        <v>7082.6764739323498</v>
      </c>
      <c r="M232">
        <v>71.298575532352501</v>
      </c>
      <c r="N232">
        <v>0.72761521765684101</v>
      </c>
      <c r="O232">
        <v>7.5826507258563103</v>
      </c>
      <c r="P232">
        <v>97.530606183934097</v>
      </c>
      <c r="Q232">
        <v>0.28156423557314098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Row],[Ticker]],[1]!Table2[[Symbol]:[Industry]],2,FALSE),"-")</f>
        <v>-</v>
      </c>
      <c r="D233" t="s">
        <v>561</v>
      </c>
      <c r="E233">
        <v>35919.302250000001</v>
      </c>
      <c r="F233">
        <v>3269.85</v>
      </c>
      <c r="G233">
        <v>-17.253736781308799</v>
      </c>
      <c r="H233">
        <v>-2.5138384581038502</v>
      </c>
      <c r="I233">
        <v>-23.9391865885346</v>
      </c>
      <c r="J233">
        <v>-5.5343301442171597</v>
      </c>
      <c r="K233">
        <v>3280.0220158181</v>
      </c>
      <c r="L233">
        <v>3263.4207678237099</v>
      </c>
      <c r="M233">
        <v>48.192963718370102</v>
      </c>
      <c r="N233">
        <v>1.3727185155567101</v>
      </c>
      <c r="O233">
        <v>19.883175069192699</v>
      </c>
      <c r="P233">
        <v>32.061793214862597</v>
      </c>
      <c r="Q233">
        <v>6.6711949491371006E-2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Row],[Ticker]],[1]!Table2[[Symbol]:[Industry]],2,FALSE),"-")</f>
        <v>-</v>
      </c>
      <c r="D234" t="s">
        <v>37</v>
      </c>
      <c r="E234">
        <v>35806.975657875002</v>
      </c>
      <c r="F234">
        <v>611.54999999999995</v>
      </c>
      <c r="G234">
        <v>-29.790304376704</v>
      </c>
      <c r="H234">
        <v>-2.0782557690276202</v>
      </c>
      <c r="I234">
        <v>-7.1429911108546902</v>
      </c>
      <c r="J234">
        <v>1.5049830162629001</v>
      </c>
      <c r="K234">
        <v>580.63032112857502</v>
      </c>
      <c r="L234">
        <v>568.08415603814205</v>
      </c>
      <c r="M234">
        <v>67.638742997987904</v>
      </c>
      <c r="N234">
        <v>1.3910661005431899</v>
      </c>
      <c r="O234">
        <v>10.3752759381898</v>
      </c>
      <c r="P234">
        <v>34.465699208443198</v>
      </c>
      <c r="Q234">
        <v>-8.5351636202549E-2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Row],[Ticker]],[1]!Table2[[Symbol]:[Industry]],2,FALSE),"-")</f>
        <v>-</v>
      </c>
      <c r="D235" t="s">
        <v>566</v>
      </c>
      <c r="E235">
        <v>35586.461503439998</v>
      </c>
      <c r="F235">
        <v>1308.5999999999999</v>
      </c>
      <c r="G235">
        <v>-3.08413935388907</v>
      </c>
      <c r="H235">
        <v>0.322881078615606</v>
      </c>
      <c r="I235">
        <v>3.6190560109197101</v>
      </c>
      <c r="J235">
        <v>-8.9632319283112702E-2</v>
      </c>
      <c r="K235">
        <v>1289.72762635653</v>
      </c>
      <c r="L235">
        <v>1187.50231147984</v>
      </c>
      <c r="M235">
        <v>41.644239441983601</v>
      </c>
      <c r="N235">
        <v>0.77076808992062795</v>
      </c>
      <c r="O235">
        <v>10.1329665291151</v>
      </c>
      <c r="P235">
        <v>32.778651514382801</v>
      </c>
      <c r="Q235">
        <v>0.119493593007807</v>
      </c>
    </row>
    <row r="236" spans="1:17" x14ac:dyDescent="0.3">
      <c r="A236" t="s">
        <v>567</v>
      </c>
      <c r="B236" t="s">
        <v>568</v>
      </c>
      <c r="C236" t="str">
        <f>IFERROR(VLOOKUP(Table1[[#This Row],[Ticker]],[1]!Table2[[Symbol]:[Industry]],2,FALSE),"-")</f>
        <v>-</v>
      </c>
      <c r="D236" t="s">
        <v>335</v>
      </c>
      <c r="E236">
        <v>35505.56159184</v>
      </c>
      <c r="F236">
        <v>1726.8</v>
      </c>
      <c r="G236">
        <v>107.668316769688</v>
      </c>
      <c r="H236">
        <v>-2.6187086762553999</v>
      </c>
      <c r="I236">
        <v>20.879933244616598</v>
      </c>
      <c r="J236">
        <v>-4.2222719421384003</v>
      </c>
      <c r="K236">
        <v>1662.2429237362901</v>
      </c>
      <c r="L236">
        <v>1387.81983463132</v>
      </c>
      <c r="M236">
        <v>56.551819377549201</v>
      </c>
      <c r="N236">
        <v>1.10963511720011</v>
      </c>
      <c r="O236">
        <v>9.9027102154273905</v>
      </c>
      <c r="P236">
        <v>143.211267605633</v>
      </c>
      <c r="Q236">
        <v>0.18728813654243701</v>
      </c>
    </row>
    <row r="237" spans="1:17" x14ac:dyDescent="0.3">
      <c r="A237" t="s">
        <v>569</v>
      </c>
      <c r="B237" t="s">
        <v>570</v>
      </c>
      <c r="C237" t="str">
        <f>IFERROR(VLOOKUP(Table1[[#This Row],[Ticker]],[1]!Table2[[Symbol]:[Industry]],2,FALSE),"-")</f>
        <v>-</v>
      </c>
      <c r="D237" t="s">
        <v>51</v>
      </c>
      <c r="E237">
        <v>35340.997567400002</v>
      </c>
      <c r="F237">
        <v>1393</v>
      </c>
      <c r="G237">
        <v>26.021825951196501</v>
      </c>
      <c r="H237">
        <v>6.7990506620894298</v>
      </c>
      <c r="I237">
        <v>3.88272760149595</v>
      </c>
      <c r="J237">
        <v>1.1620447526483699</v>
      </c>
      <c r="K237">
        <v>1294.76454163577</v>
      </c>
      <c r="L237">
        <v>1186.3197724627601</v>
      </c>
      <c r="M237">
        <v>63.8143898196601</v>
      </c>
      <c r="N237">
        <v>0.95119547760383805</v>
      </c>
      <c r="O237">
        <v>2.6597272074659002</v>
      </c>
      <c r="P237">
        <v>62.581699346405202</v>
      </c>
      <c r="Q237">
        <v>-3.0738506342764E-2</v>
      </c>
    </row>
    <row r="238" spans="1:17" x14ac:dyDescent="0.3">
      <c r="A238" t="s">
        <v>571</v>
      </c>
      <c r="B238" t="s">
        <v>572</v>
      </c>
      <c r="C238" t="str">
        <f>IFERROR(VLOOKUP(Table1[[#This Row],[Ticker]],[1]!Table2[[Symbol]:[Industry]],2,FALSE),"-")</f>
        <v>-</v>
      </c>
      <c r="D238" t="s">
        <v>193</v>
      </c>
      <c r="E238">
        <v>35293.011877440003</v>
      </c>
      <c r="F238">
        <v>2509.0500000000002</v>
      </c>
      <c r="G238">
        <v>25.052561597746099</v>
      </c>
      <c r="H238">
        <v>-2.4635105032717499</v>
      </c>
      <c r="I238">
        <v>22.5031513901464</v>
      </c>
      <c r="J238">
        <v>-0.303184145702035</v>
      </c>
      <c r="K238">
        <v>2510.4305970978899</v>
      </c>
      <c r="L238">
        <v>2156.7085625465002</v>
      </c>
      <c r="M238">
        <v>43.187258392954703</v>
      </c>
      <c r="N238">
        <v>0.81612714515368401</v>
      </c>
      <c r="O238">
        <v>22.010322632071802</v>
      </c>
      <c r="P238">
        <v>62.920035063796597</v>
      </c>
      <c r="Q238">
        <v>3.4664773440403002E-2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Row],[Ticker]],[1]!Table2[[Symbol]:[Industry]],2,FALSE),"-")</f>
        <v>-</v>
      </c>
      <c r="D239" t="s">
        <v>80</v>
      </c>
      <c r="E239">
        <v>34753.713934779997</v>
      </c>
      <c r="F239">
        <v>4497.8</v>
      </c>
      <c r="G239">
        <v>11.5311432687677</v>
      </c>
      <c r="H239">
        <v>-3.1976522155288199E-2</v>
      </c>
      <c r="I239">
        <v>-12.8164225589226</v>
      </c>
      <c r="J239">
        <v>1.4592425709266901</v>
      </c>
      <c r="K239">
        <v>4296.4757040483</v>
      </c>
      <c r="L239">
        <v>4038.3274785000499</v>
      </c>
      <c r="M239">
        <v>73.035319581543305</v>
      </c>
      <c r="N239">
        <v>0.67253789905984795</v>
      </c>
      <c r="O239">
        <v>2.27111032060116</v>
      </c>
      <c r="P239">
        <v>47.340835012202497</v>
      </c>
      <c r="Q239">
        <v>5.260132661493E-3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Row],[Ticker]],[1]!Table2[[Symbol]:[Industry]],2,FALSE),"-")</f>
        <v>-</v>
      </c>
      <c r="D240" t="s">
        <v>577</v>
      </c>
      <c r="E240">
        <v>34692.498128204999</v>
      </c>
      <c r="F240">
        <v>545.15</v>
      </c>
      <c r="G240">
        <v>-68.103375962390402</v>
      </c>
      <c r="H240">
        <v>2.4541963902254098</v>
      </c>
      <c r="I240">
        <v>14.8046109167786</v>
      </c>
      <c r="J240">
        <v>-8.5476666082950494</v>
      </c>
      <c r="K240">
        <v>486.10241726212399</v>
      </c>
      <c r="L240">
        <v>517.66533815264199</v>
      </c>
      <c r="M240">
        <v>54.190566946949403</v>
      </c>
      <c r="N240">
        <v>1.5586023678445</v>
      </c>
      <c r="O240">
        <v>83.123910850224703</v>
      </c>
      <c r="P240">
        <v>75.854838709677395</v>
      </c>
      <c r="Q240">
        <v>-7.6183753291183001E-2</v>
      </c>
    </row>
    <row r="241" spans="1:17" x14ac:dyDescent="0.3">
      <c r="A241" t="s">
        <v>578</v>
      </c>
      <c r="B241" t="s">
        <v>579</v>
      </c>
      <c r="C241" t="str">
        <f>IFERROR(VLOOKUP(Table1[[#This Row],[Ticker]],[1]!Table2[[Symbol]:[Industry]],2,FALSE),"-")</f>
        <v>-</v>
      </c>
      <c r="D241" t="s">
        <v>80</v>
      </c>
      <c r="E241">
        <v>34167.427051220002</v>
      </c>
      <c r="F241">
        <v>1821.8</v>
      </c>
      <c r="G241">
        <v>-40.193624186472199</v>
      </c>
      <c r="H241">
        <v>-1.4748155587303899</v>
      </c>
      <c r="I241">
        <v>-24.803807473025898</v>
      </c>
      <c r="J241">
        <v>1.13562028811969</v>
      </c>
      <c r="K241">
        <v>1808.29335331113</v>
      </c>
      <c r="L241">
        <v>1925.8057164461</v>
      </c>
      <c r="M241">
        <v>67.993076696285499</v>
      </c>
      <c r="N241">
        <v>0.76639631761240401</v>
      </c>
      <c r="O241">
        <v>33.422988253375699</v>
      </c>
      <c r="P241">
        <v>10.3185176214121</v>
      </c>
      <c r="Q241">
        <v>-6.3611043816317006E-2</v>
      </c>
    </row>
    <row r="242" spans="1:17" x14ac:dyDescent="0.3">
      <c r="A242" t="s">
        <v>580</v>
      </c>
      <c r="B242" t="s">
        <v>581</v>
      </c>
      <c r="C242" t="str">
        <f>IFERROR(VLOOKUP(Table1[[#This Row],[Ticker]],[1]!Table2[[Symbol]:[Industry]],2,FALSE),"-")</f>
        <v>-</v>
      </c>
      <c r="D242" t="s">
        <v>175</v>
      </c>
      <c r="E242">
        <v>34075.029544211</v>
      </c>
      <c r="F242">
        <v>185.53</v>
      </c>
      <c r="G242">
        <v>75.263095436342596</v>
      </c>
      <c r="H242">
        <v>-5.0230058762557803</v>
      </c>
      <c r="I242">
        <v>6.6877303995941002</v>
      </c>
      <c r="J242">
        <v>3.6206419947345498</v>
      </c>
      <c r="K242">
        <v>181.797574808495</v>
      </c>
      <c r="L242">
        <v>160.66411797197</v>
      </c>
      <c r="M242">
        <v>69.031516421866897</v>
      </c>
      <c r="N242">
        <v>1.0884556552859801</v>
      </c>
      <c r="O242">
        <v>12.6502452433568</v>
      </c>
      <c r="P242">
        <v>110.232294617563</v>
      </c>
      <c r="Q242">
        <v>7.1412595287543998E-2</v>
      </c>
    </row>
    <row r="243" spans="1:17" x14ac:dyDescent="0.3">
      <c r="A243" t="s">
        <v>582</v>
      </c>
      <c r="B243" t="s">
        <v>583</v>
      </c>
      <c r="C243" t="str">
        <f>IFERROR(VLOOKUP(Table1[[#This Row],[Ticker]],[1]!Table2[[Symbol]:[Industry]],2,FALSE),"-")</f>
        <v>-</v>
      </c>
      <c r="D243" t="s">
        <v>172</v>
      </c>
      <c r="E243">
        <v>33998.32674448</v>
      </c>
      <c r="F243">
        <v>1009.6</v>
      </c>
      <c r="G243">
        <v>61.701023537144998</v>
      </c>
      <c r="H243">
        <v>5.6509167562483604</v>
      </c>
      <c r="I243">
        <v>11.115587774471299</v>
      </c>
      <c r="J243">
        <v>2.0838467681693502</v>
      </c>
      <c r="K243">
        <v>893.96981831715505</v>
      </c>
      <c r="L243">
        <v>800.92502487008903</v>
      </c>
      <c r="M243">
        <v>86.326249939890303</v>
      </c>
      <c r="N243">
        <v>1.01765900153413</v>
      </c>
      <c r="O243">
        <v>1.4164025356576899</v>
      </c>
      <c r="P243">
        <v>94.322009431238499</v>
      </c>
      <c r="Q243">
        <v>5.4649890276605002E-2</v>
      </c>
    </row>
    <row r="244" spans="1:17" hidden="1" x14ac:dyDescent="0.3">
      <c r="A244" t="s">
        <v>584</v>
      </c>
      <c r="B244" t="s">
        <v>585</v>
      </c>
      <c r="C244" t="str">
        <f>IFERROR(VLOOKUP(Table1[[#This Row],[Ticker]],[1]!Table2[[Symbol]:[Industry]],2,FALSE),"-")</f>
        <v>-</v>
      </c>
      <c r="D244" t="s">
        <v>37</v>
      </c>
      <c r="E244">
        <v>33710.777177659998</v>
      </c>
      <c r="F244">
        <v>367.3</v>
      </c>
      <c r="G244">
        <v>-9.8230750185723092</v>
      </c>
      <c r="H244">
        <v>4.8214717597473502</v>
      </c>
      <c r="I244">
        <v>7.3317357494818101</v>
      </c>
      <c r="J244">
        <v>5.8278840307472803</v>
      </c>
      <c r="K244">
        <v>341.279747259798</v>
      </c>
      <c r="M244">
        <v>69.474291534870503</v>
      </c>
      <c r="N244">
        <v>1.7195959588040099</v>
      </c>
      <c r="O244">
        <v>4.3833378709501698</v>
      </c>
      <c r="P244">
        <v>31.861425237838802</v>
      </c>
    </row>
    <row r="245" spans="1:17" x14ac:dyDescent="0.3">
      <c r="A245" t="s">
        <v>586</v>
      </c>
      <c r="B245" t="s">
        <v>587</v>
      </c>
      <c r="C245" t="str">
        <f>IFERROR(VLOOKUP(Table1[[#This Row],[Ticker]],[1]!Table2[[Symbol]:[Industry]],2,FALSE),"-")</f>
        <v>-</v>
      </c>
      <c r="D245" t="s">
        <v>201</v>
      </c>
      <c r="E245">
        <v>33118.799744600001</v>
      </c>
      <c r="F245">
        <v>826.3</v>
      </c>
      <c r="G245">
        <v>-23.015827164685401</v>
      </c>
      <c r="H245">
        <v>7.7960883195610897</v>
      </c>
      <c r="I245">
        <v>0.87981202466542197</v>
      </c>
      <c r="J245">
        <v>1.48445035658527</v>
      </c>
      <c r="K245">
        <v>783.42293840141701</v>
      </c>
      <c r="L245">
        <v>734.65333128578504</v>
      </c>
      <c r="M245">
        <v>47.960266947986099</v>
      </c>
      <c r="N245">
        <v>0.59622315096190703</v>
      </c>
      <c r="O245">
        <v>5.8392835531889196</v>
      </c>
      <c r="P245">
        <v>35.9828848843906</v>
      </c>
      <c r="Q245">
        <v>7.0668621686200003E-4</v>
      </c>
    </row>
    <row r="246" spans="1:17" x14ac:dyDescent="0.3">
      <c r="A246" t="s">
        <v>588</v>
      </c>
      <c r="B246" t="s">
        <v>589</v>
      </c>
      <c r="C246" t="str">
        <f>IFERROR(VLOOKUP(Table1[[#This Row],[Ticker]],[1]!Table2[[Symbol]:[Industry]],2,FALSE),"-")</f>
        <v>-</v>
      </c>
      <c r="D246" t="s">
        <v>552</v>
      </c>
      <c r="E246">
        <v>33075.078101999999</v>
      </c>
      <c r="F246">
        <v>4522.8</v>
      </c>
      <c r="G246">
        <v>-13.4057946654739</v>
      </c>
      <c r="H246">
        <v>4.4096312183115502</v>
      </c>
      <c r="I246">
        <v>-20.2611867997982</v>
      </c>
      <c r="J246">
        <v>-4.1640587422814903</v>
      </c>
      <c r="K246">
        <v>4386.7471007086697</v>
      </c>
      <c r="L246">
        <v>4303.44957766896</v>
      </c>
      <c r="M246">
        <v>55.079933068431203</v>
      </c>
      <c r="N246">
        <v>0.66689682173754194</v>
      </c>
      <c r="O246">
        <v>16.487574069160601</v>
      </c>
      <c r="P246">
        <v>23.550140683475799</v>
      </c>
      <c r="Q246">
        <v>4.0744653655759001E-2</v>
      </c>
    </row>
    <row r="247" spans="1:17" hidden="1" x14ac:dyDescent="0.3">
      <c r="A247" t="s">
        <v>590</v>
      </c>
      <c r="B247" t="s">
        <v>591</v>
      </c>
      <c r="C247" t="str">
        <f>IFERROR(VLOOKUP(Table1[[#This Row],[Ticker]],[1]!Table2[[Symbol]:[Industry]],2,FALSE),"-")</f>
        <v>-</v>
      </c>
      <c r="D247" t="s">
        <v>118</v>
      </c>
      <c r="E247">
        <v>32622.937259114999</v>
      </c>
      <c r="F247">
        <v>628.35</v>
      </c>
      <c r="G247">
        <v>-37.328880953570803</v>
      </c>
      <c r="H247">
        <v>-5.9027403705493802</v>
      </c>
      <c r="I247">
        <v>-20.174070185516701</v>
      </c>
      <c r="J247">
        <v>-8.77027524794177</v>
      </c>
      <c r="O247">
        <v>12.628312246359499</v>
      </c>
      <c r="P247">
        <v>1.18357487922706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Row],[Ticker]],[1]!Table2[[Symbol]:[Industry]],2,FALSE),"-")</f>
        <v>-</v>
      </c>
      <c r="D248" t="s">
        <v>118</v>
      </c>
      <c r="E248">
        <v>32527.618151670002</v>
      </c>
      <c r="F248">
        <v>321.89999999999998</v>
      </c>
      <c r="G248">
        <v>18.212322519774499</v>
      </c>
      <c r="H248">
        <v>-3.9777616069812498</v>
      </c>
      <c r="I248">
        <v>27.928151685886899</v>
      </c>
      <c r="J248">
        <v>-0.823717893719076</v>
      </c>
      <c r="K248">
        <v>316.21228595969399</v>
      </c>
      <c r="L248">
        <v>275.64580434938898</v>
      </c>
      <c r="M248">
        <v>52.6509460191076</v>
      </c>
      <c r="N248">
        <v>0.45858944721725198</v>
      </c>
      <c r="O248">
        <v>8.3876980428704506</v>
      </c>
      <c r="P248">
        <v>61.962264150943298</v>
      </c>
      <c r="Q248">
        <v>2.8029955315911001E-2</v>
      </c>
    </row>
    <row r="249" spans="1:17" x14ac:dyDescent="0.3">
      <c r="A249" t="s">
        <v>594</v>
      </c>
      <c r="B249" t="s">
        <v>595</v>
      </c>
      <c r="C249" t="str">
        <f>IFERROR(VLOOKUP(Table1[[#This Row],[Ticker]],[1]!Table2[[Symbol]:[Industry]],2,FALSE),"-")</f>
        <v>-</v>
      </c>
      <c r="D249" t="s">
        <v>24</v>
      </c>
      <c r="E249">
        <v>32390.181418050001</v>
      </c>
      <c r="F249">
        <v>201.06</v>
      </c>
      <c r="G249">
        <v>-44.261885025333598</v>
      </c>
      <c r="H249">
        <v>-1.5839647166634401</v>
      </c>
      <c r="I249">
        <v>-12.7456867183867</v>
      </c>
      <c r="J249">
        <v>2.1417906209250299</v>
      </c>
      <c r="K249">
        <v>199.05614587383101</v>
      </c>
      <c r="L249">
        <v>205.34198718284301</v>
      </c>
      <c r="M249">
        <v>53.035884924487398</v>
      </c>
      <c r="N249">
        <v>0.686576549068181</v>
      </c>
      <c r="O249">
        <v>30.8564607579826</v>
      </c>
      <c r="P249">
        <v>18.864912799290501</v>
      </c>
      <c r="Q249">
        <v>-7.4309574922131E-2</v>
      </c>
    </row>
    <row r="250" spans="1:17" hidden="1" x14ac:dyDescent="0.3">
      <c r="A250" t="s">
        <v>596</v>
      </c>
      <c r="B250" t="s">
        <v>597</v>
      </c>
      <c r="C250" t="str">
        <f>IFERROR(VLOOKUP(Table1[[#This Row],[Ticker]],[1]!Table2[[Symbol]:[Industry]],2,FALSE),"-")</f>
        <v>-</v>
      </c>
      <c r="D250" t="s">
        <v>139</v>
      </c>
      <c r="E250">
        <v>32216.064643341</v>
      </c>
      <c r="F250">
        <v>369.61</v>
      </c>
      <c r="G250">
        <v>-7.4521251373171999</v>
      </c>
      <c r="H250">
        <v>-1.8928601408274499</v>
      </c>
      <c r="I250">
        <v>-11.981539133097501</v>
      </c>
      <c r="J250">
        <v>-6.3059785508972901</v>
      </c>
      <c r="K250">
        <v>367.99851616270399</v>
      </c>
      <c r="L250">
        <v>353.50856221975698</v>
      </c>
      <c r="M250">
        <v>56.330526885428</v>
      </c>
      <c r="N250">
        <v>0.93179173390015502</v>
      </c>
      <c r="O250">
        <v>7.9516246854792696</v>
      </c>
      <c r="P250">
        <v>30.1443661971831</v>
      </c>
      <c r="Q250">
        <v>-0.123824141917355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Row],[Ticker]],[1]!Table2[[Symbol]:[Industry]],2,FALSE),"-")</f>
        <v>-</v>
      </c>
      <c r="D251" t="s">
        <v>552</v>
      </c>
      <c r="E251">
        <v>32075.23</v>
      </c>
      <c r="F251">
        <v>1534.7</v>
      </c>
      <c r="G251">
        <v>143.27113614871999</v>
      </c>
      <c r="H251">
        <v>24.2615045372251</v>
      </c>
      <c r="I251">
        <v>47.668971630450002</v>
      </c>
      <c r="J251">
        <v>4.8536743543762499</v>
      </c>
      <c r="K251">
        <v>1245.95392649215</v>
      </c>
      <c r="L251">
        <v>1023.28719660003</v>
      </c>
      <c r="M251">
        <v>78.242743189996901</v>
      </c>
      <c r="N251">
        <v>1.5747712847579001</v>
      </c>
      <c r="O251">
        <v>8.4511630937642508</v>
      </c>
      <c r="P251">
        <v>177.18426874971701</v>
      </c>
      <c r="Q251">
        <v>0.11099771234815101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Row],[Ticker]],[1]!Table2[[Symbol]:[Industry]],2,FALSE),"-")</f>
        <v>-</v>
      </c>
      <c r="D252" t="s">
        <v>602</v>
      </c>
      <c r="E252">
        <v>32041.050029099999</v>
      </c>
      <c r="F252">
        <v>813.05</v>
      </c>
      <c r="G252">
        <v>5.1127047382175101</v>
      </c>
      <c r="H252">
        <v>-5.04884051870539</v>
      </c>
      <c r="I252">
        <v>18.4678871797508</v>
      </c>
      <c r="J252">
        <v>-3.97542841610582</v>
      </c>
      <c r="K252">
        <v>799.14651682709302</v>
      </c>
      <c r="L252">
        <v>700.52218495248701</v>
      </c>
      <c r="M252">
        <v>49.671414853936703</v>
      </c>
      <c r="N252">
        <v>0.80783112313058203</v>
      </c>
      <c r="O252">
        <v>13.2771662259393</v>
      </c>
      <c r="P252">
        <v>43.243481324876598</v>
      </c>
      <c r="Q252">
        <v>4.709434774494E-2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Row],[Ticker]],[1]!Table2[[Symbol]:[Industry]],2,FALSE),"-")</f>
        <v>-</v>
      </c>
      <c r="D253" t="s">
        <v>407</v>
      </c>
      <c r="E253">
        <v>32034.491716240002</v>
      </c>
      <c r="F253">
        <v>504.4</v>
      </c>
      <c r="G253">
        <v>-1.05085179492808</v>
      </c>
      <c r="H253">
        <v>-10.6189868353023</v>
      </c>
      <c r="I253">
        <v>-15.335824792091501</v>
      </c>
      <c r="J253">
        <v>2.3067849124992499</v>
      </c>
      <c r="K253">
        <v>510.94009786868099</v>
      </c>
      <c r="L253">
        <v>480.59045497609202</v>
      </c>
      <c r="M253">
        <v>48.958563767894901</v>
      </c>
      <c r="N253">
        <v>0.52544352170698205</v>
      </c>
      <c r="O253">
        <v>12.6189532117367</v>
      </c>
      <c r="P253">
        <v>38.191780821917803</v>
      </c>
      <c r="Q253">
        <v>0.108040797629107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Row],[Ticker]],[1]!Table2[[Symbol]:[Industry]],2,FALSE),"-")</f>
        <v>-</v>
      </c>
      <c r="D254" t="s">
        <v>226</v>
      </c>
      <c r="E254">
        <v>31976.580153499999</v>
      </c>
      <c r="F254">
        <v>4995.5</v>
      </c>
      <c r="G254">
        <v>118.97989068133499</v>
      </c>
      <c r="H254">
        <v>11.863618244021</v>
      </c>
      <c r="I254">
        <v>57.419439467133799</v>
      </c>
      <c r="J254">
        <v>-6.5857165961041702</v>
      </c>
      <c r="K254">
        <v>4305.8091732480798</v>
      </c>
      <c r="L254">
        <v>3256.7189222060201</v>
      </c>
      <c r="M254">
        <v>62.922222054927801</v>
      </c>
      <c r="N254">
        <v>1.4133123361608</v>
      </c>
      <c r="O254">
        <v>7.6969272345110502</v>
      </c>
      <c r="P254">
        <v>163.61477572559301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Row],[Ticker]],[1]!Table2[[Symbol]:[Industry]],2,FALSE),"-")</f>
        <v>-</v>
      </c>
      <c r="D255" t="s">
        <v>46</v>
      </c>
      <c r="E255">
        <v>31975.200000000001</v>
      </c>
      <c r="F255">
        <v>177.64</v>
      </c>
      <c r="G255">
        <v>219.48544484955099</v>
      </c>
      <c r="H255">
        <v>-0.73078262445743802</v>
      </c>
      <c r="I255">
        <v>15.6980440846457</v>
      </c>
      <c r="J255">
        <v>-6.3666656374401196</v>
      </c>
      <c r="K255">
        <v>172.327985104021</v>
      </c>
      <c r="L255">
        <v>134.35378188080799</v>
      </c>
      <c r="M255">
        <v>47.399012617187402</v>
      </c>
      <c r="N255">
        <v>0.66494547677734495</v>
      </c>
      <c r="O255">
        <v>11.6302634541769</v>
      </c>
      <c r="P255">
        <v>262.53061224489699</v>
      </c>
      <c r="Q255">
        <v>0.13729997325438001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Row],[Ticker]],[1]!Table2[[Symbol]:[Industry]],2,FALSE),"-")</f>
        <v>-</v>
      </c>
      <c r="D256" t="s">
        <v>611</v>
      </c>
      <c r="E256">
        <v>31887.6170595</v>
      </c>
      <c r="F256">
        <v>329.75</v>
      </c>
      <c r="G256">
        <v>93.098944363893295</v>
      </c>
      <c r="H256">
        <v>2.9270569242048001</v>
      </c>
      <c r="I256">
        <v>17.635024390366301</v>
      </c>
      <c r="J256">
        <v>-0.37273902702426998</v>
      </c>
      <c r="K256">
        <v>320.48068966251401</v>
      </c>
      <c r="L256">
        <v>287.01702632481499</v>
      </c>
      <c r="M256">
        <v>66.142443731206399</v>
      </c>
      <c r="N256">
        <v>1.40390254453328</v>
      </c>
      <c r="O256">
        <v>26.095526914329</v>
      </c>
      <c r="P256">
        <v>143.088831551787</v>
      </c>
      <c r="Q256">
        <v>0.106477513168623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Row],[Ticker]],[1]!Table2[[Symbol]:[Industry]],2,FALSE),"-")</f>
        <v>-</v>
      </c>
      <c r="D257" t="s">
        <v>402</v>
      </c>
      <c r="E257">
        <v>31828.435959695002</v>
      </c>
      <c r="F257">
        <v>430.45</v>
      </c>
      <c r="G257">
        <v>-28.1666453784431</v>
      </c>
      <c r="H257">
        <v>6.9885349116261901</v>
      </c>
      <c r="I257">
        <v>-21.2520381042279</v>
      </c>
      <c r="J257">
        <v>-2.4608780024728398</v>
      </c>
      <c r="K257">
        <v>409.55654409242999</v>
      </c>
      <c r="L257">
        <v>415.791516155392</v>
      </c>
      <c r="M257">
        <v>62.928207597935497</v>
      </c>
      <c r="N257">
        <v>1.3257133500410401</v>
      </c>
      <c r="O257">
        <v>13.369729353002599</v>
      </c>
      <c r="P257">
        <v>21.5273856578204</v>
      </c>
      <c r="Q257">
        <v>-6.5277022567094001E-2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Row],[Ticker]],[1]!Table2[[Symbol]:[Industry]],2,FALSE),"-")</f>
        <v>-</v>
      </c>
      <c r="D258" t="s">
        <v>514</v>
      </c>
      <c r="E258">
        <v>31743.554951759899</v>
      </c>
      <c r="F258">
        <v>71.8</v>
      </c>
      <c r="G258">
        <v>-10.189088090467701</v>
      </c>
      <c r="H258">
        <v>-7.1081699499448501</v>
      </c>
      <c r="I258">
        <v>-12.978721766857999</v>
      </c>
      <c r="J258">
        <v>-3.3285752692526702</v>
      </c>
      <c r="K258">
        <v>71.881121469797407</v>
      </c>
      <c r="L258">
        <v>68.115374428880301</v>
      </c>
      <c r="M258">
        <v>52.210369259742599</v>
      </c>
      <c r="N258">
        <v>0.54846794762536599</v>
      </c>
      <c r="O258">
        <v>11.420612813370401</v>
      </c>
      <c r="P258">
        <v>24.114088159031901</v>
      </c>
      <c r="Q258">
        <v>4.2532249601355002E-2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Row],[Ticker]],[1]!Table2[[Symbol]:[Industry]],2,FALSE),"-")</f>
        <v>-</v>
      </c>
      <c r="D259" t="s">
        <v>193</v>
      </c>
      <c r="E259">
        <v>31511.499566620001</v>
      </c>
      <c r="F259">
        <v>14304.8</v>
      </c>
      <c r="G259">
        <v>152.14836545853601</v>
      </c>
      <c r="H259">
        <v>1.28033240846979</v>
      </c>
      <c r="I259">
        <v>40.836751356961202</v>
      </c>
      <c r="J259">
        <v>2.3686168147252502</v>
      </c>
      <c r="K259">
        <v>13002.3302016077</v>
      </c>
      <c r="L259">
        <v>10098.2524609597</v>
      </c>
      <c r="M259">
        <v>72.979351092774806</v>
      </c>
      <c r="N259">
        <v>1.36676004592422</v>
      </c>
      <c r="O259">
        <v>4.7900005592528396</v>
      </c>
      <c r="P259">
        <v>194.932167745659</v>
      </c>
      <c r="Q259">
        <v>0.20870587330551801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Row],[Ticker]],[1]!Table2[[Symbol]:[Industry]],2,FALSE),"-")</f>
        <v>-</v>
      </c>
      <c r="D260" t="s">
        <v>54</v>
      </c>
      <c r="E260">
        <v>31287.998964434999</v>
      </c>
      <c r="F260">
        <v>402.55</v>
      </c>
      <c r="G260">
        <v>-33.088927834057401</v>
      </c>
      <c r="H260">
        <v>6.3085704660112301</v>
      </c>
      <c r="I260">
        <v>-27.640193857014701</v>
      </c>
      <c r="J260">
        <v>7.7351343218174202</v>
      </c>
      <c r="K260">
        <v>396.89609508099699</v>
      </c>
      <c r="L260">
        <v>419.10121842835503</v>
      </c>
      <c r="M260">
        <v>68.278908076348998</v>
      </c>
      <c r="N260">
        <v>0.97812850592963396</v>
      </c>
      <c r="O260">
        <v>29.101974909949</v>
      </c>
      <c r="P260">
        <v>19.699672911091199</v>
      </c>
      <c r="Q260">
        <v>8.6221471557085996E-2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Row],[Ticker]],[1]!Table2[[Symbol]:[Industry]],2,FALSE),"-")</f>
        <v>-</v>
      </c>
      <c r="D261" t="s">
        <v>412</v>
      </c>
      <c r="E261">
        <v>31174.814241240001</v>
      </c>
      <c r="F261">
        <v>1660.2</v>
      </c>
      <c r="G261">
        <v>48.363342446451</v>
      </c>
      <c r="H261">
        <v>8.0993808077735903</v>
      </c>
      <c r="I261">
        <v>41.014161793059401</v>
      </c>
      <c r="J261">
        <v>4.5246939338442704</v>
      </c>
      <c r="K261">
        <v>1476.3532858195799</v>
      </c>
      <c r="L261">
        <v>1225.4366413497501</v>
      </c>
      <c r="M261">
        <v>65.658481929453103</v>
      </c>
      <c r="N261">
        <v>1.0763256517547499</v>
      </c>
      <c r="O261">
        <v>5.9721720274665602</v>
      </c>
      <c r="P261">
        <v>78.968360911981804</v>
      </c>
      <c r="Q261">
        <v>0.11066779681929099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Row],[Ticker]],[1]!Table2[[Symbol]:[Industry]],2,FALSE),"-")</f>
        <v>-</v>
      </c>
      <c r="D262" t="s">
        <v>51</v>
      </c>
      <c r="E262">
        <v>30862.940269589999</v>
      </c>
      <c r="F262">
        <v>1873.3</v>
      </c>
      <c r="G262">
        <v>-10.5942554733527</v>
      </c>
      <c r="H262">
        <v>-9.8841659139697207</v>
      </c>
      <c r="I262">
        <v>-9.8825351414170601</v>
      </c>
      <c r="J262">
        <v>-8.0190204350499492</v>
      </c>
      <c r="K262">
        <v>1944.6564822560799</v>
      </c>
      <c r="L262">
        <v>1833.5837952777699</v>
      </c>
      <c r="M262">
        <v>26.935494331090698</v>
      </c>
      <c r="N262">
        <v>0.93148688194732099</v>
      </c>
      <c r="O262">
        <v>18.558159397853998</v>
      </c>
      <c r="P262">
        <v>26.9990847767872</v>
      </c>
      <c r="Q262">
        <v>-0.114234486078701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Row],[Ticker]],[1]!Table2[[Symbol]:[Industry]],2,FALSE),"-")</f>
        <v>-</v>
      </c>
      <c r="D263" t="s">
        <v>51</v>
      </c>
      <c r="E263">
        <v>30408.1980304799</v>
      </c>
      <c r="F263">
        <v>1958.1</v>
      </c>
      <c r="G263">
        <v>4.2147690360870804</v>
      </c>
      <c r="H263">
        <v>-0.425390298612916</v>
      </c>
      <c r="I263">
        <v>6.4193869514234301</v>
      </c>
      <c r="J263">
        <v>-3.57415271821995</v>
      </c>
      <c r="K263">
        <v>1867.8576389224199</v>
      </c>
      <c r="L263">
        <v>1694.9224700837401</v>
      </c>
      <c r="M263">
        <v>60.368559731720403</v>
      </c>
      <c r="N263">
        <v>0.87729097299382897</v>
      </c>
      <c r="O263">
        <v>3.6719268678821302</v>
      </c>
      <c r="P263">
        <v>57.346618988308002</v>
      </c>
      <c r="Q263">
        <v>9.5901743817728993E-2</v>
      </c>
    </row>
    <row r="264" spans="1:17" x14ac:dyDescent="0.3">
      <c r="A264" t="s">
        <v>626</v>
      </c>
      <c r="B264" t="s">
        <v>627</v>
      </c>
      <c r="C264" t="str">
        <f>IFERROR(VLOOKUP(Table1[[#This Row],[Ticker]],[1]!Table2[[Symbol]:[Industry]],2,FALSE),"-")</f>
        <v>-</v>
      </c>
      <c r="D264" t="s">
        <v>172</v>
      </c>
      <c r="E264">
        <v>30383.705713399999</v>
      </c>
      <c r="F264">
        <v>7019.35</v>
      </c>
      <c r="G264">
        <v>148.94987747927601</v>
      </c>
      <c r="H264">
        <v>12.7418253703168</v>
      </c>
      <c r="I264">
        <v>98.852702786085501</v>
      </c>
      <c r="J264">
        <v>2.9570493314703898</v>
      </c>
      <c r="K264">
        <v>5949.9594603317701</v>
      </c>
      <c r="L264">
        <v>4422.0682597397899</v>
      </c>
      <c r="M264">
        <v>63.766032195167</v>
      </c>
      <c r="N264">
        <v>0.65720264677180196</v>
      </c>
      <c r="O264">
        <v>13.256925498799699</v>
      </c>
      <c r="P264">
        <v>188.862139917695</v>
      </c>
      <c r="Q264">
        <v>6.4485001033958003E-2</v>
      </c>
    </row>
    <row r="265" spans="1:17" x14ac:dyDescent="0.3">
      <c r="A265" t="s">
        <v>628</v>
      </c>
      <c r="B265" t="s">
        <v>629</v>
      </c>
      <c r="C265" t="str">
        <f>IFERROR(VLOOKUP(Table1[[#This Row],[Ticker]],[1]!Table2[[Symbol]:[Industry]],2,FALSE),"-")</f>
        <v>-</v>
      </c>
      <c r="D265" t="s">
        <v>335</v>
      </c>
      <c r="E265">
        <v>30207.562117545</v>
      </c>
      <c r="F265">
        <v>469.45</v>
      </c>
      <c r="G265">
        <v>25.797428266738201</v>
      </c>
      <c r="H265">
        <v>4.7195150716983401</v>
      </c>
      <c r="I265">
        <v>48.733031251634898</v>
      </c>
      <c r="J265">
        <v>1.4884556453391999</v>
      </c>
      <c r="K265">
        <v>429.27822153742</v>
      </c>
      <c r="L265">
        <v>364.247495284217</v>
      </c>
      <c r="M265">
        <v>69.900410004054095</v>
      </c>
      <c r="N265">
        <v>0.93441213211324103</v>
      </c>
      <c r="O265">
        <v>2.1088507828309799</v>
      </c>
      <c r="P265">
        <v>79.693779904306197</v>
      </c>
      <c r="Q265">
        <v>-4.0549767076345E-2</v>
      </c>
    </row>
    <row r="266" spans="1:17" x14ac:dyDescent="0.3">
      <c r="A266" t="s">
        <v>630</v>
      </c>
      <c r="B266" t="s">
        <v>631</v>
      </c>
      <c r="C266" t="str">
        <f>IFERROR(VLOOKUP(Table1[[#This Row],[Ticker]],[1]!Table2[[Symbol]:[Industry]],2,FALSE),"-")</f>
        <v>-</v>
      </c>
      <c r="D266" t="s">
        <v>632</v>
      </c>
      <c r="E266">
        <v>29741.236140000001</v>
      </c>
      <c r="F266">
        <v>870.1</v>
      </c>
      <c r="G266">
        <v>-9.6097624962167707</v>
      </c>
      <c r="H266">
        <v>-0.29150698377975198</v>
      </c>
      <c r="I266">
        <v>0.97075239866549001</v>
      </c>
      <c r="J266">
        <v>-0.85780256447060999</v>
      </c>
      <c r="K266">
        <v>867.56352986508602</v>
      </c>
      <c r="L266">
        <v>815.41050067396498</v>
      </c>
      <c r="M266">
        <v>46.392795423317303</v>
      </c>
      <c r="N266">
        <v>0.43485837659012899</v>
      </c>
      <c r="O266">
        <v>15.992414664981</v>
      </c>
      <c r="P266">
        <v>24.1138292561158</v>
      </c>
      <c r="Q266">
        <v>8.2894313582991E-2</v>
      </c>
    </row>
    <row r="267" spans="1:17" x14ac:dyDescent="0.3">
      <c r="A267" t="s">
        <v>633</v>
      </c>
      <c r="B267" t="s">
        <v>634</v>
      </c>
      <c r="C267" t="str">
        <f>IFERROR(VLOOKUP(Table1[[#This Row],[Ticker]],[1]!Table2[[Symbol]:[Industry]],2,FALSE),"-")</f>
        <v>-</v>
      </c>
      <c r="D267" t="s">
        <v>163</v>
      </c>
      <c r="E267">
        <v>29735.629393087998</v>
      </c>
      <c r="F267">
        <v>228.07</v>
      </c>
      <c r="G267">
        <v>311.60565342094401</v>
      </c>
      <c r="H267">
        <v>27.3304283356624</v>
      </c>
      <c r="I267">
        <v>32.601277879200303</v>
      </c>
      <c r="J267">
        <v>4.4620533967621796</v>
      </c>
      <c r="K267">
        <v>180.11563545360499</v>
      </c>
      <c r="L267">
        <v>136.74563593230999</v>
      </c>
      <c r="M267">
        <v>75.432953957810398</v>
      </c>
      <c r="N267">
        <v>1.2085119090127301</v>
      </c>
      <c r="O267">
        <v>3.8935414565703401</v>
      </c>
      <c r="P267">
        <v>384.73963868225201</v>
      </c>
      <c r="Q267">
        <v>0.19155571997232701</v>
      </c>
    </row>
    <row r="268" spans="1:17" x14ac:dyDescent="0.3">
      <c r="A268" t="s">
        <v>635</v>
      </c>
      <c r="B268" t="s">
        <v>636</v>
      </c>
      <c r="C268" t="str">
        <f>IFERROR(VLOOKUP(Table1[[#This Row],[Ticker]],[1]!Table2[[Symbol]:[Industry]],2,FALSE),"-")</f>
        <v>-</v>
      </c>
      <c r="D268" t="s">
        <v>43</v>
      </c>
      <c r="E268">
        <v>29697.21787</v>
      </c>
      <c r="F268">
        <v>5735</v>
      </c>
      <c r="G268">
        <v>138.85690777068501</v>
      </c>
      <c r="H268">
        <v>30.9300472072775</v>
      </c>
      <c r="I268">
        <v>91.489681400341695</v>
      </c>
      <c r="J268">
        <v>4.2032809054606304</v>
      </c>
      <c r="K268">
        <v>4495.4687762542699</v>
      </c>
      <c r="L268">
        <v>3457.9828672813001</v>
      </c>
      <c r="M268">
        <v>73.475472789387695</v>
      </c>
      <c r="N268">
        <v>2.0005143922515698</v>
      </c>
      <c r="O268">
        <v>4.4463818657367096</v>
      </c>
      <c r="P268">
        <v>187.88715425932401</v>
      </c>
      <c r="Q268">
        <v>0.17983596067938301</v>
      </c>
    </row>
    <row r="269" spans="1:17" x14ac:dyDescent="0.3">
      <c r="A269" t="s">
        <v>637</v>
      </c>
      <c r="B269" t="s">
        <v>638</v>
      </c>
      <c r="C269" t="str">
        <f>IFERROR(VLOOKUP(Table1[[#This Row],[Ticker]],[1]!Table2[[Symbol]:[Industry]],2,FALSE),"-")</f>
        <v>-</v>
      </c>
      <c r="D269" t="s">
        <v>262</v>
      </c>
      <c r="E269">
        <v>29329.07957568</v>
      </c>
      <c r="F269">
        <v>1541.3</v>
      </c>
      <c r="G269">
        <v>5.4053246636641701</v>
      </c>
      <c r="H269">
        <v>-12.0120619893847</v>
      </c>
      <c r="I269">
        <v>35.929721391826099</v>
      </c>
      <c r="J269">
        <v>-2.6930223907091402</v>
      </c>
      <c r="K269">
        <v>1612.4703456274401</v>
      </c>
      <c r="L269">
        <v>1421.7762123134801</v>
      </c>
      <c r="M269">
        <v>36.810424092132401</v>
      </c>
      <c r="N269">
        <v>0.80356408252832501</v>
      </c>
      <c r="O269">
        <v>19.454356711866598</v>
      </c>
      <c r="P269">
        <v>50.2827613104524</v>
      </c>
      <c r="Q269">
        <v>6.2822534191984997E-2</v>
      </c>
    </row>
    <row r="270" spans="1:17" x14ac:dyDescent="0.3">
      <c r="A270" t="s">
        <v>639</v>
      </c>
      <c r="B270" t="s">
        <v>640</v>
      </c>
      <c r="C270" t="str">
        <f>IFERROR(VLOOKUP(Table1[[#This Row],[Ticker]],[1]!Table2[[Symbol]:[Industry]],2,FALSE),"-")</f>
        <v>-</v>
      </c>
      <c r="D270" t="s">
        <v>632</v>
      </c>
      <c r="E270">
        <v>29238.919817624999</v>
      </c>
      <c r="F270">
        <v>1203.75</v>
      </c>
      <c r="G270">
        <v>-32.441333781169298</v>
      </c>
      <c r="H270">
        <v>7.4144473951286702</v>
      </c>
      <c r="I270">
        <v>8.8040524780641594</v>
      </c>
      <c r="J270">
        <v>1.7215477955220799</v>
      </c>
      <c r="K270">
        <v>1107.2186137956601</v>
      </c>
      <c r="L270">
        <v>1102.34664656205</v>
      </c>
      <c r="M270">
        <v>86.906030492180307</v>
      </c>
      <c r="N270">
        <v>0.60170977150147598</v>
      </c>
      <c r="O270">
        <v>23.605399792315598</v>
      </c>
      <c r="P270">
        <v>35.855764347384401</v>
      </c>
      <c r="Q270">
        <v>7.0824747705720004E-3</v>
      </c>
    </row>
    <row r="271" spans="1:17" x14ac:dyDescent="0.3">
      <c r="A271" t="s">
        <v>641</v>
      </c>
      <c r="B271" t="s">
        <v>642</v>
      </c>
      <c r="C271" t="str">
        <f>IFERROR(VLOOKUP(Table1[[#This Row],[Ticker]],[1]!Table2[[Symbol]:[Industry]],2,FALSE),"-")</f>
        <v>-</v>
      </c>
      <c r="D271" t="s">
        <v>193</v>
      </c>
      <c r="E271">
        <v>29122.543959840001</v>
      </c>
      <c r="F271">
        <v>15353.85</v>
      </c>
      <c r="G271">
        <v>-11.166727067395501</v>
      </c>
      <c r="H271">
        <v>-1.1059342279609701</v>
      </c>
      <c r="I271">
        <v>-6.8050201322625599</v>
      </c>
      <c r="J271">
        <v>-2.7179598831002498</v>
      </c>
      <c r="K271">
        <v>15637.0361865465</v>
      </c>
      <c r="L271">
        <v>15020.8059285892</v>
      </c>
      <c r="M271">
        <v>38.325621707711299</v>
      </c>
      <c r="N271">
        <v>0.20275468211335801</v>
      </c>
      <c r="O271">
        <v>18.862695675677401</v>
      </c>
      <c r="P271">
        <v>20.896456692913301</v>
      </c>
      <c r="Q271">
        <v>7.9127214338513996E-2</v>
      </c>
    </row>
    <row r="272" spans="1:17" hidden="1" x14ac:dyDescent="0.3">
      <c r="A272" t="s">
        <v>643</v>
      </c>
      <c r="B272" t="s">
        <v>644</v>
      </c>
      <c r="C272" t="str">
        <f>IFERROR(VLOOKUP(Table1[[#This Row],[Ticker]],[1]!Table2[[Symbol]:[Industry]],2,FALSE),"-")</f>
        <v>-</v>
      </c>
      <c r="D272" t="s">
        <v>645</v>
      </c>
      <c r="E272">
        <v>29085.13974744</v>
      </c>
      <c r="F272">
        <v>1278.9000000000001</v>
      </c>
      <c r="G272">
        <v>164.685931101916</v>
      </c>
      <c r="H272">
        <v>10.0712272193185</v>
      </c>
      <c r="I272">
        <v>97.126783656530904</v>
      </c>
      <c r="J272">
        <v>14.670385229707801</v>
      </c>
      <c r="K272">
        <v>1141.4361784284099</v>
      </c>
      <c r="M272">
        <v>69.879328749059596</v>
      </c>
      <c r="N272">
        <v>1.13484599010765</v>
      </c>
      <c r="O272">
        <v>13.3747751974352</v>
      </c>
      <c r="P272">
        <v>247.52717391304299</v>
      </c>
    </row>
    <row r="273" spans="1:17" hidden="1" x14ac:dyDescent="0.3">
      <c r="A273" t="s">
        <v>646</v>
      </c>
      <c r="B273" t="s">
        <v>647</v>
      </c>
      <c r="C273" t="str">
        <f>IFERROR(VLOOKUP(Table1[[#This Row],[Ticker]],[1]!Table2[[Symbol]:[Industry]],2,FALSE),"-")</f>
        <v>-</v>
      </c>
      <c r="D273" t="s">
        <v>121</v>
      </c>
      <c r="E273">
        <v>29063.102744895001</v>
      </c>
      <c r="F273">
        <v>1303.95</v>
      </c>
      <c r="G273">
        <v>-23.5410380836733</v>
      </c>
      <c r="H273">
        <v>5.0322965995682898</v>
      </c>
      <c r="I273">
        <v>2.9589815032028399</v>
      </c>
      <c r="J273">
        <v>-1.7464639144140499</v>
      </c>
      <c r="K273">
        <v>1201.6978962451201</v>
      </c>
      <c r="L273">
        <v>1114.5708801748201</v>
      </c>
      <c r="M273">
        <v>59.904918832815397</v>
      </c>
      <c r="N273">
        <v>0.42554122128127903</v>
      </c>
      <c r="O273">
        <v>7.3660799877295702</v>
      </c>
      <c r="P273">
        <v>35.835199749986899</v>
      </c>
      <c r="Q273">
        <v>1.9166871453000001E-4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Row],[Ticker]],[1]!Table2[[Symbol]:[Industry]],2,FALSE),"-")</f>
        <v>-</v>
      </c>
      <c r="D274" t="s">
        <v>650</v>
      </c>
      <c r="E274">
        <v>29018.785527600001</v>
      </c>
      <c r="F274">
        <v>302</v>
      </c>
      <c r="G274">
        <v>126.51096850262699</v>
      </c>
      <c r="H274">
        <v>-4.7274167768533504</v>
      </c>
      <c r="I274">
        <v>-16.8583543350022</v>
      </c>
      <c r="J274">
        <v>1.9402574700456601</v>
      </c>
      <c r="K274">
        <v>297.98889764835002</v>
      </c>
      <c r="L274">
        <v>277.248808478108</v>
      </c>
      <c r="M274">
        <v>61.380608868311</v>
      </c>
      <c r="N274">
        <v>0.38906923550317501</v>
      </c>
      <c r="O274">
        <v>27.251655629139002</v>
      </c>
      <c r="P274">
        <v>160.794473229706</v>
      </c>
      <c r="Q274">
        <v>8.4521101429455001E-2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Row],[Ticker]],[1]!Table2[[Symbol]:[Industry]],2,FALSE),"-")</f>
        <v>-</v>
      </c>
      <c r="D275" t="s">
        <v>283</v>
      </c>
      <c r="E275">
        <v>28832.589668429999</v>
      </c>
      <c r="F275">
        <v>1073.6500000000001</v>
      </c>
      <c r="G275">
        <v>21.373205028766002</v>
      </c>
      <c r="H275">
        <v>-13.629469203600101</v>
      </c>
      <c r="I275">
        <v>-38.276294051467602</v>
      </c>
      <c r="J275">
        <v>-5.6686378722354096</v>
      </c>
      <c r="K275">
        <v>1181.0660564321099</v>
      </c>
      <c r="L275">
        <v>1137.72448046827</v>
      </c>
      <c r="M275">
        <v>37.1409563786601</v>
      </c>
      <c r="N275">
        <v>0.95413734511242498</v>
      </c>
      <c r="O275">
        <v>41.004983001909302</v>
      </c>
      <c r="P275">
        <v>59.0592592592592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Row],[Ticker]],[1]!Table2[[Symbol]:[Industry]],2,FALSE),"-")</f>
        <v>-</v>
      </c>
      <c r="D276" t="s">
        <v>186</v>
      </c>
      <c r="E276">
        <v>28819.017619139999</v>
      </c>
      <c r="F276">
        <v>8844.2000000000007</v>
      </c>
      <c r="G276">
        <v>30.137732765139098</v>
      </c>
      <c r="H276">
        <v>12.9818160219695</v>
      </c>
      <c r="I276">
        <v>25.1096253003013</v>
      </c>
      <c r="J276">
        <v>11.297339010977</v>
      </c>
      <c r="K276">
        <v>7785.1007800417501</v>
      </c>
      <c r="L276">
        <v>6957.1717942247597</v>
      </c>
      <c r="M276">
        <v>77.759553398448702</v>
      </c>
      <c r="N276">
        <v>1.4666312129229799</v>
      </c>
      <c r="O276">
        <v>4.4616811017389599</v>
      </c>
      <c r="P276">
        <v>61.582168630675</v>
      </c>
      <c r="Q276">
        <v>2.5959794650537001E-2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Row],[Ticker]],[1]!Table2[[Symbol]:[Industry]],2,FALSE),"-")</f>
        <v>-</v>
      </c>
      <c r="D277" t="s">
        <v>193</v>
      </c>
      <c r="E277">
        <v>28795.991824799999</v>
      </c>
      <c r="F277">
        <v>1370.4</v>
      </c>
      <c r="G277">
        <v>-19.219174609392901</v>
      </c>
      <c r="H277">
        <v>-4.8280094629370396</v>
      </c>
      <c r="I277">
        <v>12.0396349295434</v>
      </c>
      <c r="J277">
        <v>-0.14888564643692301</v>
      </c>
      <c r="K277">
        <v>1342.8455377882699</v>
      </c>
      <c r="L277">
        <v>1241.40088833972</v>
      </c>
      <c r="M277">
        <v>55.941709356311101</v>
      </c>
      <c r="N277">
        <v>0.38123884670635799</v>
      </c>
      <c r="O277">
        <v>9.8912726211325097</v>
      </c>
      <c r="P277">
        <v>36.6232989382383</v>
      </c>
      <c r="Q277">
        <v>5.5126218340996E-2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Row],[Ticker]],[1]!Table2[[Symbol]:[Industry]],2,FALSE),"-")</f>
        <v>-</v>
      </c>
      <c r="D278" t="s">
        <v>499</v>
      </c>
      <c r="E278">
        <v>28765.1813330599</v>
      </c>
      <c r="F278">
        <v>1571.65</v>
      </c>
      <c r="G278">
        <v>121.306850117016</v>
      </c>
      <c r="H278">
        <v>-11.3486497763808</v>
      </c>
      <c r="I278">
        <v>75.667246818134899</v>
      </c>
      <c r="J278">
        <v>-4.3933663570704997</v>
      </c>
      <c r="K278">
        <v>1507.9740700822399</v>
      </c>
      <c r="L278">
        <v>1156.25887096883</v>
      </c>
      <c r="M278">
        <v>56.127937457659201</v>
      </c>
      <c r="N278">
        <v>0.19699973494978701</v>
      </c>
      <c r="O278">
        <v>12.999077402729601</v>
      </c>
      <c r="P278">
        <v>162.378964941569</v>
      </c>
      <c r="Q278">
        <v>9.0176460665631994E-2</v>
      </c>
    </row>
    <row r="279" spans="1:17" x14ac:dyDescent="0.3">
      <c r="A279" t="s">
        <v>659</v>
      </c>
      <c r="B279" t="s">
        <v>660</v>
      </c>
      <c r="C279" t="str">
        <f>IFERROR(VLOOKUP(Table1[[#This Row],[Ticker]],[1]!Table2[[Symbol]:[Industry]],2,FALSE),"-")</f>
        <v>-</v>
      </c>
      <c r="D279" t="s">
        <v>262</v>
      </c>
      <c r="E279">
        <v>28689.553428609899</v>
      </c>
      <c r="F279">
        <v>3814.15</v>
      </c>
      <c r="G279">
        <v>-10.3386300744032</v>
      </c>
      <c r="H279">
        <v>-7.5850208560648698</v>
      </c>
      <c r="I279">
        <v>28.684310116268701</v>
      </c>
      <c r="J279">
        <v>2.6464498467839799</v>
      </c>
      <c r="K279">
        <v>3947.2719547587199</v>
      </c>
      <c r="L279">
        <v>3584.4106053082</v>
      </c>
      <c r="M279">
        <v>49.511323199074702</v>
      </c>
      <c r="N279">
        <v>0.79033504741812299</v>
      </c>
      <c r="O279">
        <v>26.3164794252978</v>
      </c>
      <c r="P279">
        <v>51.085363438304597</v>
      </c>
      <c r="Q279">
        <v>8.7462862310351996E-2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Row],[Ticker]],[1]!Table2[[Symbol]:[Industry]],2,FALSE),"-")</f>
        <v>-</v>
      </c>
      <c r="D280" t="s">
        <v>385</v>
      </c>
      <c r="E280">
        <v>28676.200642439999</v>
      </c>
      <c r="F280">
        <v>6380.7</v>
      </c>
      <c r="G280">
        <v>5.6860876024793896</v>
      </c>
      <c r="H280">
        <v>-6.4324110343197498</v>
      </c>
      <c r="I280">
        <v>-2.9745420355455199</v>
      </c>
      <c r="J280">
        <v>-0.23808977450022401</v>
      </c>
      <c r="K280">
        <v>6374.8945167367901</v>
      </c>
      <c r="L280">
        <v>5815.5883158385795</v>
      </c>
      <c r="M280">
        <v>49.619755207354899</v>
      </c>
      <c r="N280">
        <v>1.1091868227944901</v>
      </c>
      <c r="O280">
        <v>12.790916357139499</v>
      </c>
      <c r="P280">
        <v>36.8632161472297</v>
      </c>
      <c r="Q280">
        <v>-2.5002552396983999E-2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Row],[Ticker]],[1]!Table2[[Symbol]:[Industry]],2,FALSE),"-")</f>
        <v>-</v>
      </c>
      <c r="D281" t="s">
        <v>51</v>
      </c>
      <c r="E281">
        <v>28009.201470600001</v>
      </c>
      <c r="F281">
        <v>1563.8</v>
      </c>
      <c r="G281">
        <v>44.714461809063401</v>
      </c>
      <c r="H281">
        <v>15.2110438084233</v>
      </c>
      <c r="I281">
        <v>42.730921630639401</v>
      </c>
      <c r="J281">
        <v>5.0206648572893799</v>
      </c>
      <c r="K281">
        <v>1330.5113226081701</v>
      </c>
      <c r="L281">
        <v>1072.1486583272299</v>
      </c>
      <c r="M281">
        <v>79.904110523002899</v>
      </c>
      <c r="N281">
        <v>1.08257808134713</v>
      </c>
      <c r="O281">
        <v>1.35247474101547</v>
      </c>
      <c r="P281">
        <v>115.934824634078</v>
      </c>
      <c r="Q281">
        <v>3.5229101457421003E-2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Row],[Ticker]],[1]!Table2[[Symbol]:[Industry]],2,FALSE),"-")</f>
        <v>-</v>
      </c>
      <c r="D282" t="s">
        <v>283</v>
      </c>
      <c r="E282">
        <v>27843.76216875</v>
      </c>
      <c r="F282">
        <v>3345.45</v>
      </c>
      <c r="G282">
        <v>23.131555177700299</v>
      </c>
      <c r="H282">
        <v>6.5728432503462999</v>
      </c>
      <c r="I282">
        <v>28.451328066951099</v>
      </c>
      <c r="J282">
        <v>-1.2519830373355501</v>
      </c>
      <c r="K282">
        <v>3048.8020665336799</v>
      </c>
      <c r="L282">
        <v>2666.2739741407099</v>
      </c>
      <c r="M282">
        <v>70.391094412846996</v>
      </c>
      <c r="N282">
        <v>0.81134174333650699</v>
      </c>
      <c r="O282">
        <v>1.1822026932101799</v>
      </c>
      <c r="P282">
        <v>72.117610742398497</v>
      </c>
      <c r="Q282">
        <v>-5.2479528094994003E-2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Row],[Ticker]],[1]!Table2[[Symbol]:[Industry]],2,FALSE),"-")</f>
        <v>-</v>
      </c>
      <c r="D283" t="s">
        <v>669</v>
      </c>
      <c r="E283">
        <v>27741.122975999999</v>
      </c>
      <c r="F283">
        <v>2511.8000000000002</v>
      </c>
      <c r="G283">
        <v>117.648802566608</v>
      </c>
      <c r="H283">
        <v>-0.44949076835524499</v>
      </c>
      <c r="I283">
        <v>56.9923407021776</v>
      </c>
      <c r="J283">
        <v>9.6987816132219997</v>
      </c>
      <c r="K283">
        <v>2213.8913449616298</v>
      </c>
      <c r="L283">
        <v>1811.15291558135</v>
      </c>
      <c r="M283">
        <v>84.070760298190095</v>
      </c>
      <c r="N283">
        <v>1.7509839863428101</v>
      </c>
      <c r="O283">
        <v>0.52551954773467602</v>
      </c>
      <c r="P283">
        <v>153.601898127113</v>
      </c>
      <c r="Q283">
        <v>0.12854390699929399</v>
      </c>
    </row>
    <row r="284" spans="1:17" x14ac:dyDescent="0.3">
      <c r="A284" t="s">
        <v>670</v>
      </c>
      <c r="B284" t="s">
        <v>671</v>
      </c>
      <c r="C284" t="str">
        <f>IFERROR(VLOOKUP(Table1[[#This Row],[Ticker]],[1]!Table2[[Symbol]:[Industry]],2,FALSE),"-")</f>
        <v>-</v>
      </c>
      <c r="D284" t="s">
        <v>172</v>
      </c>
      <c r="E284">
        <v>27686.912293040001</v>
      </c>
      <c r="F284">
        <v>1086.8</v>
      </c>
      <c r="G284">
        <v>-24.9269591983605</v>
      </c>
      <c r="H284">
        <v>-1.2786337630725899</v>
      </c>
      <c r="I284">
        <v>0.29552097245018699</v>
      </c>
      <c r="J284">
        <v>0.72415167809854497</v>
      </c>
      <c r="K284">
        <v>1069.80779129749</v>
      </c>
      <c r="L284">
        <v>1059.0930322787101</v>
      </c>
      <c r="M284">
        <v>63.621348697893197</v>
      </c>
      <c r="N284">
        <v>0.49552211054962902</v>
      </c>
      <c r="O284">
        <v>24.125874125874098</v>
      </c>
      <c r="P284">
        <v>16.4844587352625</v>
      </c>
      <c r="Q284">
        <v>1.2437926738444001E-2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Row],[Ticker]],[1]!Table2[[Symbol]:[Industry]],2,FALSE),"-")</f>
        <v>-</v>
      </c>
      <c r="D285" t="s">
        <v>60</v>
      </c>
      <c r="E285">
        <v>27626.213331629999</v>
      </c>
      <c r="F285">
        <v>208.41</v>
      </c>
      <c r="G285">
        <v>124.76855801012201</v>
      </c>
      <c r="H285">
        <v>11.5768123025682</v>
      </c>
      <c r="I285">
        <v>47.000205436206997</v>
      </c>
      <c r="J285">
        <v>5.6323595160447102</v>
      </c>
      <c r="K285">
        <v>171.685179350884</v>
      </c>
      <c r="L285">
        <v>141.91370223278599</v>
      </c>
      <c r="M285">
        <v>82.102919716361498</v>
      </c>
      <c r="N285">
        <v>1.75525691195454</v>
      </c>
      <c r="O285">
        <v>0.76291924571758596</v>
      </c>
      <c r="P285">
        <v>158.25278810408901</v>
      </c>
      <c r="Q285">
        <v>0.110993429350859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Row],[Ticker]],[1]!Table2[[Symbol]:[Industry]],2,FALSE),"-")</f>
        <v>-</v>
      </c>
      <c r="D286" t="s">
        <v>139</v>
      </c>
      <c r="E286">
        <v>27473.54195888</v>
      </c>
      <c r="F286">
        <v>1188.4000000000001</v>
      </c>
      <c r="G286">
        <v>73.811768807561407</v>
      </c>
      <c r="H286">
        <v>-9.1831478817274892</v>
      </c>
      <c r="I286">
        <v>3.3990950886844802</v>
      </c>
      <c r="J286">
        <v>-0.71173352284746505</v>
      </c>
      <c r="K286">
        <v>1205.5906005100901</v>
      </c>
      <c r="L286">
        <v>1051.3759690351901</v>
      </c>
      <c r="M286">
        <v>59.2333634131748</v>
      </c>
      <c r="N286">
        <v>0.91795421582227499</v>
      </c>
      <c r="O286">
        <v>22.273645237293799</v>
      </c>
      <c r="P286">
        <v>110.33628318584</v>
      </c>
      <c r="Q286">
        <v>0.150394098317087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Row],[Ticker]],[1]!Table2[[Symbol]:[Industry]],2,FALSE),"-")</f>
        <v>-</v>
      </c>
      <c r="D287" t="s">
        <v>306</v>
      </c>
      <c r="E287">
        <v>27186.028724240001</v>
      </c>
      <c r="F287">
        <v>274.85000000000002</v>
      </c>
      <c r="G287">
        <v>60.9460501717097</v>
      </c>
      <c r="H287">
        <v>-2.5810710134716399</v>
      </c>
      <c r="I287">
        <v>21.241551137625301</v>
      </c>
      <c r="J287">
        <v>2.36882315541847</v>
      </c>
      <c r="K287">
        <v>245.796196475204</v>
      </c>
      <c r="L287">
        <v>205.21825670844399</v>
      </c>
      <c r="M287">
        <v>67.301526162147695</v>
      </c>
      <c r="N287">
        <v>0.93128140301446305</v>
      </c>
      <c r="O287">
        <v>3.4746225213752702</v>
      </c>
      <c r="P287">
        <v>107.590634441087</v>
      </c>
      <c r="Q287">
        <v>7.2257342633607002E-2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Row],[Ticker]],[1]!Table2[[Symbol]:[Industry]],2,FALSE),"-")</f>
        <v>-</v>
      </c>
      <c r="D288" t="s">
        <v>51</v>
      </c>
      <c r="E288">
        <v>27130.260185700001</v>
      </c>
      <c r="F288">
        <v>1065.75</v>
      </c>
      <c r="G288">
        <v>77.065903334313006</v>
      </c>
      <c r="H288">
        <v>14.041833781803099</v>
      </c>
      <c r="I288">
        <v>47.731089730624603</v>
      </c>
      <c r="J288">
        <v>9.1210276355947606</v>
      </c>
      <c r="K288">
        <v>905.66141876207098</v>
      </c>
      <c r="L288">
        <v>733.26865846964404</v>
      </c>
      <c r="M288">
        <v>68.094221158515893</v>
      </c>
      <c r="N288">
        <v>0.54205369234960499</v>
      </c>
      <c r="O288">
        <v>4.6211588083509199</v>
      </c>
      <c r="P288">
        <v>111.03960396039599</v>
      </c>
      <c r="Q288">
        <v>7.9432805687970995E-2</v>
      </c>
    </row>
    <row r="289" spans="1:17" hidden="1" x14ac:dyDescent="0.3">
      <c r="A289" t="s">
        <v>680</v>
      </c>
      <c r="B289" t="s">
        <v>681</v>
      </c>
      <c r="C289" t="str">
        <f>IFERROR(VLOOKUP(Table1[[#This Row],[Ticker]],[1]!Table2[[Symbol]:[Industry]],2,FALSE),"-")</f>
        <v>-</v>
      </c>
      <c r="D289" t="s">
        <v>51</v>
      </c>
      <c r="E289">
        <v>26841.109319039999</v>
      </c>
      <c r="F289">
        <v>5867.2</v>
      </c>
      <c r="G289">
        <v>22.927954424679001</v>
      </c>
      <c r="H289">
        <v>9.2075457862542809</v>
      </c>
      <c r="I289">
        <v>21.125067597982301</v>
      </c>
      <c r="J289">
        <v>-3.0252081676425702</v>
      </c>
      <c r="K289">
        <v>5355.6246371341404</v>
      </c>
      <c r="L289">
        <v>4683.61787642126</v>
      </c>
      <c r="M289">
        <v>58.617276929288103</v>
      </c>
      <c r="N289">
        <v>1.17217905345062</v>
      </c>
      <c r="O289">
        <v>3.7794859558221998</v>
      </c>
      <c r="P289">
        <v>54.3959369490276</v>
      </c>
      <c r="Q289">
        <v>-7.7538642105166006E-2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Row],[Ticker]],[1]!Table2[[Symbol]:[Industry]],2,FALSE),"-")</f>
        <v>-</v>
      </c>
      <c r="D290" t="s">
        <v>262</v>
      </c>
      <c r="E290">
        <v>26751.0592</v>
      </c>
      <c r="F290">
        <v>2416.1</v>
      </c>
      <c r="G290">
        <v>-20.440846687213199</v>
      </c>
      <c r="H290">
        <v>-6.2054397275134896</v>
      </c>
      <c r="I290">
        <v>-1.5903438511175201</v>
      </c>
      <c r="J290">
        <v>-1.0472210449785799</v>
      </c>
      <c r="K290">
        <v>2521.03106526902</v>
      </c>
      <c r="L290">
        <v>2353.0668925754999</v>
      </c>
      <c r="M290">
        <v>34.019149588099701</v>
      </c>
      <c r="N290">
        <v>0.40865758981109701</v>
      </c>
      <c r="O290">
        <v>22.5114854517611</v>
      </c>
      <c r="P290">
        <v>28.844923208191101</v>
      </c>
      <c r="Q290">
        <v>5.4042030615996002E-2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Row],[Ticker]],[1]!Table2[[Symbol]:[Industry]],2,FALSE),"-")</f>
        <v>-</v>
      </c>
      <c r="D291" t="s">
        <v>431</v>
      </c>
      <c r="E291">
        <v>26625.105</v>
      </c>
      <c r="F291">
        <v>758.55</v>
      </c>
      <c r="G291">
        <v>75.185467029593497</v>
      </c>
      <c r="H291">
        <v>-14.324575491770799</v>
      </c>
      <c r="I291">
        <v>69.270988360685806</v>
      </c>
      <c r="J291">
        <v>-2.8443040911559101</v>
      </c>
      <c r="K291">
        <v>783.78974154080595</v>
      </c>
      <c r="L291">
        <v>609.31003930870099</v>
      </c>
      <c r="M291">
        <v>39.1918429046817</v>
      </c>
      <c r="N291">
        <v>0.55250727785506004</v>
      </c>
      <c r="O291">
        <v>27.8755520400764</v>
      </c>
      <c r="P291">
        <v>170.91071428571399</v>
      </c>
      <c r="Q291">
        <v>0.10548961897343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Row],[Ticker]],[1]!Table2[[Symbol]:[Industry]],2,FALSE),"-")</f>
        <v>-</v>
      </c>
      <c r="D292" t="s">
        <v>528</v>
      </c>
      <c r="E292">
        <v>26528.379081429899</v>
      </c>
      <c r="F292">
        <v>818.9</v>
      </c>
      <c r="G292">
        <v>1.57831955471857</v>
      </c>
      <c r="H292">
        <v>2.8521283111776201</v>
      </c>
      <c r="I292">
        <v>-12.999233390675199</v>
      </c>
      <c r="J292">
        <v>-0.89989748720264395</v>
      </c>
      <c r="K292">
        <v>772.74679287531296</v>
      </c>
      <c r="L292">
        <v>731.608073741829</v>
      </c>
      <c r="M292">
        <v>61.355098062905903</v>
      </c>
      <c r="N292">
        <v>2.4412347174610902</v>
      </c>
      <c r="O292">
        <v>7.8153620710709397</v>
      </c>
      <c r="P292">
        <v>34.720737023936799</v>
      </c>
      <c r="Q292">
        <v>-3.5316134640152E-2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Row],[Ticker]],[1]!Table2[[Symbol]:[Industry]],2,FALSE),"-")</f>
        <v>-</v>
      </c>
      <c r="D293" t="s">
        <v>306</v>
      </c>
      <c r="E293">
        <v>26424.7752638399</v>
      </c>
      <c r="F293">
        <v>529.4</v>
      </c>
      <c r="G293">
        <v>0.12214850827191601</v>
      </c>
      <c r="H293">
        <v>-2.92052332992691</v>
      </c>
      <c r="I293">
        <v>25.5416464274231</v>
      </c>
      <c r="J293">
        <v>-2.89663628506506</v>
      </c>
      <c r="K293">
        <v>504.09941055157202</v>
      </c>
      <c r="L293">
        <v>448.30659586272401</v>
      </c>
      <c r="M293">
        <v>51.313205988506098</v>
      </c>
      <c r="N293">
        <v>0.55925887223664605</v>
      </c>
      <c r="O293">
        <v>7.1684926331696301</v>
      </c>
      <c r="P293">
        <v>57.5126450461172</v>
      </c>
      <c r="Q293">
        <v>-3.4248551858359999E-3</v>
      </c>
    </row>
    <row r="294" spans="1:17" hidden="1" x14ac:dyDescent="0.3">
      <c r="A294" t="s">
        <v>690</v>
      </c>
      <c r="B294" t="s">
        <v>691</v>
      </c>
      <c r="C294" t="str">
        <f>IFERROR(VLOOKUP(Table1[[#This Row],[Ticker]],[1]!Table2[[Symbol]:[Industry]],2,FALSE),"-")</f>
        <v>-</v>
      </c>
      <c r="D294" t="s">
        <v>51</v>
      </c>
      <c r="E294">
        <v>26264.814906565</v>
      </c>
      <c r="F294">
        <v>1388.95</v>
      </c>
      <c r="G294">
        <v>-27.6632079447884</v>
      </c>
      <c r="H294">
        <v>8.1153014246830306</v>
      </c>
      <c r="I294">
        <v>-10.508397176734301</v>
      </c>
      <c r="J294">
        <v>4.8698954573079298</v>
      </c>
      <c r="M294">
        <v>66.2000307551628</v>
      </c>
      <c r="O294">
        <v>4.7697901292343001</v>
      </c>
      <c r="P294">
        <v>13.3836734693877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Row],[Ticker]],[1]!Table2[[Symbol]:[Industry]],2,FALSE),"-")</f>
        <v>-</v>
      </c>
      <c r="D295" t="s">
        <v>306</v>
      </c>
      <c r="E295">
        <v>26188.380585710001</v>
      </c>
      <c r="F295">
        <v>530.65</v>
      </c>
      <c r="G295">
        <v>135.27040062632699</v>
      </c>
      <c r="H295">
        <v>22.665548491584001</v>
      </c>
      <c r="I295">
        <v>32.285394808733898</v>
      </c>
      <c r="J295">
        <v>6.0291481324536003</v>
      </c>
      <c r="K295">
        <v>439.54930617684403</v>
      </c>
      <c r="L295">
        <v>355.025461727714</v>
      </c>
      <c r="M295">
        <v>81.816770869566099</v>
      </c>
      <c r="N295">
        <v>1.40956258504687</v>
      </c>
      <c r="O295">
        <v>1.7243003863186499</v>
      </c>
      <c r="P295">
        <v>176.740547588005</v>
      </c>
      <c r="Q295">
        <v>0.234194310482715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Row],[Ticker]],[1]!Table2[[Symbol]:[Industry]],2,FALSE),"-")</f>
        <v>-</v>
      </c>
      <c r="D296" t="s">
        <v>262</v>
      </c>
      <c r="E296">
        <v>25878.054542534999</v>
      </c>
      <c r="F296">
        <v>5234.45</v>
      </c>
      <c r="G296">
        <v>-26.928863141592402</v>
      </c>
      <c r="H296">
        <v>-7.63876703210014</v>
      </c>
      <c r="I296">
        <v>2.9608946418346198</v>
      </c>
      <c r="J296">
        <v>1.75181551816936</v>
      </c>
      <c r="K296">
        <v>5564.9339318627299</v>
      </c>
      <c r="L296">
        <v>5253.7488263885298</v>
      </c>
      <c r="M296">
        <v>40.637676563333898</v>
      </c>
      <c r="N296">
        <v>1.46723405339288</v>
      </c>
      <c r="O296">
        <v>40.4158985184689</v>
      </c>
      <c r="P296">
        <v>30.064604298670599</v>
      </c>
      <c r="Q296">
        <v>4.0592746390986E-2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Row],[Ticker]],[1]!Table2[[Symbol]:[Industry]],2,FALSE),"-")</f>
        <v>-</v>
      </c>
      <c r="D297" t="s">
        <v>283</v>
      </c>
      <c r="E297">
        <v>25752.043578825</v>
      </c>
      <c r="F297">
        <v>1267.95</v>
      </c>
      <c r="G297">
        <v>-6.4242629099696398</v>
      </c>
      <c r="H297">
        <v>1.54034737417862</v>
      </c>
      <c r="I297">
        <v>-20.930235054111201</v>
      </c>
      <c r="J297">
        <v>5.8651556193934598</v>
      </c>
      <c r="K297">
        <v>1235.2558660091199</v>
      </c>
      <c r="L297">
        <v>1202.56713263707</v>
      </c>
      <c r="M297">
        <v>64.393551483296903</v>
      </c>
      <c r="N297">
        <v>0.80424963355206702</v>
      </c>
      <c r="O297">
        <v>13.955597618202599</v>
      </c>
      <c r="P297">
        <v>29.389254553803699</v>
      </c>
      <c r="Q297">
        <v>0.110299235550106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Row],[Ticker]],[1]!Table2[[Symbol]:[Industry]],2,FALSE),"-")</f>
        <v>-</v>
      </c>
      <c r="D298" t="s">
        <v>335</v>
      </c>
      <c r="E298">
        <v>25609.078885499999</v>
      </c>
      <c r="F298">
        <v>2018.5</v>
      </c>
      <c r="G298">
        <v>-6.1049117677407398</v>
      </c>
      <c r="H298">
        <v>-5.0292921126966403</v>
      </c>
      <c r="I298">
        <v>47.0916462579114</v>
      </c>
      <c r="J298">
        <v>-5.7773878378883499</v>
      </c>
      <c r="K298">
        <v>1966.7518714129601</v>
      </c>
      <c r="L298">
        <v>1670.3172806615801</v>
      </c>
      <c r="M298">
        <v>36.245769796443</v>
      </c>
      <c r="N298">
        <v>0.38943392856904102</v>
      </c>
      <c r="O298">
        <v>8.9918256130790297</v>
      </c>
      <c r="P298">
        <v>70.179580136582103</v>
      </c>
      <c r="Q298">
        <v>-6.4931076012498007E-2</v>
      </c>
    </row>
    <row r="299" spans="1:17" hidden="1" x14ac:dyDescent="0.3">
      <c r="A299" t="s">
        <v>700</v>
      </c>
      <c r="B299" t="s">
        <v>701</v>
      </c>
      <c r="C299" t="str">
        <f>IFERROR(VLOOKUP(Table1[[#This Row],[Ticker]],[1]!Table2[[Symbol]:[Industry]],2,FALSE),"-")</f>
        <v>-</v>
      </c>
      <c r="D299" t="s">
        <v>412</v>
      </c>
      <c r="E299">
        <v>25582.918187499999</v>
      </c>
      <c r="F299">
        <v>1738.3</v>
      </c>
      <c r="G299">
        <v>246.318233557083</v>
      </c>
      <c r="H299">
        <v>68.224450068918799</v>
      </c>
      <c r="I299">
        <v>84.240085864202399</v>
      </c>
      <c r="J299">
        <v>25.317890271276699</v>
      </c>
      <c r="K299">
        <v>1231.5496604229099</v>
      </c>
      <c r="L299">
        <v>930.70833150697399</v>
      </c>
      <c r="M299">
        <v>82.705186395898394</v>
      </c>
      <c r="N299">
        <v>1.20649365683139</v>
      </c>
      <c r="O299">
        <v>5.2752689409192897</v>
      </c>
      <c r="P299">
        <v>351.50649350649297</v>
      </c>
    </row>
    <row r="300" spans="1:17" hidden="1" x14ac:dyDescent="0.3">
      <c r="A300" t="s">
        <v>702</v>
      </c>
      <c r="B300" t="s">
        <v>703</v>
      </c>
      <c r="C300" t="str">
        <f>IFERROR(VLOOKUP(Table1[[#This Row],[Ticker]],[1]!Table2[[Symbol]:[Industry]],2,FALSE),"-")</f>
        <v>-</v>
      </c>
      <c r="D300" t="s">
        <v>127</v>
      </c>
      <c r="E300">
        <v>25346.259458680001</v>
      </c>
      <c r="F300">
        <v>417.05</v>
      </c>
      <c r="G300">
        <v>61.539380626068798</v>
      </c>
      <c r="H300">
        <v>-10.782077599233901</v>
      </c>
      <c r="I300">
        <v>-26.283621154434599</v>
      </c>
      <c r="J300">
        <v>-2.4250754089612099</v>
      </c>
      <c r="K300">
        <v>434.39403785688501</v>
      </c>
      <c r="L300">
        <v>404.55833899965501</v>
      </c>
      <c r="M300">
        <v>46.114891981725798</v>
      </c>
      <c r="N300">
        <v>0.275876401390384</v>
      </c>
      <c r="O300">
        <v>38.436638292770603</v>
      </c>
      <c r="P300">
        <v>93.976744186046503</v>
      </c>
      <c r="Q300">
        <v>4.4605090972369997E-2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Row],[Ticker]],[1]!Table2[[Symbol]:[Industry]],2,FALSE),"-")</f>
        <v>-</v>
      </c>
      <c r="D301" t="s">
        <v>446</v>
      </c>
      <c r="E301">
        <v>25280.78256</v>
      </c>
      <c r="F301">
        <v>3606.8</v>
      </c>
      <c r="G301">
        <v>9.9643723943619609</v>
      </c>
      <c r="H301">
        <v>-3.5516763326668199</v>
      </c>
      <c r="I301">
        <v>4.1885282452949699</v>
      </c>
      <c r="J301">
        <v>-0.92363186430926703</v>
      </c>
      <c r="K301">
        <v>3518.2326424601101</v>
      </c>
      <c r="L301">
        <v>3229.26873496383</v>
      </c>
      <c r="M301">
        <v>63.3225614938845</v>
      </c>
      <c r="N301">
        <v>0.77861191354353199</v>
      </c>
      <c r="O301">
        <v>9.2048353110790693</v>
      </c>
      <c r="P301">
        <v>43.688624185805601</v>
      </c>
      <c r="Q301">
        <v>0.10970680003142699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Row],[Ticker]],[1]!Table2[[Symbol]:[Industry]],2,FALSE),"-")</f>
        <v>-</v>
      </c>
      <c r="D302" t="s">
        <v>46</v>
      </c>
      <c r="E302">
        <v>24768.481222850001</v>
      </c>
      <c r="F302">
        <v>263.35000000000002</v>
      </c>
      <c r="G302">
        <v>110.75639691029301</v>
      </c>
      <c r="H302">
        <v>-6.21958707444273</v>
      </c>
      <c r="I302">
        <v>1.0325908845971099</v>
      </c>
      <c r="J302">
        <v>-3.6167346271794498</v>
      </c>
      <c r="K302">
        <v>275.53625418708901</v>
      </c>
      <c r="L302">
        <v>232.263139528864</v>
      </c>
      <c r="M302">
        <v>37.965241279185001</v>
      </c>
      <c r="N302">
        <v>0.26597194460096701</v>
      </c>
      <c r="O302">
        <v>33.510537307765297</v>
      </c>
      <c r="P302">
        <v>144.86285448628499</v>
      </c>
      <c r="Q302">
        <v>0.17760807805397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Row],[Ticker]],[1]!Table2[[Symbol]:[Industry]],2,FALSE),"-")</f>
        <v>-</v>
      </c>
      <c r="D303" t="s">
        <v>552</v>
      </c>
      <c r="E303">
        <v>24715.60876581</v>
      </c>
      <c r="F303">
        <v>4855.45</v>
      </c>
      <c r="G303">
        <v>172.81535857038</v>
      </c>
      <c r="H303">
        <v>15.078045683193</v>
      </c>
      <c r="I303">
        <v>17.813134365868901</v>
      </c>
      <c r="J303">
        <v>0.50649647672906795</v>
      </c>
      <c r="K303">
        <v>4245.86187532029</v>
      </c>
      <c r="L303">
        <v>3563.8482469308201</v>
      </c>
      <c r="M303">
        <v>76.5316208831034</v>
      </c>
      <c r="N303">
        <v>0.78803134152404497</v>
      </c>
      <c r="O303">
        <v>1.6466033014447701</v>
      </c>
      <c r="P303">
        <v>207.44317102513699</v>
      </c>
      <c r="Q303">
        <v>0.12596083984082401</v>
      </c>
    </row>
    <row r="304" spans="1:17" x14ac:dyDescent="0.3">
      <c r="A304" t="s">
        <v>710</v>
      </c>
      <c r="B304" t="s">
        <v>711</v>
      </c>
      <c r="C304" t="str">
        <f>IFERROR(VLOOKUP(Table1[[#This Row],[Ticker]],[1]!Table2[[Symbol]:[Industry]],2,FALSE),"-")</f>
        <v>-</v>
      </c>
      <c r="D304" t="s">
        <v>51</v>
      </c>
      <c r="E304">
        <v>24426.612720770001</v>
      </c>
      <c r="F304">
        <v>453.05</v>
      </c>
      <c r="G304">
        <v>-14.1341711045162</v>
      </c>
      <c r="H304">
        <v>-1.5118306178376899</v>
      </c>
      <c r="I304">
        <v>0.57571559336753497</v>
      </c>
      <c r="J304">
        <v>0.46961014429113801</v>
      </c>
      <c r="K304">
        <v>440.78842063566202</v>
      </c>
      <c r="L304">
        <v>422.787809195249</v>
      </c>
      <c r="M304">
        <v>68.248515668348702</v>
      </c>
      <c r="N304">
        <v>0.80742839987059301</v>
      </c>
      <c r="O304">
        <v>6.8976934113232398</v>
      </c>
      <c r="P304">
        <v>29.6651402404121</v>
      </c>
      <c r="Q304">
        <v>-8.7273214365648E-2</v>
      </c>
    </row>
    <row r="305" spans="1:17" x14ac:dyDescent="0.3">
      <c r="A305" t="s">
        <v>712</v>
      </c>
      <c r="B305" t="s">
        <v>713</v>
      </c>
      <c r="C305" t="str">
        <f>IFERROR(VLOOKUP(Table1[[#This Row],[Ticker]],[1]!Table2[[Symbol]:[Industry]],2,FALSE),"-")</f>
        <v>-</v>
      </c>
      <c r="D305" t="s">
        <v>51</v>
      </c>
      <c r="E305">
        <v>24393.301299584</v>
      </c>
      <c r="F305">
        <v>184.87</v>
      </c>
      <c r="G305">
        <v>53.547023020643302</v>
      </c>
      <c r="H305">
        <v>11.149515549847701</v>
      </c>
      <c r="I305">
        <v>23.033270401521701</v>
      </c>
      <c r="J305">
        <v>0.205025008533644</v>
      </c>
      <c r="K305">
        <v>169.42601065631399</v>
      </c>
      <c r="L305">
        <v>145.21271623985899</v>
      </c>
      <c r="M305">
        <v>56.456109428253498</v>
      </c>
      <c r="N305">
        <v>0.78416763193203498</v>
      </c>
      <c r="O305">
        <v>4.6681451831016298</v>
      </c>
      <c r="P305">
        <v>111.28</v>
      </c>
    </row>
    <row r="306" spans="1:17" x14ac:dyDescent="0.3">
      <c r="A306" t="s">
        <v>714</v>
      </c>
      <c r="B306" t="s">
        <v>715</v>
      </c>
      <c r="C306" t="str">
        <f>IFERROR(VLOOKUP(Table1[[#This Row],[Ticker]],[1]!Table2[[Symbol]:[Industry]],2,FALSE),"-")</f>
        <v>-</v>
      </c>
      <c r="D306" t="s">
        <v>412</v>
      </c>
      <c r="E306">
        <v>24285.8133460799</v>
      </c>
      <c r="F306">
        <v>1082.4000000000001</v>
      </c>
      <c r="G306">
        <v>-32.047052818852201</v>
      </c>
      <c r="H306">
        <v>5.4558406847912</v>
      </c>
      <c r="I306">
        <v>5.94423851667442</v>
      </c>
      <c r="J306">
        <v>7.4013901798138804</v>
      </c>
      <c r="K306">
        <v>961.42018051057801</v>
      </c>
      <c r="L306">
        <v>925.28904690904596</v>
      </c>
      <c r="M306">
        <v>71.690954944787094</v>
      </c>
      <c r="N306">
        <v>1.5044187239681099</v>
      </c>
      <c r="O306">
        <v>5.3168883961566902</v>
      </c>
      <c r="P306">
        <v>46.945424925332603</v>
      </c>
      <c r="Q306">
        <v>-6.7333568934016E-2</v>
      </c>
    </row>
    <row r="307" spans="1:17" x14ac:dyDescent="0.3">
      <c r="A307" t="s">
        <v>716</v>
      </c>
      <c r="B307" t="s">
        <v>717</v>
      </c>
      <c r="C307" t="str">
        <f>IFERROR(VLOOKUP(Table1[[#This Row],[Ticker]],[1]!Table2[[Symbol]:[Industry]],2,FALSE),"-")</f>
        <v>-</v>
      </c>
      <c r="D307" t="s">
        <v>303</v>
      </c>
      <c r="E307">
        <v>24254.749798870002</v>
      </c>
      <c r="F307">
        <v>387.85</v>
      </c>
      <c r="G307">
        <v>36.997331928174198</v>
      </c>
      <c r="H307">
        <v>-9.8177371731794594</v>
      </c>
      <c r="I307">
        <v>-15.3368169651063</v>
      </c>
      <c r="J307">
        <v>2.5984833765138999</v>
      </c>
      <c r="K307">
        <v>407.143769330738</v>
      </c>
      <c r="L307">
        <v>377.97598602340702</v>
      </c>
      <c r="M307">
        <v>53.581680870181302</v>
      </c>
      <c r="N307">
        <v>1.0251703755130099</v>
      </c>
      <c r="O307">
        <v>29.483047569936801</v>
      </c>
      <c r="P307">
        <v>88.688883483337307</v>
      </c>
      <c r="Q307">
        <v>0.14962030162727</v>
      </c>
    </row>
    <row r="308" spans="1:17" x14ac:dyDescent="0.3">
      <c r="A308" t="s">
        <v>718</v>
      </c>
      <c r="B308" t="s">
        <v>719</v>
      </c>
      <c r="C308" t="str">
        <f>IFERROR(VLOOKUP(Table1[[#This Row],[Ticker]],[1]!Table2[[Symbol]:[Industry]],2,FALSE),"-")</f>
        <v>-</v>
      </c>
      <c r="D308" t="s">
        <v>265</v>
      </c>
      <c r="E308">
        <v>24182.995775740001</v>
      </c>
      <c r="F308">
        <v>1807.9</v>
      </c>
      <c r="G308">
        <v>13.748042057671499</v>
      </c>
      <c r="H308">
        <v>4.9252720617314196</v>
      </c>
      <c r="I308">
        <v>-0.92278150608287302</v>
      </c>
      <c r="J308">
        <v>6.5117879446399503</v>
      </c>
      <c r="K308">
        <v>1716.43423874308</v>
      </c>
      <c r="L308">
        <v>1620.4763106389601</v>
      </c>
      <c r="M308">
        <v>69.069925228965104</v>
      </c>
      <c r="N308">
        <v>1.19965277802327</v>
      </c>
      <c r="O308">
        <v>5.64743625200507</v>
      </c>
      <c r="P308">
        <v>58.414019715224498</v>
      </c>
      <c r="Q308">
        <v>7.7635311782244004E-2</v>
      </c>
    </row>
    <row r="309" spans="1:17" x14ac:dyDescent="0.3">
      <c r="A309" t="s">
        <v>720</v>
      </c>
      <c r="B309" t="s">
        <v>721</v>
      </c>
      <c r="C309" t="str">
        <f>IFERROR(VLOOKUP(Table1[[#This Row],[Ticker]],[1]!Table2[[Symbol]:[Industry]],2,FALSE),"-")</f>
        <v>-</v>
      </c>
      <c r="D309" t="s">
        <v>98</v>
      </c>
      <c r="E309">
        <v>24085.725153775002</v>
      </c>
      <c r="F309">
        <v>297.95</v>
      </c>
      <c r="G309">
        <v>-38.739546806063998</v>
      </c>
      <c r="H309">
        <v>5.37644393715658</v>
      </c>
      <c r="I309">
        <v>-12.0251541597172</v>
      </c>
      <c r="J309">
        <v>-2.5129105540063601</v>
      </c>
      <c r="K309">
        <v>287.42001343177299</v>
      </c>
      <c r="L309">
        <v>291.86323443019597</v>
      </c>
      <c r="M309">
        <v>57.895127841041997</v>
      </c>
      <c r="N309">
        <v>0.69275089978728399</v>
      </c>
      <c r="O309">
        <v>19.919449572075798</v>
      </c>
      <c r="P309">
        <v>18.3045463569585</v>
      </c>
      <c r="Q309">
        <v>-0.10548636460935</v>
      </c>
    </row>
    <row r="310" spans="1:17" x14ac:dyDescent="0.3">
      <c r="A310" t="s">
        <v>722</v>
      </c>
      <c r="B310" t="s">
        <v>723</v>
      </c>
      <c r="C310" t="str">
        <f>IFERROR(VLOOKUP(Table1[[#This Row],[Ticker]],[1]!Table2[[Symbol]:[Industry]],2,FALSE),"-")</f>
        <v>-</v>
      </c>
      <c r="D310" t="s">
        <v>163</v>
      </c>
      <c r="E310">
        <v>23839.179090434998</v>
      </c>
      <c r="F310">
        <v>749.95</v>
      </c>
      <c r="G310">
        <v>64.105191835391096</v>
      </c>
      <c r="H310">
        <v>16.5995837914632</v>
      </c>
      <c r="I310">
        <v>50.6156936415817</v>
      </c>
      <c r="J310">
        <v>-10.1156135724016</v>
      </c>
      <c r="K310">
        <v>661.54033418853601</v>
      </c>
      <c r="L310">
        <v>543.28250961902995</v>
      </c>
      <c r="M310">
        <v>57.445505671210697</v>
      </c>
      <c r="N310">
        <v>2.7236776235048099</v>
      </c>
      <c r="O310">
        <v>12.534168944596299</v>
      </c>
      <c r="P310">
        <v>140.36858974358901</v>
      </c>
      <c r="Q310">
        <v>0.16612529332161299</v>
      </c>
    </row>
    <row r="311" spans="1:17" x14ac:dyDescent="0.3">
      <c r="A311" t="s">
        <v>724</v>
      </c>
      <c r="B311" t="s">
        <v>725</v>
      </c>
      <c r="C311" t="str">
        <f>IFERROR(VLOOKUP(Table1[[#This Row],[Ticker]],[1]!Table2[[Symbol]:[Industry]],2,FALSE),"-")</f>
        <v>-</v>
      </c>
      <c r="D311" t="s">
        <v>412</v>
      </c>
      <c r="E311">
        <v>23729.542934229899</v>
      </c>
      <c r="F311">
        <v>6673.45</v>
      </c>
      <c r="G311">
        <v>125.587307443822</v>
      </c>
      <c r="H311">
        <v>6.7592759678442498</v>
      </c>
      <c r="I311">
        <v>44.2992442196431</v>
      </c>
      <c r="J311">
        <v>-4.9707160500048202</v>
      </c>
      <c r="K311">
        <v>5708.4756600814399</v>
      </c>
      <c r="L311">
        <v>4471.4732078000998</v>
      </c>
      <c r="M311">
        <v>69.981298157296393</v>
      </c>
      <c r="N311">
        <v>2.0837644257032899</v>
      </c>
      <c r="O311">
        <v>3.3775633293124199</v>
      </c>
      <c r="P311">
        <v>217.78333333333299</v>
      </c>
    </row>
    <row r="312" spans="1:17" x14ac:dyDescent="0.3">
      <c r="A312" t="s">
        <v>726</v>
      </c>
      <c r="B312" t="s">
        <v>727</v>
      </c>
      <c r="C312" t="str">
        <f>IFERROR(VLOOKUP(Table1[[#This Row],[Ticker]],[1]!Table2[[Symbol]:[Industry]],2,FALSE),"-")</f>
        <v>-</v>
      </c>
      <c r="D312" t="s">
        <v>728</v>
      </c>
      <c r="E312">
        <v>23718.828487874998</v>
      </c>
      <c r="F312">
        <v>558.75</v>
      </c>
      <c r="G312">
        <v>24.303439614502999</v>
      </c>
      <c r="H312">
        <v>-14.1531383903882</v>
      </c>
      <c r="I312">
        <v>38.271766089276902</v>
      </c>
      <c r="J312">
        <v>0.154877181454183</v>
      </c>
      <c r="K312">
        <v>587.846038427552</v>
      </c>
      <c r="L312">
        <v>474.11073297008897</v>
      </c>
      <c r="M312">
        <v>48.277686273919599</v>
      </c>
      <c r="N312">
        <v>0.37034413198271199</v>
      </c>
      <c r="O312">
        <v>33.888143176733699</v>
      </c>
      <c r="P312">
        <v>109.426536731634</v>
      </c>
      <c r="Q312">
        <v>0.25437041151850398</v>
      </c>
    </row>
    <row r="313" spans="1:17" x14ac:dyDescent="0.3">
      <c r="A313" t="s">
        <v>729</v>
      </c>
      <c r="B313" t="s">
        <v>730</v>
      </c>
      <c r="C313" t="str">
        <f>IFERROR(VLOOKUP(Table1[[#This Row],[Ticker]],[1]!Table2[[Symbol]:[Industry]],2,FALSE),"-")</f>
        <v>-</v>
      </c>
      <c r="D313" t="s">
        <v>528</v>
      </c>
      <c r="E313">
        <v>23443.941650299999</v>
      </c>
      <c r="F313">
        <v>2601.65</v>
      </c>
      <c r="G313">
        <v>15.1475893516605</v>
      </c>
      <c r="H313">
        <v>22.846027120566099</v>
      </c>
      <c r="I313">
        <v>-23.536162304249199</v>
      </c>
      <c r="J313">
        <v>10.3034453359077</v>
      </c>
      <c r="K313">
        <v>2375.5663528831801</v>
      </c>
      <c r="L313">
        <v>2498.58556483239</v>
      </c>
      <c r="M313">
        <v>65.795682828313801</v>
      </c>
      <c r="N313">
        <v>2.7176571894277202</v>
      </c>
      <c r="O313">
        <v>49.7511194818672</v>
      </c>
      <c r="P313">
        <v>53.033734301932299</v>
      </c>
      <c r="Q313">
        <v>7.4679800083910994E-2</v>
      </c>
    </row>
    <row r="314" spans="1:17" x14ac:dyDescent="0.3">
      <c r="A314" t="s">
        <v>731</v>
      </c>
      <c r="B314" t="s">
        <v>732</v>
      </c>
      <c r="C314" t="str">
        <f>IFERROR(VLOOKUP(Table1[[#This Row],[Ticker]],[1]!Table2[[Symbol]:[Industry]],2,FALSE),"-")</f>
        <v>-</v>
      </c>
      <c r="D314" t="s">
        <v>172</v>
      </c>
      <c r="E314">
        <v>23306.6820931</v>
      </c>
      <c r="F314">
        <v>7916.2</v>
      </c>
      <c r="G314">
        <v>-15.519282401712299</v>
      </c>
      <c r="H314">
        <v>2.25299875566771</v>
      </c>
      <c r="I314">
        <v>14.584500397300699</v>
      </c>
      <c r="J314">
        <v>-0.62744764807428999</v>
      </c>
      <c r="K314">
        <v>7315.4136566311199</v>
      </c>
      <c r="L314">
        <v>6746.0389300423903</v>
      </c>
      <c r="M314">
        <v>56.1419072806763</v>
      </c>
      <c r="N314">
        <v>0.54094940133046598</v>
      </c>
      <c r="O314">
        <v>2.7690053308405398</v>
      </c>
      <c r="P314">
        <v>52.974482352145401</v>
      </c>
      <c r="Q314">
        <v>-8.1598209885449996E-2</v>
      </c>
    </row>
    <row r="315" spans="1:17" x14ac:dyDescent="0.3">
      <c r="A315" t="s">
        <v>733</v>
      </c>
      <c r="B315" t="s">
        <v>734</v>
      </c>
      <c r="C315" t="str">
        <f>IFERROR(VLOOKUP(Table1[[#This Row],[Ticker]],[1]!Table2[[Symbol]:[Industry]],2,FALSE),"-")</f>
        <v>-</v>
      </c>
      <c r="D315" t="s">
        <v>735</v>
      </c>
      <c r="E315">
        <v>23240.1072336</v>
      </c>
      <c r="F315">
        <v>2294.4</v>
      </c>
      <c r="G315">
        <v>29.405689729729101</v>
      </c>
      <c r="H315">
        <v>12.858656862845701</v>
      </c>
      <c r="I315">
        <v>28.4668404199519</v>
      </c>
      <c r="J315">
        <v>8.7660328355638306</v>
      </c>
      <c r="K315">
        <v>1990.669341326</v>
      </c>
      <c r="L315">
        <v>1713.2217553012999</v>
      </c>
      <c r="M315">
        <v>75.677635828103902</v>
      </c>
      <c r="N315">
        <v>1.2702080974671199</v>
      </c>
      <c r="O315">
        <v>4.8705543933054303</v>
      </c>
      <c r="P315">
        <v>83.537317014638802</v>
      </c>
      <c r="Q315">
        <v>8.9540085611349005E-2</v>
      </c>
    </row>
    <row r="316" spans="1:17" x14ac:dyDescent="0.3">
      <c r="A316" t="s">
        <v>736</v>
      </c>
      <c r="B316" t="s">
        <v>737</v>
      </c>
      <c r="C316" t="str">
        <f>IFERROR(VLOOKUP(Table1[[#This Row],[Ticker]],[1]!Table2[[Symbol]:[Industry]],2,FALSE),"-")</f>
        <v>-</v>
      </c>
      <c r="D316" t="s">
        <v>561</v>
      </c>
      <c r="E316">
        <v>23208.351976260001</v>
      </c>
      <c r="F316">
        <v>640.20000000000005</v>
      </c>
      <c r="G316">
        <v>9.5606215494858198</v>
      </c>
      <c r="H316">
        <v>-12.565707651141899</v>
      </c>
      <c r="I316">
        <v>-17.120173609862501</v>
      </c>
      <c r="J316">
        <v>-3.1158077965833801E-2</v>
      </c>
      <c r="K316">
        <v>676.98880153630398</v>
      </c>
      <c r="L316">
        <v>650.24437303521097</v>
      </c>
      <c r="M316">
        <v>44.915426304300603</v>
      </c>
      <c r="N316">
        <v>2.5781025282368999</v>
      </c>
      <c r="O316">
        <v>20.1577631990003</v>
      </c>
      <c r="P316">
        <v>46.164383561643803</v>
      </c>
      <c r="Q316">
        <v>-6.5983084599097006E-2</v>
      </c>
    </row>
    <row r="317" spans="1:17" x14ac:dyDescent="0.3">
      <c r="A317" t="s">
        <v>738</v>
      </c>
      <c r="B317" t="s">
        <v>739</v>
      </c>
      <c r="C317" t="str">
        <f>IFERROR(VLOOKUP(Table1[[#This Row],[Ticker]],[1]!Table2[[Symbol]:[Industry]],2,FALSE),"-")</f>
        <v>-</v>
      </c>
      <c r="D317" t="s">
        <v>740</v>
      </c>
      <c r="E317">
        <v>23169.739969425002</v>
      </c>
      <c r="F317">
        <v>1652.35</v>
      </c>
      <c r="G317">
        <v>21.729034931411899</v>
      </c>
      <c r="H317">
        <v>14.226532917911401</v>
      </c>
      <c r="I317">
        <v>34.797382277377999</v>
      </c>
      <c r="J317">
        <v>6.3736462871414696</v>
      </c>
      <c r="K317">
        <v>1451.4594886448499</v>
      </c>
      <c r="L317">
        <v>1252.9102722871501</v>
      </c>
      <c r="M317">
        <v>62.296714388956403</v>
      </c>
      <c r="N317">
        <v>0.70021312301650596</v>
      </c>
      <c r="O317">
        <v>3.79156958271553</v>
      </c>
      <c r="P317">
        <v>67.216515711177394</v>
      </c>
      <c r="Q317">
        <v>5.9958158654005E-2</v>
      </c>
    </row>
    <row r="318" spans="1:17" hidden="1" x14ac:dyDescent="0.3">
      <c r="A318" t="s">
        <v>741</v>
      </c>
      <c r="B318" t="s">
        <v>742</v>
      </c>
      <c r="C318" t="str">
        <f>IFERROR(VLOOKUP(Table1[[#This Row],[Ticker]],[1]!Table2[[Symbol]:[Industry]],2,FALSE),"-")</f>
        <v>-</v>
      </c>
      <c r="D318" t="s">
        <v>743</v>
      </c>
      <c r="E318">
        <v>23025.673136879999</v>
      </c>
      <c r="F318">
        <v>103.26</v>
      </c>
      <c r="G318">
        <v>85.269245242865594</v>
      </c>
      <c r="H318">
        <v>0.216101008049217</v>
      </c>
      <c r="I318">
        <v>14.3413788455653</v>
      </c>
      <c r="J318">
        <v>-0.53445940179571205</v>
      </c>
      <c r="K318">
        <v>99.297190090101694</v>
      </c>
      <c r="L318">
        <v>83.496386177912498</v>
      </c>
      <c r="M318">
        <v>50.681017208567297</v>
      </c>
      <c r="N318">
        <v>0.40293271964608002</v>
      </c>
      <c r="O318">
        <v>3.2345535541351702</v>
      </c>
      <c r="P318">
        <v>121.39794168096</v>
      </c>
      <c r="Q318">
        <v>2.0612820630179999E-2</v>
      </c>
    </row>
    <row r="319" spans="1:17" x14ac:dyDescent="0.3">
      <c r="A319" t="s">
        <v>744</v>
      </c>
      <c r="B319" t="s">
        <v>745</v>
      </c>
      <c r="C319" t="str">
        <f>IFERROR(VLOOKUP(Table1[[#This Row],[Ticker]],[1]!Table2[[Symbol]:[Industry]],2,FALSE),"-")</f>
        <v>-</v>
      </c>
      <c r="D319" t="s">
        <v>541</v>
      </c>
      <c r="E319">
        <v>22878.442236325001</v>
      </c>
      <c r="F319">
        <v>880.75</v>
      </c>
      <c r="G319">
        <v>5.2182426357035698</v>
      </c>
      <c r="H319">
        <v>9.1565328466740699</v>
      </c>
      <c r="I319">
        <v>10.463648375623899</v>
      </c>
      <c r="J319">
        <v>5.0163528214381197</v>
      </c>
      <c r="K319">
        <v>809.69875341050295</v>
      </c>
      <c r="L319">
        <v>753.47289772004603</v>
      </c>
      <c r="M319">
        <v>66.263328069317794</v>
      </c>
      <c r="N319">
        <v>1.2821413591165201</v>
      </c>
      <c r="O319">
        <v>3.7411297189894999</v>
      </c>
      <c r="P319">
        <v>45.819536423841001</v>
      </c>
      <c r="Q319">
        <v>4.6520355597978999E-2</v>
      </c>
    </row>
    <row r="320" spans="1:17" x14ac:dyDescent="0.3">
      <c r="A320" t="s">
        <v>746</v>
      </c>
      <c r="B320" t="s">
        <v>747</v>
      </c>
      <c r="C320" t="str">
        <f>IFERROR(VLOOKUP(Table1[[#This Row],[Ticker]],[1]!Table2[[Symbol]:[Industry]],2,FALSE),"-")</f>
        <v>-</v>
      </c>
      <c r="D320" t="s">
        <v>650</v>
      </c>
      <c r="E320">
        <v>22820.562491174998</v>
      </c>
      <c r="F320">
        <v>1334.25</v>
      </c>
      <c r="G320">
        <v>29.116007425636901</v>
      </c>
      <c r="H320">
        <v>-3.7191966425339098</v>
      </c>
      <c r="I320">
        <v>69.287734998848507</v>
      </c>
      <c r="J320">
        <v>2.4680605273831202</v>
      </c>
      <c r="K320">
        <v>1266.7271902027301</v>
      </c>
      <c r="L320">
        <v>1060.3688452409101</v>
      </c>
      <c r="M320">
        <v>65.601287460387297</v>
      </c>
      <c r="N320">
        <v>0.50064868570366705</v>
      </c>
      <c r="O320">
        <v>12.0479670226719</v>
      </c>
      <c r="P320">
        <v>104.875239923224</v>
      </c>
      <c r="Q320">
        <v>0.121526797325298</v>
      </c>
    </row>
    <row r="321" spans="1:17" x14ac:dyDescent="0.3">
      <c r="A321" t="s">
        <v>748</v>
      </c>
      <c r="B321" t="s">
        <v>749</v>
      </c>
      <c r="C321" t="str">
        <f>IFERROR(VLOOKUP(Table1[[#This Row],[Ticker]],[1]!Table2[[Symbol]:[Industry]],2,FALSE),"-")</f>
        <v>-</v>
      </c>
      <c r="D321" t="s">
        <v>262</v>
      </c>
      <c r="E321">
        <v>22815.679842559999</v>
      </c>
      <c r="F321">
        <v>721.6</v>
      </c>
      <c r="G321">
        <v>25.6782467516488</v>
      </c>
      <c r="H321">
        <v>0.75775537962732697</v>
      </c>
      <c r="I321">
        <v>1.48530492301719</v>
      </c>
      <c r="J321">
        <v>10.9108103025312</v>
      </c>
      <c r="K321">
        <v>667.56674530140901</v>
      </c>
      <c r="L321">
        <v>622.81627456174397</v>
      </c>
      <c r="M321">
        <v>78.969356712429104</v>
      </c>
      <c r="N321">
        <v>1.8102002999567599</v>
      </c>
      <c r="O321">
        <v>10.7192350332594</v>
      </c>
      <c r="P321">
        <v>55.853131749459997</v>
      </c>
      <c r="Q321">
        <v>0.11970607130767399</v>
      </c>
    </row>
    <row r="322" spans="1:17" x14ac:dyDescent="0.3">
      <c r="A322" t="s">
        <v>750</v>
      </c>
      <c r="B322" t="s">
        <v>751</v>
      </c>
      <c r="C322" t="str">
        <f>IFERROR(VLOOKUP(Table1[[#This Row],[Ticker]],[1]!Table2[[Symbol]:[Industry]],2,FALSE),"-")</f>
        <v>-</v>
      </c>
      <c r="D322" t="s">
        <v>514</v>
      </c>
      <c r="E322">
        <v>22676.316683149998</v>
      </c>
      <c r="F322">
        <v>1482.7</v>
      </c>
      <c r="G322">
        <v>9.7056157247932902</v>
      </c>
      <c r="H322">
        <v>-6.2100823801729002</v>
      </c>
      <c r="I322">
        <v>42.8161527174437</v>
      </c>
      <c r="J322">
        <v>-0.34750082178310898</v>
      </c>
      <c r="K322">
        <v>1478.93056572822</v>
      </c>
      <c r="L322">
        <v>1240.03511084668</v>
      </c>
      <c r="M322">
        <v>52.0986751241592</v>
      </c>
      <c r="N322">
        <v>0.61976377505007396</v>
      </c>
      <c r="O322">
        <v>14.655695690294699</v>
      </c>
      <c r="P322">
        <v>78.369924812030007</v>
      </c>
      <c r="Q322">
        <v>0.13088448964034899</v>
      </c>
    </row>
    <row r="323" spans="1:17" x14ac:dyDescent="0.3">
      <c r="A323" t="s">
        <v>752</v>
      </c>
      <c r="B323" t="s">
        <v>753</v>
      </c>
      <c r="C323" t="str">
        <f>IFERROR(VLOOKUP(Table1[[#This Row],[Ticker]],[1]!Table2[[Symbol]:[Industry]],2,FALSE),"-")</f>
        <v>-</v>
      </c>
      <c r="D323" t="s">
        <v>127</v>
      </c>
      <c r="E323">
        <v>22635.119739469999</v>
      </c>
      <c r="F323">
        <v>814.1</v>
      </c>
      <c r="G323">
        <v>40.404623785163999</v>
      </c>
      <c r="H323">
        <v>18.691899600482898</v>
      </c>
      <c r="I323">
        <v>12.834907976995201</v>
      </c>
      <c r="J323">
        <v>12.851308732208</v>
      </c>
      <c r="K323">
        <v>714.92439846374896</v>
      </c>
      <c r="L323">
        <v>621.54673162380402</v>
      </c>
      <c r="M323">
        <v>70.545211715245003</v>
      </c>
      <c r="N323">
        <v>2.5721471838788501</v>
      </c>
      <c r="O323">
        <v>3.7341849895590098</v>
      </c>
      <c r="P323">
        <v>93.741075678248393</v>
      </c>
      <c r="Q323">
        <v>7.7430047667296997E-2</v>
      </c>
    </row>
    <row r="324" spans="1:17" x14ac:dyDescent="0.3">
      <c r="A324" t="s">
        <v>754</v>
      </c>
      <c r="B324" t="s">
        <v>755</v>
      </c>
      <c r="C324" t="str">
        <f>IFERROR(VLOOKUP(Table1[[#This Row],[Ticker]],[1]!Table2[[Symbol]:[Industry]],2,FALSE),"-")</f>
        <v>-</v>
      </c>
      <c r="D324" t="s">
        <v>193</v>
      </c>
      <c r="E324">
        <v>22455.1303668</v>
      </c>
      <c r="F324">
        <v>1899</v>
      </c>
      <c r="G324">
        <v>-7.7767473321078802</v>
      </c>
      <c r="H324">
        <v>-8.6307536533361997</v>
      </c>
      <c r="I324">
        <v>-28.327193600312299</v>
      </c>
      <c r="J324">
        <v>-4.2424352831126804</v>
      </c>
      <c r="K324">
        <v>1969.69188301962</v>
      </c>
      <c r="L324">
        <v>1804.92154019281</v>
      </c>
      <c r="M324">
        <v>44.043128992485201</v>
      </c>
      <c r="N324">
        <v>0.49179081252253298</v>
      </c>
      <c r="O324">
        <v>27.875197472353801</v>
      </c>
      <c r="P324">
        <v>70.566308887591504</v>
      </c>
      <c r="Q324">
        <v>0.221102517421294</v>
      </c>
    </row>
    <row r="325" spans="1:17" x14ac:dyDescent="0.3">
      <c r="A325" t="s">
        <v>756</v>
      </c>
      <c r="B325" t="s">
        <v>757</v>
      </c>
      <c r="C325" t="str">
        <f>IFERROR(VLOOKUP(Table1[[#This Row],[Ticker]],[1]!Table2[[Symbol]:[Industry]],2,FALSE),"-")</f>
        <v>-</v>
      </c>
      <c r="D325" t="s">
        <v>46</v>
      </c>
      <c r="E325">
        <v>22215.006051699998</v>
      </c>
      <c r="F325">
        <v>864.1</v>
      </c>
      <c r="G325">
        <v>2.31004518168481</v>
      </c>
      <c r="H325">
        <v>-5.1302857533239798</v>
      </c>
      <c r="I325">
        <v>11.1666018824793</v>
      </c>
      <c r="J325">
        <v>1.2358575724910801</v>
      </c>
      <c r="K325">
        <v>846.17402578035501</v>
      </c>
      <c r="L325">
        <v>751.39797878795196</v>
      </c>
      <c r="M325">
        <v>61.982683352118002</v>
      </c>
      <c r="N325">
        <v>0.825271903194154</v>
      </c>
      <c r="O325">
        <v>12.1166531651429</v>
      </c>
      <c r="P325">
        <v>57.094809562766997</v>
      </c>
      <c r="Q325">
        <v>7.1184102821109999E-2</v>
      </c>
    </row>
    <row r="326" spans="1:17" x14ac:dyDescent="0.3">
      <c r="A326" t="s">
        <v>758</v>
      </c>
      <c r="B326" t="s">
        <v>759</v>
      </c>
      <c r="C326" t="str">
        <f>IFERROR(VLOOKUP(Table1[[#This Row],[Ticker]],[1]!Table2[[Symbol]:[Industry]],2,FALSE),"-")</f>
        <v>-</v>
      </c>
      <c r="D326" t="s">
        <v>446</v>
      </c>
      <c r="E326">
        <v>22128.084600974998</v>
      </c>
      <c r="F326">
        <v>695.25</v>
      </c>
      <c r="G326">
        <v>93.985198237070307</v>
      </c>
      <c r="H326">
        <v>20.071095049083201</v>
      </c>
      <c r="I326">
        <v>25.6572649661436</v>
      </c>
      <c r="J326">
        <v>6.0523582185510403</v>
      </c>
      <c r="K326">
        <v>606.58004937577198</v>
      </c>
      <c r="L326">
        <v>509.98543306920197</v>
      </c>
      <c r="M326">
        <v>72.338837603167093</v>
      </c>
      <c r="N326">
        <v>1.01748649014002</v>
      </c>
      <c r="O326">
        <v>2.1215390147429001</v>
      </c>
      <c r="P326">
        <v>126.060803121443</v>
      </c>
      <c r="Q326">
        <v>0.17083663025457499</v>
      </c>
    </row>
    <row r="327" spans="1:17" x14ac:dyDescent="0.3">
      <c r="A327" t="s">
        <v>760</v>
      </c>
      <c r="B327" t="s">
        <v>761</v>
      </c>
      <c r="C327" t="str">
        <f>IFERROR(VLOOKUP(Table1[[#This Row],[Ticker]],[1]!Table2[[Symbol]:[Industry]],2,FALSE),"-")</f>
        <v>-</v>
      </c>
      <c r="D327" t="s">
        <v>193</v>
      </c>
      <c r="E327">
        <v>22107.342519674999</v>
      </c>
      <c r="F327">
        <v>582.75</v>
      </c>
      <c r="G327">
        <v>-15.186333269531101</v>
      </c>
      <c r="H327">
        <v>-4.0536036375445104</v>
      </c>
      <c r="I327">
        <v>13.6542164619171</v>
      </c>
      <c r="J327">
        <v>6.8812928787598002</v>
      </c>
      <c r="K327">
        <v>562.74701181369301</v>
      </c>
      <c r="L327">
        <v>517.53477747321494</v>
      </c>
      <c r="M327">
        <v>69.742692314195395</v>
      </c>
      <c r="N327">
        <v>0.66355548174900802</v>
      </c>
      <c r="O327">
        <v>6.8039468039467996</v>
      </c>
      <c r="P327">
        <v>43.252212389380503</v>
      </c>
      <c r="Q327">
        <v>0.103521057847729</v>
      </c>
    </row>
    <row r="328" spans="1:17" x14ac:dyDescent="0.3">
      <c r="A328" t="s">
        <v>762</v>
      </c>
      <c r="B328" t="s">
        <v>763</v>
      </c>
      <c r="C328" t="str">
        <f>IFERROR(VLOOKUP(Table1[[#This Row],[Ticker]],[1]!Table2[[Symbol]:[Industry]],2,FALSE),"-")</f>
        <v>-</v>
      </c>
      <c r="D328" t="s">
        <v>178</v>
      </c>
      <c r="E328">
        <v>22057.843744720001</v>
      </c>
      <c r="F328">
        <v>390.95</v>
      </c>
      <c r="G328">
        <v>11.1795987782191</v>
      </c>
      <c r="H328">
        <v>12.4107658886635</v>
      </c>
      <c r="I328">
        <v>-5.2675831756699898</v>
      </c>
      <c r="J328">
        <v>15.4477752289931</v>
      </c>
      <c r="K328">
        <v>327.09747248977999</v>
      </c>
      <c r="L328">
        <v>317.33626123097298</v>
      </c>
      <c r="M328">
        <v>90.134727914693897</v>
      </c>
      <c r="N328">
        <v>2.88770401414925</v>
      </c>
      <c r="O328">
        <v>4.1053843202455598</v>
      </c>
      <c r="P328">
        <v>53.614931237721002</v>
      </c>
      <c r="Q328">
        <v>-1.496735252564E-2</v>
      </c>
    </row>
    <row r="329" spans="1:17" x14ac:dyDescent="0.3">
      <c r="A329" t="s">
        <v>764</v>
      </c>
      <c r="B329" t="s">
        <v>765</v>
      </c>
      <c r="C329" t="str">
        <f>IFERROR(VLOOKUP(Table1[[#This Row],[Ticker]],[1]!Table2[[Symbol]:[Industry]],2,FALSE),"-")</f>
        <v>-</v>
      </c>
      <c r="D329" t="s">
        <v>300</v>
      </c>
      <c r="E329">
        <v>22015.634715224998</v>
      </c>
      <c r="F329">
        <v>2001.15</v>
      </c>
      <c r="G329">
        <v>-2.6734483603629702</v>
      </c>
      <c r="H329">
        <v>11.1157596508381</v>
      </c>
      <c r="I329">
        <v>-15.2976828549843</v>
      </c>
      <c r="J329">
        <v>8.1672336972040895</v>
      </c>
      <c r="K329">
        <v>1833.2628244917601</v>
      </c>
      <c r="L329">
        <v>1828.61306223885</v>
      </c>
      <c r="M329">
        <v>76.428729646184905</v>
      </c>
      <c r="N329">
        <v>1.2080546831938801</v>
      </c>
      <c r="O329">
        <v>22.876845813657098</v>
      </c>
      <c r="P329">
        <v>29.7678490370274</v>
      </c>
      <c r="Q329">
        <v>7.6735049494532998E-2</v>
      </c>
    </row>
    <row r="330" spans="1:17" x14ac:dyDescent="0.3">
      <c r="A330" t="s">
        <v>766</v>
      </c>
      <c r="B330" t="s">
        <v>767</v>
      </c>
      <c r="C330" t="str">
        <f>IFERROR(VLOOKUP(Table1[[#This Row],[Ticker]],[1]!Table2[[Symbol]:[Industry]],2,FALSE),"-")</f>
        <v>-</v>
      </c>
      <c r="D330" t="s">
        <v>212</v>
      </c>
      <c r="E330">
        <v>21652.447600079999</v>
      </c>
      <c r="F330">
        <v>1332.9</v>
      </c>
      <c r="G330">
        <v>79.901110456493697</v>
      </c>
      <c r="H330">
        <v>-6.6531137603668897</v>
      </c>
      <c r="I330">
        <v>22.632592410554199</v>
      </c>
      <c r="J330">
        <v>4.6369637907391397</v>
      </c>
      <c r="K330">
        <v>1258.77662613652</v>
      </c>
      <c r="L330">
        <v>1060.1020699230301</v>
      </c>
      <c r="M330">
        <v>71.730828859745998</v>
      </c>
      <c r="N330">
        <v>0.54378913138382501</v>
      </c>
      <c r="O330">
        <v>7.1235651586765503</v>
      </c>
      <c r="P330">
        <v>121.688149688149</v>
      </c>
      <c r="Q330">
        <v>0.15853850798826899</v>
      </c>
    </row>
    <row r="331" spans="1:17" x14ac:dyDescent="0.3">
      <c r="A331" t="s">
        <v>768</v>
      </c>
      <c r="B331" t="s">
        <v>769</v>
      </c>
      <c r="C331" t="str">
        <f>IFERROR(VLOOKUP(Table1[[#This Row],[Ticker]],[1]!Table2[[Symbol]:[Industry]],2,FALSE),"-")</f>
        <v>-</v>
      </c>
      <c r="D331" t="s">
        <v>770</v>
      </c>
      <c r="E331">
        <v>21575.5181925</v>
      </c>
      <c r="F331">
        <v>1354.75</v>
      </c>
      <c r="G331">
        <v>-37.680214699301402</v>
      </c>
      <c r="H331">
        <v>-9.7660237332651398</v>
      </c>
      <c r="I331">
        <v>-6.2331063530238504</v>
      </c>
      <c r="J331">
        <v>-3.8923093011947998</v>
      </c>
      <c r="K331">
        <v>1383.9277881468799</v>
      </c>
      <c r="L331">
        <v>1320.3649948388299</v>
      </c>
      <c r="M331">
        <v>35.311080504533997</v>
      </c>
      <c r="N331">
        <v>0.42172007128132799</v>
      </c>
      <c r="O331">
        <v>14.043181398782</v>
      </c>
      <c r="P331">
        <v>22.011077588147799</v>
      </c>
      <c r="Q331">
        <v>-1.7723636358562E-2</v>
      </c>
    </row>
    <row r="332" spans="1:17" x14ac:dyDescent="0.3">
      <c r="A332" t="s">
        <v>771</v>
      </c>
      <c r="B332" t="s">
        <v>772</v>
      </c>
      <c r="C332" t="str">
        <f>IFERROR(VLOOKUP(Table1[[#This Row],[Ticker]],[1]!Table2[[Symbol]:[Industry]],2,FALSE),"-")</f>
        <v>-</v>
      </c>
      <c r="D332" t="s">
        <v>412</v>
      </c>
      <c r="E332">
        <v>21549.019529339999</v>
      </c>
      <c r="F332">
        <v>4378.05</v>
      </c>
      <c r="G332">
        <v>54.401731406877197</v>
      </c>
      <c r="H332">
        <v>8.7540098674887492</v>
      </c>
      <c r="I332">
        <v>26.8051501716781</v>
      </c>
      <c r="J332">
        <v>-5.2452334830896401</v>
      </c>
      <c r="K332">
        <v>4069.84069502692</v>
      </c>
      <c r="L332">
        <v>3380.0588115873202</v>
      </c>
      <c r="M332">
        <v>52.290285632384702</v>
      </c>
      <c r="N332">
        <v>0.98084679969510402</v>
      </c>
      <c r="O332">
        <v>12.150386587636</v>
      </c>
      <c r="P332">
        <v>96.325112107623298</v>
      </c>
      <c r="Q332">
        <v>-1.0874271496626E-2</v>
      </c>
    </row>
    <row r="333" spans="1:17" x14ac:dyDescent="0.3">
      <c r="A333" t="s">
        <v>773</v>
      </c>
      <c r="B333" t="s">
        <v>774</v>
      </c>
      <c r="C333" t="str">
        <f>IFERROR(VLOOKUP(Table1[[#This Row],[Ticker]],[1]!Table2[[Symbol]:[Industry]],2,FALSE),"-")</f>
        <v>-</v>
      </c>
      <c r="D333" t="s">
        <v>632</v>
      </c>
      <c r="E333">
        <v>21457.691131129999</v>
      </c>
      <c r="F333">
        <v>684.55</v>
      </c>
      <c r="G333">
        <v>92.834551033366495</v>
      </c>
      <c r="H333">
        <v>-7.0675461694548796</v>
      </c>
      <c r="I333">
        <v>-21.7972855334664</v>
      </c>
      <c r="J333">
        <v>-0.248879179352506</v>
      </c>
      <c r="K333">
        <v>676.59285615123201</v>
      </c>
      <c r="L333">
        <v>588.24673403138604</v>
      </c>
      <c r="M333">
        <v>46.140397055364502</v>
      </c>
      <c r="N333">
        <v>1.0245465782478</v>
      </c>
      <c r="O333">
        <v>14.272149587320101</v>
      </c>
      <c r="P333">
        <v>150.70499908441599</v>
      </c>
      <c r="Q333">
        <v>0.147765329239267</v>
      </c>
    </row>
    <row r="334" spans="1:17" x14ac:dyDescent="0.3">
      <c r="A334" t="s">
        <v>775</v>
      </c>
      <c r="B334" t="s">
        <v>776</v>
      </c>
      <c r="C334" t="str">
        <f>IFERROR(VLOOKUP(Table1[[#This Row],[Ticker]],[1]!Table2[[Symbol]:[Industry]],2,FALSE),"-")</f>
        <v>-</v>
      </c>
      <c r="D334" t="s">
        <v>54</v>
      </c>
      <c r="E334">
        <v>21442.214805824999</v>
      </c>
      <c r="F334">
        <v>733.15</v>
      </c>
      <c r="G334">
        <v>-33.044715538858902</v>
      </c>
      <c r="H334">
        <v>-4.3822302408806699</v>
      </c>
      <c r="I334">
        <v>-11.1073736987733</v>
      </c>
      <c r="J334">
        <v>1.6529027122252899</v>
      </c>
      <c r="K334">
        <v>746.75551954513605</v>
      </c>
      <c r="L334">
        <v>732.19906575172695</v>
      </c>
      <c r="M334">
        <v>55.340689097235597</v>
      </c>
      <c r="N334">
        <v>0.64065622528667399</v>
      </c>
      <c r="O334">
        <v>17.677146559367099</v>
      </c>
      <c r="P334">
        <v>22.181484876260299</v>
      </c>
    </row>
    <row r="335" spans="1:17" x14ac:dyDescent="0.3">
      <c r="A335" t="s">
        <v>777</v>
      </c>
      <c r="B335" t="s">
        <v>778</v>
      </c>
      <c r="C335" t="str">
        <f>IFERROR(VLOOKUP(Table1[[#This Row],[Ticker]],[1]!Table2[[Symbol]:[Industry]],2,FALSE),"-")</f>
        <v>-</v>
      </c>
      <c r="D335" t="s">
        <v>492</v>
      </c>
      <c r="E335">
        <v>21413.241322255999</v>
      </c>
      <c r="F335">
        <v>177.52</v>
      </c>
      <c r="G335">
        <v>-37.9716967861199</v>
      </c>
      <c r="H335">
        <v>8.3713553275546804E-2</v>
      </c>
      <c r="I335">
        <v>0.153474319883486</v>
      </c>
      <c r="J335">
        <v>3.7849591803473399</v>
      </c>
      <c r="K335">
        <v>172.53939217302201</v>
      </c>
      <c r="L335">
        <v>171.36377293621501</v>
      </c>
      <c r="M335">
        <v>53.251132862911298</v>
      </c>
      <c r="N335">
        <v>1.3326879261312901</v>
      </c>
      <c r="O335">
        <v>28.154574132492101</v>
      </c>
      <c r="P335">
        <v>24.794376098418201</v>
      </c>
      <c r="Q335">
        <v>2.2500866940694999E-2</v>
      </c>
    </row>
    <row r="336" spans="1:17" x14ac:dyDescent="0.3">
      <c r="A336" t="s">
        <v>779</v>
      </c>
      <c r="B336" t="s">
        <v>780</v>
      </c>
      <c r="C336" t="str">
        <f>IFERROR(VLOOKUP(Table1[[#This Row],[Ticker]],[1]!Table2[[Symbol]:[Industry]],2,FALSE),"-")</f>
        <v>-</v>
      </c>
      <c r="D336" t="s">
        <v>121</v>
      </c>
      <c r="E336">
        <v>21387.645815600001</v>
      </c>
      <c r="F336">
        <v>854.2</v>
      </c>
      <c r="G336">
        <v>46.068454902014999</v>
      </c>
      <c r="H336">
        <v>19.815725360985201</v>
      </c>
      <c r="I336">
        <v>49.818081886109901</v>
      </c>
      <c r="J336">
        <v>-4.2671749993041299</v>
      </c>
      <c r="K336">
        <v>751.72543961789302</v>
      </c>
      <c r="L336">
        <v>615.32035393635499</v>
      </c>
      <c r="M336">
        <v>66.597285102125696</v>
      </c>
      <c r="N336">
        <v>0.93969748053494195</v>
      </c>
      <c r="O336">
        <v>4.7763989697962899</v>
      </c>
      <c r="P336">
        <v>89.737894269213697</v>
      </c>
    </row>
    <row r="337" spans="1:17" x14ac:dyDescent="0.3">
      <c r="A337" t="s">
        <v>781</v>
      </c>
      <c r="B337" t="s">
        <v>782</v>
      </c>
      <c r="C337" t="str">
        <f>IFERROR(VLOOKUP(Table1[[#This Row],[Ticker]],[1]!Table2[[Symbol]:[Industry]],2,FALSE),"-")</f>
        <v>-</v>
      </c>
      <c r="D337" t="s">
        <v>650</v>
      </c>
      <c r="E337">
        <v>21341.309148623899</v>
      </c>
      <c r="F337">
        <v>148.02000000000001</v>
      </c>
      <c r="G337">
        <v>77.310095487792097</v>
      </c>
      <c r="H337">
        <v>16.709693703011599</v>
      </c>
      <c r="I337">
        <v>18.580652463247802</v>
      </c>
      <c r="J337">
        <v>4.4078414886437898</v>
      </c>
      <c r="K337">
        <v>127.561905686966</v>
      </c>
      <c r="L337">
        <v>104.615856894581</v>
      </c>
      <c r="M337">
        <v>65.534893506661405</v>
      </c>
      <c r="N337">
        <v>1.06784586856234</v>
      </c>
      <c r="O337">
        <v>2.6145115524928801</v>
      </c>
      <c r="P337">
        <v>140.68292682926801</v>
      </c>
      <c r="Q337">
        <v>7.7379378575491001E-2</v>
      </c>
    </row>
    <row r="338" spans="1:17" x14ac:dyDescent="0.3">
      <c r="A338" t="s">
        <v>783</v>
      </c>
      <c r="B338" t="s">
        <v>784</v>
      </c>
      <c r="C338" t="str">
        <f>IFERROR(VLOOKUP(Table1[[#This Row],[Ticker]],[1]!Table2[[Symbol]:[Industry]],2,FALSE),"-")</f>
        <v>-</v>
      </c>
      <c r="D338" t="s">
        <v>785</v>
      </c>
      <c r="E338">
        <v>21290.367480379999</v>
      </c>
      <c r="F338">
        <v>308.60000000000002</v>
      </c>
      <c r="G338">
        <v>58.4872418861369</v>
      </c>
      <c r="H338">
        <v>21.095065050729701</v>
      </c>
      <c r="I338">
        <v>36.417200490262502</v>
      </c>
      <c r="J338">
        <v>-8.9767043956426704</v>
      </c>
      <c r="K338">
        <v>267.34397491687201</v>
      </c>
      <c r="L338">
        <v>214.433424558529</v>
      </c>
      <c r="M338">
        <v>52.2320832492614</v>
      </c>
      <c r="N338">
        <v>1.82589187866445</v>
      </c>
      <c r="O338">
        <v>11.438755670771201</v>
      </c>
      <c r="P338">
        <v>108.091706001348</v>
      </c>
      <c r="Q338">
        <v>4.4071878435076997E-2</v>
      </c>
    </row>
    <row r="339" spans="1:17" hidden="1" x14ac:dyDescent="0.3">
      <c r="A339" t="s">
        <v>786</v>
      </c>
      <c r="B339" t="s">
        <v>787</v>
      </c>
      <c r="C339" t="str">
        <f>IFERROR(VLOOKUP(Table1[[#This Row],[Ticker]],[1]!Table2[[Symbol]:[Industry]],2,FALSE),"-")</f>
        <v>-</v>
      </c>
      <c r="D339" t="s">
        <v>248</v>
      </c>
      <c r="E339">
        <v>21174.437694749999</v>
      </c>
      <c r="F339">
        <v>734.75</v>
      </c>
      <c r="G339">
        <v>60.296936754252698</v>
      </c>
      <c r="H339">
        <v>1.2091416061868701</v>
      </c>
      <c r="I339">
        <v>27.051790200173102</v>
      </c>
      <c r="J339">
        <v>-1.0236635198964701</v>
      </c>
      <c r="K339">
        <v>676.97443651347101</v>
      </c>
      <c r="L339">
        <v>565.85279042531704</v>
      </c>
      <c r="M339">
        <v>57.593800724425002</v>
      </c>
      <c r="N339">
        <v>1.0997828337259301</v>
      </c>
      <c r="O339">
        <v>5.4780537597822301</v>
      </c>
      <c r="P339">
        <v>91.166905164563502</v>
      </c>
      <c r="Q339">
        <v>-2.7267645837291E-2</v>
      </c>
    </row>
    <row r="340" spans="1:17" x14ac:dyDescent="0.3">
      <c r="A340" t="s">
        <v>788</v>
      </c>
      <c r="B340" t="s">
        <v>789</v>
      </c>
      <c r="C340" t="str">
        <f>IFERROR(VLOOKUP(Table1[[#This Row],[Ticker]],[1]!Table2[[Symbol]:[Industry]],2,FALSE),"-")</f>
        <v>-</v>
      </c>
      <c r="D340" t="s">
        <v>51</v>
      </c>
      <c r="E340">
        <v>21015.546402460001</v>
      </c>
      <c r="F340">
        <v>1069.1500000000001</v>
      </c>
      <c r="G340">
        <v>12.6785739990314</v>
      </c>
      <c r="H340">
        <v>-11.591259831854</v>
      </c>
      <c r="I340">
        <v>-10.906218672504</v>
      </c>
      <c r="J340">
        <v>0.61573481988788603</v>
      </c>
      <c r="K340">
        <v>1071.62256990419</v>
      </c>
      <c r="L340">
        <v>950.01052407669499</v>
      </c>
      <c r="M340">
        <v>36.656560350138498</v>
      </c>
      <c r="N340">
        <v>0.52869890800034702</v>
      </c>
      <c r="O340">
        <v>20.184258523125798</v>
      </c>
      <c r="P340">
        <v>51.191402107049399</v>
      </c>
      <c r="Q340">
        <v>1.2132695672674E-2</v>
      </c>
    </row>
    <row r="341" spans="1:17" x14ac:dyDescent="0.3">
      <c r="A341" t="s">
        <v>790</v>
      </c>
      <c r="B341" t="s">
        <v>791</v>
      </c>
      <c r="C341" t="str">
        <f>IFERROR(VLOOKUP(Table1[[#This Row],[Ticker]],[1]!Table2[[Symbol]:[Industry]],2,FALSE),"-")</f>
        <v>-</v>
      </c>
      <c r="D341" t="s">
        <v>139</v>
      </c>
      <c r="E341">
        <v>20923.446996809998</v>
      </c>
      <c r="F341">
        <v>1489.1</v>
      </c>
      <c r="G341">
        <v>194.88527675524099</v>
      </c>
      <c r="H341">
        <v>-3.6782190150753702</v>
      </c>
      <c r="I341">
        <v>-0.40926161218562201</v>
      </c>
      <c r="J341">
        <v>-6.0100738871470503</v>
      </c>
      <c r="K341">
        <v>1446.1478456682701</v>
      </c>
      <c r="L341">
        <v>1179.61835766336</v>
      </c>
      <c r="M341">
        <v>50.342232142450598</v>
      </c>
      <c r="N341">
        <v>0.86502154398984499</v>
      </c>
      <c r="O341">
        <v>5.7685850513733197</v>
      </c>
      <c r="P341">
        <v>235.382882882882</v>
      </c>
    </row>
    <row r="342" spans="1:17" hidden="1" x14ac:dyDescent="0.3">
      <c r="A342" t="s">
        <v>792</v>
      </c>
      <c r="B342" t="s">
        <v>793</v>
      </c>
      <c r="C342" t="str">
        <f>IFERROR(VLOOKUP(Table1[[#This Row],[Ticker]],[1]!Table2[[Symbol]:[Industry]],2,FALSE),"-")</f>
        <v>-</v>
      </c>
      <c r="D342" t="s">
        <v>561</v>
      </c>
      <c r="E342">
        <v>20844.566954400001</v>
      </c>
      <c r="F342">
        <v>2010.75</v>
      </c>
      <c r="G342">
        <v>-17.517076618690901</v>
      </c>
      <c r="H342">
        <v>-9.0859126021859495</v>
      </c>
      <c r="I342">
        <v>8.2355128719548105</v>
      </c>
      <c r="J342">
        <v>-2.84403273530482</v>
      </c>
      <c r="K342">
        <v>1991.57224373141</v>
      </c>
      <c r="L342">
        <v>1830.75373542477</v>
      </c>
      <c r="M342">
        <v>42.573623449138701</v>
      </c>
      <c r="N342">
        <v>0.75379210559654797</v>
      </c>
      <c r="O342">
        <v>15.8771602635832</v>
      </c>
      <c r="P342">
        <v>37.515387771850598</v>
      </c>
      <c r="Q342">
        <v>-2.8799771375467E-2</v>
      </c>
    </row>
    <row r="343" spans="1:17" x14ac:dyDescent="0.3">
      <c r="A343" t="s">
        <v>794</v>
      </c>
      <c r="B343" t="s">
        <v>795</v>
      </c>
      <c r="C343" t="str">
        <f>IFERROR(VLOOKUP(Table1[[#This Row],[Ticker]],[1]!Table2[[Symbol]:[Industry]],2,FALSE),"-")</f>
        <v>-</v>
      </c>
      <c r="D343" t="s">
        <v>139</v>
      </c>
      <c r="E343">
        <v>20757.897068394999</v>
      </c>
      <c r="F343">
        <v>607.15</v>
      </c>
      <c r="G343">
        <v>154.32397845138399</v>
      </c>
      <c r="H343">
        <v>9.4977691458604205</v>
      </c>
      <c r="I343">
        <v>61.317399375780703</v>
      </c>
      <c r="J343">
        <v>-0.100283235138621</v>
      </c>
      <c r="K343">
        <v>512.01544153384998</v>
      </c>
      <c r="L343">
        <v>387.86365691077401</v>
      </c>
      <c r="M343">
        <v>71.278202561498304</v>
      </c>
      <c r="N343">
        <v>1.2468713085635399</v>
      </c>
      <c r="O343">
        <v>4.8917071563864001</v>
      </c>
      <c r="P343">
        <v>189.050226136634</v>
      </c>
      <c r="Q343">
        <v>0.237500706282326</v>
      </c>
    </row>
    <row r="344" spans="1:17" x14ac:dyDescent="0.3">
      <c r="A344" t="s">
        <v>796</v>
      </c>
      <c r="B344" t="s">
        <v>797</v>
      </c>
      <c r="C344" t="str">
        <f>IFERROR(VLOOKUP(Table1[[#This Row],[Ticker]],[1]!Table2[[Symbol]:[Industry]],2,FALSE),"-")</f>
        <v>-</v>
      </c>
      <c r="D344" t="s">
        <v>385</v>
      </c>
      <c r="E344">
        <v>20663.642217774999</v>
      </c>
      <c r="F344">
        <v>515.75</v>
      </c>
      <c r="G344">
        <v>57.860350793366003</v>
      </c>
      <c r="H344">
        <v>0.53876334821621996</v>
      </c>
      <c r="I344">
        <v>32.7036232508407</v>
      </c>
      <c r="J344">
        <v>-0.49163294400333402</v>
      </c>
      <c r="K344">
        <v>491.94395623918899</v>
      </c>
      <c r="L344">
        <v>414.94774754551401</v>
      </c>
      <c r="M344">
        <v>55.317278589232899</v>
      </c>
      <c r="N344">
        <v>0.617013464146007</v>
      </c>
      <c r="O344">
        <v>11.362094037808999</v>
      </c>
      <c r="P344">
        <v>95.767697855380504</v>
      </c>
      <c r="Q344">
        <v>4.3791970483138001E-2</v>
      </c>
    </row>
    <row r="345" spans="1:17" x14ac:dyDescent="0.3">
      <c r="A345" t="s">
        <v>798</v>
      </c>
      <c r="B345" t="s">
        <v>799</v>
      </c>
      <c r="C345" t="str">
        <f>IFERROR(VLOOKUP(Table1[[#This Row],[Ticker]],[1]!Table2[[Symbol]:[Industry]],2,FALSE),"-")</f>
        <v>-</v>
      </c>
      <c r="D345" t="s">
        <v>46</v>
      </c>
      <c r="E345">
        <v>20533.722660539999</v>
      </c>
      <c r="F345">
        <v>327.05</v>
      </c>
      <c r="G345">
        <v>86.090101961254504</v>
      </c>
      <c r="H345">
        <v>-6.4209539250365397</v>
      </c>
      <c r="I345">
        <v>13.0875175493812</v>
      </c>
      <c r="J345">
        <v>-3.23067675046227</v>
      </c>
      <c r="K345">
        <v>318.92788081769299</v>
      </c>
      <c r="L345">
        <v>259.59218892015701</v>
      </c>
      <c r="M345">
        <v>56.225039356177497</v>
      </c>
      <c r="N345">
        <v>0.53273482895219104</v>
      </c>
      <c r="O345">
        <v>11.450848494114</v>
      </c>
      <c r="P345">
        <v>139.509337239106</v>
      </c>
      <c r="Q345">
        <v>0.16528214838202401</v>
      </c>
    </row>
    <row r="346" spans="1:17" x14ac:dyDescent="0.3">
      <c r="A346" t="s">
        <v>800</v>
      </c>
      <c r="B346" t="s">
        <v>801</v>
      </c>
      <c r="C346" t="str">
        <f>IFERROR(VLOOKUP(Table1[[#This Row],[Ticker]],[1]!Table2[[Symbol]:[Industry]],2,FALSE),"-")</f>
        <v>-</v>
      </c>
      <c r="D346" t="s">
        <v>226</v>
      </c>
      <c r="E346">
        <v>20518.919262395</v>
      </c>
      <c r="F346">
        <v>471.65</v>
      </c>
      <c r="G346">
        <v>22.019949638292999</v>
      </c>
      <c r="H346">
        <v>1.9517069546369401</v>
      </c>
      <c r="I346">
        <v>33.637870779768598</v>
      </c>
      <c r="J346">
        <v>-2.4196344410655399</v>
      </c>
      <c r="K346">
        <v>454.64610599857701</v>
      </c>
      <c r="L346">
        <v>376.88294600549199</v>
      </c>
      <c r="M346">
        <v>43.632866823585402</v>
      </c>
      <c r="N346">
        <v>2.28478584607927</v>
      </c>
      <c r="O346">
        <v>22.4318880525813</v>
      </c>
      <c r="P346">
        <v>67.846975088967895</v>
      </c>
      <c r="Q346">
        <v>7.1380225020301002E-2</v>
      </c>
    </row>
    <row r="347" spans="1:17" x14ac:dyDescent="0.3">
      <c r="A347" t="s">
        <v>802</v>
      </c>
      <c r="B347" t="s">
        <v>803</v>
      </c>
      <c r="C347" t="str">
        <f>IFERROR(VLOOKUP(Table1[[#This Row],[Ticker]],[1]!Table2[[Symbol]:[Industry]],2,FALSE),"-")</f>
        <v>-</v>
      </c>
      <c r="D347" t="s">
        <v>283</v>
      </c>
      <c r="E347">
        <v>20427.9348393</v>
      </c>
      <c r="F347">
        <v>410.25</v>
      </c>
      <c r="G347">
        <v>-5.2733071409789298</v>
      </c>
      <c r="H347">
        <v>20.663205224828602</v>
      </c>
      <c r="I347">
        <v>-26.168566853454799</v>
      </c>
      <c r="J347">
        <v>0.53137064951677204</v>
      </c>
      <c r="K347">
        <v>372.90952530833698</v>
      </c>
      <c r="L347">
        <v>371.828749857574</v>
      </c>
      <c r="M347">
        <v>75.6785910447378</v>
      </c>
      <c r="N347">
        <v>0.50619380426857397</v>
      </c>
      <c r="O347">
        <v>36.014625228519101</v>
      </c>
      <c r="P347">
        <v>31.870781099324901</v>
      </c>
      <c r="Q347">
        <v>8.8269139360133003E-2</v>
      </c>
    </row>
    <row r="348" spans="1:17" x14ac:dyDescent="0.3">
      <c r="A348" t="s">
        <v>804</v>
      </c>
      <c r="B348" t="s">
        <v>805</v>
      </c>
      <c r="C348" t="str">
        <f>IFERROR(VLOOKUP(Table1[[#This Row],[Ticker]],[1]!Table2[[Symbol]:[Industry]],2,FALSE),"-")</f>
        <v>-</v>
      </c>
      <c r="D348" t="s">
        <v>40</v>
      </c>
      <c r="E348">
        <v>20392.932044540001</v>
      </c>
      <c r="F348">
        <v>555.35</v>
      </c>
      <c r="G348">
        <v>35.328659282127902</v>
      </c>
      <c r="H348">
        <v>-2.3666551271020602</v>
      </c>
      <c r="I348">
        <v>6.2049547369661902</v>
      </c>
      <c r="J348">
        <v>-3.7732960889734901</v>
      </c>
      <c r="K348">
        <v>513.80161646791998</v>
      </c>
      <c r="L348">
        <v>449.42508141849498</v>
      </c>
      <c r="M348">
        <v>54.234170038006603</v>
      </c>
      <c r="N348">
        <v>0.54758605934110904</v>
      </c>
      <c r="O348">
        <v>6.8605383992076998</v>
      </c>
      <c r="P348">
        <v>66.771771771771697</v>
      </c>
      <c r="Q348">
        <v>0.139813125371508</v>
      </c>
    </row>
    <row r="349" spans="1:17" x14ac:dyDescent="0.3">
      <c r="A349" t="s">
        <v>806</v>
      </c>
      <c r="B349" t="s">
        <v>807</v>
      </c>
      <c r="C349" t="str">
        <f>IFERROR(VLOOKUP(Table1[[#This Row],[Ticker]],[1]!Table2[[Symbol]:[Industry]],2,FALSE),"-")</f>
        <v>-</v>
      </c>
      <c r="D349" t="s">
        <v>317</v>
      </c>
      <c r="E349">
        <v>20364.481800000001</v>
      </c>
      <c r="F349">
        <v>1777.75</v>
      </c>
      <c r="G349">
        <v>91.477661577526902</v>
      </c>
      <c r="H349">
        <v>-21.833195183406101</v>
      </c>
      <c r="I349">
        <v>109.28194918692</v>
      </c>
      <c r="J349">
        <v>-7.4879080615771496</v>
      </c>
      <c r="K349">
        <v>1981.82138107177</v>
      </c>
      <c r="L349">
        <v>1396.1499889418701</v>
      </c>
      <c r="M349">
        <v>26.423265522299701</v>
      </c>
      <c r="N349">
        <v>0.385706130320701</v>
      </c>
      <c r="O349">
        <v>59.403740683448099</v>
      </c>
      <c r="P349">
        <v>174.21718340274501</v>
      </c>
      <c r="Q349">
        <v>0.19145186939912401</v>
      </c>
    </row>
    <row r="350" spans="1:17" x14ac:dyDescent="0.3">
      <c r="A350" t="s">
        <v>808</v>
      </c>
      <c r="B350" t="s">
        <v>809</v>
      </c>
      <c r="C350" t="str">
        <f>IFERROR(VLOOKUP(Table1[[#This Row],[Ticker]],[1]!Table2[[Symbol]:[Industry]],2,FALSE),"-")</f>
        <v>-</v>
      </c>
      <c r="D350" t="s">
        <v>283</v>
      </c>
      <c r="E350">
        <v>20181.007186725001</v>
      </c>
      <c r="F350">
        <v>2521.75</v>
      </c>
      <c r="G350">
        <v>-2.2303688570382501</v>
      </c>
      <c r="H350">
        <v>14.1551313167035</v>
      </c>
      <c r="I350">
        <v>-1.2645445989037201</v>
      </c>
      <c r="J350">
        <v>2.5852865587452798</v>
      </c>
      <c r="K350">
        <v>2198.5819381522801</v>
      </c>
      <c r="L350">
        <v>2040.88608972002</v>
      </c>
      <c r="M350">
        <v>91.338387392624995</v>
      </c>
      <c r="N350">
        <v>1.03448386274044</v>
      </c>
      <c r="O350">
        <v>0.68206602557747598</v>
      </c>
      <c r="P350">
        <v>44.1</v>
      </c>
      <c r="Q350">
        <v>7.8031750333209998E-2</v>
      </c>
    </row>
    <row r="351" spans="1:17" hidden="1" x14ac:dyDescent="0.3">
      <c r="A351" t="s">
        <v>810</v>
      </c>
      <c r="B351" t="s">
        <v>811</v>
      </c>
      <c r="C351" t="str">
        <f>IFERROR(VLOOKUP(Table1[[#This Row],[Ticker]],[1]!Table2[[Symbol]:[Industry]],2,FALSE),"-")</f>
        <v>-</v>
      </c>
      <c r="D351" t="s">
        <v>139</v>
      </c>
      <c r="E351">
        <v>20173.740000000002</v>
      </c>
      <c r="F351">
        <v>139.26</v>
      </c>
      <c r="G351">
        <v>-14.037391483681301</v>
      </c>
      <c r="H351">
        <v>-10.1540043553895</v>
      </c>
      <c r="I351">
        <v>-3.9380573911421299</v>
      </c>
      <c r="J351">
        <v>-0.62933505001245804</v>
      </c>
      <c r="K351">
        <v>141.261157356262</v>
      </c>
      <c r="L351">
        <v>133.04770449331599</v>
      </c>
      <c r="M351">
        <v>53.328059728626101</v>
      </c>
      <c r="N351">
        <v>0.39379003018338199</v>
      </c>
      <c r="O351">
        <v>11.1948872612379</v>
      </c>
      <c r="P351">
        <v>20.728218465539602</v>
      </c>
    </row>
    <row r="352" spans="1:17" hidden="1" x14ac:dyDescent="0.3">
      <c r="A352" t="s">
        <v>812</v>
      </c>
      <c r="B352" t="s">
        <v>813</v>
      </c>
      <c r="C352" t="str">
        <f>IFERROR(VLOOKUP(Table1[[#This Row],[Ticker]],[1]!Table2[[Symbol]:[Industry]],2,FALSE),"-")</f>
        <v>-</v>
      </c>
      <c r="D352" t="s">
        <v>139</v>
      </c>
      <c r="E352">
        <v>20155.501969815999</v>
      </c>
      <c r="F352">
        <v>338.06</v>
      </c>
      <c r="G352">
        <v>-16.837568076203599</v>
      </c>
      <c r="H352">
        <v>-2.3968314739509999</v>
      </c>
      <c r="I352">
        <v>-13.289075495284999</v>
      </c>
      <c r="J352">
        <v>-2.40518831954993</v>
      </c>
      <c r="K352">
        <v>340.80765756642</v>
      </c>
      <c r="L352">
        <v>336.31412772219198</v>
      </c>
      <c r="M352">
        <v>42.778347382377802</v>
      </c>
      <c r="N352">
        <v>1.0354584746632101</v>
      </c>
      <c r="O352">
        <v>7.9689995858723304</v>
      </c>
      <c r="P352">
        <v>14.209459459459399</v>
      </c>
      <c r="Q352">
        <v>-0.10379904096142301</v>
      </c>
    </row>
    <row r="353" spans="1:17" x14ac:dyDescent="0.3">
      <c r="A353" t="s">
        <v>814</v>
      </c>
      <c r="B353" t="s">
        <v>815</v>
      </c>
      <c r="C353" t="str">
        <f>IFERROR(VLOOKUP(Table1[[#This Row],[Ticker]],[1]!Table2[[Symbol]:[Industry]],2,FALSE),"-")</f>
        <v>-</v>
      </c>
      <c r="D353" t="s">
        <v>728</v>
      </c>
      <c r="E353">
        <v>20123.627783399999</v>
      </c>
      <c r="F353">
        <v>1494.25</v>
      </c>
      <c r="G353">
        <v>60.713050242227901</v>
      </c>
      <c r="H353">
        <v>-12.631539374792601</v>
      </c>
      <c r="I353">
        <v>40.4141292766231</v>
      </c>
      <c r="J353">
        <v>-4.0502197079822198</v>
      </c>
      <c r="K353">
        <v>1483.31254649058</v>
      </c>
      <c r="L353">
        <v>1193.7008400563</v>
      </c>
      <c r="M353">
        <v>60.0945445943929</v>
      </c>
      <c r="N353">
        <v>0.41996560136637401</v>
      </c>
      <c r="O353">
        <v>26.949974903797798</v>
      </c>
      <c r="P353">
        <v>119.41997063142399</v>
      </c>
      <c r="Q353">
        <v>0.248216562725285</v>
      </c>
    </row>
    <row r="354" spans="1:17" x14ac:dyDescent="0.3">
      <c r="A354" t="s">
        <v>816</v>
      </c>
      <c r="B354" t="s">
        <v>817</v>
      </c>
      <c r="C354" t="str">
        <f>IFERROR(VLOOKUP(Table1[[#This Row],[Ticker]],[1]!Table2[[Symbol]:[Industry]],2,FALSE),"-")</f>
        <v>-</v>
      </c>
      <c r="D354" t="s">
        <v>40</v>
      </c>
      <c r="E354">
        <v>20005.557529379999</v>
      </c>
      <c r="F354">
        <v>905.7</v>
      </c>
      <c r="G354">
        <v>-15.4563610473958</v>
      </c>
      <c r="H354">
        <v>-7.5932269735986804</v>
      </c>
      <c r="I354">
        <v>-9.2869225229921106</v>
      </c>
      <c r="J354">
        <v>1.2032034273115699</v>
      </c>
      <c r="K354">
        <v>916.32744223588702</v>
      </c>
      <c r="L354">
        <v>858.86235284805196</v>
      </c>
      <c r="M354">
        <v>45.164751108889099</v>
      </c>
      <c r="N354">
        <v>0.92159234182675498</v>
      </c>
      <c r="O354">
        <v>13.172132052556</v>
      </c>
      <c r="P354">
        <v>27.348143982002199</v>
      </c>
    </row>
    <row r="355" spans="1:17" hidden="1" x14ac:dyDescent="0.3">
      <c r="A355" t="s">
        <v>818</v>
      </c>
      <c r="B355" t="s">
        <v>819</v>
      </c>
      <c r="C355" t="str">
        <f>IFERROR(VLOOKUP(Table1[[#This Row],[Ticker]],[1]!Table2[[Symbol]:[Industry]],2,FALSE),"-")</f>
        <v>-</v>
      </c>
      <c r="D355" t="s">
        <v>566</v>
      </c>
      <c r="E355">
        <v>19949.938282039999</v>
      </c>
      <c r="F355">
        <v>801.4</v>
      </c>
      <c r="G355">
        <v>-44.020591687461597</v>
      </c>
      <c r="H355">
        <v>-8.1415174035365308</v>
      </c>
      <c r="I355">
        <v>-16.701902302448701</v>
      </c>
      <c r="J355">
        <v>-1.7448229851088599</v>
      </c>
      <c r="K355">
        <v>823.28728287683998</v>
      </c>
      <c r="L355">
        <v>845.92864096556002</v>
      </c>
      <c r="M355">
        <v>41.964372060581503</v>
      </c>
      <c r="N355">
        <v>0.69510445692246903</v>
      </c>
      <c r="O355">
        <v>19.665585225854699</v>
      </c>
      <c r="P355">
        <v>5.69073524563139</v>
      </c>
      <c r="Q355">
        <v>-0.15767998243367101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Row],[Ticker]],[1]!Table2[[Symbol]:[Industry]],2,FALSE),"-")</f>
        <v>-</v>
      </c>
      <c r="D356" t="s">
        <v>46</v>
      </c>
      <c r="E356">
        <v>19800.002473500001</v>
      </c>
      <c r="F356">
        <v>1702.5</v>
      </c>
      <c r="G356">
        <v>211.05333615195599</v>
      </c>
      <c r="H356">
        <v>0.583842786108136</v>
      </c>
      <c r="I356">
        <v>117.709125032438</v>
      </c>
      <c r="J356">
        <v>-4.7166611325078396</v>
      </c>
      <c r="K356">
        <v>1551.66135849839</v>
      </c>
      <c r="L356">
        <v>1117.49912547283</v>
      </c>
      <c r="M356">
        <v>56.496198417061898</v>
      </c>
      <c r="N356">
        <v>0.36171737417947503</v>
      </c>
      <c r="O356">
        <v>5.5330396475770902</v>
      </c>
      <c r="P356">
        <v>254.6875</v>
      </c>
      <c r="Q356">
        <v>0.19048844640753201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Row],[Ticker]],[1]!Table2[[Symbol]:[Industry]],2,FALSE),"-")</f>
        <v>-</v>
      </c>
      <c r="D357" t="s">
        <v>577</v>
      </c>
      <c r="E357">
        <v>19671.2719364</v>
      </c>
      <c r="F357">
        <v>1148</v>
      </c>
      <c r="G357">
        <v>141.31467160403199</v>
      </c>
      <c r="H357">
        <v>26.840805627762901</v>
      </c>
      <c r="I357">
        <v>47.087489444004802</v>
      </c>
      <c r="J357">
        <v>-2.83261664646477</v>
      </c>
      <c r="K357">
        <v>866.63596359675296</v>
      </c>
      <c r="L357">
        <v>685.90476435306095</v>
      </c>
      <c r="M357">
        <v>76.283186131170396</v>
      </c>
      <c r="N357">
        <v>1.38691699897511</v>
      </c>
      <c r="O357">
        <v>3.5714285714285801</v>
      </c>
      <c r="P357">
        <v>178.40426821874601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Row],[Ticker]],[1]!Table2[[Symbol]:[Industry]],2,FALSE),"-")</f>
        <v>-</v>
      </c>
      <c r="D358" t="s">
        <v>27</v>
      </c>
      <c r="E358">
        <v>19660.708150439001</v>
      </c>
      <c r="F358">
        <v>100.57</v>
      </c>
      <c r="G358">
        <v>-19.883092099944601</v>
      </c>
      <c r="H358">
        <v>-11.450060137687201</v>
      </c>
      <c r="I358">
        <v>0.29905601091971601</v>
      </c>
      <c r="J358">
        <v>-2.7320754220323602</v>
      </c>
      <c r="K358">
        <v>89.251026811002305</v>
      </c>
      <c r="L358">
        <v>85.446161074961196</v>
      </c>
      <c r="M358">
        <v>68.623816931226699</v>
      </c>
      <c r="N358">
        <v>0.67672823950771099</v>
      </c>
      <c r="O358">
        <v>10.768618872427099</v>
      </c>
      <c r="P358">
        <v>54.604150653343503</v>
      </c>
      <c r="Q358">
        <v>9.2554963854055997E-2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Row],[Ticker]],[1]!Table2[[Symbol]:[Industry]],2,FALSE),"-")</f>
        <v>-</v>
      </c>
      <c r="D359" t="s">
        <v>402</v>
      </c>
      <c r="E359">
        <v>19653.491813189899</v>
      </c>
      <c r="F359">
        <v>8282.85</v>
      </c>
      <c r="G359">
        <v>1.2030352649385501</v>
      </c>
      <c r="H359">
        <v>1.27636267997179</v>
      </c>
      <c r="I359">
        <v>21.432106487835</v>
      </c>
      <c r="J359">
        <v>0.936376132488563</v>
      </c>
      <c r="K359">
        <v>7928.3887056470503</v>
      </c>
      <c r="L359">
        <v>7246.5123422858896</v>
      </c>
      <c r="M359">
        <v>63.678304976824997</v>
      </c>
      <c r="N359">
        <v>0.33624872157603802</v>
      </c>
      <c r="O359">
        <v>8.4167889071998108</v>
      </c>
      <c r="P359">
        <v>50.965078555024903</v>
      </c>
      <c r="Q359">
        <v>3.6481987875450002E-3</v>
      </c>
    </row>
    <row r="360" spans="1:17" hidden="1" x14ac:dyDescent="0.3">
      <c r="A360" t="s">
        <v>828</v>
      </c>
      <c r="B360" t="s">
        <v>829</v>
      </c>
      <c r="C360" t="str">
        <f>IFERROR(VLOOKUP(Table1[[#This Row],[Ticker]],[1]!Table2[[Symbol]:[Industry]],2,FALSE),"-")</f>
        <v>-</v>
      </c>
      <c r="D360" t="s">
        <v>127</v>
      </c>
      <c r="E360">
        <v>19638.143192700001</v>
      </c>
      <c r="F360">
        <v>14729.4</v>
      </c>
      <c r="G360">
        <v>120.40377477656099</v>
      </c>
      <c r="H360">
        <v>-1.24710338624614</v>
      </c>
      <c r="I360">
        <v>58.616966614918397</v>
      </c>
      <c r="J360">
        <v>1.1778022100977701</v>
      </c>
      <c r="K360">
        <v>13231.7655744697</v>
      </c>
      <c r="L360">
        <v>9747.0146472035594</v>
      </c>
      <c r="M360">
        <v>39.854552227454697</v>
      </c>
      <c r="N360">
        <v>0.253786378530303</v>
      </c>
      <c r="O360">
        <v>6.6037992043124598</v>
      </c>
      <c r="P360">
        <v>229.56470180227501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Row],[Ticker]],[1]!Table2[[Symbol]:[Industry]],2,FALSE),"-")</f>
        <v>-</v>
      </c>
      <c r="D361" t="s">
        <v>528</v>
      </c>
      <c r="E361">
        <v>19636.051013845001</v>
      </c>
      <c r="F361">
        <v>462.85</v>
      </c>
      <c r="G361">
        <v>-49.750057969388699</v>
      </c>
      <c r="H361">
        <v>0.33998482375274203</v>
      </c>
      <c r="I361">
        <v>-34.316890067760603</v>
      </c>
      <c r="J361">
        <v>-0.96407080705959503</v>
      </c>
      <c r="K361">
        <v>451.36687006652397</v>
      </c>
      <c r="L361">
        <v>474.779774970407</v>
      </c>
      <c r="M361">
        <v>62.882018052801797</v>
      </c>
      <c r="N361">
        <v>0.74025798102306795</v>
      </c>
      <c r="O361">
        <v>48.000987532758003</v>
      </c>
      <c r="P361">
        <v>52.113185224135599</v>
      </c>
      <c r="Q361">
        <v>5.3482140956676E-2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Row],[Ticker]],[1]!Table2[[Symbol]:[Industry]],2,FALSE),"-")</f>
        <v>-</v>
      </c>
      <c r="D362" t="s">
        <v>163</v>
      </c>
      <c r="E362">
        <v>19532.408619149999</v>
      </c>
      <c r="F362">
        <v>816.9</v>
      </c>
      <c r="G362">
        <v>107.787881606501</v>
      </c>
      <c r="H362">
        <v>-0.82851221650340501</v>
      </c>
      <c r="I362">
        <v>25.9799829271407</v>
      </c>
      <c r="J362">
        <v>-1.28501072568813</v>
      </c>
      <c r="K362">
        <v>809.605482935341</v>
      </c>
      <c r="L362">
        <v>669.593674769769</v>
      </c>
      <c r="M362">
        <v>55.015402488847599</v>
      </c>
      <c r="N362">
        <v>0.54343828526180304</v>
      </c>
      <c r="O362">
        <v>19.965724078834601</v>
      </c>
      <c r="P362">
        <v>172.29999999999899</v>
      </c>
      <c r="Q362">
        <v>0.182874543595199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Row],[Ticker]],[1]!Table2[[Symbol]:[Industry]],2,FALSE),"-")</f>
        <v>-</v>
      </c>
      <c r="D363" t="s">
        <v>632</v>
      </c>
      <c r="E363">
        <v>19497.663018105999</v>
      </c>
      <c r="F363">
        <v>202.67</v>
      </c>
      <c r="G363">
        <v>35.319469366744897</v>
      </c>
      <c r="H363">
        <v>6.5255354479630201</v>
      </c>
      <c r="I363">
        <v>14.6443277671245</v>
      </c>
      <c r="J363">
        <v>7.2574789870143404</v>
      </c>
      <c r="K363">
        <v>173.81632243273299</v>
      </c>
      <c r="L363">
        <v>151.71899331011701</v>
      </c>
      <c r="M363">
        <v>81.435836886639805</v>
      </c>
      <c r="N363">
        <v>1.0249010495430599</v>
      </c>
      <c r="O363">
        <v>1.8404302560813099</v>
      </c>
      <c r="P363">
        <v>79.991119005328599</v>
      </c>
      <c r="Q363">
        <v>4.2611537965837998E-2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Row],[Ticker]],[1]!Table2[[Symbol]:[Industry]],2,FALSE),"-")</f>
        <v>-</v>
      </c>
      <c r="D364" t="s">
        <v>80</v>
      </c>
      <c r="E364">
        <v>19417.326326499999</v>
      </c>
      <c r="F364">
        <v>821.75</v>
      </c>
      <c r="G364">
        <v>-35.282155954049998</v>
      </c>
      <c r="H364">
        <v>-1.35893441816167</v>
      </c>
      <c r="I364">
        <v>-18.236062968273199</v>
      </c>
      <c r="J364">
        <v>-1.47325836719545</v>
      </c>
      <c r="K364">
        <v>812.00380465199305</v>
      </c>
      <c r="L364">
        <v>842.07237830624501</v>
      </c>
      <c r="M364">
        <v>57.606333754837401</v>
      </c>
      <c r="N364">
        <v>0.79785284794411804</v>
      </c>
      <c r="O364">
        <v>28.773958016428299</v>
      </c>
      <c r="P364">
        <v>17.3928571428571</v>
      </c>
      <c r="Q364">
        <v>-9.1731955469217002E-2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Row],[Ticker]],[1]!Table2[[Symbol]:[Industry]],2,FALSE),"-")</f>
        <v>-</v>
      </c>
      <c r="D365" t="s">
        <v>139</v>
      </c>
      <c r="E365">
        <v>19340.925924075</v>
      </c>
      <c r="F365">
        <v>1713.3</v>
      </c>
      <c r="G365">
        <v>163.028928326939</v>
      </c>
      <c r="H365">
        <v>-6.07476942419264</v>
      </c>
      <c r="I365">
        <v>-4.15155170150733</v>
      </c>
      <c r="J365">
        <v>-1.9375300434248399</v>
      </c>
      <c r="K365">
        <v>1789.61522885302</v>
      </c>
      <c r="L365">
        <v>1519.12636215831</v>
      </c>
      <c r="M365">
        <v>47.536645504055201</v>
      </c>
      <c r="N365">
        <v>0.57533383271636296</v>
      </c>
      <c r="O365">
        <v>26.119384431914799</v>
      </c>
      <c r="P365">
        <v>198.44641324775901</v>
      </c>
      <c r="Q365">
        <v>8.3948835377131006E-2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Row],[Ticker]],[1]!Table2[[Symbol]:[Industry]],2,FALSE),"-")</f>
        <v>-</v>
      </c>
      <c r="D366" t="s">
        <v>54</v>
      </c>
      <c r="E366">
        <v>19323.505301419998</v>
      </c>
      <c r="F366">
        <v>1211.9000000000001</v>
      </c>
      <c r="G366">
        <v>-43.8474512902595</v>
      </c>
      <c r="H366">
        <v>-9.4946547110863708</v>
      </c>
      <c r="I366">
        <v>-31.204020550056601</v>
      </c>
      <c r="J366">
        <v>-2.7390139769095501</v>
      </c>
      <c r="K366">
        <v>1293.14337836608</v>
      </c>
      <c r="L366">
        <v>1382.9723908974499</v>
      </c>
      <c r="M366">
        <v>38.8398955682229</v>
      </c>
      <c r="N366">
        <v>0.73003489711005898</v>
      </c>
      <c r="O366">
        <v>48.197045960887799</v>
      </c>
      <c r="P366">
        <v>5.1084128360797898</v>
      </c>
      <c r="Q366">
        <v>5.1877821588466003E-2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Row],[Ticker]],[1]!Table2[[Symbol]:[Industry]],2,FALSE),"-")</f>
        <v>-</v>
      </c>
      <c r="D367" t="s">
        <v>262</v>
      </c>
      <c r="E367">
        <v>19007.942205744999</v>
      </c>
      <c r="F367">
        <v>1310.1500000000001</v>
      </c>
      <c r="G367">
        <v>153.205712240813</v>
      </c>
      <c r="H367">
        <v>4.1704175027192996</v>
      </c>
      <c r="I367">
        <v>30.484848360646499</v>
      </c>
      <c r="J367">
        <v>-0.45055547342466301</v>
      </c>
      <c r="K367">
        <v>1256.3188332541399</v>
      </c>
      <c r="L367">
        <v>1006.09109751762</v>
      </c>
      <c r="M367">
        <v>57.175087502339899</v>
      </c>
      <c r="N367">
        <v>1.4305885768411899</v>
      </c>
      <c r="O367">
        <v>10.674350265236701</v>
      </c>
      <c r="P367">
        <v>186.05895196506501</v>
      </c>
      <c r="Q367">
        <v>0.18848510888804701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Row],[Ticker]],[1]!Table2[[Symbol]:[Industry]],2,FALSE),"-")</f>
        <v>-</v>
      </c>
      <c r="D368" t="s">
        <v>632</v>
      </c>
      <c r="E368">
        <v>18905.858294310001</v>
      </c>
      <c r="F368">
        <v>37.57</v>
      </c>
      <c r="G368">
        <v>-27.624462240127599</v>
      </c>
      <c r="H368">
        <v>-2.8045279155989502</v>
      </c>
      <c r="I368">
        <v>-26.531219218438</v>
      </c>
      <c r="J368">
        <v>-1.23766299379908</v>
      </c>
      <c r="K368">
        <v>37.932664862261198</v>
      </c>
      <c r="L368">
        <v>38.360589500229899</v>
      </c>
      <c r="M368">
        <v>48.900722955965897</v>
      </c>
      <c r="N368">
        <v>0.48505709548258702</v>
      </c>
      <c r="O368">
        <v>40.803832845355302</v>
      </c>
      <c r="P368">
        <v>15.956790123456701</v>
      </c>
      <c r="Q368">
        <v>4.2406643854586E-2</v>
      </c>
    </row>
    <row r="369" spans="1:17" hidden="1" x14ac:dyDescent="0.3">
      <c r="A369" t="s">
        <v>846</v>
      </c>
      <c r="B369" t="s">
        <v>847</v>
      </c>
      <c r="C369" t="str">
        <f>IFERROR(VLOOKUP(Table1[[#This Row],[Ticker]],[1]!Table2[[Symbol]:[Industry]],2,FALSE),"-")</f>
        <v>-</v>
      </c>
      <c r="D369" t="s">
        <v>848</v>
      </c>
      <c r="E369">
        <v>18837.80928876</v>
      </c>
      <c r="F369">
        <v>1734.8</v>
      </c>
      <c r="G369">
        <v>-6.4965853053815801</v>
      </c>
      <c r="H369">
        <v>1.2295300537893601</v>
      </c>
      <c r="I369">
        <v>10.658225462672499</v>
      </c>
      <c r="J369">
        <v>9.8293001812236795</v>
      </c>
      <c r="K369">
        <v>1661.7944705534701</v>
      </c>
      <c r="M369">
        <v>58.759634162452002</v>
      </c>
      <c r="N369">
        <v>0.89026970191740495</v>
      </c>
      <c r="O369">
        <v>11.7391053723772</v>
      </c>
      <c r="P369">
        <v>40.851703000040501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Row],[Ticker]],[1]!Table2[[Symbol]:[Industry]],2,FALSE),"-")</f>
        <v>-</v>
      </c>
      <c r="D370" t="s">
        <v>127</v>
      </c>
      <c r="E370">
        <v>18813.413206329999</v>
      </c>
      <c r="F370">
        <v>717.35</v>
      </c>
      <c r="G370">
        <v>94.737232093209997</v>
      </c>
      <c r="H370">
        <v>10.7781767038121</v>
      </c>
      <c r="I370">
        <v>15.821854541780599</v>
      </c>
      <c r="J370">
        <v>-0.34292510336994703</v>
      </c>
      <c r="K370">
        <v>647.66678098779903</v>
      </c>
      <c r="L370">
        <v>554.86190251259598</v>
      </c>
      <c r="M370">
        <v>62.265935198851899</v>
      </c>
      <c r="N370">
        <v>0.90119760478469302</v>
      </c>
      <c r="O370">
        <v>4.5514741757858701</v>
      </c>
      <c r="P370">
        <v>127.802476976818</v>
      </c>
      <c r="Q370">
        <v>0.17746573898624199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Row],[Ticker]],[1]!Table2[[Symbol]:[Industry]],2,FALSE),"-")</f>
        <v>-</v>
      </c>
      <c r="D371" t="s">
        <v>431</v>
      </c>
      <c r="E371">
        <v>18689.64904651</v>
      </c>
      <c r="F371">
        <v>1309.0999999999999</v>
      </c>
      <c r="G371">
        <v>41.987248655834797</v>
      </c>
      <c r="H371">
        <v>-6.57041342785719</v>
      </c>
      <c r="I371">
        <v>24.903512835432199</v>
      </c>
      <c r="J371">
        <v>-9.8252034110421</v>
      </c>
      <c r="K371">
        <v>1293.2719552112101</v>
      </c>
      <c r="L371">
        <v>1086.54953906269</v>
      </c>
      <c r="M371">
        <v>41.562829461733799</v>
      </c>
      <c r="N371">
        <v>0.492555209514425</v>
      </c>
      <c r="O371">
        <v>17.920708883966</v>
      </c>
      <c r="P371">
        <v>79.945017182130499</v>
      </c>
      <c r="Q371">
        <v>0.15729432984859301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Row],[Ticker]],[1]!Table2[[Symbol]:[Industry]],2,FALSE),"-")</f>
        <v>-</v>
      </c>
      <c r="D372" t="s">
        <v>566</v>
      </c>
      <c r="E372">
        <v>18678.264750499999</v>
      </c>
      <c r="F372">
        <v>1453.25</v>
      </c>
      <c r="G372">
        <v>-44.067679196331497</v>
      </c>
      <c r="H372">
        <v>-10.9842302527772</v>
      </c>
      <c r="I372">
        <v>-11.622870610537399</v>
      </c>
      <c r="J372">
        <v>9.9579873208139394E-2</v>
      </c>
      <c r="K372">
        <v>1475.8557839433799</v>
      </c>
      <c r="L372">
        <v>1484.21029065875</v>
      </c>
      <c r="M372">
        <v>49.105831863558102</v>
      </c>
      <c r="N372">
        <v>0.59365602636082704</v>
      </c>
      <c r="O372">
        <v>20.347496989506201</v>
      </c>
      <c r="P372">
        <v>14.5193065405831</v>
      </c>
      <c r="Q372">
        <v>-0.103484251969939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Row],[Ticker]],[1]!Table2[[Symbol]:[Industry]],2,FALSE),"-")</f>
        <v>-</v>
      </c>
      <c r="D373" t="s">
        <v>124</v>
      </c>
      <c r="E373">
        <v>18465.020775314999</v>
      </c>
      <c r="F373">
        <v>70.650000000000006</v>
      </c>
      <c r="G373">
        <v>359.071580883004</v>
      </c>
      <c r="H373">
        <v>-15.8477867368816</v>
      </c>
      <c r="I373">
        <v>40.221133932997603</v>
      </c>
      <c r="J373">
        <v>-2.0113748384788299</v>
      </c>
      <c r="K373">
        <v>69.905235533373997</v>
      </c>
      <c r="L373">
        <v>52.014231416476001</v>
      </c>
      <c r="M373">
        <v>37.062151562553296</v>
      </c>
      <c r="N373">
        <v>0.40117011038607497</v>
      </c>
      <c r="O373">
        <v>29.3701344656758</v>
      </c>
      <c r="P373">
        <v>399.29328621908098</v>
      </c>
      <c r="Q373">
        <v>0.15482791048231601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Row],[Ticker]],[1]!Table2[[Symbol]:[Industry]],2,FALSE),"-")</f>
        <v>-</v>
      </c>
      <c r="D374" t="s">
        <v>54</v>
      </c>
      <c r="E374">
        <v>18426.8840503299</v>
      </c>
      <c r="F374">
        <v>217.7</v>
      </c>
      <c r="G374">
        <v>21.115119029273298</v>
      </c>
      <c r="H374">
        <v>0.61164896113533496</v>
      </c>
      <c r="I374">
        <v>8.8512614827231797</v>
      </c>
      <c r="J374">
        <v>5.41507822217529</v>
      </c>
      <c r="K374">
        <v>204.87119177028501</v>
      </c>
      <c r="L374">
        <v>183.20913880234701</v>
      </c>
      <c r="M374">
        <v>67.825812601502605</v>
      </c>
      <c r="N374">
        <v>0.83171030808582003</v>
      </c>
      <c r="O374">
        <v>5.8337161231051899</v>
      </c>
      <c r="P374">
        <v>73.673713601914599</v>
      </c>
      <c r="Q374">
        <v>1.7969700179309999E-2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Row],[Ticker]],[1]!Table2[[Symbol]:[Industry]],2,FALSE),"-")</f>
        <v>-</v>
      </c>
      <c r="D375" t="s">
        <v>514</v>
      </c>
      <c r="E375">
        <v>18320.256260865001</v>
      </c>
      <c r="F375">
        <v>1620.45</v>
      </c>
      <c r="G375">
        <v>5.4015383441551901</v>
      </c>
      <c r="H375">
        <v>-9.3852357999779308</v>
      </c>
      <c r="I375">
        <v>-3.2776203345458699</v>
      </c>
      <c r="J375">
        <v>-4.5349944181496999</v>
      </c>
      <c r="K375">
        <v>1691.51295629532</v>
      </c>
      <c r="L375">
        <v>1600.06722180976</v>
      </c>
      <c r="M375">
        <v>40.2727287180156</v>
      </c>
      <c r="N375">
        <v>0.76121974052615304</v>
      </c>
      <c r="O375">
        <v>17.371717732728499</v>
      </c>
      <c r="P375">
        <v>42.544862772695197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Row],[Ticker]],[1]!Table2[[Symbol]:[Industry]],2,FALSE),"-")</f>
        <v>-</v>
      </c>
      <c r="D376" t="s">
        <v>499</v>
      </c>
      <c r="E376">
        <v>18319.81398114</v>
      </c>
      <c r="F376">
        <v>660.9</v>
      </c>
      <c r="G376">
        <v>103.966994225706</v>
      </c>
      <c r="H376">
        <v>5.9670049431719301</v>
      </c>
      <c r="I376">
        <v>15.9789625529757</v>
      </c>
      <c r="J376">
        <v>1.2010822048787</v>
      </c>
      <c r="K376">
        <v>595.598354966334</v>
      </c>
      <c r="L376">
        <v>485.31854301595001</v>
      </c>
      <c r="M376">
        <v>61.541420477040496</v>
      </c>
      <c r="N376">
        <v>1.3866880475279999</v>
      </c>
      <c r="O376">
        <v>9.5475866243001892</v>
      </c>
      <c r="P376">
        <v>182.55664814023001</v>
      </c>
      <c r="Q376">
        <v>0.24136701822960599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Row],[Ticker]],[1]!Table2[[Symbol]:[Industry]],2,FALSE),"-")</f>
        <v>-</v>
      </c>
      <c r="D377" t="s">
        <v>24</v>
      </c>
      <c r="E377">
        <v>18183.974658276002</v>
      </c>
      <c r="F377">
        <v>225.96</v>
      </c>
      <c r="G377">
        <v>58.2091640943013</v>
      </c>
      <c r="H377">
        <v>-2.9158007848422201</v>
      </c>
      <c r="I377">
        <v>9.3076953197750196</v>
      </c>
      <c r="J377">
        <v>-0.53842628691042305</v>
      </c>
      <c r="K377">
        <v>212.709139303341</v>
      </c>
      <c r="L377">
        <v>186.943913702929</v>
      </c>
      <c r="M377">
        <v>62.884871440077298</v>
      </c>
      <c r="N377">
        <v>0.57033065366533298</v>
      </c>
      <c r="O377">
        <v>3.0049566294919301</v>
      </c>
      <c r="P377">
        <v>90.362257792754804</v>
      </c>
      <c r="Q377">
        <v>0.20159576391703499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Row],[Ticker]],[1]!Table2[[Symbol]:[Industry]],2,FALSE),"-")</f>
        <v>-</v>
      </c>
      <c r="D378" t="s">
        <v>306</v>
      </c>
      <c r="E378">
        <v>18091.782609720001</v>
      </c>
      <c r="F378">
        <v>479.3</v>
      </c>
      <c r="G378">
        <v>175.722823502349</v>
      </c>
      <c r="H378">
        <v>64.931343130804194</v>
      </c>
      <c r="I378">
        <v>45.719151862845003</v>
      </c>
      <c r="J378">
        <v>13.7094410864862</v>
      </c>
      <c r="K378">
        <v>348.76151995578601</v>
      </c>
      <c r="L378">
        <v>277.77855741190001</v>
      </c>
      <c r="M378">
        <v>75.925176480934596</v>
      </c>
      <c r="N378">
        <v>1.2085914934939599</v>
      </c>
      <c r="O378">
        <v>6.2799916544961301</v>
      </c>
      <c r="P378">
        <v>206.85019206145901</v>
      </c>
      <c r="Q378">
        <v>0.14266001563142899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Row],[Ticker]],[1]!Table2[[Symbol]:[Industry]],2,FALSE),"-")</f>
        <v>-</v>
      </c>
      <c r="D379" t="s">
        <v>412</v>
      </c>
      <c r="E379">
        <v>18054.224375824</v>
      </c>
      <c r="F379">
        <v>112.84</v>
      </c>
      <c r="G379">
        <v>-36.522421423800999</v>
      </c>
      <c r="H379">
        <v>-0.12390766111500399</v>
      </c>
      <c r="I379">
        <v>-17.6377594903439</v>
      </c>
      <c r="J379">
        <v>2.1255134348360198</v>
      </c>
      <c r="K379">
        <v>112.69646473802</v>
      </c>
      <c r="L379">
        <v>114.40622561122299</v>
      </c>
      <c r="M379">
        <v>65.458980794019098</v>
      </c>
      <c r="N379">
        <v>0.67606528439096003</v>
      </c>
      <c r="O379">
        <v>21.410847217298802</v>
      </c>
      <c r="P379">
        <v>7.9808612440191302</v>
      </c>
      <c r="Q379">
        <v>0.115525833996809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Row],[Ticker]],[1]!Table2[[Symbol]:[Industry]],2,FALSE),"-")</f>
        <v>-</v>
      </c>
      <c r="D380" t="s">
        <v>446</v>
      </c>
      <c r="E380">
        <v>17949.652662150002</v>
      </c>
      <c r="F380">
        <v>290.3</v>
      </c>
      <c r="G380">
        <v>2.03883860951712</v>
      </c>
      <c r="H380">
        <v>-12.872461429279401</v>
      </c>
      <c r="I380">
        <v>19.4939558287703</v>
      </c>
      <c r="J380">
        <v>-3.72893890983979</v>
      </c>
      <c r="K380">
        <v>302.78230127789698</v>
      </c>
      <c r="L380">
        <v>269.45120269371398</v>
      </c>
      <c r="M380">
        <v>45.925446219637998</v>
      </c>
      <c r="N380">
        <v>0.59285636258840801</v>
      </c>
      <c r="O380">
        <v>22.597313124354098</v>
      </c>
      <c r="P380">
        <v>56.2432723358449</v>
      </c>
      <c r="Q380">
        <v>5.5039448850817997E-2</v>
      </c>
    </row>
    <row r="381" spans="1:17" x14ac:dyDescent="0.3">
      <c r="A381" t="s">
        <v>871</v>
      </c>
      <c r="B381" t="s">
        <v>872</v>
      </c>
      <c r="C381" t="str">
        <f>IFERROR(VLOOKUP(Table1[[#This Row],[Ticker]],[1]!Table2[[Symbol]:[Industry]],2,FALSE),"-")</f>
        <v>-</v>
      </c>
      <c r="D381" t="s">
        <v>133</v>
      </c>
      <c r="E381">
        <v>17941.789133099999</v>
      </c>
      <c r="F381">
        <v>2994.25</v>
      </c>
      <c r="G381">
        <v>-30.993206469090001</v>
      </c>
      <c r="H381">
        <v>-3.9128587453952202</v>
      </c>
      <c r="I381">
        <v>-2.26295413200328</v>
      </c>
      <c r="J381">
        <v>1.71232502903892</v>
      </c>
      <c r="K381">
        <v>2796.4871856864902</v>
      </c>
      <c r="L381">
        <v>2711.8692403436398</v>
      </c>
      <c r="M381">
        <v>70.802568130020006</v>
      </c>
      <c r="N381">
        <v>0.99323460411530196</v>
      </c>
      <c r="O381">
        <v>9.9440594472739399</v>
      </c>
      <c r="P381">
        <v>34.271300448430402</v>
      </c>
      <c r="Q381">
        <v>-7.7772595383245005E-2</v>
      </c>
    </row>
    <row r="382" spans="1:17" x14ac:dyDescent="0.3">
      <c r="A382" t="s">
        <v>873</v>
      </c>
      <c r="B382" t="s">
        <v>874</v>
      </c>
      <c r="C382" t="str">
        <f>IFERROR(VLOOKUP(Table1[[#This Row],[Ticker]],[1]!Table2[[Symbol]:[Industry]],2,FALSE),"-")</f>
        <v>-</v>
      </c>
      <c r="D382" t="s">
        <v>21</v>
      </c>
      <c r="E382">
        <v>17856.11965194</v>
      </c>
      <c r="F382">
        <v>646.35</v>
      </c>
      <c r="G382">
        <v>3.3985489228985801</v>
      </c>
      <c r="H382">
        <v>-14.9949165605657</v>
      </c>
      <c r="I382">
        <v>-31.724998110854202</v>
      </c>
      <c r="J382">
        <v>-0.61893812299580298</v>
      </c>
      <c r="K382">
        <v>646.73165705173994</v>
      </c>
      <c r="L382">
        <v>645.99713411356799</v>
      </c>
      <c r="M382">
        <v>66.467076972142607</v>
      </c>
      <c r="N382">
        <v>1.3631669310455801</v>
      </c>
      <c r="O382">
        <v>33.341069080219697</v>
      </c>
      <c r="P382">
        <v>36.822607959356397</v>
      </c>
      <c r="Q382">
        <v>3.9986280939357001E-2</v>
      </c>
    </row>
    <row r="383" spans="1:17" x14ac:dyDescent="0.3">
      <c r="A383" t="s">
        <v>875</v>
      </c>
      <c r="B383" t="s">
        <v>876</v>
      </c>
      <c r="C383" t="str">
        <f>IFERROR(VLOOKUP(Table1[[#This Row],[Ticker]],[1]!Table2[[Symbol]:[Industry]],2,FALSE),"-")</f>
        <v>-</v>
      </c>
      <c r="D383" t="s">
        <v>785</v>
      </c>
      <c r="E383">
        <v>17845.895097500001</v>
      </c>
      <c r="F383">
        <v>433.75</v>
      </c>
      <c r="G383">
        <v>25.027301839901799</v>
      </c>
      <c r="H383">
        <v>20.069666049860601</v>
      </c>
      <c r="I383">
        <v>2.9040666719005301</v>
      </c>
      <c r="J383">
        <v>7.4744997198688203</v>
      </c>
      <c r="K383">
        <v>370.45155640879</v>
      </c>
      <c r="L383">
        <v>333.11385175107199</v>
      </c>
      <c r="M383">
        <v>77.983164341126397</v>
      </c>
      <c r="N383">
        <v>1.29259610581304</v>
      </c>
      <c r="O383">
        <v>1.09510086455331</v>
      </c>
      <c r="P383">
        <v>88.751087902523906</v>
      </c>
      <c r="Q383">
        <v>0.194824222130105</v>
      </c>
    </row>
    <row r="384" spans="1:17" x14ac:dyDescent="0.3">
      <c r="A384" t="s">
        <v>877</v>
      </c>
      <c r="B384" t="s">
        <v>878</v>
      </c>
      <c r="C384" t="str">
        <f>IFERROR(VLOOKUP(Table1[[#This Row],[Ticker]],[1]!Table2[[Symbol]:[Industry]],2,FALSE),"-")</f>
        <v>-</v>
      </c>
      <c r="D384" t="s">
        <v>879</v>
      </c>
      <c r="E384">
        <v>17778.282659799999</v>
      </c>
      <c r="F384">
        <v>800.2</v>
      </c>
      <c r="G384">
        <v>-11.570462813305801</v>
      </c>
      <c r="H384">
        <v>12.2042055909039</v>
      </c>
      <c r="I384">
        <v>-1.99258759727063</v>
      </c>
      <c r="J384">
        <v>7.6451934403650803</v>
      </c>
      <c r="K384">
        <v>716.60927545652601</v>
      </c>
      <c r="L384">
        <v>689.10075827879598</v>
      </c>
      <c r="M384">
        <v>84.287218197236598</v>
      </c>
      <c r="N384">
        <v>1.63343391471679</v>
      </c>
      <c r="O384">
        <v>6.1609597600599697</v>
      </c>
      <c r="P384">
        <v>34.713804713804699</v>
      </c>
      <c r="Q384">
        <v>8.3773096829224999E-2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Row],[Ticker]],[1]!Table2[[Symbol]:[Industry]],2,FALSE),"-")</f>
        <v>-</v>
      </c>
      <c r="D385" t="s">
        <v>172</v>
      </c>
      <c r="E385">
        <v>17759.447922709998</v>
      </c>
      <c r="F385">
        <v>1148.9000000000001</v>
      </c>
      <c r="G385">
        <v>-2.9965928292372999</v>
      </c>
      <c r="H385">
        <v>9.9056391568636197</v>
      </c>
      <c r="I385">
        <v>1.7256283927732301</v>
      </c>
      <c r="J385">
        <v>-2.3675841500391601</v>
      </c>
      <c r="K385">
        <v>1065.24729268073</v>
      </c>
      <c r="L385">
        <v>997.95091573432501</v>
      </c>
      <c r="M385">
        <v>58.848723632823202</v>
      </c>
      <c r="N385">
        <v>1.1208167987217399</v>
      </c>
      <c r="O385">
        <v>4.3345809034728697</v>
      </c>
      <c r="P385">
        <v>38.022585295531002</v>
      </c>
      <c r="Q385">
        <v>8.0945422424760008E-3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Row],[Ticker]],[1]!Table2[[Symbol]:[Industry]],2,FALSE),"-")</f>
        <v>-</v>
      </c>
      <c r="D386" t="s">
        <v>303</v>
      </c>
      <c r="E386">
        <v>17755.139388545002</v>
      </c>
      <c r="F386">
        <v>813.65</v>
      </c>
      <c r="G386">
        <v>25.435780694721601</v>
      </c>
      <c r="H386">
        <v>-3.3416163171072499</v>
      </c>
      <c r="I386">
        <v>-15.855142644082299</v>
      </c>
      <c r="J386">
        <v>5.0697267113988396</v>
      </c>
      <c r="K386">
        <v>806.31405193932801</v>
      </c>
      <c r="L386">
        <v>752.25061174505799</v>
      </c>
      <c r="M386">
        <v>60.347324814452797</v>
      </c>
      <c r="N386">
        <v>0.52341548155441797</v>
      </c>
      <c r="O386">
        <v>17.7410434461992</v>
      </c>
      <c r="P386">
        <v>60.514894456500201</v>
      </c>
      <c r="Q386">
        <v>0.18891729040205099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Row],[Ticker]],[1]!Table2[[Symbol]:[Industry]],2,FALSE),"-")</f>
        <v>-</v>
      </c>
      <c r="D387" t="s">
        <v>223</v>
      </c>
      <c r="E387">
        <v>17671.129112999999</v>
      </c>
      <c r="F387">
        <v>2532.6999999999998</v>
      </c>
      <c r="G387">
        <v>127.16677416512999</v>
      </c>
      <c r="H387">
        <v>9.99014073669934</v>
      </c>
      <c r="I387">
        <v>33.905521815093202</v>
      </c>
      <c r="J387">
        <v>5.2574412469289697</v>
      </c>
      <c r="K387">
        <v>2178.2171153691902</v>
      </c>
      <c r="L387">
        <v>1753.5814948561399</v>
      </c>
      <c r="M387">
        <v>70.815380266921196</v>
      </c>
      <c r="N387">
        <v>0.60329491033201899</v>
      </c>
      <c r="O387">
        <v>2.8526868559245</v>
      </c>
      <c r="P387">
        <v>161.089634554919</v>
      </c>
      <c r="Q387">
        <v>7.2917305862624002E-2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Row],[Ticker]],[1]!Table2[[Symbol]:[Industry]],2,FALSE),"-")</f>
        <v>-</v>
      </c>
      <c r="D388" t="s">
        <v>54</v>
      </c>
      <c r="E388">
        <v>17613.293342172001</v>
      </c>
      <c r="F388">
        <v>213.51</v>
      </c>
      <c r="G388">
        <v>-23.140772875340001</v>
      </c>
      <c r="H388">
        <v>1.12662394168214</v>
      </c>
      <c r="I388">
        <v>-25.372218887849101</v>
      </c>
      <c r="J388">
        <v>3.9856718539116498</v>
      </c>
      <c r="K388">
        <v>212.45115197407199</v>
      </c>
      <c r="L388">
        <v>212.01928560063899</v>
      </c>
      <c r="M388">
        <v>61.363552387675703</v>
      </c>
      <c r="N388">
        <v>2.5308975475989901</v>
      </c>
      <c r="O388">
        <v>35.473748302187197</v>
      </c>
      <c r="P388">
        <v>16.6561945089468</v>
      </c>
      <c r="Q388">
        <v>4.9963960569470001E-2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Row],[Ticker]],[1]!Table2[[Symbol]:[Industry]],2,FALSE),"-")</f>
        <v>-</v>
      </c>
      <c r="D389" t="s">
        <v>51</v>
      </c>
      <c r="E389">
        <v>17589.20937081</v>
      </c>
      <c r="F389">
        <v>1292.55</v>
      </c>
      <c r="G389">
        <v>31.5818272075193</v>
      </c>
      <c r="H389">
        <v>15.236420585617299</v>
      </c>
      <c r="I389">
        <v>35.433833387574303</v>
      </c>
      <c r="J389">
        <v>4.8768530986012397</v>
      </c>
      <c r="K389">
        <v>1107.2905026896201</v>
      </c>
      <c r="L389">
        <v>957.76178604210804</v>
      </c>
      <c r="M389">
        <v>82.847439495970605</v>
      </c>
      <c r="N389">
        <v>1.08942643651854</v>
      </c>
      <c r="O389">
        <v>0.49901357781130201</v>
      </c>
      <c r="P389">
        <v>63.1286678866662</v>
      </c>
      <c r="Q389">
        <v>4.7810627385917001E-2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Row],[Ticker]],[1]!Table2[[Symbol]:[Industry]],2,FALSE),"-")</f>
        <v>-</v>
      </c>
      <c r="D390" t="s">
        <v>21</v>
      </c>
      <c r="E390">
        <v>17588.78096598</v>
      </c>
      <c r="F390">
        <v>775.8</v>
      </c>
      <c r="G390">
        <v>21.845457601097799</v>
      </c>
      <c r="H390">
        <v>-5.8901554988284301</v>
      </c>
      <c r="I390">
        <v>29.621565642179998</v>
      </c>
      <c r="J390">
        <v>-3.1138383582119298</v>
      </c>
      <c r="K390">
        <v>745.84838938211794</v>
      </c>
      <c r="L390">
        <v>631.76247589313402</v>
      </c>
      <c r="M390">
        <v>50.413029013431</v>
      </c>
      <c r="N390">
        <v>0.87046332639512203</v>
      </c>
      <c r="O390">
        <v>8.2108790925496198</v>
      </c>
      <c r="P390">
        <v>70.019723865877694</v>
      </c>
      <c r="Q390">
        <v>5.4028048142088003E-2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Row],[Ticker]],[1]!Table2[[Symbol]:[Industry]],2,FALSE),"-")</f>
        <v>-</v>
      </c>
      <c r="D391" t="s">
        <v>178</v>
      </c>
      <c r="E391">
        <v>17577.01170621</v>
      </c>
      <c r="F391">
        <v>1779.45</v>
      </c>
      <c r="G391">
        <v>45.278342974276399</v>
      </c>
      <c r="H391">
        <v>-5.0144244153514004</v>
      </c>
      <c r="I391">
        <v>4.9447536738068996</v>
      </c>
      <c r="J391">
        <v>-5.4966722999135502</v>
      </c>
      <c r="K391">
        <v>1709.09638273677</v>
      </c>
      <c r="L391">
        <v>1449.10547133215</v>
      </c>
      <c r="M391">
        <v>44.795544829276999</v>
      </c>
      <c r="N391">
        <v>0.39735072739662702</v>
      </c>
      <c r="O391">
        <v>7.4573604203545996</v>
      </c>
      <c r="P391">
        <v>81.808429118773901</v>
      </c>
      <c r="Q391">
        <v>3.1459713145828003E-2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Row],[Ticker]],[1]!Table2[[Symbol]:[Industry]],2,FALSE),"-")</f>
        <v>-</v>
      </c>
      <c r="D392" t="s">
        <v>21</v>
      </c>
      <c r="E392">
        <v>17482.645676100001</v>
      </c>
      <c r="F392">
        <v>629.75</v>
      </c>
      <c r="G392">
        <v>-6.3753626002716599</v>
      </c>
      <c r="H392">
        <v>-17.5148985647686</v>
      </c>
      <c r="I392">
        <v>-39.273555194117201</v>
      </c>
      <c r="J392">
        <v>-3.5515296987125802</v>
      </c>
      <c r="K392">
        <v>634.57507010334098</v>
      </c>
      <c r="L392">
        <v>634.41687537407995</v>
      </c>
      <c r="M392">
        <v>51.838757971489102</v>
      </c>
      <c r="N392">
        <v>0.71080740409937704</v>
      </c>
      <c r="O392">
        <v>38.150059547439398</v>
      </c>
      <c r="P392">
        <v>34.103492333901102</v>
      </c>
      <c r="Q392">
        <v>7.2113545121079994E-2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Row],[Ticker]],[1]!Table2[[Symbol]:[Industry]],2,FALSE),"-")</f>
        <v>-</v>
      </c>
      <c r="D393" t="s">
        <v>898</v>
      </c>
      <c r="E393">
        <v>17389.731523300001</v>
      </c>
      <c r="F393">
        <v>195.56</v>
      </c>
      <c r="G393">
        <v>26.717503849751001</v>
      </c>
      <c r="H393">
        <v>4.1250699579661596</v>
      </c>
      <c r="I393">
        <v>21.982251603206201</v>
      </c>
      <c r="J393">
        <v>-5.3238618508564803</v>
      </c>
      <c r="K393">
        <v>183.094968757353</v>
      </c>
      <c r="L393">
        <v>162.290396526531</v>
      </c>
      <c r="M393">
        <v>58.123353518640698</v>
      </c>
      <c r="N393">
        <v>0.67330156600687796</v>
      </c>
      <c r="O393">
        <v>2.7306197586418599</v>
      </c>
      <c r="P393">
        <v>61.153687680263701</v>
      </c>
      <c r="Q393">
        <v>-8.3756121587950007E-3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Row],[Ticker]],[1]!Table2[[Symbol]:[Industry]],2,FALSE),"-")</f>
        <v>-</v>
      </c>
      <c r="D394" t="s">
        <v>561</v>
      </c>
      <c r="E394">
        <v>17348.027620320001</v>
      </c>
      <c r="F394">
        <v>5658.2</v>
      </c>
      <c r="G394">
        <v>-9.81969005281195</v>
      </c>
      <c r="H394">
        <v>4.9837782117443901</v>
      </c>
      <c r="I394">
        <v>19.0904519068505</v>
      </c>
      <c r="J394">
        <v>3.8511905913361901</v>
      </c>
      <c r="K394">
        <v>5196.9011448317096</v>
      </c>
      <c r="L394">
        <v>4789.6567595263296</v>
      </c>
      <c r="M394">
        <v>69.287110594666601</v>
      </c>
      <c r="N394">
        <v>0.55978501544379899</v>
      </c>
      <c r="O394">
        <v>5.3135272701565901</v>
      </c>
      <c r="P394">
        <v>40.716239741357803</v>
      </c>
      <c r="Q394">
        <v>5.7822346620465002E-2</v>
      </c>
    </row>
    <row r="395" spans="1:17" x14ac:dyDescent="0.3">
      <c r="A395" t="s">
        <v>901</v>
      </c>
      <c r="B395" t="s">
        <v>902</v>
      </c>
      <c r="C395" t="str">
        <f>IFERROR(VLOOKUP(Table1[[#This Row],[Ticker]],[1]!Table2[[Symbol]:[Industry]],2,FALSE),"-")</f>
        <v>-</v>
      </c>
      <c r="D395" t="s">
        <v>728</v>
      </c>
      <c r="E395">
        <v>17120.40072234</v>
      </c>
      <c r="F395">
        <v>947.85</v>
      </c>
      <c r="G395">
        <v>14.041315229202301</v>
      </c>
      <c r="H395">
        <v>9.81004653953317</v>
      </c>
      <c r="I395">
        <v>9.7523858991698393</v>
      </c>
      <c r="J395">
        <v>-2.7730185168047199</v>
      </c>
      <c r="K395">
        <v>884.68321679005396</v>
      </c>
      <c r="L395">
        <v>761.85143365225804</v>
      </c>
      <c r="M395">
        <v>58.402656160520799</v>
      </c>
      <c r="N395">
        <v>0.70214420471110806</v>
      </c>
      <c r="O395">
        <v>5.3383974257530102</v>
      </c>
      <c r="P395">
        <v>62.442159383033399</v>
      </c>
      <c r="Q395">
        <v>0.181224740791019</v>
      </c>
    </row>
    <row r="396" spans="1:17" hidden="1" x14ac:dyDescent="0.3">
      <c r="A396" t="s">
        <v>903</v>
      </c>
      <c r="B396" t="s">
        <v>904</v>
      </c>
      <c r="C396" t="str">
        <f>IFERROR(VLOOKUP(Table1[[#This Row],[Ticker]],[1]!Table2[[Symbol]:[Industry]],2,FALSE),"-")</f>
        <v>-</v>
      </c>
      <c r="D396" t="s">
        <v>54</v>
      </c>
      <c r="E396">
        <v>17057.175916374999</v>
      </c>
      <c r="F396">
        <v>397.25</v>
      </c>
      <c r="G396">
        <v>-9.2760006214537203</v>
      </c>
      <c r="H396">
        <v>-11.7879192270762</v>
      </c>
      <c r="I396">
        <v>7.8788101466003999</v>
      </c>
      <c r="J396">
        <v>-1.0010788214383901</v>
      </c>
      <c r="K396">
        <v>404.21555069884198</v>
      </c>
      <c r="M396">
        <v>40.345346530445902</v>
      </c>
      <c r="N396">
        <v>0.58706125567751499</v>
      </c>
      <c r="O396">
        <v>22.580239144115801</v>
      </c>
      <c r="P396">
        <v>36.044520547945197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Row],[Ticker]],[1]!Table2[[Symbol]:[Industry]],2,FALSE),"-")</f>
        <v>-</v>
      </c>
      <c r="D397" t="s">
        <v>51</v>
      </c>
      <c r="E397">
        <v>16886.625</v>
      </c>
      <c r="F397">
        <v>6754.65</v>
      </c>
      <c r="G397">
        <v>33.124857869390198</v>
      </c>
      <c r="H397">
        <v>-5.0255613145261497</v>
      </c>
      <c r="I397">
        <v>8.5369854361988295</v>
      </c>
      <c r="J397">
        <v>2.2178829127476698</v>
      </c>
      <c r="K397">
        <v>6605.6930613803797</v>
      </c>
      <c r="L397">
        <v>5790.7995966942299</v>
      </c>
      <c r="M397">
        <v>50.706545638670796</v>
      </c>
      <c r="N397">
        <v>0.35242018235794798</v>
      </c>
      <c r="O397">
        <v>12.103513875626399</v>
      </c>
      <c r="P397">
        <v>63.8682678311499</v>
      </c>
      <c r="Q397">
        <v>8.3581014008672003E-2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Row],[Ticker]],[1]!Table2[[Symbol]:[Industry]],2,FALSE),"-")</f>
        <v>-</v>
      </c>
      <c r="D398" t="s">
        <v>127</v>
      </c>
      <c r="E398">
        <v>16745.28724908</v>
      </c>
      <c r="F398">
        <v>917.8</v>
      </c>
      <c r="G398">
        <v>263.03808085930302</v>
      </c>
      <c r="H398">
        <v>-2.43538981955659</v>
      </c>
      <c r="I398">
        <v>-40.631843086057103</v>
      </c>
      <c r="J398">
        <v>-1.7918062575163001</v>
      </c>
      <c r="K398">
        <v>909.28980452056805</v>
      </c>
      <c r="L398">
        <v>830.68357583710895</v>
      </c>
      <c r="M398">
        <v>51.099847791112197</v>
      </c>
      <c r="N398">
        <v>0.84749881260629001</v>
      </c>
      <c r="O398">
        <v>43.1684462845936</v>
      </c>
      <c r="P398">
        <v>312.49438202247097</v>
      </c>
      <c r="Q398">
        <v>0.22549917193386701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Row],[Ticker]],[1]!Table2[[Symbol]:[Industry]],2,FALSE),"-")</f>
        <v>-</v>
      </c>
      <c r="D399" t="s">
        <v>561</v>
      </c>
      <c r="E399">
        <v>16695.250549470002</v>
      </c>
      <c r="F399">
        <v>887.85</v>
      </c>
      <c r="G399">
        <v>65.813666730468896</v>
      </c>
      <c r="H399">
        <v>-3.1573744885325499</v>
      </c>
      <c r="I399">
        <v>3.2442078228687898</v>
      </c>
      <c r="J399">
        <v>-5.1026996466297199</v>
      </c>
      <c r="K399">
        <v>828.28106352341899</v>
      </c>
      <c r="L399">
        <v>696.69453940112703</v>
      </c>
      <c r="M399">
        <v>60.839782174799403</v>
      </c>
      <c r="N399">
        <v>0.72378944905538201</v>
      </c>
      <c r="O399">
        <v>4.3644759813031397</v>
      </c>
      <c r="P399">
        <v>110.890736342042</v>
      </c>
      <c r="Q399">
        <v>0.13019859443757201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Row],[Ticker]],[1]!Table2[[Symbol]:[Industry]],2,FALSE),"-")</f>
        <v>-</v>
      </c>
      <c r="D400" t="s">
        <v>51</v>
      </c>
      <c r="E400">
        <v>16660.65356802</v>
      </c>
      <c r="F400">
        <v>1592.55</v>
      </c>
      <c r="G400">
        <v>29.774376050262902</v>
      </c>
      <c r="H400">
        <v>-6.3762006526398602</v>
      </c>
      <c r="I400">
        <v>-6.4920007098778996</v>
      </c>
      <c r="J400">
        <v>-3.0663732312216299</v>
      </c>
      <c r="K400">
        <v>1599.3951095739801</v>
      </c>
      <c r="L400">
        <v>1453.29262250021</v>
      </c>
      <c r="M400">
        <v>45.498824868204402</v>
      </c>
      <c r="N400">
        <v>0.35416040283640998</v>
      </c>
      <c r="O400">
        <v>12.963486232771301</v>
      </c>
      <c r="P400">
        <v>66.236951983298496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Row],[Ticker]],[1]!Table2[[Symbol]:[Industry]],2,FALSE),"-")</f>
        <v>-</v>
      </c>
      <c r="D401" t="s">
        <v>186</v>
      </c>
      <c r="E401">
        <v>16581.846188979998</v>
      </c>
      <c r="F401">
        <v>511.4</v>
      </c>
      <c r="G401">
        <v>21.849970546929601</v>
      </c>
      <c r="H401">
        <v>6.3898507010998804</v>
      </c>
      <c r="I401">
        <v>5.8983138958918904</v>
      </c>
      <c r="J401">
        <v>7.0901034241863998</v>
      </c>
      <c r="K401">
        <v>462.28652381916498</v>
      </c>
      <c r="L401">
        <v>429.48103843640899</v>
      </c>
      <c r="M401">
        <v>73.655840359985604</v>
      </c>
      <c r="N401">
        <v>2.45398611502103</v>
      </c>
      <c r="O401">
        <v>5.1818537348455198</v>
      </c>
      <c r="P401">
        <v>99.531798673429506</v>
      </c>
    </row>
    <row r="402" spans="1:17" x14ac:dyDescent="0.3">
      <c r="A402" t="s">
        <v>915</v>
      </c>
      <c r="B402" t="s">
        <v>916</v>
      </c>
      <c r="C402" t="str">
        <f>IFERROR(VLOOKUP(Table1[[#This Row],[Ticker]],[1]!Table2[[Symbol]:[Industry]],2,FALSE),"-")</f>
        <v>-</v>
      </c>
      <c r="D402" t="s">
        <v>51</v>
      </c>
      <c r="E402">
        <v>16339.2869891399</v>
      </c>
      <c r="F402">
        <v>674.15</v>
      </c>
      <c r="G402">
        <v>95.650182690599294</v>
      </c>
      <c r="H402">
        <v>20.4071519329027</v>
      </c>
      <c r="I402">
        <v>31.317428153624199</v>
      </c>
      <c r="J402">
        <v>1.1144223077377</v>
      </c>
      <c r="K402">
        <v>587.15660238685996</v>
      </c>
      <c r="L402">
        <v>471.05329849484201</v>
      </c>
      <c r="M402">
        <v>57.8651555774183</v>
      </c>
      <c r="N402">
        <v>0.59993723670172605</v>
      </c>
      <c r="O402">
        <v>3.5377883260401899</v>
      </c>
      <c r="P402">
        <v>129.146838885112</v>
      </c>
      <c r="Q402">
        <v>7.4895943875339002E-2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Row],[Ticker]],[1]!Table2[[Symbol]:[Industry]],2,FALSE),"-")</f>
        <v>-</v>
      </c>
      <c r="D403" t="s">
        <v>561</v>
      </c>
      <c r="E403">
        <v>16315.169852999999</v>
      </c>
      <c r="F403">
        <v>3290.45</v>
      </c>
      <c r="G403">
        <v>-56.887876191012097</v>
      </c>
      <c r="H403">
        <v>-7.7025073912488704</v>
      </c>
      <c r="I403">
        <v>-7.2563909455462898</v>
      </c>
      <c r="J403">
        <v>-1.1229663170756501</v>
      </c>
      <c r="K403">
        <v>3460.9315496577201</v>
      </c>
      <c r="L403">
        <v>3534.50574335996</v>
      </c>
      <c r="M403">
        <v>37.260497348747599</v>
      </c>
      <c r="N403">
        <v>0.895171943810536</v>
      </c>
      <c r="O403">
        <v>43.5745870625598</v>
      </c>
      <c r="P403">
        <v>14.4126288704601</v>
      </c>
      <c r="Q403">
        <v>-7.8308072364960998E-2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Row],[Ticker]],[1]!Table2[[Symbol]:[Industry]],2,FALSE),"-")</f>
        <v>-</v>
      </c>
      <c r="D404" t="s">
        <v>51</v>
      </c>
      <c r="E404">
        <v>16303.59950115</v>
      </c>
      <c r="F404">
        <v>1062.75</v>
      </c>
      <c r="G404">
        <v>332.00865202252601</v>
      </c>
      <c r="H404">
        <v>22.5652404823811</v>
      </c>
      <c r="I404">
        <v>63.733022973649</v>
      </c>
      <c r="J404">
        <v>4.09193134528378</v>
      </c>
      <c r="K404">
        <v>853.28051515539698</v>
      </c>
      <c r="L404">
        <v>609.13646602221195</v>
      </c>
      <c r="M404">
        <v>77.136684169074798</v>
      </c>
      <c r="N404">
        <v>0.40474092421961</v>
      </c>
      <c r="O404">
        <v>2.5546930134086199</v>
      </c>
      <c r="P404">
        <v>398.35873388042199</v>
      </c>
      <c r="Q404">
        <v>9.6780549039781005E-2</v>
      </c>
    </row>
    <row r="405" spans="1:17" hidden="1" x14ac:dyDescent="0.3">
      <c r="A405" t="s">
        <v>921</v>
      </c>
      <c r="B405" t="s">
        <v>922</v>
      </c>
      <c r="C405" t="str">
        <f>IFERROR(VLOOKUP(Table1[[#This Row],[Ticker]],[1]!Table2[[Symbol]:[Industry]],2,FALSE),"-")</f>
        <v>-</v>
      </c>
      <c r="D405" t="s">
        <v>262</v>
      </c>
      <c r="E405">
        <v>16256.481345</v>
      </c>
      <c r="F405">
        <v>15217.15</v>
      </c>
      <c r="G405">
        <v>-15.972832162632001</v>
      </c>
      <c r="H405">
        <v>-3.0343455300542201</v>
      </c>
      <c r="I405">
        <v>-9.3309398113891397</v>
      </c>
      <c r="J405">
        <v>0.55850574556462595</v>
      </c>
      <c r="K405">
        <v>15561.690484297</v>
      </c>
      <c r="L405">
        <v>15100.4392186595</v>
      </c>
      <c r="M405">
        <v>48.5106679375629</v>
      </c>
      <c r="N405">
        <v>0.63438741246990504</v>
      </c>
      <c r="O405">
        <v>16.934839966748001</v>
      </c>
      <c r="P405">
        <v>19.610054785691201</v>
      </c>
      <c r="Q405">
        <v>7.4495839835211006E-2</v>
      </c>
    </row>
    <row r="406" spans="1:17" x14ac:dyDescent="0.3">
      <c r="A406" t="s">
        <v>923</v>
      </c>
      <c r="B406" t="s">
        <v>924</v>
      </c>
      <c r="C406" t="str">
        <f>IFERROR(VLOOKUP(Table1[[#This Row],[Ticker]],[1]!Table2[[Symbol]:[Industry]],2,FALSE),"-")</f>
        <v>-</v>
      </c>
      <c r="D406" t="s">
        <v>561</v>
      </c>
      <c r="E406">
        <v>16232.649911099999</v>
      </c>
      <c r="F406">
        <v>1527.75</v>
      </c>
      <c r="G406">
        <v>-20.4023946768936</v>
      </c>
      <c r="H406">
        <v>-2.6441832634311901</v>
      </c>
      <c r="I406">
        <v>-8.1357340373332399</v>
      </c>
      <c r="J406">
        <v>-3.76020965362778</v>
      </c>
      <c r="K406">
        <v>1511.2083263035299</v>
      </c>
      <c r="L406">
        <v>1437.41338558707</v>
      </c>
      <c r="M406">
        <v>38.045075488621997</v>
      </c>
      <c r="N406">
        <v>0.73434222159717399</v>
      </c>
      <c r="O406">
        <v>10.6201930944199</v>
      </c>
      <c r="P406">
        <v>22.908286403861599</v>
      </c>
      <c r="Q406">
        <v>-4.2673485412933997E-2</v>
      </c>
    </row>
    <row r="407" spans="1:17" x14ac:dyDescent="0.3">
      <c r="A407" t="s">
        <v>925</v>
      </c>
      <c r="B407" t="s">
        <v>926</v>
      </c>
      <c r="C407" t="str">
        <f>IFERROR(VLOOKUP(Table1[[#This Row],[Ticker]],[1]!Table2[[Symbol]:[Industry]],2,FALSE),"-")</f>
        <v>-</v>
      </c>
      <c r="D407" t="s">
        <v>728</v>
      </c>
      <c r="E407">
        <v>16137.451972499999</v>
      </c>
      <c r="F407">
        <v>3875.05</v>
      </c>
      <c r="G407">
        <v>48.3156554226439</v>
      </c>
      <c r="H407">
        <v>-14.222863780173199</v>
      </c>
      <c r="I407">
        <v>2.19194756825424</v>
      </c>
      <c r="J407">
        <v>-0.88079160064315298</v>
      </c>
      <c r="K407">
        <v>4190.9558390636803</v>
      </c>
      <c r="L407">
        <v>3576.6326543037999</v>
      </c>
      <c r="M407">
        <v>41.4964885098832</v>
      </c>
      <c r="N407">
        <v>0.67591897617125596</v>
      </c>
      <c r="O407">
        <v>41.623979045431597</v>
      </c>
      <c r="P407">
        <v>103.40935933439999</v>
      </c>
      <c r="Q407">
        <v>0.128457721755247</v>
      </c>
    </row>
    <row r="408" spans="1:17" x14ac:dyDescent="0.3">
      <c r="A408" t="s">
        <v>927</v>
      </c>
      <c r="B408" t="s">
        <v>928</v>
      </c>
      <c r="C408" t="str">
        <f>IFERROR(VLOOKUP(Table1[[#This Row],[Ticker]],[1]!Table2[[Symbol]:[Industry]],2,FALSE),"-")</f>
        <v>-</v>
      </c>
      <c r="D408" t="s">
        <v>89</v>
      </c>
      <c r="E408">
        <v>16084.754133389901</v>
      </c>
      <c r="F408">
        <v>2873.1</v>
      </c>
      <c r="G408">
        <v>-7.0815736148999404</v>
      </c>
      <c r="H408">
        <v>-15.5903479272214</v>
      </c>
      <c r="I408">
        <v>-1.6284772831500699E-3</v>
      </c>
      <c r="J408">
        <v>-2.06507199633079</v>
      </c>
      <c r="K408">
        <v>2998.5306727890402</v>
      </c>
      <c r="L408">
        <v>2624.48333200873</v>
      </c>
      <c r="M408">
        <v>37.952787904441699</v>
      </c>
      <c r="N408">
        <v>0.38125328221715499</v>
      </c>
      <c r="O408">
        <v>27.214506978524899</v>
      </c>
      <c r="P408">
        <v>65.596541786743501</v>
      </c>
      <c r="Q408">
        <v>0.14538557847049799</v>
      </c>
    </row>
    <row r="409" spans="1:17" x14ac:dyDescent="0.3">
      <c r="A409" t="s">
        <v>929</v>
      </c>
      <c r="B409" t="s">
        <v>930</v>
      </c>
      <c r="C409" t="str">
        <f>IFERROR(VLOOKUP(Table1[[#This Row],[Ticker]],[1]!Table2[[Symbol]:[Industry]],2,FALSE),"-")</f>
        <v>-</v>
      </c>
      <c r="D409" t="s">
        <v>127</v>
      </c>
      <c r="E409">
        <v>16071.442481399999</v>
      </c>
      <c r="F409">
        <v>54.84</v>
      </c>
      <c r="G409">
        <v>-27.922669255275601</v>
      </c>
      <c r="H409">
        <v>-5.6603837069410803</v>
      </c>
      <c r="I409">
        <v>-23.891227389889899</v>
      </c>
      <c r="J409">
        <v>-1.79213730769394</v>
      </c>
      <c r="K409">
        <v>56.880940933700998</v>
      </c>
      <c r="L409">
        <v>55.887352308599198</v>
      </c>
      <c r="M409">
        <v>45.903614299456798</v>
      </c>
      <c r="N409">
        <v>0.52738123964807204</v>
      </c>
      <c r="O409">
        <v>34.390955506929203</v>
      </c>
      <c r="P409">
        <v>40.076628352490403</v>
      </c>
    </row>
    <row r="410" spans="1:17" x14ac:dyDescent="0.3">
      <c r="A410" t="s">
        <v>931</v>
      </c>
      <c r="B410" t="s">
        <v>932</v>
      </c>
      <c r="C410" t="str">
        <f>IFERROR(VLOOKUP(Table1[[#This Row],[Ticker]],[1]!Table2[[Symbol]:[Industry]],2,FALSE),"-")</f>
        <v>-</v>
      </c>
      <c r="D410" t="s">
        <v>933</v>
      </c>
      <c r="E410">
        <v>16046.92035</v>
      </c>
      <c r="F410">
        <v>500</v>
      </c>
      <c r="G410">
        <v>132.13009800681601</v>
      </c>
      <c r="H410">
        <v>1.94748225319166</v>
      </c>
      <c r="I410">
        <v>-6.30664672341371</v>
      </c>
      <c r="J410">
        <v>4.0480427480688501</v>
      </c>
      <c r="K410">
        <v>476.19676530893503</v>
      </c>
      <c r="L410">
        <v>393.73924981922301</v>
      </c>
      <c r="M410">
        <v>63.795107842779302</v>
      </c>
      <c r="N410">
        <v>0.422900996728718</v>
      </c>
      <c r="O410">
        <v>23.559999999999899</v>
      </c>
      <c r="P410">
        <v>197.88501638367501</v>
      </c>
      <c r="Q410">
        <v>0.124661720382038</v>
      </c>
    </row>
    <row r="411" spans="1:17" x14ac:dyDescent="0.3">
      <c r="A411" t="s">
        <v>934</v>
      </c>
      <c r="B411" t="s">
        <v>935</v>
      </c>
      <c r="C411" t="str">
        <f>IFERROR(VLOOKUP(Table1[[#This Row],[Ticker]],[1]!Table2[[Symbol]:[Industry]],2,FALSE),"-")</f>
        <v>-</v>
      </c>
      <c r="D411" t="s">
        <v>193</v>
      </c>
      <c r="E411">
        <v>15921.175030844999</v>
      </c>
      <c r="F411">
        <v>654.95000000000005</v>
      </c>
      <c r="G411">
        <v>-19.306341304522299</v>
      </c>
      <c r="H411">
        <v>-4.8276693599662703</v>
      </c>
      <c r="I411">
        <v>9.5368313002067797</v>
      </c>
      <c r="J411">
        <v>1.8275434322500399</v>
      </c>
      <c r="K411">
        <v>645.34060347183697</v>
      </c>
      <c r="L411">
        <v>601.73498580926696</v>
      </c>
      <c r="M411">
        <v>55.246951455531502</v>
      </c>
      <c r="N411">
        <v>0.303042219210028</v>
      </c>
      <c r="O411">
        <v>10.2374227040231</v>
      </c>
      <c r="P411">
        <v>30.585185923636701</v>
      </c>
      <c r="Q411">
        <v>5.5714776518469997E-2</v>
      </c>
    </row>
    <row r="412" spans="1:17" x14ac:dyDescent="0.3">
      <c r="A412" t="s">
        <v>936</v>
      </c>
      <c r="B412" t="s">
        <v>937</v>
      </c>
      <c r="C412" t="str">
        <f>IFERROR(VLOOKUP(Table1[[#This Row],[Ticker]],[1]!Table2[[Symbol]:[Industry]],2,FALSE),"-")</f>
        <v>-</v>
      </c>
      <c r="D412" t="s">
        <v>938</v>
      </c>
      <c r="E412">
        <v>15870.0209493</v>
      </c>
      <c r="F412">
        <v>203</v>
      </c>
      <c r="G412">
        <v>0.105832950932178</v>
      </c>
      <c r="H412">
        <v>-6.3313923543193402</v>
      </c>
      <c r="I412">
        <v>-17.013930083824501</v>
      </c>
      <c r="J412">
        <v>-2.4673941415870901</v>
      </c>
      <c r="K412">
        <v>205.69198821268</v>
      </c>
      <c r="L412">
        <v>198.188452637544</v>
      </c>
      <c r="M412">
        <v>48.871929220486798</v>
      </c>
      <c r="N412">
        <v>0.72650449369388503</v>
      </c>
      <c r="O412">
        <v>17.019704433497498</v>
      </c>
      <c r="P412">
        <v>49.045521292217302</v>
      </c>
      <c r="Q412">
        <v>2.1311069448459001E-2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Row],[Ticker]],[1]!Table2[[Symbol]:[Industry]],2,FALSE),"-")</f>
        <v>-</v>
      </c>
      <c r="D413" t="s">
        <v>262</v>
      </c>
      <c r="E413">
        <v>15809.722744799999</v>
      </c>
      <c r="F413">
        <v>908.4</v>
      </c>
      <c r="G413">
        <v>38.251283013282098</v>
      </c>
      <c r="H413">
        <v>-10.477720715940199</v>
      </c>
      <c r="I413">
        <v>1.2435889562428999</v>
      </c>
      <c r="J413">
        <v>-1.2692234072692199</v>
      </c>
      <c r="K413">
        <v>935.87267887551502</v>
      </c>
      <c r="L413">
        <v>823.58093753916705</v>
      </c>
      <c r="M413">
        <v>30.787602384016498</v>
      </c>
      <c r="N413">
        <v>0.35177785099693198</v>
      </c>
      <c r="O413">
        <v>16.6886833993835</v>
      </c>
      <c r="P413">
        <v>72.962680883472899</v>
      </c>
      <c r="Q413">
        <v>0.15818718953674199</v>
      </c>
    </row>
    <row r="414" spans="1:17" x14ac:dyDescent="0.3">
      <c r="A414" t="s">
        <v>941</v>
      </c>
      <c r="B414" t="s">
        <v>942</v>
      </c>
      <c r="C414" t="str">
        <f>IFERROR(VLOOKUP(Table1[[#This Row],[Ticker]],[1]!Table2[[Symbol]:[Industry]],2,FALSE),"-")</f>
        <v>-</v>
      </c>
      <c r="D414" t="s">
        <v>577</v>
      </c>
      <c r="E414">
        <v>15708.53435319</v>
      </c>
      <c r="F414">
        <v>653.70000000000005</v>
      </c>
      <c r="G414">
        <v>5.5559490232902498</v>
      </c>
      <c r="H414">
        <v>-9.0344876872438604</v>
      </c>
      <c r="I414">
        <v>-30.355412717429399</v>
      </c>
      <c r="J414">
        <v>-4.5614154487555503</v>
      </c>
      <c r="K414">
        <v>689.63507043593995</v>
      </c>
      <c r="L414">
        <v>640.63797811679001</v>
      </c>
      <c r="M414">
        <v>35.541286852604202</v>
      </c>
      <c r="N414">
        <v>0.30536472235755502</v>
      </c>
      <c r="O414">
        <v>26.3500076487685</v>
      </c>
      <c r="P414">
        <v>51.214434420541302</v>
      </c>
      <c r="Q414">
        <v>9.0601027089613997E-2</v>
      </c>
    </row>
    <row r="415" spans="1:17" hidden="1" x14ac:dyDescent="0.3">
      <c r="A415" t="s">
        <v>943</v>
      </c>
      <c r="B415" t="s">
        <v>944</v>
      </c>
      <c r="C415" t="str">
        <f>IFERROR(VLOOKUP(Table1[[#This Row],[Ticker]],[1]!Table2[[Symbol]:[Industry]],2,FALSE),"-")</f>
        <v>-</v>
      </c>
      <c r="D415" t="s">
        <v>561</v>
      </c>
      <c r="E415">
        <v>15687.499665150001</v>
      </c>
      <c r="F415">
        <v>3444.75</v>
      </c>
      <c r="G415">
        <v>-2.58353130335475</v>
      </c>
      <c r="H415">
        <v>11.683673800515001</v>
      </c>
      <c r="I415">
        <v>17.915595653736201</v>
      </c>
      <c r="J415">
        <v>-1.36368297674199</v>
      </c>
      <c r="K415">
        <v>3022.1776239955502</v>
      </c>
      <c r="L415">
        <v>2729.0683375111698</v>
      </c>
      <c r="M415">
        <v>77.576552741829303</v>
      </c>
      <c r="N415">
        <v>0.69794406707384604</v>
      </c>
      <c r="O415">
        <v>0.55882139487626303</v>
      </c>
      <c r="P415">
        <v>51.9519188354653</v>
      </c>
      <c r="Q415">
        <v>2.5797247366383998E-2</v>
      </c>
    </row>
    <row r="416" spans="1:17" x14ac:dyDescent="0.3">
      <c r="A416" t="s">
        <v>945</v>
      </c>
      <c r="B416" t="s">
        <v>946</v>
      </c>
      <c r="C416" t="str">
        <f>IFERROR(VLOOKUP(Table1[[#This Row],[Ticker]],[1]!Table2[[Symbol]:[Industry]],2,FALSE),"-")</f>
        <v>-</v>
      </c>
      <c r="D416" t="s">
        <v>51</v>
      </c>
      <c r="E416">
        <v>15661.62903177</v>
      </c>
      <c r="F416">
        <v>6800.35</v>
      </c>
      <c r="G416">
        <v>23.9187485783204</v>
      </c>
      <c r="H416">
        <v>0.49728849071085302</v>
      </c>
      <c r="I416">
        <v>8.09997439092664</v>
      </c>
      <c r="J416">
        <v>-0.98666010149272398</v>
      </c>
      <c r="K416">
        <v>6492.0826698686296</v>
      </c>
      <c r="L416">
        <v>5695.8200782127797</v>
      </c>
      <c r="M416">
        <v>59.582660899857999</v>
      </c>
      <c r="N416">
        <v>0.51345667374326198</v>
      </c>
      <c r="O416">
        <v>10.8707640047938</v>
      </c>
      <c r="P416">
        <v>54.418779411068499</v>
      </c>
      <c r="Q416">
        <v>1.5372558287454E-2</v>
      </c>
    </row>
    <row r="417" spans="1:17" x14ac:dyDescent="0.3">
      <c r="A417" t="s">
        <v>947</v>
      </c>
      <c r="B417" t="s">
        <v>948</v>
      </c>
      <c r="C417" t="str">
        <f>IFERROR(VLOOKUP(Table1[[#This Row],[Ticker]],[1]!Table2[[Symbol]:[Industry]],2,FALSE),"-")</f>
        <v>-</v>
      </c>
      <c r="D417" t="s">
        <v>51</v>
      </c>
      <c r="E417">
        <v>15616.412591910001</v>
      </c>
      <c r="F417">
        <v>12171.9</v>
      </c>
      <c r="G417">
        <v>188.018969398357</v>
      </c>
      <c r="H417">
        <v>41.187804440546799</v>
      </c>
      <c r="I417">
        <v>59.570146018067</v>
      </c>
      <c r="J417">
        <v>1.92582589553449</v>
      </c>
      <c r="K417">
        <v>9596.4947449022693</v>
      </c>
      <c r="L417">
        <v>7062.2355479182597</v>
      </c>
      <c r="M417">
        <v>72.5123645455445</v>
      </c>
      <c r="N417">
        <v>0.51857646903201904</v>
      </c>
      <c r="O417">
        <v>2.69555287177845</v>
      </c>
      <c r="P417">
        <v>257.99705882352902</v>
      </c>
      <c r="Q417">
        <v>0.17451920107020499</v>
      </c>
    </row>
    <row r="418" spans="1:17" x14ac:dyDescent="0.3">
      <c r="A418" t="s">
        <v>949</v>
      </c>
      <c r="B418" t="s">
        <v>950</v>
      </c>
      <c r="C418" t="str">
        <f>IFERROR(VLOOKUP(Table1[[#This Row],[Ticker]],[1]!Table2[[Symbol]:[Industry]],2,FALSE),"-")</f>
        <v>-</v>
      </c>
      <c r="D418" t="s">
        <v>259</v>
      </c>
      <c r="E418">
        <v>15572.492960809999</v>
      </c>
      <c r="F418">
        <v>667.3</v>
      </c>
      <c r="G418">
        <v>43.694310262371403</v>
      </c>
      <c r="H418">
        <v>-3.2440310200642402</v>
      </c>
      <c r="I418">
        <v>-0.72846307625203499</v>
      </c>
      <c r="J418">
        <v>-2.11214722098179</v>
      </c>
      <c r="K418">
        <v>679.40022565526897</v>
      </c>
      <c r="L418">
        <v>591.65475257158698</v>
      </c>
      <c r="M418">
        <v>45.348501107127802</v>
      </c>
      <c r="N418">
        <v>0.58060840580073503</v>
      </c>
      <c r="O418">
        <v>24.082121984115101</v>
      </c>
      <c r="P418">
        <v>163.75494071146201</v>
      </c>
      <c r="Q418">
        <v>6.8441489855578005E-2</v>
      </c>
    </row>
    <row r="419" spans="1:17" x14ac:dyDescent="0.3">
      <c r="A419" t="s">
        <v>951</v>
      </c>
      <c r="B419" t="s">
        <v>952</v>
      </c>
      <c r="C419" t="str">
        <f>IFERROR(VLOOKUP(Table1[[#This Row],[Ticker]],[1]!Table2[[Symbol]:[Industry]],2,FALSE),"-")</f>
        <v>-</v>
      </c>
      <c r="D419" t="s">
        <v>953</v>
      </c>
      <c r="E419">
        <v>15548.8099152049</v>
      </c>
      <c r="F419">
        <v>1306.45</v>
      </c>
      <c r="G419">
        <v>40.088960690020002</v>
      </c>
      <c r="H419">
        <v>-8.5507949084525894</v>
      </c>
      <c r="I419">
        <v>-7.7399092015812796</v>
      </c>
      <c r="J419">
        <v>-3.85304370444879</v>
      </c>
      <c r="K419">
        <v>1363.0415087318499</v>
      </c>
      <c r="L419">
        <v>1219.7257583568701</v>
      </c>
      <c r="M419">
        <v>48.896595022767499</v>
      </c>
      <c r="N419">
        <v>0.64037368622313195</v>
      </c>
      <c r="O419">
        <v>29.7409009146924</v>
      </c>
      <c r="P419">
        <v>102.754714052921</v>
      </c>
      <c r="Q419">
        <v>0.18460718354342401</v>
      </c>
    </row>
    <row r="420" spans="1:17" x14ac:dyDescent="0.3">
      <c r="A420" t="s">
        <v>954</v>
      </c>
      <c r="B420" t="s">
        <v>955</v>
      </c>
      <c r="C420" t="str">
        <f>IFERROR(VLOOKUP(Table1[[#This Row],[Ticker]],[1]!Table2[[Symbol]:[Industry]],2,FALSE),"-")</f>
        <v>-</v>
      </c>
      <c r="D420" t="s">
        <v>248</v>
      </c>
      <c r="E420">
        <v>15506.801570104901</v>
      </c>
      <c r="F420">
        <v>3735.65</v>
      </c>
      <c r="G420">
        <v>134.99004460479301</v>
      </c>
      <c r="H420">
        <v>-1.6836855840092899</v>
      </c>
      <c r="I420">
        <v>-11.1307544787618</v>
      </c>
      <c r="J420">
        <v>-0.23238322479974</v>
      </c>
      <c r="K420">
        <v>3762.1433609027499</v>
      </c>
      <c r="L420">
        <v>3337.9975551509701</v>
      </c>
      <c r="M420">
        <v>58.742161905376399</v>
      </c>
      <c r="N420">
        <v>1.17461601188547</v>
      </c>
      <c r="O420">
        <v>15.105804880007399</v>
      </c>
      <c r="P420">
        <v>176.509992598075</v>
      </c>
      <c r="Q420">
        <v>0.26541094622856598</v>
      </c>
    </row>
    <row r="421" spans="1:17" hidden="1" x14ac:dyDescent="0.3">
      <c r="A421" t="s">
        <v>956</v>
      </c>
      <c r="B421" t="s">
        <v>957</v>
      </c>
      <c r="C421" t="str">
        <f>IFERROR(VLOOKUP(Table1[[#This Row],[Ticker]],[1]!Table2[[Symbol]:[Industry]],2,FALSE),"-")</f>
        <v>-</v>
      </c>
      <c r="D421" t="s">
        <v>743</v>
      </c>
      <c r="E421">
        <v>15502.9956089399</v>
      </c>
      <c r="F421">
        <v>888.71</v>
      </c>
      <c r="G421">
        <v>-2.46039925254725</v>
      </c>
      <c r="H421">
        <v>1.47291396461943</v>
      </c>
      <c r="I421">
        <v>0.49898468060943701</v>
      </c>
      <c r="J421">
        <v>1.84281531368651</v>
      </c>
      <c r="K421">
        <v>861.40727076068401</v>
      </c>
      <c r="L421">
        <v>803.137434039293</v>
      </c>
      <c r="M421">
        <v>63.673105172010501</v>
      </c>
      <c r="N421">
        <v>0.40112897096699801</v>
      </c>
      <c r="O421">
        <v>1.50667821899157</v>
      </c>
      <c r="P421">
        <v>32.048081780630497</v>
      </c>
      <c r="Q421">
        <v>-2.790653939747E-3</v>
      </c>
    </row>
    <row r="422" spans="1:17" hidden="1" x14ac:dyDescent="0.3">
      <c r="A422" t="s">
        <v>958</v>
      </c>
      <c r="B422" t="s">
        <v>959</v>
      </c>
      <c r="C422" t="str">
        <f>IFERROR(VLOOKUP(Table1[[#This Row],[Ticker]],[1]!Table2[[Symbol]:[Industry]],2,FALSE),"-")</f>
        <v>-</v>
      </c>
      <c r="D422" t="s">
        <v>960</v>
      </c>
      <c r="E422">
        <v>15451.57715796</v>
      </c>
      <c r="F422">
        <v>2546.1</v>
      </c>
      <c r="G422">
        <v>62.150579845633203</v>
      </c>
      <c r="H422">
        <v>5.34353818374366</v>
      </c>
      <c r="I422">
        <v>47.044326895883799</v>
      </c>
      <c r="J422">
        <v>10.8041918863783</v>
      </c>
      <c r="K422">
        <v>2261.4236750207501</v>
      </c>
      <c r="M422">
        <v>66.462775151354194</v>
      </c>
      <c r="N422">
        <v>1.46163623185197</v>
      </c>
      <c r="O422">
        <v>6.6729507874788903</v>
      </c>
      <c r="P422">
        <v>107.743146214099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Row],[Ticker]],[1]!Table2[[Symbol]:[Industry]],2,FALSE),"-")</f>
        <v>-</v>
      </c>
      <c r="D423" t="s">
        <v>136</v>
      </c>
      <c r="E423">
        <v>15425.1530645</v>
      </c>
      <c r="F423">
        <v>1845.05</v>
      </c>
      <c r="G423">
        <v>96.906366548095093</v>
      </c>
      <c r="H423">
        <v>15.897573630124599</v>
      </c>
      <c r="I423">
        <v>108.117678475164</v>
      </c>
      <c r="J423">
        <v>8.2811719761681903</v>
      </c>
      <c r="K423">
        <v>1504.48002830926</v>
      </c>
      <c r="L423">
        <v>1086.89744298714</v>
      </c>
      <c r="M423">
        <v>69.657547244045404</v>
      </c>
      <c r="N423">
        <v>0.97115392156189995</v>
      </c>
      <c r="O423">
        <v>6.7721741958212496</v>
      </c>
      <c r="P423">
        <v>183.85384615384601</v>
      </c>
      <c r="Q423">
        <v>0.22595552061613999</v>
      </c>
    </row>
    <row r="424" spans="1:17" hidden="1" x14ac:dyDescent="0.3">
      <c r="A424" t="s">
        <v>963</v>
      </c>
      <c r="B424" t="s">
        <v>964</v>
      </c>
      <c r="C424" t="str">
        <f>IFERROR(VLOOKUP(Table1[[#This Row],[Ticker]],[1]!Table2[[Symbol]:[Industry]],2,FALSE),"-")</f>
        <v>-</v>
      </c>
      <c r="D424" t="s">
        <v>46</v>
      </c>
      <c r="E424">
        <v>15351.238992099999</v>
      </c>
      <c r="F424">
        <v>1473.65</v>
      </c>
      <c r="G424">
        <v>445.72132605370803</v>
      </c>
      <c r="H424">
        <v>-19.609297458315901</v>
      </c>
      <c r="I424">
        <v>24.5065828025363</v>
      </c>
      <c r="J424">
        <v>-8.54681965620121</v>
      </c>
      <c r="K424">
        <v>1708.4380451095899</v>
      </c>
      <c r="L424">
        <v>1447.4776745940101</v>
      </c>
      <c r="M424">
        <v>46.1034574563135</v>
      </c>
      <c r="N424">
        <v>0.452725997266126</v>
      </c>
      <c r="O424">
        <v>106.13782105656</v>
      </c>
      <c r="P424">
        <v>551.13556026864603</v>
      </c>
      <c r="Q424">
        <v>0.27641657085839599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Row],[Ticker]],[1]!Table2[[Symbol]:[Industry]],2,FALSE),"-")</f>
        <v>-</v>
      </c>
      <c r="D425" t="s">
        <v>541</v>
      </c>
      <c r="E425">
        <v>15330.976180725</v>
      </c>
      <c r="F425">
        <v>307.25</v>
      </c>
      <c r="G425">
        <v>-14.823931469975999</v>
      </c>
      <c r="H425">
        <v>-3.4193538732747601</v>
      </c>
      <c r="I425">
        <v>-21.311889854636402</v>
      </c>
      <c r="J425">
        <v>0.65329121261380196</v>
      </c>
      <c r="K425">
        <v>317.079113699066</v>
      </c>
      <c r="L425">
        <v>317.50335164092502</v>
      </c>
      <c r="M425">
        <v>42.905871630099398</v>
      </c>
      <c r="N425">
        <v>0.83257027838203601</v>
      </c>
      <c r="O425">
        <v>27.5834011391375</v>
      </c>
      <c r="P425">
        <v>19.552529182879301</v>
      </c>
      <c r="Q425">
        <v>-5.8961929720210998E-2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Row],[Ticker]],[1]!Table2[[Symbol]:[Industry]],2,FALSE),"-")</f>
        <v>-</v>
      </c>
      <c r="D426" t="s">
        <v>72</v>
      </c>
      <c r="E426">
        <v>15229.5</v>
      </c>
      <c r="F426">
        <v>101.53</v>
      </c>
      <c r="G426">
        <v>107.087069046832</v>
      </c>
      <c r="H426">
        <v>-7.4234795167866796</v>
      </c>
      <c r="I426">
        <v>17.215882626402699</v>
      </c>
      <c r="J426">
        <v>-5.1596620455514497</v>
      </c>
      <c r="K426">
        <v>94.798118023523102</v>
      </c>
      <c r="L426">
        <v>76.935054112516397</v>
      </c>
      <c r="M426">
        <v>47.309914223651397</v>
      </c>
      <c r="N426">
        <v>0.57431752537684799</v>
      </c>
      <c r="O426">
        <v>29.813848123707199</v>
      </c>
      <c r="P426">
        <v>144.650602409638</v>
      </c>
      <c r="Q426">
        <v>7.5109905090466E-2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Row],[Ticker]],[1]!Table2[[Symbol]:[Industry]],2,FALSE),"-")</f>
        <v>-</v>
      </c>
      <c r="D427" t="s">
        <v>971</v>
      </c>
      <c r="E427">
        <v>15185.710441679999</v>
      </c>
      <c r="F427">
        <v>789.85</v>
      </c>
      <c r="G427">
        <v>36.867200387984298</v>
      </c>
      <c r="H427">
        <v>-7.0353510803150199</v>
      </c>
      <c r="I427">
        <v>39.853377594695601</v>
      </c>
      <c r="J427">
        <v>-7.3897280536833696</v>
      </c>
      <c r="K427">
        <v>766.96722091352797</v>
      </c>
      <c r="L427">
        <v>625.99863690538496</v>
      </c>
      <c r="M427">
        <v>38.7164612024985</v>
      </c>
      <c r="N427">
        <v>0.40471767410120302</v>
      </c>
      <c r="O427">
        <v>10.995758688358499</v>
      </c>
      <c r="P427">
        <v>76.957544527836902</v>
      </c>
      <c r="Q427">
        <v>-1.1352449709211E-2</v>
      </c>
    </row>
    <row r="428" spans="1:17" x14ac:dyDescent="0.3">
      <c r="A428" t="s">
        <v>972</v>
      </c>
      <c r="B428" t="s">
        <v>973</v>
      </c>
      <c r="C428" t="str">
        <f>IFERROR(VLOOKUP(Table1[[#This Row],[Ticker]],[1]!Table2[[Symbol]:[Industry]],2,FALSE),"-")</f>
        <v>-</v>
      </c>
      <c r="D428" t="s">
        <v>974</v>
      </c>
      <c r="E428">
        <v>14921.5325768</v>
      </c>
      <c r="F428">
        <v>1520.5</v>
      </c>
      <c r="G428">
        <v>-42.332370097471099</v>
      </c>
      <c r="H428">
        <v>0.46166074830625597</v>
      </c>
      <c r="I428">
        <v>-4.0744035354278303</v>
      </c>
      <c r="J428">
        <v>-2.4095312566834699</v>
      </c>
      <c r="K428">
        <v>1458.50465819174</v>
      </c>
      <c r="L428">
        <v>1466.0537108604301</v>
      </c>
      <c r="M428">
        <v>59.386091701675198</v>
      </c>
      <c r="N428">
        <v>0.93921489389260304</v>
      </c>
      <c r="O428">
        <v>23.344294639920999</v>
      </c>
      <c r="P428">
        <v>26.266400930077999</v>
      </c>
      <c r="Q428">
        <v>-1.4901625587732999E-2</v>
      </c>
    </row>
    <row r="429" spans="1:17" x14ac:dyDescent="0.3">
      <c r="A429" t="s">
        <v>975</v>
      </c>
      <c r="B429" t="s">
        <v>976</v>
      </c>
      <c r="C429" t="str">
        <f>IFERROR(VLOOKUP(Table1[[#This Row],[Ticker]],[1]!Table2[[Symbol]:[Industry]],2,FALSE),"-")</f>
        <v>-</v>
      </c>
      <c r="D429" t="s">
        <v>262</v>
      </c>
      <c r="E429">
        <v>14889.819963194999</v>
      </c>
      <c r="F429">
        <v>6241.65</v>
      </c>
      <c r="G429">
        <v>-0.88005529025834695</v>
      </c>
      <c r="H429">
        <v>16.716188202456799</v>
      </c>
      <c r="I429">
        <v>33.6792154855913</v>
      </c>
      <c r="J429">
        <v>13.015025825799199</v>
      </c>
      <c r="K429">
        <v>5314.8216773063796</v>
      </c>
      <c r="L429">
        <v>4779.1024169626198</v>
      </c>
      <c r="M429">
        <v>89.048744112420096</v>
      </c>
      <c r="N429">
        <v>1.06518244621742</v>
      </c>
      <c r="O429">
        <v>7.0173752132849598</v>
      </c>
      <c r="P429">
        <v>65.033513570682501</v>
      </c>
      <c r="Q429">
        <v>0.147242475219207</v>
      </c>
    </row>
    <row r="430" spans="1:17" x14ac:dyDescent="0.3">
      <c r="A430" t="s">
        <v>977</v>
      </c>
      <c r="B430" t="s">
        <v>978</v>
      </c>
      <c r="C430" t="str">
        <f>IFERROR(VLOOKUP(Table1[[#This Row],[Ticker]],[1]!Table2[[Symbol]:[Industry]],2,FALSE),"-")</f>
        <v>-</v>
      </c>
      <c r="D430" t="s">
        <v>51</v>
      </c>
      <c r="E430">
        <v>14877.009141119999</v>
      </c>
      <c r="F430">
        <v>1957.2</v>
      </c>
      <c r="G430">
        <v>62.4319104194633</v>
      </c>
      <c r="H430">
        <v>18.698072230866199</v>
      </c>
      <c r="I430">
        <v>23.832017294491401</v>
      </c>
      <c r="J430">
        <v>0.63469070840178898</v>
      </c>
      <c r="K430">
        <v>1568.3530963292801</v>
      </c>
      <c r="L430">
        <v>1369.2639018090299</v>
      </c>
      <c r="M430">
        <v>78.869402713782307</v>
      </c>
      <c r="N430">
        <v>3.4895411676892998</v>
      </c>
      <c r="O430">
        <v>1.4152871449008799</v>
      </c>
      <c r="P430">
        <v>105.15723270440201</v>
      </c>
      <c r="Q430">
        <v>0.10875527629021201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Row],[Ticker]],[1]!Table2[[Symbol]:[Industry]],2,FALSE),"-")</f>
        <v>-</v>
      </c>
      <c r="D431" t="s">
        <v>51</v>
      </c>
      <c r="E431">
        <v>14866.758943245</v>
      </c>
      <c r="F431">
        <v>938.85</v>
      </c>
      <c r="G431">
        <v>71.225847298980398</v>
      </c>
      <c r="H431">
        <v>22.515856047617401</v>
      </c>
      <c r="I431">
        <v>52.545909834733799</v>
      </c>
      <c r="J431">
        <v>-3.4905031776594502</v>
      </c>
      <c r="K431">
        <v>801.57657919865096</v>
      </c>
      <c r="L431">
        <v>656.80828652508001</v>
      </c>
      <c r="M431">
        <v>80.224102411183395</v>
      </c>
      <c r="N431">
        <v>0.78927267088523301</v>
      </c>
      <c r="O431">
        <v>1.2408797997550201</v>
      </c>
      <c r="P431">
        <v>194.541176470588</v>
      </c>
      <c r="Q431">
        <v>2.6730413007078999E-2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Row],[Ticker]],[1]!Table2[[Symbol]:[Industry]],2,FALSE),"-")</f>
        <v>-</v>
      </c>
      <c r="D432" t="s">
        <v>46</v>
      </c>
      <c r="E432">
        <v>14817.107337449999</v>
      </c>
      <c r="F432">
        <v>1532.45</v>
      </c>
      <c r="G432">
        <v>-10.422351281177701</v>
      </c>
      <c r="H432">
        <v>-11.5498484168999</v>
      </c>
      <c r="I432">
        <v>7.5336486122299897</v>
      </c>
      <c r="J432">
        <v>-4.1744096155110304</v>
      </c>
      <c r="K432">
        <v>1627.4436967899401</v>
      </c>
      <c r="L432">
        <v>1455.80729752453</v>
      </c>
      <c r="M432">
        <v>24.074120668581099</v>
      </c>
      <c r="N432">
        <v>0.468147403730588</v>
      </c>
      <c r="O432">
        <v>21.374269959868101</v>
      </c>
      <c r="P432">
        <v>49.514610468803298</v>
      </c>
      <c r="Q432">
        <v>-3.5226720665349001E-2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Row],[Ticker]],[1]!Table2[[Symbol]:[Industry]],2,FALSE),"-")</f>
        <v>-</v>
      </c>
      <c r="D433" t="s">
        <v>21</v>
      </c>
      <c r="E433">
        <v>14756.8292872</v>
      </c>
      <c r="F433">
        <v>2618</v>
      </c>
      <c r="G433">
        <v>173.24120616905901</v>
      </c>
      <c r="H433">
        <v>10.834726277338101</v>
      </c>
      <c r="I433">
        <v>47.804236563920703</v>
      </c>
      <c r="J433">
        <v>8.1872687962339494</v>
      </c>
      <c r="K433">
        <v>2386.1373467091598</v>
      </c>
      <c r="L433">
        <v>1817.85594442309</v>
      </c>
      <c r="M433">
        <v>65.190923565991099</v>
      </c>
      <c r="N433">
        <v>1.0251688995367101</v>
      </c>
      <c r="O433">
        <v>5.8804430863254202</v>
      </c>
      <c r="P433">
        <v>254.45437313836899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Row],[Ticker]],[1]!Table2[[Symbol]:[Industry]],2,FALSE),"-")</f>
        <v>-</v>
      </c>
      <c r="D434" t="s">
        <v>18</v>
      </c>
      <c r="E434">
        <v>14667.7729</v>
      </c>
      <c r="F434">
        <v>985</v>
      </c>
      <c r="G434">
        <v>125.19344254996</v>
      </c>
      <c r="H434">
        <v>-2.2502761568884901</v>
      </c>
      <c r="I434">
        <v>-5.0094773078360797</v>
      </c>
      <c r="J434">
        <v>-0.577441933077117</v>
      </c>
      <c r="K434">
        <v>980.33902706072797</v>
      </c>
      <c r="L434">
        <v>858.23556061962597</v>
      </c>
      <c r="M434">
        <v>51.294393552084898</v>
      </c>
      <c r="N434">
        <v>0.80327006595949102</v>
      </c>
      <c r="O434">
        <v>29.441624365482198</v>
      </c>
      <c r="P434">
        <v>156.77789363920701</v>
      </c>
      <c r="Q434">
        <v>0.19661526873382701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Row],[Ticker]],[1]!Table2[[Symbol]:[Industry]],2,FALSE),"-")</f>
        <v>-</v>
      </c>
      <c r="D435" t="s">
        <v>248</v>
      </c>
      <c r="E435">
        <v>14585.88821775</v>
      </c>
      <c r="F435">
        <v>1144.75</v>
      </c>
      <c r="G435">
        <v>24.516843179619698</v>
      </c>
      <c r="H435">
        <v>8.7059767448737109</v>
      </c>
      <c r="I435">
        <v>10.9488723859467</v>
      </c>
      <c r="J435">
        <v>7.8549320195816597</v>
      </c>
      <c r="K435">
        <v>1035.60916568372</v>
      </c>
      <c r="L435">
        <v>932.95997869402197</v>
      </c>
      <c r="M435">
        <v>68.891463598314104</v>
      </c>
      <c r="N435">
        <v>1.4884373570878799</v>
      </c>
      <c r="O435">
        <v>3.1229526097401101</v>
      </c>
      <c r="P435">
        <v>54.769147569796502</v>
      </c>
      <c r="Q435">
        <v>-2.7890068853965E-2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Row],[Ticker]],[1]!Table2[[Symbol]:[Industry]],2,FALSE),"-")</f>
        <v>-</v>
      </c>
      <c r="D436" t="s">
        <v>632</v>
      </c>
      <c r="E436">
        <v>14565.734676</v>
      </c>
      <c r="F436">
        <v>503.7</v>
      </c>
      <c r="G436">
        <v>3.6985339873969498</v>
      </c>
      <c r="H436">
        <v>-12.592731209515801</v>
      </c>
      <c r="I436">
        <v>0.94977803258037397</v>
      </c>
      <c r="J436">
        <v>-1.29115323183063</v>
      </c>
      <c r="K436">
        <v>502.30260872666503</v>
      </c>
      <c r="L436">
        <v>453.19202575733101</v>
      </c>
      <c r="M436">
        <v>52.959574269438001</v>
      </c>
      <c r="N436">
        <v>1.19712633394276</v>
      </c>
      <c r="O436">
        <v>17.5302759579114</v>
      </c>
      <c r="P436">
        <v>48.803545051698599</v>
      </c>
      <c r="Q436">
        <v>1.7096481267085999E-2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Row],[Ticker]],[1]!Table2[[Symbol]:[Industry]],2,FALSE),"-")</f>
        <v>-</v>
      </c>
      <c r="D437" t="s">
        <v>993</v>
      </c>
      <c r="E437">
        <v>14541.353466765</v>
      </c>
      <c r="F437">
        <v>819.15</v>
      </c>
      <c r="G437">
        <v>42.361211499566899</v>
      </c>
      <c r="H437">
        <v>1.87267004334645</v>
      </c>
      <c r="I437">
        <v>17.034564404964701</v>
      </c>
      <c r="J437">
        <v>3.4418877792604099</v>
      </c>
      <c r="K437">
        <v>766.45335961303795</v>
      </c>
      <c r="L437">
        <v>662.301560541497</v>
      </c>
      <c r="M437">
        <v>64.204469378308005</v>
      </c>
      <c r="N437">
        <v>0.50090664619223002</v>
      </c>
      <c r="O437">
        <v>4.98077275224317</v>
      </c>
      <c r="P437">
        <v>80.947647448641405</v>
      </c>
      <c r="Q437">
        <v>7.6825838322195E-2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Row],[Ticker]],[1]!Table2[[Symbol]:[Industry]],2,FALSE),"-")</f>
        <v>-</v>
      </c>
      <c r="D438" t="s">
        <v>163</v>
      </c>
      <c r="E438">
        <v>14524.896256</v>
      </c>
      <c r="F438">
        <v>14356.75</v>
      </c>
      <c r="G438">
        <v>123.33185105550599</v>
      </c>
      <c r="H438">
        <v>15.342769105894</v>
      </c>
      <c r="I438">
        <v>56.109647863611997</v>
      </c>
      <c r="J438">
        <v>-2.1862659027481501</v>
      </c>
      <c r="K438">
        <v>12758.152320176199</v>
      </c>
      <c r="L438">
        <v>9763.8381338326799</v>
      </c>
      <c r="M438">
        <v>66.284594930968396</v>
      </c>
      <c r="N438">
        <v>0.81048943158528097</v>
      </c>
      <c r="O438">
        <v>1.9116443484771899</v>
      </c>
      <c r="P438">
        <v>240.84946759891201</v>
      </c>
      <c r="Q438">
        <v>0.240932849925408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Row],[Ticker]],[1]!Table2[[Symbol]:[Industry]],2,FALSE),"-")</f>
        <v>-</v>
      </c>
      <c r="D439" t="s">
        <v>335</v>
      </c>
      <c r="E439">
        <v>14519.04630923</v>
      </c>
      <c r="F439">
        <v>4303.3</v>
      </c>
      <c r="G439">
        <v>18.810727658397902</v>
      </c>
      <c r="H439">
        <v>-6.25867530874996</v>
      </c>
      <c r="I439">
        <v>2.5809451840716102</v>
      </c>
      <c r="J439">
        <v>-0.76745654936617402</v>
      </c>
      <c r="K439">
        <v>4211.2285669910898</v>
      </c>
      <c r="L439">
        <v>3766.7145211552702</v>
      </c>
      <c r="M439">
        <v>60.909248180672201</v>
      </c>
      <c r="N439">
        <v>0.72867038848073795</v>
      </c>
      <c r="O439">
        <v>13.587246996491</v>
      </c>
      <c r="P439">
        <v>58.148508847687403</v>
      </c>
      <c r="Q439">
        <v>1.8664865442712002E-2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Row],[Ticker]],[1]!Table2[[Symbol]:[Industry]],2,FALSE),"-")</f>
        <v>-</v>
      </c>
      <c r="D440" t="s">
        <v>602</v>
      </c>
      <c r="E440">
        <v>14487.51441186</v>
      </c>
      <c r="F440">
        <v>150.83000000000001</v>
      </c>
      <c r="G440">
        <v>-72.495039792312198</v>
      </c>
      <c r="H440">
        <v>-6.85409580846268</v>
      </c>
      <c r="I440">
        <v>-25.541163578794201</v>
      </c>
      <c r="J440">
        <v>-1.5861384825681</v>
      </c>
      <c r="K440">
        <v>143.04640124084301</v>
      </c>
      <c r="L440">
        <v>171.44556091064399</v>
      </c>
      <c r="M440">
        <v>74.962733033021607</v>
      </c>
      <c r="N440">
        <v>0.90093628123181402</v>
      </c>
      <c r="O440">
        <v>98.700523768481006</v>
      </c>
      <c r="P440">
        <v>20.1832669322709</v>
      </c>
      <c r="Q440">
        <v>-1.4536295382452E-2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Row],[Ticker]],[1]!Table2[[Symbol]:[Industry]],2,FALSE),"-")</f>
        <v>-</v>
      </c>
      <c r="D441" t="s">
        <v>300</v>
      </c>
      <c r="E441">
        <v>14450.900372284999</v>
      </c>
      <c r="F441">
        <v>1033.1500000000001</v>
      </c>
      <c r="G441">
        <v>112.924177095761</v>
      </c>
      <c r="H441">
        <v>-3.4478258757826898</v>
      </c>
      <c r="I441">
        <v>11.797459336822</v>
      </c>
      <c r="J441">
        <v>-4.54600087726</v>
      </c>
      <c r="K441">
        <v>1011.59380860315</v>
      </c>
      <c r="L441">
        <v>841.13296564830102</v>
      </c>
      <c r="M441">
        <v>42.784277830326097</v>
      </c>
      <c r="N441">
        <v>0.71515079505199297</v>
      </c>
      <c r="O441">
        <v>11.982771136814501</v>
      </c>
      <c r="P441">
        <v>156.348861733143</v>
      </c>
      <c r="Q441">
        <v>0.13092605298808399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Row],[Ticker]],[1]!Table2[[Symbol]:[Industry]],2,FALSE),"-")</f>
        <v>-</v>
      </c>
      <c r="D442" t="s">
        <v>121</v>
      </c>
      <c r="E442">
        <v>14402.49947296</v>
      </c>
      <c r="F442">
        <v>2263.4</v>
      </c>
      <c r="G442">
        <v>6.3336612902797702</v>
      </c>
      <c r="H442">
        <v>-5.9130444282758896</v>
      </c>
      <c r="I442">
        <v>29.338591624349199</v>
      </c>
      <c r="J442">
        <v>0.70654173551472399</v>
      </c>
      <c r="K442">
        <v>2153.9893293027899</v>
      </c>
      <c r="L442">
        <v>1835.9080773012299</v>
      </c>
      <c r="M442">
        <v>47.684137877169199</v>
      </c>
      <c r="N442">
        <v>0.46327036136455402</v>
      </c>
      <c r="O442">
        <v>9.7463992224087601</v>
      </c>
      <c r="P442">
        <v>57.164184286359003</v>
      </c>
      <c r="Q442">
        <v>-5.5236869349198997E-2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Row],[Ticker]],[1]!Table2[[Symbol]:[Industry]],2,FALSE),"-")</f>
        <v>-</v>
      </c>
      <c r="D443" t="s">
        <v>262</v>
      </c>
      <c r="E443">
        <v>14378.17718619</v>
      </c>
      <c r="F443">
        <v>1810.65</v>
      </c>
      <c r="G443">
        <v>77.763784286553204</v>
      </c>
      <c r="H443">
        <v>-19.608453834637199</v>
      </c>
      <c r="I443">
        <v>82.633216429496699</v>
      </c>
      <c r="J443">
        <v>-7.2960427092677396</v>
      </c>
      <c r="K443">
        <v>2012.6743261387301</v>
      </c>
      <c r="L443">
        <v>1518.79857989479</v>
      </c>
      <c r="M443">
        <v>25.425715876485601</v>
      </c>
      <c r="N443">
        <v>0.60097869023966899</v>
      </c>
      <c r="O443">
        <v>48.2340595918592</v>
      </c>
      <c r="P443">
        <v>137.58693084896899</v>
      </c>
      <c r="Q443">
        <v>0.14958054284910499</v>
      </c>
    </row>
    <row r="444" spans="1:17" hidden="1" x14ac:dyDescent="0.3">
      <c r="A444" t="s">
        <v>1006</v>
      </c>
      <c r="B444" t="s">
        <v>1007</v>
      </c>
      <c r="C444" t="str">
        <f>IFERROR(VLOOKUP(Table1[[#This Row],[Ticker]],[1]!Table2[[Symbol]:[Industry]],2,FALSE),"-")</f>
        <v>-</v>
      </c>
      <c r="D444" t="s">
        <v>163</v>
      </c>
      <c r="E444">
        <v>14357.93607421</v>
      </c>
      <c r="F444">
        <v>11917.7</v>
      </c>
      <c r="G444">
        <v>314.65209649794701</v>
      </c>
      <c r="H444">
        <v>43.078067266658003</v>
      </c>
      <c r="I444">
        <v>53.953370351969703</v>
      </c>
      <c r="J444">
        <v>1.92150197516966</v>
      </c>
      <c r="K444">
        <v>8960.2671515857</v>
      </c>
      <c r="L444">
        <v>6589.7547859452598</v>
      </c>
      <c r="M444">
        <v>79.998419413765703</v>
      </c>
      <c r="N444">
        <v>2.40825997130987</v>
      </c>
      <c r="O444">
        <v>4.0301400438004</v>
      </c>
      <c r="P444">
        <v>406.920459378987</v>
      </c>
      <c r="Q444">
        <v>0.237927186060131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Row],[Ticker]],[1]!Table2[[Symbol]:[Industry]],2,FALSE),"-")</f>
        <v>-</v>
      </c>
      <c r="D445" t="s">
        <v>632</v>
      </c>
      <c r="E445">
        <v>14116.178460043</v>
      </c>
      <c r="F445">
        <v>28.43</v>
      </c>
      <c r="G445">
        <v>31.220732494990202</v>
      </c>
      <c r="H445">
        <v>2.3711930692288599</v>
      </c>
      <c r="I445">
        <v>-14.3272415669349</v>
      </c>
      <c r="J445">
        <v>8.2176876326094401</v>
      </c>
      <c r="K445">
        <v>26.8162474055</v>
      </c>
      <c r="L445">
        <v>25.6409558627943</v>
      </c>
      <c r="M445">
        <v>66.231390327452502</v>
      </c>
      <c r="N445">
        <v>2.9312918953799101</v>
      </c>
      <c r="O445">
        <v>37.3549067886035</v>
      </c>
      <c r="P445">
        <v>76.583850931677006</v>
      </c>
      <c r="Q445">
        <v>2.1932715980456E-2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Row],[Ticker]],[1]!Table2[[Symbol]:[Industry]],2,FALSE),"-")</f>
        <v>-</v>
      </c>
      <c r="D446" t="s">
        <v>127</v>
      </c>
      <c r="E446">
        <v>14063.15383496</v>
      </c>
      <c r="F446">
        <v>969.2</v>
      </c>
      <c r="G446">
        <v>118.402441964177</v>
      </c>
      <c r="H446">
        <v>6.3897031359252701</v>
      </c>
      <c r="I446">
        <v>77.487439056445595</v>
      </c>
      <c r="J446">
        <v>9.8832552405664506E-2</v>
      </c>
      <c r="K446">
        <v>827.20999675135204</v>
      </c>
      <c r="L446">
        <v>609.11068716809598</v>
      </c>
      <c r="M446">
        <v>71.684052753825</v>
      </c>
      <c r="N446">
        <v>0.58251737785639501</v>
      </c>
      <c r="O446">
        <v>3.0747007841518599</v>
      </c>
      <c r="P446">
        <v>159.07511360598701</v>
      </c>
      <c r="Q446">
        <v>0.19920355655171201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Row],[Ticker]],[1]!Table2[[Symbol]:[Industry]],2,FALSE),"-")</f>
        <v>-</v>
      </c>
      <c r="D447" t="s">
        <v>24</v>
      </c>
      <c r="E447">
        <v>14039.033722896</v>
      </c>
      <c r="F447">
        <v>231.24</v>
      </c>
      <c r="G447">
        <v>-30.183340964030901</v>
      </c>
      <c r="H447">
        <v>-5.0024046856892399</v>
      </c>
      <c r="I447">
        <v>-25.588493433419998</v>
      </c>
      <c r="J447">
        <v>7.3897991491217301</v>
      </c>
      <c r="K447">
        <v>233.62622624501901</v>
      </c>
      <c r="L447">
        <v>240.17684468256201</v>
      </c>
      <c r="M447">
        <v>64.351495701043802</v>
      </c>
      <c r="N447">
        <v>1.4786358424227799</v>
      </c>
      <c r="O447">
        <v>30.0380556997059</v>
      </c>
      <c r="P447">
        <v>12.6626065773447</v>
      </c>
      <c r="Q447">
        <v>3.0665636917108E-2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Row],[Ticker]],[1]!Table2[[Symbol]:[Industry]],2,FALSE),"-")</f>
        <v>-</v>
      </c>
      <c r="D448" t="s">
        <v>1016</v>
      </c>
      <c r="E448">
        <v>13907.970190309999</v>
      </c>
      <c r="F448">
        <v>2044.15</v>
      </c>
      <c r="G448">
        <v>143.09791061875001</v>
      </c>
      <c r="H448">
        <v>19.708456310779201</v>
      </c>
      <c r="I448">
        <v>99.788661000524698</v>
      </c>
      <c r="J448">
        <v>-13.8732515814433</v>
      </c>
      <c r="K448">
        <v>1684.9337244645001</v>
      </c>
      <c r="L448">
        <v>1224.2076280208801</v>
      </c>
      <c r="M448">
        <v>52.563080502398201</v>
      </c>
      <c r="N448">
        <v>1.8930481084541799</v>
      </c>
      <c r="O448">
        <v>24.4527065039258</v>
      </c>
      <c r="P448">
        <v>189.293801302009</v>
      </c>
      <c r="Q448">
        <v>0.235490847293858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Row],[Ticker]],[1]!Table2[[Symbol]:[Industry]],2,FALSE),"-")</f>
        <v>-</v>
      </c>
      <c r="D449" t="s">
        <v>193</v>
      </c>
      <c r="E449">
        <v>13881.573748999999</v>
      </c>
      <c r="F449">
        <v>590</v>
      </c>
      <c r="G449">
        <v>52.046511313468301</v>
      </c>
      <c r="H449">
        <v>28.873046031847501</v>
      </c>
      <c r="I449">
        <v>24.7000806965275</v>
      </c>
      <c r="J449">
        <v>19.376785699467</v>
      </c>
      <c r="K449">
        <v>505.08881345447799</v>
      </c>
      <c r="L449">
        <v>430.92418094732898</v>
      </c>
      <c r="M449">
        <v>65.286532587081894</v>
      </c>
      <c r="N449">
        <v>2.7536092332989401</v>
      </c>
      <c r="O449">
        <v>10.5084745762711</v>
      </c>
      <c r="P449">
        <v>90.938511326860805</v>
      </c>
      <c r="Q449">
        <v>0.16170586932491601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Row],[Ticker]],[1]!Table2[[Symbol]:[Industry]],2,FALSE),"-")</f>
        <v>-</v>
      </c>
      <c r="D450" t="s">
        <v>163</v>
      </c>
      <c r="E450">
        <v>13845.475681</v>
      </c>
      <c r="F450">
        <v>617</v>
      </c>
      <c r="G450">
        <v>15.8607239581044</v>
      </c>
      <c r="H450">
        <v>-4.1093867035756899</v>
      </c>
      <c r="I450">
        <v>17.057205327428601</v>
      </c>
      <c r="J450">
        <v>-1.03649127504101</v>
      </c>
      <c r="K450">
        <v>609.72693105963504</v>
      </c>
      <c r="L450">
        <v>534.22098305656198</v>
      </c>
      <c r="M450">
        <v>60.825956168167401</v>
      </c>
      <c r="N450">
        <v>0.251498060722953</v>
      </c>
      <c r="O450">
        <v>16.166936790923799</v>
      </c>
      <c r="P450">
        <v>78.285053817814003</v>
      </c>
      <c r="Q450">
        <v>0.19714173091578899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Row],[Ticker]],[1]!Table2[[Symbol]:[Industry]],2,FALSE),"-")</f>
        <v>-</v>
      </c>
      <c r="D451" t="s">
        <v>446</v>
      </c>
      <c r="E451">
        <v>13824.462008532901</v>
      </c>
      <c r="F451">
        <v>223.63</v>
      </c>
      <c r="G451">
        <v>196.373275148044</v>
      </c>
      <c r="H451">
        <v>1.0004262973939899</v>
      </c>
      <c r="I451">
        <v>19.546247022155601</v>
      </c>
      <c r="J451">
        <v>4.5072888324341998</v>
      </c>
      <c r="K451">
        <v>198.92511630514599</v>
      </c>
      <c r="L451">
        <v>162.33460444351601</v>
      </c>
      <c r="M451">
        <v>71.8424123713109</v>
      </c>
      <c r="N451">
        <v>0.86687153422750296</v>
      </c>
      <c r="O451">
        <v>1.1581630371595799</v>
      </c>
      <c r="P451">
        <v>272.09650582362701</v>
      </c>
      <c r="Q451">
        <v>0.202258339198717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Row],[Ticker]],[1]!Table2[[Symbol]:[Industry]],2,FALSE),"-")</f>
        <v>-</v>
      </c>
      <c r="D452" t="s">
        <v>46</v>
      </c>
      <c r="E452">
        <v>13678.45094352</v>
      </c>
      <c r="F452">
        <v>744.15</v>
      </c>
      <c r="G452">
        <v>26.297849271823701</v>
      </c>
      <c r="H452">
        <v>5.4382018602411097</v>
      </c>
      <c r="I452">
        <v>31.500199310987501</v>
      </c>
      <c r="J452">
        <v>-4.4042940306985896</v>
      </c>
      <c r="K452">
        <v>695.13461507900502</v>
      </c>
      <c r="L452">
        <v>593.34679328696598</v>
      </c>
      <c r="M452">
        <v>53.002306745387401</v>
      </c>
      <c r="N452">
        <v>1.41461788679401</v>
      </c>
      <c r="O452">
        <v>9.2454478263791007</v>
      </c>
      <c r="P452">
        <v>66.104910714285694</v>
      </c>
      <c r="Q452">
        <v>8.4751631839356995E-2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Row],[Ticker]],[1]!Table2[[Symbol]:[Industry]],2,FALSE),"-")</f>
        <v>-</v>
      </c>
      <c r="D453" t="s">
        <v>385</v>
      </c>
      <c r="E453">
        <v>13573.090944</v>
      </c>
      <c r="F453">
        <v>1075.2</v>
      </c>
      <c r="G453">
        <v>64.276230437412806</v>
      </c>
      <c r="H453">
        <v>23.9048754372775</v>
      </c>
      <c r="I453">
        <v>96.096026590587599</v>
      </c>
      <c r="J453">
        <v>11.6808638284003</v>
      </c>
      <c r="K453">
        <v>866.06101141537795</v>
      </c>
      <c r="L453">
        <v>690.62669737441502</v>
      </c>
      <c r="M453">
        <v>73.166155170356305</v>
      </c>
      <c r="N453">
        <v>0.71598222881829499</v>
      </c>
      <c r="O453">
        <v>4.5386904761904603</v>
      </c>
      <c r="P453">
        <v>138.933333333333</v>
      </c>
      <c r="Q453">
        <v>9.3783135642522997E-2</v>
      </c>
    </row>
    <row r="454" spans="1:17" hidden="1" x14ac:dyDescent="0.3">
      <c r="A454" t="s">
        <v>1027</v>
      </c>
      <c r="B454" t="s">
        <v>1028</v>
      </c>
      <c r="C454" t="str">
        <f>IFERROR(VLOOKUP(Table1[[#This Row],[Ticker]],[1]!Table2[[Symbol]:[Industry]],2,FALSE),"-")</f>
        <v>-</v>
      </c>
      <c r="D454" t="s">
        <v>136</v>
      </c>
      <c r="E454">
        <v>13541.376367860001</v>
      </c>
      <c r="F454">
        <v>445.8</v>
      </c>
      <c r="G454">
        <v>39.135905591614602</v>
      </c>
      <c r="H454">
        <v>15.975792303836601</v>
      </c>
      <c r="I454">
        <v>68.961647697961297</v>
      </c>
      <c r="J454">
        <v>6.6866727503337398</v>
      </c>
      <c r="K454">
        <v>371.09073307131501</v>
      </c>
      <c r="L454">
        <v>297.81848176988399</v>
      </c>
      <c r="M454">
        <v>78.524240453624202</v>
      </c>
      <c r="N454">
        <v>1.3039354522770901</v>
      </c>
      <c r="O454">
        <v>3.0955585464333701</v>
      </c>
      <c r="P454">
        <v>117.995110024449</v>
      </c>
      <c r="Q454">
        <v>0.184445591256122</v>
      </c>
    </row>
    <row r="455" spans="1:17" hidden="1" x14ac:dyDescent="0.3">
      <c r="A455" t="s">
        <v>1029</v>
      </c>
      <c r="B455" t="s">
        <v>1030</v>
      </c>
      <c r="C455" t="str">
        <f>IFERROR(VLOOKUP(Table1[[#This Row],[Ticker]],[1]!Table2[[Symbol]:[Industry]],2,FALSE),"-")</f>
        <v>-</v>
      </c>
      <c r="D455" t="s">
        <v>51</v>
      </c>
      <c r="E455">
        <v>13465.84264334</v>
      </c>
      <c r="F455">
        <v>855.55</v>
      </c>
      <c r="G455">
        <v>-22.408345024010298</v>
      </c>
      <c r="H455">
        <v>22.5256038771434</v>
      </c>
      <c r="I455">
        <v>-5.2535342559562599</v>
      </c>
      <c r="J455">
        <v>-25.294044634160699</v>
      </c>
      <c r="M455">
        <v>36.177967530643102</v>
      </c>
      <c r="O455">
        <v>37.443749634737898</v>
      </c>
      <c r="P455">
        <v>18.0068965517241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Row],[Ticker]],[1]!Table2[[Symbol]:[Industry]],2,FALSE),"-")</f>
        <v>-</v>
      </c>
      <c r="D456" t="s">
        <v>492</v>
      </c>
      <c r="E456">
        <v>13438.1694683899</v>
      </c>
      <c r="F456">
        <v>864.65</v>
      </c>
      <c r="G456">
        <v>-33.655265215523301</v>
      </c>
      <c r="H456">
        <v>5.3266727047872502</v>
      </c>
      <c r="I456">
        <v>-3.2585036372038001</v>
      </c>
      <c r="J456">
        <v>9.1893589830012097</v>
      </c>
      <c r="K456">
        <v>828.25829903226395</v>
      </c>
      <c r="L456">
        <v>825.8609167587</v>
      </c>
      <c r="M456">
        <v>66.161396079993906</v>
      </c>
      <c r="N456">
        <v>0.78208256643148799</v>
      </c>
      <c r="O456">
        <v>18.539293355693001</v>
      </c>
      <c r="P456">
        <v>21.962056562522001</v>
      </c>
      <c r="Q456">
        <v>3.9717989985515997E-2</v>
      </c>
    </row>
    <row r="457" spans="1:17" hidden="1" x14ac:dyDescent="0.3">
      <c r="A457" t="s">
        <v>1033</v>
      </c>
      <c r="B457" t="s">
        <v>1034</v>
      </c>
      <c r="C457" t="str">
        <f>IFERROR(VLOOKUP(Table1[[#This Row],[Ticker]],[1]!Table2[[Symbol]:[Industry]],2,FALSE),"-")</f>
        <v>-</v>
      </c>
      <c r="D457" t="s">
        <v>577</v>
      </c>
      <c r="E457">
        <v>13434.327863234999</v>
      </c>
      <c r="F457">
        <v>562.35</v>
      </c>
      <c r="G457">
        <v>-31.3533900697986</v>
      </c>
      <c r="H457">
        <v>-10.168456732946799</v>
      </c>
      <c r="I457">
        <v>-14.198579301744401</v>
      </c>
      <c r="J457">
        <v>-1.8205805679287499</v>
      </c>
      <c r="K457">
        <v>567.94510807116399</v>
      </c>
      <c r="M457">
        <v>43.677168773631401</v>
      </c>
      <c r="N457">
        <v>0.56727180335909899</v>
      </c>
      <c r="O457">
        <v>17.364630568151401</v>
      </c>
      <c r="P457">
        <v>19.623484365028698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Row],[Ticker]],[1]!Table2[[Symbol]:[Industry]],2,FALSE),"-")</f>
        <v>-</v>
      </c>
      <c r="D458" t="s">
        <v>300</v>
      </c>
      <c r="E458">
        <v>13392.675012739999</v>
      </c>
      <c r="F458">
        <v>971.35</v>
      </c>
      <c r="G458">
        <v>8.5427634447605705</v>
      </c>
      <c r="H458">
        <v>-1.3279716606690499</v>
      </c>
      <c r="I458">
        <v>-20.951628791196001</v>
      </c>
      <c r="J458">
        <v>-2.7791291837344398</v>
      </c>
      <c r="K458">
        <v>989.76058379023095</v>
      </c>
      <c r="L458">
        <v>927.58431796644504</v>
      </c>
      <c r="M458">
        <v>49.184682620375099</v>
      </c>
      <c r="N458">
        <v>0.39577737883922798</v>
      </c>
      <c r="O458">
        <v>23.436454419107399</v>
      </c>
      <c r="P458">
        <v>55.415999999999997</v>
      </c>
      <c r="Q458">
        <v>3.4024292913093002E-2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Row],[Ticker]],[1]!Table2[[Symbol]:[Industry]],2,FALSE),"-")</f>
        <v>-</v>
      </c>
      <c r="D459" t="s">
        <v>541</v>
      </c>
      <c r="E459">
        <v>13377.696975299999</v>
      </c>
      <c r="F459">
        <v>1690.35</v>
      </c>
      <c r="G459">
        <v>-24.1461146583257</v>
      </c>
      <c r="H459">
        <v>-4.8870332701919796</v>
      </c>
      <c r="I459">
        <v>3.10421478185794</v>
      </c>
      <c r="J459">
        <v>-0.215658923861791</v>
      </c>
      <c r="K459">
        <v>1706.06859450552</v>
      </c>
      <c r="L459">
        <v>1636.5009607565901</v>
      </c>
      <c r="M459">
        <v>52.166322588400398</v>
      </c>
      <c r="N459">
        <v>0.67781186500107704</v>
      </c>
      <c r="O459">
        <v>17.073387168337899</v>
      </c>
      <c r="P459">
        <v>29.330527926549301</v>
      </c>
      <c r="Q459">
        <v>-8.2283765527432995E-2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Row],[Ticker]],[1]!Table2[[Symbol]:[Industry]],2,FALSE),"-")</f>
        <v>-</v>
      </c>
      <c r="D460" t="s">
        <v>473</v>
      </c>
      <c r="E460">
        <v>13352.21360153</v>
      </c>
      <c r="F460">
        <v>2006.3</v>
      </c>
      <c r="G460">
        <v>42.2023740929789</v>
      </c>
      <c r="H460">
        <v>-3.9963980706619702</v>
      </c>
      <c r="I460">
        <v>67.813312743282907</v>
      </c>
      <c r="J460">
        <v>6.6196730930926</v>
      </c>
      <c r="K460">
        <v>1849.44050671847</v>
      </c>
      <c r="L460">
        <v>1443.93296808126</v>
      </c>
      <c r="M460">
        <v>60.6996945456942</v>
      </c>
      <c r="N460">
        <v>0.61328217965044696</v>
      </c>
      <c r="O460">
        <v>18.626327069730301</v>
      </c>
      <c r="P460">
        <v>123.325112994246</v>
      </c>
      <c r="Q460">
        <v>0.222211788193897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Row],[Ticker]],[1]!Table2[[Symbol]:[Industry]],2,FALSE),"-")</f>
        <v>-</v>
      </c>
      <c r="D461" t="s">
        <v>262</v>
      </c>
      <c r="E461">
        <v>13328.7988</v>
      </c>
      <c r="F461">
        <v>4222.25</v>
      </c>
      <c r="G461">
        <v>2.00508439278516</v>
      </c>
      <c r="H461">
        <v>-2.2287564853374202</v>
      </c>
      <c r="I461">
        <v>10.9410367424199</v>
      </c>
      <c r="J461">
        <v>1.5141232426590301</v>
      </c>
      <c r="K461">
        <v>4238.46761407746</v>
      </c>
      <c r="L461">
        <v>3849.5000962264699</v>
      </c>
      <c r="M461">
        <v>62.065236356075602</v>
      </c>
      <c r="N461">
        <v>0.62846000844842598</v>
      </c>
      <c r="O461">
        <v>18.420273550831901</v>
      </c>
      <c r="P461">
        <v>52.980072463768103</v>
      </c>
      <c r="Q461">
        <v>0.19681102776592699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Row],[Ticker]],[1]!Table2[[Symbol]:[Industry]],2,FALSE),"-")</f>
        <v>-</v>
      </c>
      <c r="D462" t="s">
        <v>136</v>
      </c>
      <c r="E462">
        <v>13217.569323600001</v>
      </c>
      <c r="F462">
        <v>505.2</v>
      </c>
      <c r="G462">
        <v>152.36311569703</v>
      </c>
      <c r="H462">
        <v>16.336431687993699</v>
      </c>
      <c r="I462">
        <v>162.177993929195</v>
      </c>
      <c r="J462">
        <v>-2.5604532223582499</v>
      </c>
      <c r="K462">
        <v>414.06228650121301</v>
      </c>
      <c r="L462">
        <v>285.97648041211897</v>
      </c>
      <c r="M462">
        <v>54.426871250446702</v>
      </c>
      <c r="N462">
        <v>1.00939939913351</v>
      </c>
      <c r="O462">
        <v>17.181314330957999</v>
      </c>
      <c r="P462">
        <v>244.36454108585201</v>
      </c>
      <c r="Q462">
        <v>0.26516494873261098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Row],[Ticker]],[1]!Table2[[Symbol]:[Industry]],2,FALSE),"-")</f>
        <v>-</v>
      </c>
      <c r="D463" t="s">
        <v>785</v>
      </c>
      <c r="E463">
        <v>13189.454314175</v>
      </c>
      <c r="F463">
        <v>2809.25</v>
      </c>
      <c r="G463">
        <v>43.747631721669102</v>
      </c>
      <c r="H463">
        <v>14.1349878888335</v>
      </c>
      <c r="I463">
        <v>0.26324765898857</v>
      </c>
      <c r="J463">
        <v>6.1787944639957099E-2</v>
      </c>
      <c r="K463">
        <v>2506.7228070310498</v>
      </c>
      <c r="L463">
        <v>2350.5318303814502</v>
      </c>
      <c r="M463">
        <v>72.692636374432396</v>
      </c>
      <c r="N463">
        <v>1.62009675186784</v>
      </c>
      <c r="O463">
        <v>5.4000177983447504</v>
      </c>
      <c r="P463">
        <v>75.320622835210798</v>
      </c>
      <c r="Q463">
        <v>6.3747823521191002E-2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Row],[Ticker]],[1]!Table2[[Symbol]:[Industry]],2,FALSE),"-")</f>
        <v>-</v>
      </c>
      <c r="D464" t="s">
        <v>300</v>
      </c>
      <c r="E464">
        <v>13155.977852635</v>
      </c>
      <c r="F464">
        <v>977.65</v>
      </c>
      <c r="G464">
        <v>-28.439779653399899</v>
      </c>
      <c r="H464">
        <v>-3.8653374551643802</v>
      </c>
      <c r="I464">
        <v>-14.725296346648999</v>
      </c>
      <c r="J464">
        <v>-0.63664679406239499</v>
      </c>
      <c r="K464">
        <v>937.94363567307698</v>
      </c>
      <c r="L464">
        <v>945.84489657335496</v>
      </c>
      <c r="M464">
        <v>70.206868697794206</v>
      </c>
      <c r="N464">
        <v>0.83408371514138702</v>
      </c>
      <c r="O464">
        <v>27.6530455684549</v>
      </c>
      <c r="P464">
        <v>25.011188542932</v>
      </c>
      <c r="Q464">
        <v>7.6131288416930003E-3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Row],[Ticker]],[1]!Table2[[Symbol]:[Industry]],2,FALSE),"-")</f>
        <v>-</v>
      </c>
      <c r="D465" t="s">
        <v>335</v>
      </c>
      <c r="E465">
        <v>13092.094188999999</v>
      </c>
      <c r="F465">
        <v>944.5</v>
      </c>
      <c r="G465">
        <v>-8.1183055079238695</v>
      </c>
      <c r="H465">
        <v>1.9326031939252</v>
      </c>
      <c r="I465">
        <v>12.9392289407501</v>
      </c>
      <c r="J465">
        <v>-1.7726092394492701</v>
      </c>
      <c r="K465">
        <v>899.76440771900195</v>
      </c>
      <c r="L465">
        <v>804.33925382626501</v>
      </c>
      <c r="M465">
        <v>43.561163417222303</v>
      </c>
      <c r="N465">
        <v>0.67293251485872696</v>
      </c>
      <c r="O465">
        <v>8.5230280571731107</v>
      </c>
      <c r="P465">
        <v>45.947616472224297</v>
      </c>
      <c r="Q465">
        <v>-3.2434219447939998E-2</v>
      </c>
    </row>
    <row r="466" spans="1:17" x14ac:dyDescent="0.3">
      <c r="A466" t="s">
        <v>1051</v>
      </c>
      <c r="B466" t="s">
        <v>1052</v>
      </c>
      <c r="C466" t="str">
        <f>IFERROR(VLOOKUP(Table1[[#This Row],[Ticker]],[1]!Table2[[Symbol]:[Industry]],2,FALSE),"-")</f>
        <v>-</v>
      </c>
      <c r="D466" t="s">
        <v>359</v>
      </c>
      <c r="E466">
        <v>13025.457929439999</v>
      </c>
      <c r="F466">
        <v>375.1</v>
      </c>
      <c r="G466">
        <v>90.144245242865594</v>
      </c>
      <c r="H466">
        <v>27.5067548114361</v>
      </c>
      <c r="I466">
        <v>94.136662848526498</v>
      </c>
      <c r="J466">
        <v>7.8211336582340296</v>
      </c>
      <c r="K466">
        <v>296.9629324471</v>
      </c>
      <c r="L466">
        <v>232.828477164985</v>
      </c>
      <c r="M466">
        <v>85.651800620668894</v>
      </c>
      <c r="N466">
        <v>0.86952239241200402</v>
      </c>
      <c r="O466">
        <v>0.43988269794721302</v>
      </c>
      <c r="P466">
        <v>155.86630286493801</v>
      </c>
      <c r="Q466">
        <v>0.190112779233438</v>
      </c>
    </row>
    <row r="467" spans="1:17" hidden="1" x14ac:dyDescent="0.3">
      <c r="A467" t="s">
        <v>1053</v>
      </c>
      <c r="B467" t="s">
        <v>1054</v>
      </c>
      <c r="C467" t="str">
        <f>IFERROR(VLOOKUP(Table1[[#This Row],[Ticker]],[1]!Table2[[Symbol]:[Industry]],2,FALSE),"-")</f>
        <v>-</v>
      </c>
      <c r="D467" t="s">
        <v>1055</v>
      </c>
      <c r="E467">
        <v>12906.893384999599</v>
      </c>
      <c r="F467">
        <v>100</v>
      </c>
      <c r="G467">
        <v>-29.855754757134399</v>
      </c>
      <c r="I467">
        <v>-12.7009439890802</v>
      </c>
      <c r="M467">
        <v>50</v>
      </c>
      <c r="N467">
        <v>1</v>
      </c>
      <c r="O467">
        <v>0</v>
      </c>
      <c r="P467">
        <v>0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Row],[Ticker]],[1]!Table2[[Symbol]:[Industry]],2,FALSE),"-")</f>
        <v>-</v>
      </c>
      <c r="D468" t="s">
        <v>226</v>
      </c>
      <c r="E468">
        <v>12869.028350544901</v>
      </c>
      <c r="F468">
        <v>1567.85</v>
      </c>
      <c r="G468">
        <v>0.72224141176705103</v>
      </c>
      <c r="H468">
        <v>-8.6373397239423095</v>
      </c>
      <c r="I468">
        <v>-35.237999325048598</v>
      </c>
      <c r="J468">
        <v>-3.82123653945174</v>
      </c>
      <c r="K468">
        <v>1680.4702040929301</v>
      </c>
      <c r="L468">
        <v>1604.88968216649</v>
      </c>
      <c r="M468">
        <v>34.990301102443198</v>
      </c>
      <c r="N468">
        <v>1.2665125215659301</v>
      </c>
      <c r="O468">
        <v>41.719552253085403</v>
      </c>
      <c r="P468">
        <v>54.012770137524498</v>
      </c>
      <c r="Q468">
        <v>0.150246993932034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Row],[Ticker]],[1]!Table2[[Symbol]:[Industry]],2,FALSE),"-")</f>
        <v>-</v>
      </c>
      <c r="D469" t="s">
        <v>80</v>
      </c>
      <c r="E469">
        <v>12866.071346930001</v>
      </c>
      <c r="F469">
        <v>623.04999999999995</v>
      </c>
      <c r="G469">
        <v>-42.6182862609148</v>
      </c>
      <c r="H469">
        <v>1.2384438553736701</v>
      </c>
      <c r="I469">
        <v>-5.9411770254065299</v>
      </c>
      <c r="J469">
        <v>-3.1681002723290699</v>
      </c>
      <c r="K469">
        <v>618.48772275429201</v>
      </c>
      <c r="L469">
        <v>646.06756806516705</v>
      </c>
      <c r="M469">
        <v>55.382616984251001</v>
      </c>
      <c r="N469">
        <v>2.5997902129108099</v>
      </c>
      <c r="O469">
        <v>32.252628199983903</v>
      </c>
      <c r="P469">
        <v>23.559742191373299</v>
      </c>
      <c r="Q469">
        <v>4.4806227608333998E-2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Row],[Ticker]],[1]!Table2[[Symbol]:[Industry]],2,FALSE),"-")</f>
        <v>-</v>
      </c>
      <c r="D470" t="s">
        <v>770</v>
      </c>
      <c r="E470">
        <v>12738.798377409999</v>
      </c>
      <c r="F470">
        <v>9794.65</v>
      </c>
      <c r="G470">
        <v>-24.941927488204701</v>
      </c>
      <c r="H470">
        <v>6.1979113648362496</v>
      </c>
      <c r="I470">
        <v>15.841987209449799</v>
      </c>
      <c r="J470">
        <v>-1.69065589178458</v>
      </c>
      <c r="K470">
        <v>9149.2237657382502</v>
      </c>
      <c r="L470">
        <v>8180.6332261193902</v>
      </c>
      <c r="M470">
        <v>51.613309119518597</v>
      </c>
      <c r="N470">
        <v>0.64248646824147104</v>
      </c>
      <c r="O470">
        <v>10.1616698912161</v>
      </c>
      <c r="P470">
        <v>48.601923777157403</v>
      </c>
      <c r="Q470">
        <v>8.9329132067782993E-2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Row],[Ticker]],[1]!Table2[[Symbol]:[Industry]],2,FALSE),"-")</f>
        <v>-</v>
      </c>
      <c r="D471" t="s">
        <v>402</v>
      </c>
      <c r="E471">
        <v>12709.325987849999</v>
      </c>
      <c r="F471">
        <v>272.85000000000002</v>
      </c>
      <c r="G471">
        <v>86.691864290484602</v>
      </c>
      <c r="H471">
        <v>-3.6708826241701602</v>
      </c>
      <c r="I471">
        <v>7.2594868748458801</v>
      </c>
      <c r="J471">
        <v>-1.45478959546699</v>
      </c>
      <c r="K471">
        <v>270.86242806441601</v>
      </c>
      <c r="L471">
        <v>225.74718688875799</v>
      </c>
      <c r="M471">
        <v>50.026596368094701</v>
      </c>
      <c r="N471">
        <v>0.34907494359707603</v>
      </c>
      <c r="O471">
        <v>40.809968847352003</v>
      </c>
      <c r="P471">
        <v>118.454763811048</v>
      </c>
      <c r="Q471">
        <v>0.11803869218766901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Row],[Ticker]],[1]!Table2[[Symbol]:[Industry]],2,FALSE),"-")</f>
        <v>-</v>
      </c>
      <c r="D472" t="s">
        <v>127</v>
      </c>
      <c r="E472">
        <v>12638.94354142</v>
      </c>
      <c r="F472">
        <v>944.65</v>
      </c>
      <c r="G472">
        <v>32.051863719170299</v>
      </c>
      <c r="H472">
        <v>-12.1916444626283</v>
      </c>
      <c r="I472">
        <v>15.7005783705771</v>
      </c>
      <c r="J472">
        <v>-4.3109502371567396</v>
      </c>
      <c r="K472">
        <v>1032.5421720592401</v>
      </c>
      <c r="L472">
        <v>874.65448993674295</v>
      </c>
      <c r="M472">
        <v>30.483131920909202</v>
      </c>
      <c r="N472">
        <v>1.15862193290614</v>
      </c>
      <c r="O472">
        <v>29.566506113375301</v>
      </c>
      <c r="P472">
        <v>70.422154068194104</v>
      </c>
      <c r="Q472">
        <v>0.120299054910808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Row],[Ticker]],[1]!Table2[[Symbol]:[Industry]],2,FALSE),"-")</f>
        <v>-</v>
      </c>
      <c r="D473" t="s">
        <v>24</v>
      </c>
      <c r="E473">
        <v>12592.1630399039</v>
      </c>
      <c r="F473">
        <v>170.01</v>
      </c>
      <c r="G473">
        <v>6.5341369396164701</v>
      </c>
      <c r="H473">
        <v>1.2501691765107701</v>
      </c>
      <c r="I473">
        <v>12.306408952096101</v>
      </c>
      <c r="J473">
        <v>-0.51675054243215501</v>
      </c>
      <c r="K473">
        <v>162.76297803569</v>
      </c>
      <c r="L473">
        <v>152.13296618530401</v>
      </c>
      <c r="M473">
        <v>62.9596879309426</v>
      </c>
      <c r="N473">
        <v>0.39238997960988198</v>
      </c>
      <c r="O473">
        <v>4.0056467266631399</v>
      </c>
      <c r="P473">
        <v>41.615993336109902</v>
      </c>
      <c r="Q473">
        <v>-1.6821447525479E-2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Row],[Ticker]],[1]!Table2[[Symbol]:[Industry]],2,FALSE),"-")</f>
        <v>-</v>
      </c>
      <c r="D474" t="s">
        <v>283</v>
      </c>
      <c r="E474">
        <v>12590.884176905</v>
      </c>
      <c r="F474">
        <v>1239.8499999999999</v>
      </c>
      <c r="G474">
        <v>-10.346380811402099</v>
      </c>
      <c r="H474">
        <v>2.9977307363836201</v>
      </c>
      <c r="I474">
        <v>-16.3158232987549</v>
      </c>
      <c r="J474">
        <v>1.60455944680775</v>
      </c>
      <c r="K474">
        <v>1225.93688901873</v>
      </c>
      <c r="L474">
        <v>1204.3648826743499</v>
      </c>
      <c r="M474">
        <v>65.601552065738602</v>
      </c>
      <c r="N474">
        <v>0.77565103733238405</v>
      </c>
      <c r="O474">
        <v>32.999959672541003</v>
      </c>
      <c r="P474">
        <v>24.865300367591502</v>
      </c>
      <c r="Q474">
        <v>0.117013721475385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Row],[Ticker]],[1]!Table2[[Symbol]:[Industry]],2,FALSE),"-")</f>
        <v>-</v>
      </c>
      <c r="D475" t="s">
        <v>60</v>
      </c>
      <c r="E475">
        <v>12496.796675226</v>
      </c>
      <c r="F475">
        <v>31.11</v>
      </c>
      <c r="G475">
        <v>48.425047535129202</v>
      </c>
      <c r="H475">
        <v>7.4207343832246</v>
      </c>
      <c r="I475">
        <v>13.505952562643801</v>
      </c>
      <c r="J475">
        <v>-5.6427887458493302</v>
      </c>
      <c r="K475">
        <v>30.607581538769299</v>
      </c>
      <c r="L475">
        <v>26.497854315188299</v>
      </c>
      <c r="M475">
        <v>40.536604199946801</v>
      </c>
      <c r="N475">
        <v>1.56513675127955</v>
      </c>
      <c r="O475">
        <v>22.500803600128499</v>
      </c>
      <c r="P475">
        <v>100.064308681672</v>
      </c>
      <c r="Q475">
        <v>8.7321961993828995E-2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Row],[Ticker]],[1]!Table2[[Symbol]:[Industry]],2,FALSE),"-")</f>
        <v>-</v>
      </c>
      <c r="D476" t="s">
        <v>101</v>
      </c>
      <c r="E476">
        <v>12473.295065139901</v>
      </c>
      <c r="F476">
        <v>18.2</v>
      </c>
      <c r="G476">
        <v>94.835603267556905</v>
      </c>
      <c r="H476">
        <v>-11.350715702624401</v>
      </c>
      <c r="I476">
        <v>-12.97491659182</v>
      </c>
      <c r="J476">
        <v>-0.96021004374457997</v>
      </c>
      <c r="K476">
        <v>18.568209776420101</v>
      </c>
      <c r="L476">
        <v>16.764987391490099</v>
      </c>
      <c r="M476">
        <v>47.616401309797297</v>
      </c>
      <c r="N476">
        <v>0.76061612635867504</v>
      </c>
      <c r="O476">
        <v>31.868131868131801</v>
      </c>
      <c r="P476">
        <v>139.47368421052599</v>
      </c>
      <c r="Q476">
        <v>0.13487953785944201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Row],[Ticker]],[1]!Table2[[Symbol]:[Industry]],2,FALSE),"-")</f>
        <v>-</v>
      </c>
      <c r="D477" t="s">
        <v>51</v>
      </c>
      <c r="E477">
        <v>12471.580879519999</v>
      </c>
      <c r="F477">
        <v>1017.85</v>
      </c>
      <c r="G477">
        <v>35.165321766860401</v>
      </c>
      <c r="H477">
        <v>20.1377752108314</v>
      </c>
      <c r="I477">
        <v>1.8830929353821799</v>
      </c>
      <c r="J477">
        <v>2.1288467681693599</v>
      </c>
      <c r="K477">
        <v>919.55429536044505</v>
      </c>
      <c r="L477">
        <v>807.95911734015704</v>
      </c>
      <c r="M477">
        <v>62.752736261378097</v>
      </c>
      <c r="N477">
        <v>0.83915193085019102</v>
      </c>
      <c r="O477">
        <v>4.5045930146878099</v>
      </c>
      <c r="P477">
        <v>66.683042659461194</v>
      </c>
      <c r="Q477">
        <v>2.6396639301544001E-2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Row],[Ticker]],[1]!Table2[[Symbol]:[Industry]],2,FALSE),"-")</f>
        <v>-</v>
      </c>
      <c r="D478" t="s">
        <v>127</v>
      </c>
      <c r="E478">
        <v>12315.7253865</v>
      </c>
      <c r="F478">
        <v>349.5</v>
      </c>
      <c r="G478">
        <v>36.533200253577299</v>
      </c>
      <c r="H478">
        <v>24.744148659874401</v>
      </c>
      <c r="I478">
        <v>50.122256569969302</v>
      </c>
      <c r="J478">
        <v>2.9787780909522801</v>
      </c>
      <c r="K478">
        <v>284.60739548192601</v>
      </c>
      <c r="L478">
        <v>242.12044044682301</v>
      </c>
      <c r="M478">
        <v>80.896856886378501</v>
      </c>
      <c r="N478">
        <v>2.7884758521723398</v>
      </c>
      <c r="O478">
        <v>5.5507868383404704</v>
      </c>
      <c r="P478">
        <v>93.897364771151103</v>
      </c>
      <c r="Q478">
        <v>0.163829784470787</v>
      </c>
    </row>
    <row r="479" spans="1:17" x14ac:dyDescent="0.3">
      <c r="A479" t="s">
        <v>1078</v>
      </c>
      <c r="B479" t="s">
        <v>1079</v>
      </c>
      <c r="C479" t="str">
        <f>IFERROR(VLOOKUP(Table1[[#This Row],[Ticker]],[1]!Table2[[Symbol]:[Industry]],2,FALSE),"-")</f>
        <v>-</v>
      </c>
      <c r="D479" t="s">
        <v>80</v>
      </c>
      <c r="E479">
        <v>12155.809667355001</v>
      </c>
      <c r="F479">
        <v>340.35</v>
      </c>
      <c r="G479">
        <v>-29.738090394728101</v>
      </c>
      <c r="H479">
        <v>-4.9821486434261599</v>
      </c>
      <c r="I479">
        <v>-10.9216377689845</v>
      </c>
      <c r="J479">
        <v>-1.8888600787380701E-2</v>
      </c>
      <c r="K479">
        <v>341.12359924075599</v>
      </c>
      <c r="L479">
        <v>342.01536289912002</v>
      </c>
      <c r="M479">
        <v>53.600472753165299</v>
      </c>
      <c r="N479">
        <v>0.44251763845877101</v>
      </c>
      <c r="O479">
        <v>16.938445717643599</v>
      </c>
      <c r="P479">
        <v>16.838311019567399</v>
      </c>
      <c r="Q479">
        <v>-0.115515233580152</v>
      </c>
    </row>
    <row r="480" spans="1:17" x14ac:dyDescent="0.3">
      <c r="A480" t="s">
        <v>1080</v>
      </c>
      <c r="B480" t="s">
        <v>1081</v>
      </c>
      <c r="C480" t="str">
        <f>IFERROR(VLOOKUP(Table1[[#This Row],[Ticker]],[1]!Table2[[Symbol]:[Industry]],2,FALSE),"-")</f>
        <v>-</v>
      </c>
      <c r="D480" t="s">
        <v>51</v>
      </c>
      <c r="E480">
        <v>12128.828635530001</v>
      </c>
      <c r="F480">
        <v>1318.95</v>
      </c>
      <c r="G480">
        <v>171.136942641313</v>
      </c>
      <c r="H480">
        <v>27.092830440101199</v>
      </c>
      <c r="I480">
        <v>50.747844659534799</v>
      </c>
      <c r="J480">
        <v>1.34001539684325</v>
      </c>
      <c r="K480">
        <v>1083.9932334285199</v>
      </c>
      <c r="L480">
        <v>844.75900349570099</v>
      </c>
      <c r="M480">
        <v>75.424425975668896</v>
      </c>
      <c r="N480">
        <v>1.27582462411106</v>
      </c>
      <c r="O480">
        <v>2.1683915235604001</v>
      </c>
      <c r="P480">
        <v>204.11574821305001</v>
      </c>
      <c r="Q480">
        <v>8.2344530251464002E-2</v>
      </c>
    </row>
    <row r="481" spans="1:17" x14ac:dyDescent="0.3">
      <c r="A481" t="s">
        <v>1082</v>
      </c>
      <c r="B481" t="s">
        <v>1083</v>
      </c>
      <c r="C481" t="str">
        <f>IFERROR(VLOOKUP(Table1[[#This Row],[Ticker]],[1]!Table2[[Symbol]:[Industry]],2,FALSE),"-")</f>
        <v>-</v>
      </c>
      <c r="D481" t="s">
        <v>46</v>
      </c>
      <c r="E481">
        <v>12086.721231365</v>
      </c>
      <c r="F481">
        <v>215.05</v>
      </c>
      <c r="G481">
        <v>6.9010019996223502</v>
      </c>
      <c r="H481">
        <v>-17.8483504929421</v>
      </c>
      <c r="I481">
        <v>-11.9985323758749</v>
      </c>
      <c r="J481">
        <v>-5.1528505825266304</v>
      </c>
      <c r="K481">
        <v>239.673999408974</v>
      </c>
      <c r="L481">
        <v>216.55067895371801</v>
      </c>
      <c r="M481">
        <v>30.350627927300302</v>
      </c>
      <c r="N481">
        <v>0.43179046533022197</v>
      </c>
      <c r="O481">
        <v>41.315973029528003</v>
      </c>
      <c r="P481">
        <v>84.671532846715294</v>
      </c>
      <c r="Q481">
        <v>0.115283955577028</v>
      </c>
    </row>
    <row r="482" spans="1:17" x14ac:dyDescent="0.3">
      <c r="A482" t="s">
        <v>1084</v>
      </c>
      <c r="B482" t="s">
        <v>1085</v>
      </c>
      <c r="C482" t="str">
        <f>IFERROR(VLOOKUP(Table1[[#This Row],[Ticker]],[1]!Table2[[Symbol]:[Industry]],2,FALSE),"-")</f>
        <v>-</v>
      </c>
      <c r="D482" t="s">
        <v>21</v>
      </c>
      <c r="E482">
        <v>12053.8359084</v>
      </c>
      <c r="F482">
        <v>806</v>
      </c>
      <c r="G482">
        <v>-40.130718577684299</v>
      </c>
      <c r="H482">
        <v>-3.4994638791839598</v>
      </c>
      <c r="I482">
        <v>-20.338599406486999</v>
      </c>
      <c r="J482">
        <v>1.93734484262378</v>
      </c>
      <c r="K482">
        <v>805.13292153600696</v>
      </c>
      <c r="L482">
        <v>833.74094298203704</v>
      </c>
      <c r="M482">
        <v>64.286561893331694</v>
      </c>
      <c r="N482">
        <v>0.52191461213967605</v>
      </c>
      <c r="O482">
        <v>20.347394540942901</v>
      </c>
      <c r="P482">
        <v>8.7719298245614006</v>
      </c>
      <c r="Q482">
        <v>-0.15737325736570201</v>
      </c>
    </row>
    <row r="483" spans="1:17" x14ac:dyDescent="0.3">
      <c r="A483" t="s">
        <v>1086</v>
      </c>
      <c r="B483" t="s">
        <v>1087</v>
      </c>
      <c r="C483" t="str">
        <f>IFERROR(VLOOKUP(Table1[[#This Row],[Ticker]],[1]!Table2[[Symbol]:[Industry]],2,FALSE),"-")</f>
        <v>-</v>
      </c>
      <c r="D483" t="s">
        <v>24</v>
      </c>
      <c r="E483">
        <v>11932.413169067901</v>
      </c>
      <c r="F483">
        <v>108.36</v>
      </c>
      <c r="G483">
        <v>-6.1571246201480996</v>
      </c>
      <c r="H483">
        <v>-2.5048672427723599</v>
      </c>
      <c r="I483">
        <v>-36.202532411247503</v>
      </c>
      <c r="J483">
        <v>-3.0507366773822899</v>
      </c>
      <c r="K483">
        <v>113.76133396509</v>
      </c>
      <c r="L483">
        <v>115.858524956111</v>
      </c>
      <c r="M483">
        <v>36.713326931164602</v>
      </c>
      <c r="N483">
        <v>0.44149737696341601</v>
      </c>
      <c r="O483">
        <v>40.734588409007003</v>
      </c>
      <c r="P483">
        <v>27.7830188679245</v>
      </c>
      <c r="Q483">
        <v>0.115934990750554</v>
      </c>
    </row>
    <row r="484" spans="1:17" x14ac:dyDescent="0.3">
      <c r="A484" t="s">
        <v>1088</v>
      </c>
      <c r="B484" t="s">
        <v>1089</v>
      </c>
      <c r="C484" t="str">
        <f>IFERROR(VLOOKUP(Table1[[#This Row],[Ticker]],[1]!Table2[[Symbol]:[Industry]],2,FALSE),"-")</f>
        <v>-</v>
      </c>
      <c r="D484" t="s">
        <v>101</v>
      </c>
      <c r="E484">
        <v>11918.444592399999</v>
      </c>
      <c r="F484">
        <v>908</v>
      </c>
      <c r="G484">
        <v>159.22415609928001</v>
      </c>
      <c r="H484">
        <v>-5.9815120122528302</v>
      </c>
      <c r="I484">
        <v>-8.6023484029524404</v>
      </c>
      <c r="J484">
        <v>-11.4986631132535</v>
      </c>
      <c r="K484">
        <v>950.67597817622902</v>
      </c>
      <c r="L484">
        <v>769.57428719896495</v>
      </c>
      <c r="M484">
        <v>31.2299171111619</v>
      </c>
      <c r="N484">
        <v>0.86836132632494401</v>
      </c>
      <c r="O484">
        <v>23.127753303964699</v>
      </c>
      <c r="P484">
        <v>255.61357702349801</v>
      </c>
      <c r="Q484">
        <v>0.303592688927316</v>
      </c>
    </row>
    <row r="485" spans="1:17" x14ac:dyDescent="0.3">
      <c r="A485" t="s">
        <v>1090</v>
      </c>
      <c r="B485" t="s">
        <v>1091</v>
      </c>
      <c r="C485" t="str">
        <f>IFERROR(VLOOKUP(Table1[[#This Row],[Ticker]],[1]!Table2[[Symbol]:[Industry]],2,FALSE),"-")</f>
        <v>-</v>
      </c>
      <c r="D485" t="s">
        <v>1092</v>
      </c>
      <c r="E485">
        <v>11917.54999043</v>
      </c>
      <c r="F485">
        <v>801.85</v>
      </c>
      <c r="G485">
        <v>58.041140380534003</v>
      </c>
      <c r="H485">
        <v>7.9213930479266104</v>
      </c>
      <c r="I485">
        <v>36.9398136856421</v>
      </c>
      <c r="J485">
        <v>8.4349703636749798</v>
      </c>
      <c r="K485">
        <v>674.106318502401</v>
      </c>
      <c r="L485">
        <v>583.43301140240897</v>
      </c>
      <c r="M485">
        <v>86.681866124043594</v>
      </c>
      <c r="N485">
        <v>1.6033484008329499</v>
      </c>
      <c r="O485">
        <v>0.88545239134500897</v>
      </c>
      <c r="P485">
        <v>100.287248657424</v>
      </c>
      <c r="Q485">
        <v>-3.4985239474833001E-2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Row],[Ticker]],[1]!Table2[[Symbol]:[Industry]],2,FALSE),"-")</f>
        <v>-</v>
      </c>
      <c r="D486" t="s">
        <v>561</v>
      </c>
      <c r="E486">
        <v>11811.554827030001</v>
      </c>
      <c r="F486">
        <v>891.1</v>
      </c>
      <c r="G486">
        <v>-44.542207605387098</v>
      </c>
      <c r="H486">
        <v>-4.21443792706211</v>
      </c>
      <c r="I486">
        <v>-10.216757675106701</v>
      </c>
      <c r="J486">
        <v>-4.6570958615769404</v>
      </c>
      <c r="K486">
        <v>885.95048041443204</v>
      </c>
      <c r="L486">
        <v>876.60375685290296</v>
      </c>
      <c r="M486">
        <v>47.260458351451803</v>
      </c>
      <c r="N486">
        <v>0.87693238263461404</v>
      </c>
      <c r="O486">
        <v>19.1785433733587</v>
      </c>
      <c r="P486">
        <v>17.0113584137614</v>
      </c>
      <c r="Q486">
        <v>-2.8770950290747999E-2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Row],[Ticker]],[1]!Table2[[Symbol]:[Industry]],2,FALSE),"-")</f>
        <v>-</v>
      </c>
      <c r="D487" t="s">
        <v>130</v>
      </c>
      <c r="E487">
        <v>11767.59</v>
      </c>
      <c r="F487">
        <v>370.05</v>
      </c>
      <c r="G487">
        <v>16.409067377252899</v>
      </c>
      <c r="H487">
        <v>-8.5766648386859003</v>
      </c>
      <c r="I487">
        <v>-20.648705183110099</v>
      </c>
      <c r="J487">
        <v>-0.99224018835237004</v>
      </c>
      <c r="K487">
        <v>385.92055292919201</v>
      </c>
      <c r="L487">
        <v>374.27104864556998</v>
      </c>
      <c r="M487">
        <v>45.608250414341299</v>
      </c>
      <c r="N487">
        <v>0.45147977136093798</v>
      </c>
      <c r="O487">
        <v>36.738278610998499</v>
      </c>
      <c r="P487">
        <v>62.267046700285</v>
      </c>
      <c r="Q487">
        <v>0.15100410411739601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Row],[Ticker]],[1]!Table2[[Symbol]:[Industry]],2,FALSE),"-")</f>
        <v>-</v>
      </c>
      <c r="D488" t="s">
        <v>46</v>
      </c>
      <c r="E488">
        <v>11762.32071525</v>
      </c>
      <c r="F488">
        <v>458.5</v>
      </c>
      <c r="G488">
        <v>12.601911857748201</v>
      </c>
      <c r="H488">
        <v>-10.841299101186801</v>
      </c>
      <c r="I488">
        <v>-13.1028121328839</v>
      </c>
      <c r="J488">
        <v>-2.8222537102995302</v>
      </c>
      <c r="K488">
        <v>481.362516115733</v>
      </c>
      <c r="L488">
        <v>439.79754231616101</v>
      </c>
      <c r="M488">
        <v>34.9715961726641</v>
      </c>
      <c r="N488">
        <v>0.433628725931758</v>
      </c>
      <c r="O488">
        <v>25.365321701199498</v>
      </c>
      <c r="P488">
        <v>47.855530474040599</v>
      </c>
      <c r="Q488">
        <v>6.3878409164940001E-3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Row],[Ticker]],[1]!Table2[[Symbol]:[Industry]],2,FALSE),"-")</f>
        <v>-</v>
      </c>
      <c r="D489" t="s">
        <v>407</v>
      </c>
      <c r="E489">
        <v>11633.4464592</v>
      </c>
      <c r="F489">
        <v>2876</v>
      </c>
      <c r="G489">
        <v>-2.3537043503780399</v>
      </c>
      <c r="H489">
        <v>6.8554257793791296</v>
      </c>
      <c r="I489">
        <v>-12.7513358290774</v>
      </c>
      <c r="J489">
        <v>2.9376887922869699</v>
      </c>
      <c r="K489">
        <v>2667.7522864020698</v>
      </c>
      <c r="L489">
        <v>2503.9510775925601</v>
      </c>
      <c r="M489">
        <v>68.733214602379604</v>
      </c>
      <c r="N489">
        <v>0.84249259032949497</v>
      </c>
      <c r="O489">
        <v>4.2576495132127903</v>
      </c>
      <c r="P489">
        <v>39.8594597223235</v>
      </c>
      <c r="Q489">
        <v>7.9577591475658002E-2</v>
      </c>
    </row>
    <row r="490" spans="1:17" hidden="1" x14ac:dyDescent="0.3">
      <c r="A490" t="s">
        <v>1101</v>
      </c>
      <c r="B490" t="s">
        <v>1102</v>
      </c>
      <c r="C490" t="str">
        <f>IFERROR(VLOOKUP(Table1[[#This Row],[Ticker]],[1]!Table2[[Symbol]:[Industry]],2,FALSE),"-")</f>
        <v>-</v>
      </c>
      <c r="D490" t="s">
        <v>412</v>
      </c>
      <c r="E490">
        <v>11594.3251326399</v>
      </c>
      <c r="F490">
        <v>10263.799999999999</v>
      </c>
      <c r="G490">
        <v>79.930653009855803</v>
      </c>
      <c r="H490">
        <v>12.7775362242492</v>
      </c>
      <c r="I490">
        <v>-7.5713731604415404</v>
      </c>
      <c r="J490">
        <v>0.44855265052231003</v>
      </c>
      <c r="K490">
        <v>9241.7515936565906</v>
      </c>
      <c r="L490">
        <v>8238.5504445513197</v>
      </c>
      <c r="M490">
        <v>71.270599530925395</v>
      </c>
      <c r="N490">
        <v>2.2092448459070502</v>
      </c>
      <c r="O490">
        <v>12.033554823749499</v>
      </c>
      <c r="P490">
        <v>110.539487179487</v>
      </c>
      <c r="Q490">
        <v>0.16588825666587301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Row],[Ticker]],[1]!Table2[[Symbol]:[Industry]],2,FALSE),"-")</f>
        <v>-</v>
      </c>
      <c r="D491" t="s">
        <v>473</v>
      </c>
      <c r="E491">
        <v>11559.96436932</v>
      </c>
      <c r="F491">
        <v>2365.9</v>
      </c>
      <c r="G491">
        <v>-0.59102677909832402</v>
      </c>
      <c r="H491">
        <v>11.0275458746731</v>
      </c>
      <c r="I491">
        <v>7.6643388762025904</v>
      </c>
      <c r="J491">
        <v>-1.4831606589310999</v>
      </c>
      <c r="K491">
        <v>2200.5314295203498</v>
      </c>
      <c r="L491">
        <v>2007.629992163</v>
      </c>
      <c r="M491">
        <v>61.541910360655699</v>
      </c>
      <c r="N491">
        <v>0.61207620161097698</v>
      </c>
      <c r="O491">
        <v>3.8801301830170201</v>
      </c>
      <c r="P491">
        <v>43.509644546888197</v>
      </c>
      <c r="Q491">
        <v>0.196368651833941</v>
      </c>
    </row>
    <row r="492" spans="1:17" hidden="1" x14ac:dyDescent="0.3">
      <c r="A492" t="s">
        <v>1105</v>
      </c>
      <c r="B492" t="s">
        <v>1106</v>
      </c>
      <c r="C492" t="str">
        <f>IFERROR(VLOOKUP(Table1[[#This Row],[Ticker]],[1]!Table2[[Symbol]:[Industry]],2,FALSE),"-")</f>
        <v>-</v>
      </c>
      <c r="D492" t="s">
        <v>95</v>
      </c>
      <c r="E492">
        <v>11516.9498752</v>
      </c>
      <c r="F492">
        <v>92.64</v>
      </c>
      <c r="G492">
        <v>-45.973103543805898</v>
      </c>
      <c r="H492">
        <v>-4.80514354831136</v>
      </c>
      <c r="I492">
        <v>-16.9589018228959</v>
      </c>
      <c r="J492">
        <v>-2.58665644382208</v>
      </c>
      <c r="K492">
        <v>94.666393509727698</v>
      </c>
      <c r="L492">
        <v>98.5347758637309</v>
      </c>
      <c r="M492">
        <v>13.715137464591701</v>
      </c>
      <c r="N492">
        <v>0.79625453616701103</v>
      </c>
      <c r="O492">
        <v>21.556563039723599</v>
      </c>
      <c r="P492">
        <v>1.9141914191419001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Row],[Ticker]],[1]!Table2[[Symbol]:[Industry]],2,FALSE),"-")</f>
        <v>-</v>
      </c>
      <c r="D493" t="s">
        <v>993</v>
      </c>
      <c r="E493">
        <v>11490.628248974999</v>
      </c>
      <c r="F493">
        <v>569.54999999999995</v>
      </c>
      <c r="G493">
        <v>16.332643600154999</v>
      </c>
      <c r="H493">
        <v>20.354014679791899</v>
      </c>
      <c r="I493">
        <v>36.045464994988599</v>
      </c>
      <c r="J493">
        <v>3.8925126268305701</v>
      </c>
      <c r="K493">
        <v>479.58592219624097</v>
      </c>
      <c r="L493">
        <v>424.30675983949197</v>
      </c>
      <c r="M493">
        <v>72.251274272290104</v>
      </c>
      <c r="N493">
        <v>1.4100394179034501</v>
      </c>
      <c r="O493">
        <v>2.78289877973838</v>
      </c>
      <c r="P493">
        <v>65.807860262008703</v>
      </c>
      <c r="Q493">
        <v>3.4877168973634E-2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Row],[Ticker]],[1]!Table2[[Symbol]:[Industry]],2,FALSE),"-")</f>
        <v>-</v>
      </c>
      <c r="D494" t="s">
        <v>541</v>
      </c>
      <c r="E494">
        <v>11468.564786250001</v>
      </c>
      <c r="F494">
        <v>861.3</v>
      </c>
      <c r="G494">
        <v>-14.019563512429899</v>
      </c>
      <c r="H494">
        <v>-1.62599997209473</v>
      </c>
      <c r="I494">
        <v>-3.88911908856862</v>
      </c>
      <c r="J494">
        <v>-0.52269546745161</v>
      </c>
      <c r="K494">
        <v>832.94749764391997</v>
      </c>
      <c r="L494">
        <v>791.21166478994803</v>
      </c>
      <c r="M494">
        <v>71.4756849954111</v>
      </c>
      <c r="N494">
        <v>0.44063591867618301</v>
      </c>
      <c r="O494">
        <v>8.9051433879019992</v>
      </c>
      <c r="P494">
        <v>26.661764705882302</v>
      </c>
      <c r="Q494">
        <v>3.0929530796736E-2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Row],[Ticker]],[1]!Table2[[Symbol]:[Industry]],2,FALSE),"-")</f>
        <v>-</v>
      </c>
      <c r="D495" t="s">
        <v>80</v>
      </c>
      <c r="E495">
        <v>11353.083958634999</v>
      </c>
      <c r="F495">
        <v>366.35</v>
      </c>
      <c r="G495">
        <v>22.949250456629901</v>
      </c>
      <c r="H495">
        <v>-5.1399669830556096</v>
      </c>
      <c r="I495">
        <v>43.625064118451199</v>
      </c>
      <c r="J495">
        <v>-1.3594499126119499</v>
      </c>
      <c r="K495">
        <v>327.81203232737801</v>
      </c>
      <c r="L495">
        <v>265.34910399401701</v>
      </c>
      <c r="M495">
        <v>56.752636274442402</v>
      </c>
      <c r="N495">
        <v>0.108025625965775</v>
      </c>
      <c r="O495">
        <v>5.0907602019926097</v>
      </c>
      <c r="P495">
        <v>112.31527093596</v>
      </c>
      <c r="Q495">
        <v>7.3864054881821004E-2</v>
      </c>
    </row>
    <row r="496" spans="1:17" x14ac:dyDescent="0.3">
      <c r="A496" t="s">
        <v>1113</v>
      </c>
      <c r="B496" t="s">
        <v>1114</v>
      </c>
      <c r="C496" t="str">
        <f>IFERROR(VLOOKUP(Table1[[#This Row],[Ticker]],[1]!Table2[[Symbol]:[Industry]],2,FALSE),"-")</f>
        <v>-</v>
      </c>
      <c r="D496" t="s">
        <v>262</v>
      </c>
      <c r="E496">
        <v>11278.763926379999</v>
      </c>
      <c r="F496">
        <v>1695.15</v>
      </c>
      <c r="G496">
        <v>54.539981128865797</v>
      </c>
      <c r="H496">
        <v>-8.0322117646026303</v>
      </c>
      <c r="I496">
        <v>29.934421402816699</v>
      </c>
      <c r="J496">
        <v>-1.7531701132166799</v>
      </c>
      <c r="K496">
        <v>1707.3077719989701</v>
      </c>
      <c r="L496">
        <v>1422.8890972138099</v>
      </c>
      <c r="M496">
        <v>40.130857780263398</v>
      </c>
      <c r="N496">
        <v>0.41267696313713398</v>
      </c>
      <c r="O496">
        <v>16.225702740170401</v>
      </c>
      <c r="P496">
        <v>101.395984317452</v>
      </c>
      <c r="Q496">
        <v>0.121854604040085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Row],[Ticker]],[1]!Table2[[Symbol]:[Industry]],2,FALSE),"-")</f>
        <v>-</v>
      </c>
      <c r="D497" t="s">
        <v>898</v>
      </c>
      <c r="E497">
        <v>11277.709061867999</v>
      </c>
      <c r="F497">
        <v>81.67</v>
      </c>
      <c r="G497">
        <v>11.441823097536799</v>
      </c>
      <c r="H497">
        <v>5.4950651698813697</v>
      </c>
      <c r="I497">
        <v>-11.4362198725272</v>
      </c>
      <c r="J497">
        <v>-0.46188493914770201</v>
      </c>
      <c r="K497">
        <v>78.790157423865793</v>
      </c>
      <c r="L497">
        <v>73.668605295668996</v>
      </c>
      <c r="M497">
        <v>55.263713612466802</v>
      </c>
      <c r="N497">
        <v>2.6575440266514798</v>
      </c>
      <c r="O497">
        <v>16.138116811558699</v>
      </c>
      <c r="P497">
        <v>69.089026915113806</v>
      </c>
      <c r="Q497">
        <v>5.8741565215566997E-2</v>
      </c>
    </row>
    <row r="498" spans="1:17" x14ac:dyDescent="0.3">
      <c r="A498" t="s">
        <v>1117</v>
      </c>
      <c r="B498" t="s">
        <v>1118</v>
      </c>
      <c r="C498" t="str">
        <f>IFERROR(VLOOKUP(Table1[[#This Row],[Ticker]],[1]!Table2[[Symbol]:[Industry]],2,FALSE),"-")</f>
        <v>-</v>
      </c>
      <c r="D498" t="s">
        <v>300</v>
      </c>
      <c r="E498">
        <v>11270.22139508</v>
      </c>
      <c r="F498">
        <v>2071.6</v>
      </c>
      <c r="G498">
        <v>-12.2414248397415</v>
      </c>
      <c r="H498">
        <v>-14.202385950192699</v>
      </c>
      <c r="I498">
        <v>1.5280543842758401</v>
      </c>
      <c r="J498">
        <v>-9.3495274696858495</v>
      </c>
      <c r="K498">
        <v>2216.35642667414</v>
      </c>
      <c r="L498">
        <v>2019.32503769407</v>
      </c>
      <c r="M498">
        <v>32.3898549787612</v>
      </c>
      <c r="N498">
        <v>0.46098140714465002</v>
      </c>
      <c r="O498">
        <v>32.643850164124302</v>
      </c>
      <c r="P498">
        <v>29.474999999999898</v>
      </c>
      <c r="Q498">
        <v>2.7351512163856E-2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Row],[Ticker]],[1]!Table2[[Symbol]:[Industry]],2,FALSE),"-")</f>
        <v>-</v>
      </c>
      <c r="D499" t="s">
        <v>133</v>
      </c>
      <c r="E499">
        <v>11247.85289873</v>
      </c>
      <c r="F499">
        <v>1322.65</v>
      </c>
      <c r="G499">
        <v>47.526395045051601</v>
      </c>
      <c r="H499">
        <v>0.109721303410496</v>
      </c>
      <c r="I499">
        <v>31.355038148914598</v>
      </c>
      <c r="J499">
        <v>0.49858199605972198</v>
      </c>
      <c r="K499">
        <v>1179.75984473312</v>
      </c>
      <c r="L499">
        <v>983.81103754631101</v>
      </c>
      <c r="M499">
        <v>60.425363853665701</v>
      </c>
      <c r="N499">
        <v>0.79932234750804798</v>
      </c>
      <c r="O499">
        <v>4.63463501304199</v>
      </c>
      <c r="P499">
        <v>90.844816391313699</v>
      </c>
      <c r="Q499">
        <v>1.6340191802588E-2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Row],[Ticker]],[1]!Table2[[Symbol]:[Industry]],2,FALSE),"-")</f>
        <v>-</v>
      </c>
      <c r="D500" t="s">
        <v>385</v>
      </c>
      <c r="E500">
        <v>11210.8538801</v>
      </c>
      <c r="F500">
        <v>203.21</v>
      </c>
      <c r="G500">
        <v>36.505276761490201</v>
      </c>
      <c r="H500">
        <v>-8.1498975773350004</v>
      </c>
      <c r="I500">
        <v>26.531669919792598</v>
      </c>
      <c r="J500">
        <v>2.7623361120891201</v>
      </c>
      <c r="K500">
        <v>196.89782451561999</v>
      </c>
      <c r="L500">
        <v>166.687238691766</v>
      </c>
      <c r="M500">
        <v>57.579260594499203</v>
      </c>
      <c r="N500">
        <v>0.33006316739066899</v>
      </c>
      <c r="O500">
        <v>20.564932828108802</v>
      </c>
      <c r="P500">
        <v>72.797619047618994</v>
      </c>
      <c r="Q500">
        <v>0.101273600240464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Row],[Ticker]],[1]!Table2[[Symbol]:[Industry]],2,FALSE),"-")</f>
        <v>-</v>
      </c>
      <c r="D501" t="s">
        <v>86</v>
      </c>
      <c r="E501">
        <v>11203.719914249999</v>
      </c>
      <c r="F501">
        <v>231.75</v>
      </c>
      <c r="G501">
        <v>64.077299636171006</v>
      </c>
      <c r="H501">
        <v>3.8896610377523202</v>
      </c>
      <c r="I501">
        <v>-2.2385988985178402</v>
      </c>
      <c r="J501">
        <v>-2.3475962563247701</v>
      </c>
      <c r="K501">
        <v>222.069872675336</v>
      </c>
      <c r="L501">
        <v>193.17830517927101</v>
      </c>
      <c r="M501">
        <v>54.196879983057201</v>
      </c>
      <c r="N501">
        <v>1.00800914197847</v>
      </c>
      <c r="O501">
        <v>8.1725997842502593</v>
      </c>
      <c r="P501">
        <v>99.354838709677395</v>
      </c>
      <c r="Q501">
        <v>9.2083220816020994E-2</v>
      </c>
    </row>
    <row r="502" spans="1:17" hidden="1" x14ac:dyDescent="0.3">
      <c r="A502" t="s">
        <v>1125</v>
      </c>
      <c r="B502" t="s">
        <v>1126</v>
      </c>
      <c r="C502" t="str">
        <f>IFERROR(VLOOKUP(Table1[[#This Row],[Ticker]],[1]!Table2[[Symbol]:[Industry]],2,FALSE),"-")</f>
        <v>-</v>
      </c>
      <c r="D502" t="s">
        <v>1127</v>
      </c>
      <c r="E502">
        <v>11183.53256663</v>
      </c>
      <c r="F502">
        <v>1187.1500000000001</v>
      </c>
      <c r="G502">
        <v>-14.6879239461138</v>
      </c>
      <c r="H502">
        <v>-5.0169787500131999</v>
      </c>
      <c r="I502">
        <v>13.867636425653901</v>
      </c>
      <c r="J502">
        <v>-2.66784833920461</v>
      </c>
      <c r="K502">
        <v>1199.3621648252799</v>
      </c>
      <c r="M502">
        <v>31.30195136191</v>
      </c>
      <c r="N502">
        <v>0.30512661907151301</v>
      </c>
      <c r="O502">
        <v>9.5017478835867308</v>
      </c>
      <c r="P502">
        <v>45.984997540580402</v>
      </c>
    </row>
    <row r="503" spans="1:17" hidden="1" x14ac:dyDescent="0.3">
      <c r="A503" t="s">
        <v>1128</v>
      </c>
      <c r="B503" t="s">
        <v>1129</v>
      </c>
      <c r="C503" t="str">
        <f>IFERROR(VLOOKUP(Table1[[#This Row],[Ticker]],[1]!Table2[[Symbol]:[Industry]],2,FALSE),"-")</f>
        <v>-</v>
      </c>
      <c r="D503" t="s">
        <v>335</v>
      </c>
      <c r="E503">
        <v>11122.7641</v>
      </c>
      <c r="F503">
        <v>1613</v>
      </c>
      <c r="G503">
        <v>53.596050758930403</v>
      </c>
      <c r="H503">
        <v>36.753371875124799</v>
      </c>
      <c r="I503">
        <v>65.098879644076604</v>
      </c>
      <c r="J503">
        <v>-8.3492961302975104</v>
      </c>
      <c r="K503">
        <v>1361.3377787153099</v>
      </c>
      <c r="L503">
        <v>1098.4492806661899</v>
      </c>
      <c r="M503">
        <v>58.064193701661701</v>
      </c>
      <c r="N503">
        <v>0.68592423811092396</v>
      </c>
      <c r="O503">
        <v>8.4159950402975703</v>
      </c>
      <c r="P503">
        <v>96.707317073170699</v>
      </c>
      <c r="Q503">
        <v>4.1527530897376E-2</v>
      </c>
    </row>
    <row r="504" spans="1:17" hidden="1" x14ac:dyDescent="0.3">
      <c r="A504" t="s">
        <v>1130</v>
      </c>
      <c r="B504" t="s">
        <v>1131</v>
      </c>
      <c r="C504" t="str">
        <f>IFERROR(VLOOKUP(Table1[[#This Row],[Ticker]],[1]!Table2[[Symbol]:[Industry]],2,FALSE),"-")</f>
        <v>-</v>
      </c>
      <c r="D504" t="s">
        <v>335</v>
      </c>
      <c r="E504">
        <v>11077.919936655</v>
      </c>
      <c r="F504">
        <v>961.35</v>
      </c>
      <c r="G504">
        <v>-34.330108306608402</v>
      </c>
      <c r="H504">
        <v>-5.8019757795237696</v>
      </c>
      <c r="I504">
        <v>-19.370523135723602</v>
      </c>
      <c r="J504">
        <v>0.24033606337173</v>
      </c>
      <c r="K504">
        <v>992.74601044250096</v>
      </c>
      <c r="L504">
        <v>999.85520277709497</v>
      </c>
      <c r="M504">
        <v>41.810510229186001</v>
      </c>
      <c r="N504">
        <v>1.7285510415399501</v>
      </c>
      <c r="O504">
        <v>19.4154054194622</v>
      </c>
      <c r="P504">
        <v>17.2163628604523</v>
      </c>
      <c r="Q504">
        <v>-4.9397694737296001E-2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Row],[Ticker]],[1]!Table2[[Symbol]:[Industry]],2,FALSE),"-")</f>
        <v>-</v>
      </c>
      <c r="D505" t="s">
        <v>127</v>
      </c>
      <c r="E505">
        <v>11049.600683425</v>
      </c>
      <c r="F505">
        <v>672.25</v>
      </c>
      <c r="G505">
        <v>12.1189020538476</v>
      </c>
      <c r="H505">
        <v>-15.895568490316</v>
      </c>
      <c r="I505">
        <v>8.8302862378021203</v>
      </c>
      <c r="J505">
        <v>-5.8793804452381604</v>
      </c>
      <c r="K505">
        <v>722.45557423332002</v>
      </c>
      <c r="L505">
        <v>630.600642152928</v>
      </c>
      <c r="M505">
        <v>24.6052950443394</v>
      </c>
      <c r="N505">
        <v>0.82865627978938805</v>
      </c>
      <c r="O505">
        <v>23.465972480476001</v>
      </c>
      <c r="P505">
        <v>68.0625</v>
      </c>
      <c r="Q505">
        <v>0.11308885096235601</v>
      </c>
    </row>
    <row r="506" spans="1:17" hidden="1" x14ac:dyDescent="0.3">
      <c r="A506" t="s">
        <v>1134</v>
      </c>
      <c r="B506" t="s">
        <v>1135</v>
      </c>
      <c r="C506" t="str">
        <f>IFERROR(VLOOKUP(Table1[[#This Row],[Ticker]],[1]!Table2[[Symbol]:[Industry]],2,FALSE),"-")</f>
        <v>-</v>
      </c>
      <c r="D506" t="s">
        <v>63</v>
      </c>
      <c r="E506">
        <v>11041.905199930001</v>
      </c>
      <c r="F506">
        <v>8380.15</v>
      </c>
      <c r="G506">
        <v>115.482750695547</v>
      </c>
      <c r="H506">
        <v>-0.62661607234052497</v>
      </c>
      <c r="I506">
        <v>25.110070827805298</v>
      </c>
      <c r="J506">
        <v>1.5078411701805501</v>
      </c>
      <c r="K506">
        <v>8533.0097094558805</v>
      </c>
      <c r="L506">
        <v>7004.4383600132496</v>
      </c>
      <c r="M506">
        <v>44.624598374494397</v>
      </c>
      <c r="N506">
        <v>0.81386686555725496</v>
      </c>
      <c r="O506">
        <v>22.645179382230602</v>
      </c>
      <c r="P506">
        <v>163.410762557364</v>
      </c>
      <c r="Q506">
        <v>0.161864438571137</v>
      </c>
    </row>
    <row r="507" spans="1:17" x14ac:dyDescent="0.3">
      <c r="A507" t="s">
        <v>1136</v>
      </c>
      <c r="B507" t="s">
        <v>1137</v>
      </c>
      <c r="C507" t="str">
        <f>IFERROR(VLOOKUP(Table1[[#This Row],[Ticker]],[1]!Table2[[Symbol]:[Industry]],2,FALSE),"-")</f>
        <v>-</v>
      </c>
      <c r="D507" t="s">
        <v>139</v>
      </c>
      <c r="E507">
        <v>10977.658964939999</v>
      </c>
      <c r="F507">
        <v>462.9</v>
      </c>
      <c r="G507">
        <v>286.04721020243397</v>
      </c>
      <c r="H507">
        <v>-2.2211812455790398</v>
      </c>
      <c r="I507">
        <v>69.650838559668998</v>
      </c>
      <c r="J507">
        <v>-8.1930411922144195</v>
      </c>
      <c r="K507">
        <v>453.82218878740298</v>
      </c>
      <c r="L507">
        <v>338.28021949600702</v>
      </c>
      <c r="M507">
        <v>45.8548668743124</v>
      </c>
      <c r="N507">
        <v>0.40737470432192202</v>
      </c>
      <c r="O507">
        <v>23.050334845538998</v>
      </c>
      <c r="P507">
        <v>339.80997624703002</v>
      </c>
      <c r="Q507">
        <v>0.13446950499225299</v>
      </c>
    </row>
    <row r="508" spans="1:17" x14ac:dyDescent="0.3">
      <c r="A508" t="s">
        <v>1138</v>
      </c>
      <c r="B508" t="s">
        <v>1139</v>
      </c>
      <c r="C508" t="str">
        <f>IFERROR(VLOOKUP(Table1[[#This Row],[Ticker]],[1]!Table2[[Symbol]:[Industry]],2,FALSE),"-")</f>
        <v>-</v>
      </c>
      <c r="D508" t="s">
        <v>561</v>
      </c>
      <c r="E508">
        <v>10879.405333799999</v>
      </c>
      <c r="F508">
        <v>2127.75</v>
      </c>
      <c r="G508">
        <v>-38.085035988938699</v>
      </c>
      <c r="H508">
        <v>-0.19523233412728699</v>
      </c>
      <c r="I508">
        <v>-13.992927659519999</v>
      </c>
      <c r="J508">
        <v>2.2187970169255902</v>
      </c>
      <c r="K508">
        <v>2059.5949012288702</v>
      </c>
      <c r="L508">
        <v>2141.6165111729501</v>
      </c>
      <c r="M508">
        <v>69.489134283932003</v>
      </c>
      <c r="N508">
        <v>1.00143460979809</v>
      </c>
      <c r="O508">
        <v>28.539537069674498</v>
      </c>
      <c r="P508">
        <v>17.685287610619401</v>
      </c>
      <c r="Q508">
        <v>-0.15253396308593301</v>
      </c>
    </row>
    <row r="509" spans="1:17" x14ac:dyDescent="0.3">
      <c r="A509" t="s">
        <v>1140</v>
      </c>
      <c r="B509" t="s">
        <v>1141</v>
      </c>
      <c r="C509" t="str">
        <f>IFERROR(VLOOKUP(Table1[[#This Row],[Ticker]],[1]!Table2[[Symbol]:[Industry]],2,FALSE),"-")</f>
        <v>-</v>
      </c>
      <c r="D509" t="s">
        <v>848</v>
      </c>
      <c r="E509">
        <v>10868.95536507</v>
      </c>
      <c r="F509">
        <v>233.55</v>
      </c>
      <c r="G509">
        <v>73.762379506161096</v>
      </c>
      <c r="H509">
        <v>-12.434207973555299</v>
      </c>
      <c r="I509">
        <v>26.731891831815201</v>
      </c>
      <c r="J509">
        <v>7.2754490847716697</v>
      </c>
      <c r="K509">
        <v>223.95851209480799</v>
      </c>
      <c r="L509">
        <v>189.93336932543701</v>
      </c>
      <c r="M509">
        <v>66.627698735722902</v>
      </c>
      <c r="N509">
        <v>1.1176026698563899</v>
      </c>
      <c r="O509">
        <v>13.037893384714099</v>
      </c>
      <c r="P509">
        <v>111.932849364791</v>
      </c>
      <c r="Q509">
        <v>0.14758020000939001</v>
      </c>
    </row>
    <row r="510" spans="1:17" hidden="1" x14ac:dyDescent="0.3">
      <c r="A510" t="s">
        <v>1142</v>
      </c>
      <c r="B510" t="s">
        <v>1143</v>
      </c>
      <c r="C510" t="str">
        <f>IFERROR(VLOOKUP(Table1[[#This Row],[Ticker]],[1]!Table2[[Symbol]:[Industry]],2,FALSE),"-")</f>
        <v>-</v>
      </c>
      <c r="D510" t="s">
        <v>163</v>
      </c>
      <c r="E510">
        <v>10864.50236163</v>
      </c>
      <c r="F510">
        <v>723.9</v>
      </c>
      <c r="G510">
        <v>459.63935924937999</v>
      </c>
      <c r="H510">
        <v>-4.7259664007097504</v>
      </c>
      <c r="I510">
        <v>88.298639517791798</v>
      </c>
      <c r="J510">
        <v>3.22313248245508</v>
      </c>
      <c r="K510">
        <v>709.56956299750505</v>
      </c>
      <c r="L510">
        <v>521.38001230396299</v>
      </c>
      <c r="M510">
        <v>57.262345322529299</v>
      </c>
      <c r="N510">
        <v>0.368241034302149</v>
      </c>
      <c r="O510">
        <v>16.8255283878988</v>
      </c>
      <c r="P510">
        <v>555.70652173913004</v>
      </c>
      <c r="Q510">
        <v>0.26214992882372501</v>
      </c>
    </row>
    <row r="511" spans="1:17" hidden="1" x14ac:dyDescent="0.3">
      <c r="A511" t="s">
        <v>1144</v>
      </c>
      <c r="B511" t="s">
        <v>1145</v>
      </c>
      <c r="C511" t="str">
        <f>IFERROR(VLOOKUP(Table1[[#This Row],[Ticker]],[1]!Table2[[Symbol]:[Industry]],2,FALSE),"-")</f>
        <v>-</v>
      </c>
      <c r="D511" t="s">
        <v>104</v>
      </c>
      <c r="E511">
        <v>10858.79674236</v>
      </c>
      <c r="F511">
        <v>9501.4500000000007</v>
      </c>
      <c r="G511">
        <v>8.9366435016520001</v>
      </c>
      <c r="H511">
        <v>1.6354098609277601</v>
      </c>
      <c r="I511">
        <v>12.662058458423701</v>
      </c>
      <c r="J511">
        <v>2.8307549245312398</v>
      </c>
      <c r="K511">
        <v>8971.0932369156599</v>
      </c>
      <c r="L511">
        <v>7988.3026449606696</v>
      </c>
      <c r="M511">
        <v>71.608331796311404</v>
      </c>
      <c r="N511">
        <v>0.434641655023772</v>
      </c>
      <c r="O511">
        <v>0.51097464071272403</v>
      </c>
      <c r="P511">
        <v>48.227392922051997</v>
      </c>
      <c r="Q511">
        <v>9.5522413017654004E-2</v>
      </c>
    </row>
    <row r="512" spans="1:17" x14ac:dyDescent="0.3">
      <c r="A512" t="s">
        <v>1146</v>
      </c>
      <c r="B512" t="s">
        <v>1147</v>
      </c>
      <c r="C512" t="str">
        <f>IFERROR(VLOOKUP(Table1[[#This Row],[Ticker]],[1]!Table2[[Symbol]:[Industry]],2,FALSE),"-")</f>
        <v>-</v>
      </c>
      <c r="D512" t="s">
        <v>139</v>
      </c>
      <c r="E512">
        <v>10831.771816955999</v>
      </c>
      <c r="F512">
        <v>201.16</v>
      </c>
      <c r="G512">
        <v>-2.3779347317858801</v>
      </c>
      <c r="H512">
        <v>-5.9271627627924</v>
      </c>
      <c r="I512">
        <v>-39.5518530799893</v>
      </c>
      <c r="J512">
        <v>0.62884676816936302</v>
      </c>
      <c r="K512">
        <v>203.954920832054</v>
      </c>
      <c r="L512">
        <v>198.57481558411101</v>
      </c>
      <c r="M512">
        <v>45.407691831758001</v>
      </c>
      <c r="N512">
        <v>0.66951758011988705</v>
      </c>
      <c r="O512">
        <v>41.628554384569497</v>
      </c>
      <c r="P512">
        <v>48.4028033935816</v>
      </c>
      <c r="Q512">
        <v>0.16231988079384899</v>
      </c>
    </row>
    <row r="513" spans="1:17" x14ac:dyDescent="0.3">
      <c r="A513" t="s">
        <v>1148</v>
      </c>
      <c r="B513" t="s">
        <v>1149</v>
      </c>
      <c r="C513" t="str">
        <f>IFERROR(VLOOKUP(Table1[[#This Row],[Ticker]],[1]!Table2[[Symbol]:[Industry]],2,FALSE),"-")</f>
        <v>-</v>
      </c>
      <c r="D513" t="s">
        <v>953</v>
      </c>
      <c r="E513">
        <v>10830.1615279</v>
      </c>
      <c r="F513">
        <v>1472.9</v>
      </c>
      <c r="G513">
        <v>81.615889176821099</v>
      </c>
      <c r="H513">
        <v>4.7693556539919904</v>
      </c>
      <c r="I513">
        <v>59.557988237105299</v>
      </c>
      <c r="J513">
        <v>-1.9806016730776399</v>
      </c>
      <c r="K513">
        <v>1365.25705964853</v>
      </c>
      <c r="L513">
        <v>1102.78678226029</v>
      </c>
      <c r="M513">
        <v>56.4840511310015</v>
      </c>
      <c r="N513">
        <v>0.67523173394724301</v>
      </c>
      <c r="O513">
        <v>8.0351687147803599</v>
      </c>
      <c r="P513">
        <v>124.52743902439001</v>
      </c>
      <c r="Q513">
        <v>7.0046357293231998E-2</v>
      </c>
    </row>
    <row r="514" spans="1:17" hidden="1" x14ac:dyDescent="0.3">
      <c r="A514" t="s">
        <v>1150</v>
      </c>
      <c r="B514" t="s">
        <v>1151</v>
      </c>
      <c r="C514" t="str">
        <f>IFERROR(VLOOKUP(Table1[[#This Row],[Ticker]],[1]!Table2[[Symbol]:[Industry]],2,FALSE),"-")</f>
        <v>-</v>
      </c>
      <c r="D514" t="s">
        <v>743</v>
      </c>
      <c r="E514">
        <v>10739.054693185</v>
      </c>
      <c r="F514">
        <v>118.55</v>
      </c>
      <c r="G514">
        <v>38.228748291213797</v>
      </c>
      <c r="H514">
        <v>-1.6668925820871301</v>
      </c>
      <c r="I514">
        <v>4.3739128151859603</v>
      </c>
      <c r="J514">
        <v>-0.27405921473662198</v>
      </c>
      <c r="K514">
        <v>115.115645038881</v>
      </c>
      <c r="L514">
        <v>102.07148685700599</v>
      </c>
      <c r="M514">
        <v>54.041415573722702</v>
      </c>
      <c r="N514">
        <v>0.69310319373254503</v>
      </c>
      <c r="O514">
        <v>4.0911008013496399</v>
      </c>
      <c r="P514">
        <v>72.939460247994106</v>
      </c>
      <c r="Q514">
        <v>2.1133606920337E-2</v>
      </c>
    </row>
    <row r="515" spans="1:17" hidden="1" x14ac:dyDescent="0.3">
      <c r="A515" t="s">
        <v>1152</v>
      </c>
      <c r="B515" t="s">
        <v>1153</v>
      </c>
      <c r="C515" t="str">
        <f>IFERROR(VLOOKUP(Table1[[#This Row],[Ticker]],[1]!Table2[[Symbol]:[Industry]],2,FALSE),"-")</f>
        <v>-</v>
      </c>
      <c r="D515" t="s">
        <v>21</v>
      </c>
      <c r="E515">
        <v>10716.2300624</v>
      </c>
      <c r="F515">
        <v>1940.8</v>
      </c>
      <c r="G515">
        <v>238.27778090295601</v>
      </c>
      <c r="H515">
        <v>17.595399102027098</v>
      </c>
      <c r="I515">
        <v>60.175731733540204</v>
      </c>
      <c r="J515">
        <v>5.2496239986017601</v>
      </c>
      <c r="K515">
        <v>1602.2465236098601</v>
      </c>
      <c r="L515">
        <v>1225.15527783836</v>
      </c>
      <c r="M515">
        <v>73.340084594973604</v>
      </c>
      <c r="N515">
        <v>1.0027086539515699</v>
      </c>
      <c r="O515">
        <v>2.2464962901896199</v>
      </c>
      <c r="P515">
        <v>300.90890311918997</v>
      </c>
      <c r="Q515">
        <v>0.261221661085284</v>
      </c>
    </row>
    <row r="516" spans="1:17" hidden="1" x14ac:dyDescent="0.3">
      <c r="A516" t="s">
        <v>1154</v>
      </c>
      <c r="B516" t="s">
        <v>1155</v>
      </c>
      <c r="C516" t="str">
        <f>IFERROR(VLOOKUP(Table1[[#This Row],[Ticker]],[1]!Table2[[Symbol]:[Industry]],2,FALSE),"-")</f>
        <v>-</v>
      </c>
      <c r="D516" t="s">
        <v>1156</v>
      </c>
      <c r="E516">
        <v>10702.831920000001</v>
      </c>
      <c r="F516">
        <v>1179.2</v>
      </c>
      <c r="G516">
        <v>-4.4022731889658901</v>
      </c>
      <c r="H516">
        <v>-9.3941391114866999</v>
      </c>
      <c r="I516">
        <v>-17.5965000823136</v>
      </c>
      <c r="J516">
        <v>-2.40003263596487</v>
      </c>
      <c r="K516">
        <v>1260.2721841631901</v>
      </c>
      <c r="M516">
        <v>35.888622586806697</v>
      </c>
      <c r="N516">
        <v>0.61139693692443198</v>
      </c>
      <c r="O516">
        <v>27.790027137041999</v>
      </c>
      <c r="P516">
        <v>47.1149647557856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Row],[Ticker]],[1]!Table2[[Symbol]:[Industry]],2,FALSE),"-")</f>
        <v>-</v>
      </c>
      <c r="D517" t="s">
        <v>407</v>
      </c>
      <c r="E517">
        <v>10672.721753115</v>
      </c>
      <c r="F517">
        <v>409.35</v>
      </c>
      <c r="G517">
        <v>26.146531828231399</v>
      </c>
      <c r="H517">
        <v>-9.83041733117674</v>
      </c>
      <c r="I517">
        <v>-33.384919962728702</v>
      </c>
      <c r="J517">
        <v>-1.53604119558721</v>
      </c>
      <c r="K517">
        <v>420.59667359474298</v>
      </c>
      <c r="L517">
        <v>398.39861588083897</v>
      </c>
      <c r="M517">
        <v>47.327915321495702</v>
      </c>
      <c r="N517">
        <v>0.46162231615226801</v>
      </c>
      <c r="O517">
        <v>35.324294613411503</v>
      </c>
      <c r="P517">
        <v>66.402439024390205</v>
      </c>
      <c r="Q517">
        <v>0.10048549992007701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Row],[Ticker]],[1]!Table2[[Symbol]:[Industry]],2,FALSE),"-")</f>
        <v>-</v>
      </c>
      <c r="D518" t="s">
        <v>51</v>
      </c>
      <c r="E518">
        <v>10665.661925856</v>
      </c>
      <c r="F518">
        <v>235.36</v>
      </c>
      <c r="G518">
        <v>82.658917929095793</v>
      </c>
      <c r="H518">
        <v>14.5140260707617</v>
      </c>
      <c r="I518">
        <v>36.072760182853997</v>
      </c>
      <c r="J518">
        <v>4.6265140065913197</v>
      </c>
      <c r="K518">
        <v>195.811853481535</v>
      </c>
      <c r="L518">
        <v>162.97425769862599</v>
      </c>
      <c r="M518">
        <v>74.302657430306198</v>
      </c>
      <c r="N518">
        <v>2.0326142310711601</v>
      </c>
      <c r="O518">
        <v>1.97144799456152</v>
      </c>
      <c r="P518">
        <v>141.518727552591</v>
      </c>
      <c r="Q518">
        <v>0.13389557812012001</v>
      </c>
    </row>
    <row r="519" spans="1:17" x14ac:dyDescent="0.3">
      <c r="A519" t="s">
        <v>1161</v>
      </c>
      <c r="B519" t="s">
        <v>1162</v>
      </c>
      <c r="C519" t="str">
        <f>IFERROR(VLOOKUP(Table1[[#This Row],[Ticker]],[1]!Table2[[Symbol]:[Industry]],2,FALSE),"-")</f>
        <v>-</v>
      </c>
      <c r="D519" t="s">
        <v>283</v>
      </c>
      <c r="E519">
        <v>10655.69675055</v>
      </c>
      <c r="F519">
        <v>2079.5</v>
      </c>
      <c r="G519">
        <v>26.058022187570302</v>
      </c>
      <c r="H519">
        <v>-2.4545576549937098</v>
      </c>
      <c r="I519">
        <v>14.7350163001708</v>
      </c>
      <c r="J519">
        <v>-2.2125407330088902</v>
      </c>
      <c r="K519">
        <v>2031.8539327552</v>
      </c>
      <c r="L519">
        <v>1826.4401387380899</v>
      </c>
      <c r="M519">
        <v>50.877899059447799</v>
      </c>
      <c r="N519">
        <v>0.82510110446624296</v>
      </c>
      <c r="O519">
        <v>4.3375811493147198</v>
      </c>
      <c r="P519">
        <v>57.992706275641901</v>
      </c>
      <c r="Q519">
        <v>-6.2671202065931006E-2</v>
      </c>
    </row>
    <row r="520" spans="1:17" x14ac:dyDescent="0.3">
      <c r="A520" t="s">
        <v>1163</v>
      </c>
      <c r="B520" t="s">
        <v>1164</v>
      </c>
      <c r="C520" t="str">
        <f>IFERROR(VLOOKUP(Table1[[#This Row],[Ticker]],[1]!Table2[[Symbol]:[Industry]],2,FALSE),"-")</f>
        <v>-</v>
      </c>
      <c r="D520" t="s">
        <v>46</v>
      </c>
      <c r="E520">
        <v>10643.466620339999</v>
      </c>
      <c r="F520">
        <v>6732.9</v>
      </c>
      <c r="G520">
        <v>38.470953410569699</v>
      </c>
      <c r="H520">
        <v>10.1371386555293</v>
      </c>
      <c r="I520">
        <v>16.221305146861599</v>
      </c>
      <c r="J520">
        <v>10.548790630504399</v>
      </c>
      <c r="K520">
        <v>5801.4342060564704</v>
      </c>
      <c r="L520">
        <v>5002.2610811698296</v>
      </c>
      <c r="M520">
        <v>67.269682760279295</v>
      </c>
      <c r="N520">
        <v>2.13761337619757</v>
      </c>
      <c r="O520">
        <v>10.650685440151999</v>
      </c>
      <c r="P520">
        <v>100.089154370793</v>
      </c>
      <c r="Q520">
        <v>0.22939577591339799</v>
      </c>
    </row>
    <row r="521" spans="1:17" hidden="1" x14ac:dyDescent="0.3">
      <c r="A521" t="s">
        <v>1165</v>
      </c>
      <c r="B521" t="s">
        <v>1166</v>
      </c>
      <c r="C521" t="str">
        <f>IFERROR(VLOOKUP(Table1[[#This Row],[Ticker]],[1]!Table2[[Symbol]:[Industry]],2,FALSE),"-")</f>
        <v>-</v>
      </c>
      <c r="D521" t="s">
        <v>743</v>
      </c>
      <c r="E521">
        <v>10625.948094249999</v>
      </c>
      <c r="F521">
        <v>525.91999999999996</v>
      </c>
      <c r="G521">
        <v>-13.7970545474908</v>
      </c>
      <c r="H521">
        <v>-1.3243667896970499</v>
      </c>
      <c r="I521">
        <v>-1.8455837597476199</v>
      </c>
      <c r="J521">
        <v>0.20849935830291799</v>
      </c>
      <c r="K521">
        <v>520.90791932175796</v>
      </c>
      <c r="L521">
        <v>495.59176361542802</v>
      </c>
      <c r="M521">
        <v>77.9215973242584</v>
      </c>
      <c r="N521">
        <v>0.82676084730309396</v>
      </c>
      <c r="O521">
        <v>3.7210982658959701</v>
      </c>
      <c r="P521">
        <v>22.278539874447699</v>
      </c>
      <c r="Q521">
        <v>-1.3416788414562999E-2</v>
      </c>
    </row>
    <row r="522" spans="1:17" x14ac:dyDescent="0.3">
      <c r="A522" t="s">
        <v>1167</v>
      </c>
      <c r="B522" t="s">
        <v>1168</v>
      </c>
      <c r="C522" t="str">
        <f>IFERROR(VLOOKUP(Table1[[#This Row],[Ticker]],[1]!Table2[[Symbol]:[Industry]],2,FALSE),"-")</f>
        <v>-</v>
      </c>
      <c r="D522" t="s">
        <v>303</v>
      </c>
      <c r="E522">
        <v>10564.235932866</v>
      </c>
      <c r="F522">
        <v>133.41999999999999</v>
      </c>
      <c r="G522">
        <v>-1.9362916698860899</v>
      </c>
      <c r="H522">
        <v>-10.4171716101129</v>
      </c>
      <c r="I522">
        <v>-18.544274970025899</v>
      </c>
      <c r="J522">
        <v>8.2318717290392698</v>
      </c>
      <c r="K522">
        <v>137.11333664732101</v>
      </c>
      <c r="L522">
        <v>132.606579624783</v>
      </c>
      <c r="M522">
        <v>58.129358632816</v>
      </c>
      <c r="N522">
        <v>1.4410050109108301</v>
      </c>
      <c r="O522">
        <v>18.423025033727999</v>
      </c>
      <c r="P522">
        <v>32.426799007444103</v>
      </c>
      <c r="Q522">
        <v>0.13877301112821699</v>
      </c>
    </row>
    <row r="523" spans="1:17" hidden="1" x14ac:dyDescent="0.3">
      <c r="A523" t="s">
        <v>1169</v>
      </c>
      <c r="B523" t="s">
        <v>1170</v>
      </c>
      <c r="C523" t="str">
        <f>IFERROR(VLOOKUP(Table1[[#This Row],[Ticker]],[1]!Table2[[Symbol]:[Industry]],2,FALSE),"-")</f>
        <v>-</v>
      </c>
      <c r="D523" t="s">
        <v>262</v>
      </c>
      <c r="E523">
        <v>10511.238351600001</v>
      </c>
      <c r="F523">
        <v>5178.95</v>
      </c>
      <c r="G523">
        <v>18.510595349579201</v>
      </c>
      <c r="H523">
        <v>-4.5745956951969404</v>
      </c>
      <c r="I523">
        <v>43.042898671732203</v>
      </c>
      <c r="J523">
        <v>-2.66693034442563</v>
      </c>
      <c r="K523">
        <v>5101.1400535437497</v>
      </c>
      <c r="L523">
        <v>4295.7893517419398</v>
      </c>
      <c r="M523">
        <v>53.328613995896099</v>
      </c>
      <c r="N523">
        <v>0.83894881135073995</v>
      </c>
      <c r="O523">
        <v>10.8979619420925</v>
      </c>
      <c r="P523">
        <v>73.898225408391099</v>
      </c>
      <c r="Q523">
        <v>0.17145504601518599</v>
      </c>
    </row>
    <row r="524" spans="1:17" x14ac:dyDescent="0.3">
      <c r="A524" t="s">
        <v>1171</v>
      </c>
      <c r="B524" t="s">
        <v>1172</v>
      </c>
      <c r="C524" t="str">
        <f>IFERROR(VLOOKUP(Table1[[#This Row],[Ticker]],[1]!Table2[[Symbol]:[Industry]],2,FALSE),"-")</f>
        <v>-</v>
      </c>
      <c r="D524" t="s">
        <v>473</v>
      </c>
      <c r="E524">
        <v>10494.083355029999</v>
      </c>
      <c r="F524">
        <v>400.95</v>
      </c>
      <c r="G524">
        <v>100.44292416302601</v>
      </c>
      <c r="H524">
        <v>2.32579666512048</v>
      </c>
      <c r="I524">
        <v>28.677758408662999</v>
      </c>
      <c r="J524">
        <v>-1.64741858809599</v>
      </c>
      <c r="K524">
        <v>383.41732584685298</v>
      </c>
      <c r="L524">
        <v>315.85125307007701</v>
      </c>
      <c r="M524">
        <v>52.981570358455997</v>
      </c>
      <c r="N524">
        <v>0.56760384107060102</v>
      </c>
      <c r="O524">
        <v>5.0754458161865497</v>
      </c>
      <c r="P524">
        <v>157.84565916398699</v>
      </c>
      <c r="Q524">
        <v>0.173373293473746</v>
      </c>
    </row>
    <row r="525" spans="1:17" x14ac:dyDescent="0.3">
      <c r="A525" t="s">
        <v>1173</v>
      </c>
      <c r="B525" t="s">
        <v>1174</v>
      </c>
      <c r="C525" t="str">
        <f>IFERROR(VLOOKUP(Table1[[#This Row],[Ticker]],[1]!Table2[[Symbol]:[Industry]],2,FALSE),"-")</f>
        <v>-</v>
      </c>
      <c r="D525" t="s">
        <v>561</v>
      </c>
      <c r="E525">
        <v>10478.88293935</v>
      </c>
      <c r="F525">
        <v>663.25</v>
      </c>
      <c r="G525">
        <v>2.8606034219551302</v>
      </c>
      <c r="H525">
        <v>9.9533628722074496</v>
      </c>
      <c r="I525">
        <v>25.117237829101501</v>
      </c>
      <c r="J525">
        <v>1.19086950071402</v>
      </c>
      <c r="K525">
        <v>605.345618655306</v>
      </c>
      <c r="L525">
        <v>528.95390807646595</v>
      </c>
      <c r="M525">
        <v>54.1846919682121</v>
      </c>
      <c r="N525">
        <v>1.04919515152445</v>
      </c>
      <c r="O525">
        <v>9.4609875612514198</v>
      </c>
      <c r="P525">
        <v>63.301735811892101</v>
      </c>
      <c r="Q525">
        <v>-3.8284601780756003E-2</v>
      </c>
    </row>
    <row r="526" spans="1:17" x14ac:dyDescent="0.3">
      <c r="A526" t="s">
        <v>1175</v>
      </c>
      <c r="B526" t="s">
        <v>1176</v>
      </c>
      <c r="C526" t="str">
        <f>IFERROR(VLOOKUP(Table1[[#This Row],[Ticker]],[1]!Table2[[Symbol]:[Industry]],2,FALSE),"-")</f>
        <v>-</v>
      </c>
      <c r="D526" t="s">
        <v>127</v>
      </c>
      <c r="E526">
        <v>10455.6983631</v>
      </c>
      <c r="F526">
        <v>343.1</v>
      </c>
      <c r="G526">
        <v>-31.391125685531499</v>
      </c>
      <c r="H526">
        <v>-11.217976128544001</v>
      </c>
      <c r="I526">
        <v>-6.3957542137123298</v>
      </c>
      <c r="J526">
        <v>3.1470838879707301</v>
      </c>
      <c r="K526">
        <v>356.82972329516599</v>
      </c>
      <c r="L526">
        <v>339.15598552482902</v>
      </c>
      <c r="M526">
        <v>53.068545306901598</v>
      </c>
      <c r="N526">
        <v>1.3365431380219099</v>
      </c>
      <c r="O526">
        <v>24.686680268143402</v>
      </c>
      <c r="P526">
        <v>35.7199367088607</v>
      </c>
      <c r="Q526">
        <v>0.17981092752246899</v>
      </c>
    </row>
    <row r="527" spans="1:17" x14ac:dyDescent="0.3">
      <c r="A527" t="s">
        <v>1177</v>
      </c>
      <c r="B527" t="s">
        <v>1178</v>
      </c>
      <c r="C527" t="str">
        <f>IFERROR(VLOOKUP(Table1[[#This Row],[Ticker]],[1]!Table2[[Symbol]:[Industry]],2,FALSE),"-")</f>
        <v>-</v>
      </c>
      <c r="D527" t="s">
        <v>561</v>
      </c>
      <c r="E527">
        <v>10446.919950560001</v>
      </c>
      <c r="F527">
        <v>2946.55</v>
      </c>
      <c r="G527">
        <v>-19.205911538147902</v>
      </c>
      <c r="H527">
        <v>-0.81436693205077004</v>
      </c>
      <c r="I527">
        <v>7.9455777322479797</v>
      </c>
      <c r="J527">
        <v>0.16245265993108701</v>
      </c>
      <c r="K527">
        <v>2820.63889287032</v>
      </c>
      <c r="L527">
        <v>2694.8630294772202</v>
      </c>
      <c r="M527">
        <v>61.1611903506057</v>
      </c>
      <c r="N527">
        <v>0.56958403872155206</v>
      </c>
      <c r="O527">
        <v>8.87478576640477</v>
      </c>
      <c r="P527">
        <v>31.132621272808201</v>
      </c>
      <c r="Q527">
        <v>-6.5629671139691995E-2</v>
      </c>
    </row>
    <row r="528" spans="1:17" x14ac:dyDescent="0.3">
      <c r="A528" t="s">
        <v>1179</v>
      </c>
      <c r="B528" t="s">
        <v>1180</v>
      </c>
      <c r="C528" t="str">
        <f>IFERROR(VLOOKUP(Table1[[#This Row],[Ticker]],[1]!Table2[[Symbol]:[Industry]],2,FALSE),"-")</f>
        <v>-</v>
      </c>
      <c r="D528" t="s">
        <v>492</v>
      </c>
      <c r="E528">
        <v>10341.990491279999</v>
      </c>
      <c r="F528">
        <v>1621.2</v>
      </c>
      <c r="G528">
        <v>-13.1554956151822</v>
      </c>
      <c r="H528">
        <v>1.8949471978833099</v>
      </c>
      <c r="I528">
        <v>-4.5019250682673704</v>
      </c>
      <c r="J528">
        <v>-1.1861404140896401</v>
      </c>
      <c r="K528">
        <v>1570.9728988266099</v>
      </c>
      <c r="L528">
        <v>1485.28031553644</v>
      </c>
      <c r="M528">
        <v>59.425987839755201</v>
      </c>
      <c r="N528">
        <v>0.607807381592679</v>
      </c>
      <c r="O528">
        <v>12.0898100172711</v>
      </c>
      <c r="P528">
        <v>33.652102225886203</v>
      </c>
      <c r="Q528">
        <v>1.6168881986092998E-2</v>
      </c>
    </row>
    <row r="529" spans="1:17" hidden="1" x14ac:dyDescent="0.3">
      <c r="A529" t="s">
        <v>1181</v>
      </c>
      <c r="B529" t="s">
        <v>1182</v>
      </c>
      <c r="C529" t="str">
        <f>IFERROR(VLOOKUP(Table1[[#This Row],[Ticker]],[1]!Table2[[Symbol]:[Industry]],2,FALSE),"-")</f>
        <v>-</v>
      </c>
      <c r="D529" t="s">
        <v>262</v>
      </c>
      <c r="E529">
        <v>10323.88172136</v>
      </c>
      <c r="F529">
        <v>85.74</v>
      </c>
      <c r="G529">
        <v>154.05153001107701</v>
      </c>
      <c r="H529">
        <v>1.7606447382157799</v>
      </c>
      <c r="I529">
        <v>37.852172780015401</v>
      </c>
      <c r="J529">
        <v>0.61689274518085202</v>
      </c>
      <c r="K529">
        <v>81.227866370922698</v>
      </c>
      <c r="L529">
        <v>63.155152600726602</v>
      </c>
      <c r="M529">
        <v>42.298356069129298</v>
      </c>
      <c r="N529">
        <v>0.56632568627253599</v>
      </c>
      <c r="O529">
        <v>22.463261021693398</v>
      </c>
      <c r="P529">
        <v>192.12947189097099</v>
      </c>
      <c r="Q529">
        <v>9.9951635616320006E-2</v>
      </c>
    </row>
    <row r="530" spans="1:17" x14ac:dyDescent="0.3">
      <c r="A530" t="s">
        <v>1183</v>
      </c>
      <c r="B530" t="s">
        <v>1184</v>
      </c>
      <c r="C530" t="str">
        <f>IFERROR(VLOOKUP(Table1[[#This Row],[Ticker]],[1]!Table2[[Symbol]:[Industry]],2,FALSE),"-")</f>
        <v>-</v>
      </c>
      <c r="D530" t="s">
        <v>226</v>
      </c>
      <c r="E530">
        <v>10322.6695089899</v>
      </c>
      <c r="F530">
        <v>528.35</v>
      </c>
      <c r="G530">
        <v>-18.916122211202602</v>
      </c>
      <c r="H530">
        <v>-0.94456194800301596</v>
      </c>
      <c r="I530">
        <v>-24.561816455507799</v>
      </c>
      <c r="J530">
        <v>-2.50838169625011</v>
      </c>
      <c r="K530">
        <v>544.20486596569197</v>
      </c>
      <c r="L530">
        <v>547.25374459931902</v>
      </c>
      <c r="M530">
        <v>47.428808233792203</v>
      </c>
      <c r="N530">
        <v>0.74781440898745</v>
      </c>
      <c r="O530">
        <v>34.267057821519799</v>
      </c>
      <c r="P530">
        <v>21.683555964993001</v>
      </c>
      <c r="Q530">
        <v>-5.0643109607764997E-2</v>
      </c>
    </row>
    <row r="531" spans="1:17" x14ac:dyDescent="0.3">
      <c r="A531" t="s">
        <v>1185</v>
      </c>
      <c r="B531" t="s">
        <v>1186</v>
      </c>
      <c r="C531" t="str">
        <f>IFERROR(VLOOKUP(Table1[[#This Row],[Ticker]],[1]!Table2[[Symbol]:[Industry]],2,FALSE),"-")</f>
        <v>-</v>
      </c>
      <c r="D531" t="s">
        <v>1187</v>
      </c>
      <c r="E531">
        <v>10265.376884039901</v>
      </c>
      <c r="F531">
        <v>944.4</v>
      </c>
      <c r="G531">
        <v>-44.609557167207903</v>
      </c>
      <c r="H531">
        <v>-9.4133911433486404</v>
      </c>
      <c r="I531">
        <v>-22.414137105715</v>
      </c>
      <c r="J531">
        <v>0.43930498919361599</v>
      </c>
      <c r="K531">
        <v>960.89159470783898</v>
      </c>
      <c r="L531">
        <v>1013.70235901545</v>
      </c>
      <c r="M531">
        <v>49.702703510919598</v>
      </c>
      <c r="N531">
        <v>0.55198743034826303</v>
      </c>
      <c r="O531">
        <v>37.335874629394297</v>
      </c>
      <c r="P531">
        <v>10.5854800936768</v>
      </c>
      <c r="Q531">
        <v>-6.6905326702783E-2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Row],[Ticker]],[1]!Table2[[Symbol]:[Industry]],2,FALSE),"-")</f>
        <v>-</v>
      </c>
      <c r="D532" t="s">
        <v>1190</v>
      </c>
      <c r="E532">
        <v>10237.062618782</v>
      </c>
      <c r="F532">
        <v>97.78</v>
      </c>
      <c r="G532">
        <v>12.5768745218167</v>
      </c>
      <c r="H532">
        <v>2.6112670930516901</v>
      </c>
      <c r="I532">
        <v>-28.841595790109402</v>
      </c>
      <c r="J532">
        <v>-1.6866569787082299</v>
      </c>
      <c r="K532">
        <v>90.802158078340995</v>
      </c>
      <c r="L532">
        <v>87.107070320886194</v>
      </c>
      <c r="M532">
        <v>55.638623085929801</v>
      </c>
      <c r="N532">
        <v>1.6524471245665</v>
      </c>
      <c r="O532">
        <v>38.780936796890899</v>
      </c>
      <c r="P532">
        <v>55.700636942675096</v>
      </c>
      <c r="Q532">
        <v>6.1339704824399002E-2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Row],[Ticker]],[1]!Table2[[Symbol]:[Industry]],2,FALSE),"-")</f>
        <v>-</v>
      </c>
      <c r="D533" t="s">
        <v>21</v>
      </c>
      <c r="E533">
        <v>10188.65178152</v>
      </c>
      <c r="F533">
        <v>494.6</v>
      </c>
      <c r="G533">
        <v>-12.901392023627601</v>
      </c>
      <c r="H533">
        <v>-8.6994280513367599</v>
      </c>
      <c r="I533">
        <v>-18.1401945387409</v>
      </c>
      <c r="J533">
        <v>-1.41173200996569</v>
      </c>
      <c r="K533">
        <v>504.47282309042203</v>
      </c>
      <c r="L533">
        <v>482.84815430878803</v>
      </c>
      <c r="M533">
        <v>44.757367083598702</v>
      </c>
      <c r="N533">
        <v>1.1525940960633601</v>
      </c>
      <c r="O533">
        <v>16.255560048524</v>
      </c>
      <c r="P533">
        <v>25.900470917652999</v>
      </c>
      <c r="Q533">
        <v>-8.1108664996801E-2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Row],[Ticker]],[1]!Table2[[Symbol]:[Industry]],2,FALSE),"-")</f>
        <v>-</v>
      </c>
      <c r="D534" t="s">
        <v>80</v>
      </c>
      <c r="E534">
        <v>10187.422381364901</v>
      </c>
      <c r="F534">
        <v>1322.95</v>
      </c>
      <c r="G534">
        <v>-12.5937444752694</v>
      </c>
      <c r="H534">
        <v>-16.111237154018799</v>
      </c>
      <c r="I534">
        <v>-37.835344985062299</v>
      </c>
      <c r="J534">
        <v>-1.6268086348241801E-2</v>
      </c>
      <c r="K534">
        <v>1437.27627038889</v>
      </c>
      <c r="L534">
        <v>1432.6116929729101</v>
      </c>
      <c r="M534">
        <v>42.735326187228203</v>
      </c>
      <c r="N534">
        <v>0.89258067386745599</v>
      </c>
      <c r="O534">
        <v>36.210741146679702</v>
      </c>
      <c r="P534">
        <v>18.416577157178601</v>
      </c>
      <c r="Q534">
        <v>-2.4340228986583001E-2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Row],[Ticker]],[1]!Table2[[Symbol]:[Industry]],2,FALSE),"-")</f>
        <v>-</v>
      </c>
      <c r="D535" t="s">
        <v>248</v>
      </c>
      <c r="E535">
        <v>10145.2577002</v>
      </c>
      <c r="F535">
        <v>2450.15</v>
      </c>
      <c r="G535">
        <v>74.596014268232693</v>
      </c>
      <c r="H535">
        <v>1.35739013048141</v>
      </c>
      <c r="I535">
        <v>62.516276306267798</v>
      </c>
      <c r="J535">
        <v>0.38546837563032799</v>
      </c>
      <c r="K535">
        <v>2163.00783851591</v>
      </c>
      <c r="L535">
        <v>1665.4602177465299</v>
      </c>
      <c r="M535">
        <v>57.359348982220801</v>
      </c>
      <c r="N535">
        <v>2.11239779772492</v>
      </c>
      <c r="O535">
        <v>11.7360161622757</v>
      </c>
      <c r="P535">
        <v>131.40819795995401</v>
      </c>
      <c r="Q535">
        <v>0.181632676698773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Row],[Ticker]],[1]!Table2[[Symbol]:[Industry]],2,FALSE),"-")</f>
        <v>-</v>
      </c>
      <c r="D536" t="s">
        <v>1199</v>
      </c>
      <c r="E536">
        <v>10098.6489318</v>
      </c>
      <c r="F536">
        <v>521.95000000000005</v>
      </c>
      <c r="G536">
        <v>-25.5908726157041</v>
      </c>
      <c r="H536">
        <v>6.2980457535278704</v>
      </c>
      <c r="I536">
        <v>0.72945914033406101</v>
      </c>
      <c r="J536">
        <v>14.501798310019501</v>
      </c>
      <c r="K536">
        <v>479.17186805161799</v>
      </c>
      <c r="L536">
        <v>476.272771400095</v>
      </c>
      <c r="M536">
        <v>74.641178655247998</v>
      </c>
      <c r="N536">
        <v>1.4813794059782599</v>
      </c>
      <c r="O536">
        <v>12.654468818852299</v>
      </c>
      <c r="P536">
        <v>31.423895253682499</v>
      </c>
      <c r="Q536">
        <v>-2.0927897666249999E-3</v>
      </c>
    </row>
    <row r="537" spans="1:17" x14ac:dyDescent="0.3">
      <c r="A537" t="s">
        <v>1200</v>
      </c>
      <c r="B537" t="s">
        <v>1201</v>
      </c>
      <c r="C537" t="str">
        <f>IFERROR(VLOOKUP(Table1[[#This Row],[Ticker]],[1]!Table2[[Symbol]:[Industry]],2,FALSE),"-")</f>
        <v>-</v>
      </c>
      <c r="D537" t="s">
        <v>46</v>
      </c>
      <c r="E537">
        <v>10036.025238445</v>
      </c>
      <c r="F537">
        <v>1539.95</v>
      </c>
      <c r="G537">
        <v>38.8134675867867</v>
      </c>
      <c r="H537">
        <v>-6.8628059703761801</v>
      </c>
      <c r="I537">
        <v>58.537797254108803</v>
      </c>
      <c r="J537">
        <v>-4.7478828224165497</v>
      </c>
      <c r="K537">
        <v>1588.3140489452201</v>
      </c>
      <c r="L537">
        <v>1291.27246465394</v>
      </c>
      <c r="M537">
        <v>38.351409725777501</v>
      </c>
      <c r="N537">
        <v>0.64012565762529205</v>
      </c>
      <c r="O537">
        <v>22.075392058183699</v>
      </c>
      <c r="P537">
        <v>91.274375853931105</v>
      </c>
      <c r="Q537">
        <v>0.112279618520473</v>
      </c>
    </row>
    <row r="538" spans="1:17" x14ac:dyDescent="0.3">
      <c r="A538" t="s">
        <v>1202</v>
      </c>
      <c r="B538" t="s">
        <v>1203</v>
      </c>
      <c r="C538" t="str">
        <f>IFERROR(VLOOKUP(Table1[[#This Row],[Ticker]],[1]!Table2[[Symbol]:[Industry]],2,FALSE),"-")</f>
        <v>-</v>
      </c>
      <c r="D538" t="s">
        <v>385</v>
      </c>
      <c r="E538">
        <v>10000.782884980001</v>
      </c>
      <c r="F538">
        <v>680.6</v>
      </c>
      <c r="G538">
        <v>-14.490045798748101</v>
      </c>
      <c r="H538">
        <v>-2.5888550346181698</v>
      </c>
      <c r="I538">
        <v>-10.5470978352341</v>
      </c>
      <c r="J538">
        <v>2.0434547987620801</v>
      </c>
      <c r="K538">
        <v>675.349365666675</v>
      </c>
      <c r="L538">
        <v>671.15072780309697</v>
      </c>
      <c r="M538">
        <v>63.999988872059802</v>
      </c>
      <c r="N538">
        <v>0.60508159486294499</v>
      </c>
      <c r="O538">
        <v>19.732588892153899</v>
      </c>
      <c r="P538">
        <v>18.8613342647572</v>
      </c>
      <c r="Q538">
        <v>7.2028950686049004E-2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Row],[Ticker]],[1]!Table2[[Symbol]:[Industry]],2,FALSE),"-")</f>
        <v>-</v>
      </c>
      <c r="D539" t="s">
        <v>412</v>
      </c>
      <c r="E539">
        <v>9983.2310070719996</v>
      </c>
      <c r="F539">
        <v>111.04</v>
      </c>
      <c r="G539">
        <v>70.216317314937598</v>
      </c>
      <c r="H539">
        <v>65.702928851020104</v>
      </c>
      <c r="I539">
        <v>31.040156334544299</v>
      </c>
      <c r="J539">
        <v>16.359055614693901</v>
      </c>
      <c r="K539">
        <v>78.108621515561495</v>
      </c>
      <c r="L539">
        <v>70.371485901877904</v>
      </c>
      <c r="M539">
        <v>85.9755894417153</v>
      </c>
      <c r="N539">
        <v>2.3418807305779201</v>
      </c>
      <c r="O539">
        <v>4.3768011527377499</v>
      </c>
      <c r="P539">
        <v>119.230009871668</v>
      </c>
      <c r="Q539">
        <v>9.4276695363474994E-2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Row],[Ticker]],[1]!Table2[[Symbol]:[Industry]],2,FALSE),"-")</f>
        <v>-</v>
      </c>
      <c r="D540" t="s">
        <v>993</v>
      </c>
      <c r="E540">
        <v>9963.4606274130001</v>
      </c>
      <c r="F540">
        <v>46.81</v>
      </c>
      <c r="G540">
        <v>-27.089563758232</v>
      </c>
      <c r="H540">
        <v>-9.4998535985977508</v>
      </c>
      <c r="I540">
        <v>-12.357964353496101</v>
      </c>
      <c r="J540">
        <v>-2.7632878269936101</v>
      </c>
      <c r="K540">
        <v>47.349916877843803</v>
      </c>
      <c r="L540">
        <v>46.672335973350897</v>
      </c>
      <c r="M540">
        <v>44.075711555819801</v>
      </c>
      <c r="N540">
        <v>0.43975876969797101</v>
      </c>
      <c r="O540">
        <v>22.3029267250587</v>
      </c>
      <c r="P540">
        <v>28.071135430916499</v>
      </c>
      <c r="Q540">
        <v>5.7773748199696003E-2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Row],[Ticker]],[1]!Table2[[Symbol]:[Industry]],2,FALSE),"-")</f>
        <v>-</v>
      </c>
      <c r="D541" t="s">
        <v>1190</v>
      </c>
      <c r="E541">
        <v>9950.9562445499996</v>
      </c>
      <c r="F541">
        <v>517.45000000000005</v>
      </c>
      <c r="G541">
        <v>5.7621197023073396</v>
      </c>
      <c r="H541">
        <v>-6.4983088783865997</v>
      </c>
      <c r="I541">
        <v>10.442797086597899</v>
      </c>
      <c r="J541">
        <v>-3.9366558773332798</v>
      </c>
      <c r="K541">
        <v>515.77197675637399</v>
      </c>
      <c r="L541">
        <v>451.26438228101603</v>
      </c>
      <c r="M541">
        <v>49.984923753298403</v>
      </c>
      <c r="N541">
        <v>0.65894015056105304</v>
      </c>
      <c r="O541">
        <v>12.3586819982606</v>
      </c>
      <c r="P541">
        <v>67.135012919896596</v>
      </c>
      <c r="Q541">
        <v>4.6942277975328003E-2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Row],[Ticker]],[1]!Table2[[Symbol]:[Industry]],2,FALSE),"-")</f>
        <v>-</v>
      </c>
      <c r="D542" t="s">
        <v>528</v>
      </c>
      <c r="E542">
        <v>9933.1485886409992</v>
      </c>
      <c r="F542">
        <v>103.93</v>
      </c>
      <c r="G542">
        <v>5.9117174832313699</v>
      </c>
      <c r="H542">
        <v>-1.5489227728693999</v>
      </c>
      <c r="I542">
        <v>-10.3068553191295</v>
      </c>
      <c r="J542">
        <v>8.9776639724704292</v>
      </c>
      <c r="K542">
        <v>93.895193092701504</v>
      </c>
      <c r="L542">
        <v>88.630606220139001</v>
      </c>
      <c r="M542">
        <v>73.818769611229996</v>
      </c>
      <c r="N542">
        <v>1.72428378310752</v>
      </c>
      <c r="O542">
        <v>10.5070720677378</v>
      </c>
      <c r="P542">
        <v>50.623188405797102</v>
      </c>
      <c r="Q542">
        <v>-5.3515889439450003E-3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Row],[Ticker]],[1]!Table2[[Symbol]:[Industry]],2,FALSE),"-")</f>
        <v>-</v>
      </c>
      <c r="D543" t="s">
        <v>21</v>
      </c>
      <c r="E543">
        <v>9932.8318197399894</v>
      </c>
      <c r="F543">
        <v>1581.95</v>
      </c>
      <c r="G543">
        <v>-25.995333918740201</v>
      </c>
      <c r="H543">
        <v>-5.3981282166816698</v>
      </c>
      <c r="I543">
        <v>-13.6557398818926</v>
      </c>
      <c r="J543">
        <v>2.49790926816936</v>
      </c>
      <c r="K543">
        <v>1611.5969101851399</v>
      </c>
      <c r="L543">
        <v>1579.69059881917</v>
      </c>
      <c r="M543">
        <v>52.354360489730198</v>
      </c>
      <c r="N543">
        <v>0.22707735905579901</v>
      </c>
      <c r="O543">
        <v>22.788330857485999</v>
      </c>
      <c r="P543">
        <v>14.133689260849099</v>
      </c>
      <c r="Q543">
        <v>-6.7652777996657004E-2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Row],[Ticker]],[1]!Table2[[Symbol]:[Industry]],2,FALSE),"-")</f>
        <v>-</v>
      </c>
      <c r="D544" t="s">
        <v>993</v>
      </c>
      <c r="E544">
        <v>9858.0699888800009</v>
      </c>
      <c r="F544">
        <v>450.35</v>
      </c>
      <c r="G544">
        <v>19.662837540342299</v>
      </c>
      <c r="H544">
        <v>6.7825131017695801</v>
      </c>
      <c r="I544">
        <v>18.749727347755599</v>
      </c>
      <c r="J544">
        <v>-4.83671587370719</v>
      </c>
      <c r="K544">
        <v>405.43729355688203</v>
      </c>
      <c r="L544">
        <v>364.84858679898701</v>
      </c>
      <c r="M544">
        <v>66.212610852878697</v>
      </c>
      <c r="N544">
        <v>1.6427880470859799</v>
      </c>
      <c r="O544">
        <v>7.0278672143887899</v>
      </c>
      <c r="P544">
        <v>68.355140186915804</v>
      </c>
      <c r="Q544">
        <v>9.9978898450855003E-2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Row],[Ticker]],[1]!Table2[[Symbol]:[Industry]],2,FALSE),"-")</f>
        <v>-</v>
      </c>
      <c r="D545" t="s">
        <v>541</v>
      </c>
      <c r="E545">
        <v>9786.7665818699897</v>
      </c>
      <c r="F545">
        <v>1099.3</v>
      </c>
      <c r="G545">
        <v>1.6080098924709301</v>
      </c>
      <c r="H545">
        <v>2.3580205005690602</v>
      </c>
      <c r="I545">
        <v>9.2267401280448205</v>
      </c>
      <c r="J545">
        <v>3.9023392595055202</v>
      </c>
      <c r="K545">
        <v>1022.79582079026</v>
      </c>
      <c r="L545">
        <v>946.41953133695995</v>
      </c>
      <c r="M545">
        <v>73.844003588168903</v>
      </c>
      <c r="N545">
        <v>0.60025144510733996</v>
      </c>
      <c r="O545">
        <v>8.7055398890202902</v>
      </c>
      <c r="P545">
        <v>41.543809953003198</v>
      </c>
      <c r="Q545">
        <v>6.0141306724983003E-2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Row],[Ticker]],[1]!Table2[[Symbol]:[Industry]],2,FALSE),"-")</f>
        <v>-</v>
      </c>
      <c r="D546" t="s">
        <v>541</v>
      </c>
      <c r="E546">
        <v>9783.8159013490003</v>
      </c>
      <c r="F546">
        <v>167.41</v>
      </c>
      <c r="G546">
        <v>-32.013244999910299</v>
      </c>
      <c r="H546">
        <v>-0.86762044785871895</v>
      </c>
      <c r="I546">
        <v>-26.295782698757598</v>
      </c>
      <c r="J546">
        <v>2.0205951492979399</v>
      </c>
      <c r="K546">
        <v>166.171002405422</v>
      </c>
      <c r="L546">
        <v>165.17109470780599</v>
      </c>
      <c r="M546">
        <v>52.617217556206903</v>
      </c>
      <c r="N546">
        <v>1.19137398447715</v>
      </c>
      <c r="O546">
        <v>25.0208340464449</v>
      </c>
      <c r="P546">
        <v>27.162932016710901</v>
      </c>
      <c r="Q546">
        <v>-2.6900450718477999E-2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Row],[Ticker]],[1]!Table2[[Symbol]:[Industry]],2,FALSE),"-")</f>
        <v>-</v>
      </c>
      <c r="D547" t="s">
        <v>139</v>
      </c>
      <c r="E547">
        <v>9726.7770583199999</v>
      </c>
      <c r="F547">
        <v>659.85</v>
      </c>
      <c r="G547">
        <v>103.265601893634</v>
      </c>
      <c r="H547">
        <v>23.464986817252299</v>
      </c>
      <c r="I547">
        <v>122.204716388278</v>
      </c>
      <c r="J547">
        <v>9.08787902623388</v>
      </c>
      <c r="K547">
        <v>530.25660334670397</v>
      </c>
      <c r="L547">
        <v>370.03121519238499</v>
      </c>
      <c r="M547">
        <v>68.422517554411698</v>
      </c>
      <c r="N547">
        <v>1.42890527022559</v>
      </c>
      <c r="O547">
        <v>5.8952792301280397</v>
      </c>
      <c r="P547">
        <v>171.82286302780599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Row],[Ticker]],[1]!Table2[[Symbol]:[Industry]],2,FALSE),"-")</f>
        <v>-</v>
      </c>
      <c r="D548" t="s">
        <v>265</v>
      </c>
      <c r="E548">
        <v>9725.5219502700002</v>
      </c>
      <c r="F548">
        <v>347.7</v>
      </c>
      <c r="G548">
        <v>-20.481737770660601</v>
      </c>
      <c r="H548">
        <v>2.7925743165953398</v>
      </c>
      <c r="I548">
        <v>-3.3269270026065301</v>
      </c>
      <c r="J548">
        <v>6.34293692940662</v>
      </c>
      <c r="M548">
        <v>77.770015461334495</v>
      </c>
      <c r="O548">
        <v>1.4955421340235799</v>
      </c>
      <c r="P548">
        <v>23.2760148909767</v>
      </c>
    </row>
    <row r="549" spans="1:17" hidden="1" x14ac:dyDescent="0.3">
      <c r="A549" t="s">
        <v>1224</v>
      </c>
      <c r="B549" t="s">
        <v>1225</v>
      </c>
      <c r="C549" t="str">
        <f>IFERROR(VLOOKUP(Table1[[#This Row],[Ticker]],[1]!Table2[[Symbol]:[Industry]],2,FALSE),"-")</f>
        <v>-</v>
      </c>
      <c r="D549" t="s">
        <v>139</v>
      </c>
      <c r="E549">
        <v>9717.1900299270001</v>
      </c>
      <c r="F549">
        <v>267.83</v>
      </c>
      <c r="G549">
        <v>-21.781345912004799</v>
      </c>
      <c r="H549">
        <v>-2.2789005127280402</v>
      </c>
      <c r="I549">
        <v>-6.4234153195830297</v>
      </c>
      <c r="J549">
        <v>-2.0978746712893499</v>
      </c>
      <c r="K549">
        <v>266.44284067673402</v>
      </c>
      <c r="L549">
        <v>260.09723674024099</v>
      </c>
      <c r="M549">
        <v>22.227502817667499</v>
      </c>
      <c r="N549">
        <v>1.3782125612813401</v>
      </c>
      <c r="O549">
        <v>2.6994735466527402</v>
      </c>
      <c r="P549">
        <v>15.394226626454101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Row],[Ticker]],[1]!Table2[[Symbol]:[Industry]],2,FALSE),"-")</f>
        <v>-</v>
      </c>
      <c r="D550" t="s">
        <v>1190</v>
      </c>
      <c r="E550">
        <v>9703.0568389500004</v>
      </c>
      <c r="F550">
        <v>759.05</v>
      </c>
      <c r="G550">
        <v>100.333782771296</v>
      </c>
      <c r="H550">
        <v>18.240752555833598</v>
      </c>
      <c r="I550">
        <v>34.8593203966117</v>
      </c>
      <c r="J550">
        <v>-6.76612113940444</v>
      </c>
      <c r="K550">
        <v>612.49326470664096</v>
      </c>
      <c r="L550">
        <v>472.95959573461499</v>
      </c>
      <c r="M550">
        <v>63.207829188502799</v>
      </c>
      <c r="N550">
        <v>0.78395629492242702</v>
      </c>
      <c r="O550">
        <v>3.4121599367630702</v>
      </c>
      <c r="P550">
        <v>165.96005606166699</v>
      </c>
      <c r="Q550">
        <v>0.198435136274136</v>
      </c>
    </row>
    <row r="551" spans="1:17" hidden="1" x14ac:dyDescent="0.3">
      <c r="A551" t="s">
        <v>1228</v>
      </c>
      <c r="B551" t="s">
        <v>1229</v>
      </c>
      <c r="C551" t="str">
        <f>IFERROR(VLOOKUP(Table1[[#This Row],[Ticker]],[1]!Table2[[Symbol]:[Industry]],2,FALSE),"-")</f>
        <v>-</v>
      </c>
      <c r="D551" t="s">
        <v>139</v>
      </c>
      <c r="E551">
        <v>9610.7872762000006</v>
      </c>
      <c r="F551">
        <v>762.7</v>
      </c>
      <c r="G551">
        <v>1.7690618793312001</v>
      </c>
      <c r="H551">
        <v>6.4586482009223003</v>
      </c>
      <c r="I551">
        <v>-1.02366161116095</v>
      </c>
      <c r="J551">
        <v>-3.6588592740094299</v>
      </c>
      <c r="K551">
        <v>711.77109470573896</v>
      </c>
      <c r="L551">
        <v>663.41036439986601</v>
      </c>
      <c r="M551">
        <v>62.522140876102597</v>
      </c>
      <c r="N551">
        <v>1.9105055799629</v>
      </c>
      <c r="O551">
        <v>3.3171627114199498</v>
      </c>
      <c r="P551">
        <v>47.239382239382202</v>
      </c>
    </row>
    <row r="552" spans="1:17" hidden="1" x14ac:dyDescent="0.3">
      <c r="A552" t="s">
        <v>1230</v>
      </c>
      <c r="B552" t="s">
        <v>1231</v>
      </c>
      <c r="C552" t="str">
        <f>IFERROR(VLOOKUP(Table1[[#This Row],[Ticker]],[1]!Table2[[Symbol]:[Industry]],2,FALSE),"-")</f>
        <v>-</v>
      </c>
      <c r="D552" t="s">
        <v>259</v>
      </c>
      <c r="E552">
        <v>9600.8367580949998</v>
      </c>
      <c r="F552">
        <v>1624.15</v>
      </c>
      <c r="G552">
        <v>109.87118251223799</v>
      </c>
      <c r="H552">
        <v>-1.10309000053658</v>
      </c>
      <c r="I552">
        <v>24.886416763175198</v>
      </c>
      <c r="J552">
        <v>-1.8734348000276899</v>
      </c>
      <c r="K552">
        <v>1626.17770933934</v>
      </c>
      <c r="M552">
        <v>50.186575316417503</v>
      </c>
      <c r="N552">
        <v>0.49315114145340899</v>
      </c>
      <c r="O552">
        <v>28.0669888864944</v>
      </c>
      <c r="P552">
        <v>152.82534246575301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Row],[Ticker]],[1]!Table2[[Symbol]:[Industry]],2,FALSE),"-")</f>
        <v>-</v>
      </c>
      <c r="D553" t="s">
        <v>95</v>
      </c>
      <c r="E553">
        <v>9591.9028099999996</v>
      </c>
      <c r="F553">
        <v>137.03</v>
      </c>
      <c r="G553">
        <v>-29.0687585817887</v>
      </c>
      <c r="H553">
        <v>-4.5958918085653702</v>
      </c>
      <c r="I553">
        <v>-10.401578554216499</v>
      </c>
      <c r="J553">
        <v>-3.4976150127605101</v>
      </c>
      <c r="K553">
        <v>138.20994775860001</v>
      </c>
      <c r="L553">
        <v>136.119567815023</v>
      </c>
      <c r="M553">
        <v>19.599037825510401</v>
      </c>
      <c r="N553">
        <v>3.5314096347802599</v>
      </c>
      <c r="O553">
        <v>4.3567102094431904</v>
      </c>
      <c r="P553">
        <v>8.7539682539682495</v>
      </c>
      <c r="Q553">
        <v>-1.3388827299693999E-2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Row],[Ticker]],[1]!Table2[[Symbol]:[Industry]],2,FALSE),"-")</f>
        <v>-</v>
      </c>
      <c r="D554" t="s">
        <v>223</v>
      </c>
      <c r="E554">
        <v>9577.290062</v>
      </c>
      <c r="F554">
        <v>717.25</v>
      </c>
      <c r="G554">
        <v>-9.3804041230536193</v>
      </c>
      <c r="H554">
        <v>12.660548878555</v>
      </c>
      <c r="I554">
        <v>-2.0483676237609298</v>
      </c>
      <c r="J554">
        <v>-1.41134553952294</v>
      </c>
      <c r="K554">
        <v>642.47870737430605</v>
      </c>
      <c r="L554">
        <v>615.92332579615095</v>
      </c>
      <c r="M554">
        <v>76.107142795272296</v>
      </c>
      <c r="N554">
        <v>0.78495176260031996</v>
      </c>
      <c r="O554">
        <v>1.63123039386545</v>
      </c>
      <c r="P554">
        <v>30.030819434372699</v>
      </c>
      <c r="Q554">
        <v>5.7173033445365E-2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Row],[Ticker]],[1]!Table2[[Symbol]:[Industry]],2,FALSE),"-")</f>
        <v>-</v>
      </c>
      <c r="D555" t="s">
        <v>306</v>
      </c>
      <c r="E555">
        <v>9567.5839914150001</v>
      </c>
      <c r="F555">
        <v>775.35</v>
      </c>
      <c r="G555">
        <v>-10.48850050419</v>
      </c>
      <c r="H555">
        <v>6.8700119833366298</v>
      </c>
      <c r="I555">
        <v>-15.0805473885137</v>
      </c>
      <c r="J555">
        <v>1.8118454643883899</v>
      </c>
      <c r="K555">
        <v>724.69307431164998</v>
      </c>
      <c r="L555">
        <v>665.77127336324304</v>
      </c>
      <c r="M555">
        <v>54.263198782826699</v>
      </c>
      <c r="N555">
        <v>0.65132624838286801</v>
      </c>
      <c r="O555">
        <v>8.0415296317791896</v>
      </c>
      <c r="P555">
        <v>52.014508381531201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Row],[Ticker]],[1]!Table2[[Symbol]:[Industry]],2,FALSE),"-")</f>
        <v>-</v>
      </c>
      <c r="D556" t="s">
        <v>46</v>
      </c>
      <c r="E556">
        <v>9556.5432979199995</v>
      </c>
      <c r="F556">
        <v>556.29999999999995</v>
      </c>
      <c r="G556">
        <v>136.189199810058</v>
      </c>
      <c r="H556">
        <v>5.9913341394254198</v>
      </c>
      <c r="I556">
        <v>49.414748856613997</v>
      </c>
      <c r="J556">
        <v>-5.1516870984509202</v>
      </c>
      <c r="K556">
        <v>506.501759234215</v>
      </c>
      <c r="L556">
        <v>390.857122602017</v>
      </c>
      <c r="M556">
        <v>59.537087555625398</v>
      </c>
      <c r="N556">
        <v>0.58466336109642703</v>
      </c>
      <c r="O556">
        <v>6.0488944813949397</v>
      </c>
      <c r="P556">
        <v>195.90425531914801</v>
      </c>
      <c r="Q556">
        <v>0.23291880659126599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Row],[Ticker]],[1]!Table2[[Symbol]:[Industry]],2,FALSE),"-")</f>
        <v>-</v>
      </c>
      <c r="D557" t="s">
        <v>46</v>
      </c>
      <c r="E557">
        <v>9545.1023239999995</v>
      </c>
      <c r="F557">
        <v>339.4</v>
      </c>
      <c r="G557">
        <v>-3.26120048633994</v>
      </c>
      <c r="H557">
        <v>-10.561026491882499</v>
      </c>
      <c r="I557">
        <v>8.1249727072529403</v>
      </c>
      <c r="J557">
        <v>-4.8419615459183802</v>
      </c>
      <c r="K557">
        <v>348.17526373965597</v>
      </c>
      <c r="L557">
        <v>306.21779465894099</v>
      </c>
      <c r="M557">
        <v>42.399163395242503</v>
      </c>
      <c r="N557">
        <v>0.414609150610731</v>
      </c>
      <c r="O557">
        <v>22.392457277548601</v>
      </c>
      <c r="P557">
        <v>43.3579725448785</v>
      </c>
      <c r="Q557">
        <v>-2.6423667101614999E-2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Row],[Ticker]],[1]!Table2[[Symbol]:[Industry]],2,FALSE),"-")</f>
        <v>-</v>
      </c>
      <c r="D558" t="s">
        <v>262</v>
      </c>
      <c r="E558">
        <v>9542.9797140999999</v>
      </c>
      <c r="F558">
        <v>6199.55</v>
      </c>
      <c r="G558">
        <v>-20.8603434454024</v>
      </c>
      <c r="H558">
        <v>-3.6557197467588902</v>
      </c>
      <c r="I558">
        <v>9.3050189931980505</v>
      </c>
      <c r="J558">
        <v>-1.68784586673002</v>
      </c>
      <c r="K558">
        <v>6144.5200321910697</v>
      </c>
      <c r="L558">
        <v>5641.9377923052698</v>
      </c>
      <c r="M558">
        <v>47.126441894848298</v>
      </c>
      <c r="N558">
        <v>0.44983690923143899</v>
      </c>
      <c r="O558">
        <v>12.895290787234501</v>
      </c>
      <c r="P558">
        <v>34.189393939393902</v>
      </c>
      <c r="Q558">
        <v>0.119124327688199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Row],[Ticker]],[1]!Table2[[Symbol]:[Industry]],2,FALSE),"-")</f>
        <v>-</v>
      </c>
      <c r="D559" t="s">
        <v>226</v>
      </c>
      <c r="E559">
        <v>9533.3943506899996</v>
      </c>
      <c r="F559">
        <v>12025.45</v>
      </c>
      <c r="G559">
        <v>34.210060118064199</v>
      </c>
      <c r="H559">
        <v>0.81474149880400604</v>
      </c>
      <c r="I559">
        <v>25.857867848757198</v>
      </c>
      <c r="J559">
        <v>5.88760783011627</v>
      </c>
      <c r="K559">
        <v>11564.228706805199</v>
      </c>
      <c r="L559">
        <v>9936.2397588191197</v>
      </c>
      <c r="M559">
        <v>58.109633302945902</v>
      </c>
      <c r="N559">
        <v>0.86949177744074702</v>
      </c>
      <c r="O559">
        <v>8.0874312395793702</v>
      </c>
      <c r="P559">
        <v>86.585725368502693</v>
      </c>
      <c r="Q559">
        <v>0.13395608296963399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Row],[Ticker]],[1]!Table2[[Symbol]:[Industry]],2,FALSE),"-")</f>
        <v>-</v>
      </c>
      <c r="D560" t="s">
        <v>118</v>
      </c>
      <c r="E560">
        <v>9524.8749480000006</v>
      </c>
      <c r="F560">
        <v>689.2</v>
      </c>
      <c r="G560">
        <v>17.5509397140451</v>
      </c>
      <c r="H560">
        <v>-3.4812926745806898</v>
      </c>
      <c r="I560">
        <v>-3.46017683105205</v>
      </c>
      <c r="J560">
        <v>6.9692490405476901</v>
      </c>
      <c r="K560">
        <v>710.26934133298505</v>
      </c>
      <c r="L560">
        <v>635.612517195073</v>
      </c>
      <c r="M560">
        <v>47.653642668718398</v>
      </c>
      <c r="N560">
        <v>1.3803652767264101</v>
      </c>
      <c r="O560">
        <v>17.534822983168802</v>
      </c>
      <c r="P560">
        <v>67.668166889672705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Row],[Ticker]],[1]!Table2[[Symbol]:[Industry]],2,FALSE),"-")</f>
        <v>-</v>
      </c>
      <c r="D561" t="s">
        <v>385</v>
      </c>
      <c r="E561">
        <v>9471.4124105699993</v>
      </c>
      <c r="F561">
        <v>237.69</v>
      </c>
      <c r="G561">
        <v>8.8198578449659308</v>
      </c>
      <c r="H561">
        <v>-1.44747522763081</v>
      </c>
      <c r="I561">
        <v>-5.9938732820095701</v>
      </c>
      <c r="J561">
        <v>2.5363874632859398</v>
      </c>
      <c r="K561">
        <v>234.40048359339301</v>
      </c>
      <c r="L561">
        <v>224.52151848827</v>
      </c>
      <c r="M561">
        <v>63.773809284505603</v>
      </c>
      <c r="N561">
        <v>0.40155654785658801</v>
      </c>
      <c r="O561">
        <v>35.575749926374598</v>
      </c>
      <c r="P561">
        <v>45.554194733619099</v>
      </c>
      <c r="Q561">
        <v>8.1542112425431995E-2</v>
      </c>
    </row>
    <row r="562" spans="1:17" hidden="1" x14ac:dyDescent="0.3">
      <c r="A562" t="s">
        <v>1250</v>
      </c>
      <c r="B562" t="s">
        <v>1251</v>
      </c>
      <c r="C562" t="str">
        <f>IFERROR(VLOOKUP(Table1[[#This Row],[Ticker]],[1]!Table2[[Symbol]:[Industry]],2,FALSE),"-")</f>
        <v>-</v>
      </c>
      <c r="D562" t="s">
        <v>60</v>
      </c>
      <c r="E562">
        <v>9470.1498981120003</v>
      </c>
      <c r="F562">
        <v>132.47999999999999</v>
      </c>
      <c r="G562">
        <v>406.50052054650899</v>
      </c>
      <c r="H562">
        <v>27.417099811077701</v>
      </c>
      <c r="I562">
        <v>154.39583020446801</v>
      </c>
      <c r="J562">
        <v>8.2876570156726093</v>
      </c>
      <c r="K562">
        <v>98.172982822534195</v>
      </c>
      <c r="L562">
        <v>69.536969401688793</v>
      </c>
      <c r="M562">
        <v>82.492677216592099</v>
      </c>
      <c r="N562">
        <v>1.5214171336631599</v>
      </c>
      <c r="O562">
        <v>0</v>
      </c>
      <c r="P562">
        <v>444.06570841889101</v>
      </c>
      <c r="Q562">
        <v>0.115309264369701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Row],[Ticker]],[1]!Table2[[Symbol]:[Industry]],2,FALSE),"-")</f>
        <v>-</v>
      </c>
      <c r="D563" t="s">
        <v>139</v>
      </c>
      <c r="E563">
        <v>9468.11825193</v>
      </c>
      <c r="F563">
        <v>148.9</v>
      </c>
      <c r="G563">
        <v>70.278653845016095</v>
      </c>
      <c r="H563">
        <v>-1.9293222312309299</v>
      </c>
      <c r="I563">
        <v>11.124419836283501</v>
      </c>
      <c r="J563">
        <v>4.35265309167632</v>
      </c>
      <c r="K563">
        <v>135.14916216939699</v>
      </c>
      <c r="L563">
        <v>119.490671158227</v>
      </c>
      <c r="M563">
        <v>75.555440361848397</v>
      </c>
      <c r="N563">
        <v>0.72014311945337695</v>
      </c>
      <c r="O563">
        <v>10.38280725319</v>
      </c>
      <c r="P563">
        <v>115.797101449275</v>
      </c>
      <c r="Q563">
        <v>6.9959578048220004E-3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Row],[Ticker]],[1]!Table2[[Symbol]:[Industry]],2,FALSE),"-")</f>
        <v>-</v>
      </c>
      <c r="D564" t="s">
        <v>139</v>
      </c>
      <c r="E564">
        <v>9428.7999999999993</v>
      </c>
      <c r="F564">
        <v>4714.3999999999996</v>
      </c>
      <c r="G564">
        <v>-36.783281260994002</v>
      </c>
      <c r="H564">
        <v>0.696143607278362</v>
      </c>
      <c r="I564">
        <v>-21.2373400778587</v>
      </c>
      <c r="J564">
        <v>0.94041741266272705</v>
      </c>
      <c r="K564">
        <v>4637.5219034910397</v>
      </c>
      <c r="L564">
        <v>4781.2043715586096</v>
      </c>
      <c r="M564">
        <v>65.343596815702895</v>
      </c>
      <c r="N564">
        <v>1.10293432696786</v>
      </c>
      <c r="O564">
        <v>47.929747157644599</v>
      </c>
      <c r="P564">
        <v>12.214221957750601</v>
      </c>
      <c r="Q564">
        <v>6.2671096829295003E-2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Row],[Ticker]],[1]!Table2[[Symbol]:[Industry]],2,FALSE),"-")</f>
        <v>-</v>
      </c>
      <c r="D565" t="s">
        <v>80</v>
      </c>
      <c r="E565">
        <v>9423.6072356099994</v>
      </c>
      <c r="F565">
        <v>800.85</v>
      </c>
      <c r="G565">
        <v>-5.2389337814866899</v>
      </c>
      <c r="H565">
        <v>-9.70178300744894</v>
      </c>
      <c r="I565">
        <v>-27.8561511084785</v>
      </c>
      <c r="J565">
        <v>-1.47495345999642</v>
      </c>
      <c r="K565">
        <v>826.23186808161495</v>
      </c>
      <c r="L565">
        <v>818.20272419514401</v>
      </c>
      <c r="M565">
        <v>50.217739612195601</v>
      </c>
      <c r="N565">
        <v>0.64378459639813401</v>
      </c>
      <c r="O565">
        <v>24.8548417306611</v>
      </c>
      <c r="P565">
        <v>27.534039334341902</v>
      </c>
      <c r="Q565">
        <v>-3.4555869990340001E-3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Row],[Ticker]],[1]!Table2[[Symbol]:[Industry]],2,FALSE),"-")</f>
        <v>-</v>
      </c>
      <c r="D566" t="s">
        <v>359</v>
      </c>
      <c r="E566">
        <v>9357.3498684000006</v>
      </c>
      <c r="F566">
        <v>686.8</v>
      </c>
      <c r="G566">
        <v>34.627540656588401</v>
      </c>
      <c r="H566">
        <v>-2.4076743840272199</v>
      </c>
      <c r="I566">
        <v>18.7943652201864</v>
      </c>
      <c r="J566">
        <v>-4.3323866995440499</v>
      </c>
      <c r="K566">
        <v>653.89183681250302</v>
      </c>
      <c r="L566">
        <v>553.61547762834596</v>
      </c>
      <c r="M566">
        <v>46.969137391249198</v>
      </c>
      <c r="N566">
        <v>0.46639800115295299</v>
      </c>
      <c r="O566">
        <v>15.4630168899242</v>
      </c>
      <c r="P566">
        <v>77.973568281938299</v>
      </c>
      <c r="Q566">
        <v>1.6791783114890001E-3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Row],[Ticker]],[1]!Table2[[Symbol]:[Industry]],2,FALSE),"-")</f>
        <v>-</v>
      </c>
      <c r="D567" t="s">
        <v>124</v>
      </c>
      <c r="E567">
        <v>9355.8130969600006</v>
      </c>
      <c r="F567">
        <v>87.04</v>
      </c>
      <c r="G567">
        <v>-29.752246994052101</v>
      </c>
      <c r="H567">
        <v>-0.25171692095834203</v>
      </c>
      <c r="I567">
        <v>-13.735622783849999</v>
      </c>
      <c r="J567">
        <v>-0.87763716377771395</v>
      </c>
      <c r="K567">
        <v>83.432842207136801</v>
      </c>
      <c r="L567">
        <v>84.873193117066407</v>
      </c>
      <c r="M567">
        <v>68.978925572628796</v>
      </c>
      <c r="N567">
        <v>1.4298666798923201</v>
      </c>
      <c r="O567">
        <v>12.591911764705801</v>
      </c>
      <c r="P567">
        <v>20.220994475138099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Row],[Ticker]],[1]!Table2[[Symbol]:[Industry]],2,FALSE),"-")</f>
        <v>-</v>
      </c>
      <c r="D568" t="s">
        <v>283</v>
      </c>
      <c r="E568">
        <v>9318.6152273499993</v>
      </c>
      <c r="F568">
        <v>908.05</v>
      </c>
      <c r="G568">
        <v>53.071320182430398</v>
      </c>
      <c r="H568">
        <v>15.653946743833201</v>
      </c>
      <c r="I568">
        <v>23.827397613686198</v>
      </c>
      <c r="J568">
        <v>7.3814658157884097</v>
      </c>
      <c r="K568">
        <v>813.64882947677495</v>
      </c>
      <c r="L568">
        <v>705.42622933103303</v>
      </c>
      <c r="M568">
        <v>74.984266938370496</v>
      </c>
      <c r="N568">
        <v>2.1206168997609498</v>
      </c>
      <c r="O568">
        <v>3.4084026210010601</v>
      </c>
      <c r="P568">
        <v>100.452538631346</v>
      </c>
      <c r="Q568">
        <v>2.6681315488333E-2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Row],[Ticker]],[1]!Table2[[Symbol]:[Industry]],2,FALSE),"-")</f>
        <v>-</v>
      </c>
      <c r="D569" t="s">
        <v>193</v>
      </c>
      <c r="E569">
        <v>9293.8521166399896</v>
      </c>
      <c r="F569">
        <v>2109.85</v>
      </c>
      <c r="G569">
        <v>63.460169743506903</v>
      </c>
      <c r="H569">
        <v>10.15068480755</v>
      </c>
      <c r="I569">
        <v>15.666663701355301</v>
      </c>
      <c r="J569">
        <v>3.081149729332</v>
      </c>
      <c r="K569">
        <v>1951.43063490235</v>
      </c>
      <c r="L569">
        <v>1718.57372635153</v>
      </c>
      <c r="M569">
        <v>76.314616066056104</v>
      </c>
      <c r="N569">
        <v>1.45717173753328</v>
      </c>
      <c r="O569">
        <v>4.5571960091949704</v>
      </c>
      <c r="P569">
        <v>122.34692802191999</v>
      </c>
      <c r="Q569">
        <v>0.14809003996714501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Row],[Ticker]],[1]!Table2[[Symbol]:[Industry]],2,FALSE),"-")</f>
        <v>-</v>
      </c>
      <c r="D570" t="s">
        <v>446</v>
      </c>
      <c r="E570">
        <v>9267.3882683199899</v>
      </c>
      <c r="F570">
        <v>691.6</v>
      </c>
      <c r="G570">
        <v>4.6575195791487802</v>
      </c>
      <c r="H570">
        <v>1.11130314217902</v>
      </c>
      <c r="I570">
        <v>-39.511886366983802</v>
      </c>
      <c r="J570">
        <v>5.5787103283704402</v>
      </c>
      <c r="K570">
        <v>654.60649256294096</v>
      </c>
      <c r="L570">
        <v>726.46861283359203</v>
      </c>
      <c r="M570">
        <v>78.1945200373993</v>
      </c>
      <c r="N570">
        <v>1.4299153372650999</v>
      </c>
      <c r="O570">
        <v>58.617698091382202</v>
      </c>
      <c r="P570">
        <v>36.491020327610002</v>
      </c>
      <c r="Q570">
        <v>0.16063925805600099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Row],[Ticker]],[1]!Table2[[Symbol]:[Industry]],2,FALSE),"-")</f>
        <v>-</v>
      </c>
      <c r="D571" t="s">
        <v>21</v>
      </c>
      <c r="E571">
        <v>9258.5374723349996</v>
      </c>
      <c r="F571">
        <v>3000.45</v>
      </c>
      <c r="G571">
        <v>2.6436932446319701</v>
      </c>
      <c r="H571">
        <v>8.3559144946599702</v>
      </c>
      <c r="I571">
        <v>-12.4034393510164</v>
      </c>
      <c r="J571">
        <v>7.5957424538810701</v>
      </c>
      <c r="K571">
        <v>2797.48361384909</v>
      </c>
      <c r="L571">
        <v>2632.3017770220899</v>
      </c>
      <c r="M571">
        <v>64.191860635168197</v>
      </c>
      <c r="N571">
        <v>1.1583450514113101</v>
      </c>
      <c r="O571">
        <v>4.8176106917295902</v>
      </c>
      <c r="P571">
        <v>42.671358265376398</v>
      </c>
      <c r="Q571">
        <v>-8.7922788665989998E-3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Row],[Ticker]],[1]!Table2[[Symbol]:[Industry]],2,FALSE),"-")</f>
        <v>-</v>
      </c>
      <c r="D572" t="s">
        <v>300</v>
      </c>
      <c r="E572">
        <v>9239.9280727500009</v>
      </c>
      <c r="F572">
        <v>549.75</v>
      </c>
      <c r="G572">
        <v>139.23381939851899</v>
      </c>
      <c r="H572">
        <v>13.0896218681479</v>
      </c>
      <c r="I572">
        <v>88.488443019153905</v>
      </c>
      <c r="J572">
        <v>-4.1482960889734901</v>
      </c>
      <c r="K572">
        <v>445.46917209618402</v>
      </c>
      <c r="L572">
        <v>318.24992696188798</v>
      </c>
      <c r="M572">
        <v>68.675702103613702</v>
      </c>
      <c r="N572">
        <v>0.26941466779876799</v>
      </c>
      <c r="O572">
        <v>6.2301045929968204</v>
      </c>
      <c r="P572">
        <v>211.20860458533801</v>
      </c>
      <c r="Q572">
        <v>9.4034514461513993E-2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Row],[Ticker]],[1]!Table2[[Symbol]:[Industry]],2,FALSE),"-")</f>
        <v>-</v>
      </c>
      <c r="D573" t="s">
        <v>24</v>
      </c>
      <c r="E573">
        <v>9236.0361057709997</v>
      </c>
      <c r="F573">
        <v>81.17</v>
      </c>
      <c r="G573">
        <v>-31.942606385602399</v>
      </c>
      <c r="H573">
        <v>-5.0310152109085102</v>
      </c>
      <c r="I573">
        <v>-33.122512616531203</v>
      </c>
      <c r="J573">
        <v>-0.97311041837497403</v>
      </c>
      <c r="K573">
        <v>86.767652271112595</v>
      </c>
      <c r="L573">
        <v>92.195629346509193</v>
      </c>
      <c r="M573">
        <v>45.148452167967299</v>
      </c>
      <c r="N573">
        <v>1.1348091998006999</v>
      </c>
      <c r="O573">
        <v>43.525933226561499</v>
      </c>
      <c r="P573">
        <v>8.8069705093833903</v>
      </c>
      <c r="Q573">
        <v>1.5616099180205E-2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Row],[Ticker]],[1]!Table2[[Symbol]:[Industry]],2,FALSE),"-")</f>
        <v>-</v>
      </c>
      <c r="D574" t="s">
        <v>121</v>
      </c>
      <c r="E574">
        <v>9214.3454768399897</v>
      </c>
      <c r="F574">
        <v>1566.6</v>
      </c>
      <c r="G574">
        <v>16.863983009196598</v>
      </c>
      <c r="H574">
        <v>12.064155547778199</v>
      </c>
      <c r="I574">
        <v>30.3871502704073</v>
      </c>
      <c r="J574">
        <v>7.1243695609163602</v>
      </c>
      <c r="K574">
        <v>1414.4926067183701</v>
      </c>
      <c r="L574">
        <v>1233.9551608255999</v>
      </c>
      <c r="M574">
        <v>69.281680991440396</v>
      </c>
      <c r="N574">
        <v>1.11058231261458</v>
      </c>
      <c r="O574">
        <v>4.1746457296055297</v>
      </c>
      <c r="P574">
        <v>70.653594771241799</v>
      </c>
      <c r="Q574">
        <v>0.16009790815167901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Row],[Ticker]],[1]!Table2[[Symbol]:[Industry]],2,FALSE),"-")</f>
        <v>-</v>
      </c>
      <c r="D575" t="s">
        <v>113</v>
      </c>
      <c r="E575">
        <v>9194.2706432499999</v>
      </c>
      <c r="F575">
        <v>2865.1</v>
      </c>
      <c r="G575">
        <v>-23.850478727550101</v>
      </c>
      <c r="H575">
        <v>-0.15662171679673201</v>
      </c>
      <c r="I575">
        <v>-1.04289347035884E-2</v>
      </c>
      <c r="J575">
        <v>1.03798345881684</v>
      </c>
      <c r="K575">
        <v>2765.4915167560298</v>
      </c>
      <c r="L575">
        <v>2705.8389519637999</v>
      </c>
      <c r="M575">
        <v>61.280249246377799</v>
      </c>
      <c r="N575">
        <v>0.49356555517389</v>
      </c>
      <c r="O575">
        <v>22.159784998778399</v>
      </c>
      <c r="P575">
        <v>21.971051511281399</v>
      </c>
      <c r="Q575">
        <v>8.5394424157009992E-3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Row],[Ticker]],[1]!Table2[[Symbol]:[Industry]],2,FALSE),"-")</f>
        <v>-</v>
      </c>
      <c r="D576" t="s">
        <v>139</v>
      </c>
      <c r="E576">
        <v>9183.6424029899899</v>
      </c>
      <c r="F576">
        <v>592.35</v>
      </c>
      <c r="G576">
        <v>-18.123226227472902</v>
      </c>
      <c r="H576">
        <v>-4.3410972854052803</v>
      </c>
      <c r="I576">
        <v>-14.670327522386</v>
      </c>
      <c r="J576">
        <v>-0.83220371627734002</v>
      </c>
      <c r="K576">
        <v>593.47688377384202</v>
      </c>
      <c r="L576">
        <v>575.05973771237905</v>
      </c>
      <c r="M576">
        <v>58.4835218887102</v>
      </c>
      <c r="N576">
        <v>0.64832020743743002</v>
      </c>
      <c r="O576">
        <v>14.5944120874482</v>
      </c>
      <c r="P576">
        <v>24.705263157894699</v>
      </c>
      <c r="Q576">
        <v>9.1559954331079996E-2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Row],[Ticker]],[1]!Table2[[Symbol]:[Industry]],2,FALSE),"-")</f>
        <v>-</v>
      </c>
      <c r="D577" t="s">
        <v>262</v>
      </c>
      <c r="E577">
        <v>9092.5505252319999</v>
      </c>
      <c r="F577">
        <v>79.459999999999994</v>
      </c>
      <c r="G577">
        <v>72.115828847927801</v>
      </c>
      <c r="H577">
        <v>-12.4132774846106</v>
      </c>
      <c r="I577">
        <v>30.0843210603357</v>
      </c>
      <c r="J577">
        <v>-3.9622106778606301</v>
      </c>
      <c r="K577">
        <v>77.649365329666793</v>
      </c>
      <c r="L577">
        <v>61.6404624918164</v>
      </c>
      <c r="M577">
        <v>45.104365078990398</v>
      </c>
      <c r="N577">
        <v>0.47601720672130499</v>
      </c>
      <c r="O577">
        <v>17.543418071985901</v>
      </c>
      <c r="P577">
        <v>109.130070112583</v>
      </c>
      <c r="Q577">
        <v>0.23201683664217099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Row],[Ticker]],[1]!Table2[[Symbol]:[Industry]],2,FALSE),"-")</f>
        <v>-</v>
      </c>
      <c r="D578" t="s">
        <v>300</v>
      </c>
      <c r="E578">
        <v>9031.6795275899894</v>
      </c>
      <c r="F578">
        <v>554.9</v>
      </c>
      <c r="G578">
        <v>25.9931428696034</v>
      </c>
      <c r="H578">
        <v>-0.55876628784070603</v>
      </c>
      <c r="I578">
        <v>31.148699562442701</v>
      </c>
      <c r="J578">
        <v>-3.22209173752778</v>
      </c>
      <c r="K578">
        <v>529.35296205696795</v>
      </c>
      <c r="L578">
        <v>446.35338476087099</v>
      </c>
      <c r="M578">
        <v>42.687319736893301</v>
      </c>
      <c r="N578">
        <v>0.76785809100492097</v>
      </c>
      <c r="O578">
        <v>8.4699945936204699</v>
      </c>
      <c r="P578">
        <v>62.584236741869297</v>
      </c>
      <c r="Q578">
        <v>0.1223238462856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Row],[Ticker]],[1]!Table2[[Symbol]:[Industry]],2,FALSE),"-")</f>
        <v>-</v>
      </c>
      <c r="D579" t="s">
        <v>262</v>
      </c>
      <c r="E579">
        <v>9012.188682</v>
      </c>
      <c r="F579">
        <v>4498.2</v>
      </c>
      <c r="G579">
        <v>497.683307742865</v>
      </c>
      <c r="H579">
        <v>-1.5583677432410501</v>
      </c>
      <c r="I579">
        <v>216.31928056564999</v>
      </c>
      <c r="J579">
        <v>0.56865135803530997</v>
      </c>
      <c r="K579">
        <v>4039.5282795560702</v>
      </c>
      <c r="L579">
        <v>2551.9025057250501</v>
      </c>
      <c r="M579">
        <v>54.432122346370498</v>
      </c>
      <c r="N579">
        <v>0.34534412631120498</v>
      </c>
      <c r="O579">
        <v>12.8329109421546</v>
      </c>
      <c r="P579">
        <v>534.44287729196003</v>
      </c>
      <c r="Q579">
        <v>0.159908867829263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Row],[Ticker]],[1]!Table2[[Symbol]:[Industry]],2,FALSE),"-")</f>
        <v>-</v>
      </c>
      <c r="D580" t="s">
        <v>80</v>
      </c>
      <c r="E580">
        <v>8969.1676336469991</v>
      </c>
      <c r="F580">
        <v>221.91</v>
      </c>
      <c r="G580">
        <v>8.7946669860708209</v>
      </c>
      <c r="H580">
        <v>3.9776253278803799</v>
      </c>
      <c r="I580">
        <v>-7.2053414219302798</v>
      </c>
      <c r="J580">
        <v>2.9560778550850602</v>
      </c>
      <c r="K580">
        <v>212.97752348472599</v>
      </c>
      <c r="L580">
        <v>200.02835703172801</v>
      </c>
      <c r="M580">
        <v>67.023236672262996</v>
      </c>
      <c r="N580">
        <v>1.2798688789680299</v>
      </c>
      <c r="O580">
        <v>15.3620837276373</v>
      </c>
      <c r="P580">
        <v>50.959183673469298</v>
      </c>
      <c r="Q580">
        <v>8.1115042167209994E-2</v>
      </c>
    </row>
    <row r="581" spans="1:17" hidden="1" x14ac:dyDescent="0.3">
      <c r="A581" t="s">
        <v>1288</v>
      </c>
      <c r="B581" t="s">
        <v>1289</v>
      </c>
      <c r="C581" t="str">
        <f>IFERROR(VLOOKUP(Table1[[#This Row],[Ticker]],[1]!Table2[[Symbol]:[Industry]],2,FALSE),"-")</f>
        <v>-</v>
      </c>
      <c r="D581" t="s">
        <v>127</v>
      </c>
      <c r="E581">
        <v>8934.6333933499991</v>
      </c>
      <c r="F581">
        <v>370.3</v>
      </c>
      <c r="G581">
        <v>296.02118601342301</v>
      </c>
      <c r="H581">
        <v>11.152711346395501</v>
      </c>
      <c r="I581">
        <v>59.251691255869801</v>
      </c>
      <c r="J581">
        <v>-1.42702279704802</v>
      </c>
      <c r="K581">
        <v>330.499219223696</v>
      </c>
      <c r="L581">
        <v>249.64803717557299</v>
      </c>
      <c r="M581">
        <v>66.996401931344295</v>
      </c>
      <c r="N581">
        <v>0.987559522418748</v>
      </c>
      <c r="O581">
        <v>3.8617337294085798</v>
      </c>
      <c r="P581">
        <v>370.222222222222</v>
      </c>
      <c r="Q581">
        <v>0.15779839156730399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Row],[Ticker]],[1]!Table2[[Symbol]:[Industry]],2,FALSE),"-")</f>
        <v>-</v>
      </c>
      <c r="D582" t="s">
        <v>193</v>
      </c>
      <c r="E582">
        <v>8903.6274599999997</v>
      </c>
      <c r="F582">
        <v>582.75</v>
      </c>
      <c r="G582">
        <v>7.1973967010029396</v>
      </c>
      <c r="H582">
        <v>-10.2949972275511</v>
      </c>
      <c r="I582">
        <v>1.1285315456399101</v>
      </c>
      <c r="J582">
        <v>3.7825115932153901</v>
      </c>
      <c r="K582">
        <v>594.97459263624296</v>
      </c>
      <c r="L582">
        <v>546.37096260947101</v>
      </c>
      <c r="M582">
        <v>55.479297634520897</v>
      </c>
      <c r="N582">
        <v>2.09444217049899</v>
      </c>
      <c r="O582">
        <v>21.4586014586014</v>
      </c>
      <c r="P582">
        <v>44.245049504950401</v>
      </c>
      <c r="Q582">
        <v>7.4081854394158E-2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Row],[Ticker]],[1]!Table2[[Symbol]:[Industry]],2,FALSE),"-")</f>
        <v>-</v>
      </c>
      <c r="D583" t="s">
        <v>368</v>
      </c>
      <c r="E583">
        <v>8878.5997072499995</v>
      </c>
      <c r="F583">
        <v>391.25</v>
      </c>
      <c r="G583">
        <v>139.69298792285099</v>
      </c>
      <c r="H583">
        <v>12.8664760880967</v>
      </c>
      <c r="I583">
        <v>65.504476188555799</v>
      </c>
      <c r="J583">
        <v>-2.30345461573632</v>
      </c>
      <c r="K583">
        <v>339.87734346056999</v>
      </c>
      <c r="L583">
        <v>262.62232080959899</v>
      </c>
      <c r="M583">
        <v>65.278555271563903</v>
      </c>
      <c r="N583">
        <v>1.2967749054625799</v>
      </c>
      <c r="O583">
        <v>4.1916932907348103</v>
      </c>
      <c r="P583">
        <v>182.28715728715699</v>
      </c>
      <c r="Q583">
        <v>0.17126250924761199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Row],[Ticker]],[1]!Table2[[Symbol]:[Industry]],2,FALSE),"-")</f>
        <v>-</v>
      </c>
      <c r="D584" t="s">
        <v>139</v>
      </c>
      <c r="E584">
        <v>8856.5688927399897</v>
      </c>
      <c r="F584">
        <v>604.6</v>
      </c>
      <c r="G584">
        <v>39.880348555611199</v>
      </c>
      <c r="H584">
        <v>1.1922560856303801</v>
      </c>
      <c r="I584">
        <v>13.612646316988799</v>
      </c>
      <c r="J584">
        <v>1.6039623188338801</v>
      </c>
      <c r="K584">
        <v>572.29484629407796</v>
      </c>
      <c r="L584">
        <v>495.49101917428197</v>
      </c>
      <c r="M584">
        <v>53.212989633465398</v>
      </c>
      <c r="N584">
        <v>0.58487067394418002</v>
      </c>
      <c r="O584">
        <v>15.613628845517599</v>
      </c>
      <c r="P584">
        <v>71.274787535410695</v>
      </c>
      <c r="Q584">
        <v>4.3239705258000999E-2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Row],[Ticker]],[1]!Table2[[Symbol]:[Industry]],2,FALSE),"-")</f>
        <v>-</v>
      </c>
      <c r="D585" t="s">
        <v>300</v>
      </c>
      <c r="E585">
        <v>8836.8907407799998</v>
      </c>
      <c r="F585">
        <v>749.9</v>
      </c>
      <c r="G585">
        <v>-0.361712277424523</v>
      </c>
      <c r="H585">
        <v>-9.3052724278233399</v>
      </c>
      <c r="I585">
        <v>-22.644501092478801</v>
      </c>
      <c r="J585">
        <v>1.53592064353049</v>
      </c>
      <c r="K585">
        <v>761.48359851799796</v>
      </c>
      <c r="L585">
        <v>713.11499310369595</v>
      </c>
      <c r="M585">
        <v>51.2432724641234</v>
      </c>
      <c r="N585">
        <v>1.0755900446832301</v>
      </c>
      <c r="O585">
        <v>22.909721296172801</v>
      </c>
      <c r="P585">
        <v>42.0130669444181</v>
      </c>
      <c r="Q585">
        <v>8.4369822250788998E-2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Row],[Ticker]],[1]!Table2[[Symbol]:[Industry]],2,FALSE),"-")</f>
        <v>-</v>
      </c>
      <c r="D586" t="s">
        <v>51</v>
      </c>
      <c r="E586">
        <v>8762.4387208799999</v>
      </c>
      <c r="F586">
        <v>538.20000000000005</v>
      </c>
      <c r="G586">
        <v>11.6454940926092</v>
      </c>
      <c r="H586">
        <v>1.1578422751389199</v>
      </c>
      <c r="I586">
        <v>5.2606998465361698</v>
      </c>
      <c r="J586">
        <v>6.7760217115033896</v>
      </c>
      <c r="K586">
        <v>494.23746617300901</v>
      </c>
      <c r="L586">
        <v>446.84752931494802</v>
      </c>
      <c r="M586">
        <v>67.725716069522704</v>
      </c>
      <c r="N586">
        <v>1.0252375568342</v>
      </c>
      <c r="O586">
        <v>1.67224080267558</v>
      </c>
      <c r="P586">
        <v>56.772502184678103</v>
      </c>
      <c r="Q586">
        <v>3.5008993362277002E-2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Row],[Ticker]],[1]!Table2[[Symbol]:[Industry]],2,FALSE),"-")</f>
        <v>-</v>
      </c>
      <c r="D587" t="s">
        <v>51</v>
      </c>
      <c r="E587">
        <v>8741.40055502</v>
      </c>
      <c r="F587">
        <v>5266.1</v>
      </c>
      <c r="G587">
        <v>-20.654941883876202</v>
      </c>
      <c r="H587">
        <v>-1.4568849357020399</v>
      </c>
      <c r="I587">
        <v>-9.0457199909698698</v>
      </c>
      <c r="J587">
        <v>-3.5963175510794598</v>
      </c>
      <c r="K587">
        <v>5153.90444655788</v>
      </c>
      <c r="L587">
        <v>5029.7852794172604</v>
      </c>
      <c r="M587">
        <v>53.116129795504897</v>
      </c>
      <c r="N587">
        <v>1.26747088049215</v>
      </c>
      <c r="O587">
        <v>7.1542507738174299</v>
      </c>
      <c r="P587">
        <v>13.577983630069699</v>
      </c>
      <c r="Q587">
        <v>-5.8461964846814998E-2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Row],[Ticker]],[1]!Table2[[Symbol]:[Industry]],2,FALSE),"-")</f>
        <v>-</v>
      </c>
      <c r="D588" t="s">
        <v>193</v>
      </c>
      <c r="E588">
        <v>8731.4457540000003</v>
      </c>
      <c r="F588">
        <v>442.9</v>
      </c>
      <c r="G588">
        <v>12.969140437963899</v>
      </c>
      <c r="H588">
        <v>8.0998759197157995</v>
      </c>
      <c r="I588">
        <v>34.197895148564797</v>
      </c>
      <c r="J588">
        <v>0.11190799265916</v>
      </c>
      <c r="K588">
        <v>389.32137078070701</v>
      </c>
      <c r="M588">
        <v>72.149749075547106</v>
      </c>
      <c r="N588">
        <v>0.76453807651432604</v>
      </c>
      <c r="O588">
        <v>1.60307067058027</v>
      </c>
      <c r="P588">
        <v>84.464806330695495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Row],[Ticker]],[1]!Table2[[Symbol]:[Industry]],2,FALSE),"-")</f>
        <v>-</v>
      </c>
      <c r="D589" t="s">
        <v>92</v>
      </c>
      <c r="E589">
        <v>8723.4554886549995</v>
      </c>
      <c r="F589">
        <v>295.45</v>
      </c>
      <c r="G589">
        <v>-71.373965366793897</v>
      </c>
      <c r="H589">
        <v>-7.8317031836119</v>
      </c>
      <c r="I589">
        <v>-21.582979455541299</v>
      </c>
      <c r="J589">
        <v>-2.7392084599835198</v>
      </c>
      <c r="K589">
        <v>298.28697312530898</v>
      </c>
      <c r="L589">
        <v>342.12312928099698</v>
      </c>
      <c r="M589">
        <v>47.696504518490798</v>
      </c>
      <c r="N589">
        <v>0.50421592725360298</v>
      </c>
      <c r="O589">
        <v>80.402775427314197</v>
      </c>
      <c r="P589">
        <v>13.199233716475</v>
      </c>
      <c r="Q589">
        <v>-8.9452734074630003E-2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Row],[Ticker]],[1]!Table2[[Symbol]:[Industry]],2,FALSE),"-")</f>
        <v>-</v>
      </c>
      <c r="D590" t="s">
        <v>412</v>
      </c>
      <c r="E590">
        <v>8688.6505304479997</v>
      </c>
      <c r="F590">
        <v>281.36</v>
      </c>
      <c r="G590">
        <v>235.54684264546299</v>
      </c>
      <c r="H590">
        <v>36.7788410340751</v>
      </c>
      <c r="I590">
        <v>64.366393959314905</v>
      </c>
      <c r="J590">
        <v>17.293034369911599</v>
      </c>
      <c r="K590">
        <v>212.99382466065001</v>
      </c>
      <c r="L590">
        <v>166.46178132955899</v>
      </c>
      <c r="M590">
        <v>84.632384388661393</v>
      </c>
      <c r="N590">
        <v>1.4607636513940101</v>
      </c>
      <c r="O590">
        <v>0.58288313903895805</v>
      </c>
      <c r="P590">
        <v>301.94285714285701</v>
      </c>
      <c r="Q590">
        <v>0.11278311533556</v>
      </c>
    </row>
    <row r="591" spans="1:17" x14ac:dyDescent="0.3">
      <c r="A591" t="s">
        <v>1308</v>
      </c>
      <c r="B591" t="s">
        <v>1309</v>
      </c>
      <c r="C591" t="str">
        <f>IFERROR(VLOOKUP(Table1[[#This Row],[Ticker]],[1]!Table2[[Symbol]:[Industry]],2,FALSE),"-")</f>
        <v>-</v>
      </c>
      <c r="D591" t="s">
        <v>473</v>
      </c>
      <c r="E591">
        <v>8656.9223959949995</v>
      </c>
      <c r="F591">
        <v>283.55</v>
      </c>
      <c r="G591">
        <v>-35.762507702214798</v>
      </c>
      <c r="H591">
        <v>-10.107984579225</v>
      </c>
      <c r="I591">
        <v>1.01471672878618</v>
      </c>
      <c r="J591">
        <v>-1.6584787522084601</v>
      </c>
      <c r="K591">
        <v>288.60890144290897</v>
      </c>
      <c r="L591">
        <v>281.55092425745698</v>
      </c>
      <c r="M591">
        <v>38.130776213506998</v>
      </c>
      <c r="N591">
        <v>0.29141544425913701</v>
      </c>
      <c r="O591">
        <v>12.9959442779051</v>
      </c>
      <c r="P591">
        <v>33.1220657276995</v>
      </c>
      <c r="Q591">
        <v>-7.7614027240384006E-2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Row],[Ticker]],[1]!Table2[[Symbol]:[Industry]],2,FALSE),"-")</f>
        <v>-</v>
      </c>
      <c r="D592" t="s">
        <v>51</v>
      </c>
      <c r="E592">
        <v>8653.3227261249995</v>
      </c>
      <c r="F592">
        <v>498.85</v>
      </c>
      <c r="G592">
        <v>-9.1857015399113706</v>
      </c>
      <c r="H592">
        <v>7.0618542393572898</v>
      </c>
      <c r="I592">
        <v>26.1384659747382</v>
      </c>
      <c r="J592">
        <v>-6.8075112284642298E-3</v>
      </c>
      <c r="K592">
        <v>447.89471065023702</v>
      </c>
      <c r="L592">
        <v>390.28796497514202</v>
      </c>
      <c r="M592">
        <v>68.133967470683501</v>
      </c>
      <c r="N592">
        <v>0.68244966134648699</v>
      </c>
      <c r="O592">
        <v>7.94828104640672</v>
      </c>
      <c r="P592">
        <v>56.134585289514803</v>
      </c>
    </row>
    <row r="593" spans="1:17" hidden="1" x14ac:dyDescent="0.3">
      <c r="A593" t="s">
        <v>1312</v>
      </c>
      <c r="B593" t="s">
        <v>1313</v>
      </c>
      <c r="C593" t="str">
        <f>IFERROR(VLOOKUP(Table1[[#This Row],[Ticker]],[1]!Table2[[Symbol]:[Industry]],2,FALSE),"-")</f>
        <v>-</v>
      </c>
      <c r="D593" t="s">
        <v>743</v>
      </c>
      <c r="E593">
        <v>8642.3479203879997</v>
      </c>
      <c r="F593">
        <v>526.12</v>
      </c>
      <c r="G593">
        <v>-14.0875903422244</v>
      </c>
      <c r="H593">
        <v>0.25206194963627099</v>
      </c>
      <c r="I593">
        <v>-1.84315094666471</v>
      </c>
      <c r="J593">
        <v>1.99913442669085</v>
      </c>
      <c r="K593">
        <v>521.44448791442505</v>
      </c>
      <c r="L593">
        <v>496.09434167769803</v>
      </c>
      <c r="M593">
        <v>73.886051750125603</v>
      </c>
      <c r="N593">
        <v>1.4197503485746401</v>
      </c>
      <c r="O593">
        <v>4.9950581616361198</v>
      </c>
      <c r="P593">
        <v>22.601542656071501</v>
      </c>
      <c r="Q593">
        <v>-1.0545973830429E-2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Row],[Ticker]],[1]!Table2[[Symbol]:[Industry]],2,FALSE),"-")</f>
        <v>-</v>
      </c>
      <c r="D594" t="s">
        <v>83</v>
      </c>
      <c r="E594">
        <v>8641.5365149749996</v>
      </c>
      <c r="F594">
        <v>785.75</v>
      </c>
      <c r="G594">
        <v>-21.093902725851901</v>
      </c>
      <c r="H594">
        <v>1.49686608087894</v>
      </c>
      <c r="I594">
        <v>-5.8543299015088799</v>
      </c>
      <c r="J594">
        <v>-8.9353745969452406E-2</v>
      </c>
      <c r="K594">
        <v>765.873449171385</v>
      </c>
      <c r="L594">
        <v>741.06853050106395</v>
      </c>
      <c r="M594">
        <v>56.8687765774092</v>
      </c>
      <c r="N594">
        <v>0.537356332413225</v>
      </c>
      <c r="O594">
        <v>17.0855870187718</v>
      </c>
      <c r="P594">
        <v>27.556818181818102</v>
      </c>
      <c r="Q594">
        <v>0.141941077522617</v>
      </c>
    </row>
    <row r="595" spans="1:17" x14ac:dyDescent="0.3">
      <c r="A595" t="s">
        <v>1316</v>
      </c>
      <c r="B595" t="s">
        <v>1317</v>
      </c>
      <c r="C595" t="str">
        <f>IFERROR(VLOOKUP(Table1[[#This Row],[Ticker]],[1]!Table2[[Symbol]:[Industry]],2,FALSE),"-")</f>
        <v>-</v>
      </c>
      <c r="D595" t="s">
        <v>1318</v>
      </c>
      <c r="E595">
        <v>8641.3959827500003</v>
      </c>
      <c r="F595">
        <v>702.95</v>
      </c>
      <c r="G595">
        <v>11.3413929781272</v>
      </c>
      <c r="H595">
        <v>-3.3853371160141998</v>
      </c>
      <c r="I595">
        <v>30.978156675201799</v>
      </c>
      <c r="J595">
        <v>1.30040813034541</v>
      </c>
      <c r="K595">
        <v>649.24167733124898</v>
      </c>
      <c r="L595">
        <v>564.17570809812196</v>
      </c>
      <c r="M595">
        <v>56.092617841482998</v>
      </c>
      <c r="N595">
        <v>0.74650578779050702</v>
      </c>
      <c r="O595">
        <v>9.3107617896009494</v>
      </c>
      <c r="P595">
        <v>72.736208379407799</v>
      </c>
      <c r="Q595">
        <v>0.148739200635219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Row],[Ticker]],[1]!Table2[[Symbol]:[Industry]],2,FALSE),"-")</f>
        <v>-</v>
      </c>
      <c r="D596" t="s">
        <v>283</v>
      </c>
      <c r="E596">
        <v>8641.2738694899999</v>
      </c>
      <c r="F596">
        <v>1317.95</v>
      </c>
      <c r="G596">
        <v>-5.72578065777014</v>
      </c>
      <c r="H596">
        <v>-4.1326080139979</v>
      </c>
      <c r="I596">
        <v>-24.1647354710095</v>
      </c>
      <c r="J596">
        <v>-5.3980346373943204</v>
      </c>
      <c r="K596">
        <v>1301.6331482297101</v>
      </c>
      <c r="L596">
        <v>1208.19400466504</v>
      </c>
      <c r="M596">
        <v>46.2358160228207</v>
      </c>
      <c r="N596">
        <v>0.58358146397076005</v>
      </c>
      <c r="O596">
        <v>25.494138624378699</v>
      </c>
      <c r="P596">
        <v>34.911454601289698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Row],[Ticker]],[1]!Table2[[Symbol]:[Industry]],2,FALSE),"-")</f>
        <v>-</v>
      </c>
      <c r="D597" t="s">
        <v>80</v>
      </c>
      <c r="E597">
        <v>8635.0821298999999</v>
      </c>
      <c r="F597">
        <v>171.55</v>
      </c>
      <c r="G597">
        <v>3.9585978169685698</v>
      </c>
      <c r="H597">
        <v>3.8005719486632299</v>
      </c>
      <c r="I597">
        <v>-12.1735487356375</v>
      </c>
      <c r="J597">
        <v>6.6094520564777399</v>
      </c>
      <c r="K597">
        <v>162.743091556221</v>
      </c>
      <c r="L597">
        <v>160.21813075761099</v>
      </c>
      <c r="M597">
        <v>74.206048686829803</v>
      </c>
      <c r="N597">
        <v>1.1079682045163</v>
      </c>
      <c r="O597">
        <v>16.001165840862701</v>
      </c>
      <c r="P597">
        <v>42.9583333333333</v>
      </c>
      <c r="Q597">
        <v>1.1570854292840001E-2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Row],[Ticker]],[1]!Table2[[Symbol]:[Industry]],2,FALSE),"-")</f>
        <v>-</v>
      </c>
      <c r="D598" t="s">
        <v>402</v>
      </c>
      <c r="E598">
        <v>8602.7464477399899</v>
      </c>
      <c r="F598">
        <v>195.34</v>
      </c>
      <c r="G598">
        <v>-30.899321119849699</v>
      </c>
      <c r="H598">
        <v>1.5303809938123001</v>
      </c>
      <c r="I598">
        <v>-7.4814449317142602</v>
      </c>
      <c r="J598">
        <v>1.8780630789300701</v>
      </c>
      <c r="K598">
        <v>187.17458687676401</v>
      </c>
      <c r="L598">
        <v>190.93073625407499</v>
      </c>
      <c r="M598">
        <v>60.787009674325603</v>
      </c>
      <c r="N598">
        <v>0.72041360573828706</v>
      </c>
      <c r="O598">
        <v>32.0774035015869</v>
      </c>
      <c r="P598">
        <v>34.717241379310302</v>
      </c>
    </row>
    <row r="599" spans="1:17" hidden="1" x14ac:dyDescent="0.3">
      <c r="A599" t="s">
        <v>1325</v>
      </c>
      <c r="B599" t="s">
        <v>1326</v>
      </c>
      <c r="C599" t="str">
        <f>IFERROR(VLOOKUP(Table1[[#This Row],[Ticker]],[1]!Table2[[Symbol]:[Industry]],2,FALSE),"-")</f>
        <v>-</v>
      </c>
      <c r="D599" t="s">
        <v>303</v>
      </c>
      <c r="E599">
        <v>8588.5920224000001</v>
      </c>
      <c r="F599">
        <v>386</v>
      </c>
      <c r="G599">
        <v>-33.7162777957396</v>
      </c>
      <c r="H599">
        <v>-12.1137799031886</v>
      </c>
      <c r="I599">
        <v>-16.561467027685499</v>
      </c>
      <c r="J599">
        <v>-2.1329040735814702</v>
      </c>
      <c r="K599">
        <v>417.99067376036697</v>
      </c>
      <c r="M599">
        <v>38.525271259435598</v>
      </c>
      <c r="N599">
        <v>0.57409240478273205</v>
      </c>
      <c r="O599">
        <v>39.443005181347097</v>
      </c>
      <c r="P599">
        <v>5.75342465753425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Row],[Ticker]],[1]!Table2[[Symbol]:[Industry]],2,FALSE),"-")</f>
        <v>-</v>
      </c>
      <c r="D600" t="s">
        <v>528</v>
      </c>
      <c r="E600">
        <v>8588.2504250000002</v>
      </c>
      <c r="F600">
        <v>430.75</v>
      </c>
      <c r="G600">
        <v>104.693659890292</v>
      </c>
      <c r="H600">
        <v>7.3550806845126298</v>
      </c>
      <c r="I600">
        <v>41.2207998022364</v>
      </c>
      <c r="J600">
        <v>3.8804213605275999</v>
      </c>
      <c r="K600">
        <v>390.22799177292097</v>
      </c>
      <c r="L600">
        <v>317.58316129351101</v>
      </c>
      <c r="M600">
        <v>77.621625111149299</v>
      </c>
      <c r="N600">
        <v>1.10789744766313</v>
      </c>
      <c r="O600">
        <v>4.7475333720255302</v>
      </c>
      <c r="P600">
        <v>138.60961085722101</v>
      </c>
      <c r="Q600">
        <v>0.33223362888345098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Row],[Ticker]],[1]!Table2[[Symbol]:[Industry]],2,FALSE),"-")</f>
        <v>-</v>
      </c>
      <c r="D601" t="s">
        <v>60</v>
      </c>
      <c r="E601">
        <v>8565.3188467</v>
      </c>
      <c r="F601">
        <v>15.95</v>
      </c>
      <c r="G601">
        <v>160.144245242865</v>
      </c>
      <c r="H601">
        <v>-7.0305827354326196</v>
      </c>
      <c r="I601">
        <v>46.799056010919699</v>
      </c>
      <c r="J601">
        <v>0.82423138355397796</v>
      </c>
      <c r="K601">
        <v>15.970022163136299</v>
      </c>
      <c r="L601">
        <v>12.583688090392</v>
      </c>
      <c r="M601">
        <v>48.791239472997198</v>
      </c>
      <c r="N601">
        <v>0.67916831363603103</v>
      </c>
      <c r="O601">
        <v>32.288401253918501</v>
      </c>
      <c r="P601">
        <v>195.37037037037001</v>
      </c>
      <c r="Q601">
        <v>0.108782415946718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Row],[Ticker]],[1]!Table2[[Symbol]:[Industry]],2,FALSE),"-")</f>
        <v>-</v>
      </c>
      <c r="D602" t="s">
        <v>528</v>
      </c>
      <c r="E602">
        <v>8564.5535765899895</v>
      </c>
      <c r="F602">
        <v>259.3</v>
      </c>
      <c r="G602">
        <v>-17.190101922026798</v>
      </c>
      <c r="H602">
        <v>-4.6703614827496499E-2</v>
      </c>
      <c r="I602">
        <v>0.97726732174831599</v>
      </c>
      <c r="J602">
        <v>8.0165229865337206</v>
      </c>
      <c r="K602">
        <v>243.52194908951401</v>
      </c>
      <c r="L602">
        <v>227.217172087752</v>
      </c>
      <c r="M602">
        <v>58.4262986489083</v>
      </c>
      <c r="N602">
        <v>1.0160408645204799</v>
      </c>
      <c r="O602">
        <v>8.2144234477439202</v>
      </c>
      <c r="P602">
        <v>28.621031746031701</v>
      </c>
      <c r="Q602">
        <v>4.4511544539151002E-2</v>
      </c>
    </row>
    <row r="603" spans="1:17" x14ac:dyDescent="0.3">
      <c r="A603" t="s">
        <v>1333</v>
      </c>
      <c r="B603" t="s">
        <v>1334</v>
      </c>
      <c r="C603" t="str">
        <f>IFERROR(VLOOKUP(Table1[[#This Row],[Ticker]],[1]!Table2[[Symbol]:[Industry]],2,FALSE),"-")</f>
        <v>-</v>
      </c>
      <c r="D603" t="s">
        <v>46</v>
      </c>
      <c r="E603">
        <v>8550.2921583999996</v>
      </c>
      <c r="F603">
        <v>1276.4000000000001</v>
      </c>
      <c r="G603">
        <v>44.921733946138197</v>
      </c>
      <c r="H603">
        <v>-8.8558594018928094</v>
      </c>
      <c r="I603">
        <v>-6.1077668209312801</v>
      </c>
      <c r="J603">
        <v>-8.3986094526904296</v>
      </c>
      <c r="K603">
        <v>1309.35393710423</v>
      </c>
      <c r="L603">
        <v>1103.01432212093</v>
      </c>
      <c r="M603">
        <v>37.656753558748399</v>
      </c>
      <c r="N603">
        <v>0.46904236176883701</v>
      </c>
      <c r="O603">
        <v>20.843779379504799</v>
      </c>
      <c r="P603">
        <v>96.369230769230697</v>
      </c>
      <c r="Q603">
        <v>0.13676291638861299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Row],[Ticker]],[1]!Table2[[Symbol]:[Industry]],2,FALSE),"-")</f>
        <v>-</v>
      </c>
      <c r="D604" t="s">
        <v>21</v>
      </c>
      <c r="E604">
        <v>8538.9557745040001</v>
      </c>
      <c r="F604">
        <v>30.83</v>
      </c>
      <c r="G604">
        <v>89.574850225071899</v>
      </c>
      <c r="H604">
        <v>-4.4678083719558801</v>
      </c>
      <c r="I604">
        <v>-27.299281939218702</v>
      </c>
      <c r="J604">
        <v>-2.15570654595167</v>
      </c>
      <c r="K604">
        <v>31.160375023500801</v>
      </c>
      <c r="L604">
        <v>29.224882677468599</v>
      </c>
      <c r="M604">
        <v>43.434054435607599</v>
      </c>
      <c r="N604">
        <v>0.86349836360272203</v>
      </c>
      <c r="O604">
        <v>37.852740836847197</v>
      </c>
      <c r="P604">
        <v>120.214285714285</v>
      </c>
      <c r="Q604">
        <v>2.8642688470656E-2</v>
      </c>
    </row>
    <row r="605" spans="1:17" x14ac:dyDescent="0.3">
      <c r="A605" t="s">
        <v>1337</v>
      </c>
      <c r="B605" t="s">
        <v>1338</v>
      </c>
      <c r="C605" t="str">
        <f>IFERROR(VLOOKUP(Table1[[#This Row],[Ticker]],[1]!Table2[[Symbol]:[Industry]],2,FALSE),"-")</f>
        <v>-</v>
      </c>
      <c r="D605" t="s">
        <v>933</v>
      </c>
      <c r="E605">
        <v>8508.0221668800004</v>
      </c>
      <c r="F605">
        <v>896.1</v>
      </c>
      <c r="G605">
        <v>102.897491996112</v>
      </c>
      <c r="H605">
        <v>-4.3558202863246898</v>
      </c>
      <c r="I605">
        <v>27.863761893272599</v>
      </c>
      <c r="J605">
        <v>-3.1286170780281002</v>
      </c>
      <c r="K605">
        <v>869.24125307729003</v>
      </c>
      <c r="L605">
        <v>720.55237692661399</v>
      </c>
      <c r="M605">
        <v>62.657703567029699</v>
      </c>
      <c r="N605">
        <v>0.52491244702462803</v>
      </c>
      <c r="O605">
        <v>18.178774690324701</v>
      </c>
      <c r="P605">
        <v>135.1968503937</v>
      </c>
      <c r="Q605">
        <v>0.178507597156048</v>
      </c>
    </row>
    <row r="606" spans="1:17" hidden="1" x14ac:dyDescent="0.3">
      <c r="A606" t="s">
        <v>1339</v>
      </c>
      <c r="B606" t="s">
        <v>1340</v>
      </c>
      <c r="C606" t="str">
        <f>IFERROR(VLOOKUP(Table1[[#This Row],[Ticker]],[1]!Table2[[Symbol]:[Industry]],2,FALSE),"-")</f>
        <v>-</v>
      </c>
      <c r="D606" t="s">
        <v>402</v>
      </c>
      <c r="E606">
        <v>8502.5240618999997</v>
      </c>
      <c r="F606">
        <v>1091.8</v>
      </c>
      <c r="G606">
        <v>6.0670588127379697</v>
      </c>
      <c r="H606">
        <v>8.7361717275465907</v>
      </c>
      <c r="I606">
        <v>18.896717675476999</v>
      </c>
      <c r="J606">
        <v>4.5176561545898304</v>
      </c>
      <c r="K606">
        <v>991.007127261194</v>
      </c>
      <c r="L606">
        <v>893.354493845923</v>
      </c>
      <c r="M606">
        <v>59.615607568147098</v>
      </c>
      <c r="N606">
        <v>2.2893276011742998</v>
      </c>
      <c r="O606">
        <v>13.3907309030958</v>
      </c>
      <c r="P606">
        <v>44.103477859169701</v>
      </c>
      <c r="Q606">
        <v>0.106033996013553</v>
      </c>
    </row>
    <row r="607" spans="1:17" x14ac:dyDescent="0.3">
      <c r="A607" t="s">
        <v>1341</v>
      </c>
      <c r="B607" t="s">
        <v>1342</v>
      </c>
      <c r="C607" t="str">
        <f>IFERROR(VLOOKUP(Table1[[#This Row],[Ticker]],[1]!Table2[[Symbol]:[Industry]],2,FALSE),"-")</f>
        <v>-</v>
      </c>
      <c r="D607" t="s">
        <v>561</v>
      </c>
      <c r="E607">
        <v>8494.6147699199992</v>
      </c>
      <c r="F607">
        <v>773.4</v>
      </c>
      <c r="G607">
        <v>-52.934973017614702</v>
      </c>
      <c r="H607">
        <v>-1.75043103442315</v>
      </c>
      <c r="I607">
        <v>-31.546694251409701</v>
      </c>
      <c r="J607">
        <v>-5.10823093662676</v>
      </c>
      <c r="K607">
        <v>786.04326299833804</v>
      </c>
      <c r="L607">
        <v>843.65775581836704</v>
      </c>
      <c r="M607">
        <v>33.788489490992397</v>
      </c>
      <c r="N607">
        <v>0.72178033370865102</v>
      </c>
      <c r="O607">
        <v>43.043703129040601</v>
      </c>
      <c r="P607">
        <v>7.3570238756246402</v>
      </c>
      <c r="Q607">
        <v>-2.9742780797023E-2</v>
      </c>
    </row>
    <row r="608" spans="1:17" x14ac:dyDescent="0.3">
      <c r="A608" t="s">
        <v>1343</v>
      </c>
      <c r="B608" t="s">
        <v>1344</v>
      </c>
      <c r="C608" t="str">
        <f>IFERROR(VLOOKUP(Table1[[#This Row],[Ticker]],[1]!Table2[[Symbol]:[Industry]],2,FALSE),"-")</f>
        <v>-</v>
      </c>
      <c r="D608" t="s">
        <v>24</v>
      </c>
      <c r="E608">
        <v>8492.1468933519991</v>
      </c>
      <c r="F608">
        <v>43.91</v>
      </c>
      <c r="G608">
        <v>-40.788817637458898</v>
      </c>
      <c r="H608">
        <v>-0.55318902880908705</v>
      </c>
      <c r="I608">
        <v>-30.007911974014299</v>
      </c>
      <c r="J608">
        <v>3.5266799417072199</v>
      </c>
      <c r="K608">
        <v>44.818416317246196</v>
      </c>
      <c r="L608">
        <v>48.064402191728099</v>
      </c>
      <c r="M608">
        <v>61.953863824960699</v>
      </c>
      <c r="N608">
        <v>0.89826321747750404</v>
      </c>
      <c r="O608">
        <v>43.475290366659003</v>
      </c>
      <c r="P608">
        <v>9.7750000000000004</v>
      </c>
      <c r="Q608">
        <v>8.3039742604648997E-2</v>
      </c>
    </row>
    <row r="609" spans="1:17" x14ac:dyDescent="0.3">
      <c r="A609" t="s">
        <v>1345</v>
      </c>
      <c r="B609" t="s">
        <v>1346</v>
      </c>
      <c r="C609" t="str">
        <f>IFERROR(VLOOKUP(Table1[[#This Row],[Ticker]],[1]!Table2[[Symbol]:[Industry]],2,FALSE),"-")</f>
        <v>-</v>
      </c>
      <c r="D609" t="s">
        <v>335</v>
      </c>
      <c r="E609">
        <v>8452.1608036159996</v>
      </c>
      <c r="F609">
        <v>219.68</v>
      </c>
      <c r="G609">
        <v>17.877937240175601</v>
      </c>
      <c r="H609">
        <v>-6.4397203309815003</v>
      </c>
      <c r="I609">
        <v>-5.8007006800778296</v>
      </c>
      <c r="J609">
        <v>-8.9788357606057598</v>
      </c>
      <c r="K609">
        <v>222.546044040666</v>
      </c>
      <c r="L609">
        <v>203.087032212048</v>
      </c>
      <c r="M609">
        <v>44.747246130219096</v>
      </c>
      <c r="N609">
        <v>3.9804884166115002</v>
      </c>
      <c r="O609">
        <v>19.264384559359002</v>
      </c>
      <c r="P609">
        <v>76.449799196787097</v>
      </c>
    </row>
    <row r="610" spans="1:17" x14ac:dyDescent="0.3">
      <c r="A610" t="s">
        <v>1347</v>
      </c>
      <c r="B610" t="s">
        <v>1348</v>
      </c>
      <c r="C610" t="str">
        <f>IFERROR(VLOOKUP(Table1[[#This Row],[Ticker]],[1]!Table2[[Symbol]:[Industry]],2,FALSE),"-")</f>
        <v>-</v>
      </c>
      <c r="D610" t="s">
        <v>24</v>
      </c>
      <c r="E610">
        <v>8451.1499455800003</v>
      </c>
      <c r="F610">
        <v>223.8</v>
      </c>
      <c r="G610">
        <v>-31.1349784007162</v>
      </c>
      <c r="H610">
        <v>-2.8868147387234599</v>
      </c>
      <c r="I610">
        <v>-19.606102058963799</v>
      </c>
      <c r="J610">
        <v>0.63463779935533504</v>
      </c>
      <c r="K610">
        <v>223.31872259788199</v>
      </c>
      <c r="L610">
        <v>221.962210305659</v>
      </c>
      <c r="M610">
        <v>56.7542904567009</v>
      </c>
      <c r="N610">
        <v>0.85995081352987701</v>
      </c>
      <c r="O610">
        <v>28.038427167113401</v>
      </c>
      <c r="P610">
        <v>16.5625</v>
      </c>
      <c r="Q610">
        <v>0.132746075616203</v>
      </c>
    </row>
    <row r="611" spans="1:17" x14ac:dyDescent="0.3">
      <c r="A611" t="s">
        <v>1349</v>
      </c>
      <c r="B611" t="s">
        <v>1350</v>
      </c>
      <c r="C611" t="str">
        <f>IFERROR(VLOOKUP(Table1[[#This Row],[Ticker]],[1]!Table2[[Symbol]:[Industry]],2,FALSE),"-")</f>
        <v>-</v>
      </c>
      <c r="D611" t="s">
        <v>46</v>
      </c>
      <c r="E611">
        <v>8432.9484524250001</v>
      </c>
      <c r="F611">
        <v>576.75</v>
      </c>
      <c r="G611">
        <v>58.902222660636802</v>
      </c>
      <c r="H611">
        <v>1.91171846803155</v>
      </c>
      <c r="I611">
        <v>16.441465325742801</v>
      </c>
      <c r="J611">
        <v>2.74954444258797</v>
      </c>
      <c r="K611">
        <v>515.88973475442003</v>
      </c>
      <c r="L611">
        <v>445.787800830771</v>
      </c>
      <c r="M611">
        <v>74.052034607597506</v>
      </c>
      <c r="N611">
        <v>1.04319517604776</v>
      </c>
      <c r="O611">
        <v>1.4304291287386299</v>
      </c>
      <c r="P611">
        <v>101.484716157205</v>
      </c>
      <c r="Q611">
        <v>3.07440484341E-3</v>
      </c>
    </row>
    <row r="612" spans="1:17" x14ac:dyDescent="0.3">
      <c r="A612" t="s">
        <v>1351</v>
      </c>
      <c r="B612" t="s">
        <v>1352</v>
      </c>
      <c r="C612" t="str">
        <f>IFERROR(VLOOKUP(Table1[[#This Row],[Ticker]],[1]!Table2[[Symbol]:[Industry]],2,FALSE),"-")</f>
        <v>-</v>
      </c>
      <c r="D612" t="s">
        <v>92</v>
      </c>
      <c r="E612">
        <v>8378.8685066399994</v>
      </c>
      <c r="F612">
        <v>1078.05</v>
      </c>
      <c r="G612">
        <v>130.79463209005999</v>
      </c>
      <c r="H612">
        <v>13.587142338681801</v>
      </c>
      <c r="I612">
        <v>11.0350674886815</v>
      </c>
      <c r="J612">
        <v>-3.11786158377347</v>
      </c>
      <c r="K612">
        <v>1019.12815345794</v>
      </c>
      <c r="L612">
        <v>846.90243213123495</v>
      </c>
      <c r="M612">
        <v>53.118387983379698</v>
      </c>
      <c r="N612">
        <v>1.0422764981621699</v>
      </c>
      <c r="O612">
        <v>9.1786095264598107</v>
      </c>
      <c r="P612">
        <v>183.697368421052</v>
      </c>
    </row>
    <row r="613" spans="1:17" hidden="1" x14ac:dyDescent="0.3">
      <c r="A613" t="s">
        <v>1353</v>
      </c>
      <c r="B613" t="s">
        <v>1354</v>
      </c>
      <c r="C613" t="str">
        <f>IFERROR(VLOOKUP(Table1[[#This Row],[Ticker]],[1]!Table2[[Symbol]:[Industry]],2,FALSE),"-")</f>
        <v>-</v>
      </c>
      <c r="D613" t="s">
        <v>743</v>
      </c>
      <c r="E613">
        <v>8375.5088797930002</v>
      </c>
      <c r="F613">
        <v>263.49</v>
      </c>
      <c r="G613">
        <v>1.10999900796326</v>
      </c>
      <c r="H613">
        <v>-0.43216687612579502</v>
      </c>
      <c r="I613">
        <v>0.76962144737810101</v>
      </c>
      <c r="J613">
        <v>0.22953974218283199</v>
      </c>
      <c r="K613">
        <v>255.165241068668</v>
      </c>
      <c r="L613">
        <v>236.59831026945201</v>
      </c>
      <c r="M613">
        <v>59.785019392106697</v>
      </c>
      <c r="N613">
        <v>0.31801852693896299</v>
      </c>
      <c r="O613">
        <v>2.90713120042505</v>
      </c>
      <c r="P613">
        <v>33.819197562214299</v>
      </c>
      <c r="Q613">
        <v>1.1816369177710001E-3</v>
      </c>
    </row>
    <row r="614" spans="1:17" hidden="1" x14ac:dyDescent="0.3">
      <c r="A614" t="s">
        <v>1355</v>
      </c>
      <c r="B614" t="s">
        <v>1356</v>
      </c>
      <c r="C614" t="str">
        <f>IFERROR(VLOOKUP(Table1[[#This Row],[Ticker]],[1]!Table2[[Symbol]:[Industry]],2,FALSE),"-")</f>
        <v>-</v>
      </c>
      <c r="D614" t="s">
        <v>1357</v>
      </c>
      <c r="E614">
        <v>8369.7008711939998</v>
      </c>
      <c r="F614">
        <v>1230.3900000000001</v>
      </c>
      <c r="K614">
        <v>1221.0284065276701</v>
      </c>
      <c r="L614">
        <v>1201.49851616978</v>
      </c>
      <c r="M614">
        <v>68.273684852772604</v>
      </c>
      <c r="N614">
        <v>1</v>
      </c>
      <c r="Q614">
        <v>-6.1080809493942997E-2</v>
      </c>
    </row>
    <row r="615" spans="1:17" x14ac:dyDescent="0.3">
      <c r="A615" t="s">
        <v>1358</v>
      </c>
      <c r="B615" t="s">
        <v>1359</v>
      </c>
      <c r="C615" t="str">
        <f>IFERROR(VLOOKUP(Table1[[#This Row],[Ticker]],[1]!Table2[[Symbol]:[Industry]],2,FALSE),"-")</f>
        <v>-</v>
      </c>
      <c r="D615" t="s">
        <v>602</v>
      </c>
      <c r="E615">
        <v>8369.50630112</v>
      </c>
      <c r="F615">
        <v>48.82</v>
      </c>
      <c r="G615">
        <v>-29.0920808665255</v>
      </c>
      <c r="H615">
        <v>7.4111828972215097</v>
      </c>
      <c r="I615">
        <v>-37.128188571123601</v>
      </c>
      <c r="J615">
        <v>0.25153484931897502</v>
      </c>
      <c r="K615">
        <v>45.576373586278301</v>
      </c>
      <c r="L615">
        <v>46.404221677711099</v>
      </c>
      <c r="M615">
        <v>61.992389430184303</v>
      </c>
      <c r="N615">
        <v>1.4262890706929201</v>
      </c>
      <c r="O615">
        <v>40.721015977058499</v>
      </c>
      <c r="P615">
        <v>26.3130659767141</v>
      </c>
      <c r="Q615">
        <v>2.8026728814651E-2</v>
      </c>
    </row>
    <row r="616" spans="1:17" x14ac:dyDescent="0.3">
      <c r="A616" t="s">
        <v>1360</v>
      </c>
      <c r="B616" t="s">
        <v>1361</v>
      </c>
      <c r="C616" t="str">
        <f>IFERROR(VLOOKUP(Table1[[#This Row],[Ticker]],[1]!Table2[[Symbol]:[Industry]],2,FALSE),"-")</f>
        <v>-</v>
      </c>
      <c r="D616" t="s">
        <v>632</v>
      </c>
      <c r="E616">
        <v>8368.7861367000005</v>
      </c>
      <c r="F616">
        <v>422.55</v>
      </c>
      <c r="G616">
        <v>39.333434432054702</v>
      </c>
      <c r="H616">
        <v>-1.7801544087621499</v>
      </c>
      <c r="I616">
        <v>10.9963628024888</v>
      </c>
      <c r="J616">
        <v>3.69146553989588</v>
      </c>
      <c r="K616">
        <v>388.92527715438803</v>
      </c>
      <c r="L616">
        <v>340.79987519235198</v>
      </c>
      <c r="M616">
        <v>70.468623708938694</v>
      </c>
      <c r="N616">
        <v>0.93310981069649201</v>
      </c>
      <c r="O616">
        <v>6.6501005798130297</v>
      </c>
      <c r="P616">
        <v>96.352230483271398</v>
      </c>
      <c r="Q616">
        <v>5.3549805975703003E-2</v>
      </c>
    </row>
    <row r="617" spans="1:17" x14ac:dyDescent="0.3">
      <c r="A617" t="s">
        <v>1362</v>
      </c>
      <c r="B617" t="s">
        <v>1363</v>
      </c>
      <c r="C617" t="str">
        <f>IFERROR(VLOOKUP(Table1[[#This Row],[Ticker]],[1]!Table2[[Symbol]:[Industry]],2,FALSE),"-")</f>
        <v>-</v>
      </c>
      <c r="D617" t="s">
        <v>561</v>
      </c>
      <c r="E617">
        <v>8341.1703304799994</v>
      </c>
      <c r="F617">
        <v>301.60000000000002</v>
      </c>
      <c r="G617">
        <v>-24.3458719514671</v>
      </c>
      <c r="H617">
        <v>7.0371198172865803</v>
      </c>
      <c r="I617">
        <v>2.3257531886466598</v>
      </c>
      <c r="J617">
        <v>3.3242313835539798</v>
      </c>
      <c r="K617">
        <v>264.78629083494502</v>
      </c>
      <c r="L617">
        <v>261.90467424207799</v>
      </c>
      <c r="M617">
        <v>79.553048394363898</v>
      </c>
      <c r="N617">
        <v>1.92299173718478</v>
      </c>
      <c r="O617">
        <v>6.41578249336869</v>
      </c>
      <c r="P617">
        <v>37.090909090909101</v>
      </c>
      <c r="Q617">
        <v>-9.3473322557716995E-2</v>
      </c>
    </row>
    <row r="618" spans="1:17" x14ac:dyDescent="0.3">
      <c r="A618" t="s">
        <v>1364</v>
      </c>
      <c r="B618" t="s">
        <v>1365</v>
      </c>
      <c r="C618" t="str">
        <f>IFERROR(VLOOKUP(Table1[[#This Row],[Ticker]],[1]!Table2[[Symbol]:[Industry]],2,FALSE),"-")</f>
        <v>-</v>
      </c>
      <c r="D618" t="s">
        <v>1366</v>
      </c>
      <c r="E618">
        <v>8310.5068936400003</v>
      </c>
      <c r="F618">
        <v>1336.3</v>
      </c>
      <c r="G618">
        <v>153.10877674101201</v>
      </c>
      <c r="H618">
        <v>-1.82485558969307</v>
      </c>
      <c r="I618">
        <v>57.625995020543002</v>
      </c>
      <c r="J618">
        <v>-5.0082009969645904</v>
      </c>
      <c r="K618">
        <v>1254.5443724344</v>
      </c>
      <c r="L618">
        <v>946.02681759847997</v>
      </c>
      <c r="M618">
        <v>52.097999903987102</v>
      </c>
      <c r="N618">
        <v>0.56440068278024003</v>
      </c>
      <c r="O618">
        <v>6.26356357105439</v>
      </c>
      <c r="P618">
        <v>206.877942358479</v>
      </c>
      <c r="Q618">
        <v>0.16299759907323899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Row],[Ticker]],[1]!Table2[[Symbol]:[Industry]],2,FALSE),"-")</f>
        <v>-</v>
      </c>
      <c r="D619" t="s">
        <v>385</v>
      </c>
      <c r="E619">
        <v>8295.7107512399998</v>
      </c>
      <c r="F619">
        <v>1820.1</v>
      </c>
      <c r="G619">
        <v>103.580182141672</v>
      </c>
      <c r="H619">
        <v>5.8322114558543001</v>
      </c>
      <c r="I619">
        <v>42.2671275307153</v>
      </c>
      <c r="J619">
        <v>-1.28838912104508</v>
      </c>
      <c r="K619">
        <v>1693.9140335295101</v>
      </c>
      <c r="L619">
        <v>1344.6153179505</v>
      </c>
      <c r="M619">
        <v>60.420333503453797</v>
      </c>
      <c r="N619">
        <v>0.52128854819489101</v>
      </c>
      <c r="O619">
        <v>5.8073732212515701</v>
      </c>
      <c r="P619">
        <v>138.046037143604</v>
      </c>
      <c r="Q619">
        <v>8.9619490996614995E-2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Row],[Ticker]],[1]!Table2[[Symbol]:[Industry]],2,FALSE),"-")</f>
        <v>-</v>
      </c>
      <c r="D620" t="s">
        <v>1371</v>
      </c>
      <c r="E620">
        <v>8285.9177919199992</v>
      </c>
      <c r="F620">
        <v>407.2</v>
      </c>
      <c r="G620">
        <v>50.281383044236897</v>
      </c>
      <c r="H620">
        <v>-19.184723645033401</v>
      </c>
      <c r="I620">
        <v>36.675431652885898</v>
      </c>
      <c r="J620">
        <v>-3.03259717910358</v>
      </c>
      <c r="K620">
        <v>455.61052497449401</v>
      </c>
      <c r="L620">
        <v>388.272402577516</v>
      </c>
      <c r="M620">
        <v>33.4923639189375</v>
      </c>
      <c r="N620">
        <v>0.56169026906192099</v>
      </c>
      <c r="O620">
        <v>44.400785854616899</v>
      </c>
      <c r="P620">
        <v>96.667471625211206</v>
      </c>
      <c r="Q620">
        <v>8.6878249401256005E-2</v>
      </c>
    </row>
    <row r="621" spans="1:17" x14ac:dyDescent="0.3">
      <c r="A621" t="s">
        <v>1372</v>
      </c>
      <c r="B621" t="s">
        <v>1373</v>
      </c>
      <c r="C621" t="str">
        <f>IFERROR(VLOOKUP(Table1[[#This Row],[Ticker]],[1]!Table2[[Symbol]:[Industry]],2,FALSE),"-")</f>
        <v>-</v>
      </c>
      <c r="D621" t="s">
        <v>1374</v>
      </c>
      <c r="E621">
        <v>8272.7397568420001</v>
      </c>
      <c r="F621">
        <v>259.82</v>
      </c>
      <c r="G621">
        <v>0.11923273661246001</v>
      </c>
      <c r="H621">
        <v>12.209485678661499</v>
      </c>
      <c r="I621">
        <v>22.621972677586299</v>
      </c>
      <c r="J621">
        <v>-0.221677195276901</v>
      </c>
      <c r="K621">
        <v>224.24958523797599</v>
      </c>
      <c r="L621">
        <v>203.39840414436699</v>
      </c>
      <c r="M621">
        <v>77.7462610329478</v>
      </c>
      <c r="N621">
        <v>2.8047348791369302</v>
      </c>
      <c r="O621">
        <v>1.22392425525363</v>
      </c>
      <c r="P621">
        <v>53.195754716981099</v>
      </c>
      <c r="Q621">
        <v>-1.9859820288449001E-2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Row],[Ticker]],[1]!Table2[[Symbol]:[Industry]],2,FALSE),"-")</f>
        <v>-</v>
      </c>
      <c r="D622" t="s">
        <v>46</v>
      </c>
      <c r="E622">
        <v>8259.0855049999991</v>
      </c>
      <c r="F622">
        <v>605</v>
      </c>
      <c r="G622">
        <v>94.884215525183507</v>
      </c>
      <c r="H622">
        <v>13.462165690956599</v>
      </c>
      <c r="I622">
        <v>75.919476899462197</v>
      </c>
      <c r="J622">
        <v>6.0613990030278702</v>
      </c>
      <c r="K622">
        <v>519.51236951348903</v>
      </c>
      <c r="L622">
        <v>401.90879455999402</v>
      </c>
      <c r="M622">
        <v>74.463984957320093</v>
      </c>
      <c r="N622">
        <v>1.0932379391295399</v>
      </c>
      <c r="O622">
        <v>2.31404958677685</v>
      </c>
      <c r="P622">
        <v>150.77720207253799</v>
      </c>
      <c r="Q622">
        <v>0.215658912822941</v>
      </c>
    </row>
    <row r="623" spans="1:17" hidden="1" x14ac:dyDescent="0.3">
      <c r="A623" t="s">
        <v>1377</v>
      </c>
      <c r="B623" t="s">
        <v>1378</v>
      </c>
      <c r="C623" t="str">
        <f>IFERROR(VLOOKUP(Table1[[#This Row],[Ticker]],[1]!Table2[[Symbol]:[Industry]],2,FALSE),"-")</f>
        <v>-</v>
      </c>
      <c r="D623" t="s">
        <v>46</v>
      </c>
      <c r="E623">
        <v>8257.878111</v>
      </c>
      <c r="F623">
        <v>786.9</v>
      </c>
      <c r="G623">
        <v>303.33995127094101</v>
      </c>
      <c r="H623">
        <v>66.192582686853001</v>
      </c>
      <c r="I623">
        <v>234.486349194242</v>
      </c>
      <c r="J623">
        <v>31.714073249005601</v>
      </c>
      <c r="K623">
        <v>489.97005295209999</v>
      </c>
      <c r="L623">
        <v>328.57604793983398</v>
      </c>
      <c r="M623">
        <v>90.318477557899996</v>
      </c>
      <c r="N623">
        <v>1.4481493674417001</v>
      </c>
      <c r="O623">
        <v>7.9806836955140499</v>
      </c>
      <c r="P623">
        <v>409.155613070203</v>
      </c>
    </row>
    <row r="624" spans="1:17" x14ac:dyDescent="0.3">
      <c r="A624" t="s">
        <v>1379</v>
      </c>
      <c r="B624" t="s">
        <v>1380</v>
      </c>
      <c r="C624" t="str">
        <f>IFERROR(VLOOKUP(Table1[[#This Row],[Ticker]],[1]!Table2[[Symbol]:[Industry]],2,FALSE),"-")</f>
        <v>-</v>
      </c>
      <c r="D624" t="s">
        <v>212</v>
      </c>
      <c r="E624">
        <v>8221.8595301259993</v>
      </c>
      <c r="F624">
        <v>207.79</v>
      </c>
      <c r="G624">
        <v>-13.0541808392029</v>
      </c>
      <c r="H624">
        <v>6.4156468577262196</v>
      </c>
      <c r="I624">
        <v>-18.486480148681199</v>
      </c>
      <c r="J624">
        <v>-10.4639336210587</v>
      </c>
      <c r="K624">
        <v>205.98667393844701</v>
      </c>
      <c r="L624">
        <v>198.30577839692199</v>
      </c>
      <c r="M624">
        <v>40.367108995087001</v>
      </c>
      <c r="N624">
        <v>2.0205485826752301</v>
      </c>
      <c r="O624">
        <v>48.226574907358398</v>
      </c>
      <c r="P624">
        <v>43.849082727587401</v>
      </c>
      <c r="Q624">
        <v>0.100746438606807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Row],[Ticker]],[1]!Table2[[Symbol]:[Industry]],2,FALSE),"-")</f>
        <v>-</v>
      </c>
      <c r="D625" t="s">
        <v>306</v>
      </c>
      <c r="E625">
        <v>8213.6352334399999</v>
      </c>
      <c r="F625">
        <v>1976.8</v>
      </c>
      <c r="G625">
        <v>93.347542256358494</v>
      </c>
      <c r="H625">
        <v>11.148274694043099</v>
      </c>
      <c r="I625">
        <v>46.692702197018697</v>
      </c>
      <c r="J625">
        <v>-0.62448656516397505</v>
      </c>
      <c r="K625">
        <v>1672.9688858628599</v>
      </c>
      <c r="L625">
        <v>1336.85879929462</v>
      </c>
      <c r="M625">
        <v>62.265781710724397</v>
      </c>
      <c r="N625">
        <v>0.89777853472721403</v>
      </c>
      <c r="O625">
        <v>2.48887090246863</v>
      </c>
      <c r="P625">
        <v>126.67125329664</v>
      </c>
      <c r="Q625">
        <v>9.9178000691559007E-2</v>
      </c>
    </row>
    <row r="626" spans="1:17" x14ac:dyDescent="0.3">
      <c r="A626" t="s">
        <v>1383</v>
      </c>
      <c r="B626" t="s">
        <v>1384</v>
      </c>
      <c r="C626" t="str">
        <f>IFERROR(VLOOKUP(Table1[[#This Row],[Ticker]],[1]!Table2[[Symbol]:[Industry]],2,FALSE),"-")</f>
        <v>-</v>
      </c>
      <c r="D626" t="s">
        <v>193</v>
      </c>
      <c r="E626">
        <v>8211.7417913399895</v>
      </c>
      <c r="F626">
        <v>2026.65</v>
      </c>
      <c r="G626">
        <v>89.040394727123299</v>
      </c>
      <c r="H626">
        <v>6.0165920388391898</v>
      </c>
      <c r="I626">
        <v>25.4765974304329</v>
      </c>
      <c r="J626">
        <v>1.32545370067393</v>
      </c>
      <c r="K626">
        <v>1815.2173334665899</v>
      </c>
      <c r="L626">
        <v>1453.2407973080501</v>
      </c>
      <c r="M626">
        <v>53.531141587502198</v>
      </c>
      <c r="N626">
        <v>0.40933434370955601</v>
      </c>
      <c r="O626">
        <v>7.1719339797202197</v>
      </c>
      <c r="P626">
        <v>138.42941176470501</v>
      </c>
      <c r="Q626">
        <v>6.0654111593961002E-2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Row],[Ticker]],[1]!Table2[[Symbol]:[Industry]],2,FALSE),"-")</f>
        <v>-</v>
      </c>
      <c r="D627" t="s">
        <v>303</v>
      </c>
      <c r="E627">
        <v>8203.3784469999991</v>
      </c>
      <c r="F627">
        <v>407</v>
      </c>
      <c r="G627">
        <v>-25.9629659887872</v>
      </c>
      <c r="H627">
        <v>-14.861175431748499</v>
      </c>
      <c r="I627">
        <v>-15.7846444296089</v>
      </c>
      <c r="J627">
        <v>-8.7081732327170605E-2</v>
      </c>
      <c r="K627">
        <v>428.09666019851898</v>
      </c>
      <c r="L627">
        <v>409.01974676182999</v>
      </c>
      <c r="M627">
        <v>38.3763363373481</v>
      </c>
      <c r="N627">
        <v>0.8216041650932</v>
      </c>
      <c r="O627">
        <v>24.078624078623999</v>
      </c>
      <c r="P627">
        <v>17.038102084830999</v>
      </c>
      <c r="Q627">
        <v>5.8668394254949997E-2</v>
      </c>
    </row>
    <row r="628" spans="1:17" hidden="1" x14ac:dyDescent="0.3">
      <c r="A628" t="s">
        <v>1387</v>
      </c>
      <c r="B628" t="s">
        <v>1388</v>
      </c>
      <c r="C628" t="str">
        <f>IFERROR(VLOOKUP(Table1[[#This Row],[Ticker]],[1]!Table2[[Symbol]:[Industry]],2,FALSE),"-")</f>
        <v>-</v>
      </c>
      <c r="D628" t="s">
        <v>1389</v>
      </c>
      <c r="E628">
        <v>8200.5367859599992</v>
      </c>
      <c r="F628">
        <v>2026.6</v>
      </c>
      <c r="G628">
        <v>99.657269025424995</v>
      </c>
      <c r="H628">
        <v>10.6388403672699</v>
      </c>
      <c r="I628">
        <v>61.893068502843001</v>
      </c>
      <c r="J628">
        <v>1.21048926071497</v>
      </c>
      <c r="K628">
        <v>1677.11353706095</v>
      </c>
      <c r="M628">
        <v>63.461219364305599</v>
      </c>
      <c r="N628">
        <v>0.76463441090675099</v>
      </c>
      <c r="O628">
        <v>3.3751110233889201</v>
      </c>
      <c r="P628">
        <v>161.49677419354799</v>
      </c>
    </row>
    <row r="629" spans="1:17" hidden="1" x14ac:dyDescent="0.3">
      <c r="A629" t="s">
        <v>1390</v>
      </c>
      <c r="B629" t="s">
        <v>1391</v>
      </c>
      <c r="C629" t="str">
        <f>IFERROR(VLOOKUP(Table1[[#This Row],[Ticker]],[1]!Table2[[Symbol]:[Industry]],2,FALSE),"-")</f>
        <v>-</v>
      </c>
      <c r="D629" t="s">
        <v>262</v>
      </c>
      <c r="E629">
        <v>8176.1975069600003</v>
      </c>
      <c r="F629">
        <v>3560.8</v>
      </c>
      <c r="G629">
        <v>45.596327036410798</v>
      </c>
      <c r="H629">
        <v>26.855338190314701</v>
      </c>
      <c r="I629">
        <v>68.188057788923302</v>
      </c>
      <c r="J629">
        <v>2.5943246112019298</v>
      </c>
      <c r="K629">
        <v>3192.8532227001801</v>
      </c>
      <c r="L629">
        <v>2545.4409888526302</v>
      </c>
      <c r="M629">
        <v>47.341100293787001</v>
      </c>
      <c r="N629">
        <v>1.8767169162387001</v>
      </c>
      <c r="O629">
        <v>10.4527072567962</v>
      </c>
      <c r="P629">
        <v>132.35236541598599</v>
      </c>
      <c r="Q629">
        <v>0.149503557594519</v>
      </c>
    </row>
    <row r="630" spans="1:17" hidden="1" x14ac:dyDescent="0.3">
      <c r="A630" t="s">
        <v>1392</v>
      </c>
      <c r="B630" t="s">
        <v>1393</v>
      </c>
      <c r="C630" t="str">
        <f>IFERROR(VLOOKUP(Table1[[#This Row],[Ticker]],[1]!Table2[[Symbol]:[Industry]],2,FALSE),"-")</f>
        <v>-</v>
      </c>
      <c r="D630" t="s">
        <v>262</v>
      </c>
      <c r="E630">
        <v>8158.1556612000004</v>
      </c>
      <c r="F630">
        <v>1258.8</v>
      </c>
      <c r="G630">
        <v>68.458542210175494</v>
      </c>
      <c r="H630">
        <v>-7.8647449717557203</v>
      </c>
      <c r="I630">
        <v>62.095973319813702</v>
      </c>
      <c r="J630">
        <v>-6.9059680466454401</v>
      </c>
      <c r="K630">
        <v>1280.24809925669</v>
      </c>
      <c r="L630">
        <v>1002.95387720511</v>
      </c>
      <c r="M630">
        <v>35.610877004796102</v>
      </c>
      <c r="N630">
        <v>0.51196937466788695</v>
      </c>
      <c r="O630">
        <v>15.5664124563075</v>
      </c>
      <c r="P630">
        <v>132.65871915719401</v>
      </c>
    </row>
    <row r="631" spans="1:17" hidden="1" x14ac:dyDescent="0.3">
      <c r="A631" t="s">
        <v>1394</v>
      </c>
      <c r="B631" t="s">
        <v>1395</v>
      </c>
      <c r="C631" t="str">
        <f>IFERROR(VLOOKUP(Table1[[#This Row],[Ticker]],[1]!Table2[[Symbol]:[Industry]],2,FALSE),"-")</f>
        <v>-</v>
      </c>
      <c r="D631" t="s">
        <v>226</v>
      </c>
      <c r="E631">
        <v>8145.1281888899903</v>
      </c>
      <c r="F631">
        <v>1545.65</v>
      </c>
      <c r="G631">
        <v>6503.8352323673198</v>
      </c>
      <c r="H631">
        <v>12.9644323663856</v>
      </c>
      <c r="I631">
        <v>317.84223149838499</v>
      </c>
      <c r="J631">
        <v>11.119755859078399</v>
      </c>
      <c r="K631">
        <v>1327.7208843840699</v>
      </c>
      <c r="L631">
        <v>717.70075614275095</v>
      </c>
      <c r="M631">
        <v>70.565603854269298</v>
      </c>
      <c r="N631">
        <v>0.45661836100150899</v>
      </c>
      <c r="O631">
        <v>6.4277164946786103</v>
      </c>
    </row>
    <row r="632" spans="1:17" x14ac:dyDescent="0.3">
      <c r="A632" t="s">
        <v>1396</v>
      </c>
      <c r="B632" t="s">
        <v>1397</v>
      </c>
      <c r="C632" t="str">
        <f>IFERROR(VLOOKUP(Table1[[#This Row],[Ticker]],[1]!Table2[[Symbol]:[Industry]],2,FALSE),"-")</f>
        <v>-</v>
      </c>
      <c r="D632" t="s">
        <v>193</v>
      </c>
      <c r="E632">
        <v>8133.2275608800001</v>
      </c>
      <c r="F632">
        <v>1506.2</v>
      </c>
      <c r="G632">
        <v>28.691613663918201</v>
      </c>
      <c r="H632">
        <v>8.8860076258863501</v>
      </c>
      <c r="I632">
        <v>33.326493114027002</v>
      </c>
      <c r="J632">
        <v>1.1191700389880599</v>
      </c>
      <c r="K632">
        <v>1367.3905561071299</v>
      </c>
      <c r="L632">
        <v>1139.7376522488601</v>
      </c>
      <c r="M632">
        <v>64.800758116019495</v>
      </c>
      <c r="N632">
        <v>0.56502201465898005</v>
      </c>
      <c r="O632">
        <v>2.9079803478953599</v>
      </c>
      <c r="P632">
        <v>83.570993296770197</v>
      </c>
      <c r="Q632">
        <v>6.7506490494905994E-2</v>
      </c>
    </row>
    <row r="633" spans="1:17" x14ac:dyDescent="0.3">
      <c r="A633" t="s">
        <v>1398</v>
      </c>
      <c r="B633" t="s">
        <v>1399</v>
      </c>
      <c r="C633" t="str">
        <f>IFERROR(VLOOKUP(Table1[[#This Row],[Ticker]],[1]!Table2[[Symbol]:[Industry]],2,FALSE),"-")</f>
        <v>-</v>
      </c>
      <c r="D633" t="s">
        <v>130</v>
      </c>
      <c r="E633">
        <v>8110.6588215899901</v>
      </c>
      <c r="F633">
        <v>500.55</v>
      </c>
      <c r="G633">
        <v>99.307573616449204</v>
      </c>
      <c r="H633">
        <v>-12.9712476970694</v>
      </c>
      <c r="I633">
        <v>2.7129365735205999</v>
      </c>
      <c r="J633">
        <v>-3.4907656349314098</v>
      </c>
      <c r="K633">
        <v>533.75713229583198</v>
      </c>
      <c r="L633">
        <v>459.84393015824998</v>
      </c>
      <c r="M633">
        <v>35.569457110573197</v>
      </c>
      <c r="N633">
        <v>0.74798637955286096</v>
      </c>
      <c r="O633">
        <v>26.820497452801899</v>
      </c>
      <c r="P633">
        <v>130.82776112520099</v>
      </c>
    </row>
    <row r="634" spans="1:17" x14ac:dyDescent="0.3">
      <c r="A634" t="s">
        <v>1400</v>
      </c>
      <c r="B634" t="s">
        <v>1401</v>
      </c>
      <c r="C634" t="str">
        <f>IFERROR(VLOOKUP(Table1[[#This Row],[Ticker]],[1]!Table2[[Symbol]:[Industry]],2,FALSE),"-")</f>
        <v>-</v>
      </c>
      <c r="D634" t="s">
        <v>248</v>
      </c>
      <c r="E634">
        <v>8081.0426350399903</v>
      </c>
      <c r="F634">
        <v>7282.15</v>
      </c>
      <c r="G634">
        <v>36.083244206053003</v>
      </c>
      <c r="H634">
        <v>-1.0674565231831801</v>
      </c>
      <c r="I634">
        <v>-1.35563845327452</v>
      </c>
      <c r="J634">
        <v>3.4529267799358001</v>
      </c>
      <c r="K634">
        <v>6881.5162845225204</v>
      </c>
      <c r="L634">
        <v>6308.7786778733798</v>
      </c>
      <c r="M634">
        <v>75.566609813376701</v>
      </c>
      <c r="N634">
        <v>0.57926471372925603</v>
      </c>
      <c r="O634">
        <v>7.4545292255721201</v>
      </c>
      <c r="P634">
        <v>67.367271891519096</v>
      </c>
      <c r="Q634">
        <v>3.0572899606596999E-2</v>
      </c>
    </row>
    <row r="635" spans="1:17" x14ac:dyDescent="0.3">
      <c r="A635" t="s">
        <v>1402</v>
      </c>
      <c r="B635" t="s">
        <v>1403</v>
      </c>
      <c r="C635" t="str">
        <f>IFERROR(VLOOKUP(Table1[[#This Row],[Ticker]],[1]!Table2[[Symbol]:[Industry]],2,FALSE),"-")</f>
        <v>-</v>
      </c>
      <c r="D635" t="s">
        <v>46</v>
      </c>
      <c r="E635">
        <v>8019.7508628160003</v>
      </c>
      <c r="F635">
        <v>47.74</v>
      </c>
      <c r="G635">
        <v>46.182738199164703</v>
      </c>
      <c r="H635">
        <v>-16.319724215711201</v>
      </c>
      <c r="I635">
        <v>7.2789504567603904</v>
      </c>
      <c r="J635">
        <v>-1.29115323183063</v>
      </c>
      <c r="K635">
        <v>47.763184990095503</v>
      </c>
      <c r="L635">
        <v>39.350091205532301</v>
      </c>
      <c r="M635">
        <v>44.971359612437901</v>
      </c>
      <c r="N635">
        <v>0.42307433582357301</v>
      </c>
      <c r="O635">
        <v>20.444072056975202</v>
      </c>
      <c r="P635">
        <v>112.980189550982</v>
      </c>
      <c r="Q635">
        <v>0.13795694962091501</v>
      </c>
    </row>
    <row r="636" spans="1:17" x14ac:dyDescent="0.3">
      <c r="A636" t="s">
        <v>1404</v>
      </c>
      <c r="B636" t="s">
        <v>1405</v>
      </c>
      <c r="C636" t="str">
        <f>IFERROR(VLOOKUP(Table1[[#This Row],[Ticker]],[1]!Table2[[Symbol]:[Industry]],2,FALSE),"-")</f>
        <v>-</v>
      </c>
      <c r="D636" t="s">
        <v>669</v>
      </c>
      <c r="E636">
        <v>8015.2719063599998</v>
      </c>
      <c r="F636">
        <v>473.15</v>
      </c>
      <c r="G636">
        <v>-0.77377412693390102</v>
      </c>
      <c r="H636">
        <v>-9.8360454012315</v>
      </c>
      <c r="I636">
        <v>16.433881338430599</v>
      </c>
      <c r="J636">
        <v>-3.40701190068848</v>
      </c>
      <c r="K636">
        <v>490.34984913825798</v>
      </c>
      <c r="L636">
        <v>432.07759937838</v>
      </c>
      <c r="M636">
        <v>39.1652074120381</v>
      </c>
      <c r="N636">
        <v>0.249345739802382</v>
      </c>
      <c r="O636">
        <v>34.999471626334099</v>
      </c>
      <c r="P636">
        <v>48.276402381698503</v>
      </c>
      <c r="Q636">
        <v>6.9067336224353001E-2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Row],[Ticker]],[1]!Table2[[Symbol]:[Industry]],2,FALSE),"-")</f>
        <v>-</v>
      </c>
      <c r="D637" t="s">
        <v>446</v>
      </c>
      <c r="E637">
        <v>8002.71608801</v>
      </c>
      <c r="F637">
        <v>506.15</v>
      </c>
      <c r="G637">
        <v>-33.957687307342802</v>
      </c>
      <c r="H637">
        <v>-7.2467840377171404</v>
      </c>
      <c r="I637">
        <v>-5.0781500277789799</v>
      </c>
      <c r="J637">
        <v>-0.87805499505481599</v>
      </c>
      <c r="K637">
        <v>518.16202178000106</v>
      </c>
      <c r="L637">
        <v>495.71995559043899</v>
      </c>
      <c r="M637">
        <v>49.895021308843603</v>
      </c>
      <c r="N637">
        <v>0.910957861764364</v>
      </c>
      <c r="O637">
        <v>25.239553492047801</v>
      </c>
      <c r="P637">
        <v>25.657894736842099</v>
      </c>
      <c r="Q637">
        <v>-2.7009183919599999E-2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Row],[Ticker]],[1]!Table2[[Symbol]:[Industry]],2,FALSE),"-")</f>
        <v>-</v>
      </c>
      <c r="D638" t="s">
        <v>133</v>
      </c>
      <c r="E638">
        <v>7999.24581545</v>
      </c>
      <c r="F638">
        <v>669.65</v>
      </c>
      <c r="G638">
        <v>-55.396423017544699</v>
      </c>
      <c r="H638">
        <v>-5.8637161674034104</v>
      </c>
      <c r="I638">
        <v>-17.282021219060301</v>
      </c>
      <c r="J638">
        <v>-2.14658522498718</v>
      </c>
      <c r="K638">
        <v>665.76197077890401</v>
      </c>
      <c r="L638">
        <v>702.17679443121199</v>
      </c>
      <c r="M638">
        <v>74.626361427484895</v>
      </c>
      <c r="N638">
        <v>4.7611294708375</v>
      </c>
      <c r="O638">
        <v>37.385201224520202</v>
      </c>
      <c r="P638">
        <v>11.869361844303301</v>
      </c>
      <c r="Q638">
        <v>-0.105128303129537</v>
      </c>
    </row>
    <row r="639" spans="1:17" x14ac:dyDescent="0.3">
      <c r="A639" t="s">
        <v>1410</v>
      </c>
      <c r="B639" t="s">
        <v>1411</v>
      </c>
      <c r="C639" t="str">
        <f>IFERROR(VLOOKUP(Table1[[#This Row],[Ticker]],[1]!Table2[[Symbol]:[Industry]],2,FALSE),"-")</f>
        <v>-</v>
      </c>
      <c r="D639" t="s">
        <v>632</v>
      </c>
      <c r="E639">
        <v>7991.5261971800001</v>
      </c>
      <c r="F639">
        <v>604.6</v>
      </c>
      <c r="G639">
        <v>59.882202248985102</v>
      </c>
      <c r="H639">
        <v>3.8918534956969801</v>
      </c>
      <c r="I639">
        <v>4.6401525659900802</v>
      </c>
      <c r="J639">
        <v>0.106788449129907</v>
      </c>
      <c r="K639">
        <v>544.89068833127999</v>
      </c>
      <c r="L639">
        <v>504.870624140769</v>
      </c>
      <c r="M639">
        <v>77.374588813803896</v>
      </c>
      <c r="N639">
        <v>0.916185659820552</v>
      </c>
      <c r="O639">
        <v>10.155474694012501</v>
      </c>
      <c r="P639">
        <v>91.359392308909605</v>
      </c>
      <c r="Q639">
        <v>9.2802998574508994E-2</v>
      </c>
    </row>
    <row r="640" spans="1:17" hidden="1" x14ac:dyDescent="0.3">
      <c r="A640" t="s">
        <v>1412</v>
      </c>
      <c r="B640" t="s">
        <v>1413</v>
      </c>
      <c r="C640" t="str">
        <f>IFERROR(VLOOKUP(Table1[[#This Row],[Ticker]],[1]!Table2[[Symbol]:[Industry]],2,FALSE),"-")</f>
        <v>-</v>
      </c>
      <c r="D640" t="s">
        <v>541</v>
      </c>
      <c r="E640">
        <v>7960.4816119799998</v>
      </c>
      <c r="F640">
        <v>742.2</v>
      </c>
      <c r="G640">
        <v>6.4027361552944404</v>
      </c>
      <c r="H640">
        <v>1.9484664184755101</v>
      </c>
      <c r="I640">
        <v>1.95109895523114</v>
      </c>
      <c r="J640">
        <v>6.1440654666626796E-3</v>
      </c>
      <c r="K640">
        <v>715.20244081568001</v>
      </c>
      <c r="M640">
        <v>51.063431505229602</v>
      </c>
      <c r="N640">
        <v>0.81249632140281303</v>
      </c>
      <c r="O640">
        <v>6.84451630288331</v>
      </c>
      <c r="P640">
        <v>42.964461138399301</v>
      </c>
    </row>
    <row r="641" spans="1:17" hidden="1" x14ac:dyDescent="0.3">
      <c r="A641" t="s">
        <v>1414</v>
      </c>
      <c r="B641" t="s">
        <v>1415</v>
      </c>
      <c r="C641" t="str">
        <f>IFERROR(VLOOKUP(Table1[[#This Row],[Ticker]],[1]!Table2[[Symbol]:[Industry]],2,FALSE),"-")</f>
        <v>-</v>
      </c>
      <c r="D641" t="s">
        <v>46</v>
      </c>
      <c r="E641">
        <v>7959.1706282550003</v>
      </c>
      <c r="F641">
        <v>3684.45</v>
      </c>
      <c r="G641">
        <v>2332.6826759339401</v>
      </c>
      <c r="H641">
        <v>17.114080671491799</v>
      </c>
      <c r="I641">
        <v>301.28220207833499</v>
      </c>
      <c r="J641">
        <v>10.745883805206301</v>
      </c>
      <c r="K641">
        <v>2794.7357125631202</v>
      </c>
      <c r="L641">
        <v>1587.79623181276</v>
      </c>
      <c r="M641">
        <v>83.306138761727794</v>
      </c>
      <c r="N641">
        <v>0.68003116809520403</v>
      </c>
      <c r="O641">
        <v>0</v>
      </c>
      <c r="P641">
        <v>2485.5789473684199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Row],[Ticker]],[1]!Table2[[Symbol]:[Industry]],2,FALSE),"-")</f>
        <v>-</v>
      </c>
      <c r="D642" t="s">
        <v>728</v>
      </c>
      <c r="E642">
        <v>7898.6872233000004</v>
      </c>
      <c r="F642">
        <v>245.4</v>
      </c>
      <c r="G642">
        <v>35.619632970444798</v>
      </c>
      <c r="H642">
        <v>-12.1634940608409</v>
      </c>
      <c r="I642">
        <v>13.1452098570735</v>
      </c>
      <c r="J642">
        <v>-3.70986853714387</v>
      </c>
      <c r="K642">
        <v>245.191827265076</v>
      </c>
      <c r="L642">
        <v>197.41460704246199</v>
      </c>
      <c r="M642">
        <v>42.300309443342201</v>
      </c>
      <c r="N642">
        <v>0.39406487178618999</v>
      </c>
      <c r="O642">
        <v>20.8190709046454</v>
      </c>
      <c r="P642">
        <v>121.680216802168</v>
      </c>
      <c r="Q642">
        <v>0.186822517879663</v>
      </c>
    </row>
    <row r="643" spans="1:17" x14ac:dyDescent="0.3">
      <c r="A643" t="s">
        <v>1418</v>
      </c>
      <c r="B643" t="s">
        <v>1419</v>
      </c>
      <c r="C643" t="str">
        <f>IFERROR(VLOOKUP(Table1[[#This Row],[Ticker]],[1]!Table2[[Symbol]:[Industry]],2,FALSE),"-")</f>
        <v>-</v>
      </c>
      <c r="D643" t="s">
        <v>156</v>
      </c>
      <c r="E643">
        <v>7884.2039000000004</v>
      </c>
      <c r="F643">
        <v>420.85</v>
      </c>
      <c r="G643">
        <v>-26.452806354185999</v>
      </c>
      <c r="H643">
        <v>-16.696040833821002</v>
      </c>
      <c r="I643">
        <v>-13.5491004268232</v>
      </c>
      <c r="J643">
        <v>-5.2806365423016004</v>
      </c>
      <c r="K643">
        <v>451.44269343024803</v>
      </c>
      <c r="L643">
        <v>424.93251487849898</v>
      </c>
      <c r="M643">
        <v>37.997145382744598</v>
      </c>
      <c r="N643">
        <v>0.34160343390387699</v>
      </c>
      <c r="O643">
        <v>30.093857669003199</v>
      </c>
      <c r="P643">
        <v>21.985507246376802</v>
      </c>
      <c r="Q643">
        <v>8.2826006187945E-2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Row],[Ticker]],[1]!Table2[[Symbol]:[Industry]],2,FALSE),"-")</f>
        <v>-</v>
      </c>
      <c r="D644" t="s">
        <v>226</v>
      </c>
      <c r="E644">
        <v>7845.3085046199903</v>
      </c>
      <c r="F644">
        <v>2032.7</v>
      </c>
      <c r="G644">
        <v>-14.1444779312677</v>
      </c>
      <c r="H644">
        <v>-5.5995512324565402</v>
      </c>
      <c r="I644">
        <v>8.4842588606529397</v>
      </c>
      <c r="J644">
        <v>-2.2236739749101502</v>
      </c>
      <c r="K644">
        <v>2111.4662581387001</v>
      </c>
      <c r="L644">
        <v>1997.0767680874301</v>
      </c>
      <c r="M644">
        <v>45.922202292394402</v>
      </c>
      <c r="N644">
        <v>0.77128448183430098</v>
      </c>
      <c r="O644">
        <v>34.943670979485397</v>
      </c>
      <c r="P644">
        <v>39.045078322730603</v>
      </c>
      <c r="Q644">
        <v>-2.5677401811107E-2</v>
      </c>
    </row>
    <row r="645" spans="1:17" hidden="1" x14ac:dyDescent="0.3">
      <c r="A645" t="s">
        <v>1422</v>
      </c>
      <c r="B645" t="s">
        <v>1423</v>
      </c>
      <c r="C645" t="str">
        <f>IFERROR(VLOOKUP(Table1[[#This Row],[Ticker]],[1]!Table2[[Symbol]:[Industry]],2,FALSE),"-")</f>
        <v>-</v>
      </c>
      <c r="D645" t="s">
        <v>632</v>
      </c>
      <c r="E645">
        <v>7819.86547156499</v>
      </c>
      <c r="F645">
        <v>3938.85</v>
      </c>
      <c r="G645">
        <v>-6.43693259166103</v>
      </c>
      <c r="H645">
        <v>-4.8282467397735802</v>
      </c>
      <c r="I645">
        <v>-0.70156954888521506</v>
      </c>
      <c r="J645">
        <v>-1.6338619695647301</v>
      </c>
      <c r="K645">
        <v>3747.0847845324702</v>
      </c>
      <c r="L645">
        <v>3534.4624224067602</v>
      </c>
      <c r="M645">
        <v>73.7377611133372</v>
      </c>
      <c r="N645">
        <v>0.675894799176325</v>
      </c>
      <c r="O645">
        <v>8.8845729083361906</v>
      </c>
      <c r="P645">
        <v>30.143232393319099</v>
      </c>
      <c r="Q645">
        <v>-1.3842718438277E-2</v>
      </c>
    </row>
    <row r="646" spans="1:17" hidden="1" x14ac:dyDescent="0.3">
      <c r="A646" t="s">
        <v>1424</v>
      </c>
      <c r="B646" t="s">
        <v>1425</v>
      </c>
      <c r="C646" t="str">
        <f>IFERROR(VLOOKUP(Table1[[#This Row],[Ticker]],[1]!Table2[[Symbol]:[Industry]],2,FALSE),"-")</f>
        <v>-</v>
      </c>
      <c r="D646" t="s">
        <v>1426</v>
      </c>
      <c r="E646">
        <v>7806.0628800000004</v>
      </c>
      <c r="F646">
        <v>3747.15</v>
      </c>
      <c r="G646">
        <v>913.16830978591702</v>
      </c>
      <c r="H646">
        <v>-3.25337558074441</v>
      </c>
      <c r="I646">
        <v>165.10236994501099</v>
      </c>
      <c r="J646">
        <v>4.2305185947947397</v>
      </c>
      <c r="K646">
        <v>3055.6257281766598</v>
      </c>
      <c r="L646">
        <v>2005.9606955239799</v>
      </c>
      <c r="M646">
        <v>83.374804953277405</v>
      </c>
      <c r="N646">
        <v>0.81884135663485902</v>
      </c>
      <c r="O646">
        <v>5.33738974954234E-2</v>
      </c>
      <c r="P646">
        <v>986.13043478260795</v>
      </c>
    </row>
    <row r="647" spans="1:17" hidden="1" x14ac:dyDescent="0.3">
      <c r="A647" t="s">
        <v>1427</v>
      </c>
      <c r="B647" t="s">
        <v>1428</v>
      </c>
      <c r="C647" t="str">
        <f>IFERROR(VLOOKUP(Table1[[#This Row],[Ticker]],[1]!Table2[[Symbol]:[Industry]],2,FALSE),"-")</f>
        <v>-</v>
      </c>
      <c r="D647" t="s">
        <v>412</v>
      </c>
      <c r="E647">
        <v>7801.4564732999997</v>
      </c>
      <c r="F647">
        <v>353.5</v>
      </c>
      <c r="G647">
        <v>165.836424247466</v>
      </c>
      <c r="H647">
        <v>16.560531574584999</v>
      </c>
      <c r="I647">
        <v>51.184081509297101</v>
      </c>
      <c r="J647">
        <v>5.4353735973317198E-2</v>
      </c>
      <c r="K647">
        <v>282.23634001796</v>
      </c>
      <c r="L647">
        <v>227.10900440951701</v>
      </c>
      <c r="M647">
        <v>85.728868934409405</v>
      </c>
      <c r="N647">
        <v>1.45382625501198</v>
      </c>
      <c r="O647">
        <v>4.0876944837340901</v>
      </c>
      <c r="P647">
        <v>213.38652482269501</v>
      </c>
      <c r="Q647">
        <v>0.17253517321752501</v>
      </c>
    </row>
    <row r="648" spans="1:17" x14ac:dyDescent="0.3">
      <c r="A648" t="s">
        <v>1429</v>
      </c>
      <c r="B648" t="s">
        <v>1430</v>
      </c>
      <c r="C648" t="str">
        <f>IFERROR(VLOOKUP(Table1[[#This Row],[Ticker]],[1]!Table2[[Symbol]:[Industry]],2,FALSE),"-")</f>
        <v>-</v>
      </c>
      <c r="D648" t="s">
        <v>193</v>
      </c>
      <c r="E648">
        <v>7764.2487172350002</v>
      </c>
      <c r="F648">
        <v>2704.95</v>
      </c>
      <c r="G648">
        <v>175.37444158680501</v>
      </c>
      <c r="H648">
        <v>9.2859381702819999</v>
      </c>
      <c r="I648">
        <v>80.172242220766705</v>
      </c>
      <c r="J648">
        <v>-0.42855310860203499</v>
      </c>
      <c r="K648">
        <v>2374.3080017890802</v>
      </c>
      <c r="L648">
        <v>1752.34803968548</v>
      </c>
      <c r="M648">
        <v>64.880182097930302</v>
      </c>
      <c r="N648">
        <v>0.47298395930034298</v>
      </c>
      <c r="O648">
        <v>9.1369526238932401</v>
      </c>
      <c r="P648">
        <v>218.961146158834</v>
      </c>
      <c r="Q648">
        <v>0.15620815563440199</v>
      </c>
    </row>
    <row r="649" spans="1:17" x14ac:dyDescent="0.3">
      <c r="A649" t="s">
        <v>1431</v>
      </c>
      <c r="B649" t="s">
        <v>1432</v>
      </c>
      <c r="C649" t="str">
        <f>IFERROR(VLOOKUP(Table1[[#This Row],[Ticker]],[1]!Table2[[Symbol]:[Industry]],2,FALSE),"-")</f>
        <v>-</v>
      </c>
      <c r="D649" t="s">
        <v>92</v>
      </c>
      <c r="E649">
        <v>7756.9955711949997</v>
      </c>
      <c r="F649">
        <v>3168.65</v>
      </c>
      <c r="G649">
        <v>67.592525402386997</v>
      </c>
      <c r="H649">
        <v>-6.1577160303481797</v>
      </c>
      <c r="I649">
        <v>2.6968381184638401</v>
      </c>
      <c r="J649">
        <v>-6.4121087806664301</v>
      </c>
      <c r="K649">
        <v>2981.28465435214</v>
      </c>
      <c r="L649">
        <v>2497.9293953732699</v>
      </c>
      <c r="M649">
        <v>50.572962496566099</v>
      </c>
      <c r="N649">
        <v>2.3000353152673201</v>
      </c>
      <c r="O649">
        <v>9.9837470216022499</v>
      </c>
      <c r="P649">
        <v>104.29064182328101</v>
      </c>
      <c r="Q649">
        <v>0.18767270602324099</v>
      </c>
    </row>
    <row r="650" spans="1:17" x14ac:dyDescent="0.3">
      <c r="A650" t="s">
        <v>1433</v>
      </c>
      <c r="B650" t="s">
        <v>1434</v>
      </c>
      <c r="C650" t="str">
        <f>IFERROR(VLOOKUP(Table1[[#This Row],[Ticker]],[1]!Table2[[Symbol]:[Industry]],2,FALSE),"-")</f>
        <v>-</v>
      </c>
      <c r="D650" t="s">
        <v>136</v>
      </c>
      <c r="E650">
        <v>7749.8129348399998</v>
      </c>
      <c r="F650">
        <v>436.4</v>
      </c>
      <c r="G650">
        <v>-52.963850960112097</v>
      </c>
      <c r="H650">
        <v>-11.991876343785</v>
      </c>
      <c r="I650">
        <v>-29.608788619697101</v>
      </c>
      <c r="J650">
        <v>-0.45967413591776402</v>
      </c>
      <c r="K650">
        <v>454.86690174978099</v>
      </c>
      <c r="L650">
        <v>482.003120084101</v>
      </c>
      <c r="M650">
        <v>50.810663329729799</v>
      </c>
      <c r="N650">
        <v>0.61748383468428703</v>
      </c>
      <c r="O650">
        <v>61.594867094408798</v>
      </c>
      <c r="P650">
        <v>13.027713027713</v>
      </c>
      <c r="Q650">
        <v>3.0065488166938999E-2</v>
      </c>
    </row>
    <row r="651" spans="1:17" x14ac:dyDescent="0.3">
      <c r="A651" t="s">
        <v>1435</v>
      </c>
      <c r="B651" t="s">
        <v>1436</v>
      </c>
      <c r="C651" t="str">
        <f>IFERROR(VLOOKUP(Table1[[#This Row],[Ticker]],[1]!Table2[[Symbol]:[Industry]],2,FALSE),"-")</f>
        <v>-</v>
      </c>
      <c r="D651" t="s">
        <v>193</v>
      </c>
      <c r="E651">
        <v>7740.9719266000002</v>
      </c>
      <c r="F651">
        <v>538.9</v>
      </c>
      <c r="G651">
        <v>36.651274441073497</v>
      </c>
      <c r="H651">
        <v>6.4490444657663204</v>
      </c>
      <c r="I651">
        <v>42.0664310827175</v>
      </c>
      <c r="J651">
        <v>4.9218645196486497</v>
      </c>
      <c r="K651">
        <v>483.00425748199098</v>
      </c>
      <c r="L651">
        <v>400.15814308160901</v>
      </c>
      <c r="M651">
        <v>68.188108666529303</v>
      </c>
      <c r="N651">
        <v>1.32394480065261</v>
      </c>
      <c r="O651">
        <v>1.50306179254036</v>
      </c>
      <c r="P651">
        <v>98.453323513165103</v>
      </c>
      <c r="Q651">
        <v>0.15564867095461299</v>
      </c>
    </row>
    <row r="652" spans="1:17" x14ac:dyDescent="0.3">
      <c r="A652" t="s">
        <v>1437</v>
      </c>
      <c r="B652" t="s">
        <v>1438</v>
      </c>
      <c r="C652" t="str">
        <f>IFERROR(VLOOKUP(Table1[[#This Row],[Ticker]],[1]!Table2[[Symbol]:[Industry]],2,FALSE),"-")</f>
        <v>-</v>
      </c>
      <c r="D652" t="s">
        <v>193</v>
      </c>
      <c r="E652">
        <v>7580.4382064250003</v>
      </c>
      <c r="F652">
        <v>547.04999999999995</v>
      </c>
      <c r="G652">
        <v>10.5394717281729</v>
      </c>
      <c r="H652">
        <v>3.3345731629923199</v>
      </c>
      <c r="I652">
        <v>13.8870462920721</v>
      </c>
      <c r="J652">
        <v>-3.9406676295133698</v>
      </c>
      <c r="K652">
        <v>522.04404585139196</v>
      </c>
      <c r="L652">
        <v>455.43628417962299</v>
      </c>
      <c r="M652">
        <v>47.0352550622911</v>
      </c>
      <c r="N652">
        <v>2.26626660999495</v>
      </c>
      <c r="O652">
        <v>16.918014806690401</v>
      </c>
      <c r="P652">
        <v>54.643109540635997</v>
      </c>
      <c r="Q652">
        <v>4.9256775588994002E-2</v>
      </c>
    </row>
    <row r="653" spans="1:17" x14ac:dyDescent="0.3">
      <c r="A653" t="s">
        <v>1439</v>
      </c>
      <c r="B653" t="s">
        <v>1440</v>
      </c>
      <c r="C653" t="str">
        <f>IFERROR(VLOOKUP(Table1[[#This Row],[Ticker]],[1]!Table2[[Symbol]:[Industry]],2,FALSE),"-")</f>
        <v>-</v>
      </c>
      <c r="D653" t="s">
        <v>51</v>
      </c>
      <c r="E653">
        <v>7558.4323061080004</v>
      </c>
      <c r="F653">
        <v>232.91</v>
      </c>
      <c r="G653">
        <v>-23.285175942217901</v>
      </c>
      <c r="H653">
        <v>1.0842632029427199</v>
      </c>
      <c r="I653">
        <v>-45.161434057225797</v>
      </c>
      <c r="J653">
        <v>7.35820226975724</v>
      </c>
      <c r="K653">
        <v>229.203063384171</v>
      </c>
      <c r="L653">
        <v>261.32080433482099</v>
      </c>
      <c r="M653">
        <v>79.316644778549403</v>
      </c>
      <c r="N653">
        <v>1.1243917070467699</v>
      </c>
      <c r="O653">
        <v>102.996865742132</v>
      </c>
      <c r="P653">
        <v>18.771035186129499</v>
      </c>
      <c r="Q653">
        <v>-2.6608792506213001E-2</v>
      </c>
    </row>
    <row r="654" spans="1:17" hidden="1" x14ac:dyDescent="0.3">
      <c r="A654" t="s">
        <v>1441</v>
      </c>
      <c r="B654" t="s">
        <v>1442</v>
      </c>
      <c r="C654" t="str">
        <f>IFERROR(VLOOKUP(Table1[[#This Row],[Ticker]],[1]!Table2[[Symbol]:[Industry]],2,FALSE),"-")</f>
        <v>-</v>
      </c>
      <c r="D654" t="s">
        <v>163</v>
      </c>
      <c r="E654">
        <v>7532.1304185819999</v>
      </c>
      <c r="F654">
        <v>206.78</v>
      </c>
      <c r="G654">
        <v>165.12284724001199</v>
      </c>
      <c r="H654">
        <v>20.447553575959802</v>
      </c>
      <c r="I654">
        <v>35.051824856936101</v>
      </c>
      <c r="J654">
        <v>4.9796257564564099</v>
      </c>
      <c r="K654">
        <v>174.490419082871</v>
      </c>
      <c r="L654">
        <v>136.393935578542</v>
      </c>
      <c r="M654">
        <v>70.039482294820601</v>
      </c>
      <c r="N654">
        <v>1.79022762061311</v>
      </c>
      <c r="O654">
        <v>4.3572879388722203</v>
      </c>
      <c r="P654">
        <v>242.35099337748301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Row],[Ticker]],[1]!Table2[[Symbol]:[Industry]],2,FALSE),"-")</f>
        <v>-</v>
      </c>
      <c r="D655" t="s">
        <v>632</v>
      </c>
      <c r="E655">
        <v>7518.5123979999998</v>
      </c>
      <c r="F655">
        <v>374.95</v>
      </c>
      <c r="G655">
        <v>-33.640717549025602</v>
      </c>
      <c r="H655">
        <v>-1.89268634707831</v>
      </c>
      <c r="I655">
        <v>-9.6219061883929893</v>
      </c>
      <c r="J655">
        <v>3.7493382509953701</v>
      </c>
      <c r="K655">
        <v>359.48920651123899</v>
      </c>
      <c r="L655">
        <v>347.28416027488998</v>
      </c>
      <c r="M655">
        <v>58.904145424218001</v>
      </c>
      <c r="N655">
        <v>0.94857178752739602</v>
      </c>
      <c r="O655">
        <v>16.535538071742899</v>
      </c>
      <c r="P655">
        <v>40.037348272642298</v>
      </c>
      <c r="Q655">
        <v>0.155070766318081</v>
      </c>
    </row>
    <row r="656" spans="1:17" x14ac:dyDescent="0.3">
      <c r="A656" t="s">
        <v>1445</v>
      </c>
      <c r="B656" t="s">
        <v>1446</v>
      </c>
      <c r="C656" t="str">
        <f>IFERROR(VLOOKUP(Table1[[#This Row],[Ticker]],[1]!Table2[[Symbol]:[Industry]],2,FALSE),"-")</f>
        <v>-</v>
      </c>
      <c r="D656" t="s">
        <v>51</v>
      </c>
      <c r="E656">
        <v>7435.5316897800003</v>
      </c>
      <c r="F656">
        <v>760.35</v>
      </c>
      <c r="G656">
        <v>77.352311736938304</v>
      </c>
      <c r="H656">
        <v>8.5316454418726408</v>
      </c>
      <c r="I656">
        <v>63.878247836279598</v>
      </c>
      <c r="J656">
        <v>4.8074689581621</v>
      </c>
      <c r="K656">
        <v>649.18590692017301</v>
      </c>
      <c r="L656">
        <v>513.107184063972</v>
      </c>
      <c r="M656">
        <v>75.9265228582981</v>
      </c>
      <c r="N656">
        <v>1.0080992908275299</v>
      </c>
      <c r="O656">
        <v>4.93851515749326</v>
      </c>
      <c r="P656">
        <v>156.18261455525601</v>
      </c>
      <c r="Q656">
        <v>1.3603551552878001E-2</v>
      </c>
    </row>
    <row r="657" spans="1:17" hidden="1" x14ac:dyDescent="0.3">
      <c r="A657" t="s">
        <v>1447</v>
      </c>
      <c r="B657" t="s">
        <v>1448</v>
      </c>
      <c r="C657" t="str">
        <f>IFERROR(VLOOKUP(Table1[[#This Row],[Ticker]],[1]!Table2[[Symbol]:[Industry]],2,FALSE),"-")</f>
        <v>-</v>
      </c>
      <c r="D657" t="s">
        <v>632</v>
      </c>
      <c r="E657">
        <v>7417.8266192999999</v>
      </c>
      <c r="F657">
        <v>87.39</v>
      </c>
      <c r="G657">
        <v>240.127310441849</v>
      </c>
      <c r="H657">
        <v>203.68928472874299</v>
      </c>
      <c r="I657">
        <v>257.28212120990298</v>
      </c>
      <c r="J657">
        <v>20.230236752108599</v>
      </c>
      <c r="M657">
        <v>100</v>
      </c>
      <c r="O657">
        <v>0</v>
      </c>
      <c r="P657">
        <v>288.39999999999998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Row],[Ticker]],[1]!Table2[[Symbol]:[Industry]],2,FALSE),"-")</f>
        <v>-</v>
      </c>
      <c r="D658" t="s">
        <v>127</v>
      </c>
      <c r="E658">
        <v>7409.3540970399899</v>
      </c>
      <c r="F658">
        <v>682.9</v>
      </c>
      <c r="G658">
        <v>27.703223151384901</v>
      </c>
      <c r="H658">
        <v>10.7283466955869</v>
      </c>
      <c r="I658">
        <v>-2.1188048910315298</v>
      </c>
      <c r="J658">
        <v>-1.5036074442848499</v>
      </c>
      <c r="K658">
        <v>628.98327966237298</v>
      </c>
      <c r="L658">
        <v>587.73009019394203</v>
      </c>
      <c r="M658">
        <v>64.427815522485403</v>
      </c>
      <c r="N658">
        <v>1.4887293743766401</v>
      </c>
      <c r="O658">
        <v>23.246448967637999</v>
      </c>
      <c r="P658">
        <v>62.276480722390502</v>
      </c>
      <c r="Q658">
        <v>8.9811206606000005E-2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Row],[Ticker]],[1]!Table2[[Symbol]:[Industry]],2,FALSE),"-")</f>
        <v>-</v>
      </c>
      <c r="D659" t="s">
        <v>24</v>
      </c>
      <c r="E659">
        <v>7408.4727753899997</v>
      </c>
      <c r="F659">
        <v>467.85</v>
      </c>
      <c r="G659">
        <v>-42.488807978422898</v>
      </c>
      <c r="H659">
        <v>-0.40053097480639699</v>
      </c>
      <c r="I659">
        <v>-15.444941494537</v>
      </c>
      <c r="J659">
        <v>-1.7427175797502199</v>
      </c>
      <c r="K659">
        <v>463.41542842618099</v>
      </c>
      <c r="L659">
        <v>478.72106023926699</v>
      </c>
      <c r="M659">
        <v>70.145504950647094</v>
      </c>
      <c r="N659">
        <v>0.55501297351753898</v>
      </c>
      <c r="O659">
        <v>30.672224003419799</v>
      </c>
      <c r="P659">
        <v>6.8028763839744304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Row],[Ticker]],[1]!Table2[[Symbol]:[Industry]],2,FALSE),"-")</f>
        <v>-</v>
      </c>
      <c r="D660" t="s">
        <v>46</v>
      </c>
      <c r="E660">
        <v>7378.9730497800001</v>
      </c>
      <c r="F660">
        <v>198.76</v>
      </c>
      <c r="G660">
        <v>1.72981293568252</v>
      </c>
      <c r="H660">
        <v>-9.5939390165313991</v>
      </c>
      <c r="I660">
        <v>-20.511704656983799</v>
      </c>
      <c r="J660">
        <v>0.33158578625721002</v>
      </c>
      <c r="K660">
        <v>195.68704520910401</v>
      </c>
      <c r="L660">
        <v>189.95012198051</v>
      </c>
      <c r="M660">
        <v>60.750645783553701</v>
      </c>
      <c r="N660">
        <v>0.82131042912195096</v>
      </c>
      <c r="O660">
        <v>25.427651438921298</v>
      </c>
      <c r="P660">
        <v>45.611721611721599</v>
      </c>
      <c r="Q660">
        <v>0.15437603115253701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Row],[Ticker]],[1]!Table2[[Symbol]:[Industry]],2,FALSE),"-")</f>
        <v>-</v>
      </c>
      <c r="D661" t="s">
        <v>139</v>
      </c>
      <c r="E661">
        <v>7321.3865020000003</v>
      </c>
      <c r="F661">
        <v>878</v>
      </c>
      <c r="G661">
        <v>63.984624975727897</v>
      </c>
      <c r="H661">
        <v>-9.3449306968394108</v>
      </c>
      <c r="I661">
        <v>-13.323468041145899</v>
      </c>
      <c r="J661">
        <v>-7.7212724084286899</v>
      </c>
      <c r="K661">
        <v>897.87262225824304</v>
      </c>
      <c r="L661">
        <v>755.61932146438403</v>
      </c>
      <c r="M661">
        <v>48.7938910098039</v>
      </c>
      <c r="N661">
        <v>0.47908525342318198</v>
      </c>
      <c r="O661">
        <v>26.423690205011301</v>
      </c>
      <c r="P661">
        <v>142.67551133222699</v>
      </c>
      <c r="Q661">
        <v>0.15907418830481501</v>
      </c>
    </row>
    <row r="662" spans="1:17" hidden="1" x14ac:dyDescent="0.3">
      <c r="A662" t="s">
        <v>1457</v>
      </c>
      <c r="B662" t="s">
        <v>1458</v>
      </c>
      <c r="C662" t="str">
        <f>IFERROR(VLOOKUP(Table1[[#This Row],[Ticker]],[1]!Table2[[Symbol]:[Industry]],2,FALSE),"-")</f>
        <v>-</v>
      </c>
      <c r="D662" t="s">
        <v>43</v>
      </c>
      <c r="E662">
        <v>7300.9632320000001</v>
      </c>
      <c r="F662">
        <v>4745.6000000000004</v>
      </c>
      <c r="G662">
        <v>2.6418371348706802</v>
      </c>
      <c r="H662">
        <v>14.101210454103301</v>
      </c>
      <c r="I662">
        <v>16.0055095048106</v>
      </c>
      <c r="J662">
        <v>11.385928023084199</v>
      </c>
      <c r="K662">
        <v>4236.4018611914498</v>
      </c>
      <c r="L662">
        <v>3891.2926952125799</v>
      </c>
      <c r="M662">
        <v>79.882184534361102</v>
      </c>
      <c r="N662">
        <v>1.3840627052211401</v>
      </c>
      <c r="O662">
        <v>3.6749831422791601</v>
      </c>
      <c r="P662">
        <v>50.2247546691991</v>
      </c>
      <c r="Q662">
        <v>1.2098486485624E-2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Row],[Ticker]],[1]!Table2[[Symbol]:[Industry]],2,FALSE),"-")</f>
        <v>-</v>
      </c>
      <c r="D663" t="s">
        <v>83</v>
      </c>
      <c r="E663">
        <v>7268.8911543300001</v>
      </c>
      <c r="F663">
        <v>3675.45</v>
      </c>
      <c r="G663">
        <v>42.276314087263103</v>
      </c>
      <c r="H663">
        <v>4.9743737319578898</v>
      </c>
      <c r="I663">
        <v>73.803851261338295</v>
      </c>
      <c r="J663">
        <v>-3.3805447234838302</v>
      </c>
      <c r="K663">
        <v>3276.3741680446201</v>
      </c>
      <c r="L663">
        <v>2601.8231926134899</v>
      </c>
      <c r="M663">
        <v>62.093011702344199</v>
      </c>
      <c r="N663">
        <v>0.43482067958958498</v>
      </c>
      <c r="O663">
        <v>3.93421213728932</v>
      </c>
      <c r="P663">
        <v>130.43573667711499</v>
      </c>
      <c r="Q663">
        <v>-2.4970561167256999E-2</v>
      </c>
    </row>
    <row r="664" spans="1:17" x14ac:dyDescent="0.3">
      <c r="A664" t="s">
        <v>1461</v>
      </c>
      <c r="B664" t="s">
        <v>1462</v>
      </c>
      <c r="C664" t="str">
        <f>IFERROR(VLOOKUP(Table1[[#This Row],[Ticker]],[1]!Table2[[Symbol]:[Industry]],2,FALSE),"-")</f>
        <v>-</v>
      </c>
      <c r="D664" t="s">
        <v>121</v>
      </c>
      <c r="E664">
        <v>7258.6419788800004</v>
      </c>
      <c r="F664">
        <v>1203.2</v>
      </c>
      <c r="G664">
        <v>24.055342140850801</v>
      </c>
      <c r="H664">
        <v>-7.2221448819970502E-2</v>
      </c>
      <c r="I664">
        <v>7.8541384216205996</v>
      </c>
      <c r="J664">
        <v>-4.3019405446627097</v>
      </c>
      <c r="K664">
        <v>1144.90892779877</v>
      </c>
      <c r="L664">
        <v>968.70507308219999</v>
      </c>
      <c r="M664">
        <v>48.704320331299897</v>
      </c>
      <c r="N664">
        <v>0.57357947124937303</v>
      </c>
      <c r="O664">
        <v>11.876662234042501</v>
      </c>
      <c r="P664">
        <v>84.752399232245693</v>
      </c>
      <c r="Q664">
        <v>8.9161463334388999E-2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Row],[Ticker]],[1]!Table2[[Symbol]:[Industry]],2,FALSE),"-")</f>
        <v>-</v>
      </c>
      <c r="D665" t="s">
        <v>306</v>
      </c>
      <c r="E665">
        <v>7258.3806954499996</v>
      </c>
      <c r="F665">
        <v>3124.25</v>
      </c>
      <c r="G665">
        <v>144.88812247981701</v>
      </c>
      <c r="H665">
        <v>31.633512352026099</v>
      </c>
      <c r="I665">
        <v>49.868001790917603</v>
      </c>
      <c r="J665">
        <v>-4.0894518662608998</v>
      </c>
      <c r="K665">
        <v>2630.0520922334599</v>
      </c>
      <c r="L665">
        <v>1970.3114361568901</v>
      </c>
      <c r="M665">
        <v>52.275964963358497</v>
      </c>
      <c r="N665">
        <v>0.74813084495690096</v>
      </c>
      <c r="O665">
        <v>13.5632551812435</v>
      </c>
      <c r="P665">
        <v>178.41643274072001</v>
      </c>
      <c r="Q665">
        <v>0.131319674692079</v>
      </c>
    </row>
    <row r="666" spans="1:17" x14ac:dyDescent="0.3">
      <c r="A666" t="s">
        <v>1465</v>
      </c>
      <c r="B666" t="s">
        <v>1466</v>
      </c>
      <c r="C666" t="str">
        <f>IFERROR(VLOOKUP(Table1[[#This Row],[Ticker]],[1]!Table2[[Symbol]:[Industry]],2,FALSE),"-")</f>
        <v>-</v>
      </c>
      <c r="D666" t="s">
        <v>1467</v>
      </c>
      <c r="E666">
        <v>7244.2835177999996</v>
      </c>
      <c r="F666">
        <v>946.45</v>
      </c>
      <c r="G666">
        <v>0.73410381478694797</v>
      </c>
      <c r="H666">
        <v>2.63562793488201</v>
      </c>
      <c r="I666">
        <v>8.5843767003539497</v>
      </c>
      <c r="J666">
        <v>-2.5029216729354999</v>
      </c>
      <c r="K666">
        <v>892.93796244303098</v>
      </c>
      <c r="L666">
        <v>803.45690042018896</v>
      </c>
      <c r="M666">
        <v>54.428028137284201</v>
      </c>
      <c r="N666">
        <v>0.68921699264618297</v>
      </c>
      <c r="O666">
        <v>9.3454487822917294</v>
      </c>
      <c r="P666">
        <v>60.008453085376097</v>
      </c>
      <c r="Q666">
        <v>-6.3183539944800004E-4</v>
      </c>
    </row>
    <row r="667" spans="1:17" hidden="1" x14ac:dyDescent="0.3">
      <c r="A667" t="s">
        <v>1468</v>
      </c>
      <c r="B667" t="s">
        <v>1469</v>
      </c>
      <c r="C667" t="str">
        <f>IFERROR(VLOOKUP(Table1[[#This Row],[Ticker]],[1]!Table2[[Symbol]:[Industry]],2,FALSE),"-")</f>
        <v>-</v>
      </c>
      <c r="D667" t="s">
        <v>1470</v>
      </c>
      <c r="E667">
        <v>7232.7994824449997</v>
      </c>
      <c r="F667">
        <v>566.95000000000005</v>
      </c>
      <c r="G667">
        <v>-3.4595893352193401</v>
      </c>
      <c r="H667">
        <v>0.66887343027564505</v>
      </c>
      <c r="I667">
        <v>-6.3413154364116497</v>
      </c>
      <c r="J667">
        <v>-2.0609162486097401</v>
      </c>
      <c r="K667">
        <v>578.15163642826303</v>
      </c>
      <c r="L667">
        <v>545.84621520813698</v>
      </c>
      <c r="M667">
        <v>40.9976029984729</v>
      </c>
      <c r="N667">
        <v>0.45340459608429701</v>
      </c>
      <c r="O667">
        <v>16.765146838345501</v>
      </c>
      <c r="P667">
        <v>46.045852653271503</v>
      </c>
      <c r="Q667">
        <v>6.9134394187240003E-2</v>
      </c>
    </row>
    <row r="668" spans="1:17" x14ac:dyDescent="0.3">
      <c r="A668" t="s">
        <v>1471</v>
      </c>
      <c r="B668" t="s">
        <v>1472</v>
      </c>
      <c r="C668" t="str">
        <f>IFERROR(VLOOKUP(Table1[[#This Row],[Ticker]],[1]!Table2[[Symbol]:[Industry]],2,FALSE),"-")</f>
        <v>-</v>
      </c>
      <c r="D668" t="s">
        <v>561</v>
      </c>
      <c r="E668">
        <v>7202.904305</v>
      </c>
      <c r="F668">
        <v>2223.0500000000002</v>
      </c>
      <c r="G668">
        <v>-26.250870570155701</v>
      </c>
      <c r="H668">
        <v>-10.364569418836799</v>
      </c>
      <c r="I668">
        <v>-12.407695472241</v>
      </c>
      <c r="J668">
        <v>-2.5434259591033701</v>
      </c>
      <c r="K668">
        <v>2258.0043230061401</v>
      </c>
      <c r="L668">
        <v>2261.5683273538398</v>
      </c>
      <c r="M668">
        <v>54.227580356366502</v>
      </c>
      <c r="N668">
        <v>0.74799736613912404</v>
      </c>
      <c r="O668">
        <v>23.029171633566399</v>
      </c>
      <c r="P668">
        <v>13.4209183673469</v>
      </c>
      <c r="Q668">
        <v>-9.4107030496287006E-2</v>
      </c>
    </row>
    <row r="669" spans="1:17" hidden="1" x14ac:dyDescent="0.3">
      <c r="A669" t="s">
        <v>1473</v>
      </c>
      <c r="B669" t="s">
        <v>1474</v>
      </c>
      <c r="C669" t="str">
        <f>IFERROR(VLOOKUP(Table1[[#This Row],[Ticker]],[1]!Table2[[Symbol]:[Industry]],2,FALSE),"-")</f>
        <v>-</v>
      </c>
      <c r="D669" t="s">
        <v>21</v>
      </c>
      <c r="E669">
        <v>7199.7478784000004</v>
      </c>
      <c r="F669">
        <v>123.2</v>
      </c>
      <c r="G669">
        <v>35.668899280216102</v>
      </c>
      <c r="H669">
        <v>-13.0785798483882</v>
      </c>
      <c r="I669">
        <v>-11.0507789725786</v>
      </c>
      <c r="J669">
        <v>0.76767029758112904</v>
      </c>
      <c r="K669">
        <v>123.251835035423</v>
      </c>
      <c r="L669">
        <v>108.668081135751</v>
      </c>
      <c r="M669">
        <v>56.792561647633697</v>
      </c>
      <c r="N669">
        <v>3.4462620302996898</v>
      </c>
      <c r="O669">
        <v>16.2337662337662</v>
      </c>
      <c r="P669">
        <v>70.118751726042504</v>
      </c>
      <c r="Q669">
        <v>0.275774560071048</v>
      </c>
    </row>
    <row r="670" spans="1:17" x14ac:dyDescent="0.3">
      <c r="A670" t="s">
        <v>1475</v>
      </c>
      <c r="B670" t="s">
        <v>1476</v>
      </c>
      <c r="C670" t="str">
        <f>IFERROR(VLOOKUP(Table1[[#This Row],[Ticker]],[1]!Table2[[Symbol]:[Industry]],2,FALSE),"-")</f>
        <v>-</v>
      </c>
      <c r="D670" t="s">
        <v>848</v>
      </c>
      <c r="E670">
        <v>7144.8677717759901</v>
      </c>
      <c r="F670">
        <v>40.32</v>
      </c>
      <c r="G670">
        <v>-29.307126328206699</v>
      </c>
      <c r="H670">
        <v>-6.2868382227021602</v>
      </c>
      <c r="I670">
        <v>-30.246956259018901</v>
      </c>
      <c r="J670">
        <v>1.65749953888618</v>
      </c>
      <c r="K670">
        <v>40.938826150021001</v>
      </c>
      <c r="L670">
        <v>42.884120222684103</v>
      </c>
      <c r="M670">
        <v>56.743439260064797</v>
      </c>
      <c r="N670">
        <v>1.17367284464419</v>
      </c>
      <c r="O670">
        <v>33.928571428571402</v>
      </c>
      <c r="P670">
        <v>8.9729729729729701</v>
      </c>
      <c r="Q670">
        <v>3.0521202754063E-2</v>
      </c>
    </row>
    <row r="671" spans="1:17" x14ac:dyDescent="0.3">
      <c r="A671" t="s">
        <v>1477</v>
      </c>
      <c r="B671" t="s">
        <v>1478</v>
      </c>
      <c r="C671" t="str">
        <f>IFERROR(VLOOKUP(Table1[[#This Row],[Ticker]],[1]!Table2[[Symbol]:[Industry]],2,FALSE),"-")</f>
        <v>-</v>
      </c>
      <c r="D671" t="s">
        <v>1479</v>
      </c>
      <c r="E671">
        <v>7142.4428937599996</v>
      </c>
      <c r="F671">
        <v>267.89999999999998</v>
      </c>
      <c r="G671">
        <v>-18.067730555173199</v>
      </c>
      <c r="H671">
        <v>-9.0010698993703695</v>
      </c>
      <c r="I671">
        <v>-22.102364347551699</v>
      </c>
      <c r="J671">
        <v>-8.6001810096084199</v>
      </c>
      <c r="K671">
        <v>285.886968362245</v>
      </c>
      <c r="L671">
        <v>285.66826508539299</v>
      </c>
      <c r="M671">
        <v>41.629504646481799</v>
      </c>
      <c r="N671">
        <v>1.50037668634238</v>
      </c>
      <c r="O671">
        <v>36.226203807390803</v>
      </c>
      <c r="P671">
        <v>13.516949152542299</v>
      </c>
      <c r="Q671">
        <v>7.0694870506807006E-2</v>
      </c>
    </row>
    <row r="672" spans="1:17" x14ac:dyDescent="0.3">
      <c r="A672" t="s">
        <v>1480</v>
      </c>
      <c r="B672" t="s">
        <v>1481</v>
      </c>
      <c r="C672" t="str">
        <f>IFERROR(VLOOKUP(Table1[[#This Row],[Ticker]],[1]!Table2[[Symbol]:[Industry]],2,FALSE),"-")</f>
        <v>-</v>
      </c>
      <c r="D672" t="s">
        <v>385</v>
      </c>
      <c r="E672">
        <v>7134.2018243759903</v>
      </c>
      <c r="F672">
        <v>87.56</v>
      </c>
      <c r="G672">
        <v>-1.9375662984054101</v>
      </c>
      <c r="H672">
        <v>-5.0418576745892202E-2</v>
      </c>
      <c r="I672">
        <v>0.57201849474896704</v>
      </c>
      <c r="J672">
        <v>-0.61681303882982597</v>
      </c>
      <c r="K672">
        <v>84.236265669573498</v>
      </c>
      <c r="L672">
        <v>75.895149205916496</v>
      </c>
      <c r="M672">
        <v>53.4549994154073</v>
      </c>
      <c r="N672">
        <v>0.45945338888617698</v>
      </c>
      <c r="O672">
        <v>12.3229785290086</v>
      </c>
      <c r="P672">
        <v>49.292412617220798</v>
      </c>
      <c r="Q672">
        <v>7.2726679880406001E-2</v>
      </c>
    </row>
    <row r="673" spans="1:17" hidden="1" x14ac:dyDescent="0.3">
      <c r="A673" t="s">
        <v>1482</v>
      </c>
      <c r="B673" t="s">
        <v>1483</v>
      </c>
      <c r="C673" t="str">
        <f>IFERROR(VLOOKUP(Table1[[#This Row],[Ticker]],[1]!Table2[[Symbol]:[Industry]],2,FALSE),"-")</f>
        <v>-</v>
      </c>
      <c r="D673" t="s">
        <v>993</v>
      </c>
      <c r="E673">
        <v>7118.8420687999997</v>
      </c>
      <c r="F673">
        <v>754.6</v>
      </c>
      <c r="G673">
        <v>556.95593178150204</v>
      </c>
      <c r="H673">
        <v>-3.5041918705740098</v>
      </c>
      <c r="I673">
        <v>103.084014546807</v>
      </c>
      <c r="J673">
        <v>-0.122064724565112</v>
      </c>
      <c r="K673">
        <v>761.45433687107902</v>
      </c>
      <c r="L673">
        <v>546.48668475106501</v>
      </c>
      <c r="M673">
        <v>41.904017268895402</v>
      </c>
      <c r="N673">
        <v>1.52911620551419</v>
      </c>
      <c r="O673">
        <v>20.686456400742099</v>
      </c>
      <c r="P673">
        <v>694.31578947368405</v>
      </c>
      <c r="Q673">
        <v>0.24198537926446101</v>
      </c>
    </row>
    <row r="674" spans="1:17" hidden="1" x14ac:dyDescent="0.3">
      <c r="A674" t="s">
        <v>1484</v>
      </c>
      <c r="B674" t="s">
        <v>1485</v>
      </c>
      <c r="C674" t="str">
        <f>IFERROR(VLOOKUP(Table1[[#This Row],[Ticker]],[1]!Table2[[Symbol]:[Industry]],2,FALSE),"-")</f>
        <v>-</v>
      </c>
      <c r="D674" t="s">
        <v>46</v>
      </c>
      <c r="E674">
        <v>7042.2315059250004</v>
      </c>
      <c r="F674">
        <v>404.25</v>
      </c>
      <c r="G674">
        <v>-25.3308678793063</v>
      </c>
      <c r="H674">
        <v>-2.5319763103189299</v>
      </c>
      <c r="I674">
        <v>-8.17605711125222</v>
      </c>
      <c r="J674">
        <v>-1.59495070018506</v>
      </c>
      <c r="O674">
        <v>5.0834879406307998</v>
      </c>
      <c r="P674">
        <v>9.7908745247148303</v>
      </c>
    </row>
    <row r="675" spans="1:17" hidden="1" x14ac:dyDescent="0.3">
      <c r="A675" t="s">
        <v>1486</v>
      </c>
      <c r="B675" t="s">
        <v>1487</v>
      </c>
      <c r="C675" t="str">
        <f>IFERROR(VLOOKUP(Table1[[#This Row],[Ticker]],[1]!Table2[[Symbol]:[Industry]],2,FALSE),"-")</f>
        <v>-</v>
      </c>
      <c r="D675" t="s">
        <v>51</v>
      </c>
      <c r="E675">
        <v>7033.4718858750002</v>
      </c>
      <c r="F675">
        <v>1386.75</v>
      </c>
      <c r="G675">
        <v>122.418212861566</v>
      </c>
      <c r="H675">
        <v>-5.3601840766764797</v>
      </c>
      <c r="I675">
        <v>0.70680870964396703</v>
      </c>
      <c r="J675">
        <v>-2.9980626589491601</v>
      </c>
      <c r="K675">
        <v>1299.8103771758999</v>
      </c>
      <c r="L675">
        <v>1032.3148118212</v>
      </c>
      <c r="M675">
        <v>47.683952588483201</v>
      </c>
      <c r="N675">
        <v>0.81577910725521596</v>
      </c>
      <c r="O675">
        <v>14.656571119523999</v>
      </c>
      <c r="P675">
        <v>220.969795162596</v>
      </c>
      <c r="Q675">
        <v>0.119852338302878</v>
      </c>
    </row>
    <row r="676" spans="1:17" x14ac:dyDescent="0.3">
      <c r="A676" t="s">
        <v>1488</v>
      </c>
      <c r="B676" t="s">
        <v>1489</v>
      </c>
      <c r="C676" t="str">
        <f>IFERROR(VLOOKUP(Table1[[#This Row],[Ticker]],[1]!Table2[[Symbol]:[Industry]],2,FALSE),"-")</f>
        <v>-</v>
      </c>
      <c r="D676" t="s">
        <v>632</v>
      </c>
      <c r="E676">
        <v>6988.0927816599997</v>
      </c>
      <c r="F676">
        <v>524.6</v>
      </c>
      <c r="G676">
        <v>42.9373941229709</v>
      </c>
      <c r="H676">
        <v>4.0047837767527898</v>
      </c>
      <c r="I676">
        <v>-4.8916550453893599</v>
      </c>
      <c r="J676">
        <v>6.1377138142117698</v>
      </c>
      <c r="K676">
        <v>492.07670614443799</v>
      </c>
      <c r="L676">
        <v>454.00302926899701</v>
      </c>
      <c r="M676">
        <v>77.105702326566302</v>
      </c>
      <c r="N676">
        <v>1.1214803469530601</v>
      </c>
      <c r="O676">
        <v>6.7098741898589296</v>
      </c>
      <c r="P676">
        <v>75.539568345323701</v>
      </c>
      <c r="Q676">
        <v>7.8439595535348003E-2</v>
      </c>
    </row>
    <row r="677" spans="1:17" x14ac:dyDescent="0.3">
      <c r="A677" t="s">
        <v>1490</v>
      </c>
      <c r="B677" t="s">
        <v>1491</v>
      </c>
      <c r="C677" t="str">
        <f>IFERROR(VLOOKUP(Table1[[#This Row],[Ticker]],[1]!Table2[[Symbol]:[Industry]],2,FALSE),"-")</f>
        <v>-</v>
      </c>
      <c r="D677" t="s">
        <v>402</v>
      </c>
      <c r="E677">
        <v>6970.8734069279999</v>
      </c>
      <c r="F677">
        <v>70.930000000000007</v>
      </c>
      <c r="G677">
        <v>-24.774273275652899</v>
      </c>
      <c r="H677">
        <v>10.3040063025395</v>
      </c>
      <c r="I677">
        <v>-27.0883911828038</v>
      </c>
      <c r="J677">
        <v>11.872563582328601</v>
      </c>
      <c r="K677">
        <v>64.906473857095193</v>
      </c>
      <c r="L677">
        <v>68.847263139505898</v>
      </c>
      <c r="M677">
        <v>81.039058082971295</v>
      </c>
      <c r="N677">
        <v>2.78166740937524</v>
      </c>
      <c r="O677">
        <v>38.164387424220998</v>
      </c>
      <c r="P677">
        <v>20.979020979020898</v>
      </c>
      <c r="Q677">
        <v>4.7090643122851002E-2</v>
      </c>
    </row>
    <row r="678" spans="1:17" x14ac:dyDescent="0.3">
      <c r="A678" t="s">
        <v>1492</v>
      </c>
      <c r="B678" t="s">
        <v>1493</v>
      </c>
      <c r="C678" t="str">
        <f>IFERROR(VLOOKUP(Table1[[#This Row],[Ticker]],[1]!Table2[[Symbol]:[Industry]],2,FALSE),"-")</f>
        <v>-</v>
      </c>
      <c r="D678" t="s">
        <v>632</v>
      </c>
      <c r="E678">
        <v>6962.2037311499998</v>
      </c>
      <c r="F678">
        <v>390.15</v>
      </c>
      <c r="G678">
        <v>41.150162402628801</v>
      </c>
      <c r="H678">
        <v>1.9185196454639699</v>
      </c>
      <c r="I678">
        <v>7.4561240737469401</v>
      </c>
      <c r="J678">
        <v>1.54129357667999</v>
      </c>
      <c r="K678">
        <v>362.89999355480899</v>
      </c>
      <c r="L678">
        <v>324.96696664080901</v>
      </c>
      <c r="M678">
        <v>70.096134126432304</v>
      </c>
      <c r="N678">
        <v>0.77892674703896503</v>
      </c>
      <c r="O678">
        <v>12.3414071510957</v>
      </c>
      <c r="P678">
        <v>92.144791923171596</v>
      </c>
      <c r="Q678">
        <v>0.107227951116069</v>
      </c>
    </row>
    <row r="679" spans="1:17" x14ac:dyDescent="0.3">
      <c r="A679" t="s">
        <v>1494</v>
      </c>
      <c r="B679" t="s">
        <v>1495</v>
      </c>
      <c r="C679" t="str">
        <f>IFERROR(VLOOKUP(Table1[[#This Row],[Ticker]],[1]!Table2[[Symbol]:[Industry]],2,FALSE),"-")</f>
        <v>-</v>
      </c>
      <c r="D679" t="s">
        <v>385</v>
      </c>
      <c r="E679">
        <v>6934.8162623999997</v>
      </c>
      <c r="F679">
        <v>141.36000000000001</v>
      </c>
      <c r="G679">
        <v>78.9477902945642</v>
      </c>
      <c r="H679">
        <v>-6.5000952949434003</v>
      </c>
      <c r="I679">
        <v>29.226766854293199</v>
      </c>
      <c r="J679">
        <v>2.552417183872</v>
      </c>
      <c r="K679">
        <v>134.78152146468301</v>
      </c>
      <c r="L679">
        <v>111.05382825077</v>
      </c>
      <c r="M679">
        <v>58.4232736267695</v>
      </c>
      <c r="N679">
        <v>0.27927101984825098</v>
      </c>
      <c r="O679">
        <v>20.2249575551782</v>
      </c>
      <c r="P679">
        <v>117.309761721752</v>
      </c>
      <c r="Q679">
        <v>8.7496172076390002E-2</v>
      </c>
    </row>
    <row r="680" spans="1:17" x14ac:dyDescent="0.3">
      <c r="A680" t="s">
        <v>1496</v>
      </c>
      <c r="B680" t="s">
        <v>1497</v>
      </c>
      <c r="C680" t="str">
        <f>IFERROR(VLOOKUP(Table1[[#This Row],[Ticker]],[1]!Table2[[Symbol]:[Industry]],2,FALSE),"-")</f>
        <v>-</v>
      </c>
      <c r="D680" t="s">
        <v>473</v>
      </c>
      <c r="E680">
        <v>6928.6656608049998</v>
      </c>
      <c r="F680">
        <v>2304.0500000000002</v>
      </c>
      <c r="G680">
        <v>30.386968753662899</v>
      </c>
      <c r="H680">
        <v>14.6860718851754</v>
      </c>
      <c r="I680">
        <v>79.191285543692203</v>
      </c>
      <c r="J680">
        <v>2.4445371174485202</v>
      </c>
      <c r="K680">
        <v>1981.57545328675</v>
      </c>
      <c r="L680">
        <v>1594.2104501968199</v>
      </c>
      <c r="M680">
        <v>57.167892110152998</v>
      </c>
      <c r="N680">
        <v>0.825557264324143</v>
      </c>
      <c r="O680">
        <v>8.2007768928625602</v>
      </c>
      <c r="P680">
        <v>114.98017261488199</v>
      </c>
      <c r="Q680">
        <v>-8.4836613379179998E-2</v>
      </c>
    </row>
    <row r="681" spans="1:17" x14ac:dyDescent="0.3">
      <c r="A681" t="s">
        <v>1498</v>
      </c>
      <c r="B681" t="s">
        <v>1499</v>
      </c>
      <c r="C681" t="str">
        <f>IFERROR(VLOOKUP(Table1[[#This Row],[Ticker]],[1]!Table2[[Symbol]:[Industry]],2,FALSE),"-")</f>
        <v>-</v>
      </c>
      <c r="D681" t="s">
        <v>172</v>
      </c>
      <c r="E681">
        <v>6926.5324987499998</v>
      </c>
      <c r="F681">
        <v>1000.55</v>
      </c>
      <c r="G681">
        <v>71.421654214903398</v>
      </c>
      <c r="H681">
        <v>7.9752848844019697</v>
      </c>
      <c r="I681">
        <v>56.883801773631497</v>
      </c>
      <c r="J681">
        <v>-2.9413182483322799</v>
      </c>
      <c r="K681">
        <v>922.67355454102506</v>
      </c>
      <c r="L681">
        <v>733.57570577005004</v>
      </c>
      <c r="M681">
        <v>54.836813301207798</v>
      </c>
      <c r="N681">
        <v>0.76821600388282496</v>
      </c>
      <c r="O681">
        <v>8.1405227125081296</v>
      </c>
      <c r="P681">
        <v>128.90642873484299</v>
      </c>
      <c r="Q681">
        <v>3.1050867232010001E-2</v>
      </c>
    </row>
    <row r="682" spans="1:17" x14ac:dyDescent="0.3">
      <c r="A682" t="s">
        <v>1500</v>
      </c>
      <c r="B682" t="s">
        <v>1501</v>
      </c>
      <c r="C682" t="str">
        <f>IFERROR(VLOOKUP(Table1[[#This Row],[Ticker]],[1]!Table2[[Symbol]:[Industry]],2,FALSE),"-")</f>
        <v>-</v>
      </c>
      <c r="D682" t="s">
        <v>163</v>
      </c>
      <c r="E682">
        <v>6923.0205773300004</v>
      </c>
      <c r="F682">
        <v>443.3</v>
      </c>
      <c r="G682">
        <v>40.251689602036699</v>
      </c>
      <c r="H682">
        <v>5.2284471923279501</v>
      </c>
      <c r="I682">
        <v>38.415469851042403</v>
      </c>
      <c r="J682">
        <v>-3.1937054360069599</v>
      </c>
      <c r="K682">
        <v>394.14055853180201</v>
      </c>
      <c r="L682">
        <v>328.03171148240102</v>
      </c>
      <c r="M682">
        <v>68.701485660895599</v>
      </c>
      <c r="N682">
        <v>1.0616033931414599</v>
      </c>
      <c r="O682">
        <v>1.7369727047146399</v>
      </c>
      <c r="P682">
        <v>96.1070559610705</v>
      </c>
      <c r="Q682">
        <v>0.19162292540743101</v>
      </c>
    </row>
    <row r="683" spans="1:17" x14ac:dyDescent="0.3">
      <c r="A683" t="s">
        <v>1502</v>
      </c>
      <c r="B683" t="s">
        <v>1503</v>
      </c>
      <c r="C683" t="str">
        <f>IFERROR(VLOOKUP(Table1[[#This Row],[Ticker]],[1]!Table2[[Symbol]:[Industry]],2,FALSE),"-")</f>
        <v>-</v>
      </c>
      <c r="D683" t="s">
        <v>98</v>
      </c>
      <c r="E683">
        <v>6920.7580407100004</v>
      </c>
      <c r="F683">
        <v>1453.3</v>
      </c>
      <c r="G683">
        <v>-33.855490530163401</v>
      </c>
      <c r="H683">
        <v>-3.42460113550823</v>
      </c>
      <c r="I683">
        <v>-10.600339801922701</v>
      </c>
      <c r="J683">
        <v>-1.51083537922363</v>
      </c>
      <c r="K683">
        <v>1441.48482703888</v>
      </c>
      <c r="L683">
        <v>1420.0217209021</v>
      </c>
      <c r="M683">
        <v>48.598706453631003</v>
      </c>
      <c r="N683">
        <v>0.44464029062004601</v>
      </c>
      <c r="O683">
        <v>10.4383128053395</v>
      </c>
      <c r="P683">
        <v>16.2639999999999</v>
      </c>
      <c r="Q683">
        <v>-0.14077282953501699</v>
      </c>
    </row>
    <row r="684" spans="1:17" x14ac:dyDescent="0.3">
      <c r="A684" t="s">
        <v>1504</v>
      </c>
      <c r="B684" t="s">
        <v>1505</v>
      </c>
      <c r="C684" t="str">
        <f>IFERROR(VLOOKUP(Table1[[#This Row],[Ticker]],[1]!Table2[[Symbol]:[Industry]],2,FALSE),"-")</f>
        <v>-</v>
      </c>
      <c r="D684" t="s">
        <v>385</v>
      </c>
      <c r="E684">
        <v>6906.5626283499996</v>
      </c>
      <c r="F684">
        <v>355.15</v>
      </c>
      <c r="G684">
        <v>22.112580715693898</v>
      </c>
      <c r="H684">
        <v>-2.7335496364787599</v>
      </c>
      <c r="I684">
        <v>32.317430857795898</v>
      </c>
      <c r="J684">
        <v>-1.95604684885191</v>
      </c>
      <c r="K684">
        <v>330.43083039865701</v>
      </c>
      <c r="L684">
        <v>285.42703967101602</v>
      </c>
      <c r="M684">
        <v>62.1474885419888</v>
      </c>
      <c r="N684">
        <v>0.45100142625052198</v>
      </c>
      <c r="O684">
        <v>5.0823595663804104</v>
      </c>
      <c r="P684">
        <v>73.159434422233005</v>
      </c>
      <c r="Q684">
        <v>5.6561544640280001E-3</v>
      </c>
    </row>
    <row r="685" spans="1:17" x14ac:dyDescent="0.3">
      <c r="A685" t="s">
        <v>1506</v>
      </c>
      <c r="B685" t="s">
        <v>1507</v>
      </c>
      <c r="C685" t="str">
        <f>IFERROR(VLOOKUP(Table1[[#This Row],[Ticker]],[1]!Table2[[Symbol]:[Industry]],2,FALSE),"-")</f>
        <v>-</v>
      </c>
      <c r="D685" t="s">
        <v>359</v>
      </c>
      <c r="E685">
        <v>6874.70790622</v>
      </c>
      <c r="F685">
        <v>300.35000000000002</v>
      </c>
      <c r="G685">
        <v>-53.547319797784802</v>
      </c>
      <c r="H685">
        <v>-4.2946083845083596</v>
      </c>
      <c r="I685">
        <v>-22.083958018345601</v>
      </c>
      <c r="J685">
        <v>-0.73466082036352898</v>
      </c>
      <c r="K685">
        <v>297.34689166225098</v>
      </c>
      <c r="L685">
        <v>316.60254998715197</v>
      </c>
      <c r="M685">
        <v>64.473632599018401</v>
      </c>
      <c r="N685">
        <v>0.46760484668526597</v>
      </c>
      <c r="O685">
        <v>56.783752288996098</v>
      </c>
      <c r="P685">
        <v>16.3470850280844</v>
      </c>
      <c r="Q685">
        <v>-1.7099146838589999E-3</v>
      </c>
    </row>
    <row r="686" spans="1:17" x14ac:dyDescent="0.3">
      <c r="A686" t="s">
        <v>1508</v>
      </c>
      <c r="B686" t="s">
        <v>1509</v>
      </c>
      <c r="C686" t="str">
        <f>IFERROR(VLOOKUP(Table1[[#This Row],[Ticker]],[1]!Table2[[Symbol]:[Industry]],2,FALSE),"-")</f>
        <v>-</v>
      </c>
      <c r="D686" t="s">
        <v>473</v>
      </c>
      <c r="E686">
        <v>6859.4647756799995</v>
      </c>
      <c r="F686">
        <v>960.6</v>
      </c>
      <c r="G686">
        <v>26.900119916494798</v>
      </c>
      <c r="H686">
        <v>-3.7834850924983598</v>
      </c>
      <c r="I686">
        <v>1.4184501303138399</v>
      </c>
      <c r="J686">
        <v>1.78948043587752</v>
      </c>
      <c r="K686">
        <v>921.11791827877698</v>
      </c>
      <c r="L686">
        <v>839.372610713923</v>
      </c>
      <c r="M686">
        <v>61.989261934589997</v>
      </c>
      <c r="N686">
        <v>0.50351001350028202</v>
      </c>
      <c r="O686">
        <v>17.4266083697688</v>
      </c>
      <c r="P686">
        <v>59.980014988758398</v>
      </c>
      <c r="Q686">
        <v>0.156077865564346</v>
      </c>
    </row>
    <row r="687" spans="1:17" x14ac:dyDescent="0.3">
      <c r="A687" t="s">
        <v>1510</v>
      </c>
      <c r="B687" t="s">
        <v>1511</v>
      </c>
      <c r="C687" t="str">
        <f>IFERROR(VLOOKUP(Table1[[#This Row],[Ticker]],[1]!Table2[[Symbol]:[Industry]],2,FALSE),"-")</f>
        <v>-</v>
      </c>
      <c r="D687" t="s">
        <v>306</v>
      </c>
      <c r="E687">
        <v>6857.3607872000002</v>
      </c>
      <c r="F687">
        <v>1393.7</v>
      </c>
      <c r="G687">
        <v>117.276083171759</v>
      </c>
      <c r="H687">
        <v>11.6351671455273</v>
      </c>
      <c r="I687">
        <v>19.950271924877701</v>
      </c>
      <c r="J687">
        <v>2.6887237944410201</v>
      </c>
      <c r="K687">
        <v>1218.9567377912199</v>
      </c>
      <c r="L687">
        <v>979.40471673289096</v>
      </c>
      <c r="M687">
        <v>71.220402915445206</v>
      </c>
      <c r="N687">
        <v>1.0557343960766099</v>
      </c>
      <c r="O687">
        <v>3.17500179378631</v>
      </c>
      <c r="P687">
        <v>166.96676563547501</v>
      </c>
      <c r="Q687">
        <v>8.8578849191396997E-2</v>
      </c>
    </row>
    <row r="688" spans="1:17" hidden="1" x14ac:dyDescent="0.3">
      <c r="A688" t="s">
        <v>1512</v>
      </c>
      <c r="B688" t="s">
        <v>1513</v>
      </c>
      <c r="C688" t="str">
        <f>IFERROR(VLOOKUP(Table1[[#This Row],[Ticker]],[1]!Table2[[Symbol]:[Industry]],2,FALSE),"-")</f>
        <v>-</v>
      </c>
      <c r="D688" t="s">
        <v>300</v>
      </c>
      <c r="E688">
        <v>6809.5263599999998</v>
      </c>
      <c r="F688">
        <v>3512.6</v>
      </c>
      <c r="G688">
        <v>662.46003471654899</v>
      </c>
      <c r="H688">
        <v>22.040905838026699</v>
      </c>
      <c r="I688">
        <v>151.52351817430099</v>
      </c>
      <c r="J688">
        <v>10.850987236396699</v>
      </c>
      <c r="K688">
        <v>2456.6498084027198</v>
      </c>
      <c r="L688">
        <v>1553.8318991890201</v>
      </c>
      <c r="M688">
        <v>82.859056338370195</v>
      </c>
      <c r="N688">
        <v>0.91578143745228402</v>
      </c>
      <c r="O688">
        <v>0.23059841712691401</v>
      </c>
      <c r="P688">
        <v>778.15</v>
      </c>
      <c r="Q688">
        <v>0.33480103830188701</v>
      </c>
    </row>
    <row r="689" spans="1:17" x14ac:dyDescent="0.3">
      <c r="A689" t="s">
        <v>1514</v>
      </c>
      <c r="B689" t="s">
        <v>1515</v>
      </c>
      <c r="C689" t="str">
        <f>IFERROR(VLOOKUP(Table1[[#This Row],[Ticker]],[1]!Table2[[Symbol]:[Industry]],2,FALSE),"-")</f>
        <v>-</v>
      </c>
      <c r="D689" t="s">
        <v>650</v>
      </c>
      <c r="E689">
        <v>6806.2337316490002</v>
      </c>
      <c r="F689">
        <v>139.57</v>
      </c>
      <c r="G689">
        <v>-38.454314023670101</v>
      </c>
      <c r="H689">
        <v>-8.4497984217071291</v>
      </c>
      <c r="I689">
        <v>-14.377590695666999</v>
      </c>
      <c r="J689">
        <v>0.48064503313039397</v>
      </c>
      <c r="K689">
        <v>137.838181617689</v>
      </c>
      <c r="L689">
        <v>139.37037307480301</v>
      </c>
      <c r="M689">
        <v>57.567068510109202</v>
      </c>
      <c r="N689">
        <v>0.44418308261938799</v>
      </c>
      <c r="O689">
        <v>28.286881134914399</v>
      </c>
      <c r="P689">
        <v>27.461187214611801</v>
      </c>
      <c r="Q689">
        <v>-9.0936762403623E-2</v>
      </c>
    </row>
    <row r="690" spans="1:17" hidden="1" x14ac:dyDescent="0.3">
      <c r="A690" t="s">
        <v>1516</v>
      </c>
      <c r="B690" t="s">
        <v>1517</v>
      </c>
      <c r="C690" t="str">
        <f>IFERROR(VLOOKUP(Table1[[#This Row],[Ticker]],[1]!Table2[[Symbol]:[Industry]],2,FALSE),"-")</f>
        <v>-</v>
      </c>
      <c r="D690" t="s">
        <v>262</v>
      </c>
      <c r="E690">
        <v>6770.5067232000001</v>
      </c>
      <c r="F690">
        <v>3080.55</v>
      </c>
      <c r="G690">
        <v>-18.180931483616099</v>
      </c>
      <c r="H690">
        <v>-7.4382051521710997</v>
      </c>
      <c r="I690">
        <v>20.279134144350898</v>
      </c>
      <c r="J690">
        <v>-0.44798842252315302</v>
      </c>
      <c r="K690">
        <v>3185.5703425418901</v>
      </c>
      <c r="L690">
        <v>2879.5726201223601</v>
      </c>
      <c r="M690">
        <v>47.0850897755764</v>
      </c>
      <c r="N690">
        <v>0.8070894837018</v>
      </c>
      <c r="O690">
        <v>26.2761519858466</v>
      </c>
      <c r="P690">
        <v>46.762744163887497</v>
      </c>
      <c r="Q690">
        <v>8.3097777502691997E-2</v>
      </c>
    </row>
    <row r="691" spans="1:17" hidden="1" x14ac:dyDescent="0.3">
      <c r="A691" t="s">
        <v>1518</v>
      </c>
      <c r="B691" t="s">
        <v>1519</v>
      </c>
      <c r="C691" t="str">
        <f>IFERROR(VLOOKUP(Table1[[#This Row],[Ticker]],[1]!Table2[[Symbol]:[Industry]],2,FALSE),"-")</f>
        <v>-</v>
      </c>
      <c r="D691" t="s">
        <v>1055</v>
      </c>
      <c r="E691">
        <v>6746.8437323999997</v>
      </c>
      <c r="F691">
        <v>130.5</v>
      </c>
      <c r="G691">
        <v>-20.9242021694883</v>
      </c>
      <c r="H691">
        <v>-0.35184970375841801</v>
      </c>
      <c r="I691">
        <v>-7.1611138232897398</v>
      </c>
      <c r="J691">
        <v>-0.90653784721525299</v>
      </c>
      <c r="K691">
        <v>121.246662439812</v>
      </c>
      <c r="M691">
        <v>1.05563603616817</v>
      </c>
      <c r="N691">
        <v>1.22448979591836</v>
      </c>
      <c r="O691">
        <v>1.42528735632185</v>
      </c>
      <c r="P691">
        <v>10.126582278480999</v>
      </c>
    </row>
    <row r="692" spans="1:17" x14ac:dyDescent="0.3">
      <c r="A692" t="s">
        <v>1520</v>
      </c>
      <c r="B692" t="s">
        <v>1521</v>
      </c>
      <c r="C692" t="str">
        <f>IFERROR(VLOOKUP(Table1[[#This Row],[Ticker]],[1]!Table2[[Symbol]:[Industry]],2,FALSE),"-")</f>
        <v>-</v>
      </c>
      <c r="D692" t="s">
        <v>24</v>
      </c>
      <c r="E692">
        <v>6715.6975418579996</v>
      </c>
      <c r="F692">
        <v>25.67</v>
      </c>
      <c r="G692">
        <v>-8.8828211961726709</v>
      </c>
      <c r="H692">
        <v>-6.2265166727511101</v>
      </c>
      <c r="I692">
        <v>-34.199414937092499</v>
      </c>
      <c r="J692">
        <v>-1.0566866433194999</v>
      </c>
      <c r="K692">
        <v>26.335133231250602</v>
      </c>
      <c r="L692">
        <v>26.1254196773925</v>
      </c>
      <c r="M692">
        <v>49.037003910609599</v>
      </c>
      <c r="N692">
        <v>0.64440971283038995</v>
      </c>
      <c r="O692">
        <v>43.676373460792497</v>
      </c>
      <c r="P692">
        <v>25.594371472279299</v>
      </c>
      <c r="Q692">
        <v>0.10659698562363</v>
      </c>
    </row>
    <row r="693" spans="1:17" x14ac:dyDescent="0.3">
      <c r="A693" t="s">
        <v>1522</v>
      </c>
      <c r="B693" t="s">
        <v>1523</v>
      </c>
      <c r="C693" t="str">
        <f>IFERROR(VLOOKUP(Table1[[#This Row],[Ticker]],[1]!Table2[[Symbol]:[Industry]],2,FALSE),"-")</f>
        <v>-</v>
      </c>
      <c r="D693" t="s">
        <v>1524</v>
      </c>
      <c r="E693">
        <v>6700.5050173500003</v>
      </c>
      <c r="F693">
        <v>513.29999999999995</v>
      </c>
      <c r="G693">
        <v>-10.386419251490199</v>
      </c>
      <c r="H693">
        <v>-7.2452321865102096</v>
      </c>
      <c r="I693">
        <v>-18.18796295428</v>
      </c>
      <c r="J693">
        <v>-2.96152109897363</v>
      </c>
      <c r="K693">
        <v>512.23328813509295</v>
      </c>
      <c r="L693">
        <v>504.347496222225</v>
      </c>
      <c r="M693">
        <v>51.740834534166098</v>
      </c>
      <c r="N693">
        <v>0.32116375262450603</v>
      </c>
      <c r="O693">
        <v>30.4013247613481</v>
      </c>
      <c r="P693">
        <v>31.2619869581894</v>
      </c>
      <c r="Q693">
        <v>4.8067817159497997E-2</v>
      </c>
    </row>
    <row r="694" spans="1:17" x14ac:dyDescent="0.3">
      <c r="A694" t="s">
        <v>1525</v>
      </c>
      <c r="B694" t="s">
        <v>1526</v>
      </c>
      <c r="C694" t="str">
        <f>IFERROR(VLOOKUP(Table1[[#This Row],[Ticker]],[1]!Table2[[Symbol]:[Industry]],2,FALSE),"-")</f>
        <v>-</v>
      </c>
      <c r="D694" t="s">
        <v>971</v>
      </c>
      <c r="E694">
        <v>6692.4636000599903</v>
      </c>
      <c r="F694">
        <v>145.91</v>
      </c>
      <c r="G694">
        <v>-16.7472276253514</v>
      </c>
      <c r="H694">
        <v>-5.7199471998519797</v>
      </c>
      <c r="I694">
        <v>-41.386183480771301</v>
      </c>
      <c r="J694">
        <v>1.5855590969364799</v>
      </c>
      <c r="K694">
        <v>138.40410281047099</v>
      </c>
      <c r="L694">
        <v>152.35880838636899</v>
      </c>
      <c r="M694">
        <v>76.311736084785494</v>
      </c>
      <c r="N694">
        <v>1.8394714436039099</v>
      </c>
      <c r="O694">
        <v>44.335549311219197</v>
      </c>
      <c r="P694">
        <v>16.727999999999899</v>
      </c>
      <c r="Q694">
        <v>4.3738194161432001E-2</v>
      </c>
    </row>
    <row r="695" spans="1:17" x14ac:dyDescent="0.3">
      <c r="A695" t="s">
        <v>1527</v>
      </c>
      <c r="B695" t="s">
        <v>1528</v>
      </c>
      <c r="C695" t="str">
        <f>IFERROR(VLOOKUP(Table1[[#This Row],[Ticker]],[1]!Table2[[Symbol]:[Industry]],2,FALSE),"-")</f>
        <v>-</v>
      </c>
      <c r="D695" t="s">
        <v>306</v>
      </c>
      <c r="E695">
        <v>6653.5213052099998</v>
      </c>
      <c r="F695">
        <v>694.85</v>
      </c>
      <c r="G695">
        <v>-1.1083024688260901</v>
      </c>
      <c r="H695">
        <v>22.699339613253599</v>
      </c>
      <c r="I695">
        <v>22.906003708031299</v>
      </c>
      <c r="J695">
        <v>4.3744814430919599</v>
      </c>
      <c r="K695">
        <v>593.81274520110105</v>
      </c>
      <c r="L695">
        <v>549.51637945464995</v>
      </c>
      <c r="M695">
        <v>68.974750258593104</v>
      </c>
      <c r="N695">
        <v>1.3579346829928101</v>
      </c>
      <c r="O695">
        <v>4.5981147010145804</v>
      </c>
      <c r="P695">
        <v>59.753994712035798</v>
      </c>
      <c r="Q695">
        <v>7.0570342532052993E-2</v>
      </c>
    </row>
    <row r="696" spans="1:17" hidden="1" x14ac:dyDescent="0.3">
      <c r="A696" t="s">
        <v>1529</v>
      </c>
      <c r="B696" t="s">
        <v>1530</v>
      </c>
      <c r="C696" t="str">
        <f>IFERROR(VLOOKUP(Table1[[#This Row],[Ticker]],[1]!Table2[[Symbol]:[Industry]],2,FALSE),"-")</f>
        <v>-</v>
      </c>
      <c r="D696" t="s">
        <v>262</v>
      </c>
      <c r="E696">
        <v>6637.7113003199902</v>
      </c>
      <c r="F696">
        <v>2437.35</v>
      </c>
      <c r="G696">
        <v>-15.2054889873428</v>
      </c>
      <c r="H696">
        <v>-0.358362178625312</v>
      </c>
      <c r="I696">
        <v>-6.75127593066982E-3</v>
      </c>
      <c r="J696">
        <v>7.5356524536837703</v>
      </c>
      <c r="K696">
        <v>2364.1651453761101</v>
      </c>
      <c r="L696">
        <v>2249.66871514588</v>
      </c>
      <c r="M696">
        <v>64.482883124513904</v>
      </c>
      <c r="N696">
        <v>1.12360992009009</v>
      </c>
      <c r="O696">
        <v>13.5290376843703</v>
      </c>
      <c r="P696">
        <v>41.706395348837198</v>
      </c>
      <c r="Q696">
        <v>9.4461167125498E-2</v>
      </c>
    </row>
    <row r="697" spans="1:17" hidden="1" x14ac:dyDescent="0.3">
      <c r="A697" t="s">
        <v>1531</v>
      </c>
      <c r="B697" t="s">
        <v>1532</v>
      </c>
      <c r="C697" t="str">
        <f>IFERROR(VLOOKUP(Table1[[#This Row],[Ticker]],[1]!Table2[[Symbol]:[Industry]],2,FALSE),"-")</f>
        <v>-</v>
      </c>
      <c r="D697" t="s">
        <v>1357</v>
      </c>
      <c r="E697">
        <v>6636.6662775300001</v>
      </c>
      <c r="F697">
        <v>1398.01</v>
      </c>
      <c r="G697">
        <v>-21.446750205229499</v>
      </c>
      <c r="H697">
        <v>0.63662693554504102</v>
      </c>
      <c r="I697">
        <v>-8.7565887666201299</v>
      </c>
      <c r="J697">
        <v>-0.427843879312652</v>
      </c>
      <c r="K697">
        <v>1387.77200236164</v>
      </c>
      <c r="L697">
        <v>1354.1957825342899</v>
      </c>
      <c r="M697">
        <v>77.088001342421407</v>
      </c>
      <c r="N697">
        <v>1.2868213492003699</v>
      </c>
      <c r="O697">
        <v>3.6580568093218302</v>
      </c>
      <c r="P697">
        <v>11.559669632526001</v>
      </c>
      <c r="Q697">
        <v>-5.5078309021881003E-2</v>
      </c>
    </row>
    <row r="698" spans="1:17" x14ac:dyDescent="0.3">
      <c r="A698" t="s">
        <v>1533</v>
      </c>
      <c r="B698" t="s">
        <v>1534</v>
      </c>
      <c r="C698" t="str">
        <f>IFERROR(VLOOKUP(Table1[[#This Row],[Ticker]],[1]!Table2[[Symbol]:[Industry]],2,FALSE),"-")</f>
        <v>-</v>
      </c>
      <c r="D698" t="s">
        <v>473</v>
      </c>
      <c r="E698">
        <v>6613.1244189199997</v>
      </c>
      <c r="F698">
        <v>465.8</v>
      </c>
      <c r="G698">
        <v>-61.325520830401999</v>
      </c>
      <c r="H698">
        <v>-3.0072720169754001</v>
      </c>
      <c r="I698">
        <v>-29.678040504542299</v>
      </c>
      <c r="J698">
        <v>0.85036349186954696</v>
      </c>
      <c r="K698">
        <v>468.22704875351701</v>
      </c>
      <c r="L698">
        <v>522.79194433862097</v>
      </c>
      <c r="M698">
        <v>64.761472040094205</v>
      </c>
      <c r="N698">
        <v>0.59348140220414902</v>
      </c>
      <c r="O698">
        <v>55.1846285959639</v>
      </c>
      <c r="P698">
        <v>8.7047841306884397</v>
      </c>
      <c r="Q698">
        <v>-3.9898224651947999E-2</v>
      </c>
    </row>
    <row r="699" spans="1:17" x14ac:dyDescent="0.3">
      <c r="A699" t="s">
        <v>1535</v>
      </c>
      <c r="B699" t="s">
        <v>1536</v>
      </c>
      <c r="C699" t="str">
        <f>IFERROR(VLOOKUP(Table1[[#This Row],[Ticker]],[1]!Table2[[Symbol]:[Industry]],2,FALSE),"-")</f>
        <v>-</v>
      </c>
      <c r="D699" t="s">
        <v>139</v>
      </c>
      <c r="E699">
        <v>6611.6103466000004</v>
      </c>
      <c r="F699">
        <v>938.35</v>
      </c>
      <c r="G699">
        <v>5.3336992120342996</v>
      </c>
      <c r="H699">
        <v>1.4786388803541299</v>
      </c>
      <c r="I699">
        <v>-7.7048602920902303</v>
      </c>
      <c r="J699">
        <v>0.66931251417532101</v>
      </c>
      <c r="K699">
        <v>910.73652542924401</v>
      </c>
      <c r="L699">
        <v>850.40864036470703</v>
      </c>
      <c r="M699">
        <v>57.905314205215703</v>
      </c>
      <c r="N699">
        <v>1.0027648768513999</v>
      </c>
      <c r="O699">
        <v>6.8897532903500798</v>
      </c>
      <c r="P699">
        <v>52.317182046911697</v>
      </c>
      <c r="Q699">
        <v>3.4871229751809001E-2</v>
      </c>
    </row>
    <row r="700" spans="1:17" x14ac:dyDescent="0.3">
      <c r="A700" t="s">
        <v>1537</v>
      </c>
      <c r="B700" t="s">
        <v>1538</v>
      </c>
      <c r="C700" t="str">
        <f>IFERROR(VLOOKUP(Table1[[#This Row],[Ticker]],[1]!Table2[[Symbol]:[Industry]],2,FALSE),"-")</f>
        <v>-</v>
      </c>
      <c r="D700" t="s">
        <v>1539</v>
      </c>
      <c r="E700">
        <v>6608.2022515949902</v>
      </c>
      <c r="F700">
        <v>485.45</v>
      </c>
      <c r="G700">
        <v>0.274254624985943</v>
      </c>
      <c r="H700">
        <v>-0.98151307693822798</v>
      </c>
      <c r="I700">
        <v>-19.8806763026558</v>
      </c>
      <c r="J700">
        <v>4.2962238350665896</v>
      </c>
      <c r="K700">
        <v>467.26332038605699</v>
      </c>
      <c r="L700">
        <v>450.07984589968498</v>
      </c>
      <c r="M700">
        <v>67.211352624601105</v>
      </c>
      <c r="N700">
        <v>1.18346665410789</v>
      </c>
      <c r="O700">
        <v>18.838191368833002</v>
      </c>
      <c r="P700">
        <v>41.820040899795401</v>
      </c>
    </row>
    <row r="701" spans="1:17" x14ac:dyDescent="0.3">
      <c r="A701" t="s">
        <v>1540</v>
      </c>
      <c r="B701" t="s">
        <v>1541</v>
      </c>
      <c r="C701" t="str">
        <f>IFERROR(VLOOKUP(Table1[[#This Row],[Ticker]],[1]!Table2[[Symbol]:[Industry]],2,FALSE),"-")</f>
        <v>-</v>
      </c>
      <c r="D701" t="s">
        <v>46</v>
      </c>
      <c r="E701">
        <v>6577.34497431</v>
      </c>
      <c r="F701">
        <v>234.3</v>
      </c>
      <c r="G701">
        <v>103.976580572206</v>
      </c>
      <c r="H701">
        <v>-11.7358961522842</v>
      </c>
      <c r="I701">
        <v>13.8792829152957</v>
      </c>
      <c r="J701">
        <v>-2.2618221493237698</v>
      </c>
      <c r="K701">
        <v>230.890813376182</v>
      </c>
      <c r="L701">
        <v>187.67254575893301</v>
      </c>
      <c r="M701">
        <v>44.187918922377598</v>
      </c>
      <c r="N701">
        <v>0.46285966210768298</v>
      </c>
      <c r="O701">
        <v>16.047801963294901</v>
      </c>
      <c r="P701">
        <v>135.47738693467301</v>
      </c>
      <c r="Q701">
        <v>8.9553861870267995E-2</v>
      </c>
    </row>
    <row r="702" spans="1:17" x14ac:dyDescent="0.3">
      <c r="A702" t="s">
        <v>1542</v>
      </c>
      <c r="B702" t="s">
        <v>1543</v>
      </c>
      <c r="C702" t="str">
        <f>IFERROR(VLOOKUP(Table1[[#This Row],[Ticker]],[1]!Table2[[Symbol]:[Industry]],2,FALSE),"-")</f>
        <v>-</v>
      </c>
      <c r="D702" t="s">
        <v>21</v>
      </c>
      <c r="E702">
        <v>6569.4527163100001</v>
      </c>
      <c r="F702">
        <v>793.3</v>
      </c>
      <c r="G702">
        <v>27.826614553141798</v>
      </c>
      <c r="H702">
        <v>-14.140836673073199</v>
      </c>
      <c r="I702">
        <v>27.396186253745299</v>
      </c>
      <c r="J702">
        <v>-1.2406449926741201</v>
      </c>
      <c r="K702">
        <v>824.85325481855398</v>
      </c>
      <c r="L702">
        <v>694.13457016438895</v>
      </c>
      <c r="M702">
        <v>44.5798844572966</v>
      </c>
      <c r="N702">
        <v>0.87660016068271296</v>
      </c>
      <c r="O702">
        <v>16.941888314635001</v>
      </c>
      <c r="P702">
        <v>91.156626506023997</v>
      </c>
      <c r="Q702">
        <v>0.120635718512804</v>
      </c>
    </row>
    <row r="703" spans="1:17" x14ac:dyDescent="0.3">
      <c r="A703" t="s">
        <v>1544</v>
      </c>
      <c r="B703" t="s">
        <v>1545</v>
      </c>
      <c r="C703" t="str">
        <f>IFERROR(VLOOKUP(Table1[[#This Row],[Ticker]],[1]!Table2[[Symbol]:[Industry]],2,FALSE),"-")</f>
        <v>-</v>
      </c>
      <c r="D703" t="s">
        <v>446</v>
      </c>
      <c r="E703">
        <v>6568.4337033900001</v>
      </c>
      <c r="F703">
        <v>594.1</v>
      </c>
      <c r="G703">
        <v>-44.201198817111298</v>
      </c>
      <c r="H703">
        <v>-13.665459171214</v>
      </c>
      <c r="I703">
        <v>-12.244400194694</v>
      </c>
      <c r="J703">
        <v>-3.99385593453334</v>
      </c>
      <c r="K703">
        <v>631.68294843957494</v>
      </c>
      <c r="L703">
        <v>642.08273384367703</v>
      </c>
      <c r="M703">
        <v>42.715165052150901</v>
      </c>
      <c r="N703">
        <v>0.64699692228231698</v>
      </c>
      <c r="O703">
        <v>30.6177411210234</v>
      </c>
      <c r="P703">
        <v>13.954157475783999</v>
      </c>
      <c r="Q703">
        <v>-5.8286470764689E-2</v>
      </c>
    </row>
    <row r="704" spans="1:17" hidden="1" x14ac:dyDescent="0.3">
      <c r="A704" t="s">
        <v>1546</v>
      </c>
      <c r="B704" t="s">
        <v>1547</v>
      </c>
      <c r="C704" t="str">
        <f>IFERROR(VLOOKUP(Table1[[#This Row],[Ticker]],[1]!Table2[[Symbol]:[Industry]],2,FALSE),"-")</f>
        <v>-</v>
      </c>
      <c r="D704" t="s">
        <v>133</v>
      </c>
      <c r="E704">
        <v>6560.2365376099997</v>
      </c>
      <c r="F704">
        <v>169.33</v>
      </c>
      <c r="G704">
        <v>-27.677381597588099</v>
      </c>
      <c r="H704">
        <v>-9.1833616400979405</v>
      </c>
      <c r="I704">
        <v>-10.522570829534001</v>
      </c>
      <c r="J704">
        <v>3.6345502142648298</v>
      </c>
      <c r="M704">
        <v>61.163101815158299</v>
      </c>
      <c r="O704">
        <v>16.636154255005</v>
      </c>
      <c r="P704">
        <v>25.429629629629598</v>
      </c>
    </row>
    <row r="705" spans="1:17" x14ac:dyDescent="0.3">
      <c r="A705" t="s">
        <v>1548</v>
      </c>
      <c r="B705" t="s">
        <v>1549</v>
      </c>
      <c r="C705" t="str">
        <f>IFERROR(VLOOKUP(Table1[[#This Row],[Ticker]],[1]!Table2[[Symbol]:[Industry]],2,FALSE),"-")</f>
        <v>-</v>
      </c>
      <c r="D705" t="s">
        <v>139</v>
      </c>
      <c r="E705">
        <v>6554.67979302</v>
      </c>
      <c r="F705">
        <v>222.12</v>
      </c>
      <c r="G705">
        <v>114.500680886429</v>
      </c>
      <c r="H705">
        <v>7.1045555200658299</v>
      </c>
      <c r="I705">
        <v>24.494855887386599</v>
      </c>
      <c r="J705">
        <v>-0.64085097867072405</v>
      </c>
      <c r="K705">
        <v>205.63298672416599</v>
      </c>
      <c r="L705">
        <v>164.202603724071</v>
      </c>
      <c r="M705">
        <v>61.508529546286397</v>
      </c>
      <c r="N705">
        <v>0.369883319802365</v>
      </c>
      <c r="O705">
        <v>7.58598955519538</v>
      </c>
      <c r="P705">
        <v>166.97115384615299</v>
      </c>
      <c r="Q705">
        <v>0.170193673800869</v>
      </c>
    </row>
    <row r="706" spans="1:17" hidden="1" x14ac:dyDescent="0.3">
      <c r="A706" t="s">
        <v>1550</v>
      </c>
      <c r="B706" t="s">
        <v>1551</v>
      </c>
      <c r="C706" t="str">
        <f>IFERROR(VLOOKUP(Table1[[#This Row],[Ticker]],[1]!Table2[[Symbol]:[Industry]],2,FALSE),"-")</f>
        <v>-</v>
      </c>
      <c r="D706" t="s">
        <v>121</v>
      </c>
      <c r="E706">
        <v>6537.5555221799996</v>
      </c>
      <c r="F706">
        <v>570.6</v>
      </c>
      <c r="G706">
        <v>-24.140145678857401</v>
      </c>
      <c r="H706">
        <v>-4.6220832549002999</v>
      </c>
      <c r="I706">
        <v>-1.81870535713313</v>
      </c>
      <c r="J706">
        <v>-2.7739118525202899</v>
      </c>
      <c r="K706">
        <v>557.29061629382102</v>
      </c>
      <c r="L706">
        <v>536.45950763970097</v>
      </c>
      <c r="M706">
        <v>49.584723763165201</v>
      </c>
      <c r="N706">
        <v>0.36902264409674002</v>
      </c>
      <c r="O706">
        <v>10.4013319313003</v>
      </c>
      <c r="P706">
        <v>22.184154175588802</v>
      </c>
      <c r="Q706">
        <v>2.5754891551392E-2</v>
      </c>
    </row>
    <row r="707" spans="1:17" x14ac:dyDescent="0.3">
      <c r="A707" t="s">
        <v>1552</v>
      </c>
      <c r="B707" t="s">
        <v>1553</v>
      </c>
      <c r="C707" t="str">
        <f>IFERROR(VLOOKUP(Table1[[#This Row],[Ticker]],[1]!Table2[[Symbol]:[Industry]],2,FALSE),"-")</f>
        <v>-</v>
      </c>
      <c r="D707" t="s">
        <v>407</v>
      </c>
      <c r="E707">
        <v>6515.8596677619998</v>
      </c>
      <c r="F707">
        <v>209.74</v>
      </c>
      <c r="G707">
        <v>116.317954163053</v>
      </c>
      <c r="H707">
        <v>-4.4623771129080501</v>
      </c>
      <c r="I707">
        <v>12.3303525831999</v>
      </c>
      <c r="J707">
        <v>-1.7502161755126</v>
      </c>
      <c r="K707">
        <v>205.45980107158499</v>
      </c>
      <c r="L707">
        <v>173.01382001310699</v>
      </c>
      <c r="M707">
        <v>53.334527753115303</v>
      </c>
      <c r="N707">
        <v>0.48458182908682801</v>
      </c>
      <c r="O707">
        <v>5.9120816248688701</v>
      </c>
      <c r="P707">
        <v>194.165497896213</v>
      </c>
      <c r="Q707">
        <v>0.118416366950609</v>
      </c>
    </row>
    <row r="708" spans="1:17" hidden="1" x14ac:dyDescent="0.3">
      <c r="A708" t="s">
        <v>1554</v>
      </c>
      <c r="B708" t="s">
        <v>1555</v>
      </c>
      <c r="C708" t="str">
        <f>IFERROR(VLOOKUP(Table1[[#This Row],[Ticker]],[1]!Table2[[Symbol]:[Industry]],2,FALSE),"-")</f>
        <v>-</v>
      </c>
      <c r="D708" t="s">
        <v>1357</v>
      </c>
      <c r="E708">
        <v>6496.9056107910001</v>
      </c>
      <c r="F708">
        <v>1175.26</v>
      </c>
      <c r="G708">
        <v>-21.0907739603179</v>
      </c>
      <c r="H708">
        <v>0.563189488482842</v>
      </c>
      <c r="I708">
        <v>-8.6781436952255504</v>
      </c>
      <c r="J708">
        <v>-1.03046947114688</v>
      </c>
      <c r="K708">
        <v>1161.86966037362</v>
      </c>
      <c r="L708">
        <v>1134.2231219954199</v>
      </c>
      <c r="M708">
        <v>63.340787818078198</v>
      </c>
      <c r="N708">
        <v>1.15055064371025</v>
      </c>
      <c r="O708">
        <v>12.7733437707401</v>
      </c>
      <c r="P708">
        <v>35.741097931416803</v>
      </c>
    </row>
    <row r="709" spans="1:17" hidden="1" x14ac:dyDescent="0.3">
      <c r="A709" t="s">
        <v>1556</v>
      </c>
      <c r="B709" t="s">
        <v>1557</v>
      </c>
      <c r="C709" t="str">
        <f>IFERROR(VLOOKUP(Table1[[#This Row],[Ticker]],[1]!Table2[[Symbol]:[Industry]],2,FALSE),"-")</f>
        <v>-</v>
      </c>
      <c r="D709" t="s">
        <v>848</v>
      </c>
      <c r="E709">
        <v>6467.0127599999996</v>
      </c>
      <c r="F709">
        <v>754</v>
      </c>
      <c r="G709">
        <v>64.800241112234303</v>
      </c>
      <c r="H709">
        <v>-10.808407534416901</v>
      </c>
      <c r="I709">
        <v>-15.823133376206</v>
      </c>
      <c r="J709">
        <v>-4.3856683813880997</v>
      </c>
      <c r="K709">
        <v>765.389766554988</v>
      </c>
      <c r="L709">
        <v>660.34452809575396</v>
      </c>
      <c r="M709">
        <v>47.713972078329398</v>
      </c>
      <c r="N709">
        <v>0.27011055514265803</v>
      </c>
      <c r="O709">
        <v>23.4482758620689</v>
      </c>
      <c r="P709">
        <v>104.031930726559</v>
      </c>
      <c r="Q709">
        <v>6.5372354030040006E-2</v>
      </c>
    </row>
    <row r="710" spans="1:17" hidden="1" x14ac:dyDescent="0.3">
      <c r="A710" t="s">
        <v>1558</v>
      </c>
      <c r="B710" t="s">
        <v>1559</v>
      </c>
      <c r="C710" t="str">
        <f>IFERROR(VLOOKUP(Table1[[#This Row],[Ticker]],[1]!Table2[[Symbol]:[Industry]],2,FALSE),"-")</f>
        <v>-</v>
      </c>
      <c r="D710" t="s">
        <v>1560</v>
      </c>
      <c r="E710">
        <v>6453.7385880000002</v>
      </c>
      <c r="F710">
        <v>501.6</v>
      </c>
      <c r="G710">
        <v>85.548664895300604</v>
      </c>
      <c r="H710">
        <v>-0.83077314106461897</v>
      </c>
      <c r="I710">
        <v>28.515272227135899</v>
      </c>
      <c r="J710">
        <v>-0.12048163602041199</v>
      </c>
      <c r="K710">
        <v>442.33629830480902</v>
      </c>
      <c r="L710">
        <v>366.97677457248199</v>
      </c>
      <c r="M710">
        <v>79.624870742597693</v>
      </c>
      <c r="N710">
        <v>1.12957195771313</v>
      </c>
      <c r="O710">
        <v>0.67683413078150001</v>
      </c>
      <c r="P710">
        <v>132.76102088166999</v>
      </c>
      <c r="Q710">
        <v>0.15173936586707501</v>
      </c>
    </row>
    <row r="711" spans="1:17" x14ac:dyDescent="0.3">
      <c r="A711" t="s">
        <v>1561</v>
      </c>
      <c r="B711" t="s">
        <v>1562</v>
      </c>
      <c r="C711" t="str">
        <f>IFERROR(VLOOKUP(Table1[[#This Row],[Ticker]],[1]!Table2[[Symbol]:[Industry]],2,FALSE),"-")</f>
        <v>-</v>
      </c>
      <c r="D711" t="s">
        <v>46</v>
      </c>
      <c r="E711">
        <v>6441.0261982499997</v>
      </c>
      <c r="F711">
        <v>851.25</v>
      </c>
      <c r="G711">
        <v>82.744145342765705</v>
      </c>
      <c r="H711">
        <v>-1.96310060239249</v>
      </c>
      <c r="I711">
        <v>8.9496455071683805</v>
      </c>
      <c r="J711">
        <v>-5.2716199855640902</v>
      </c>
      <c r="K711">
        <v>825.04318124784902</v>
      </c>
      <c r="L711">
        <v>677.42900369296797</v>
      </c>
      <c r="M711">
        <v>52.277071917537697</v>
      </c>
      <c r="N711">
        <v>0.435554229877337</v>
      </c>
      <c r="O711">
        <v>10.0499265785609</v>
      </c>
      <c r="P711">
        <v>121.6796875</v>
      </c>
      <c r="Q711">
        <v>0.15943381255539599</v>
      </c>
    </row>
    <row r="712" spans="1:17" hidden="1" x14ac:dyDescent="0.3">
      <c r="A712" t="s">
        <v>1563</v>
      </c>
      <c r="B712" t="s">
        <v>1564</v>
      </c>
      <c r="C712" t="str">
        <f>IFERROR(VLOOKUP(Table1[[#This Row],[Ticker]],[1]!Table2[[Symbol]:[Industry]],2,FALSE),"-")</f>
        <v>-</v>
      </c>
      <c r="D712" t="s">
        <v>46</v>
      </c>
      <c r="E712">
        <v>6347.84</v>
      </c>
      <c r="F712">
        <v>90</v>
      </c>
      <c r="G712">
        <v>-36.105754757134399</v>
      </c>
      <c r="H712">
        <v>-0.73646508837380298</v>
      </c>
      <c r="I712">
        <v>-12.7009439890802</v>
      </c>
      <c r="J712">
        <v>-1.29115323183063</v>
      </c>
      <c r="K712">
        <v>90.728139044245395</v>
      </c>
      <c r="L712">
        <v>92.344511295762203</v>
      </c>
      <c r="M712">
        <v>53.081674366169402</v>
      </c>
      <c r="N712">
        <v>1.29100529100529</v>
      </c>
      <c r="O712">
        <v>9.44444444444445</v>
      </c>
      <c r="P712">
        <v>5.8823529411764701</v>
      </c>
    </row>
    <row r="713" spans="1:17" x14ac:dyDescent="0.3">
      <c r="A713" t="s">
        <v>1565</v>
      </c>
      <c r="B713" t="s">
        <v>1566</v>
      </c>
      <c r="C713" t="str">
        <f>IFERROR(VLOOKUP(Table1[[#This Row],[Ticker]],[1]!Table2[[Symbol]:[Industry]],2,FALSE),"-")</f>
        <v>-</v>
      </c>
      <c r="D713" t="s">
        <v>473</v>
      </c>
      <c r="E713">
        <v>6322.0216221199998</v>
      </c>
      <c r="F713">
        <v>1170.55</v>
      </c>
      <c r="G713">
        <v>-37.719110261089703</v>
      </c>
      <c r="H713">
        <v>2.0389332326815199</v>
      </c>
      <c r="I713">
        <v>-9.76830241328007</v>
      </c>
      <c r="J713">
        <v>2.5426849334657602</v>
      </c>
      <c r="K713">
        <v>1104.77179570526</v>
      </c>
      <c r="L713">
        <v>1117.3815284672701</v>
      </c>
      <c r="M713">
        <v>60.968638815088397</v>
      </c>
      <c r="N713">
        <v>0.56133406098314897</v>
      </c>
      <c r="O713">
        <v>20.003417197044101</v>
      </c>
      <c r="P713">
        <v>25.420550733954698</v>
      </c>
      <c r="Q713">
        <v>-5.1420711544401997E-2</v>
      </c>
    </row>
    <row r="714" spans="1:17" x14ac:dyDescent="0.3">
      <c r="A714" t="s">
        <v>1567</v>
      </c>
      <c r="B714" t="s">
        <v>1568</v>
      </c>
      <c r="C714" t="str">
        <f>IFERROR(VLOOKUP(Table1[[#This Row],[Ticker]],[1]!Table2[[Symbol]:[Industry]],2,FALSE),"-")</f>
        <v>-</v>
      </c>
      <c r="D714" t="s">
        <v>193</v>
      </c>
      <c r="E714">
        <v>6301.2734466000002</v>
      </c>
      <c r="F714">
        <v>517</v>
      </c>
      <c r="G714">
        <v>27.287102385722701</v>
      </c>
      <c r="H714">
        <v>0.52277936495420196</v>
      </c>
      <c r="I714">
        <v>12.3595301279976</v>
      </c>
      <c r="J714">
        <v>-4.1017047905836304</v>
      </c>
      <c r="K714">
        <v>494.07187434880501</v>
      </c>
      <c r="L714">
        <v>423.53351751203098</v>
      </c>
      <c r="M714">
        <v>53.577438050283703</v>
      </c>
      <c r="N714">
        <v>0.71012676931712804</v>
      </c>
      <c r="O714">
        <v>4.9323017408123802</v>
      </c>
      <c r="P714">
        <v>78.861788617886106</v>
      </c>
      <c r="Q714">
        <v>0.20918412889483001</v>
      </c>
    </row>
    <row r="715" spans="1:17" x14ac:dyDescent="0.3">
      <c r="A715" t="s">
        <v>1569</v>
      </c>
      <c r="B715" t="s">
        <v>1570</v>
      </c>
      <c r="C715" t="str">
        <f>IFERROR(VLOOKUP(Table1[[#This Row],[Ticker]],[1]!Table2[[Symbol]:[Industry]],2,FALSE),"-")</f>
        <v>-</v>
      </c>
      <c r="D715" t="s">
        <v>898</v>
      </c>
      <c r="E715">
        <v>6287.8087546819997</v>
      </c>
      <c r="F715">
        <v>212.42</v>
      </c>
      <c r="G715">
        <v>28.371433324802201</v>
      </c>
      <c r="H715">
        <v>-9.5727482742145096</v>
      </c>
      <c r="I715">
        <v>-4.4338695752168702</v>
      </c>
      <c r="J715">
        <v>-3.0881027075217702</v>
      </c>
      <c r="K715">
        <v>212.29892406755201</v>
      </c>
      <c r="L715">
        <v>195.595652353502</v>
      </c>
      <c r="M715">
        <v>57.573362820631097</v>
      </c>
      <c r="N715">
        <v>0.721029170627421</v>
      </c>
      <c r="O715">
        <v>19.856887298747701</v>
      </c>
      <c r="P715">
        <v>69.124203821655996</v>
      </c>
      <c r="Q715">
        <v>6.6249521614884996E-2</v>
      </c>
    </row>
    <row r="716" spans="1:17" hidden="1" x14ac:dyDescent="0.3">
      <c r="A716" t="s">
        <v>1571</v>
      </c>
      <c r="B716" t="s">
        <v>1572</v>
      </c>
      <c r="C716" t="str">
        <f>IFERROR(VLOOKUP(Table1[[#This Row],[Ticker]],[1]!Table2[[Symbol]:[Industry]],2,FALSE),"-")</f>
        <v>-</v>
      </c>
      <c r="D716" t="s">
        <v>1055</v>
      </c>
      <c r="E716">
        <v>6266.1528877000001</v>
      </c>
      <c r="F716">
        <v>115</v>
      </c>
      <c r="G716">
        <v>-29.855754757134399</v>
      </c>
      <c r="H716">
        <v>-0.73646508837380298</v>
      </c>
      <c r="I716">
        <v>-12.7009439890802</v>
      </c>
      <c r="M716">
        <v>50</v>
      </c>
      <c r="N716">
        <v>0.14285714285714199</v>
      </c>
      <c r="O716">
        <v>0</v>
      </c>
      <c r="P716">
        <v>0</v>
      </c>
    </row>
    <row r="717" spans="1:17" hidden="1" x14ac:dyDescent="0.3">
      <c r="A717" t="s">
        <v>1573</v>
      </c>
      <c r="B717" t="s">
        <v>1574</v>
      </c>
      <c r="C717" t="str">
        <f>IFERROR(VLOOKUP(Table1[[#This Row],[Ticker]],[1]!Table2[[Symbol]:[Industry]],2,FALSE),"-")</f>
        <v>-</v>
      </c>
      <c r="D717" t="s">
        <v>24</v>
      </c>
      <c r="E717">
        <v>6222.598411125</v>
      </c>
      <c r="F717">
        <v>594.95000000000005</v>
      </c>
      <c r="G717">
        <v>31.749569159747299</v>
      </c>
      <c r="H717">
        <v>-9.6022251734607895</v>
      </c>
      <c r="I717">
        <v>18.244362492706799</v>
      </c>
      <c r="J717">
        <v>5.1318418001068897</v>
      </c>
      <c r="K717">
        <v>618.958624787487</v>
      </c>
      <c r="M717">
        <v>49.412013804215597</v>
      </c>
      <c r="N717">
        <v>1.4381709791594499</v>
      </c>
      <c r="O717">
        <v>27.893100260526001</v>
      </c>
      <c r="P717">
        <v>63</v>
      </c>
    </row>
    <row r="718" spans="1:17" x14ac:dyDescent="0.3">
      <c r="A718" t="s">
        <v>1575</v>
      </c>
      <c r="B718" t="s">
        <v>1576</v>
      </c>
      <c r="C718" t="str">
        <f>IFERROR(VLOOKUP(Table1[[#This Row],[Ticker]],[1]!Table2[[Symbol]:[Industry]],2,FALSE),"-")</f>
        <v>-</v>
      </c>
      <c r="D718" t="s">
        <v>262</v>
      </c>
      <c r="E718">
        <v>6195.3944068800001</v>
      </c>
      <c r="F718">
        <v>781.2</v>
      </c>
      <c r="G718">
        <v>6.3367138621124504</v>
      </c>
      <c r="H718">
        <v>1.3973032639916101</v>
      </c>
      <c r="I718">
        <v>-22.8871937016578</v>
      </c>
      <c r="J718">
        <v>-1.5587714298680999</v>
      </c>
      <c r="K718">
        <v>762.79617703090696</v>
      </c>
      <c r="L718">
        <v>702.57268593428103</v>
      </c>
      <c r="M718">
        <v>48.073777796174603</v>
      </c>
      <c r="N718">
        <v>0.99160545032465297</v>
      </c>
      <c r="O718">
        <v>13.133640552995301</v>
      </c>
      <c r="P718">
        <v>42.554744525547399</v>
      </c>
    </row>
    <row r="719" spans="1:17" hidden="1" x14ac:dyDescent="0.3">
      <c r="A719" t="s">
        <v>1577</v>
      </c>
      <c r="B719" t="s">
        <v>1578</v>
      </c>
      <c r="C719" t="str">
        <f>IFERROR(VLOOKUP(Table1[[#This Row],[Ticker]],[1]!Table2[[Symbol]:[Industry]],2,FALSE),"-")</f>
        <v>-</v>
      </c>
      <c r="D719" t="s">
        <v>248</v>
      </c>
      <c r="E719">
        <v>6182.4675937499997</v>
      </c>
      <c r="F719">
        <v>5583.75</v>
      </c>
      <c r="G719">
        <v>147.88748041994401</v>
      </c>
      <c r="H719">
        <v>7.6221060628589701</v>
      </c>
      <c r="I719">
        <v>47.597332095723097</v>
      </c>
      <c r="J719">
        <v>12.991197300519801</v>
      </c>
      <c r="K719">
        <v>4878.16016054593</v>
      </c>
      <c r="L719">
        <v>3857.74691150534</v>
      </c>
      <c r="M719">
        <v>78.7474766270564</v>
      </c>
      <c r="N719">
        <v>0.888237997378309</v>
      </c>
      <c r="O719">
        <v>1.9028430714125699</v>
      </c>
      <c r="P719">
        <v>181.566738944077</v>
      </c>
      <c r="Q719">
        <v>0.139771337002392</v>
      </c>
    </row>
    <row r="720" spans="1:17" x14ac:dyDescent="0.3">
      <c r="A720" t="s">
        <v>1579</v>
      </c>
      <c r="B720" t="s">
        <v>1580</v>
      </c>
      <c r="C720" t="str">
        <f>IFERROR(VLOOKUP(Table1[[#This Row],[Ticker]],[1]!Table2[[Symbol]:[Industry]],2,FALSE),"-")</f>
        <v>-</v>
      </c>
      <c r="D720" t="s">
        <v>80</v>
      </c>
      <c r="E720">
        <v>6134.7950182000004</v>
      </c>
      <c r="F720">
        <v>299.45</v>
      </c>
      <c r="G720">
        <v>32.140458388659397</v>
      </c>
      <c r="H720">
        <v>-9.9101037204008104</v>
      </c>
      <c r="I720">
        <v>11.888196847200099</v>
      </c>
      <c r="J720">
        <v>-9.2762833433548</v>
      </c>
      <c r="K720">
        <v>308.507861148823</v>
      </c>
      <c r="L720">
        <v>252.657601982443</v>
      </c>
      <c r="M720">
        <v>27.4793361545191</v>
      </c>
      <c r="N720">
        <v>0.56526619837969805</v>
      </c>
      <c r="O720">
        <v>23.426281516112802</v>
      </c>
      <c r="P720">
        <v>86.051568810189494</v>
      </c>
      <c r="Q720">
        <v>6.0967581373101001E-2</v>
      </c>
    </row>
    <row r="721" spans="1:17" x14ac:dyDescent="0.3">
      <c r="A721" t="s">
        <v>1581</v>
      </c>
      <c r="B721" t="s">
        <v>1582</v>
      </c>
      <c r="C721" t="str">
        <f>IFERROR(VLOOKUP(Table1[[#This Row],[Ticker]],[1]!Table2[[Symbol]:[Industry]],2,FALSE),"-")</f>
        <v>-</v>
      </c>
      <c r="D721" t="s">
        <v>1374</v>
      </c>
      <c r="E721">
        <v>6123.2836247449904</v>
      </c>
      <c r="F721">
        <v>946.45</v>
      </c>
      <c r="G721">
        <v>3.8708436179980499</v>
      </c>
      <c r="H721">
        <v>16.908777857850801</v>
      </c>
      <c r="I721">
        <v>0.200165398966973</v>
      </c>
      <c r="J721">
        <v>6.7303887182827404</v>
      </c>
      <c r="K721">
        <v>813.80478603084805</v>
      </c>
      <c r="L721">
        <v>773.25589918069295</v>
      </c>
      <c r="M721">
        <v>81.230123575426305</v>
      </c>
      <c r="N721">
        <v>1.23519831433</v>
      </c>
      <c r="O721">
        <v>15.061545776321999</v>
      </c>
      <c r="P721">
        <v>55.054062909567499</v>
      </c>
      <c r="Q721">
        <v>0.127863101264726</v>
      </c>
    </row>
    <row r="722" spans="1:17" x14ac:dyDescent="0.3">
      <c r="A722" t="s">
        <v>1583</v>
      </c>
      <c r="B722" t="s">
        <v>1584</v>
      </c>
      <c r="C722" t="str">
        <f>IFERROR(VLOOKUP(Table1[[#This Row],[Ticker]],[1]!Table2[[Symbol]:[Industry]],2,FALSE),"-")</f>
        <v>-</v>
      </c>
      <c r="D722" t="s">
        <v>528</v>
      </c>
      <c r="E722">
        <v>6112.0408301999996</v>
      </c>
      <c r="F722">
        <v>291.60000000000002</v>
      </c>
      <c r="G722">
        <v>-19.2545789558827</v>
      </c>
      <c r="H722">
        <v>-5.3887588150717898</v>
      </c>
      <c r="I722">
        <v>-37.824197892120502</v>
      </c>
      <c r="J722">
        <v>1.9018292243097199</v>
      </c>
      <c r="K722">
        <v>301.12429557316398</v>
      </c>
      <c r="L722">
        <v>313.84806680880502</v>
      </c>
      <c r="M722">
        <v>45.143375819487602</v>
      </c>
      <c r="N722">
        <v>0.60531070647585095</v>
      </c>
      <c r="O722">
        <v>38.984910836762701</v>
      </c>
      <c r="P722">
        <v>14.555097230406499</v>
      </c>
      <c r="Q722">
        <v>0.10703661622310599</v>
      </c>
    </row>
    <row r="723" spans="1:17" x14ac:dyDescent="0.3">
      <c r="A723" t="s">
        <v>1585</v>
      </c>
      <c r="B723" t="s">
        <v>1586</v>
      </c>
      <c r="C723" t="str">
        <f>IFERROR(VLOOKUP(Table1[[#This Row],[Ticker]],[1]!Table2[[Symbol]:[Industry]],2,FALSE),"-")</f>
        <v>-</v>
      </c>
      <c r="D723" t="s">
        <v>262</v>
      </c>
      <c r="E723">
        <v>6102.26879964</v>
      </c>
      <c r="F723">
        <v>1357.35</v>
      </c>
      <c r="G723">
        <v>-42.194297769275899</v>
      </c>
      <c r="H723">
        <v>-5.9876460006932204</v>
      </c>
      <c r="I723">
        <v>-11.685092236456899</v>
      </c>
      <c r="J723">
        <v>3.3108794277559799</v>
      </c>
      <c r="K723">
        <v>1368.9282020150699</v>
      </c>
      <c r="L723">
        <v>1417.49898031929</v>
      </c>
      <c r="M723">
        <v>51.805688838478098</v>
      </c>
      <c r="N723">
        <v>0.98425209363539701</v>
      </c>
      <c r="O723">
        <v>39.827605260249697</v>
      </c>
      <c r="P723">
        <v>18.742892135421201</v>
      </c>
      <c r="Q723">
        <v>-4.9212050907652002E-2</v>
      </c>
    </row>
    <row r="724" spans="1:17" hidden="1" x14ac:dyDescent="0.3">
      <c r="A724" t="s">
        <v>1587</v>
      </c>
      <c r="B724" t="s">
        <v>1588</v>
      </c>
      <c r="C724" t="str">
        <f>IFERROR(VLOOKUP(Table1[[#This Row],[Ticker]],[1]!Table2[[Symbol]:[Industry]],2,FALSE),"-")</f>
        <v>-</v>
      </c>
      <c r="D724" t="s">
        <v>283</v>
      </c>
      <c r="E724">
        <v>6082.8581571099903</v>
      </c>
      <c r="F724">
        <v>5559.05</v>
      </c>
      <c r="G724">
        <v>75.707607295892203</v>
      </c>
      <c r="H724">
        <v>31.292029929731399</v>
      </c>
      <c r="I724">
        <v>21.6486421386461</v>
      </c>
      <c r="J724">
        <v>1.71011152754197</v>
      </c>
      <c r="K724">
        <v>4691.4234033868497</v>
      </c>
      <c r="L724">
        <v>3926.49337634121</v>
      </c>
      <c r="M724">
        <v>73.718019309780303</v>
      </c>
      <c r="N724">
        <v>1.5108514377175599</v>
      </c>
      <c r="O724">
        <v>3.7947131254440798</v>
      </c>
      <c r="P724">
        <v>133.84864546525301</v>
      </c>
      <c r="Q724">
        <v>0.146859312209144</v>
      </c>
    </row>
    <row r="725" spans="1:17" hidden="1" x14ac:dyDescent="0.3">
      <c r="A725" t="s">
        <v>1589</v>
      </c>
      <c r="B725" t="s">
        <v>1590</v>
      </c>
      <c r="C725" t="str">
        <f>IFERROR(VLOOKUP(Table1[[#This Row],[Ticker]],[1]!Table2[[Symbol]:[Industry]],2,FALSE),"-")</f>
        <v>-</v>
      </c>
      <c r="D725" t="s">
        <v>163</v>
      </c>
      <c r="E725">
        <v>6035.0748616000001</v>
      </c>
      <c r="F725">
        <v>5339.3</v>
      </c>
      <c r="G725">
        <v>151.578482991096</v>
      </c>
      <c r="H725">
        <v>3.3078568112537599</v>
      </c>
      <c r="I725">
        <v>71.165580340269898</v>
      </c>
      <c r="J725">
        <v>0.102484161766651</v>
      </c>
      <c r="K725">
        <v>4727.3336457914602</v>
      </c>
      <c r="L725">
        <v>3626.9157741969402</v>
      </c>
      <c r="M725">
        <v>75.034451586826805</v>
      </c>
      <c r="N725">
        <v>0.49959919019946297</v>
      </c>
      <c r="O725">
        <v>6.5617215739890797</v>
      </c>
      <c r="P725">
        <v>211.783941605839</v>
      </c>
      <c r="Q725">
        <v>0.21678233402706301</v>
      </c>
    </row>
    <row r="726" spans="1:17" hidden="1" x14ac:dyDescent="0.3">
      <c r="A726" t="s">
        <v>1591</v>
      </c>
      <c r="B726" t="s">
        <v>1592</v>
      </c>
      <c r="C726" t="str">
        <f>IFERROR(VLOOKUP(Table1[[#This Row],[Ticker]],[1]!Table2[[Symbol]:[Industry]],2,FALSE),"-")</f>
        <v>-</v>
      </c>
      <c r="D726" t="s">
        <v>127</v>
      </c>
      <c r="E726">
        <v>6005.4863187199999</v>
      </c>
      <c r="F726">
        <v>383.6</v>
      </c>
      <c r="G726">
        <v>-20.3652452666249</v>
      </c>
      <c r="H726">
        <v>2.3244767398810402</v>
      </c>
      <c r="I726">
        <v>-3.21043449857078</v>
      </c>
      <c r="J726">
        <v>0.40353038167215999</v>
      </c>
      <c r="M726">
        <v>74.584580786846502</v>
      </c>
      <c r="O726">
        <v>2.1897810218977898</v>
      </c>
      <c r="P726">
        <v>17.994463242079298</v>
      </c>
    </row>
    <row r="727" spans="1:17" hidden="1" x14ac:dyDescent="0.3">
      <c r="A727" t="s">
        <v>1593</v>
      </c>
      <c r="B727" t="s">
        <v>1594</v>
      </c>
      <c r="C727" t="str">
        <f>IFERROR(VLOOKUP(Table1[[#This Row],[Ticker]],[1]!Table2[[Symbol]:[Industry]],2,FALSE),"-")</f>
        <v>-</v>
      </c>
      <c r="D727" t="s">
        <v>561</v>
      </c>
      <c r="E727">
        <v>5996.3206845300001</v>
      </c>
      <c r="F727">
        <v>1535.05</v>
      </c>
      <c r="G727">
        <v>8.6241730732670199</v>
      </c>
      <c r="H727">
        <v>-9.0540627006050194</v>
      </c>
      <c r="I727">
        <v>12.0745081547929</v>
      </c>
      <c r="J727">
        <v>0.91228263426565004</v>
      </c>
      <c r="K727">
        <v>1462.6102881179499</v>
      </c>
      <c r="L727">
        <v>1299.0618704528799</v>
      </c>
      <c r="M727">
        <v>57.333431846160501</v>
      </c>
      <c r="N727">
        <v>0.56090692150411403</v>
      </c>
      <c r="O727">
        <v>12.0484674766294</v>
      </c>
      <c r="P727">
        <v>57.441025641025597</v>
      </c>
      <c r="Q727">
        <v>-2.1550741078304E-2</v>
      </c>
    </row>
    <row r="728" spans="1:17" hidden="1" x14ac:dyDescent="0.3">
      <c r="A728" t="s">
        <v>1595</v>
      </c>
      <c r="B728" t="s">
        <v>1596</v>
      </c>
      <c r="C728" t="str">
        <f>IFERROR(VLOOKUP(Table1[[#This Row],[Ticker]],[1]!Table2[[Symbol]:[Industry]],2,FALSE),"-")</f>
        <v>-</v>
      </c>
      <c r="D728" t="s">
        <v>577</v>
      </c>
      <c r="E728">
        <v>5979.5084592399999</v>
      </c>
      <c r="F728">
        <v>414.8</v>
      </c>
      <c r="G728">
        <v>-39.887204708332703</v>
      </c>
      <c r="H728">
        <v>-1.42058870243371</v>
      </c>
      <c r="I728">
        <v>-16.370242642122498</v>
      </c>
      <c r="J728">
        <v>-1.2673946193336001</v>
      </c>
      <c r="K728">
        <v>430.33163037100798</v>
      </c>
      <c r="L728">
        <v>438.21533049866002</v>
      </c>
      <c r="M728">
        <v>32.5100765310684</v>
      </c>
      <c r="N728">
        <v>1.0167893303625699</v>
      </c>
      <c r="O728">
        <v>36.1017357762777</v>
      </c>
      <c r="P728">
        <v>5.5470737913486001</v>
      </c>
      <c r="Q728">
        <v>-5.8601470712834003E-2</v>
      </c>
    </row>
    <row r="729" spans="1:17" x14ac:dyDescent="0.3">
      <c r="A729" t="s">
        <v>1597</v>
      </c>
      <c r="B729" t="s">
        <v>1598</v>
      </c>
      <c r="C729" t="str">
        <f>IFERROR(VLOOKUP(Table1[[#This Row],[Ticker]],[1]!Table2[[Symbol]:[Industry]],2,FALSE),"-")</f>
        <v>-</v>
      </c>
      <c r="D729" t="s">
        <v>201</v>
      </c>
      <c r="E729">
        <v>5939.1754342800004</v>
      </c>
      <c r="F729">
        <v>655.35</v>
      </c>
      <c r="G729">
        <v>34.7016840375925</v>
      </c>
      <c r="H729">
        <v>8.9760318224096096</v>
      </c>
      <c r="I729">
        <v>14.3418009949267</v>
      </c>
      <c r="J729">
        <v>10.690684824168599</v>
      </c>
      <c r="K729">
        <v>608.42972033154695</v>
      </c>
      <c r="L729">
        <v>532.94513971011202</v>
      </c>
      <c r="M729">
        <v>65.116825584746394</v>
      </c>
      <c r="N729">
        <v>1.15804125228653</v>
      </c>
      <c r="O729">
        <v>6.4240482185091903</v>
      </c>
      <c r="P729">
        <v>76.596604688763094</v>
      </c>
    </row>
    <row r="730" spans="1:17" x14ac:dyDescent="0.3">
      <c r="A730" t="s">
        <v>1599</v>
      </c>
      <c r="B730" t="s">
        <v>1600</v>
      </c>
      <c r="C730" t="str">
        <f>IFERROR(VLOOKUP(Table1[[#This Row],[Ticker]],[1]!Table2[[Symbol]:[Industry]],2,FALSE),"-")</f>
        <v>-</v>
      </c>
      <c r="D730" t="s">
        <v>72</v>
      </c>
      <c r="E730">
        <v>5861.5039999999999</v>
      </c>
      <c r="F730">
        <v>832.6</v>
      </c>
      <c r="G730">
        <v>86.347828727674695</v>
      </c>
      <c r="H730">
        <v>-15.293657778538799</v>
      </c>
      <c r="I730">
        <v>-23.980181028879901</v>
      </c>
      <c r="J730">
        <v>-0.48648492716233799</v>
      </c>
      <c r="K730">
        <v>865.89198806422303</v>
      </c>
      <c r="L730">
        <v>788.14896265363996</v>
      </c>
      <c r="M730">
        <v>46.207684553019298</v>
      </c>
      <c r="N730">
        <v>0.65167164604391403</v>
      </c>
      <c r="O730">
        <v>39.923132356473602</v>
      </c>
      <c r="P730">
        <v>118.874868559411</v>
      </c>
      <c r="Q730">
        <v>0.107632737278635</v>
      </c>
    </row>
    <row r="731" spans="1:17" x14ac:dyDescent="0.3">
      <c r="A731" t="s">
        <v>1601</v>
      </c>
      <c r="B731" t="s">
        <v>1602</v>
      </c>
      <c r="C731" t="str">
        <f>IFERROR(VLOOKUP(Table1[[#This Row],[Ticker]],[1]!Table2[[Symbol]:[Industry]],2,FALSE),"-")</f>
        <v>-</v>
      </c>
      <c r="D731" t="s">
        <v>1603</v>
      </c>
      <c r="E731">
        <v>5847.1288874399997</v>
      </c>
      <c r="F731">
        <v>328.2</v>
      </c>
      <c r="G731">
        <v>15.5585119686077</v>
      </c>
      <c r="H731">
        <v>-7.9240956775923603</v>
      </c>
      <c r="I731">
        <v>-0.53416340124706996</v>
      </c>
      <c r="J731">
        <v>-5.4206496347083402</v>
      </c>
      <c r="K731">
        <v>334.54139958596699</v>
      </c>
      <c r="L731">
        <v>294.77133658894599</v>
      </c>
      <c r="M731">
        <v>35.892827054120403</v>
      </c>
      <c r="N731">
        <v>0.46169592836290602</v>
      </c>
      <c r="O731">
        <v>23.0652041438147</v>
      </c>
      <c r="P731">
        <v>61.277641277641202</v>
      </c>
      <c r="Q731">
        <v>0.12932004815300499</v>
      </c>
    </row>
    <row r="732" spans="1:17" x14ac:dyDescent="0.3">
      <c r="A732" t="s">
        <v>1604</v>
      </c>
      <c r="B732" t="s">
        <v>1605</v>
      </c>
      <c r="C732" t="str">
        <f>IFERROR(VLOOKUP(Table1[[#This Row],[Ticker]],[1]!Table2[[Symbol]:[Industry]],2,FALSE),"-")</f>
        <v>-</v>
      </c>
      <c r="D732" t="s">
        <v>306</v>
      </c>
      <c r="E732">
        <v>5815.080444231</v>
      </c>
      <c r="F732">
        <v>172.89</v>
      </c>
      <c r="G732">
        <v>-19.734735648854102</v>
      </c>
      <c r="H732">
        <v>1.41180786866073</v>
      </c>
      <c r="I732">
        <v>-19.272140962871099</v>
      </c>
      <c r="J732">
        <v>6.0368690241127103</v>
      </c>
      <c r="K732">
        <v>163.951266865436</v>
      </c>
      <c r="L732">
        <v>165.29791052261501</v>
      </c>
      <c r="M732">
        <v>79.056326683532703</v>
      </c>
      <c r="N732">
        <v>0.91636019284129</v>
      </c>
      <c r="O732">
        <v>27.017178552836999</v>
      </c>
      <c r="P732">
        <v>32.941176470588204</v>
      </c>
      <c r="Q732">
        <v>-5.0041664213468999E-2</v>
      </c>
    </row>
    <row r="733" spans="1:17" x14ac:dyDescent="0.3">
      <c r="A733" t="s">
        <v>1606</v>
      </c>
      <c r="B733" t="s">
        <v>1607</v>
      </c>
      <c r="C733" t="str">
        <f>IFERROR(VLOOKUP(Table1[[#This Row],[Ticker]],[1]!Table2[[Symbol]:[Industry]],2,FALSE),"-")</f>
        <v>-</v>
      </c>
      <c r="D733" t="s">
        <v>306</v>
      </c>
      <c r="E733">
        <v>5814.7359590400001</v>
      </c>
      <c r="F733">
        <v>791.8</v>
      </c>
      <c r="G733">
        <v>-12.2384047868432</v>
      </c>
      <c r="H733">
        <v>-3.3612200058363202</v>
      </c>
      <c r="I733">
        <v>-15.505829522745</v>
      </c>
      <c r="J733">
        <v>2.3367662673953</v>
      </c>
      <c r="K733">
        <v>767.53712475280099</v>
      </c>
      <c r="L733">
        <v>761.21713706879302</v>
      </c>
      <c r="M733">
        <v>68.686660062576706</v>
      </c>
      <c r="N733">
        <v>0.82009749546310295</v>
      </c>
      <c r="O733">
        <v>9.7246779489770194</v>
      </c>
      <c r="P733">
        <v>22.7596899224806</v>
      </c>
      <c r="Q733">
        <v>5.4061832173114999E-2</v>
      </c>
    </row>
    <row r="734" spans="1:17" hidden="1" x14ac:dyDescent="0.3">
      <c r="A734" t="s">
        <v>1608</v>
      </c>
      <c r="B734" t="s">
        <v>1609</v>
      </c>
      <c r="C734" t="str">
        <f>IFERROR(VLOOKUP(Table1[[#This Row],[Ticker]],[1]!Table2[[Symbol]:[Industry]],2,FALSE),"-")</f>
        <v>-</v>
      </c>
      <c r="D734" t="s">
        <v>21</v>
      </c>
      <c r="E734">
        <v>5811.0652184</v>
      </c>
      <c r="F734">
        <v>491.2</v>
      </c>
      <c r="G734">
        <v>-28.136972400538799</v>
      </c>
      <c r="H734">
        <v>0.21493098194678001</v>
      </c>
      <c r="I734">
        <v>-2.8865017802718702</v>
      </c>
      <c r="J734">
        <v>1.5425136806311801</v>
      </c>
      <c r="K734">
        <v>480.40437251373402</v>
      </c>
      <c r="L734">
        <v>468.04877084672302</v>
      </c>
      <c r="M734">
        <v>62.158156142237601</v>
      </c>
      <c r="N734">
        <v>0.90517003189849699</v>
      </c>
      <c r="O734">
        <v>21.946254071661201</v>
      </c>
      <c r="P734">
        <v>25.9164316841835</v>
      </c>
      <c r="Q734">
        <v>8.7790781985221E-2</v>
      </c>
    </row>
    <row r="735" spans="1:17" hidden="1" x14ac:dyDescent="0.3">
      <c r="A735" t="s">
        <v>1610</v>
      </c>
      <c r="B735" t="s">
        <v>1611</v>
      </c>
      <c r="C735" t="str">
        <f>IFERROR(VLOOKUP(Table1[[#This Row],[Ticker]],[1]!Table2[[Symbol]:[Industry]],2,FALSE),"-")</f>
        <v>-</v>
      </c>
      <c r="D735" t="s">
        <v>528</v>
      </c>
      <c r="E735">
        <v>5745.16547584</v>
      </c>
      <c r="F735">
        <v>5781.65</v>
      </c>
      <c r="G735">
        <v>32.545582283959902</v>
      </c>
      <c r="H735">
        <v>-2.8458598718632899</v>
      </c>
      <c r="I735">
        <v>19.506961067915199</v>
      </c>
      <c r="J735">
        <v>-1.96264481677346</v>
      </c>
      <c r="K735">
        <v>5783.8717236847297</v>
      </c>
      <c r="L735">
        <v>4909.0218700573096</v>
      </c>
      <c r="M735">
        <v>49.130997439966301</v>
      </c>
      <c r="N735">
        <v>1.36487116398909</v>
      </c>
      <c r="O735">
        <v>15.8648482699575</v>
      </c>
      <c r="P735">
        <v>102.32537793952901</v>
      </c>
      <c r="Q735">
        <v>0.147371565650501</v>
      </c>
    </row>
    <row r="736" spans="1:17" hidden="1" x14ac:dyDescent="0.3">
      <c r="A736" t="s">
        <v>1612</v>
      </c>
      <c r="B736" t="s">
        <v>1613</v>
      </c>
      <c r="C736" t="str">
        <f>IFERROR(VLOOKUP(Table1[[#This Row],[Ticker]],[1]!Table2[[Symbol]:[Industry]],2,FALSE),"-")</f>
        <v>-</v>
      </c>
      <c r="D736" t="s">
        <v>552</v>
      </c>
      <c r="E736">
        <v>5743.0474318349998</v>
      </c>
      <c r="F736">
        <v>5970.35</v>
      </c>
      <c r="G736">
        <v>-29.1133078884884</v>
      </c>
      <c r="H736">
        <v>3.7072844773269802</v>
      </c>
      <c r="I736">
        <v>-13.7484201846865</v>
      </c>
      <c r="J736">
        <v>1.6469010776580999</v>
      </c>
      <c r="K736">
        <v>5777.9881017456</v>
      </c>
      <c r="L736">
        <v>5576.5589470093901</v>
      </c>
      <c r="M736">
        <v>64.677773303631696</v>
      </c>
      <c r="N736">
        <v>0.56494535224419995</v>
      </c>
      <c r="O736">
        <v>8.0338673612099605</v>
      </c>
      <c r="P736">
        <v>19.804751775896001</v>
      </c>
      <c r="Q736">
        <v>5.1229223639618002E-2</v>
      </c>
    </row>
    <row r="737" spans="1:17" hidden="1" x14ac:dyDescent="0.3">
      <c r="A737" t="s">
        <v>1614</v>
      </c>
      <c r="B737" t="s">
        <v>1615</v>
      </c>
      <c r="C737" t="str">
        <f>IFERROR(VLOOKUP(Table1[[#This Row],[Ticker]],[1]!Table2[[Symbol]:[Industry]],2,FALSE),"-")</f>
        <v>-</v>
      </c>
      <c r="D737" t="s">
        <v>1616</v>
      </c>
      <c r="E737">
        <v>5694.0387555959996</v>
      </c>
      <c r="F737">
        <v>44.76</v>
      </c>
      <c r="G737">
        <v>25.777068608651302</v>
      </c>
      <c r="H737">
        <v>22.127856519666299</v>
      </c>
      <c r="I737">
        <v>6.6908938343392803</v>
      </c>
      <c r="J737">
        <v>13.3480757340458</v>
      </c>
      <c r="K737">
        <v>37.036024663969798</v>
      </c>
      <c r="L737">
        <v>34.039907042154802</v>
      </c>
      <c r="M737">
        <v>86.400806769040102</v>
      </c>
      <c r="N737">
        <v>1.5304346862831499</v>
      </c>
      <c r="O737">
        <v>6.6800714924039202</v>
      </c>
      <c r="P737">
        <v>63.956043956043899</v>
      </c>
      <c r="Q737">
        <v>0.13968818140141101</v>
      </c>
    </row>
    <row r="738" spans="1:17" x14ac:dyDescent="0.3">
      <c r="A738" t="s">
        <v>1617</v>
      </c>
      <c r="B738" t="s">
        <v>1618</v>
      </c>
      <c r="C738" t="str">
        <f>IFERROR(VLOOKUP(Table1[[#This Row],[Ticker]],[1]!Table2[[Symbol]:[Industry]],2,FALSE),"-")</f>
        <v>-</v>
      </c>
      <c r="D738" t="s">
        <v>139</v>
      </c>
      <c r="E738">
        <v>5694.0150000000003</v>
      </c>
      <c r="F738">
        <v>199.79</v>
      </c>
      <c r="G738">
        <v>41.785138713655897</v>
      </c>
      <c r="H738">
        <v>-11.707816923646799</v>
      </c>
      <c r="I738">
        <v>-19.796968169503401</v>
      </c>
      <c r="J738">
        <v>-2.5080003560980502</v>
      </c>
      <c r="K738">
        <v>203.94896993226101</v>
      </c>
      <c r="L738">
        <v>187.03180836713099</v>
      </c>
      <c r="M738">
        <v>43.716562949145199</v>
      </c>
      <c r="N738">
        <v>0.34733875933260699</v>
      </c>
      <c r="O738">
        <v>32.614244957205003</v>
      </c>
      <c r="P738">
        <v>82.290145985401395</v>
      </c>
      <c r="Q738">
        <v>3.0540413028334001E-2</v>
      </c>
    </row>
    <row r="739" spans="1:17" hidden="1" x14ac:dyDescent="0.3">
      <c r="A739" t="s">
        <v>1619</v>
      </c>
      <c r="B739" t="s">
        <v>1620</v>
      </c>
      <c r="C739" t="str">
        <f>IFERROR(VLOOKUP(Table1[[#This Row],[Ticker]],[1]!Table2[[Symbol]:[Industry]],2,FALSE),"-")</f>
        <v>-</v>
      </c>
      <c r="D739" t="s">
        <v>51</v>
      </c>
      <c r="E739">
        <v>5659.40896204</v>
      </c>
      <c r="F739">
        <v>1301.2</v>
      </c>
      <c r="G739">
        <v>-16.6636361020084</v>
      </c>
      <c r="H739">
        <v>7.2577450026104797</v>
      </c>
      <c r="I739">
        <v>3.3739891063702099</v>
      </c>
      <c r="J739">
        <v>-0.88357065790821798</v>
      </c>
      <c r="K739">
        <v>1186.1810734774799</v>
      </c>
      <c r="M739">
        <v>66.263945541915902</v>
      </c>
      <c r="N739">
        <v>0.99222122326241502</v>
      </c>
      <c r="O739">
        <v>1.9020903781125</v>
      </c>
      <c r="P739">
        <v>34.144329896907202</v>
      </c>
    </row>
    <row r="740" spans="1:17" x14ac:dyDescent="0.3">
      <c r="A740" t="s">
        <v>1621</v>
      </c>
      <c r="B740" t="s">
        <v>1622</v>
      </c>
      <c r="C740" t="str">
        <f>IFERROR(VLOOKUP(Table1[[#This Row],[Ticker]],[1]!Table2[[Symbol]:[Industry]],2,FALSE),"-")</f>
        <v>-</v>
      </c>
      <c r="D740" t="s">
        <v>54</v>
      </c>
      <c r="E740">
        <v>5646.0025022600003</v>
      </c>
      <c r="F740">
        <v>62.87</v>
      </c>
      <c r="G740">
        <v>85.268282881873205</v>
      </c>
      <c r="H740">
        <v>-11.2650365169452</v>
      </c>
      <c r="I740">
        <v>-38.033485556776199</v>
      </c>
      <c r="J740">
        <v>-6.7553041752268603</v>
      </c>
      <c r="K740">
        <v>67.445725678803001</v>
      </c>
      <c r="L740">
        <v>62.250805939008998</v>
      </c>
      <c r="M740">
        <v>39.523189192667502</v>
      </c>
      <c r="N740">
        <v>1.01852943442693</v>
      </c>
      <c r="O740">
        <v>58.4698584380467</v>
      </c>
      <c r="P740">
        <v>123.339253996447</v>
      </c>
      <c r="Q740">
        <v>5.6530477500575001E-2</v>
      </c>
    </row>
    <row r="741" spans="1:17" x14ac:dyDescent="0.3">
      <c r="A741" t="s">
        <v>1623</v>
      </c>
      <c r="B741" t="s">
        <v>1624</v>
      </c>
      <c r="C741" t="str">
        <f>IFERROR(VLOOKUP(Table1[[#This Row],[Ticker]],[1]!Table2[[Symbol]:[Industry]],2,FALSE),"-")</f>
        <v>-</v>
      </c>
      <c r="D741" t="s">
        <v>492</v>
      </c>
      <c r="E741">
        <v>5580.6536787300001</v>
      </c>
      <c r="F741">
        <v>112.05</v>
      </c>
      <c r="G741">
        <v>-38.349017313279703</v>
      </c>
      <c r="H741">
        <v>1.0394411730688999</v>
      </c>
      <c r="I741">
        <v>-11.481431793958301</v>
      </c>
      <c r="J741">
        <v>3.0542245250910001</v>
      </c>
      <c r="K741">
        <v>108.222417088984</v>
      </c>
      <c r="L741">
        <v>108.761243000542</v>
      </c>
      <c r="M741">
        <v>69.163904877852104</v>
      </c>
      <c r="N741">
        <v>0.83218582504529603</v>
      </c>
      <c r="O741">
        <v>22.891566265060199</v>
      </c>
      <c r="P741">
        <v>22.459016393442599</v>
      </c>
      <c r="Q741">
        <v>-8.5519913803356995E-2</v>
      </c>
    </row>
    <row r="742" spans="1:17" hidden="1" x14ac:dyDescent="0.3">
      <c r="A742" t="s">
        <v>1625</v>
      </c>
      <c r="B742" t="s">
        <v>1626</v>
      </c>
      <c r="C742" t="str">
        <f>IFERROR(VLOOKUP(Table1[[#This Row],[Ticker]],[1]!Table2[[Symbol]:[Industry]],2,FALSE),"-")</f>
        <v>-</v>
      </c>
      <c r="D742" t="s">
        <v>385</v>
      </c>
      <c r="E742">
        <v>5564.7447276000003</v>
      </c>
      <c r="F742">
        <v>13097.4</v>
      </c>
      <c r="G742">
        <v>12.387464270315199</v>
      </c>
      <c r="H742">
        <v>13.130804064735401</v>
      </c>
      <c r="I742">
        <v>32.095306038558</v>
      </c>
      <c r="J742">
        <v>0.62718503103623202</v>
      </c>
      <c r="K742">
        <v>11463.4880428714</v>
      </c>
      <c r="L742">
        <v>10249.410285243801</v>
      </c>
      <c r="M742">
        <v>69.752140735884197</v>
      </c>
      <c r="N742">
        <v>0.90343086908974402</v>
      </c>
      <c r="O742">
        <v>1.4701391115794</v>
      </c>
      <c r="P742">
        <v>57.179802586180998</v>
      </c>
      <c r="Q742">
        <v>-2.7094484328564001E-2</v>
      </c>
    </row>
    <row r="743" spans="1:17" x14ac:dyDescent="0.3">
      <c r="A743" t="s">
        <v>1627</v>
      </c>
      <c r="B743" t="s">
        <v>1628</v>
      </c>
      <c r="C743" t="str">
        <f>IFERROR(VLOOKUP(Table1[[#This Row],[Ticker]],[1]!Table2[[Symbol]:[Industry]],2,FALSE),"-")</f>
        <v>-</v>
      </c>
      <c r="D743" t="s">
        <v>335</v>
      </c>
      <c r="E743">
        <v>5552.8475214749997</v>
      </c>
      <c r="F743">
        <v>260.25</v>
      </c>
      <c r="G743">
        <v>-18.447364346175501</v>
      </c>
      <c r="H743">
        <v>-5.0201223957892198</v>
      </c>
      <c r="I743">
        <v>9.1674709020459098</v>
      </c>
      <c r="J743">
        <v>-2.1487222102049799</v>
      </c>
      <c r="K743">
        <v>262.64828337233899</v>
      </c>
      <c r="L743">
        <v>240.521094074297</v>
      </c>
      <c r="M743">
        <v>35.169352492484698</v>
      </c>
      <c r="N743">
        <v>0.41783912113316002</v>
      </c>
      <c r="O743">
        <v>14.159462055715601</v>
      </c>
      <c r="P743">
        <v>37.698412698412596</v>
      </c>
      <c r="Q743">
        <v>-8.7073454899537994E-2</v>
      </c>
    </row>
    <row r="744" spans="1:17" x14ac:dyDescent="0.3">
      <c r="A744" t="s">
        <v>1629</v>
      </c>
      <c r="B744" t="s">
        <v>1630</v>
      </c>
      <c r="C744" t="str">
        <f>IFERROR(VLOOKUP(Table1[[#This Row],[Ticker]],[1]!Table2[[Symbol]:[Industry]],2,FALSE),"-")</f>
        <v>-</v>
      </c>
      <c r="D744" t="s">
        <v>1374</v>
      </c>
      <c r="E744">
        <v>5546.5642396599997</v>
      </c>
      <c r="F744">
        <v>768.1</v>
      </c>
      <c r="G744">
        <v>73.023273240752502</v>
      </c>
      <c r="H744">
        <v>38.757359924671903</v>
      </c>
      <c r="I744">
        <v>65.409200938455896</v>
      </c>
      <c r="J744">
        <v>4.7378016171149504</v>
      </c>
      <c r="K744">
        <v>599.83774759369703</v>
      </c>
      <c r="L744">
        <v>503.534825508393</v>
      </c>
      <c r="M744">
        <v>62.645102960939802</v>
      </c>
      <c r="N744">
        <v>3.4829085170331799</v>
      </c>
      <c r="O744">
        <v>11.9385496680119</v>
      </c>
      <c r="P744">
        <v>104.881301680448</v>
      </c>
      <c r="Q744">
        <v>3.9633246273499997E-2</v>
      </c>
    </row>
    <row r="745" spans="1:17" x14ac:dyDescent="0.3">
      <c r="A745" t="s">
        <v>1631</v>
      </c>
      <c r="B745" t="s">
        <v>1632</v>
      </c>
      <c r="C745" t="str">
        <f>IFERROR(VLOOKUP(Table1[[#This Row],[Ticker]],[1]!Table2[[Symbol]:[Industry]],2,FALSE),"-")</f>
        <v>-</v>
      </c>
      <c r="D745" t="s">
        <v>262</v>
      </c>
      <c r="E745">
        <v>5536.2649861350001</v>
      </c>
      <c r="F745">
        <v>1799.85</v>
      </c>
      <c r="G745">
        <v>-49.204666996956902</v>
      </c>
      <c r="H745">
        <v>-6.8847095617158001</v>
      </c>
      <c r="I745">
        <v>-20.490789780360501</v>
      </c>
      <c r="J745">
        <v>2.4042490670199301</v>
      </c>
      <c r="K745">
        <v>1840.77805407285</v>
      </c>
      <c r="L745">
        <v>1935.53368738534</v>
      </c>
      <c r="M745">
        <v>54.124069226076401</v>
      </c>
      <c r="N745">
        <v>0.61081635809580104</v>
      </c>
      <c r="O745">
        <v>62.255187932327601</v>
      </c>
      <c r="P745">
        <v>12.490625</v>
      </c>
      <c r="Q745">
        <v>2.0900499280546998E-2</v>
      </c>
    </row>
    <row r="746" spans="1:17" x14ac:dyDescent="0.3">
      <c r="A746" t="s">
        <v>1633</v>
      </c>
      <c r="B746" t="s">
        <v>1634</v>
      </c>
      <c r="C746" t="str">
        <f>IFERROR(VLOOKUP(Table1[[#This Row],[Ticker]],[1]!Table2[[Symbol]:[Industry]],2,FALSE),"-")</f>
        <v>-</v>
      </c>
      <c r="D746" t="s">
        <v>473</v>
      </c>
      <c r="E746">
        <v>5527.1339626999998</v>
      </c>
      <c r="F746">
        <v>333.1</v>
      </c>
      <c r="G746">
        <v>-45.473234174487096</v>
      </c>
      <c r="H746">
        <v>-1.61851023712548</v>
      </c>
      <c r="I746">
        <v>-36.659396220560602</v>
      </c>
      <c r="J746">
        <v>8.2413100095372798</v>
      </c>
      <c r="K746">
        <v>327.02806894508899</v>
      </c>
      <c r="L746">
        <v>363.71034157149501</v>
      </c>
      <c r="M746">
        <v>60.1104616492755</v>
      </c>
      <c r="N746">
        <v>2.3473293618368198</v>
      </c>
      <c r="O746">
        <v>62.833983788651999</v>
      </c>
      <c r="P746">
        <v>26.822767942128301</v>
      </c>
      <c r="Q746">
        <v>-0.10694218549185799</v>
      </c>
    </row>
    <row r="747" spans="1:17" hidden="1" x14ac:dyDescent="0.3">
      <c r="A747" t="s">
        <v>1635</v>
      </c>
      <c r="B747" t="s">
        <v>1636</v>
      </c>
      <c r="C747" t="str">
        <f>IFERROR(VLOOKUP(Table1[[#This Row],[Ticker]],[1]!Table2[[Symbol]:[Industry]],2,FALSE),"-")</f>
        <v>-</v>
      </c>
      <c r="D747" t="s">
        <v>385</v>
      </c>
      <c r="E747">
        <v>5492.1726331250002</v>
      </c>
      <c r="F747">
        <v>608.75</v>
      </c>
      <c r="G747">
        <v>11.2545836758744</v>
      </c>
      <c r="H747">
        <v>3.2461882437794798</v>
      </c>
      <c r="I747">
        <v>57.364707638241903</v>
      </c>
      <c r="J747">
        <v>-1.0180457811179899</v>
      </c>
      <c r="K747">
        <v>522.74245491838599</v>
      </c>
      <c r="L747">
        <v>452.17198332700201</v>
      </c>
      <c r="M747">
        <v>68.474706418431495</v>
      </c>
      <c r="N747">
        <v>0.84128268095911996</v>
      </c>
      <c r="O747">
        <v>4.6160164271047099</v>
      </c>
      <c r="P747">
        <v>91.400723156736305</v>
      </c>
      <c r="Q747">
        <v>6.2281214696183002E-2</v>
      </c>
    </row>
    <row r="748" spans="1:17" hidden="1" x14ac:dyDescent="0.3">
      <c r="A748" t="s">
        <v>1637</v>
      </c>
      <c r="B748" t="s">
        <v>1638</v>
      </c>
      <c r="C748" t="str">
        <f>IFERROR(VLOOKUP(Table1[[#This Row],[Ticker]],[1]!Table2[[Symbol]:[Industry]],2,FALSE),"-")</f>
        <v>-</v>
      </c>
      <c r="D748" t="s">
        <v>283</v>
      </c>
      <c r="E748">
        <v>5489.7464792049996</v>
      </c>
      <c r="F748">
        <v>393.85</v>
      </c>
      <c r="G748">
        <v>-14.7285989547374</v>
      </c>
      <c r="H748">
        <v>10.5529571834654</v>
      </c>
      <c r="I748">
        <v>-10.5349258308442</v>
      </c>
      <c r="J748">
        <v>10.6543829837785</v>
      </c>
      <c r="K748">
        <v>365.69881368592701</v>
      </c>
      <c r="L748">
        <v>358.122545852477</v>
      </c>
      <c r="M748">
        <v>72.131668009770905</v>
      </c>
      <c r="N748">
        <v>1.65450955056122</v>
      </c>
      <c r="O748">
        <v>3.0849308112225402</v>
      </c>
      <c r="P748">
        <v>25.429936305732401</v>
      </c>
      <c r="Q748">
        <v>4.3207452104436002E-2</v>
      </c>
    </row>
    <row r="749" spans="1:17" x14ac:dyDescent="0.3">
      <c r="A749" t="s">
        <v>1639</v>
      </c>
      <c r="B749" t="s">
        <v>1640</v>
      </c>
      <c r="C749" t="str">
        <f>IFERROR(VLOOKUP(Table1[[#This Row],[Ticker]],[1]!Table2[[Symbol]:[Industry]],2,FALSE),"-")</f>
        <v>-</v>
      </c>
      <c r="D749" t="s">
        <v>24</v>
      </c>
      <c r="E749">
        <v>5486.7967302500001</v>
      </c>
      <c r="F749">
        <v>324.5</v>
      </c>
      <c r="G749">
        <v>-31.253506200464699</v>
      </c>
      <c r="H749">
        <v>-10.7931810933537</v>
      </c>
      <c r="I749">
        <v>-22.861519847330499</v>
      </c>
      <c r="J749">
        <v>-0.108457931488275</v>
      </c>
      <c r="K749">
        <v>340.978474866319</v>
      </c>
      <c r="L749">
        <v>348.63320175745201</v>
      </c>
      <c r="M749">
        <v>43.018601594481297</v>
      </c>
      <c r="N749">
        <v>0.567264763637776</v>
      </c>
      <c r="O749">
        <v>30.123266563944501</v>
      </c>
      <c r="P749">
        <v>4.1065126724414602</v>
      </c>
      <c r="Q749">
        <v>-2.5625317715262001E-2</v>
      </c>
    </row>
    <row r="750" spans="1:17" x14ac:dyDescent="0.3">
      <c r="A750" t="s">
        <v>1641</v>
      </c>
      <c r="B750" t="s">
        <v>1642</v>
      </c>
      <c r="C750" t="str">
        <f>IFERROR(VLOOKUP(Table1[[#This Row],[Ticker]],[1]!Table2[[Symbol]:[Industry]],2,FALSE),"-")</f>
        <v>-</v>
      </c>
      <c r="D750" t="s">
        <v>412</v>
      </c>
      <c r="E750">
        <v>5467.3701443250002</v>
      </c>
      <c r="F750">
        <v>49.65</v>
      </c>
      <c r="G750">
        <v>-27.590049298843901</v>
      </c>
      <c r="H750">
        <v>-1.21417209474323</v>
      </c>
      <c r="I750">
        <v>-18.129515417651699</v>
      </c>
      <c r="J750">
        <v>1.8228909009802401</v>
      </c>
      <c r="K750">
        <v>50.248466306795997</v>
      </c>
      <c r="L750">
        <v>51.704875194055298</v>
      </c>
      <c r="M750">
        <v>53.004355902307999</v>
      </c>
      <c r="N750">
        <v>0.53845957010151801</v>
      </c>
      <c r="O750">
        <v>37.562940584088601</v>
      </c>
      <c r="P750">
        <v>10.7023411371237</v>
      </c>
    </row>
    <row r="751" spans="1:17" x14ac:dyDescent="0.3">
      <c r="A751" t="s">
        <v>1643</v>
      </c>
      <c r="B751" t="s">
        <v>1644</v>
      </c>
      <c r="C751" t="str">
        <f>IFERROR(VLOOKUP(Table1[[#This Row],[Ticker]],[1]!Table2[[Symbol]:[Industry]],2,FALSE),"-")</f>
        <v>-</v>
      </c>
      <c r="D751" t="s">
        <v>51</v>
      </c>
      <c r="E751">
        <v>5460.4793250000002</v>
      </c>
      <c r="F751">
        <v>593.95000000000005</v>
      </c>
      <c r="G751">
        <v>-18.221509855339399</v>
      </c>
      <c r="H751">
        <v>17.378769286626198</v>
      </c>
      <c r="I751">
        <v>2.38334200200672</v>
      </c>
      <c r="J751">
        <v>13.006711066033599</v>
      </c>
      <c r="K751">
        <v>524.06981920197597</v>
      </c>
      <c r="L751">
        <v>506.76954256349001</v>
      </c>
      <c r="M751">
        <v>78.704392342811502</v>
      </c>
      <c r="N751">
        <v>3.3061960006522502</v>
      </c>
      <c r="O751">
        <v>6.9113561747621697</v>
      </c>
      <c r="P751">
        <v>37.791439508177703</v>
      </c>
      <c r="Q751">
        <v>-2.9190889852029001E-2</v>
      </c>
    </row>
    <row r="752" spans="1:17" x14ac:dyDescent="0.3">
      <c r="A752" t="s">
        <v>1645</v>
      </c>
      <c r="B752" t="s">
        <v>1646</v>
      </c>
      <c r="C752" t="str">
        <f>IFERROR(VLOOKUP(Table1[[#This Row],[Ticker]],[1]!Table2[[Symbol]:[Industry]],2,FALSE),"-")</f>
        <v>-</v>
      </c>
      <c r="D752" t="s">
        <v>1647</v>
      </c>
      <c r="E752">
        <v>5370.6840099000001</v>
      </c>
      <c r="F752">
        <v>1050.25</v>
      </c>
      <c r="G752">
        <v>63.2404026247372</v>
      </c>
      <c r="H752">
        <v>-0.96577995172086795</v>
      </c>
      <c r="I752">
        <v>46.488142786213402</v>
      </c>
      <c r="J752">
        <v>-0.64437766767237703</v>
      </c>
      <c r="K752">
        <v>1022.1891651872</v>
      </c>
      <c r="L752">
        <v>829.65956376776296</v>
      </c>
      <c r="M752">
        <v>41.047162796972202</v>
      </c>
      <c r="N752">
        <v>0.70360053119176202</v>
      </c>
      <c r="O752">
        <v>12.3542013806236</v>
      </c>
      <c r="P752">
        <v>96.308411214953196</v>
      </c>
      <c r="Q752">
        <v>5.1834717751677001E-2</v>
      </c>
    </row>
    <row r="753" spans="1:17" hidden="1" x14ac:dyDescent="0.3">
      <c r="A753" t="s">
        <v>1648</v>
      </c>
      <c r="B753" t="s">
        <v>1649</v>
      </c>
      <c r="C753" t="str">
        <f>IFERROR(VLOOKUP(Table1[[#This Row],[Ticker]],[1]!Table2[[Symbol]:[Industry]],2,FALSE),"-")</f>
        <v>-</v>
      </c>
      <c r="D753" t="s">
        <v>92</v>
      </c>
      <c r="E753">
        <v>5338.4265520199997</v>
      </c>
      <c r="F753">
        <v>1945.55</v>
      </c>
      <c r="G753">
        <v>23.252768104280499</v>
      </c>
      <c r="H753">
        <v>5.4215001057359702</v>
      </c>
      <c r="I753">
        <v>35.905074953785501</v>
      </c>
      <c r="J753">
        <v>3.2888945743072302</v>
      </c>
      <c r="K753">
        <v>1715.72892878216</v>
      </c>
      <c r="L753">
        <v>1439.6198797033901</v>
      </c>
      <c r="M753">
        <v>74.692568957799296</v>
      </c>
      <c r="N753">
        <v>0.71987267715968595</v>
      </c>
      <c r="O753">
        <v>1.97630490092775</v>
      </c>
      <c r="P753">
        <v>70.662280701754298</v>
      </c>
      <c r="Q753">
        <v>0.11636157455186801</v>
      </c>
    </row>
    <row r="754" spans="1:17" hidden="1" x14ac:dyDescent="0.3">
      <c r="A754" t="s">
        <v>1650</v>
      </c>
      <c r="B754" t="s">
        <v>1651</v>
      </c>
      <c r="C754" t="str">
        <f>IFERROR(VLOOKUP(Table1[[#This Row],[Ticker]],[1]!Table2[[Symbol]:[Industry]],2,FALSE),"-")</f>
        <v>-</v>
      </c>
      <c r="D754" t="s">
        <v>577</v>
      </c>
      <c r="E754">
        <v>5322.4097790599999</v>
      </c>
      <c r="F754">
        <v>766.7</v>
      </c>
      <c r="G754">
        <v>51.934405290287003</v>
      </c>
      <c r="H754">
        <v>14.8661645683099</v>
      </c>
      <c r="I754">
        <v>69.089216058341194</v>
      </c>
      <c r="J754">
        <v>-0.48860546113000602</v>
      </c>
      <c r="K754">
        <v>634.68117542959396</v>
      </c>
      <c r="M754">
        <v>51.556339867917998</v>
      </c>
      <c r="O754">
        <v>23.385939741750299</v>
      </c>
      <c r="P754">
        <v>106.435110393107</v>
      </c>
    </row>
    <row r="755" spans="1:17" hidden="1" x14ac:dyDescent="0.3">
      <c r="A755" t="s">
        <v>1652</v>
      </c>
      <c r="B755" t="s">
        <v>1653</v>
      </c>
      <c r="C755" t="str">
        <f>IFERROR(VLOOKUP(Table1[[#This Row],[Ticker]],[1]!Table2[[Symbol]:[Industry]],2,FALSE),"-")</f>
        <v>-</v>
      </c>
      <c r="D755" t="s">
        <v>385</v>
      </c>
      <c r="E755">
        <v>5319.5953950000003</v>
      </c>
      <c r="F755">
        <v>427.5</v>
      </c>
      <c r="G755">
        <v>222.86701752009299</v>
      </c>
      <c r="H755">
        <v>14.974341864351</v>
      </c>
      <c r="I755">
        <v>132.20052255537399</v>
      </c>
      <c r="J755">
        <v>4.3566872997308099</v>
      </c>
      <c r="K755">
        <v>322.60474112378802</v>
      </c>
      <c r="L755">
        <v>227.64580487382199</v>
      </c>
      <c r="M755">
        <v>79.929263122197099</v>
      </c>
      <c r="N755">
        <v>0.69816298570270396</v>
      </c>
      <c r="O755">
        <v>4.72514619883039</v>
      </c>
      <c r="P755">
        <v>276.66857570818001</v>
      </c>
      <c r="Q755">
        <v>0.19576759269246399</v>
      </c>
    </row>
    <row r="756" spans="1:17" x14ac:dyDescent="0.3">
      <c r="A756" t="s">
        <v>1654</v>
      </c>
      <c r="B756" t="s">
        <v>1655</v>
      </c>
      <c r="C756" t="str">
        <f>IFERROR(VLOOKUP(Table1[[#This Row],[Ticker]],[1]!Table2[[Symbol]:[Industry]],2,FALSE),"-")</f>
        <v>-</v>
      </c>
      <c r="D756" t="s">
        <v>1092</v>
      </c>
      <c r="E756">
        <v>5304.1009969999996</v>
      </c>
      <c r="F756">
        <v>3164.2</v>
      </c>
      <c r="G756">
        <v>6.0313853085717</v>
      </c>
      <c r="H756">
        <v>-6.3358802930521598</v>
      </c>
      <c r="I756">
        <v>-9.4441889962595003</v>
      </c>
      <c r="J756">
        <v>2.1565701812873699</v>
      </c>
      <c r="K756">
        <v>3102.99442592374</v>
      </c>
      <c r="L756">
        <v>2972.2051689740501</v>
      </c>
      <c r="M756">
        <v>51.170356976171902</v>
      </c>
      <c r="N756">
        <v>0.55127927409628397</v>
      </c>
      <c r="O756">
        <v>16.933190063839199</v>
      </c>
      <c r="P756">
        <v>38.228998296273602</v>
      </c>
      <c r="Q756">
        <v>-5.7627179068245001E-2</v>
      </c>
    </row>
    <row r="757" spans="1:17" hidden="1" x14ac:dyDescent="0.3">
      <c r="A757" t="s">
        <v>1656</v>
      </c>
      <c r="B757" t="s">
        <v>1657</v>
      </c>
      <c r="C757" t="str">
        <f>IFERROR(VLOOKUP(Table1[[#This Row],[Ticker]],[1]!Table2[[Symbol]:[Industry]],2,FALSE),"-")</f>
        <v>-</v>
      </c>
      <c r="D757" t="s">
        <v>92</v>
      </c>
      <c r="E757">
        <v>5300.4849715439996</v>
      </c>
      <c r="F757">
        <v>113.89</v>
      </c>
      <c r="G757">
        <v>292.741647840268</v>
      </c>
      <c r="H757">
        <v>34.675964290157197</v>
      </c>
      <c r="I757">
        <v>92.137185507322599</v>
      </c>
      <c r="J757">
        <v>19.1631637849549</v>
      </c>
      <c r="K757">
        <v>82.317939985454601</v>
      </c>
      <c r="L757">
        <v>59.858184643788498</v>
      </c>
      <c r="M757">
        <v>72.666976034956093</v>
      </c>
      <c r="N757">
        <v>1.6060844640435901</v>
      </c>
      <c r="O757">
        <v>8.8682061638422898</v>
      </c>
      <c r="P757">
        <v>347.50491159135498</v>
      </c>
      <c r="Q757">
        <v>0.11559355547698399</v>
      </c>
    </row>
    <row r="758" spans="1:17" hidden="1" x14ac:dyDescent="0.3">
      <c r="A758" t="s">
        <v>1658</v>
      </c>
      <c r="B758" t="s">
        <v>1659</v>
      </c>
      <c r="C758" t="str">
        <f>IFERROR(VLOOKUP(Table1[[#This Row],[Ticker]],[1]!Table2[[Symbol]:[Industry]],2,FALSE),"-")</f>
        <v>-</v>
      </c>
      <c r="D758" t="s">
        <v>193</v>
      </c>
      <c r="E758">
        <v>5292.2502187500004</v>
      </c>
      <c r="F758">
        <v>811.25</v>
      </c>
      <c r="G758">
        <v>84.987995242865594</v>
      </c>
      <c r="H758">
        <v>4.6352912241392996</v>
      </c>
      <c r="I758">
        <v>22.462334917950699</v>
      </c>
      <c r="J758">
        <v>-1.24466631457734</v>
      </c>
      <c r="K758">
        <v>690.15982960503595</v>
      </c>
      <c r="L758">
        <v>598.31142860107502</v>
      </c>
      <c r="M758">
        <v>78.679030323485804</v>
      </c>
      <c r="N758">
        <v>2.2462127780463499</v>
      </c>
      <c r="O758">
        <v>1.3251155624036799</v>
      </c>
      <c r="P758">
        <v>131.356053044346</v>
      </c>
      <c r="Q758">
        <v>9.8288753234324996E-2</v>
      </c>
    </row>
    <row r="759" spans="1:17" hidden="1" x14ac:dyDescent="0.3">
      <c r="A759" t="s">
        <v>1660</v>
      </c>
      <c r="B759" t="s">
        <v>1661</v>
      </c>
      <c r="C759" t="str">
        <f>IFERROR(VLOOKUP(Table1[[#This Row],[Ticker]],[1]!Table2[[Symbol]:[Industry]],2,FALSE),"-")</f>
        <v>-</v>
      </c>
      <c r="D759" t="s">
        <v>1524</v>
      </c>
      <c r="E759">
        <v>5277.2618883900004</v>
      </c>
      <c r="F759">
        <v>442.1</v>
      </c>
      <c r="G759">
        <v>-3.6258961506137801</v>
      </c>
      <c r="H759">
        <v>16.6494781915275</v>
      </c>
      <c r="I759">
        <v>1.4630327701192101</v>
      </c>
      <c r="J759">
        <v>1.6896159989385799</v>
      </c>
      <c r="K759">
        <v>382.54108650510898</v>
      </c>
      <c r="L759">
        <v>359.301570486397</v>
      </c>
      <c r="M759">
        <v>72.401134732792102</v>
      </c>
      <c r="N759">
        <v>1.1444966778447001</v>
      </c>
      <c r="O759">
        <v>1.0631078941415899</v>
      </c>
      <c r="P759">
        <v>54.986853637160401</v>
      </c>
      <c r="Q759">
        <v>8.9685774792821998E-2</v>
      </c>
    </row>
    <row r="760" spans="1:17" x14ac:dyDescent="0.3">
      <c r="A760" t="s">
        <v>1662</v>
      </c>
      <c r="B760" t="s">
        <v>1663</v>
      </c>
      <c r="C760" t="str">
        <f>IFERROR(VLOOKUP(Table1[[#This Row],[Ticker]],[1]!Table2[[Symbol]:[Industry]],2,FALSE),"-")</f>
        <v>-</v>
      </c>
      <c r="D760" t="s">
        <v>51</v>
      </c>
      <c r="E760">
        <v>5275.1468927899996</v>
      </c>
      <c r="F760">
        <v>1288.9000000000001</v>
      </c>
      <c r="G760">
        <v>-33.290854963165401</v>
      </c>
      <c r="H760">
        <v>-5.7982426890115102</v>
      </c>
      <c r="I760">
        <v>1.1946951219522799</v>
      </c>
      <c r="J760">
        <v>0.97252641846988497</v>
      </c>
      <c r="K760">
        <v>1295.4736498699699</v>
      </c>
      <c r="L760">
        <v>1224.06817949181</v>
      </c>
      <c r="M760">
        <v>48.062395943653598</v>
      </c>
      <c r="N760">
        <v>0.75103811395226305</v>
      </c>
      <c r="O760">
        <v>13.973155403832701</v>
      </c>
      <c r="P760">
        <v>28.318980536611999</v>
      </c>
      <c r="Q760">
        <v>-1.3023907083716001E-2</v>
      </c>
    </row>
    <row r="761" spans="1:17" hidden="1" x14ac:dyDescent="0.3">
      <c r="A761" t="s">
        <v>1664</v>
      </c>
      <c r="B761" t="s">
        <v>1665</v>
      </c>
      <c r="C761" t="str">
        <f>IFERROR(VLOOKUP(Table1[[#This Row],[Ticker]],[1]!Table2[[Symbol]:[Industry]],2,FALSE),"-")</f>
        <v>-</v>
      </c>
      <c r="D761" t="s">
        <v>1467</v>
      </c>
      <c r="E761">
        <v>5274.5983968660003</v>
      </c>
      <c r="F761">
        <v>97.26</v>
      </c>
      <c r="G761">
        <v>40.775824190233998</v>
      </c>
      <c r="H761">
        <v>15.005627369047099</v>
      </c>
      <c r="I761">
        <v>4.1980944724581803</v>
      </c>
      <c r="J761">
        <v>-8.7425150995349092</v>
      </c>
      <c r="K761">
        <v>85.453873818377602</v>
      </c>
      <c r="L761">
        <v>74.643853256247795</v>
      </c>
      <c r="M761">
        <v>61.800265636177897</v>
      </c>
      <c r="N761">
        <v>1.6047737103805</v>
      </c>
      <c r="O761">
        <v>6.1587497429570197</v>
      </c>
      <c r="P761">
        <v>126.713286713286</v>
      </c>
      <c r="Q761">
        <v>0.19033772853941699</v>
      </c>
    </row>
    <row r="762" spans="1:17" x14ac:dyDescent="0.3">
      <c r="A762" t="s">
        <v>1666</v>
      </c>
      <c r="B762" t="s">
        <v>1667</v>
      </c>
      <c r="C762" t="str">
        <f>IFERROR(VLOOKUP(Table1[[#This Row],[Ticker]],[1]!Table2[[Symbol]:[Industry]],2,FALSE),"-")</f>
        <v>-</v>
      </c>
      <c r="D762" t="s">
        <v>561</v>
      </c>
      <c r="E762">
        <v>5270.2686547499998</v>
      </c>
      <c r="F762">
        <v>471.3</v>
      </c>
      <c r="G762">
        <v>12.984069458655799</v>
      </c>
      <c r="H762">
        <v>14.0622965215333</v>
      </c>
      <c r="I762">
        <v>5.7756774287176098</v>
      </c>
      <c r="J762">
        <v>-2.7893999643776599</v>
      </c>
      <c r="K762">
        <v>412.47133675773398</v>
      </c>
      <c r="L762">
        <v>375.93911048544101</v>
      </c>
      <c r="M762">
        <v>72.876485957212296</v>
      </c>
      <c r="N762">
        <v>1.66443833971644</v>
      </c>
      <c r="O762">
        <v>3.1190324633990998</v>
      </c>
      <c r="P762">
        <v>61.903126073514201</v>
      </c>
      <c r="Q762">
        <v>-2.397245463313E-3</v>
      </c>
    </row>
    <row r="763" spans="1:17" x14ac:dyDescent="0.3">
      <c r="A763" t="s">
        <v>1668</v>
      </c>
      <c r="B763" t="s">
        <v>1669</v>
      </c>
      <c r="C763" t="str">
        <f>IFERROR(VLOOKUP(Table1[[#This Row],[Ticker]],[1]!Table2[[Symbol]:[Industry]],2,FALSE),"-")</f>
        <v>-</v>
      </c>
      <c r="D763" t="s">
        <v>80</v>
      </c>
      <c r="E763">
        <v>5246.7734747479999</v>
      </c>
      <c r="F763">
        <v>231.53</v>
      </c>
      <c r="G763">
        <v>-5.2432682124627199</v>
      </c>
      <c r="H763">
        <v>-4.1857550640061003</v>
      </c>
      <c r="I763">
        <v>-0.82367894921556695</v>
      </c>
      <c r="J763">
        <v>2.1662816036260799</v>
      </c>
      <c r="K763">
        <v>223.40221864675999</v>
      </c>
      <c r="L763">
        <v>211.23127039666599</v>
      </c>
      <c r="M763">
        <v>64.945150721539207</v>
      </c>
      <c r="N763">
        <v>0.640349668821102</v>
      </c>
      <c r="O763">
        <v>6.6816395283548502</v>
      </c>
      <c r="P763">
        <v>31.439114391143899</v>
      </c>
      <c r="Q763">
        <v>-8.2775022353801006E-2</v>
      </c>
    </row>
    <row r="764" spans="1:17" x14ac:dyDescent="0.3">
      <c r="A764" t="s">
        <v>1670</v>
      </c>
      <c r="B764" t="s">
        <v>1671</v>
      </c>
      <c r="C764" t="str">
        <f>IFERROR(VLOOKUP(Table1[[#This Row],[Ticker]],[1]!Table2[[Symbol]:[Industry]],2,FALSE),"-")</f>
        <v>-</v>
      </c>
      <c r="D764" t="s">
        <v>335</v>
      </c>
      <c r="E764">
        <v>5219.4261382199902</v>
      </c>
      <c r="F764">
        <v>1919.55</v>
      </c>
      <c r="G764">
        <v>25.1216390746111</v>
      </c>
      <c r="H764">
        <v>-15.5272282408907</v>
      </c>
      <c r="I764">
        <v>56.191757607857802</v>
      </c>
      <c r="J764">
        <v>-2.2700967116976498</v>
      </c>
      <c r="K764">
        <v>1884.0842352183199</v>
      </c>
      <c r="L764">
        <v>1526.1532688611001</v>
      </c>
      <c r="M764">
        <v>51.448745890566002</v>
      </c>
      <c r="N764">
        <v>0.21606081584636599</v>
      </c>
      <c r="O764">
        <v>18.207392357583799</v>
      </c>
      <c r="P764">
        <v>101.771167288589</v>
      </c>
      <c r="Q764">
        <v>-3.0515878911674999E-2</v>
      </c>
    </row>
    <row r="765" spans="1:17" hidden="1" x14ac:dyDescent="0.3">
      <c r="A765" t="s">
        <v>1672</v>
      </c>
      <c r="B765" t="s">
        <v>1673</v>
      </c>
      <c r="C765" t="str">
        <f>IFERROR(VLOOKUP(Table1[[#This Row],[Ticker]],[1]!Table2[[Symbol]:[Industry]],2,FALSE),"-")</f>
        <v>-</v>
      </c>
      <c r="D765" t="s">
        <v>101</v>
      </c>
      <c r="E765">
        <v>5198.7237986399996</v>
      </c>
      <c r="F765">
        <v>493.7</v>
      </c>
      <c r="G765">
        <v>23953.071074511099</v>
      </c>
      <c r="H765">
        <v>54.339549486321403</v>
      </c>
      <c r="I765">
        <v>1709.0702737230899</v>
      </c>
      <c r="J765">
        <v>-1.29115323183063</v>
      </c>
      <c r="K765">
        <v>206.29689486214301</v>
      </c>
      <c r="L765">
        <v>69.635060626035497</v>
      </c>
      <c r="M765">
        <v>99.992621279401902</v>
      </c>
      <c r="N765">
        <v>0.83874092009685197</v>
      </c>
      <c r="O765">
        <v>0</v>
      </c>
      <c r="P765">
        <v>24585</v>
      </c>
      <c r="Q765">
        <v>0.12878595148258501</v>
      </c>
    </row>
    <row r="766" spans="1:17" x14ac:dyDescent="0.3">
      <c r="A766" t="s">
        <v>1674</v>
      </c>
      <c r="B766" t="s">
        <v>1675</v>
      </c>
      <c r="C766" t="str">
        <f>IFERROR(VLOOKUP(Table1[[#This Row],[Ticker]],[1]!Table2[[Symbol]:[Industry]],2,FALSE),"-")</f>
        <v>-</v>
      </c>
      <c r="D766" t="s">
        <v>412</v>
      </c>
      <c r="E766">
        <v>5190.4738490849904</v>
      </c>
      <c r="F766">
        <v>286.05</v>
      </c>
      <c r="G766">
        <v>-24.883277692914199</v>
      </c>
      <c r="H766">
        <v>-5.1412269931357004</v>
      </c>
      <c r="I766">
        <v>-23.906903945622201</v>
      </c>
      <c r="J766">
        <v>-0.73659151447821802</v>
      </c>
      <c r="K766">
        <v>287.43165314645802</v>
      </c>
      <c r="L766">
        <v>292.17338464177101</v>
      </c>
      <c r="M766">
        <v>60.016099796498601</v>
      </c>
      <c r="N766">
        <v>1.3070669195996101</v>
      </c>
      <c r="O766">
        <v>35.623142807201504</v>
      </c>
      <c r="P766">
        <v>7.8958948890425598</v>
      </c>
      <c r="Q766">
        <v>-6.4118504829440001E-3</v>
      </c>
    </row>
    <row r="767" spans="1:17" hidden="1" x14ac:dyDescent="0.3">
      <c r="A767" t="s">
        <v>1676</v>
      </c>
      <c r="B767" t="s">
        <v>1677</v>
      </c>
      <c r="C767" t="str">
        <f>IFERROR(VLOOKUP(Table1[[#This Row],[Ticker]],[1]!Table2[[Symbol]:[Industry]],2,FALSE),"-")</f>
        <v>-</v>
      </c>
      <c r="D767" t="s">
        <v>151</v>
      </c>
      <c r="E767">
        <v>5174.8007902740001</v>
      </c>
      <c r="F767">
        <v>65.22</v>
      </c>
      <c r="G767">
        <v>81.828763256497496</v>
      </c>
      <c r="H767">
        <v>14.935176702670899</v>
      </c>
      <c r="I767">
        <v>-14.2259326649069</v>
      </c>
      <c r="J767">
        <v>16.903562143235799</v>
      </c>
      <c r="K767">
        <v>57.775316469216399</v>
      </c>
      <c r="L767">
        <v>55.3839406848263</v>
      </c>
      <c r="M767">
        <v>68.614599762860905</v>
      </c>
      <c r="N767">
        <v>2.0344474400499299</v>
      </c>
      <c r="O767">
        <v>18.828580190125699</v>
      </c>
      <c r="P767">
        <v>114.398422090729</v>
      </c>
      <c r="Q767">
        <v>-1.2876856318007E-2</v>
      </c>
    </row>
    <row r="768" spans="1:17" x14ac:dyDescent="0.3">
      <c r="A768" t="s">
        <v>1678</v>
      </c>
      <c r="B768" t="s">
        <v>1679</v>
      </c>
      <c r="C768" t="str">
        <f>IFERROR(VLOOKUP(Table1[[#This Row],[Ticker]],[1]!Table2[[Symbol]:[Industry]],2,FALSE),"-")</f>
        <v>-</v>
      </c>
      <c r="D768" t="s">
        <v>993</v>
      </c>
      <c r="E768">
        <v>5173.7522447519996</v>
      </c>
      <c r="F768">
        <v>40.56</v>
      </c>
      <c r="G768">
        <v>40.564413310092398</v>
      </c>
      <c r="H768">
        <v>-8.4217765936034397</v>
      </c>
      <c r="I768">
        <v>2.3628857981537701</v>
      </c>
      <c r="J768">
        <v>-3.0336508116951002</v>
      </c>
      <c r="K768">
        <v>40.056751944245299</v>
      </c>
      <c r="L768">
        <v>34.120068158723903</v>
      </c>
      <c r="M768">
        <v>45.746225345304197</v>
      </c>
      <c r="N768">
        <v>0.64905791046516104</v>
      </c>
      <c r="O768">
        <v>13.6587771203155</v>
      </c>
      <c r="P768">
        <v>80.266666666666595</v>
      </c>
      <c r="Q768">
        <v>9.3704181507978004E-2</v>
      </c>
    </row>
    <row r="769" spans="1:17" x14ac:dyDescent="0.3">
      <c r="A769" t="s">
        <v>1680</v>
      </c>
      <c r="B769" t="s">
        <v>1681</v>
      </c>
      <c r="C769" t="str">
        <f>IFERROR(VLOOKUP(Table1[[#This Row],[Ticker]],[1]!Table2[[Symbol]:[Industry]],2,FALSE),"-")</f>
        <v>-</v>
      </c>
      <c r="D769" t="s">
        <v>121</v>
      </c>
      <c r="E769">
        <v>5171.5210800000004</v>
      </c>
      <c r="F769">
        <v>557.29999999999995</v>
      </c>
      <c r="G769">
        <v>92.264611922817707</v>
      </c>
      <c r="H769">
        <v>-5.6844500520944097</v>
      </c>
      <c r="I769">
        <v>48.228885638410297</v>
      </c>
      <c r="J769">
        <v>-2.67878247180886</v>
      </c>
      <c r="K769">
        <v>536.03194837232002</v>
      </c>
      <c r="L769">
        <v>413.13373062348501</v>
      </c>
      <c r="M769">
        <v>58.152721487274697</v>
      </c>
      <c r="N769">
        <v>0.13969746796114699</v>
      </c>
      <c r="O769">
        <v>30.5131885878342</v>
      </c>
      <c r="P769">
        <v>166.26851409460099</v>
      </c>
      <c r="Q769">
        <v>8.0629324694167004E-2</v>
      </c>
    </row>
    <row r="770" spans="1:17" hidden="1" x14ac:dyDescent="0.3">
      <c r="A770" t="s">
        <v>1682</v>
      </c>
      <c r="B770" t="s">
        <v>1683</v>
      </c>
      <c r="C770" t="str">
        <f>IFERROR(VLOOKUP(Table1[[#This Row],[Ticker]],[1]!Table2[[Symbol]:[Industry]],2,FALSE),"-")</f>
        <v>-</v>
      </c>
      <c r="D770" t="s">
        <v>1684</v>
      </c>
      <c r="E770">
        <v>5168.879891351</v>
      </c>
      <c r="F770">
        <v>60.55</v>
      </c>
      <c r="G770">
        <v>-8.2694093756082996</v>
      </c>
      <c r="H770">
        <v>-0.27258172190594099</v>
      </c>
      <c r="I770">
        <v>1.9988097521585899</v>
      </c>
      <c r="J770">
        <v>-0.760649253050796</v>
      </c>
      <c r="K770">
        <v>60.114024725318103</v>
      </c>
      <c r="L770">
        <v>57.457842761524198</v>
      </c>
      <c r="M770">
        <v>56.425916595309197</v>
      </c>
      <c r="N770">
        <v>1.0299530109758499</v>
      </c>
      <c r="O770">
        <v>7.0189925681255199</v>
      </c>
      <c r="P770">
        <v>26.673640167363999</v>
      </c>
      <c r="Q770">
        <v>-3.0196124243903E-2</v>
      </c>
    </row>
    <row r="771" spans="1:17" x14ac:dyDescent="0.3">
      <c r="A771" t="s">
        <v>1685</v>
      </c>
      <c r="B771" t="s">
        <v>1686</v>
      </c>
      <c r="C771" t="str">
        <f>IFERROR(VLOOKUP(Table1[[#This Row],[Ticker]],[1]!Table2[[Symbol]:[Industry]],2,FALSE),"-")</f>
        <v>-</v>
      </c>
      <c r="D771" t="s">
        <v>938</v>
      </c>
      <c r="E771">
        <v>5117.5178695550003</v>
      </c>
      <c r="F771">
        <v>596.04999999999995</v>
      </c>
      <c r="G771">
        <v>80.094932104436495</v>
      </c>
      <c r="H771">
        <v>28.657840726730001</v>
      </c>
      <c r="I771">
        <v>84.993915049062295</v>
      </c>
      <c r="J771">
        <v>12.934950601260001</v>
      </c>
      <c r="K771">
        <v>444.04893723763001</v>
      </c>
      <c r="L771">
        <v>341.69011439828</v>
      </c>
      <c r="M771">
        <v>77.150380454161507</v>
      </c>
      <c r="N771">
        <v>1.34668391936111</v>
      </c>
      <c r="O771">
        <v>2.9779380924419101</v>
      </c>
      <c r="P771">
        <v>176.20481927710799</v>
      </c>
      <c r="Q771">
        <v>8.9218937192776002E-2</v>
      </c>
    </row>
    <row r="772" spans="1:17" hidden="1" x14ac:dyDescent="0.3">
      <c r="A772" t="s">
        <v>1687</v>
      </c>
      <c r="B772" t="s">
        <v>1688</v>
      </c>
      <c r="C772" t="str">
        <f>IFERROR(VLOOKUP(Table1[[#This Row],[Ticker]],[1]!Table2[[Symbol]:[Industry]],2,FALSE),"-")</f>
        <v>-</v>
      </c>
      <c r="D772" t="s">
        <v>359</v>
      </c>
      <c r="E772">
        <v>5114.7904710000003</v>
      </c>
      <c r="F772">
        <v>858.2</v>
      </c>
      <c r="G772">
        <v>96.576265506183205</v>
      </c>
      <c r="H772">
        <v>18.745327628713</v>
      </c>
      <c r="I772">
        <v>96.943378856336906</v>
      </c>
      <c r="J772">
        <v>1.2510668535110201</v>
      </c>
      <c r="K772">
        <v>717.09194898606097</v>
      </c>
      <c r="L772">
        <v>554.01311837066896</v>
      </c>
      <c r="M772">
        <v>72.382004187645407</v>
      </c>
      <c r="N772">
        <v>1.43782786090658</v>
      </c>
      <c r="O772">
        <v>6.1232812864134099</v>
      </c>
      <c r="P772">
        <v>184.59625269441199</v>
      </c>
      <c r="Q772">
        <v>0.167785031285204</v>
      </c>
    </row>
    <row r="773" spans="1:17" hidden="1" x14ac:dyDescent="0.3">
      <c r="A773" t="s">
        <v>1689</v>
      </c>
      <c r="B773" t="s">
        <v>1690</v>
      </c>
      <c r="C773" t="str">
        <f>IFERROR(VLOOKUP(Table1[[#This Row],[Ticker]],[1]!Table2[[Symbol]:[Industry]],2,FALSE),"-")</f>
        <v>-</v>
      </c>
      <c r="D773" t="s">
        <v>193</v>
      </c>
      <c r="E773">
        <v>5112.5643331849997</v>
      </c>
      <c r="F773">
        <v>7527.95</v>
      </c>
      <c r="G773">
        <v>62.610944294331802</v>
      </c>
      <c r="H773">
        <v>2.6211370870501098</v>
      </c>
      <c r="I773">
        <v>-13.0220424769381</v>
      </c>
      <c r="J773">
        <v>3.91283028465288</v>
      </c>
      <c r="K773">
        <v>7221.68679176762</v>
      </c>
      <c r="L773">
        <v>6620.5317983908999</v>
      </c>
      <c r="M773">
        <v>64.458329760616394</v>
      </c>
      <c r="N773">
        <v>1.7524699007968501</v>
      </c>
      <c r="O773">
        <v>20.655689796026799</v>
      </c>
      <c r="P773">
        <v>109.109722222222</v>
      </c>
      <c r="Q773">
        <v>0.119293129308277</v>
      </c>
    </row>
    <row r="774" spans="1:17" x14ac:dyDescent="0.3">
      <c r="A774" t="s">
        <v>1691</v>
      </c>
      <c r="B774" t="s">
        <v>1692</v>
      </c>
      <c r="C774" t="str">
        <f>IFERROR(VLOOKUP(Table1[[#This Row],[Ticker]],[1]!Table2[[Symbol]:[Industry]],2,FALSE),"-")</f>
        <v>-</v>
      </c>
      <c r="D774" t="s">
        <v>561</v>
      </c>
      <c r="E774">
        <v>5097.3938788699998</v>
      </c>
      <c r="F774">
        <v>921.95</v>
      </c>
      <c r="G774">
        <v>-16.168104470433601</v>
      </c>
      <c r="H774">
        <v>11.2292960719424</v>
      </c>
      <c r="I774">
        <v>8.8962599149028403</v>
      </c>
      <c r="J774">
        <v>-0.239651085907895</v>
      </c>
      <c r="K774">
        <v>851.25950043465696</v>
      </c>
      <c r="L774">
        <v>790.21775108454403</v>
      </c>
      <c r="M774">
        <v>57.143766023464501</v>
      </c>
      <c r="N774">
        <v>0.93034986407985198</v>
      </c>
      <c r="O774">
        <v>4.7779163729052501</v>
      </c>
      <c r="P774">
        <v>40.337925260674297</v>
      </c>
      <c r="Q774">
        <v>-0.123725384037203</v>
      </c>
    </row>
    <row r="775" spans="1:17" x14ac:dyDescent="0.3">
      <c r="A775" t="s">
        <v>1693</v>
      </c>
      <c r="B775" t="s">
        <v>1694</v>
      </c>
      <c r="C775" t="str">
        <f>IFERROR(VLOOKUP(Table1[[#This Row],[Ticker]],[1]!Table2[[Symbol]:[Industry]],2,FALSE),"-")</f>
        <v>-</v>
      </c>
      <c r="D775" t="s">
        <v>265</v>
      </c>
      <c r="E775">
        <v>5050.6330894499997</v>
      </c>
      <c r="F775">
        <v>261.75</v>
      </c>
      <c r="G775">
        <v>-5.8917481267768501</v>
      </c>
      <c r="H775">
        <v>1.2571553262992401</v>
      </c>
      <c r="I775">
        <v>7.0931063541691497</v>
      </c>
      <c r="J775">
        <v>9.1578968545251502</v>
      </c>
      <c r="K775">
        <v>243.32284985422501</v>
      </c>
      <c r="L775">
        <v>229.15131376119299</v>
      </c>
      <c r="M775">
        <v>73.665451495338502</v>
      </c>
      <c r="N775">
        <v>1.31485138914493</v>
      </c>
      <c r="O775">
        <v>11.327602674307499</v>
      </c>
      <c r="P775">
        <v>47.881355932203398</v>
      </c>
      <c r="Q775">
        <v>0.18294634756236</v>
      </c>
    </row>
    <row r="776" spans="1:17" hidden="1" x14ac:dyDescent="0.3">
      <c r="A776" t="s">
        <v>1695</v>
      </c>
      <c r="B776" t="s">
        <v>1696</v>
      </c>
      <c r="C776" t="str">
        <f>IFERROR(VLOOKUP(Table1[[#This Row],[Ticker]],[1]!Table2[[Symbol]:[Industry]],2,FALSE),"-")</f>
        <v>-</v>
      </c>
      <c r="D776" t="s">
        <v>473</v>
      </c>
      <c r="E776">
        <v>4990.6430608649998</v>
      </c>
      <c r="F776">
        <v>1088.45</v>
      </c>
      <c r="G776">
        <v>185.408546473857</v>
      </c>
      <c r="H776">
        <v>6.1318623137614203</v>
      </c>
      <c r="I776">
        <v>49.066166065166499</v>
      </c>
      <c r="J776">
        <v>4.7202442163512996</v>
      </c>
      <c r="K776">
        <v>875.63146698515902</v>
      </c>
      <c r="L776">
        <v>681.87201464860095</v>
      </c>
      <c r="M776">
        <v>76.744103971362307</v>
      </c>
      <c r="N776">
        <v>0.677767909359692</v>
      </c>
      <c r="O776">
        <v>0.60177316367311295</v>
      </c>
      <c r="P776">
        <v>220.10881552826999</v>
      </c>
      <c r="Q776">
        <v>0.174598689683365</v>
      </c>
    </row>
    <row r="777" spans="1:17" x14ac:dyDescent="0.3">
      <c r="A777" t="s">
        <v>1697</v>
      </c>
      <c r="B777" t="s">
        <v>1698</v>
      </c>
      <c r="C777" t="str">
        <f>IFERROR(VLOOKUP(Table1[[#This Row],[Ticker]],[1]!Table2[[Symbol]:[Industry]],2,FALSE),"-")</f>
        <v>-</v>
      </c>
      <c r="D777" t="s">
        <v>46</v>
      </c>
      <c r="E777">
        <v>4987.0847973699902</v>
      </c>
      <c r="F777">
        <v>720.7</v>
      </c>
      <c r="G777">
        <v>-7.0053334479972307E-2</v>
      </c>
      <c r="H777">
        <v>-7.0778321369711898</v>
      </c>
      <c r="I777">
        <v>3.8511705091812298</v>
      </c>
      <c r="J777">
        <v>-0.90295447406666196</v>
      </c>
      <c r="K777">
        <v>666.77759895773704</v>
      </c>
      <c r="L777">
        <v>607.90076410907295</v>
      </c>
      <c r="M777">
        <v>56.199807863795897</v>
      </c>
      <c r="N777">
        <v>0.60017675491085098</v>
      </c>
      <c r="O777">
        <v>40.0097127792423</v>
      </c>
      <c r="P777">
        <v>68.881077914469799</v>
      </c>
      <c r="Q777">
        <v>0.138664524741449</v>
      </c>
    </row>
    <row r="778" spans="1:17" x14ac:dyDescent="0.3">
      <c r="A778" t="s">
        <v>1699</v>
      </c>
      <c r="B778" t="s">
        <v>1700</v>
      </c>
      <c r="C778" t="str">
        <f>IFERROR(VLOOKUP(Table1[[#This Row],[Ticker]],[1]!Table2[[Symbol]:[Industry]],2,FALSE),"-")</f>
        <v>-</v>
      </c>
      <c r="D778" t="s">
        <v>89</v>
      </c>
      <c r="E778">
        <v>4984.4027961049997</v>
      </c>
      <c r="F778">
        <v>1278.05</v>
      </c>
      <c r="G778">
        <v>45.135687701960499</v>
      </c>
      <c r="H778">
        <v>-3.6334116532593002</v>
      </c>
      <c r="I778">
        <v>60.570476835214698</v>
      </c>
      <c r="J778">
        <v>-2.2989353329979498</v>
      </c>
      <c r="K778">
        <v>1232.1486477178801</v>
      </c>
      <c r="L778">
        <v>965.50758891570297</v>
      </c>
      <c r="M778">
        <v>56.128019187459003</v>
      </c>
      <c r="N778">
        <v>6.57828005169699E-2</v>
      </c>
      <c r="O778">
        <v>24.619537576777098</v>
      </c>
      <c r="P778">
        <v>109.516393442622</v>
      </c>
      <c r="Q778">
        <v>7.9519333866395994E-2</v>
      </c>
    </row>
    <row r="779" spans="1:17" x14ac:dyDescent="0.3">
      <c r="A779" t="s">
        <v>1701</v>
      </c>
      <c r="B779" t="s">
        <v>1702</v>
      </c>
      <c r="C779" t="str">
        <f>IFERROR(VLOOKUP(Table1[[#This Row],[Ticker]],[1]!Table2[[Symbol]:[Industry]],2,FALSE),"-")</f>
        <v>-</v>
      </c>
      <c r="D779" t="s">
        <v>193</v>
      </c>
      <c r="E779">
        <v>4983.2517860349999</v>
      </c>
      <c r="F779">
        <v>124.91</v>
      </c>
      <c r="G779">
        <v>-22.820621937939901</v>
      </c>
      <c r="H779">
        <v>-10.6456608220146</v>
      </c>
      <c r="I779">
        <v>-12.088781282676701</v>
      </c>
      <c r="J779">
        <v>-3.32093379609395</v>
      </c>
      <c r="K779">
        <v>128.70682097394601</v>
      </c>
      <c r="L779">
        <v>123.942621379865</v>
      </c>
      <c r="M779">
        <v>36.940592276503203</v>
      </c>
      <c r="N779">
        <v>0.512461680784706</v>
      </c>
      <c r="O779">
        <v>19.814266271715599</v>
      </c>
      <c r="P779">
        <v>22.042012701514398</v>
      </c>
      <c r="Q779">
        <v>2.4833001503594E-2</v>
      </c>
    </row>
    <row r="780" spans="1:17" hidden="1" x14ac:dyDescent="0.3">
      <c r="A780" t="s">
        <v>1703</v>
      </c>
      <c r="B780" t="s">
        <v>1704</v>
      </c>
      <c r="C780" t="str">
        <f>IFERROR(VLOOKUP(Table1[[#This Row],[Ticker]],[1]!Table2[[Symbol]:[Industry]],2,FALSE),"-")</f>
        <v>-</v>
      </c>
      <c r="D780" t="s">
        <v>262</v>
      </c>
      <c r="E780">
        <v>4954.7894433599904</v>
      </c>
      <c r="F780">
        <v>1397.1</v>
      </c>
      <c r="G780">
        <v>108.51653666071201</v>
      </c>
      <c r="H780">
        <v>15.6506052880582</v>
      </c>
      <c r="I780">
        <v>62.275573012610401</v>
      </c>
      <c r="J780">
        <v>5.8584305252793998</v>
      </c>
      <c r="K780">
        <v>1187.79704856785</v>
      </c>
      <c r="L780">
        <v>905.04889763704705</v>
      </c>
      <c r="M780">
        <v>66.56473290964</v>
      </c>
      <c r="N780">
        <v>0.82955050111024398</v>
      </c>
      <c r="O780">
        <v>3.57168420299192</v>
      </c>
      <c r="P780">
        <v>158.05319541928301</v>
      </c>
      <c r="Q780">
        <v>0.233445076972355</v>
      </c>
    </row>
    <row r="781" spans="1:17" x14ac:dyDescent="0.3">
      <c r="A781" t="s">
        <v>1705</v>
      </c>
      <c r="B781" t="s">
        <v>1706</v>
      </c>
      <c r="C781" t="str">
        <f>IFERROR(VLOOKUP(Table1[[#This Row],[Ticker]],[1]!Table2[[Symbol]:[Industry]],2,FALSE),"-")</f>
        <v>-</v>
      </c>
      <c r="D781" t="s">
        <v>402</v>
      </c>
      <c r="E781">
        <v>4946.973620236</v>
      </c>
      <c r="F781">
        <v>99.01</v>
      </c>
      <c r="G781">
        <v>-17.0881009985922</v>
      </c>
      <c r="H781">
        <v>-12.3750833346094</v>
      </c>
      <c r="I781">
        <v>-20.426945853013098</v>
      </c>
      <c r="J781">
        <v>-3.9643239635379399</v>
      </c>
      <c r="K781">
        <v>104.008463915319</v>
      </c>
      <c r="L781">
        <v>101.17127575118801</v>
      </c>
      <c r="M781">
        <v>34.728006728550703</v>
      </c>
      <c r="N781">
        <v>0.64767105653880097</v>
      </c>
      <c r="O781">
        <v>22.765377234622701</v>
      </c>
      <c r="P781">
        <v>22.537128712871301</v>
      </c>
      <c r="Q781">
        <v>1.5206383951171999E-2</v>
      </c>
    </row>
    <row r="782" spans="1:17" hidden="1" x14ac:dyDescent="0.3">
      <c r="A782" t="s">
        <v>1707</v>
      </c>
      <c r="B782" t="s">
        <v>1708</v>
      </c>
      <c r="C782" t="str">
        <f>IFERROR(VLOOKUP(Table1[[#This Row],[Ticker]],[1]!Table2[[Symbol]:[Industry]],2,FALSE),"-")</f>
        <v>-</v>
      </c>
      <c r="D782" t="s">
        <v>561</v>
      </c>
      <c r="E782">
        <v>4939.9182924999996</v>
      </c>
      <c r="F782">
        <v>108.95</v>
      </c>
      <c r="G782">
        <v>29.544391548644601</v>
      </c>
      <c r="H782">
        <v>22.918958794944299</v>
      </c>
      <c r="I782">
        <v>2.2858633987825199</v>
      </c>
      <c r="J782">
        <v>4.5820174998766703</v>
      </c>
      <c r="K782">
        <v>92.266170029839003</v>
      </c>
      <c r="L782">
        <v>83.263969193466295</v>
      </c>
      <c r="M782">
        <v>82.666240602326596</v>
      </c>
      <c r="N782">
        <v>2.3126105486446402</v>
      </c>
      <c r="O782">
        <v>3.1665901789811701</v>
      </c>
      <c r="P782">
        <v>94.380017841213203</v>
      </c>
      <c r="Q782">
        <v>0.14001473949813401</v>
      </c>
    </row>
    <row r="783" spans="1:17" x14ac:dyDescent="0.3">
      <c r="A783" t="s">
        <v>1709</v>
      </c>
      <c r="B783" t="s">
        <v>1710</v>
      </c>
      <c r="C783" t="str">
        <f>IFERROR(VLOOKUP(Table1[[#This Row],[Ticker]],[1]!Table2[[Symbol]:[Industry]],2,FALSE),"-")</f>
        <v>-</v>
      </c>
      <c r="D783" t="s">
        <v>1711</v>
      </c>
      <c r="E783">
        <v>4937.8628167239904</v>
      </c>
      <c r="F783">
        <v>72.989999999999995</v>
      </c>
      <c r="G783">
        <v>-13.444271503545901</v>
      </c>
      <c r="H783">
        <v>-2.9601492989001099</v>
      </c>
      <c r="I783">
        <v>15.0155914439905</v>
      </c>
      <c r="J783">
        <v>8.8630121995361097</v>
      </c>
      <c r="K783">
        <v>70.091522522591504</v>
      </c>
      <c r="L783">
        <v>64.096060617070904</v>
      </c>
      <c r="M783">
        <v>63.2977977335022</v>
      </c>
      <c r="N783">
        <v>0.87608411945834797</v>
      </c>
      <c r="O783">
        <v>15.3445677490067</v>
      </c>
      <c r="P783">
        <v>67.408256880733902</v>
      </c>
      <c r="Q783">
        <v>8.1004230618518996E-2</v>
      </c>
    </row>
    <row r="784" spans="1:17" hidden="1" x14ac:dyDescent="0.3">
      <c r="A784" t="s">
        <v>1712</v>
      </c>
      <c r="B784" t="s">
        <v>1713</v>
      </c>
      <c r="C784" t="str">
        <f>IFERROR(VLOOKUP(Table1[[#This Row],[Ticker]],[1]!Table2[[Symbol]:[Industry]],2,FALSE),"-")</f>
        <v>-</v>
      </c>
      <c r="D784" t="s">
        <v>262</v>
      </c>
      <c r="E784">
        <v>4907.2772594999997</v>
      </c>
      <c r="F784">
        <v>539</v>
      </c>
      <c r="G784">
        <v>-3.1365823109136501</v>
      </c>
      <c r="H784">
        <v>0.79638844933998898</v>
      </c>
      <c r="I784">
        <v>15.9233251912084</v>
      </c>
      <c r="J784">
        <v>0.17531416962649299</v>
      </c>
      <c r="K784">
        <v>532.52986869185895</v>
      </c>
      <c r="L784">
        <v>472.53146640544401</v>
      </c>
      <c r="M784">
        <v>49.408837769445398</v>
      </c>
      <c r="N784">
        <v>0.37814769196305598</v>
      </c>
      <c r="O784">
        <v>13.886827458256001</v>
      </c>
      <c r="P784">
        <v>49.680644265481803</v>
      </c>
    </row>
    <row r="785" spans="1:17" x14ac:dyDescent="0.3">
      <c r="A785" t="s">
        <v>1714</v>
      </c>
      <c r="B785" t="s">
        <v>1715</v>
      </c>
      <c r="C785" t="str">
        <f>IFERROR(VLOOKUP(Table1[[#This Row],[Ticker]],[1]!Table2[[Symbol]:[Industry]],2,FALSE),"-")</f>
        <v>-</v>
      </c>
      <c r="D785" t="s">
        <v>879</v>
      </c>
      <c r="E785">
        <v>4905.9456522749997</v>
      </c>
      <c r="F785">
        <v>396.45</v>
      </c>
      <c r="G785">
        <v>108.323878766446</v>
      </c>
      <c r="H785">
        <v>20.869039498782101</v>
      </c>
      <c r="I785">
        <v>31.6201335500533</v>
      </c>
      <c r="J785">
        <v>2.1154258866194899</v>
      </c>
      <c r="K785">
        <v>343.51626898299901</v>
      </c>
      <c r="L785">
        <v>274.31078511362</v>
      </c>
      <c r="M785">
        <v>65.145588060404194</v>
      </c>
      <c r="N785">
        <v>1.04785028395075</v>
      </c>
      <c r="O785">
        <v>3.9096985748518098</v>
      </c>
      <c r="P785">
        <v>166.341954988243</v>
      </c>
      <c r="Q785">
        <v>8.6528268366872996E-2</v>
      </c>
    </row>
    <row r="786" spans="1:17" x14ac:dyDescent="0.3">
      <c r="A786" t="s">
        <v>1716</v>
      </c>
      <c r="B786" t="s">
        <v>1717</v>
      </c>
      <c r="C786" t="str">
        <f>IFERROR(VLOOKUP(Table1[[#This Row],[Ticker]],[1]!Table2[[Symbol]:[Industry]],2,FALSE),"-")</f>
        <v>-</v>
      </c>
      <c r="D786" t="s">
        <v>130</v>
      </c>
      <c r="E786">
        <v>4896.3599999999997</v>
      </c>
      <c r="F786">
        <v>8160.6</v>
      </c>
      <c r="G786">
        <v>44.734277655175802</v>
      </c>
      <c r="H786">
        <v>2.3916113827748502</v>
      </c>
      <c r="I786">
        <v>8.9882643436317302</v>
      </c>
      <c r="J786">
        <v>2.7921801015026899</v>
      </c>
      <c r="K786">
        <v>7298.5239945228404</v>
      </c>
      <c r="L786">
        <v>6563.0024153968798</v>
      </c>
      <c r="M786">
        <v>72.453307158601405</v>
      </c>
      <c r="N786">
        <v>1.35861952211438</v>
      </c>
      <c r="O786">
        <v>6.2054260716123801</v>
      </c>
      <c r="P786">
        <v>81.548387096774206</v>
      </c>
      <c r="Q786">
        <v>0.10276495240691801</v>
      </c>
    </row>
    <row r="787" spans="1:17" hidden="1" x14ac:dyDescent="0.3">
      <c r="A787" t="s">
        <v>1718</v>
      </c>
      <c r="B787" t="s">
        <v>1719</v>
      </c>
      <c r="C787" t="str">
        <f>IFERROR(VLOOKUP(Table1[[#This Row],[Ticker]],[1]!Table2[[Symbol]:[Industry]],2,FALSE),"-")</f>
        <v>-</v>
      </c>
      <c r="D787" t="s">
        <v>306</v>
      </c>
      <c r="E787">
        <v>4878.6920156249998</v>
      </c>
      <c r="F787">
        <v>2774.25</v>
      </c>
      <c r="G787">
        <v>118.58825186983</v>
      </c>
      <c r="H787">
        <v>3.6872813007825598</v>
      </c>
      <c r="I787">
        <v>75.141834804338302</v>
      </c>
      <c r="J787">
        <v>9.6313487351245097</v>
      </c>
      <c r="K787">
        <v>2437.3536179112598</v>
      </c>
      <c r="L787">
        <v>1865.2724352913301</v>
      </c>
      <c r="M787">
        <v>67.681909733809505</v>
      </c>
      <c r="N787">
        <v>0.563984395275544</v>
      </c>
      <c r="O787">
        <v>3.8118410381183998</v>
      </c>
      <c r="P787">
        <v>171.97196215871699</v>
      </c>
      <c r="Q787">
        <v>8.8933028923122007E-2</v>
      </c>
    </row>
    <row r="788" spans="1:17" hidden="1" x14ac:dyDescent="0.3">
      <c r="A788" t="s">
        <v>1720</v>
      </c>
      <c r="B788" t="s">
        <v>1721</v>
      </c>
      <c r="C788" t="str">
        <f>IFERROR(VLOOKUP(Table1[[#This Row],[Ticker]],[1]!Table2[[Symbol]:[Industry]],2,FALSE),"-")</f>
        <v>-</v>
      </c>
      <c r="D788" t="s">
        <v>632</v>
      </c>
      <c r="E788">
        <v>4855.8056673000001</v>
      </c>
      <c r="F788">
        <v>1918.7</v>
      </c>
      <c r="G788">
        <v>57.966671947383198</v>
      </c>
      <c r="H788">
        <v>19.397847344940701</v>
      </c>
      <c r="I788">
        <v>64.447980394633106</v>
      </c>
      <c r="J788">
        <v>2.7642966186722102</v>
      </c>
      <c r="K788">
        <v>1572.5983923431299</v>
      </c>
      <c r="L788">
        <v>1242.6999066441799</v>
      </c>
      <c r="M788">
        <v>70.224267517635894</v>
      </c>
      <c r="N788">
        <v>1.20282761543803</v>
      </c>
      <c r="O788">
        <v>6.8171157554594197</v>
      </c>
      <c r="P788">
        <v>136.540713801393</v>
      </c>
      <c r="Q788">
        <v>0.154369620982967</v>
      </c>
    </row>
    <row r="789" spans="1:17" x14ac:dyDescent="0.3">
      <c r="A789" t="s">
        <v>1722</v>
      </c>
      <c r="B789" t="s">
        <v>1723</v>
      </c>
      <c r="C789" t="str">
        <f>IFERROR(VLOOKUP(Table1[[#This Row],[Ticker]],[1]!Table2[[Symbol]:[Industry]],2,FALSE),"-")</f>
        <v>-</v>
      </c>
      <c r="D789" t="s">
        <v>306</v>
      </c>
      <c r="E789">
        <v>4807.7607107249996</v>
      </c>
      <c r="F789">
        <v>288.45</v>
      </c>
      <c r="G789">
        <v>2.4304181389903201</v>
      </c>
      <c r="H789">
        <v>-7.3709256358778301</v>
      </c>
      <c r="I789">
        <v>-6.5165154965347103</v>
      </c>
      <c r="J789">
        <v>-0.26309956394424999</v>
      </c>
      <c r="K789">
        <v>290.401995631425</v>
      </c>
      <c r="L789">
        <v>269.56840177513902</v>
      </c>
      <c r="M789">
        <v>44.874861750634103</v>
      </c>
      <c r="N789">
        <v>0.40227967425696598</v>
      </c>
      <c r="O789">
        <v>16.484659386375402</v>
      </c>
      <c r="P789">
        <v>37.161198288159703</v>
      </c>
      <c r="Q789">
        <v>-3.1745620821505997E-2</v>
      </c>
    </row>
    <row r="790" spans="1:17" x14ac:dyDescent="0.3">
      <c r="A790" t="s">
        <v>1724</v>
      </c>
      <c r="B790" t="s">
        <v>1725</v>
      </c>
      <c r="C790" t="str">
        <f>IFERROR(VLOOKUP(Table1[[#This Row],[Ticker]],[1]!Table2[[Symbol]:[Industry]],2,FALSE),"-")</f>
        <v>-</v>
      </c>
      <c r="D790" t="s">
        <v>193</v>
      </c>
      <c r="E790">
        <v>4801.0469745</v>
      </c>
      <c r="F790">
        <v>671.3</v>
      </c>
      <c r="G790">
        <v>9.0044700860154495E-2</v>
      </c>
      <c r="H790">
        <v>-16.830440840619499</v>
      </c>
      <c r="I790">
        <v>-11.280789887252199</v>
      </c>
      <c r="J790">
        <v>-1.4630515875854899</v>
      </c>
      <c r="K790">
        <v>673.78332450332402</v>
      </c>
      <c r="L790">
        <v>609.37916864235501</v>
      </c>
      <c r="M790">
        <v>47.480340998746797</v>
      </c>
      <c r="N790">
        <v>0.48792802421750597</v>
      </c>
      <c r="O790">
        <v>19.0451363026962</v>
      </c>
      <c r="P790">
        <v>63.4327449786974</v>
      </c>
      <c r="Q790">
        <v>0.11895549944691799</v>
      </c>
    </row>
    <row r="791" spans="1:17" x14ac:dyDescent="0.3">
      <c r="A791" t="s">
        <v>1726</v>
      </c>
      <c r="B791" t="s">
        <v>1727</v>
      </c>
      <c r="C791" t="str">
        <f>IFERROR(VLOOKUP(Table1[[#This Row],[Ticker]],[1]!Table2[[Symbol]:[Industry]],2,FALSE),"-")</f>
        <v>-</v>
      </c>
      <c r="D791" t="s">
        <v>113</v>
      </c>
      <c r="E791">
        <v>4795.8028610699903</v>
      </c>
      <c r="F791">
        <v>280.45</v>
      </c>
      <c r="G791">
        <v>54.226949542176399</v>
      </c>
      <c r="H791">
        <v>-6.3186568691957197</v>
      </c>
      <c r="I791">
        <v>-2.5477625279648</v>
      </c>
      <c r="J791">
        <v>0.80105191536431697</v>
      </c>
      <c r="K791">
        <v>275.12795489524302</v>
      </c>
      <c r="L791">
        <v>245.38433665824999</v>
      </c>
      <c r="M791">
        <v>64.126593591553799</v>
      </c>
      <c r="N791">
        <v>0.37348643440186102</v>
      </c>
      <c r="O791">
        <v>14.262791941522501</v>
      </c>
      <c r="P791">
        <v>116.731066460587</v>
      </c>
      <c r="Q791">
        <v>8.0993868570513994E-2</v>
      </c>
    </row>
    <row r="792" spans="1:17" hidden="1" x14ac:dyDescent="0.3">
      <c r="A792" t="s">
        <v>1728</v>
      </c>
      <c r="B792" t="s">
        <v>1729</v>
      </c>
      <c r="C792" t="str">
        <f>IFERROR(VLOOKUP(Table1[[#This Row],[Ticker]],[1]!Table2[[Symbol]:[Industry]],2,FALSE),"-")</f>
        <v>-</v>
      </c>
      <c r="D792" t="s">
        <v>136</v>
      </c>
      <c r="E792">
        <v>4780.8977139999997</v>
      </c>
      <c r="F792">
        <v>6268.55</v>
      </c>
      <c r="G792">
        <v>263.54525250709202</v>
      </c>
      <c r="H792">
        <v>4.7826969367321803</v>
      </c>
      <c r="I792">
        <v>45.201018276971702</v>
      </c>
      <c r="J792">
        <v>-1.5825907809272599</v>
      </c>
      <c r="K792">
        <v>6030.58020171526</v>
      </c>
      <c r="L792">
        <v>4611.21981074017</v>
      </c>
      <c r="M792">
        <v>51.404763078292198</v>
      </c>
      <c r="N792">
        <v>0.68245703864364604</v>
      </c>
      <c r="O792">
        <v>12.4981056225123</v>
      </c>
      <c r="P792">
        <v>351.60837145635901</v>
      </c>
      <c r="Q792">
        <v>0.31939024181918502</v>
      </c>
    </row>
    <row r="793" spans="1:17" hidden="1" x14ac:dyDescent="0.3">
      <c r="A793" t="s">
        <v>1730</v>
      </c>
      <c r="B793" t="s">
        <v>1731</v>
      </c>
      <c r="C793" t="str">
        <f>IFERROR(VLOOKUP(Table1[[#This Row],[Ticker]],[1]!Table2[[Symbol]:[Industry]],2,FALSE),"-")</f>
        <v>-</v>
      </c>
      <c r="D793" t="s">
        <v>127</v>
      </c>
      <c r="E793">
        <v>4780.87356585</v>
      </c>
      <c r="F793">
        <v>2347.35</v>
      </c>
      <c r="G793">
        <v>25.695751157182499</v>
      </c>
      <c r="H793">
        <v>-2.1549672910169599</v>
      </c>
      <c r="I793">
        <v>27.0139539336624</v>
      </c>
      <c r="J793">
        <v>4.0666622107305699</v>
      </c>
      <c r="K793">
        <v>2137.5332488153099</v>
      </c>
      <c r="L793">
        <v>1841.7250250771399</v>
      </c>
      <c r="M793">
        <v>75.299643684113093</v>
      </c>
      <c r="N793">
        <v>1.11409178829404</v>
      </c>
      <c r="O793">
        <v>1.4335314290583101</v>
      </c>
      <c r="P793">
        <v>95.124688279301694</v>
      </c>
      <c r="Q793">
        <v>0.30750949709792802</v>
      </c>
    </row>
    <row r="794" spans="1:17" x14ac:dyDescent="0.3">
      <c r="A794" t="s">
        <v>1732</v>
      </c>
      <c r="B794" t="s">
        <v>1733</v>
      </c>
      <c r="C794" t="str">
        <f>IFERROR(VLOOKUP(Table1[[#This Row],[Ticker]],[1]!Table2[[Symbol]:[Industry]],2,FALSE),"-")</f>
        <v>-</v>
      </c>
      <c r="D794" t="s">
        <v>1467</v>
      </c>
      <c r="E794">
        <v>4778.4653893349996</v>
      </c>
      <c r="F794">
        <v>844.65</v>
      </c>
      <c r="G794">
        <v>2.2446518740823498</v>
      </c>
      <c r="H794">
        <v>-9.3654095932704209</v>
      </c>
      <c r="I794">
        <v>-23.206347676302101</v>
      </c>
      <c r="J794">
        <v>-1.42791959919699</v>
      </c>
      <c r="K794">
        <v>859.33842607698796</v>
      </c>
      <c r="L794">
        <v>850.56203239194099</v>
      </c>
      <c r="M794">
        <v>63.792076341358801</v>
      </c>
      <c r="N794">
        <v>0.90557175810927204</v>
      </c>
      <c r="O794">
        <v>30.929970993902799</v>
      </c>
      <c r="P794">
        <v>40.412268306873898</v>
      </c>
      <c r="Q794">
        <v>0.144493468221979</v>
      </c>
    </row>
    <row r="795" spans="1:17" hidden="1" x14ac:dyDescent="0.3">
      <c r="A795" t="s">
        <v>1734</v>
      </c>
      <c r="B795" t="s">
        <v>1735</v>
      </c>
      <c r="C795" t="str">
        <f>IFERROR(VLOOKUP(Table1[[#This Row],[Ticker]],[1]!Table2[[Symbol]:[Industry]],2,FALSE),"-")</f>
        <v>-</v>
      </c>
      <c r="D795" t="s">
        <v>127</v>
      </c>
      <c r="E795">
        <v>4776.3403622360001</v>
      </c>
      <c r="F795">
        <v>49.19</v>
      </c>
      <c r="G795">
        <v>28.821664597704199</v>
      </c>
      <c r="H795">
        <v>3.8224831728645401</v>
      </c>
      <c r="I795">
        <v>-25.946093900896798</v>
      </c>
      <c r="J795">
        <v>4.4108832097556503</v>
      </c>
      <c r="K795">
        <v>47.738571753299901</v>
      </c>
      <c r="L795">
        <v>46.2275635789522</v>
      </c>
      <c r="M795">
        <v>64.554436819139696</v>
      </c>
      <c r="N795">
        <v>0.74069641827177202</v>
      </c>
      <c r="O795">
        <v>32.953852409026197</v>
      </c>
      <c r="P795">
        <v>67.028862478777597</v>
      </c>
      <c r="Q795">
        <v>7.0341182821279005E-2</v>
      </c>
    </row>
    <row r="796" spans="1:17" hidden="1" x14ac:dyDescent="0.3">
      <c r="A796" t="s">
        <v>1736</v>
      </c>
      <c r="B796" t="s">
        <v>1737</v>
      </c>
      <c r="C796" t="str">
        <f>IFERROR(VLOOKUP(Table1[[#This Row],[Ticker]],[1]!Table2[[Symbol]:[Industry]],2,FALSE),"-")</f>
        <v>-</v>
      </c>
      <c r="D796" t="s">
        <v>283</v>
      </c>
      <c r="E796">
        <v>4776.03378084</v>
      </c>
      <c r="F796">
        <v>901.95</v>
      </c>
      <c r="G796">
        <v>37.497431994883399</v>
      </c>
      <c r="H796">
        <v>14.7787947762667</v>
      </c>
      <c r="I796">
        <v>27.964994875548498</v>
      </c>
      <c r="J796">
        <v>-0.12244552059649901</v>
      </c>
      <c r="K796">
        <v>765.69675904567998</v>
      </c>
      <c r="L796">
        <v>663.27533414511902</v>
      </c>
      <c r="M796">
        <v>74.141718884104094</v>
      </c>
      <c r="N796">
        <v>0.82895020517406903</v>
      </c>
      <c r="O796">
        <v>3.25960419091966</v>
      </c>
      <c r="P796">
        <v>77.969613259668506</v>
      </c>
      <c r="Q796">
        <v>-7.4294581788847999E-2</v>
      </c>
    </row>
    <row r="797" spans="1:17" hidden="1" x14ac:dyDescent="0.3">
      <c r="A797" t="s">
        <v>1738</v>
      </c>
      <c r="B797" t="s">
        <v>1739</v>
      </c>
      <c r="C797" t="str">
        <f>IFERROR(VLOOKUP(Table1[[#This Row],[Ticker]],[1]!Table2[[Symbol]:[Industry]],2,FALSE),"-")</f>
        <v>-</v>
      </c>
      <c r="D797" t="s">
        <v>212</v>
      </c>
      <c r="E797">
        <v>4758.0969641049996</v>
      </c>
      <c r="F797">
        <v>434.85</v>
      </c>
      <c r="G797">
        <v>81.947341509312906</v>
      </c>
      <c r="H797">
        <v>18.404858704112701</v>
      </c>
      <c r="I797">
        <v>11.135023546160999</v>
      </c>
      <c r="J797">
        <v>-2.1613158148395701</v>
      </c>
      <c r="K797">
        <v>387.97132299052601</v>
      </c>
      <c r="L797">
        <v>315.41451759733798</v>
      </c>
      <c r="M797">
        <v>55.994855071521897</v>
      </c>
      <c r="N797">
        <v>0.78546790729954497</v>
      </c>
      <c r="O797">
        <v>6.4734966080257399</v>
      </c>
      <c r="P797">
        <v>137.32562346251001</v>
      </c>
      <c r="Q797">
        <v>0.163036469405446</v>
      </c>
    </row>
    <row r="798" spans="1:17" hidden="1" x14ac:dyDescent="0.3">
      <c r="A798" t="s">
        <v>1740</v>
      </c>
      <c r="B798" t="s">
        <v>1741</v>
      </c>
      <c r="C798" t="str">
        <f>IFERROR(VLOOKUP(Table1[[#This Row],[Ticker]],[1]!Table2[[Symbol]:[Industry]],2,FALSE),"-")</f>
        <v>-</v>
      </c>
      <c r="D798" t="s">
        <v>136</v>
      </c>
      <c r="E798">
        <v>4752.6317468349998</v>
      </c>
      <c r="F798">
        <v>393.35</v>
      </c>
      <c r="G798">
        <v>45.005325482918899</v>
      </c>
      <c r="H798">
        <v>-16.112809174395299</v>
      </c>
      <c r="I798">
        <v>62.160136250972997</v>
      </c>
      <c r="J798">
        <v>-4.8450748004580797</v>
      </c>
      <c r="K798">
        <v>401.926538027878</v>
      </c>
      <c r="M798">
        <v>37.917133704990803</v>
      </c>
      <c r="N798">
        <v>9.2942946577413504E-2</v>
      </c>
      <c r="O798">
        <v>34.740053387568302</v>
      </c>
      <c r="P798">
        <v>132.20188902007001</v>
      </c>
    </row>
    <row r="799" spans="1:17" hidden="1" x14ac:dyDescent="0.3">
      <c r="A799" t="s">
        <v>1742</v>
      </c>
      <c r="B799" t="s">
        <v>1743</v>
      </c>
      <c r="C799" t="str">
        <f>IFERROR(VLOOKUP(Table1[[#This Row],[Ticker]],[1]!Table2[[Symbol]:[Industry]],2,FALSE),"-")</f>
        <v>-</v>
      </c>
      <c r="D799" t="s">
        <v>193</v>
      </c>
      <c r="E799">
        <v>4735.2860264250003</v>
      </c>
      <c r="F799">
        <v>617.25</v>
      </c>
      <c r="G799">
        <v>7.1130680543600997</v>
      </c>
      <c r="H799">
        <v>-6.0857269967591199</v>
      </c>
      <c r="I799">
        <v>8.2217712621686196</v>
      </c>
      <c r="J799">
        <v>4.07052726960932</v>
      </c>
      <c r="K799">
        <v>604.42013378710203</v>
      </c>
      <c r="L799">
        <v>553.05561097999998</v>
      </c>
      <c r="M799">
        <v>61.377963098161899</v>
      </c>
      <c r="N799">
        <v>0.47448997402077903</v>
      </c>
      <c r="O799">
        <v>13.8922640745241</v>
      </c>
      <c r="P799">
        <v>53.8317757009345</v>
      </c>
      <c r="Q799">
        <v>0.14305139614571599</v>
      </c>
    </row>
    <row r="800" spans="1:17" x14ac:dyDescent="0.3">
      <c r="A800" t="s">
        <v>1744</v>
      </c>
      <c r="B800" t="s">
        <v>1745</v>
      </c>
      <c r="C800" t="str">
        <f>IFERROR(VLOOKUP(Table1[[#This Row],[Ticker]],[1]!Table2[[Symbol]:[Industry]],2,FALSE),"-")</f>
        <v>-</v>
      </c>
      <c r="D800" t="s">
        <v>632</v>
      </c>
      <c r="E800">
        <v>4728.2034657000004</v>
      </c>
      <c r="F800">
        <v>228.93</v>
      </c>
      <c r="G800">
        <v>39.033953837480098</v>
      </c>
      <c r="H800">
        <v>-6.7151431267533299</v>
      </c>
      <c r="I800">
        <v>13.084770296634</v>
      </c>
      <c r="J800">
        <v>1.18618815789745</v>
      </c>
      <c r="K800">
        <v>210.82330172101399</v>
      </c>
      <c r="L800">
        <v>179.08530417441801</v>
      </c>
      <c r="M800">
        <v>73.428233918234895</v>
      </c>
      <c r="N800">
        <v>0.53591592218829598</v>
      </c>
      <c r="O800">
        <v>6.2333464377757304</v>
      </c>
      <c r="P800">
        <v>80.472999605833607</v>
      </c>
      <c r="Q800">
        <v>9.3014166248786001E-2</v>
      </c>
    </row>
    <row r="801" spans="1:17" hidden="1" x14ac:dyDescent="0.3">
      <c r="A801" t="s">
        <v>1746</v>
      </c>
      <c r="B801" t="s">
        <v>1747</v>
      </c>
      <c r="C801" t="str">
        <f>IFERROR(VLOOKUP(Table1[[#This Row],[Ticker]],[1]!Table2[[Symbol]:[Industry]],2,FALSE),"-")</f>
        <v>-</v>
      </c>
      <c r="D801" t="s">
        <v>46</v>
      </c>
      <c r="E801">
        <v>4714.2878602649998</v>
      </c>
      <c r="F801">
        <v>848.95</v>
      </c>
      <c r="G801">
        <v>173.44899693990001</v>
      </c>
      <c r="H801">
        <v>-2.9569160107149499</v>
      </c>
      <c r="I801">
        <v>54.893567905105797</v>
      </c>
      <c r="J801">
        <v>-1.67398385828074</v>
      </c>
      <c r="K801">
        <v>743.95280137262398</v>
      </c>
      <c r="L801">
        <v>542.884781921122</v>
      </c>
      <c r="M801">
        <v>52.929149805438001</v>
      </c>
      <c r="N801">
        <v>0.549878410438567</v>
      </c>
      <c r="O801">
        <v>10.136050415218699</v>
      </c>
      <c r="P801">
        <v>244.40162271805201</v>
      </c>
    </row>
    <row r="802" spans="1:17" x14ac:dyDescent="0.3">
      <c r="A802" t="s">
        <v>1748</v>
      </c>
      <c r="B802" t="s">
        <v>1749</v>
      </c>
      <c r="C802" t="str">
        <f>IFERROR(VLOOKUP(Table1[[#This Row],[Ticker]],[1]!Table2[[Symbol]:[Industry]],2,FALSE),"-")</f>
        <v>-</v>
      </c>
      <c r="D802" t="s">
        <v>879</v>
      </c>
      <c r="E802">
        <v>4709.505104975</v>
      </c>
      <c r="F802">
        <v>384.05</v>
      </c>
      <c r="G802">
        <v>-26.741242742098802</v>
      </c>
      <c r="H802">
        <v>20.140426782432801</v>
      </c>
      <c r="I802">
        <v>-14.352672542217199</v>
      </c>
      <c r="J802">
        <v>6.2761891730568902</v>
      </c>
      <c r="K802">
        <v>343.93106270821397</v>
      </c>
      <c r="L802">
        <v>339.72970855065199</v>
      </c>
      <c r="M802">
        <v>72.087932974415693</v>
      </c>
      <c r="N802">
        <v>0.740070949250212</v>
      </c>
      <c r="O802">
        <v>17.146204921234101</v>
      </c>
      <c r="P802">
        <v>43.328979287180402</v>
      </c>
      <c r="Q802">
        <v>3.0597820890822001E-2</v>
      </c>
    </row>
    <row r="803" spans="1:17" hidden="1" x14ac:dyDescent="0.3">
      <c r="A803" t="s">
        <v>1750</v>
      </c>
      <c r="B803" t="s">
        <v>1751</v>
      </c>
      <c r="C803" t="str">
        <f>IFERROR(VLOOKUP(Table1[[#This Row],[Ticker]],[1]!Table2[[Symbol]:[Industry]],2,FALSE),"-")</f>
        <v>-</v>
      </c>
      <c r="D803" t="s">
        <v>300</v>
      </c>
      <c r="E803">
        <v>4674.7573439999996</v>
      </c>
      <c r="F803">
        <v>214.3</v>
      </c>
      <c r="G803">
        <v>145.98412167483801</v>
      </c>
      <c r="H803">
        <v>-15.1232575412039</v>
      </c>
      <c r="I803">
        <v>251.87884505481199</v>
      </c>
      <c r="J803">
        <v>-9.3342184629895897</v>
      </c>
      <c r="K803">
        <v>206.064235911879</v>
      </c>
      <c r="L803">
        <v>128.91263921084899</v>
      </c>
      <c r="M803">
        <v>38.133918452009603</v>
      </c>
      <c r="N803">
        <v>0.134525273889187</v>
      </c>
      <c r="O803">
        <v>21.7918805412972</v>
      </c>
      <c r="P803">
        <v>365.060763888888</v>
      </c>
      <c r="Q803">
        <v>0.22087717017471201</v>
      </c>
    </row>
    <row r="804" spans="1:17" hidden="1" x14ac:dyDescent="0.3">
      <c r="A804" t="s">
        <v>1752</v>
      </c>
      <c r="B804" t="s">
        <v>1753</v>
      </c>
      <c r="C804" t="str">
        <f>IFERROR(VLOOKUP(Table1[[#This Row],[Ticker]],[1]!Table2[[Symbol]:[Industry]],2,FALSE),"-")</f>
        <v>-</v>
      </c>
      <c r="D804" t="s">
        <v>1754</v>
      </c>
      <c r="E804">
        <v>4625.6304</v>
      </c>
      <c r="F804">
        <v>412.8</v>
      </c>
      <c r="G804">
        <v>91.719371717282201</v>
      </c>
      <c r="H804">
        <v>10.795637419204001</v>
      </c>
      <c r="I804">
        <v>-37.317452389372399</v>
      </c>
      <c r="J804">
        <v>6.7718557122355696</v>
      </c>
      <c r="K804">
        <v>401.959229175605</v>
      </c>
      <c r="L804">
        <v>404.731878187603</v>
      </c>
      <c r="M804">
        <v>76.845517897149506</v>
      </c>
      <c r="N804">
        <v>0.75841478821985997</v>
      </c>
      <c r="O804">
        <v>54.675387596899199</v>
      </c>
      <c r="P804">
        <v>121.575126474416</v>
      </c>
      <c r="Q804">
        <v>0.26283060548759402</v>
      </c>
    </row>
    <row r="805" spans="1:17" x14ac:dyDescent="0.3">
      <c r="A805" t="s">
        <v>1755</v>
      </c>
      <c r="B805" t="s">
        <v>1756</v>
      </c>
      <c r="C805" t="str">
        <f>IFERROR(VLOOKUP(Table1[[#This Row],[Ticker]],[1]!Table2[[Symbol]:[Industry]],2,FALSE),"-")</f>
        <v>-</v>
      </c>
      <c r="D805" t="s">
        <v>283</v>
      </c>
      <c r="E805">
        <v>4602.4309911299997</v>
      </c>
      <c r="F805">
        <v>536.1</v>
      </c>
      <c r="G805">
        <v>11.576773933011999</v>
      </c>
      <c r="H805">
        <v>7.5247714594210802</v>
      </c>
      <c r="I805">
        <v>-2.6865791214422599</v>
      </c>
      <c r="J805">
        <v>6.3793609339615802</v>
      </c>
      <c r="K805">
        <v>454.90582923590398</v>
      </c>
      <c r="L805">
        <v>420.523038795508</v>
      </c>
      <c r="M805">
        <v>83.349807753972698</v>
      </c>
      <c r="N805">
        <v>1.9882522902819999</v>
      </c>
      <c r="O805">
        <v>1.46427905241559</v>
      </c>
      <c r="P805">
        <v>55.797733217088002</v>
      </c>
    </row>
    <row r="806" spans="1:17" x14ac:dyDescent="0.3">
      <c r="A806" t="s">
        <v>1757</v>
      </c>
      <c r="B806" t="s">
        <v>1758</v>
      </c>
      <c r="C806" t="str">
        <f>IFERROR(VLOOKUP(Table1[[#This Row],[Ticker]],[1]!Table2[[Symbol]:[Industry]],2,FALSE),"-")</f>
        <v>-</v>
      </c>
      <c r="D806" t="s">
        <v>402</v>
      </c>
      <c r="E806">
        <v>4588.1599052250003</v>
      </c>
      <c r="F806">
        <v>524.54999999999995</v>
      </c>
      <c r="G806">
        <v>-52.942265021064003</v>
      </c>
      <c r="H806">
        <v>-8.7336590554029101</v>
      </c>
      <c r="I806">
        <v>-23.468997063844199</v>
      </c>
      <c r="J806">
        <v>-3.9447067668092899</v>
      </c>
      <c r="K806">
        <v>553.27002205815904</v>
      </c>
      <c r="L806">
        <v>595.19195696808197</v>
      </c>
      <c r="M806">
        <v>35.171635078778301</v>
      </c>
      <c r="N806">
        <v>0.86072748141908795</v>
      </c>
      <c r="O806">
        <v>52.3210370794014</v>
      </c>
      <c r="P806">
        <v>2.60146699266503</v>
      </c>
      <c r="Q806">
        <v>4.1080536900155E-2</v>
      </c>
    </row>
    <row r="807" spans="1:17" hidden="1" x14ac:dyDescent="0.3">
      <c r="A807" t="s">
        <v>1759</v>
      </c>
      <c r="B807" t="s">
        <v>1760</v>
      </c>
      <c r="C807" t="str">
        <f>IFERROR(VLOOKUP(Table1[[#This Row],[Ticker]],[1]!Table2[[Symbol]:[Industry]],2,FALSE),"-")</f>
        <v>-</v>
      </c>
      <c r="D807" t="s">
        <v>300</v>
      </c>
      <c r="E807">
        <v>4584.1407461500003</v>
      </c>
      <c r="F807">
        <v>241.85</v>
      </c>
      <c r="G807">
        <v>131.68852987571901</v>
      </c>
      <c r="H807">
        <v>-12.077615692990801</v>
      </c>
      <c r="I807">
        <v>144.31287110124899</v>
      </c>
      <c r="J807">
        <v>-2.5360511910143102</v>
      </c>
      <c r="K807">
        <v>242.66927466459299</v>
      </c>
      <c r="L807">
        <v>171.02092818807699</v>
      </c>
      <c r="M807">
        <v>42.367372358382397</v>
      </c>
      <c r="N807">
        <v>0.160838629374081</v>
      </c>
      <c r="O807">
        <v>35.125077527393003</v>
      </c>
      <c r="P807">
        <v>214.09090909090901</v>
      </c>
      <c r="Q807">
        <v>0.14273662274601601</v>
      </c>
    </row>
    <row r="808" spans="1:17" x14ac:dyDescent="0.3">
      <c r="A808" t="s">
        <v>1761</v>
      </c>
      <c r="B808" t="s">
        <v>1762</v>
      </c>
      <c r="C808" t="str">
        <f>IFERROR(VLOOKUP(Table1[[#This Row],[Ticker]],[1]!Table2[[Symbol]:[Industry]],2,FALSE),"-")</f>
        <v>-</v>
      </c>
      <c r="D808" t="s">
        <v>303</v>
      </c>
      <c r="E808">
        <v>4575.5544603480002</v>
      </c>
      <c r="F808">
        <v>207.93</v>
      </c>
      <c r="G808">
        <v>15.1442452428655</v>
      </c>
      <c r="H808">
        <v>11.278661870026999</v>
      </c>
      <c r="I808">
        <v>-21.4235076414068</v>
      </c>
      <c r="J808">
        <v>4.2253862083729201</v>
      </c>
      <c r="K808">
        <v>191.621468177374</v>
      </c>
      <c r="L808">
        <v>185.09196359188201</v>
      </c>
      <c r="M808">
        <v>69.363990139111706</v>
      </c>
      <c r="N808">
        <v>1.0424127303049799</v>
      </c>
      <c r="O808">
        <v>14.3894579906699</v>
      </c>
      <c r="P808">
        <v>63.402750491159097</v>
      </c>
    </row>
    <row r="809" spans="1:17" hidden="1" x14ac:dyDescent="0.3">
      <c r="A809" t="s">
        <v>1763</v>
      </c>
      <c r="B809" t="s">
        <v>1764</v>
      </c>
      <c r="C809" t="str">
        <f>IFERROR(VLOOKUP(Table1[[#This Row],[Ticker]],[1]!Table2[[Symbol]:[Industry]],2,FALSE),"-")</f>
        <v>-</v>
      </c>
      <c r="D809" t="s">
        <v>1765</v>
      </c>
      <c r="E809">
        <v>4556.7865933439998</v>
      </c>
      <c r="F809">
        <v>151.94</v>
      </c>
      <c r="G809">
        <v>41.537364250197697</v>
      </c>
      <c r="H809">
        <v>8.1562565397738407</v>
      </c>
      <c r="I809">
        <v>19.306006488765</v>
      </c>
      <c r="J809">
        <v>11.863911647372101</v>
      </c>
      <c r="K809">
        <v>134.643847873933</v>
      </c>
      <c r="L809">
        <v>116.237988880716</v>
      </c>
      <c r="M809">
        <v>63.0689546292733</v>
      </c>
      <c r="N809">
        <v>0.34408355225985998</v>
      </c>
      <c r="O809">
        <v>7.93734368829801</v>
      </c>
      <c r="P809">
        <v>91.843434343434296</v>
      </c>
      <c r="Q809">
        <v>7.1042057249510002E-2</v>
      </c>
    </row>
    <row r="810" spans="1:17" x14ac:dyDescent="0.3">
      <c r="A810" t="s">
        <v>1766</v>
      </c>
      <c r="B810" t="s">
        <v>1767</v>
      </c>
      <c r="C810" t="str">
        <f>IFERROR(VLOOKUP(Table1[[#This Row],[Ticker]],[1]!Table2[[Symbol]:[Industry]],2,FALSE),"-")</f>
        <v>-</v>
      </c>
      <c r="D810" t="s">
        <v>127</v>
      </c>
      <c r="E810">
        <v>4548.9047732729996</v>
      </c>
      <c r="F810">
        <v>237.37</v>
      </c>
      <c r="G810">
        <v>-9.8355297539742494</v>
      </c>
      <c r="H810">
        <v>11.046350472779199</v>
      </c>
      <c r="I810">
        <v>-22.308712458234801</v>
      </c>
      <c r="J810">
        <v>11.0839933097871</v>
      </c>
      <c r="K810">
        <v>218.26148238419</v>
      </c>
      <c r="L810">
        <v>217.15987655921799</v>
      </c>
      <c r="M810">
        <v>74.496601669221505</v>
      </c>
      <c r="N810">
        <v>1.52557876400425</v>
      </c>
      <c r="O810">
        <v>17.116737582676802</v>
      </c>
      <c r="P810">
        <v>42.222887956860397</v>
      </c>
      <c r="Q810">
        <v>7.5020807382423005E-2</v>
      </c>
    </row>
    <row r="811" spans="1:17" hidden="1" x14ac:dyDescent="0.3">
      <c r="A811" t="s">
        <v>1768</v>
      </c>
      <c r="B811" t="s">
        <v>1769</v>
      </c>
      <c r="C811" t="str">
        <f>IFERROR(VLOOKUP(Table1[[#This Row],[Ticker]],[1]!Table2[[Symbol]:[Industry]],2,FALSE),"-")</f>
        <v>-</v>
      </c>
      <c r="D811" t="s">
        <v>262</v>
      </c>
      <c r="E811">
        <v>4528.0182880000002</v>
      </c>
      <c r="F811">
        <v>463.6</v>
      </c>
      <c r="G811">
        <v>20.744404419047601</v>
      </c>
      <c r="H811">
        <v>-6.5717168149276999</v>
      </c>
      <c r="I811">
        <v>28.804458611493502</v>
      </c>
      <c r="J811">
        <v>1.22600923956523</v>
      </c>
      <c r="K811">
        <v>456.02662399931398</v>
      </c>
      <c r="L811">
        <v>390.73092034009801</v>
      </c>
      <c r="M811">
        <v>45.817189847598797</v>
      </c>
      <c r="N811">
        <v>0.59994865146408705</v>
      </c>
      <c r="O811">
        <v>17.126833477135399</v>
      </c>
      <c r="P811">
        <v>68.092820884698995</v>
      </c>
      <c r="Q811">
        <v>0.149432900147868</v>
      </c>
    </row>
    <row r="812" spans="1:17" hidden="1" x14ac:dyDescent="0.3">
      <c r="A812" t="s">
        <v>1770</v>
      </c>
      <c r="B812" t="s">
        <v>1771</v>
      </c>
      <c r="C812" t="str">
        <f>IFERROR(VLOOKUP(Table1[[#This Row],[Ticker]],[1]!Table2[[Symbol]:[Industry]],2,FALSE),"-")</f>
        <v>-</v>
      </c>
      <c r="D812" t="s">
        <v>300</v>
      </c>
      <c r="E812">
        <v>4509.4780672199904</v>
      </c>
      <c r="F812">
        <v>367.8</v>
      </c>
      <c r="G812">
        <v>102.41453258104001</v>
      </c>
      <c r="H812">
        <v>9.6411830540885806</v>
      </c>
      <c r="I812">
        <v>-1.17880936203358</v>
      </c>
      <c r="J812">
        <v>-1.1518774658139199</v>
      </c>
      <c r="K812">
        <v>330.38317479907897</v>
      </c>
      <c r="L812">
        <v>281.46897986882601</v>
      </c>
      <c r="M812">
        <v>59.398409113640099</v>
      </c>
      <c r="N812">
        <v>1.22792286056121</v>
      </c>
      <c r="O812">
        <v>7.2457857531266798</v>
      </c>
      <c r="P812">
        <v>136.83193818415899</v>
      </c>
    </row>
    <row r="813" spans="1:17" hidden="1" x14ac:dyDescent="0.3">
      <c r="A813" t="s">
        <v>1772</v>
      </c>
      <c r="B813" t="s">
        <v>1773</v>
      </c>
      <c r="C813" t="str">
        <f>IFERROR(VLOOKUP(Table1[[#This Row],[Ticker]],[1]!Table2[[Symbol]:[Industry]],2,FALSE),"-")</f>
        <v>-</v>
      </c>
      <c r="D813" t="s">
        <v>127</v>
      </c>
      <c r="E813">
        <v>4505.9418158999997</v>
      </c>
      <c r="F813">
        <v>430.5</v>
      </c>
      <c r="G813">
        <v>-12.168493958884</v>
      </c>
      <c r="K813">
        <v>425.76520424318301</v>
      </c>
      <c r="L813">
        <v>384.46648021701702</v>
      </c>
      <c r="M813">
        <v>38.331602171758398</v>
      </c>
      <c r="N813">
        <v>1</v>
      </c>
      <c r="O813">
        <v>7.2938443670151001</v>
      </c>
      <c r="P813">
        <v>18.939079983423099</v>
      </c>
      <c r="Q813">
        <v>9.3594908740256E-2</v>
      </c>
    </row>
    <row r="814" spans="1:17" hidden="1" x14ac:dyDescent="0.3">
      <c r="A814" t="s">
        <v>1774</v>
      </c>
      <c r="B814" t="s">
        <v>1775</v>
      </c>
      <c r="C814" t="str">
        <f>IFERROR(VLOOKUP(Table1[[#This Row],[Ticker]],[1]!Table2[[Symbol]:[Industry]],2,FALSE),"-")</f>
        <v>-</v>
      </c>
      <c r="D814" t="s">
        <v>1524</v>
      </c>
      <c r="E814">
        <v>4505.456331675</v>
      </c>
      <c r="F814">
        <v>8520.4500000000007</v>
      </c>
      <c r="G814">
        <v>-4.7904365326158498</v>
      </c>
      <c r="H814">
        <v>-3.6341133899249201</v>
      </c>
      <c r="I814">
        <v>9.0145539181522807</v>
      </c>
      <c r="J814">
        <v>0.248882463975964</v>
      </c>
      <c r="K814">
        <v>8245.2703526558198</v>
      </c>
      <c r="L814">
        <v>7414.5500374029398</v>
      </c>
      <c r="M814">
        <v>45.310471569576698</v>
      </c>
      <c r="N814">
        <v>0.54510887474967595</v>
      </c>
      <c r="O814">
        <v>6.7901343238913201</v>
      </c>
      <c r="P814">
        <v>46.650200944914403</v>
      </c>
      <c r="Q814">
        <v>2.822441694063E-3</v>
      </c>
    </row>
    <row r="815" spans="1:17" x14ac:dyDescent="0.3">
      <c r="A815" t="s">
        <v>1776</v>
      </c>
      <c r="B815" t="s">
        <v>1777</v>
      </c>
      <c r="C815" t="str">
        <f>IFERROR(VLOOKUP(Table1[[#This Row],[Ticker]],[1]!Table2[[Symbol]:[Industry]],2,FALSE),"-")</f>
        <v>-</v>
      </c>
      <c r="D815" t="s">
        <v>306</v>
      </c>
      <c r="E815">
        <v>4503.8078486000004</v>
      </c>
      <c r="F815">
        <v>2650.1</v>
      </c>
      <c r="G815">
        <v>98.857458326493798</v>
      </c>
      <c r="H815">
        <v>-0.66986185335953097</v>
      </c>
      <c r="I815">
        <v>45.466767141925303</v>
      </c>
      <c r="J815">
        <v>7.68878542356188</v>
      </c>
      <c r="K815">
        <v>2354.39651057226</v>
      </c>
      <c r="L815">
        <v>1854.61038875332</v>
      </c>
      <c r="M815">
        <v>70.289210253485805</v>
      </c>
      <c r="N815">
        <v>0.58389627123050503</v>
      </c>
      <c r="O815">
        <v>5.0488660805252596</v>
      </c>
      <c r="P815">
        <v>139.12474622152001</v>
      </c>
      <c r="Q815">
        <v>3.0547108386529E-2</v>
      </c>
    </row>
    <row r="816" spans="1:17" hidden="1" x14ac:dyDescent="0.3">
      <c r="A816" t="s">
        <v>1778</v>
      </c>
      <c r="B816" t="s">
        <v>1779</v>
      </c>
      <c r="C816" t="str">
        <f>IFERROR(VLOOKUP(Table1[[#This Row],[Ticker]],[1]!Table2[[Symbol]:[Industry]],2,FALSE),"-")</f>
        <v>-</v>
      </c>
      <c r="D816" t="s">
        <v>933</v>
      </c>
      <c r="E816">
        <v>4498.2978037800003</v>
      </c>
      <c r="F816">
        <v>184.91</v>
      </c>
      <c r="G816">
        <v>83.995440308401399</v>
      </c>
      <c r="H816">
        <v>-7.89293449659848</v>
      </c>
      <c r="I816">
        <v>47.394294106157801</v>
      </c>
      <c r="J816">
        <v>-1.22088296156037</v>
      </c>
      <c r="K816">
        <v>180.195086725626</v>
      </c>
      <c r="L816">
        <v>137.08721314605199</v>
      </c>
      <c r="M816">
        <v>43.965384228429201</v>
      </c>
      <c r="N816">
        <v>0.43306006157844701</v>
      </c>
      <c r="O816">
        <v>21.0318533340544</v>
      </c>
      <c r="P816">
        <v>174.415038337867</v>
      </c>
    </row>
    <row r="817" spans="1:17" x14ac:dyDescent="0.3">
      <c r="A817" t="s">
        <v>1780</v>
      </c>
      <c r="B817" t="s">
        <v>1781</v>
      </c>
      <c r="C817" t="str">
        <f>IFERROR(VLOOKUP(Table1[[#This Row],[Ticker]],[1]!Table2[[Symbol]:[Industry]],2,FALSE),"-")</f>
        <v>-</v>
      </c>
      <c r="D817" t="s">
        <v>51</v>
      </c>
      <c r="E817">
        <v>4480.0750619999999</v>
      </c>
      <c r="F817">
        <v>556.65</v>
      </c>
      <c r="G817">
        <v>78.082235530500995</v>
      </c>
      <c r="H817">
        <v>43.575064562936902</v>
      </c>
      <c r="I817">
        <v>42.744462322006001</v>
      </c>
      <c r="J817">
        <v>3.9817765862161401</v>
      </c>
      <c r="K817">
        <v>446.09542657083699</v>
      </c>
      <c r="L817">
        <v>370.78336426198399</v>
      </c>
      <c r="M817">
        <v>73.372382858500004</v>
      </c>
      <c r="N817">
        <v>1.33452980144467</v>
      </c>
      <c r="O817">
        <v>3.4761519805982299</v>
      </c>
      <c r="P817">
        <v>136.97318007662801</v>
      </c>
      <c r="Q817">
        <v>4.7271745793199999E-4</v>
      </c>
    </row>
    <row r="818" spans="1:17" hidden="1" x14ac:dyDescent="0.3">
      <c r="A818" t="s">
        <v>1782</v>
      </c>
      <c r="B818" t="s">
        <v>1783</v>
      </c>
      <c r="C818" t="str">
        <f>IFERROR(VLOOKUP(Table1[[#This Row],[Ticker]],[1]!Table2[[Symbol]:[Industry]],2,FALSE),"-")</f>
        <v>-</v>
      </c>
      <c r="D818" t="s">
        <v>412</v>
      </c>
      <c r="E818">
        <v>4467.8171241540003</v>
      </c>
      <c r="F818">
        <v>120.18</v>
      </c>
      <c r="G818">
        <v>-44.165915184941802</v>
      </c>
      <c r="H818">
        <v>-1.79291670127703</v>
      </c>
      <c r="I818">
        <v>-14.714804567963199</v>
      </c>
      <c r="J818">
        <v>2.1486916379105199</v>
      </c>
      <c r="K818">
        <v>122.33559152313499</v>
      </c>
      <c r="M818">
        <v>47.582251962464802</v>
      </c>
      <c r="N818">
        <v>2.1660683771140001</v>
      </c>
      <c r="O818">
        <v>27.808287568647</v>
      </c>
      <c r="P818">
        <v>10.5103448275862</v>
      </c>
    </row>
    <row r="819" spans="1:17" hidden="1" x14ac:dyDescent="0.3">
      <c r="A819" t="s">
        <v>1784</v>
      </c>
      <c r="B819" t="s">
        <v>1785</v>
      </c>
      <c r="C819" t="str">
        <f>IFERROR(VLOOKUP(Table1[[#This Row],[Ticker]],[1]!Table2[[Symbol]:[Industry]],2,FALSE),"-")</f>
        <v>-</v>
      </c>
      <c r="D819" t="s">
        <v>743</v>
      </c>
      <c r="E819">
        <v>4449.3999170859997</v>
      </c>
      <c r="F819">
        <v>278.7</v>
      </c>
      <c r="G819">
        <v>1.06922292877716</v>
      </c>
      <c r="H819">
        <v>-0.159680661553319</v>
      </c>
      <c r="I819">
        <v>0.82247759951442401</v>
      </c>
      <c r="J819">
        <v>0.17077127176961701</v>
      </c>
      <c r="K819">
        <v>269.88982760719102</v>
      </c>
      <c r="L819">
        <v>250.25968474993201</v>
      </c>
      <c r="M819">
        <v>58.987597709054498</v>
      </c>
      <c r="N819">
        <v>0.597573331421966</v>
      </c>
      <c r="O819">
        <v>0.23322569070687299</v>
      </c>
      <c r="P819">
        <v>34.540188269369999</v>
      </c>
      <c r="Q819">
        <v>3.7892634135868998E-2</v>
      </c>
    </row>
    <row r="820" spans="1:17" x14ac:dyDescent="0.3">
      <c r="A820" t="s">
        <v>1786</v>
      </c>
      <c r="B820" t="s">
        <v>1787</v>
      </c>
      <c r="C820" t="str">
        <f>IFERROR(VLOOKUP(Table1[[#This Row],[Ticker]],[1]!Table2[[Symbol]:[Industry]],2,FALSE),"-")</f>
        <v>-</v>
      </c>
      <c r="D820" t="s">
        <v>54</v>
      </c>
      <c r="E820">
        <v>4443.02352264</v>
      </c>
      <c r="F820">
        <v>623.1</v>
      </c>
      <c r="G820">
        <v>-52.782342672280599</v>
      </c>
      <c r="H820">
        <v>-10.036413989753401</v>
      </c>
      <c r="I820">
        <v>-48.251212917503899</v>
      </c>
      <c r="J820">
        <v>-0.102131324509202</v>
      </c>
      <c r="K820">
        <v>676.485419511381</v>
      </c>
      <c r="L820">
        <v>786.91513441241</v>
      </c>
      <c r="M820">
        <v>54.209652410110202</v>
      </c>
      <c r="N820">
        <v>0.95121382575927005</v>
      </c>
      <c r="O820">
        <v>99.518536350505499</v>
      </c>
      <c r="P820">
        <v>6.2675876183166901</v>
      </c>
      <c r="Q820">
        <v>-9.8149082451499999E-3</v>
      </c>
    </row>
    <row r="821" spans="1:17" x14ac:dyDescent="0.3">
      <c r="A821" t="s">
        <v>1788</v>
      </c>
      <c r="B821" t="s">
        <v>1789</v>
      </c>
      <c r="C821" t="str">
        <f>IFERROR(VLOOKUP(Table1[[#This Row],[Ticker]],[1]!Table2[[Symbol]:[Industry]],2,FALSE),"-")</f>
        <v>-</v>
      </c>
      <c r="D821" t="s">
        <v>46</v>
      </c>
      <c r="E821">
        <v>4429.555659099</v>
      </c>
      <c r="F821">
        <v>54.87</v>
      </c>
      <c r="G821">
        <v>-33.5925968623975</v>
      </c>
      <c r="H821">
        <v>-11.9205675682555</v>
      </c>
      <c r="I821">
        <v>-35.310252874834802</v>
      </c>
      <c r="J821">
        <v>-4.4603564547491699</v>
      </c>
      <c r="K821">
        <v>58.2346662405714</v>
      </c>
      <c r="L821">
        <v>57.488077719239598</v>
      </c>
      <c r="M821">
        <v>50.108898594700001</v>
      </c>
      <c r="N821">
        <v>0.73405461004845396</v>
      </c>
      <c r="O821">
        <v>43.9766721341352</v>
      </c>
      <c r="P821">
        <v>30.487514863257999</v>
      </c>
      <c r="Q821">
        <v>0.123597123926767</v>
      </c>
    </row>
    <row r="822" spans="1:17" hidden="1" x14ac:dyDescent="0.3">
      <c r="A822" t="s">
        <v>1790</v>
      </c>
      <c r="B822" t="s">
        <v>1791</v>
      </c>
      <c r="C822" t="str">
        <f>IFERROR(VLOOKUP(Table1[[#This Row],[Ticker]],[1]!Table2[[Symbol]:[Industry]],2,FALSE),"-")</f>
        <v>-</v>
      </c>
      <c r="D822" t="s">
        <v>632</v>
      </c>
      <c r="E822">
        <v>4428.3158900300004</v>
      </c>
      <c r="F822">
        <v>2222.0500000000002</v>
      </c>
      <c r="G822">
        <v>78.415873324222801</v>
      </c>
      <c r="H822">
        <v>9.9213681579081907</v>
      </c>
      <c r="I822">
        <v>46.799605134117101</v>
      </c>
      <c r="J822">
        <v>2.0355062476087502</v>
      </c>
      <c r="K822">
        <v>1849.5727472076001</v>
      </c>
      <c r="L822">
        <v>1595.32280857503</v>
      </c>
      <c r="M822">
        <v>94.234536795148998</v>
      </c>
      <c r="N822">
        <v>1.4263598847450201</v>
      </c>
      <c r="O822">
        <v>1.25784748317994</v>
      </c>
      <c r="P822">
        <v>130.56290531776901</v>
      </c>
      <c r="Q822">
        <v>0.17961542258555499</v>
      </c>
    </row>
    <row r="823" spans="1:17" hidden="1" x14ac:dyDescent="0.3">
      <c r="A823" t="s">
        <v>1792</v>
      </c>
      <c r="B823" t="s">
        <v>1793</v>
      </c>
      <c r="C823" t="str">
        <f>IFERROR(VLOOKUP(Table1[[#This Row],[Ticker]],[1]!Table2[[Symbol]:[Industry]],2,FALSE),"-")</f>
        <v>-</v>
      </c>
      <c r="D823" t="s">
        <v>51</v>
      </c>
      <c r="E823">
        <v>4411.0272769499998</v>
      </c>
      <c r="F823">
        <v>80.5</v>
      </c>
      <c r="G823">
        <v>77.886180726736498</v>
      </c>
      <c r="H823">
        <v>35.917322917673502</v>
      </c>
      <c r="I823">
        <v>43.761641044933299</v>
      </c>
      <c r="J823">
        <v>13.1895672860415</v>
      </c>
      <c r="K823">
        <v>60.956260055393301</v>
      </c>
      <c r="L823">
        <v>50.681773231849498</v>
      </c>
      <c r="M823">
        <v>81.482392850834501</v>
      </c>
      <c r="N823">
        <v>3.28959577646852</v>
      </c>
      <c r="O823">
        <v>6.8322981366459601</v>
      </c>
      <c r="P823">
        <v>157.18849840255501</v>
      </c>
      <c r="Q823">
        <v>3.5702126168626003E-2</v>
      </c>
    </row>
    <row r="824" spans="1:17" x14ac:dyDescent="0.3">
      <c r="A824" t="s">
        <v>1794</v>
      </c>
      <c r="B824" t="s">
        <v>1795</v>
      </c>
      <c r="C824" t="str">
        <f>IFERROR(VLOOKUP(Table1[[#This Row],[Ticker]],[1]!Table2[[Symbol]:[Industry]],2,FALSE),"-")</f>
        <v>-</v>
      </c>
      <c r="D824" t="s">
        <v>193</v>
      </c>
      <c r="E824">
        <v>4387.6097341650002</v>
      </c>
      <c r="F824">
        <v>172.55</v>
      </c>
      <c r="G824">
        <v>-3.07397665279934</v>
      </c>
      <c r="H824">
        <v>-19.713261812617201</v>
      </c>
      <c r="I824">
        <v>1.0432880478347</v>
      </c>
      <c r="J824">
        <v>-2.5812908465095301</v>
      </c>
      <c r="K824">
        <v>187.49568753713999</v>
      </c>
      <c r="L824">
        <v>171.591252281761</v>
      </c>
      <c r="M824">
        <v>37.596964172609098</v>
      </c>
      <c r="N824">
        <v>0.90584947717726005</v>
      </c>
      <c r="O824">
        <v>30.802665893943701</v>
      </c>
      <c r="P824">
        <v>36.890122967076501</v>
      </c>
      <c r="Q824">
        <v>4.7642894319435997E-2</v>
      </c>
    </row>
    <row r="825" spans="1:17" hidden="1" x14ac:dyDescent="0.3">
      <c r="A825" t="s">
        <v>1796</v>
      </c>
      <c r="B825" t="s">
        <v>1797</v>
      </c>
      <c r="C825" t="str">
        <f>IFERROR(VLOOKUP(Table1[[#This Row],[Ticker]],[1]!Table2[[Symbol]:[Industry]],2,FALSE),"-")</f>
        <v>-</v>
      </c>
      <c r="D825" t="s">
        <v>402</v>
      </c>
      <c r="E825">
        <v>4346.3504578000002</v>
      </c>
      <c r="F825">
        <v>1132.9000000000001</v>
      </c>
      <c r="G825">
        <v>-48.754745379226101</v>
      </c>
      <c r="H825">
        <v>-10.1291439569262</v>
      </c>
      <c r="I825">
        <v>-16.708739278014299</v>
      </c>
      <c r="J825">
        <v>1.2172001024439001</v>
      </c>
      <c r="K825">
        <v>1138.89213864522</v>
      </c>
      <c r="L825">
        <v>1209.11987179223</v>
      </c>
      <c r="M825">
        <v>61.126875681692603</v>
      </c>
      <c r="N825">
        <v>1.42799909122841</v>
      </c>
      <c r="O825">
        <v>37.249536587518698</v>
      </c>
      <c r="P825">
        <v>13.5340983113694</v>
      </c>
      <c r="Q825">
        <v>-6.5225483172796E-2</v>
      </c>
    </row>
    <row r="826" spans="1:17" x14ac:dyDescent="0.3">
      <c r="A826" t="s">
        <v>1798</v>
      </c>
      <c r="B826" t="s">
        <v>1799</v>
      </c>
      <c r="C826" t="str">
        <f>IFERROR(VLOOKUP(Table1[[#This Row],[Ticker]],[1]!Table2[[Symbol]:[Industry]],2,FALSE),"-")</f>
        <v>-</v>
      </c>
      <c r="D826" t="s">
        <v>561</v>
      </c>
      <c r="E826">
        <v>4298.4901759499999</v>
      </c>
      <c r="F826">
        <v>375.25</v>
      </c>
      <c r="G826">
        <v>3.6139233506372501</v>
      </c>
      <c r="H826">
        <v>-2.3296674250705598</v>
      </c>
      <c r="I826">
        <v>-24.0940962913234</v>
      </c>
      <c r="J826">
        <v>-1.39896994342092</v>
      </c>
      <c r="K826">
        <v>370.69898215840902</v>
      </c>
      <c r="L826">
        <v>358.61802078565898</v>
      </c>
      <c r="M826">
        <v>58.921141473192201</v>
      </c>
      <c r="N826">
        <v>0.68899531803460501</v>
      </c>
      <c r="O826">
        <v>22.278481012658201</v>
      </c>
      <c r="P826">
        <v>34.570557647480697</v>
      </c>
      <c r="Q826">
        <v>0.12446925630437999</v>
      </c>
    </row>
    <row r="827" spans="1:17" hidden="1" x14ac:dyDescent="0.3">
      <c r="A827" t="s">
        <v>1800</v>
      </c>
      <c r="B827" t="s">
        <v>1801</v>
      </c>
      <c r="C827" t="str">
        <f>IFERROR(VLOOKUP(Table1[[#This Row],[Ticker]],[1]!Table2[[Symbol]:[Industry]],2,FALSE),"-")</f>
        <v>-</v>
      </c>
      <c r="D827" t="s">
        <v>785</v>
      </c>
      <c r="E827">
        <v>4286.1464584750001</v>
      </c>
      <c r="F827">
        <v>921.35</v>
      </c>
      <c r="G827">
        <v>-38.867210415834698</v>
      </c>
      <c r="H827">
        <v>10.998105789157499</v>
      </c>
      <c r="I827">
        <v>-11.8581704981373</v>
      </c>
      <c r="J827">
        <v>26.572837388212101</v>
      </c>
      <c r="K827">
        <v>828.541064771018</v>
      </c>
      <c r="L827">
        <v>886.64769146305002</v>
      </c>
      <c r="M827">
        <v>75.577173045777798</v>
      </c>
      <c r="N827">
        <v>3.9819579418021398</v>
      </c>
      <c r="O827">
        <v>15.591251967221901</v>
      </c>
      <c r="P827">
        <v>28.1789092932665</v>
      </c>
      <c r="Q827">
        <v>-6.7054402225108001E-2</v>
      </c>
    </row>
    <row r="828" spans="1:17" hidden="1" x14ac:dyDescent="0.3">
      <c r="A828" t="s">
        <v>1802</v>
      </c>
      <c r="B828" t="s">
        <v>1803</v>
      </c>
      <c r="C828" t="str">
        <f>IFERROR(VLOOKUP(Table1[[#This Row],[Ticker]],[1]!Table2[[Symbol]:[Industry]],2,FALSE),"-")</f>
        <v>-</v>
      </c>
      <c r="D828" t="s">
        <v>37</v>
      </c>
      <c r="E828">
        <v>4267.4260893599903</v>
      </c>
      <c r="F828">
        <v>606.9</v>
      </c>
      <c r="G828">
        <v>0.91347601209634899</v>
      </c>
      <c r="H828">
        <v>-3.0068199944280698</v>
      </c>
      <c r="I828">
        <v>4.9381333514895998</v>
      </c>
      <c r="J828">
        <v>-1.51317809861571</v>
      </c>
      <c r="K828">
        <v>551.06136420536802</v>
      </c>
      <c r="M828">
        <v>71.603018601339201</v>
      </c>
      <c r="N828">
        <v>1.6927076818959701</v>
      </c>
      <c r="O828">
        <v>5.2891744933267502</v>
      </c>
      <c r="P828">
        <v>40.959238183718497</v>
      </c>
    </row>
    <row r="829" spans="1:17" hidden="1" x14ac:dyDescent="0.3">
      <c r="A829" t="s">
        <v>1804</v>
      </c>
      <c r="B829" t="s">
        <v>1805</v>
      </c>
      <c r="C829" t="str">
        <f>IFERROR(VLOOKUP(Table1[[#This Row],[Ticker]],[1]!Table2[[Symbol]:[Industry]],2,FALSE),"-")</f>
        <v>-</v>
      </c>
      <c r="D829" t="s">
        <v>306</v>
      </c>
      <c r="E829">
        <v>4258.3130743749998</v>
      </c>
      <c r="F829">
        <v>616.25</v>
      </c>
      <c r="G829">
        <v>64.055510189372797</v>
      </c>
      <c r="H829">
        <v>-6.5201641479349197</v>
      </c>
      <c r="I829">
        <v>24.839509085353299</v>
      </c>
      <c r="J829">
        <v>2.3289122741166102</v>
      </c>
      <c r="K829">
        <v>581.65214121256304</v>
      </c>
      <c r="L829">
        <v>488.68387236480601</v>
      </c>
      <c r="M829">
        <v>67.833346310536498</v>
      </c>
      <c r="N829">
        <v>0.645207400918685</v>
      </c>
      <c r="O829">
        <v>6.2880324543610397</v>
      </c>
      <c r="P829">
        <v>96.884984025559007</v>
      </c>
      <c r="Q829">
        <v>6.1244218855761E-2</v>
      </c>
    </row>
    <row r="830" spans="1:17" hidden="1" x14ac:dyDescent="0.3">
      <c r="A830" t="s">
        <v>1806</v>
      </c>
      <c r="B830" t="s">
        <v>1807</v>
      </c>
      <c r="C830" t="str">
        <f>IFERROR(VLOOKUP(Table1[[#This Row],[Ticker]],[1]!Table2[[Symbol]:[Industry]],2,FALSE),"-")</f>
        <v>-</v>
      </c>
      <c r="D830" t="s">
        <v>46</v>
      </c>
      <c r="E830">
        <v>4229.1362720249999</v>
      </c>
      <c r="F830">
        <v>760.35</v>
      </c>
      <c r="G830">
        <v>-20.3819947686526</v>
      </c>
      <c r="H830">
        <v>1.4768682449595301</v>
      </c>
      <c r="I830">
        <v>-3.22718400059851</v>
      </c>
      <c r="J830">
        <v>-1.4734448984973001</v>
      </c>
      <c r="K830">
        <v>736.163001018655</v>
      </c>
      <c r="M830">
        <v>55.189158445582798</v>
      </c>
      <c r="N830">
        <v>0.20530756247953899</v>
      </c>
      <c r="O830">
        <v>18.004866180048602</v>
      </c>
      <c r="P830">
        <v>38.2454545454545</v>
      </c>
    </row>
    <row r="831" spans="1:17" hidden="1" x14ac:dyDescent="0.3">
      <c r="A831" t="s">
        <v>1808</v>
      </c>
      <c r="B831" t="s">
        <v>1809</v>
      </c>
      <c r="C831" t="str">
        <f>IFERROR(VLOOKUP(Table1[[#This Row],[Ticker]],[1]!Table2[[Symbol]:[Industry]],2,FALSE),"-")</f>
        <v>-</v>
      </c>
      <c r="D831" t="s">
        <v>262</v>
      </c>
      <c r="E831">
        <v>4214.7654939000004</v>
      </c>
      <c r="F831">
        <v>918.9</v>
      </c>
      <c r="G831">
        <v>147.04646009897499</v>
      </c>
      <c r="H831">
        <v>12.6215726741107</v>
      </c>
      <c r="I831">
        <v>57.4972408599658</v>
      </c>
      <c r="J831">
        <v>-4.1246714328995102</v>
      </c>
      <c r="K831">
        <v>855.50782938234897</v>
      </c>
      <c r="L831">
        <v>632.30795457318902</v>
      </c>
      <c r="M831">
        <v>43.295589615414201</v>
      </c>
      <c r="N831">
        <v>1.6297474873981199</v>
      </c>
      <c r="O831">
        <v>11.437588420938001</v>
      </c>
      <c r="P831">
        <v>196.706490151759</v>
      </c>
      <c r="Q831">
        <v>8.7457059981582999E-2</v>
      </c>
    </row>
    <row r="832" spans="1:17" hidden="1" x14ac:dyDescent="0.3">
      <c r="A832" t="s">
        <v>1810</v>
      </c>
      <c r="B832" t="s">
        <v>1811</v>
      </c>
      <c r="C832" t="str">
        <f>IFERROR(VLOOKUP(Table1[[#This Row],[Ticker]],[1]!Table2[[Symbol]:[Industry]],2,FALSE),"-")</f>
        <v>-</v>
      </c>
      <c r="D832" t="s">
        <v>226</v>
      </c>
      <c r="E832">
        <v>4194.9637066400001</v>
      </c>
      <c r="F832">
        <v>652.4</v>
      </c>
      <c r="G832">
        <v>161.00469999097001</v>
      </c>
      <c r="H832">
        <v>5.1639800755274496</v>
      </c>
      <c r="I832">
        <v>77.614108519671106</v>
      </c>
      <c r="J832">
        <v>2.6904091936640802</v>
      </c>
      <c r="K832">
        <v>559.896004015534</v>
      </c>
      <c r="L832">
        <v>402.30525684089997</v>
      </c>
      <c r="M832">
        <v>64.531498391896093</v>
      </c>
      <c r="N832">
        <v>0.65278344539345801</v>
      </c>
      <c r="O832">
        <v>6.3764561618638798</v>
      </c>
      <c r="P832">
        <v>264.469273743016</v>
      </c>
      <c r="Q832">
        <v>0.195255128909085</v>
      </c>
    </row>
    <row r="833" spans="1:17" hidden="1" x14ac:dyDescent="0.3">
      <c r="A833" t="s">
        <v>1812</v>
      </c>
      <c r="B833" t="s">
        <v>1813</v>
      </c>
      <c r="C833" t="str">
        <f>IFERROR(VLOOKUP(Table1[[#This Row],[Ticker]],[1]!Table2[[Symbol]:[Industry]],2,FALSE),"-")</f>
        <v>-</v>
      </c>
      <c r="D833" t="s">
        <v>46</v>
      </c>
      <c r="E833">
        <v>4191.6858389999998</v>
      </c>
      <c r="F833">
        <v>2185.15</v>
      </c>
      <c r="G833">
        <v>428.57767228094298</v>
      </c>
      <c r="H833">
        <v>-12.0498096829684</v>
      </c>
      <c r="I833">
        <v>146.01916020225201</v>
      </c>
      <c r="J833">
        <v>-11.642899155163599</v>
      </c>
      <c r="K833">
        <v>2170.00874174297</v>
      </c>
      <c r="L833">
        <v>1434.4613788348499</v>
      </c>
      <c r="M833">
        <v>52.273994808865403</v>
      </c>
      <c r="N833">
        <v>0.55295923333208497</v>
      </c>
      <c r="O833">
        <v>36.558131020753699</v>
      </c>
      <c r="P833">
        <v>677.63345195729505</v>
      </c>
    </row>
    <row r="834" spans="1:17" x14ac:dyDescent="0.3">
      <c r="A834" t="s">
        <v>1814</v>
      </c>
      <c r="B834" t="s">
        <v>1815</v>
      </c>
      <c r="C834" t="str">
        <f>IFERROR(VLOOKUP(Table1[[#This Row],[Ticker]],[1]!Table2[[Symbol]:[Industry]],2,FALSE),"-")</f>
        <v>-</v>
      </c>
      <c r="D834" t="s">
        <v>193</v>
      </c>
      <c r="E834">
        <v>4189.3002821999999</v>
      </c>
      <c r="F834">
        <v>1591.7</v>
      </c>
      <c r="G834">
        <v>43.844250699295998</v>
      </c>
      <c r="H834">
        <v>17.8797841207519</v>
      </c>
      <c r="I834">
        <v>14.9895247521453</v>
      </c>
      <c r="J834">
        <v>9.7537580953008192</v>
      </c>
      <c r="K834">
        <v>1351.63882563429</v>
      </c>
      <c r="L834">
        <v>1193.34021283994</v>
      </c>
      <c r="M834">
        <v>87.521057661650204</v>
      </c>
      <c r="N834">
        <v>1.15806323820195</v>
      </c>
      <c r="O834">
        <v>1.71200603128729</v>
      </c>
      <c r="P834">
        <v>93.637469586374706</v>
      </c>
      <c r="Q834">
        <v>0.120743251829571</v>
      </c>
    </row>
    <row r="835" spans="1:17" x14ac:dyDescent="0.3">
      <c r="A835" t="s">
        <v>1816</v>
      </c>
      <c r="B835" t="s">
        <v>1817</v>
      </c>
      <c r="C835" t="str">
        <f>IFERROR(VLOOKUP(Table1[[#This Row],[Ticker]],[1]!Table2[[Symbol]:[Industry]],2,FALSE),"-")</f>
        <v>-</v>
      </c>
      <c r="D835" t="s">
        <v>306</v>
      </c>
      <c r="E835">
        <v>4188.5367402599904</v>
      </c>
      <c r="F835">
        <v>168.31</v>
      </c>
      <c r="G835">
        <v>64.722279924946506</v>
      </c>
      <c r="H835">
        <v>6.0615018747773899</v>
      </c>
      <c r="I835">
        <v>59.131623647468899</v>
      </c>
      <c r="J835">
        <v>5.2360964513125596</v>
      </c>
      <c r="K835">
        <v>140.92331531971101</v>
      </c>
      <c r="L835">
        <v>114.649553498383</v>
      </c>
      <c r="M835">
        <v>75.196405155926698</v>
      </c>
      <c r="N835">
        <v>1.40162268753658</v>
      </c>
      <c r="O835">
        <v>3.3212524508347601</v>
      </c>
      <c r="P835">
        <v>106.26225490196001</v>
      </c>
      <c r="Q835">
        <v>3.8460948311831E-2</v>
      </c>
    </row>
    <row r="836" spans="1:17" x14ac:dyDescent="0.3">
      <c r="A836" t="s">
        <v>1818</v>
      </c>
      <c r="B836" t="s">
        <v>1819</v>
      </c>
      <c r="C836" t="str">
        <f>IFERROR(VLOOKUP(Table1[[#This Row],[Ticker]],[1]!Table2[[Symbol]:[Industry]],2,FALSE),"-")</f>
        <v>-</v>
      </c>
      <c r="D836" t="s">
        <v>51</v>
      </c>
      <c r="E836">
        <v>4183.3108488050002</v>
      </c>
      <c r="F836">
        <v>167.89</v>
      </c>
      <c r="G836">
        <v>52.8319492689809</v>
      </c>
      <c r="H836">
        <v>10.847666607753499</v>
      </c>
      <c r="I836">
        <v>8.5630502326604194</v>
      </c>
      <c r="J836">
        <v>-5.3684064507147502</v>
      </c>
      <c r="K836">
        <v>140.83640417890001</v>
      </c>
      <c r="L836">
        <v>124.753540654007</v>
      </c>
      <c r="M836">
        <v>77.952241853103004</v>
      </c>
      <c r="N836">
        <v>2.42018762195698</v>
      </c>
      <c r="O836">
        <v>4.2349157186252997</v>
      </c>
      <c r="P836">
        <v>94.317129629629505</v>
      </c>
      <c r="Q836">
        <v>-3.396909579468E-2</v>
      </c>
    </row>
    <row r="837" spans="1:17" x14ac:dyDescent="0.3">
      <c r="A837" t="s">
        <v>1820</v>
      </c>
      <c r="B837" t="s">
        <v>1821</v>
      </c>
      <c r="C837" t="str">
        <f>IFERROR(VLOOKUP(Table1[[#This Row],[Ticker]],[1]!Table2[[Symbol]:[Industry]],2,FALSE),"-")</f>
        <v>-</v>
      </c>
      <c r="D837" t="s">
        <v>133</v>
      </c>
      <c r="E837">
        <v>4163.3534817</v>
      </c>
      <c r="F837">
        <v>880.2</v>
      </c>
      <c r="G837">
        <v>38.458615641565203</v>
      </c>
      <c r="H837">
        <v>0.30273588154710201</v>
      </c>
      <c r="I837">
        <v>2.1252252105805498</v>
      </c>
      <c r="J837">
        <v>-1.89318651404794</v>
      </c>
      <c r="K837">
        <v>858.82085510234901</v>
      </c>
      <c r="L837">
        <v>771.72784793514495</v>
      </c>
      <c r="M837">
        <v>47.630745227960404</v>
      </c>
      <c r="N837">
        <v>0.80444341619555604</v>
      </c>
      <c r="O837">
        <v>10.6112247216541</v>
      </c>
      <c r="P837">
        <v>73.901017484935295</v>
      </c>
      <c r="Q837">
        <v>-5.2792295860586001E-2</v>
      </c>
    </row>
    <row r="838" spans="1:17" hidden="1" x14ac:dyDescent="0.3">
      <c r="A838" t="s">
        <v>1822</v>
      </c>
      <c r="B838" t="s">
        <v>1823</v>
      </c>
      <c r="C838" t="str">
        <f>IFERROR(VLOOKUP(Table1[[#This Row],[Ticker]],[1]!Table2[[Symbol]:[Industry]],2,FALSE),"-")</f>
        <v>-</v>
      </c>
      <c r="D838" t="s">
        <v>121</v>
      </c>
      <c r="E838">
        <v>4152.4406302500001</v>
      </c>
      <c r="F838">
        <v>333.25</v>
      </c>
      <c r="G838">
        <v>-37.975412876792497</v>
      </c>
      <c r="H838">
        <v>-0.87103446636422999</v>
      </c>
      <c r="I838">
        <v>-20.820602108738299</v>
      </c>
      <c r="J838">
        <v>-6.9549950397402398</v>
      </c>
      <c r="K838">
        <v>337.70580290730402</v>
      </c>
      <c r="M838">
        <v>38.763632533913103</v>
      </c>
      <c r="N838">
        <v>0.88516738120856397</v>
      </c>
      <c r="O838">
        <v>17.884471117779398</v>
      </c>
      <c r="P838">
        <v>10.6958976914133</v>
      </c>
    </row>
    <row r="839" spans="1:17" x14ac:dyDescent="0.3">
      <c r="A839" t="s">
        <v>1824</v>
      </c>
      <c r="B839" t="s">
        <v>1825</v>
      </c>
      <c r="C839" t="str">
        <f>IFERROR(VLOOKUP(Table1[[#This Row],[Ticker]],[1]!Table2[[Symbol]:[Industry]],2,FALSE),"-")</f>
        <v>-</v>
      </c>
      <c r="D839" t="s">
        <v>127</v>
      </c>
      <c r="E839">
        <v>4146.84949848</v>
      </c>
      <c r="F839">
        <v>230.1</v>
      </c>
      <c r="G839">
        <v>-13.614279637154601</v>
      </c>
      <c r="H839">
        <v>-7.8116918072423998</v>
      </c>
      <c r="I839">
        <v>0.120826052596608</v>
      </c>
      <c r="J839">
        <v>3.0137795035953601</v>
      </c>
      <c r="K839">
        <v>231.85030002147101</v>
      </c>
      <c r="L839">
        <v>214.27271566587399</v>
      </c>
      <c r="M839">
        <v>51.315151329396897</v>
      </c>
      <c r="N839">
        <v>0.42680401714866401</v>
      </c>
      <c r="O839">
        <v>19.491525423728799</v>
      </c>
      <c r="P839">
        <v>44.671486953788097</v>
      </c>
      <c r="Q839">
        <v>8.9979143538563996E-2</v>
      </c>
    </row>
    <row r="840" spans="1:17" hidden="1" x14ac:dyDescent="0.3">
      <c r="A840" t="s">
        <v>1826</v>
      </c>
      <c r="B840" t="s">
        <v>1827</v>
      </c>
      <c r="C840" t="str">
        <f>IFERROR(VLOOKUP(Table1[[#This Row],[Ticker]],[1]!Table2[[Symbol]:[Industry]],2,FALSE),"-")</f>
        <v>-</v>
      </c>
      <c r="D840" t="s">
        <v>127</v>
      </c>
      <c r="E840">
        <v>4143.9537544599998</v>
      </c>
      <c r="F840">
        <v>231.4</v>
      </c>
      <c r="G840">
        <v>59.971972888476699</v>
      </c>
      <c r="H840">
        <v>18.9028757759644</v>
      </c>
      <c r="I840">
        <v>19.3013378135437</v>
      </c>
      <c r="J840">
        <v>13.005876471139601</v>
      </c>
      <c r="K840">
        <v>190.24003324180401</v>
      </c>
      <c r="L840">
        <v>169.30074605836799</v>
      </c>
      <c r="M840">
        <v>85.703343473017298</v>
      </c>
      <c r="N840">
        <v>2.09357704743659</v>
      </c>
      <c r="O840">
        <v>2.42005185825411</v>
      </c>
      <c r="P840">
        <v>104.32671081677699</v>
      </c>
      <c r="Q840">
        <v>0.119090704266375</v>
      </c>
    </row>
    <row r="841" spans="1:17" x14ac:dyDescent="0.3">
      <c r="A841" t="s">
        <v>1828</v>
      </c>
      <c r="B841" t="s">
        <v>1829</v>
      </c>
      <c r="C841" t="str">
        <f>IFERROR(VLOOKUP(Table1[[#This Row],[Ticker]],[1]!Table2[[Symbol]:[Industry]],2,FALSE),"-")</f>
        <v>-</v>
      </c>
      <c r="D841" t="s">
        <v>262</v>
      </c>
      <c r="E841">
        <v>4137.3634667199904</v>
      </c>
      <c r="F841">
        <v>1317.95</v>
      </c>
      <c r="G841">
        <v>2.0909839924275802</v>
      </c>
      <c r="H841">
        <v>-9.7421132300654403</v>
      </c>
      <c r="I841">
        <v>0.98403832783511103</v>
      </c>
      <c r="J841">
        <v>-1.95721093145764</v>
      </c>
      <c r="K841">
        <v>1339.3052221896701</v>
      </c>
      <c r="L841">
        <v>1248.2744833946799</v>
      </c>
      <c r="M841">
        <v>49.501556927377003</v>
      </c>
      <c r="N841">
        <v>0.88604314175055998</v>
      </c>
      <c r="O841">
        <v>15.831404833263701</v>
      </c>
      <c r="P841">
        <v>36.730988691773</v>
      </c>
      <c r="Q841">
        <v>0.13549982405291799</v>
      </c>
    </row>
    <row r="842" spans="1:17" hidden="1" x14ac:dyDescent="0.3">
      <c r="A842" t="s">
        <v>1830</v>
      </c>
      <c r="B842" t="s">
        <v>1831</v>
      </c>
      <c r="C842" t="str">
        <f>IFERROR(VLOOKUP(Table1[[#This Row],[Ticker]],[1]!Table2[[Symbol]:[Industry]],2,FALSE),"-")</f>
        <v>-</v>
      </c>
      <c r="D842" t="s">
        <v>139</v>
      </c>
      <c r="E842">
        <v>4133.5004147400005</v>
      </c>
      <c r="F842">
        <v>88.74</v>
      </c>
      <c r="G842">
        <v>70.009110107730393</v>
      </c>
      <c r="H842">
        <v>-13.627936429717099</v>
      </c>
      <c r="I842">
        <v>87.163920875784598</v>
      </c>
      <c r="J842">
        <v>-4.2533035335311302</v>
      </c>
      <c r="K842">
        <v>87.889388655887998</v>
      </c>
      <c r="M842">
        <v>39.394888104802398</v>
      </c>
      <c r="N842">
        <v>0.253385733811339</v>
      </c>
      <c r="O842">
        <v>22.323642100518299</v>
      </c>
      <c r="P842">
        <v>146.5</v>
      </c>
    </row>
    <row r="843" spans="1:17" hidden="1" x14ac:dyDescent="0.3">
      <c r="A843" t="s">
        <v>1832</v>
      </c>
      <c r="B843" t="s">
        <v>1833</v>
      </c>
      <c r="C843" t="str">
        <f>IFERROR(VLOOKUP(Table1[[#This Row],[Ticker]],[1]!Table2[[Symbol]:[Industry]],2,FALSE),"-")</f>
        <v>-</v>
      </c>
      <c r="D843" t="s">
        <v>1603</v>
      </c>
      <c r="E843">
        <v>4128.6605883250004</v>
      </c>
      <c r="F843">
        <v>2434.25</v>
      </c>
      <c r="G843">
        <v>33.522210946412599</v>
      </c>
      <c r="H843">
        <v>13.729033660285401</v>
      </c>
      <c r="I843">
        <v>48.855385859932497</v>
      </c>
      <c r="J843">
        <v>2.2088467681693502</v>
      </c>
      <c r="K843">
        <v>2092.14822618074</v>
      </c>
      <c r="L843">
        <v>1782.11470283521</v>
      </c>
      <c r="M843">
        <v>81.551957676411206</v>
      </c>
      <c r="N843">
        <v>1.0222579000996299</v>
      </c>
      <c r="O843">
        <v>0.23621238574509301</v>
      </c>
      <c r="P843">
        <v>71.904240669467896</v>
      </c>
      <c r="Q843">
        <v>0.121237115761024</v>
      </c>
    </row>
    <row r="844" spans="1:17" hidden="1" x14ac:dyDescent="0.3">
      <c r="A844" t="s">
        <v>1834</v>
      </c>
      <c r="B844" t="s">
        <v>1835</v>
      </c>
      <c r="C844" t="str">
        <f>IFERROR(VLOOKUP(Table1[[#This Row],[Ticker]],[1]!Table2[[Symbol]:[Industry]],2,FALSE),"-")</f>
        <v>-</v>
      </c>
      <c r="D844" t="s">
        <v>118</v>
      </c>
      <c r="E844">
        <v>4126.3354345949901</v>
      </c>
      <c r="F844">
        <v>1192.95</v>
      </c>
      <c r="G844">
        <v>672.12743852017604</v>
      </c>
      <c r="H844">
        <v>30.098542085227301</v>
      </c>
      <c r="I844">
        <v>205.84378231265501</v>
      </c>
      <c r="J844">
        <v>9.5940607759514709</v>
      </c>
      <c r="K844">
        <v>862.618561628566</v>
      </c>
      <c r="L844">
        <v>554.62619368084404</v>
      </c>
      <c r="M844">
        <v>81.593491821393499</v>
      </c>
      <c r="N844">
        <v>1.19771692732649</v>
      </c>
      <c r="O844">
        <v>0.32692065887085497</v>
      </c>
      <c r="P844">
        <v>782.685904550499</v>
      </c>
      <c r="Q844">
        <v>0.20019950346342699</v>
      </c>
    </row>
    <row r="845" spans="1:17" x14ac:dyDescent="0.3">
      <c r="A845" t="s">
        <v>1836</v>
      </c>
      <c r="B845" t="s">
        <v>1837</v>
      </c>
      <c r="C845" t="str">
        <f>IFERROR(VLOOKUP(Table1[[#This Row],[Ticker]],[1]!Table2[[Symbol]:[Industry]],2,FALSE),"-")</f>
        <v>-</v>
      </c>
      <c r="D845" t="s">
        <v>262</v>
      </c>
      <c r="E845">
        <v>4125.6182251559903</v>
      </c>
      <c r="F845">
        <v>177.46</v>
      </c>
      <c r="G845">
        <v>-6.4911388377739501</v>
      </c>
      <c r="H845">
        <v>8.2153421405418605</v>
      </c>
      <c r="I845">
        <v>-1.4756227731605001</v>
      </c>
      <c r="J845">
        <v>5.8280128425593203</v>
      </c>
      <c r="K845">
        <v>159.68244219064201</v>
      </c>
      <c r="L845">
        <v>147.10737666071401</v>
      </c>
      <c r="M845">
        <v>63.145436774000203</v>
      </c>
      <c r="N845">
        <v>1.15075814124378</v>
      </c>
      <c r="O845">
        <v>3.8262143581652102</v>
      </c>
      <c r="P845">
        <v>58.375725122713</v>
      </c>
      <c r="Q845">
        <v>1.5251937431785999E-2</v>
      </c>
    </row>
    <row r="846" spans="1:17" x14ac:dyDescent="0.3">
      <c r="A846" t="s">
        <v>1838</v>
      </c>
      <c r="B846" t="s">
        <v>1839</v>
      </c>
      <c r="C846" t="str">
        <f>IFERROR(VLOOKUP(Table1[[#This Row],[Ticker]],[1]!Table2[[Symbol]:[Industry]],2,FALSE),"-")</f>
        <v>-</v>
      </c>
      <c r="D846" t="s">
        <v>669</v>
      </c>
      <c r="E846">
        <v>4115.1772129399997</v>
      </c>
      <c r="F846">
        <v>623.04999999999995</v>
      </c>
      <c r="G846">
        <v>-30.911813197661601</v>
      </c>
      <c r="H846">
        <v>-0.81678637351436501</v>
      </c>
      <c r="I846">
        <v>-15.296113222254601</v>
      </c>
      <c r="J846">
        <v>0.68441853634707395</v>
      </c>
      <c r="K846">
        <v>629.10612301922799</v>
      </c>
      <c r="L846">
        <v>637.75244576733803</v>
      </c>
      <c r="M846">
        <v>58.719229101987501</v>
      </c>
      <c r="N846">
        <v>0.50106697022252</v>
      </c>
      <c r="O846">
        <v>30.808121338576299</v>
      </c>
      <c r="P846">
        <v>12.9532269760695</v>
      </c>
      <c r="Q846">
        <v>0.106988095288129</v>
      </c>
    </row>
    <row r="847" spans="1:17" hidden="1" x14ac:dyDescent="0.3">
      <c r="A847" t="s">
        <v>1840</v>
      </c>
      <c r="B847" t="s">
        <v>1841</v>
      </c>
      <c r="C847" t="str">
        <f>IFERROR(VLOOKUP(Table1[[#This Row],[Ticker]],[1]!Table2[[Symbol]:[Industry]],2,FALSE),"-")</f>
        <v>-</v>
      </c>
      <c r="D847" t="s">
        <v>505</v>
      </c>
      <c r="E847">
        <v>4101.459914475</v>
      </c>
      <c r="F847">
        <v>3376.45</v>
      </c>
      <c r="G847">
        <v>38.659205440504799</v>
      </c>
      <c r="H847">
        <v>11.2986337946913</v>
      </c>
      <c r="I847">
        <v>31.3793649571315</v>
      </c>
      <c r="J847">
        <v>8.6199702916862897</v>
      </c>
      <c r="K847">
        <v>2940.2954763566599</v>
      </c>
      <c r="L847">
        <v>2560.2338653134898</v>
      </c>
      <c r="M847">
        <v>85.332819093747304</v>
      </c>
      <c r="N847">
        <v>1.18105484475478</v>
      </c>
      <c r="O847">
        <v>2.7706614935805298</v>
      </c>
      <c r="P847">
        <v>76.012615336495799</v>
      </c>
      <c r="Q847">
        <v>8.3660080703886003E-2</v>
      </c>
    </row>
    <row r="848" spans="1:17" hidden="1" x14ac:dyDescent="0.3">
      <c r="A848" t="s">
        <v>1842</v>
      </c>
      <c r="B848" t="s">
        <v>1843</v>
      </c>
      <c r="C848" t="str">
        <f>IFERROR(VLOOKUP(Table1[[#This Row],[Ticker]],[1]!Table2[[Symbol]:[Industry]],2,FALSE),"-")</f>
        <v>-</v>
      </c>
      <c r="D848" t="s">
        <v>51</v>
      </c>
      <c r="E848">
        <v>4099.5218840199996</v>
      </c>
      <c r="F848">
        <v>159.65</v>
      </c>
      <c r="G848">
        <v>71.341472716085505</v>
      </c>
      <c r="H848">
        <v>1.8652651263009801</v>
      </c>
      <c r="I848">
        <v>43.512363251624201</v>
      </c>
      <c r="J848">
        <v>4.0443730839588401</v>
      </c>
      <c r="K848">
        <v>137.221973127387</v>
      </c>
      <c r="L848">
        <v>108.88693284486</v>
      </c>
      <c r="M848">
        <v>66.008498802713305</v>
      </c>
      <c r="N848">
        <v>1.0394955293024399</v>
      </c>
      <c r="O848">
        <v>5.8565612276855603</v>
      </c>
      <c r="P848">
        <v>115.306810519217</v>
      </c>
      <c r="Q848">
        <v>2.1433263530484001E-2</v>
      </c>
    </row>
    <row r="849" spans="1:17" x14ac:dyDescent="0.3">
      <c r="A849" t="s">
        <v>1844</v>
      </c>
      <c r="B849" t="s">
        <v>1845</v>
      </c>
      <c r="C849" t="str">
        <f>IFERROR(VLOOKUP(Table1[[#This Row],[Ticker]],[1]!Table2[[Symbol]:[Industry]],2,FALSE),"-")</f>
        <v>-</v>
      </c>
      <c r="D849" t="s">
        <v>265</v>
      </c>
      <c r="E849">
        <v>4098.4459842400001</v>
      </c>
      <c r="F849">
        <v>485.6</v>
      </c>
      <c r="G849">
        <v>-33.972646849147402</v>
      </c>
      <c r="H849">
        <v>-3.9067821200769601</v>
      </c>
      <c r="I849">
        <v>-24.265322062290899</v>
      </c>
      <c r="J849">
        <v>-2.01913436584067</v>
      </c>
      <c r="K849">
        <v>493.32629969613902</v>
      </c>
      <c r="L849">
        <v>504.867483015728</v>
      </c>
      <c r="M849">
        <v>53.992424732726597</v>
      </c>
      <c r="N849">
        <v>0.64375273894579699</v>
      </c>
      <c r="O849">
        <v>43.945634266886302</v>
      </c>
      <c r="P849">
        <v>8.6353467561521402</v>
      </c>
    </row>
    <row r="850" spans="1:17" hidden="1" x14ac:dyDescent="0.3">
      <c r="A850" t="s">
        <v>1846</v>
      </c>
      <c r="B850" t="s">
        <v>1847</v>
      </c>
      <c r="C850" t="str">
        <f>IFERROR(VLOOKUP(Table1[[#This Row],[Ticker]],[1]!Table2[[Symbol]:[Industry]],2,FALSE),"-")</f>
        <v>-</v>
      </c>
      <c r="D850" t="s">
        <v>1848</v>
      </c>
      <c r="E850">
        <v>4087.1958749999999</v>
      </c>
      <c r="F850">
        <v>1607.55</v>
      </c>
      <c r="G850">
        <v>127.49636242848899</v>
      </c>
      <c r="H850">
        <v>-6.7431702476213298</v>
      </c>
      <c r="I850">
        <v>30.211444329362099</v>
      </c>
      <c r="J850">
        <v>-1.4593035780225201</v>
      </c>
      <c r="K850">
        <v>1425.32025114661</v>
      </c>
      <c r="L850">
        <v>1170.07794941777</v>
      </c>
      <c r="M850">
        <v>74.695513856168304</v>
      </c>
      <c r="N850">
        <v>0.87419181812603497</v>
      </c>
      <c r="O850">
        <v>3.8816833068955998</v>
      </c>
      <c r="P850">
        <v>164.8352553542</v>
      </c>
      <c r="Q850">
        <v>6.1681526939144998E-2</v>
      </c>
    </row>
    <row r="851" spans="1:17" hidden="1" x14ac:dyDescent="0.3">
      <c r="A851" t="s">
        <v>1849</v>
      </c>
      <c r="B851" t="s">
        <v>1850</v>
      </c>
      <c r="C851" t="str">
        <f>IFERROR(VLOOKUP(Table1[[#This Row],[Ticker]],[1]!Table2[[Symbol]:[Industry]],2,FALSE),"-")</f>
        <v>-</v>
      </c>
      <c r="D851" t="s">
        <v>92</v>
      </c>
      <c r="E851">
        <v>4079.38981504499</v>
      </c>
      <c r="F851">
        <v>3253.85</v>
      </c>
      <c r="G851">
        <v>46.907065755686098</v>
      </c>
      <c r="H851">
        <v>-3.1909304232739202</v>
      </c>
      <c r="I851">
        <v>11.5582021195273</v>
      </c>
      <c r="J851">
        <v>2.3724851185174498</v>
      </c>
      <c r="K851">
        <v>3190.9873350078601</v>
      </c>
      <c r="L851">
        <v>2716.1479102364901</v>
      </c>
      <c r="M851">
        <v>45.9334493519437</v>
      </c>
      <c r="N851">
        <v>1.4402634082319401</v>
      </c>
      <c r="O851">
        <v>11.252823578222699</v>
      </c>
      <c r="P851">
        <v>86.836438804513193</v>
      </c>
      <c r="Q851">
        <v>0.19212571371419701</v>
      </c>
    </row>
    <row r="852" spans="1:17" hidden="1" x14ac:dyDescent="0.3">
      <c r="A852" t="s">
        <v>1851</v>
      </c>
      <c r="B852" t="s">
        <v>1852</v>
      </c>
      <c r="C852" t="str">
        <f>IFERROR(VLOOKUP(Table1[[#This Row],[Ticker]],[1]!Table2[[Symbol]:[Industry]],2,FALSE),"-")</f>
        <v>-</v>
      </c>
      <c r="D852" t="s">
        <v>1055</v>
      </c>
      <c r="E852">
        <v>4060.8879999999999</v>
      </c>
      <c r="F852">
        <v>118</v>
      </c>
      <c r="G852">
        <v>-28.131616826099901</v>
      </c>
      <c r="I852">
        <v>-9.1921720592557108</v>
      </c>
      <c r="K852">
        <v>104.378999999999</v>
      </c>
      <c r="M852">
        <v>99.990560428137201</v>
      </c>
      <c r="N852">
        <v>1</v>
      </c>
      <c r="O852">
        <v>0</v>
      </c>
      <c r="P852">
        <v>5.3571428571428603</v>
      </c>
    </row>
    <row r="853" spans="1:17" x14ac:dyDescent="0.3">
      <c r="A853" t="s">
        <v>1853</v>
      </c>
      <c r="B853" t="s">
        <v>1854</v>
      </c>
      <c r="C853" t="str">
        <f>IFERROR(VLOOKUP(Table1[[#This Row],[Ticker]],[1]!Table2[[Symbol]:[Industry]],2,FALSE),"-")</f>
        <v>-</v>
      </c>
      <c r="D853" t="s">
        <v>306</v>
      </c>
      <c r="E853">
        <v>4053.169965</v>
      </c>
      <c r="F853">
        <v>1309.0999999999999</v>
      </c>
      <c r="G853">
        <v>42.871517970138299</v>
      </c>
      <c r="H853">
        <v>10.0155787416137</v>
      </c>
      <c r="I853">
        <v>38.631348941964099</v>
      </c>
      <c r="J853">
        <v>-0.374616570364179</v>
      </c>
      <c r="K853">
        <v>1111.40073064328</v>
      </c>
      <c r="L853">
        <v>909.17222606594203</v>
      </c>
      <c r="M853">
        <v>64.177783715143605</v>
      </c>
      <c r="N853">
        <v>0.63205658277461996</v>
      </c>
      <c r="O853">
        <v>2.7270643953861402</v>
      </c>
      <c r="P853">
        <v>110.65250623541699</v>
      </c>
      <c r="Q853">
        <v>5.7259092366695998E-2</v>
      </c>
    </row>
    <row r="854" spans="1:17" x14ac:dyDescent="0.3">
      <c r="A854" t="s">
        <v>1855</v>
      </c>
      <c r="B854" t="s">
        <v>1856</v>
      </c>
      <c r="C854" t="str">
        <f>IFERROR(VLOOKUP(Table1[[#This Row],[Ticker]],[1]!Table2[[Symbol]:[Industry]],2,FALSE),"-")</f>
        <v>-</v>
      </c>
      <c r="D854" t="s">
        <v>51</v>
      </c>
      <c r="E854">
        <v>4037.4830587500001</v>
      </c>
      <c r="F854">
        <v>327.45</v>
      </c>
      <c r="G854">
        <v>-15.2826266955528</v>
      </c>
      <c r="H854">
        <v>-9.7752226090118306</v>
      </c>
      <c r="I854">
        <v>4.2246050200252299</v>
      </c>
      <c r="J854">
        <v>-1.5519694331193601</v>
      </c>
      <c r="K854">
        <v>327.61835206880602</v>
      </c>
      <c r="L854">
        <v>309.95886394346599</v>
      </c>
      <c r="M854">
        <v>51.092975105891099</v>
      </c>
      <c r="N854">
        <v>0.32005089676370702</v>
      </c>
      <c r="O854">
        <v>15.422201862879801</v>
      </c>
      <c r="P854">
        <v>30.927628948420601</v>
      </c>
      <c r="Q854">
        <v>-8.3277840722791999E-2</v>
      </c>
    </row>
    <row r="855" spans="1:17" hidden="1" x14ac:dyDescent="0.3">
      <c r="A855" t="s">
        <v>1857</v>
      </c>
      <c r="B855" t="s">
        <v>1858</v>
      </c>
      <c r="C855" t="str">
        <f>IFERROR(VLOOKUP(Table1[[#This Row],[Ticker]],[1]!Table2[[Symbol]:[Industry]],2,FALSE),"-")</f>
        <v>-</v>
      </c>
      <c r="D855" t="s">
        <v>51</v>
      </c>
      <c r="E855">
        <v>4037.1630682499999</v>
      </c>
      <c r="F855">
        <v>370.5</v>
      </c>
      <c r="G855">
        <v>219.51873446144799</v>
      </c>
      <c r="H855">
        <v>18.317798477517599</v>
      </c>
      <c r="I855">
        <v>45.8582571521465</v>
      </c>
      <c r="J855">
        <v>6.55997036367497</v>
      </c>
      <c r="K855">
        <v>330.26271595837102</v>
      </c>
      <c r="L855">
        <v>257.98878123207402</v>
      </c>
      <c r="M855">
        <v>62.5476879343382</v>
      </c>
      <c r="N855">
        <v>0.36704502328120497</v>
      </c>
      <c r="O855">
        <v>5.2361673414304803</v>
      </c>
      <c r="P855">
        <v>260.59563976122502</v>
      </c>
      <c r="Q855">
        <v>0.16891710920636099</v>
      </c>
    </row>
    <row r="856" spans="1:17" hidden="1" x14ac:dyDescent="0.3">
      <c r="A856" t="s">
        <v>1859</v>
      </c>
      <c r="B856" t="s">
        <v>1860</v>
      </c>
      <c r="C856" t="str">
        <f>IFERROR(VLOOKUP(Table1[[#This Row],[Ticker]],[1]!Table2[[Symbol]:[Industry]],2,FALSE),"-")</f>
        <v>-</v>
      </c>
      <c r="D856" t="s">
        <v>51</v>
      </c>
      <c r="E856">
        <v>4036.7136762499999</v>
      </c>
      <c r="F856">
        <v>573.35</v>
      </c>
      <c r="G856">
        <v>8.2675890154505005</v>
      </c>
      <c r="H856">
        <v>7.3446234981299403</v>
      </c>
      <c r="I856">
        <v>-2.75847035533147</v>
      </c>
      <c r="J856">
        <v>3.84120765417692</v>
      </c>
      <c r="K856">
        <v>555.62169829281402</v>
      </c>
      <c r="L856">
        <v>510.51367610452701</v>
      </c>
      <c r="M856">
        <v>50.493509426871903</v>
      </c>
      <c r="N856">
        <v>0.845053990563989</v>
      </c>
      <c r="O856">
        <v>10.054940263364401</v>
      </c>
      <c r="P856">
        <v>45.151898734177202</v>
      </c>
      <c r="Q856">
        <v>6.5189016632604999E-2</v>
      </c>
    </row>
    <row r="857" spans="1:17" hidden="1" x14ac:dyDescent="0.3">
      <c r="A857" t="s">
        <v>1861</v>
      </c>
      <c r="B857" t="s">
        <v>1862</v>
      </c>
      <c r="C857" t="str">
        <f>IFERROR(VLOOKUP(Table1[[#This Row],[Ticker]],[1]!Table2[[Symbol]:[Industry]],2,FALSE),"-")</f>
        <v>-</v>
      </c>
      <c r="D857" t="s">
        <v>561</v>
      </c>
      <c r="E857">
        <v>4030.0645202400001</v>
      </c>
      <c r="F857">
        <v>1527.6</v>
      </c>
      <c r="G857">
        <v>-32.0862261322184</v>
      </c>
      <c r="H857">
        <v>-7.1762669406244903</v>
      </c>
      <c r="I857">
        <v>8.7006394853554797E-2</v>
      </c>
      <c r="J857">
        <v>-6.2661532318306303</v>
      </c>
      <c r="K857">
        <v>1586.67461318606</v>
      </c>
      <c r="L857">
        <v>1518.67138128181</v>
      </c>
      <c r="M857">
        <v>34.395327269077498</v>
      </c>
      <c r="N857">
        <v>0.72876579057481705</v>
      </c>
      <c r="O857">
        <v>21.713799423932901</v>
      </c>
      <c r="P857">
        <v>29.8979591836734</v>
      </c>
      <c r="Q857">
        <v>3.4897723733638003E-2</v>
      </c>
    </row>
    <row r="858" spans="1:17" hidden="1" x14ac:dyDescent="0.3">
      <c r="A858" t="s">
        <v>1863</v>
      </c>
      <c r="B858" t="s">
        <v>1864</v>
      </c>
      <c r="C858" t="str">
        <f>IFERROR(VLOOKUP(Table1[[#This Row],[Ticker]],[1]!Table2[[Symbol]:[Industry]],2,FALSE),"-")</f>
        <v>-</v>
      </c>
      <c r="D858" t="s">
        <v>259</v>
      </c>
      <c r="E858">
        <v>4026.2744720649998</v>
      </c>
      <c r="F858">
        <v>953.95</v>
      </c>
      <c r="G858">
        <v>691.45289784725605</v>
      </c>
      <c r="H858">
        <v>51.207677398456099</v>
      </c>
      <c r="I858">
        <v>124.305267191043</v>
      </c>
      <c r="J858">
        <v>-2.6590086299742599</v>
      </c>
      <c r="K858">
        <v>710.58133444251598</v>
      </c>
      <c r="L858">
        <v>505.40747366134701</v>
      </c>
      <c r="M858">
        <v>69.548080723599895</v>
      </c>
      <c r="N858">
        <v>1.98939161637395</v>
      </c>
      <c r="O858">
        <v>4.7224697311179797</v>
      </c>
      <c r="P858">
        <v>746.82645361739901</v>
      </c>
      <c r="Q858">
        <v>0.203176314160077</v>
      </c>
    </row>
    <row r="859" spans="1:17" x14ac:dyDescent="0.3">
      <c r="A859" t="s">
        <v>1865</v>
      </c>
      <c r="B859" t="s">
        <v>1866</v>
      </c>
      <c r="C859" t="str">
        <f>IFERROR(VLOOKUP(Table1[[#This Row],[Ticker]],[1]!Table2[[Symbol]:[Industry]],2,FALSE),"-")</f>
        <v>-</v>
      </c>
      <c r="D859" t="s">
        <v>51</v>
      </c>
      <c r="E859">
        <v>4002.0752644599902</v>
      </c>
      <c r="F859">
        <v>399.1</v>
      </c>
      <c r="G859">
        <v>7.2448979395333897</v>
      </c>
      <c r="H859">
        <v>9.3036955541964694</v>
      </c>
      <c r="I859">
        <v>13.8167291762391</v>
      </c>
      <c r="J859">
        <v>9.3680130742417802</v>
      </c>
      <c r="K859">
        <v>355.38139832938703</v>
      </c>
      <c r="L859">
        <v>325.08904433141402</v>
      </c>
      <c r="M859">
        <v>75.642295694228395</v>
      </c>
      <c r="N859">
        <v>1.9976366242764301</v>
      </c>
      <c r="O859">
        <v>3.65823101979452</v>
      </c>
      <c r="P859">
        <v>68.148304192121302</v>
      </c>
      <c r="Q859">
        <v>7.4713193872669004E-2</v>
      </c>
    </row>
    <row r="860" spans="1:17" hidden="1" x14ac:dyDescent="0.3">
      <c r="A860" t="s">
        <v>1867</v>
      </c>
      <c r="B860" t="s">
        <v>1868</v>
      </c>
      <c r="C860" t="str">
        <f>IFERROR(VLOOKUP(Table1[[#This Row],[Ticker]],[1]!Table2[[Symbol]:[Industry]],2,FALSE),"-")</f>
        <v>-</v>
      </c>
      <c r="D860" t="s">
        <v>139</v>
      </c>
      <c r="E860">
        <v>3974.2055639999999</v>
      </c>
      <c r="F860">
        <v>441</v>
      </c>
      <c r="G860">
        <v>-29.594301989145301</v>
      </c>
      <c r="H860">
        <v>2.0862100111811301</v>
      </c>
      <c r="I860">
        <v>-10.2619195988363</v>
      </c>
      <c r="J860">
        <v>2.2347901643957702</v>
      </c>
      <c r="K860">
        <v>427.38437398067703</v>
      </c>
      <c r="L860">
        <v>422.881822697735</v>
      </c>
      <c r="M860">
        <v>80.075208342804501</v>
      </c>
      <c r="N860">
        <v>1.59095161114019</v>
      </c>
      <c r="O860">
        <v>7.7097505668934199</v>
      </c>
      <c r="P860">
        <v>15.7480314960629</v>
      </c>
      <c r="Q860">
        <v>1.8200945545903E-2</v>
      </c>
    </row>
    <row r="861" spans="1:17" x14ac:dyDescent="0.3">
      <c r="A861" t="s">
        <v>1869</v>
      </c>
      <c r="B861" t="s">
        <v>1870</v>
      </c>
      <c r="C861" t="str">
        <f>IFERROR(VLOOKUP(Table1[[#This Row],[Ticker]],[1]!Table2[[Symbol]:[Industry]],2,FALSE),"-")</f>
        <v>-</v>
      </c>
      <c r="D861" t="s">
        <v>21</v>
      </c>
      <c r="E861">
        <v>3974.0036094000002</v>
      </c>
      <c r="F861">
        <v>673.2</v>
      </c>
      <c r="G861">
        <v>-5.1659973946598603</v>
      </c>
      <c r="H861">
        <v>-15.113754465663099</v>
      </c>
      <c r="I861">
        <v>-3.5127191897938999</v>
      </c>
      <c r="J861">
        <v>-1.82306812544765</v>
      </c>
      <c r="K861">
        <v>597.06860417354596</v>
      </c>
      <c r="L861">
        <v>593.48143135566204</v>
      </c>
      <c r="M861">
        <v>80.970855546440404</v>
      </c>
      <c r="N861">
        <v>1.47584602789649</v>
      </c>
      <c r="O861">
        <v>17.572786690433698</v>
      </c>
      <c r="P861">
        <v>49.6</v>
      </c>
      <c r="Q861">
        <v>7.6451916979258003E-2</v>
      </c>
    </row>
    <row r="862" spans="1:17" hidden="1" x14ac:dyDescent="0.3">
      <c r="A862" t="s">
        <v>1871</v>
      </c>
      <c r="B862" t="s">
        <v>1872</v>
      </c>
      <c r="C862" t="str">
        <f>IFERROR(VLOOKUP(Table1[[#This Row],[Ticker]],[1]!Table2[[Symbol]:[Industry]],2,FALSE),"-")</f>
        <v>-</v>
      </c>
      <c r="D862" t="s">
        <v>359</v>
      </c>
      <c r="E862">
        <v>3962.0974777500001</v>
      </c>
      <c r="F862">
        <v>1197.5</v>
      </c>
      <c r="G862">
        <v>58.326849155806499</v>
      </c>
      <c r="H862">
        <v>69.939554442607502</v>
      </c>
      <c r="I862">
        <v>53.745647156933998</v>
      </c>
      <c r="J862">
        <v>36.357210606217002</v>
      </c>
      <c r="K862">
        <v>813.58113469635703</v>
      </c>
      <c r="L862">
        <v>710.32604681484804</v>
      </c>
      <c r="M862">
        <v>82.149592150834707</v>
      </c>
      <c r="N862">
        <v>3.2827555387213101</v>
      </c>
      <c r="O862">
        <v>5.8705636743214997</v>
      </c>
      <c r="P862">
        <v>134.023842094977</v>
      </c>
      <c r="Q862">
        <v>4.6932186157605998E-2</v>
      </c>
    </row>
    <row r="863" spans="1:17" hidden="1" x14ac:dyDescent="0.3">
      <c r="A863" t="s">
        <v>1873</v>
      </c>
      <c r="B863" t="s">
        <v>1874</v>
      </c>
      <c r="C863" t="str">
        <f>IFERROR(VLOOKUP(Table1[[#This Row],[Ticker]],[1]!Table2[[Symbol]:[Industry]],2,FALSE),"-")</f>
        <v>-</v>
      </c>
      <c r="D863" t="s">
        <v>46</v>
      </c>
      <c r="E863">
        <v>3960.7502379379998</v>
      </c>
      <c r="F863">
        <v>25.33</v>
      </c>
      <c r="G863">
        <v>57.015427391507302</v>
      </c>
      <c r="H863">
        <v>16.778167959802602</v>
      </c>
      <c r="I863">
        <v>7.5380395384843499</v>
      </c>
      <c r="J863">
        <v>35.5730313512842</v>
      </c>
      <c r="K863">
        <v>20.005847760977701</v>
      </c>
      <c r="L863">
        <v>18.732413022955001</v>
      </c>
      <c r="M863">
        <v>73.1123879623172</v>
      </c>
      <c r="N863">
        <v>3.0406681135689699</v>
      </c>
      <c r="O863">
        <v>8.5669166995657307</v>
      </c>
      <c r="P863">
        <v>113.138215783993</v>
      </c>
      <c r="Q863">
        <v>0.13181622734579301</v>
      </c>
    </row>
    <row r="864" spans="1:17" hidden="1" x14ac:dyDescent="0.3">
      <c r="A864" t="s">
        <v>1875</v>
      </c>
      <c r="B864" t="s">
        <v>1876</v>
      </c>
      <c r="C864" t="str">
        <f>IFERROR(VLOOKUP(Table1[[#This Row],[Ticker]],[1]!Table2[[Symbol]:[Industry]],2,FALSE),"-")</f>
        <v>-</v>
      </c>
      <c r="D864" t="s">
        <v>306</v>
      </c>
      <c r="E864">
        <v>3959.2730147299999</v>
      </c>
      <c r="F864">
        <v>3269.3</v>
      </c>
      <c r="G864">
        <v>3.6041272668282001</v>
      </c>
      <c r="H864">
        <v>17.858775129114299</v>
      </c>
      <c r="I864">
        <v>51.408184339609797</v>
      </c>
      <c r="J864">
        <v>10.166953223511401</v>
      </c>
      <c r="K864">
        <v>2722.1238504488401</v>
      </c>
      <c r="L864">
        <v>2264.8232178112698</v>
      </c>
      <c r="M864">
        <v>59.300396828623001</v>
      </c>
      <c r="N864">
        <v>1.8039371030661999</v>
      </c>
      <c r="O864">
        <v>9.2802740647844892</v>
      </c>
      <c r="P864">
        <v>116.703675471447</v>
      </c>
      <c r="Q864">
        <v>0.102902118265724</v>
      </c>
    </row>
    <row r="865" spans="1:17" x14ac:dyDescent="0.3">
      <c r="A865" t="s">
        <v>1877</v>
      </c>
      <c r="B865" t="s">
        <v>1878</v>
      </c>
      <c r="C865" t="str">
        <f>IFERROR(VLOOKUP(Table1[[#This Row],[Ticker]],[1]!Table2[[Symbol]:[Industry]],2,FALSE),"-")</f>
        <v>-</v>
      </c>
      <c r="D865" t="s">
        <v>306</v>
      </c>
      <c r="E865">
        <v>3943.0501895099901</v>
      </c>
      <c r="F865">
        <v>1256.05</v>
      </c>
      <c r="G865">
        <v>-15.943815338461199</v>
      </c>
      <c r="H865">
        <v>22.436163216447301</v>
      </c>
      <c r="I865">
        <v>26.573879983864199</v>
      </c>
      <c r="J865">
        <v>-2.5716064896209998</v>
      </c>
      <c r="K865">
        <v>1116.7497648128101</v>
      </c>
      <c r="L865">
        <v>1045.07678315611</v>
      </c>
      <c r="M865">
        <v>51.386258056736899</v>
      </c>
      <c r="N865">
        <v>1.8779969308550299</v>
      </c>
      <c r="O865">
        <v>9.4701644042832704</v>
      </c>
      <c r="P865">
        <v>67.105700791591801</v>
      </c>
      <c r="Q865">
        <v>-3.1252876929370003E-2</v>
      </c>
    </row>
    <row r="866" spans="1:17" hidden="1" x14ac:dyDescent="0.3">
      <c r="A866" t="s">
        <v>1879</v>
      </c>
      <c r="B866" t="s">
        <v>1880</v>
      </c>
      <c r="C866" t="str">
        <f>IFERROR(VLOOKUP(Table1[[#This Row],[Ticker]],[1]!Table2[[Symbol]:[Industry]],2,FALSE),"-")</f>
        <v>-</v>
      </c>
      <c r="D866" t="s">
        <v>27</v>
      </c>
      <c r="E866">
        <v>3902.22</v>
      </c>
      <c r="F866">
        <v>61.94</v>
      </c>
      <c r="G866">
        <v>130.94424524286501</v>
      </c>
      <c r="H866">
        <v>-39.431549033281797</v>
      </c>
      <c r="I866">
        <v>24.486209942259698</v>
      </c>
      <c r="J866">
        <v>-0.813315037729469</v>
      </c>
      <c r="K866">
        <v>60.043557322912299</v>
      </c>
      <c r="L866">
        <v>44.569907088533199</v>
      </c>
      <c r="M866">
        <v>42.367138610923298</v>
      </c>
      <c r="N866">
        <v>0.66159299401401805</v>
      </c>
      <c r="O866">
        <v>64.562479819179799</v>
      </c>
      <c r="P866">
        <v>184.128440366972</v>
      </c>
      <c r="Q866">
        <v>0.104132505560921</v>
      </c>
    </row>
    <row r="867" spans="1:17" hidden="1" x14ac:dyDescent="0.3">
      <c r="A867" t="s">
        <v>1881</v>
      </c>
      <c r="B867" t="s">
        <v>1882</v>
      </c>
      <c r="C867" t="str">
        <f>IFERROR(VLOOKUP(Table1[[#This Row],[Ticker]],[1]!Table2[[Symbol]:[Industry]],2,FALSE),"-")</f>
        <v>-</v>
      </c>
      <c r="D867" t="s">
        <v>51</v>
      </c>
      <c r="E867">
        <v>3897.3037895449902</v>
      </c>
      <c r="F867">
        <v>681.05</v>
      </c>
      <c r="G867">
        <v>-4.0615175942234298</v>
      </c>
      <c r="H867">
        <v>12.8479165486136</v>
      </c>
      <c r="I867">
        <v>14.325074848931401</v>
      </c>
      <c r="J867">
        <v>-0.93751581843571197</v>
      </c>
      <c r="K867">
        <v>595.28746966779295</v>
      </c>
      <c r="M867">
        <v>60.593262655993001</v>
      </c>
      <c r="N867">
        <v>1.41502808756172</v>
      </c>
      <c r="O867">
        <v>6.4532706849717396</v>
      </c>
      <c r="P867">
        <v>61.635220125786098</v>
      </c>
    </row>
    <row r="868" spans="1:17" hidden="1" x14ac:dyDescent="0.3">
      <c r="A868" t="s">
        <v>1883</v>
      </c>
      <c r="B868" t="s">
        <v>1884</v>
      </c>
      <c r="C868" t="str">
        <f>IFERROR(VLOOKUP(Table1[[#This Row],[Ticker]],[1]!Table2[[Symbol]:[Industry]],2,FALSE),"-")</f>
        <v>-</v>
      </c>
      <c r="D868" t="s">
        <v>1885</v>
      </c>
      <c r="E868">
        <v>3896.90932548</v>
      </c>
      <c r="F868">
        <v>232.62</v>
      </c>
      <c r="G868">
        <v>-42.453913690066898</v>
      </c>
      <c r="H868">
        <v>-5.0301165304850803</v>
      </c>
      <c r="I868">
        <v>-13.311924548789699</v>
      </c>
      <c r="J868">
        <v>3.3450520475476302</v>
      </c>
      <c r="K868">
        <v>232.06877108989701</v>
      </c>
      <c r="M868">
        <v>60.158730894523799</v>
      </c>
      <c r="N868">
        <v>1.2641386005825399</v>
      </c>
      <c r="O868">
        <v>20.797867767173901</v>
      </c>
      <c r="P868">
        <v>18.321464903357001</v>
      </c>
    </row>
    <row r="869" spans="1:17" x14ac:dyDescent="0.3">
      <c r="A869" t="s">
        <v>1886</v>
      </c>
      <c r="B869" t="s">
        <v>1887</v>
      </c>
      <c r="C869" t="str">
        <f>IFERROR(VLOOKUP(Table1[[#This Row],[Ticker]],[1]!Table2[[Symbol]:[Industry]],2,FALSE),"-")</f>
        <v>-</v>
      </c>
      <c r="D869" t="s">
        <v>24</v>
      </c>
      <c r="E869">
        <v>3855.6718369949999</v>
      </c>
      <c r="F869">
        <v>123.09</v>
      </c>
      <c r="G869">
        <v>-23.514502057350299</v>
      </c>
      <c r="H869">
        <v>-3.4852802542505699</v>
      </c>
      <c r="I869">
        <v>-19.486252584309302</v>
      </c>
      <c r="J869">
        <v>-0.364847796958919</v>
      </c>
      <c r="K869">
        <v>126.69942898407599</v>
      </c>
      <c r="L869">
        <v>127.73405004641801</v>
      </c>
      <c r="M869">
        <v>55.560884972695199</v>
      </c>
      <c r="N869">
        <v>0.55898094464579895</v>
      </c>
      <c r="O869">
        <v>32.789016167032202</v>
      </c>
      <c r="P869">
        <v>12.0018198362147</v>
      </c>
      <c r="Q869">
        <v>1.5991572217807001E-2</v>
      </c>
    </row>
    <row r="870" spans="1:17" hidden="1" x14ac:dyDescent="0.3">
      <c r="A870" t="s">
        <v>1888</v>
      </c>
      <c r="B870" t="s">
        <v>1889</v>
      </c>
      <c r="C870" t="str">
        <f>IFERROR(VLOOKUP(Table1[[#This Row],[Ticker]],[1]!Table2[[Symbol]:[Industry]],2,FALSE),"-")</f>
        <v>-</v>
      </c>
      <c r="D870" t="s">
        <v>993</v>
      </c>
      <c r="E870">
        <v>3850.7537745</v>
      </c>
      <c r="F870">
        <v>3070.85</v>
      </c>
      <c r="G870">
        <v>-16.688501527969599</v>
      </c>
      <c r="H870">
        <v>-1.8917353135482</v>
      </c>
      <c r="I870">
        <v>0.30389510639526401</v>
      </c>
      <c r="J870">
        <v>0.53911328640654599</v>
      </c>
      <c r="K870">
        <v>3063.48809026462</v>
      </c>
      <c r="L870">
        <v>2790.6169490325601</v>
      </c>
      <c r="M870">
        <v>37.260124026665899</v>
      </c>
      <c r="N870">
        <v>0.461293627900213</v>
      </c>
      <c r="O870">
        <v>13.646058908771099</v>
      </c>
      <c r="P870">
        <v>40.272702357025402</v>
      </c>
      <c r="Q870">
        <v>4.9874876799092999E-2</v>
      </c>
    </row>
    <row r="871" spans="1:17" x14ac:dyDescent="0.3">
      <c r="A871" t="s">
        <v>1890</v>
      </c>
      <c r="B871" t="s">
        <v>1891</v>
      </c>
      <c r="C871" t="str">
        <f>IFERROR(VLOOKUP(Table1[[#This Row],[Ticker]],[1]!Table2[[Symbol]:[Industry]],2,FALSE),"-")</f>
        <v>-</v>
      </c>
      <c r="D871" t="s">
        <v>577</v>
      </c>
      <c r="E871">
        <v>3847.4374400000002</v>
      </c>
      <c r="F871">
        <v>888.8</v>
      </c>
      <c r="G871">
        <v>-4.6990977128479896</v>
      </c>
      <c r="H871">
        <v>-27.5353830324675</v>
      </c>
      <c r="I871">
        <v>-35.157757808657998</v>
      </c>
      <c r="J871">
        <v>-3.8361712390335199</v>
      </c>
      <c r="K871">
        <v>999.52092213676406</v>
      </c>
      <c r="L871">
        <v>987.38693876022205</v>
      </c>
      <c r="M871">
        <v>52.9689179790739</v>
      </c>
      <c r="N871">
        <v>1.10801222276412</v>
      </c>
      <c r="O871">
        <v>68.1986948694869</v>
      </c>
      <c r="P871">
        <v>45.0628366247755</v>
      </c>
      <c r="Q871">
        <v>0.16298918626671899</v>
      </c>
    </row>
    <row r="872" spans="1:17" hidden="1" x14ac:dyDescent="0.3">
      <c r="A872" t="s">
        <v>1892</v>
      </c>
      <c r="B872" t="s">
        <v>1893</v>
      </c>
      <c r="C872" t="str">
        <f>IFERROR(VLOOKUP(Table1[[#This Row],[Ticker]],[1]!Table2[[Symbol]:[Industry]],2,FALSE),"-")</f>
        <v>-</v>
      </c>
      <c r="D872" t="s">
        <v>473</v>
      </c>
      <c r="E872">
        <v>3837.4002699500002</v>
      </c>
      <c r="F872">
        <v>622.70000000000005</v>
      </c>
      <c r="G872">
        <v>-41.542040390377899</v>
      </c>
      <c r="H872">
        <v>-9.0530760136803803</v>
      </c>
      <c r="I872">
        <v>-30.316873075539199</v>
      </c>
      <c r="J872">
        <v>-2.29428299669702</v>
      </c>
      <c r="K872">
        <v>662.847414680459</v>
      </c>
      <c r="L872">
        <v>683.37349072647601</v>
      </c>
      <c r="M872">
        <v>38.415326144306498</v>
      </c>
      <c r="N872">
        <v>0.54849640058737603</v>
      </c>
      <c r="O872">
        <v>32.881002087682603</v>
      </c>
      <c r="P872">
        <v>4.4535771198523904</v>
      </c>
      <c r="Q872">
        <v>0.141444318652484</v>
      </c>
    </row>
    <row r="873" spans="1:17" x14ac:dyDescent="0.3">
      <c r="A873" t="s">
        <v>1894</v>
      </c>
      <c r="B873" t="s">
        <v>1895</v>
      </c>
      <c r="C873" t="str">
        <f>IFERROR(VLOOKUP(Table1[[#This Row],[Ticker]],[1]!Table2[[Symbol]:[Industry]],2,FALSE),"-")</f>
        <v>-</v>
      </c>
      <c r="D873" t="s">
        <v>186</v>
      </c>
      <c r="E873">
        <v>3830.443765475</v>
      </c>
      <c r="F873">
        <v>268.25</v>
      </c>
      <c r="G873">
        <v>-22.534290464275799</v>
      </c>
      <c r="H873">
        <v>-2.2070533236679002</v>
      </c>
      <c r="I873">
        <v>-0.99992379336926396</v>
      </c>
      <c r="J873">
        <v>-4.6909396326850104</v>
      </c>
      <c r="K873">
        <v>267.01257466859897</v>
      </c>
      <c r="L873">
        <v>242.921802708147</v>
      </c>
      <c r="M873">
        <v>38.768728368426103</v>
      </c>
      <c r="N873">
        <v>0.74600468191087899</v>
      </c>
      <c r="O873">
        <v>6.9524697110903997</v>
      </c>
      <c r="P873">
        <v>34.292866082603197</v>
      </c>
      <c r="Q873">
        <v>-2.6595123381865E-2</v>
      </c>
    </row>
    <row r="874" spans="1:17" hidden="1" x14ac:dyDescent="0.3">
      <c r="A874" t="s">
        <v>1896</v>
      </c>
      <c r="B874" t="s">
        <v>1897</v>
      </c>
      <c r="C874" t="str">
        <f>IFERROR(VLOOKUP(Table1[[#This Row],[Ticker]],[1]!Table2[[Symbol]:[Industry]],2,FALSE),"-")</f>
        <v>-</v>
      </c>
      <c r="D874" t="s">
        <v>124</v>
      </c>
      <c r="E874">
        <v>3821.5858432499999</v>
      </c>
      <c r="F874">
        <v>59.5</v>
      </c>
      <c r="G874">
        <v>89.701440814821296</v>
      </c>
      <c r="H874">
        <v>-0.70137121225519194</v>
      </c>
      <c r="I874">
        <v>16.787630548460498</v>
      </c>
      <c r="J874">
        <v>0.85899907062411096</v>
      </c>
      <c r="K874">
        <v>52.413316262019798</v>
      </c>
      <c r="L874">
        <v>43.500040532922597</v>
      </c>
      <c r="M874">
        <v>70.560676274800898</v>
      </c>
      <c r="N874">
        <v>0.91907804501040002</v>
      </c>
      <c r="O874">
        <v>14.2016806722689</v>
      </c>
      <c r="P874">
        <v>140.890688259109</v>
      </c>
      <c r="Q874">
        <v>0.12088330990122501</v>
      </c>
    </row>
    <row r="875" spans="1:17" hidden="1" x14ac:dyDescent="0.3">
      <c r="A875" t="s">
        <v>1898</v>
      </c>
      <c r="B875" t="s">
        <v>1899</v>
      </c>
      <c r="C875" t="str">
        <f>IFERROR(VLOOKUP(Table1[[#This Row],[Ticker]],[1]!Table2[[Symbol]:[Industry]],2,FALSE),"-")</f>
        <v>-</v>
      </c>
      <c r="D875" t="s">
        <v>54</v>
      </c>
      <c r="E875">
        <v>3809.5398635249999</v>
      </c>
      <c r="F875">
        <v>279.95</v>
      </c>
      <c r="G875">
        <v>22.6224587504908</v>
      </c>
      <c r="H875">
        <v>9.9918813683191097</v>
      </c>
      <c r="I875">
        <v>14.2029544696685</v>
      </c>
      <c r="J875">
        <v>7.3415234773234799</v>
      </c>
      <c r="K875">
        <v>250.93009387500501</v>
      </c>
      <c r="L875">
        <v>221.678587394917</v>
      </c>
      <c r="M875">
        <v>66.833023913093299</v>
      </c>
      <c r="N875">
        <v>1.5183411519222001</v>
      </c>
      <c r="O875">
        <v>5.9832112877299597</v>
      </c>
      <c r="P875">
        <v>77.746031746031704</v>
      </c>
      <c r="Q875">
        <v>-2.9929036421339999E-3</v>
      </c>
    </row>
    <row r="876" spans="1:17" hidden="1" x14ac:dyDescent="0.3">
      <c r="A876" t="s">
        <v>1900</v>
      </c>
      <c r="B876" t="s">
        <v>1901</v>
      </c>
      <c r="C876" t="str">
        <f>IFERROR(VLOOKUP(Table1[[#This Row],[Ticker]],[1]!Table2[[Symbol]:[Industry]],2,FALSE),"-")</f>
        <v>-</v>
      </c>
      <c r="D876" t="s">
        <v>306</v>
      </c>
      <c r="E876">
        <v>3798.1613888749998</v>
      </c>
      <c r="F876">
        <v>314.64999999999998</v>
      </c>
      <c r="G876">
        <v>99.882855055949605</v>
      </c>
      <c r="H876">
        <v>18.4544476258549</v>
      </c>
      <c r="I876">
        <v>122.32295801271199</v>
      </c>
      <c r="J876">
        <v>6.6496516770305698</v>
      </c>
      <c r="K876">
        <v>241.62540204332501</v>
      </c>
      <c r="L876">
        <v>173.15083147279199</v>
      </c>
      <c r="M876">
        <v>78.761216060482894</v>
      </c>
      <c r="N876">
        <v>0.78497027288997101</v>
      </c>
      <c r="O876">
        <v>1.54139520101701</v>
      </c>
      <c r="P876">
        <v>207.215387619605</v>
      </c>
      <c r="Q876">
        <v>0.199284362744377</v>
      </c>
    </row>
    <row r="877" spans="1:17" hidden="1" x14ac:dyDescent="0.3">
      <c r="A877" t="s">
        <v>1902</v>
      </c>
      <c r="B877" t="s">
        <v>1903</v>
      </c>
      <c r="C877" t="str">
        <f>IFERROR(VLOOKUP(Table1[[#This Row],[Ticker]],[1]!Table2[[Symbol]:[Industry]],2,FALSE),"-")</f>
        <v>-</v>
      </c>
      <c r="D877" t="s">
        <v>262</v>
      </c>
      <c r="E877">
        <v>3791.6320858650001</v>
      </c>
      <c r="F877">
        <v>3738.15</v>
      </c>
      <c r="G877">
        <v>12.3278822289064</v>
      </c>
      <c r="H877">
        <v>-7.2139650883737998</v>
      </c>
      <c r="I877">
        <v>38.198238572227602</v>
      </c>
      <c r="J877">
        <v>1.6221892716081501</v>
      </c>
      <c r="K877">
        <v>3668.6885966697801</v>
      </c>
      <c r="L877">
        <v>3005.31182376367</v>
      </c>
      <c r="M877">
        <v>49.996155628767298</v>
      </c>
      <c r="N877">
        <v>0.218880742220217</v>
      </c>
      <c r="O877">
        <v>13.558845953212099</v>
      </c>
      <c r="P877">
        <v>73.383580705009194</v>
      </c>
      <c r="Q877">
        <v>0.109425201711204</v>
      </c>
    </row>
    <row r="878" spans="1:17" x14ac:dyDescent="0.3">
      <c r="A878" t="s">
        <v>1904</v>
      </c>
      <c r="B878" t="s">
        <v>1905</v>
      </c>
      <c r="C878" t="str">
        <f>IFERROR(VLOOKUP(Table1[[#This Row],[Ticker]],[1]!Table2[[Symbol]:[Industry]],2,FALSE),"-")</f>
        <v>-</v>
      </c>
      <c r="D878" t="s">
        <v>1906</v>
      </c>
      <c r="E878">
        <v>3789.7937345</v>
      </c>
      <c r="F878">
        <v>21.41</v>
      </c>
      <c r="G878">
        <v>-3.5430703913526802</v>
      </c>
      <c r="H878">
        <v>-12.046236398145099</v>
      </c>
      <c r="I878">
        <v>-20.6149224837039</v>
      </c>
      <c r="J878">
        <v>-0.91468264359535101</v>
      </c>
      <c r="K878">
        <v>22.071365183063602</v>
      </c>
      <c r="L878">
        <v>21.354820914868</v>
      </c>
      <c r="M878">
        <v>45.903399376357797</v>
      </c>
      <c r="N878">
        <v>0.63083522523055402</v>
      </c>
      <c r="O878">
        <v>30.5464736104623</v>
      </c>
      <c r="P878">
        <v>30.548780487804802</v>
      </c>
      <c r="Q878">
        <v>-4.5064849328330998E-2</v>
      </c>
    </row>
    <row r="879" spans="1:17" hidden="1" x14ac:dyDescent="0.3">
      <c r="A879" t="s">
        <v>1907</v>
      </c>
      <c r="B879" t="s">
        <v>1908</v>
      </c>
      <c r="C879" t="str">
        <f>IFERROR(VLOOKUP(Table1[[#This Row],[Ticker]],[1]!Table2[[Symbol]:[Industry]],2,FALSE),"-")</f>
        <v>-</v>
      </c>
      <c r="D879" t="s">
        <v>303</v>
      </c>
      <c r="E879">
        <v>3779.0712709059999</v>
      </c>
      <c r="F879">
        <v>177.11</v>
      </c>
      <c r="G879">
        <v>-42.845192241781902</v>
      </c>
      <c r="H879">
        <v>-7.2547896957036402</v>
      </c>
      <c r="I879">
        <v>-32.451736920661503</v>
      </c>
      <c r="J879">
        <v>-1.59824424243922</v>
      </c>
      <c r="K879">
        <v>183.319049110219</v>
      </c>
      <c r="M879">
        <v>40.2302567001122</v>
      </c>
      <c r="N879">
        <v>0.58587956611751302</v>
      </c>
      <c r="O879">
        <v>32.685901417198302</v>
      </c>
      <c r="P879">
        <v>20.894197952218398</v>
      </c>
    </row>
    <row r="880" spans="1:17" hidden="1" x14ac:dyDescent="0.3">
      <c r="A880" t="s">
        <v>1909</v>
      </c>
      <c r="B880" t="s">
        <v>1910</v>
      </c>
      <c r="C880" t="str">
        <f>IFERROR(VLOOKUP(Table1[[#This Row],[Ticker]],[1]!Table2[[Symbol]:[Industry]],2,FALSE),"-")</f>
        <v>-</v>
      </c>
      <c r="D880" t="s">
        <v>193</v>
      </c>
      <c r="E880">
        <v>3758.3078075199901</v>
      </c>
      <c r="F880">
        <v>624.4</v>
      </c>
      <c r="G880">
        <v>26.557070894168099</v>
      </c>
      <c r="H880">
        <v>-4.2280424237489802</v>
      </c>
      <c r="I880">
        <v>1.04347717860346</v>
      </c>
      <c r="J880">
        <v>-0.612185263143043</v>
      </c>
      <c r="K880">
        <v>608.08847607499899</v>
      </c>
      <c r="L880">
        <v>523.14590466700304</v>
      </c>
      <c r="M880">
        <v>41.8900688075029</v>
      </c>
      <c r="N880">
        <v>0.39883225849764198</v>
      </c>
      <c r="O880">
        <v>11.7072389493914</v>
      </c>
      <c r="P880">
        <v>80.828265276571003</v>
      </c>
      <c r="Q880">
        <v>8.4267796662370997E-2</v>
      </c>
    </row>
    <row r="881" spans="1:17" hidden="1" x14ac:dyDescent="0.3">
      <c r="A881" t="s">
        <v>1911</v>
      </c>
      <c r="B881" t="s">
        <v>1912</v>
      </c>
      <c r="C881" t="str">
        <f>IFERROR(VLOOKUP(Table1[[#This Row],[Ticker]],[1]!Table2[[Symbol]:[Industry]],2,FALSE),"-")</f>
        <v>-</v>
      </c>
      <c r="D881" t="s">
        <v>577</v>
      </c>
      <c r="E881">
        <v>3745.5332450000001</v>
      </c>
      <c r="F881">
        <v>272.2</v>
      </c>
      <c r="G881">
        <v>91.625124006087702</v>
      </c>
      <c r="H881">
        <v>7.2587616419364496</v>
      </c>
      <c r="I881">
        <v>37.852153356052398</v>
      </c>
      <c r="J881">
        <v>6.0423118798515096</v>
      </c>
      <c r="K881">
        <v>231.13473209791701</v>
      </c>
      <c r="L881">
        <v>188.01770550318901</v>
      </c>
      <c r="M881">
        <v>69.728088950346105</v>
      </c>
      <c r="N881">
        <v>0.879017655113977</v>
      </c>
      <c r="O881">
        <v>4.3166789125642797</v>
      </c>
      <c r="P881">
        <v>122.658486707566</v>
      </c>
      <c r="Q881">
        <v>0.23665627797889599</v>
      </c>
    </row>
    <row r="882" spans="1:17" x14ac:dyDescent="0.3">
      <c r="A882" t="s">
        <v>1913</v>
      </c>
      <c r="B882" t="s">
        <v>1914</v>
      </c>
      <c r="C882" t="str">
        <f>IFERROR(VLOOKUP(Table1[[#This Row],[Ticker]],[1]!Table2[[Symbol]:[Industry]],2,FALSE),"-")</f>
        <v>-</v>
      </c>
      <c r="D882" t="s">
        <v>300</v>
      </c>
      <c r="E882">
        <v>3732.33098406</v>
      </c>
      <c r="F882">
        <v>1367.15</v>
      </c>
      <c r="G882">
        <v>41.573712327505099</v>
      </c>
      <c r="H882">
        <v>-0.96274246063656999</v>
      </c>
      <c r="I882">
        <v>13.816731376457399</v>
      </c>
      <c r="J882">
        <v>-1.15195909263649</v>
      </c>
      <c r="K882">
        <v>1351.2131118084401</v>
      </c>
      <c r="L882">
        <v>1210.41465108838</v>
      </c>
      <c r="M882">
        <v>61.013322559344303</v>
      </c>
      <c r="N882">
        <v>0.34401609333230598</v>
      </c>
      <c r="O882">
        <v>3.49998171378413</v>
      </c>
      <c r="P882">
        <v>76.179123711340196</v>
      </c>
      <c r="Q882">
        <v>0.107036729957248</v>
      </c>
    </row>
    <row r="883" spans="1:17" hidden="1" x14ac:dyDescent="0.3">
      <c r="A883" t="s">
        <v>1915</v>
      </c>
      <c r="B883" t="s">
        <v>1916</v>
      </c>
      <c r="C883" t="str">
        <f>IFERROR(VLOOKUP(Table1[[#This Row],[Ticker]],[1]!Table2[[Symbol]:[Industry]],2,FALSE),"-")</f>
        <v>-</v>
      </c>
      <c r="D883" t="s">
        <v>1055</v>
      </c>
      <c r="E883">
        <v>3730.8735000000001</v>
      </c>
      <c r="F883">
        <v>62.99</v>
      </c>
      <c r="G883">
        <v>-39.728411789614</v>
      </c>
      <c r="H883">
        <v>-7.1340734590763502</v>
      </c>
      <c r="I883">
        <v>-19.699319893406201</v>
      </c>
      <c r="J883">
        <v>-1.97315164578781</v>
      </c>
      <c r="K883">
        <v>64.989834143878795</v>
      </c>
      <c r="L883">
        <v>66.842047763575593</v>
      </c>
      <c r="M883">
        <v>80.428401478298795</v>
      </c>
      <c r="N883">
        <v>0.93247164896391299</v>
      </c>
      <c r="O883">
        <v>18.574376885219799</v>
      </c>
      <c r="P883">
        <v>1.4495087775809199</v>
      </c>
      <c r="Q883">
        <v>-6.679688381315E-3</v>
      </c>
    </row>
    <row r="884" spans="1:17" hidden="1" x14ac:dyDescent="0.3">
      <c r="A884" t="s">
        <v>1917</v>
      </c>
      <c r="B884" t="s">
        <v>1918</v>
      </c>
      <c r="C884" t="str">
        <f>IFERROR(VLOOKUP(Table1[[#This Row],[Ticker]],[1]!Table2[[Symbol]:[Industry]],2,FALSE),"-")</f>
        <v>-</v>
      </c>
      <c r="D884" t="s">
        <v>743</v>
      </c>
      <c r="E884">
        <v>3724.7253936799998</v>
      </c>
      <c r="F884">
        <v>160.02000000000001</v>
      </c>
      <c r="G884">
        <v>2.4906185784044301</v>
      </c>
      <c r="H884">
        <v>0.11179723991638001</v>
      </c>
      <c r="I884">
        <v>-2.4867419090472</v>
      </c>
      <c r="J884">
        <v>-1.9087452468025701</v>
      </c>
      <c r="K884">
        <v>157.406972562287</v>
      </c>
      <c r="L884">
        <v>146.372023529518</v>
      </c>
      <c r="M884">
        <v>58.331342908403499</v>
      </c>
      <c r="N884">
        <v>0.85205844136315001</v>
      </c>
      <c r="O884">
        <v>9.36132983377078</v>
      </c>
      <c r="P884">
        <v>41.798848028356197</v>
      </c>
      <c r="Q884">
        <v>8.2626113561340003E-3</v>
      </c>
    </row>
    <row r="885" spans="1:17" hidden="1" x14ac:dyDescent="0.3">
      <c r="A885" t="s">
        <v>1919</v>
      </c>
      <c r="B885" t="s">
        <v>1920</v>
      </c>
      <c r="C885" t="str">
        <f>IFERROR(VLOOKUP(Table1[[#This Row],[Ticker]],[1]!Table2[[Symbol]:[Industry]],2,FALSE),"-")</f>
        <v>-</v>
      </c>
      <c r="D885" t="s">
        <v>193</v>
      </c>
      <c r="E885">
        <v>3724.1370012000002</v>
      </c>
      <c r="F885">
        <v>546.4</v>
      </c>
      <c r="G885">
        <v>16.377351090584</v>
      </c>
      <c r="H885">
        <v>-6.9778443987186298</v>
      </c>
      <c r="I885">
        <v>6.0429438735731997</v>
      </c>
      <c r="J885">
        <v>1.24490785990122</v>
      </c>
      <c r="K885">
        <v>541.20640886411695</v>
      </c>
      <c r="L885">
        <v>475.03513783376201</v>
      </c>
      <c r="M885">
        <v>54.847240090941</v>
      </c>
      <c r="N885">
        <v>0.39867933840051101</v>
      </c>
      <c r="O885">
        <v>11.6306734992679</v>
      </c>
      <c r="P885">
        <v>64.404994734466598</v>
      </c>
      <c r="Q885">
        <v>0.145845434081388</v>
      </c>
    </row>
    <row r="886" spans="1:17" x14ac:dyDescent="0.3">
      <c r="A886" t="s">
        <v>1921</v>
      </c>
      <c r="B886" t="s">
        <v>1922</v>
      </c>
      <c r="C886" t="str">
        <f>IFERROR(VLOOKUP(Table1[[#This Row],[Ticker]],[1]!Table2[[Symbol]:[Industry]],2,FALSE),"-")</f>
        <v>-</v>
      </c>
      <c r="D886" t="s">
        <v>127</v>
      </c>
      <c r="E886">
        <v>3707.18662326</v>
      </c>
      <c r="F886">
        <v>687.1</v>
      </c>
      <c r="G886">
        <v>55.746622336328599</v>
      </c>
      <c r="H886">
        <v>-7.5890547298080602</v>
      </c>
      <c r="I886">
        <v>-4.5302890772414797</v>
      </c>
      <c r="J886">
        <v>2.1525456104376302</v>
      </c>
      <c r="K886">
        <v>706.76441205060803</v>
      </c>
      <c r="L886">
        <v>632.60695425877702</v>
      </c>
      <c r="M886">
        <v>45.899405751784002</v>
      </c>
      <c r="N886">
        <v>0.25475872828656498</v>
      </c>
      <c r="O886">
        <v>28.074516082084099</v>
      </c>
      <c r="P886">
        <v>89.806629834254096</v>
      </c>
      <c r="Q886">
        <v>6.8086054011984004E-2</v>
      </c>
    </row>
    <row r="887" spans="1:17" hidden="1" x14ac:dyDescent="0.3">
      <c r="A887" t="s">
        <v>1923</v>
      </c>
      <c r="B887" t="s">
        <v>1924</v>
      </c>
      <c r="C887" t="str">
        <f>IFERROR(VLOOKUP(Table1[[#This Row],[Ticker]],[1]!Table2[[Symbol]:[Industry]],2,FALSE),"-")</f>
        <v>-</v>
      </c>
      <c r="D887" t="s">
        <v>21</v>
      </c>
      <c r="E887">
        <v>3705.6293164799999</v>
      </c>
      <c r="F887">
        <v>689.05</v>
      </c>
      <c r="G887">
        <v>207.170413010045</v>
      </c>
      <c r="H887">
        <v>13.475821768116299</v>
      </c>
      <c r="I887">
        <v>7.9838795506342102</v>
      </c>
      <c r="J887">
        <v>15.3963519778051</v>
      </c>
      <c r="K887">
        <v>565.92912986266697</v>
      </c>
      <c r="L887">
        <v>467.726625830236</v>
      </c>
      <c r="M887">
        <v>77.106094111820397</v>
      </c>
      <c r="N887">
        <v>1.7244971027631399</v>
      </c>
      <c r="O887">
        <v>5.1883027356505398</v>
      </c>
      <c r="P887">
        <v>242.981582877053</v>
      </c>
      <c r="Q887">
        <v>0.113331892778402</v>
      </c>
    </row>
    <row r="888" spans="1:17" hidden="1" x14ac:dyDescent="0.3">
      <c r="A888" t="s">
        <v>1925</v>
      </c>
      <c r="B888" t="s">
        <v>1926</v>
      </c>
      <c r="C888" t="str">
        <f>IFERROR(VLOOKUP(Table1[[#This Row],[Ticker]],[1]!Table2[[Symbol]:[Industry]],2,FALSE),"-")</f>
        <v>-</v>
      </c>
      <c r="D888" t="s">
        <v>60</v>
      </c>
      <c r="E888">
        <v>3691.4364943279902</v>
      </c>
      <c r="F888">
        <v>244.06</v>
      </c>
      <c r="G888">
        <v>71.430843181009905</v>
      </c>
      <c r="H888">
        <v>-9.1420251864931803</v>
      </c>
      <c r="I888">
        <v>13.168060652487499</v>
      </c>
      <c r="J888">
        <v>1.1037279381876299</v>
      </c>
      <c r="K888">
        <v>225.85449305802601</v>
      </c>
      <c r="L888">
        <v>195.76296705676299</v>
      </c>
      <c r="M888">
        <v>74.969165761424406</v>
      </c>
      <c r="N888">
        <v>0.69484251250611595</v>
      </c>
      <c r="O888">
        <v>10.5875604359583</v>
      </c>
      <c r="P888">
        <v>105.264928511354</v>
      </c>
      <c r="Q888">
        <v>0.12626333034566301</v>
      </c>
    </row>
    <row r="889" spans="1:17" x14ac:dyDescent="0.3">
      <c r="A889" t="s">
        <v>1927</v>
      </c>
      <c r="B889" t="s">
        <v>1928</v>
      </c>
      <c r="C889" t="str">
        <f>IFERROR(VLOOKUP(Table1[[#This Row],[Ticker]],[1]!Table2[[Symbol]:[Industry]],2,FALSE),"-")</f>
        <v>-</v>
      </c>
      <c r="D889" t="s">
        <v>300</v>
      </c>
      <c r="E889">
        <v>3681.4659166199999</v>
      </c>
      <c r="F889">
        <v>1375.05</v>
      </c>
      <c r="G889">
        <v>7.4158834579000201</v>
      </c>
      <c r="H889">
        <v>-10.5246006815941</v>
      </c>
      <c r="I889">
        <v>-14.353127231221601</v>
      </c>
      <c r="J889">
        <v>0.69499165725476297</v>
      </c>
      <c r="K889">
        <v>1358.82737236911</v>
      </c>
      <c r="L889">
        <v>1313.81159489334</v>
      </c>
      <c r="M889">
        <v>54.280837173940597</v>
      </c>
      <c r="N889">
        <v>2.7963542338031102</v>
      </c>
      <c r="O889">
        <v>32.573360968692</v>
      </c>
      <c r="P889">
        <v>42.9365904365904</v>
      </c>
      <c r="Q889">
        <v>8.3788451434918004E-2</v>
      </c>
    </row>
    <row r="890" spans="1:17" x14ac:dyDescent="0.3">
      <c r="A890" t="s">
        <v>1929</v>
      </c>
      <c r="B890" t="s">
        <v>1930</v>
      </c>
      <c r="C890" t="str">
        <f>IFERROR(VLOOKUP(Table1[[#This Row],[Ticker]],[1]!Table2[[Symbol]:[Industry]],2,FALSE),"-")</f>
        <v>-</v>
      </c>
      <c r="D890" t="s">
        <v>514</v>
      </c>
      <c r="E890">
        <v>3669.6258375150001</v>
      </c>
      <c r="F890">
        <v>329.45</v>
      </c>
      <c r="G890">
        <v>-20.349356219657199</v>
      </c>
      <c r="H890">
        <v>-17.065579012424401</v>
      </c>
      <c r="I890">
        <v>-12.0132911773443</v>
      </c>
      <c r="J890">
        <v>-8.14008220590053</v>
      </c>
      <c r="K890">
        <v>358.950573564742</v>
      </c>
      <c r="L890">
        <v>332.55505952463898</v>
      </c>
      <c r="M890">
        <v>34.886350617089903</v>
      </c>
      <c r="N890">
        <v>0.55642394394818395</v>
      </c>
      <c r="O890">
        <v>37.1680072848687</v>
      </c>
      <c r="P890">
        <v>40.012749681257901</v>
      </c>
    </row>
    <row r="891" spans="1:17" hidden="1" x14ac:dyDescent="0.3">
      <c r="A891" t="s">
        <v>1931</v>
      </c>
      <c r="B891" t="s">
        <v>1932</v>
      </c>
      <c r="C891" t="str">
        <f>IFERROR(VLOOKUP(Table1[[#This Row],[Ticker]],[1]!Table2[[Symbol]:[Industry]],2,FALSE),"-")</f>
        <v>-</v>
      </c>
      <c r="D891" t="s">
        <v>283</v>
      </c>
      <c r="E891">
        <v>3666.0032700000002</v>
      </c>
      <c r="F891">
        <v>399.9</v>
      </c>
      <c r="G891">
        <v>97.877730436487397</v>
      </c>
      <c r="H891">
        <v>42.212088789281601</v>
      </c>
      <c r="I891">
        <v>99.335111154079797</v>
      </c>
      <c r="J891">
        <v>15.3059240124282</v>
      </c>
      <c r="K891">
        <v>294.347713719929</v>
      </c>
      <c r="L891">
        <v>229.992844480641</v>
      </c>
      <c r="M891">
        <v>85.805945269407601</v>
      </c>
      <c r="N891">
        <v>1.6449379891250699</v>
      </c>
      <c r="O891">
        <v>3.52588147036758</v>
      </c>
      <c r="P891">
        <v>168.38926174496601</v>
      </c>
      <c r="Q891">
        <v>0.156306526739206</v>
      </c>
    </row>
    <row r="892" spans="1:17" x14ac:dyDescent="0.3">
      <c r="A892" t="s">
        <v>1933</v>
      </c>
      <c r="B892" t="s">
        <v>1934</v>
      </c>
      <c r="C892" t="str">
        <f>IFERROR(VLOOKUP(Table1[[#This Row],[Ticker]],[1]!Table2[[Symbol]:[Industry]],2,FALSE),"-")</f>
        <v>-</v>
      </c>
      <c r="D892" t="s">
        <v>193</v>
      </c>
      <c r="E892">
        <v>3662.4165868499999</v>
      </c>
      <c r="F892">
        <v>233.38</v>
      </c>
      <c r="G892">
        <v>-35.902453629920203</v>
      </c>
      <c r="H892">
        <v>-3.5804826285700799</v>
      </c>
      <c r="I892">
        <v>-22.418545536469001</v>
      </c>
      <c r="J892">
        <v>3.88063700325073</v>
      </c>
      <c r="K892">
        <v>225.183581793353</v>
      </c>
      <c r="L892">
        <v>231.26925606187899</v>
      </c>
      <c r="M892">
        <v>63.599994589270899</v>
      </c>
      <c r="N892">
        <v>0.52876572621092699</v>
      </c>
      <c r="O892">
        <v>28.1172336961179</v>
      </c>
      <c r="P892">
        <v>22.477040146943001</v>
      </c>
      <c r="Q892">
        <v>7.4848548989210001E-3</v>
      </c>
    </row>
    <row r="893" spans="1:17" hidden="1" x14ac:dyDescent="0.3">
      <c r="A893" t="s">
        <v>1935</v>
      </c>
      <c r="B893" t="s">
        <v>1936</v>
      </c>
      <c r="C893" t="str">
        <f>IFERROR(VLOOKUP(Table1[[#This Row],[Ticker]],[1]!Table2[[Symbol]:[Industry]],2,FALSE),"-")</f>
        <v>-</v>
      </c>
      <c r="D893" t="s">
        <v>359</v>
      </c>
      <c r="E893">
        <v>3657.1786699999998</v>
      </c>
      <c r="F893">
        <v>14252.45</v>
      </c>
      <c r="G893">
        <v>-44.134724236671602</v>
      </c>
      <c r="H893">
        <v>34.257240816365702</v>
      </c>
      <c r="I893">
        <v>-6.85950063422335</v>
      </c>
      <c r="J893">
        <v>18.7893127242125</v>
      </c>
      <c r="K893">
        <v>11156.932620497701</v>
      </c>
      <c r="L893">
        <v>11988.877674723601</v>
      </c>
      <c r="M893">
        <v>75.746874842126402</v>
      </c>
      <c r="N893">
        <v>4.3101557556086298</v>
      </c>
      <c r="O893">
        <v>23.347213987770498</v>
      </c>
      <c r="P893">
        <v>56.620329670329603</v>
      </c>
      <c r="Q893">
        <v>-4.6051226891777E-2</v>
      </c>
    </row>
    <row r="894" spans="1:17" hidden="1" x14ac:dyDescent="0.3">
      <c r="A894" t="s">
        <v>1937</v>
      </c>
      <c r="B894" t="s">
        <v>1938</v>
      </c>
      <c r="C894" t="str">
        <f>IFERROR(VLOOKUP(Table1[[#This Row],[Ticker]],[1]!Table2[[Symbol]:[Industry]],2,FALSE),"-")</f>
        <v>-</v>
      </c>
      <c r="D894" t="s">
        <v>407</v>
      </c>
      <c r="E894">
        <v>3650.7665842500001</v>
      </c>
      <c r="F894">
        <v>4767.8500000000004</v>
      </c>
      <c r="G894">
        <v>41.05636683518</v>
      </c>
      <c r="H894">
        <v>9.3046777687690501</v>
      </c>
      <c r="I894">
        <v>-3.4280396173390102</v>
      </c>
      <c r="J894">
        <v>7.9745155644835197</v>
      </c>
      <c r="K894">
        <v>4390.35668155033</v>
      </c>
      <c r="L894">
        <v>4151.8687743659902</v>
      </c>
      <c r="M894">
        <v>71.002101945442703</v>
      </c>
      <c r="N894">
        <v>1.65613280592802</v>
      </c>
      <c r="O894">
        <v>6.90353094161937</v>
      </c>
      <c r="P894">
        <v>71.588721141561507</v>
      </c>
      <c r="Q894">
        <v>8.0801396066885994E-2</v>
      </c>
    </row>
    <row r="895" spans="1:17" x14ac:dyDescent="0.3">
      <c r="A895" t="s">
        <v>1939</v>
      </c>
      <c r="B895" t="s">
        <v>1940</v>
      </c>
      <c r="C895" t="str">
        <f>IFERROR(VLOOKUP(Table1[[#This Row],[Ticker]],[1]!Table2[[Symbol]:[Industry]],2,FALSE),"-")</f>
        <v>-</v>
      </c>
      <c r="D895" t="s">
        <v>473</v>
      </c>
      <c r="E895">
        <v>3645.2820169500001</v>
      </c>
      <c r="F895">
        <v>575.75</v>
      </c>
      <c r="G895">
        <v>12.568487667108</v>
      </c>
      <c r="H895">
        <v>-3.3394835723487</v>
      </c>
      <c r="I895">
        <v>36.863934566576297</v>
      </c>
      <c r="J895">
        <v>-0.91541048453948404</v>
      </c>
      <c r="K895">
        <v>551.60030989553604</v>
      </c>
      <c r="L895">
        <v>477.94228175067798</v>
      </c>
      <c r="M895">
        <v>56.988322494526301</v>
      </c>
      <c r="N895">
        <v>0.18781818772138001</v>
      </c>
      <c r="O895">
        <v>7.4945722970038897</v>
      </c>
      <c r="P895">
        <v>75</v>
      </c>
      <c r="Q895">
        <v>-3.5852065739811999E-2</v>
      </c>
    </row>
    <row r="896" spans="1:17" x14ac:dyDescent="0.3">
      <c r="A896" t="s">
        <v>1941</v>
      </c>
      <c r="B896" t="s">
        <v>1942</v>
      </c>
      <c r="C896" t="str">
        <f>IFERROR(VLOOKUP(Table1[[#This Row],[Ticker]],[1]!Table2[[Symbol]:[Industry]],2,FALSE),"-")</f>
        <v>-</v>
      </c>
      <c r="D896" t="s">
        <v>402</v>
      </c>
      <c r="E896">
        <v>3632.0576898099998</v>
      </c>
      <c r="F896">
        <v>504.1</v>
      </c>
      <c r="G896">
        <v>-0.632478674078782</v>
      </c>
      <c r="H896">
        <v>-9.4257810552196002</v>
      </c>
      <c r="I896">
        <v>0.65637555218350596</v>
      </c>
      <c r="J896">
        <v>-2.0435539842313899</v>
      </c>
      <c r="K896">
        <v>496.13669515539402</v>
      </c>
      <c r="L896">
        <v>453.91979515847697</v>
      </c>
      <c r="M896">
        <v>53.960883321224102</v>
      </c>
      <c r="N896">
        <v>0.34470661029904098</v>
      </c>
      <c r="O896">
        <v>10.0376909343384</v>
      </c>
      <c r="P896">
        <v>44.835512139060398</v>
      </c>
      <c r="Q896">
        <v>-8.1124235556221003E-2</v>
      </c>
    </row>
    <row r="897" spans="1:17" x14ac:dyDescent="0.3">
      <c r="A897" t="s">
        <v>1943</v>
      </c>
      <c r="B897" t="s">
        <v>1944</v>
      </c>
      <c r="C897" t="str">
        <f>IFERROR(VLOOKUP(Table1[[#This Row],[Ticker]],[1]!Table2[[Symbol]:[Industry]],2,FALSE),"-")</f>
        <v>-</v>
      </c>
      <c r="D897" t="s">
        <v>1467</v>
      </c>
      <c r="E897">
        <v>3629.637219835</v>
      </c>
      <c r="F897">
        <v>135.55000000000001</v>
      </c>
      <c r="G897">
        <v>-53.575507148805698</v>
      </c>
      <c r="H897">
        <v>-5.0710375790801301</v>
      </c>
      <c r="I897">
        <v>-20.364431727499799</v>
      </c>
      <c r="J897">
        <v>-0.38142066183614098</v>
      </c>
      <c r="K897">
        <v>130.63139408358299</v>
      </c>
      <c r="L897">
        <v>138.410906370703</v>
      </c>
      <c r="M897">
        <v>70.8556939851116</v>
      </c>
      <c r="N897">
        <v>0.52097168599953203</v>
      </c>
      <c r="O897">
        <v>40.7598672076724</v>
      </c>
      <c r="P897">
        <v>29.775011967448499</v>
      </c>
      <c r="Q897">
        <v>-5.7272975212127999E-2</v>
      </c>
    </row>
    <row r="898" spans="1:17" hidden="1" x14ac:dyDescent="0.3">
      <c r="A898" t="s">
        <v>1945</v>
      </c>
      <c r="B898" t="s">
        <v>1946</v>
      </c>
      <c r="C898" t="str">
        <f>IFERROR(VLOOKUP(Table1[[#This Row],[Ticker]],[1]!Table2[[Symbol]:[Industry]],2,FALSE),"-")</f>
        <v>-</v>
      </c>
      <c r="D898" t="s">
        <v>300</v>
      </c>
      <c r="E898">
        <v>3614.2480660000001</v>
      </c>
      <c r="F898">
        <v>2494.25</v>
      </c>
      <c r="G898">
        <v>557.36011519740396</v>
      </c>
      <c r="H898">
        <v>50.938867089558002</v>
      </c>
      <c r="I898">
        <v>118.71954218646199</v>
      </c>
      <c r="J898">
        <v>14.265282586043</v>
      </c>
      <c r="K898">
        <v>1839.0193117715401</v>
      </c>
      <c r="L898">
        <v>1239.7808319160399</v>
      </c>
      <c r="M898">
        <v>74.659507785924802</v>
      </c>
      <c r="N898">
        <v>1.0604059144803899</v>
      </c>
      <c r="O898">
        <v>6.5590858975643904</v>
      </c>
      <c r="P898">
        <v>676.54109589041104</v>
      </c>
      <c r="Q898">
        <v>0.27590753583069</v>
      </c>
    </row>
    <row r="899" spans="1:17" hidden="1" x14ac:dyDescent="0.3">
      <c r="A899" t="s">
        <v>1947</v>
      </c>
      <c r="B899" t="s">
        <v>1948</v>
      </c>
      <c r="C899" t="str">
        <f>IFERROR(VLOOKUP(Table1[[#This Row],[Ticker]],[1]!Table2[[Symbol]:[Industry]],2,FALSE),"-")</f>
        <v>-</v>
      </c>
      <c r="D899" t="s">
        <v>46</v>
      </c>
      <c r="E899">
        <v>3598.8304997999999</v>
      </c>
      <c r="F899">
        <v>947</v>
      </c>
      <c r="G899">
        <v>39.463036589191297</v>
      </c>
      <c r="H899">
        <v>-8.1262446474920296</v>
      </c>
      <c r="I899">
        <v>-33.154534917261699</v>
      </c>
      <c r="J899">
        <v>-1.69524805941684</v>
      </c>
      <c r="K899">
        <v>968.44016058569605</v>
      </c>
      <c r="L899">
        <v>900.046949373806</v>
      </c>
      <c r="M899">
        <v>48.747267105837501</v>
      </c>
      <c r="N899">
        <v>1.0516314749315001</v>
      </c>
      <c r="O899">
        <v>45.300950369588101</v>
      </c>
      <c r="P899">
        <v>71.139423511339999</v>
      </c>
    </row>
    <row r="900" spans="1:17" x14ac:dyDescent="0.3">
      <c r="A900" t="s">
        <v>1949</v>
      </c>
      <c r="B900" t="s">
        <v>1950</v>
      </c>
      <c r="C900" t="str">
        <f>IFERROR(VLOOKUP(Table1[[#This Row],[Ticker]],[1]!Table2[[Symbol]:[Industry]],2,FALSE),"-")</f>
        <v>-</v>
      </c>
      <c r="D900" t="s">
        <v>1603</v>
      </c>
      <c r="E900">
        <v>3589.32454292699</v>
      </c>
      <c r="F900">
        <v>158.66999999999999</v>
      </c>
      <c r="G900">
        <v>-27.5210240251124</v>
      </c>
      <c r="H900">
        <v>9.5333755997269301E-2</v>
      </c>
      <c r="I900">
        <v>-8.3127860943434406</v>
      </c>
      <c r="J900">
        <v>0.53635558509787895</v>
      </c>
      <c r="K900">
        <v>157.52328982100499</v>
      </c>
      <c r="L900">
        <v>150.620655232514</v>
      </c>
      <c r="M900">
        <v>47.389426733984997</v>
      </c>
      <c r="N900">
        <v>0.82820214777784795</v>
      </c>
      <c r="O900">
        <v>12.8694775319846</v>
      </c>
      <c r="P900">
        <v>23</v>
      </c>
      <c r="Q900">
        <v>3.9167207503270997E-2</v>
      </c>
    </row>
    <row r="901" spans="1:17" hidden="1" x14ac:dyDescent="0.3">
      <c r="A901" t="s">
        <v>1951</v>
      </c>
      <c r="B901" t="s">
        <v>1952</v>
      </c>
      <c r="C901" t="str">
        <f>IFERROR(VLOOKUP(Table1[[#This Row],[Ticker]],[1]!Table2[[Symbol]:[Industry]],2,FALSE),"-")</f>
        <v>-</v>
      </c>
      <c r="D901" t="s">
        <v>51</v>
      </c>
      <c r="E901">
        <v>3585.82384215</v>
      </c>
      <c r="F901">
        <v>2168.1</v>
      </c>
      <c r="G901">
        <v>48.141864388220803</v>
      </c>
      <c r="H901">
        <v>11.7946229945277</v>
      </c>
      <c r="I901">
        <v>25.725233185700201</v>
      </c>
      <c r="J901">
        <v>0.246984639554859</v>
      </c>
      <c r="K901">
        <v>1887.5227461576701</v>
      </c>
      <c r="L901">
        <v>1578.5710294779999</v>
      </c>
      <c r="M901">
        <v>67.471392343495907</v>
      </c>
      <c r="N901">
        <v>0.59007876510144397</v>
      </c>
      <c r="O901">
        <v>5.8991743923250697</v>
      </c>
      <c r="P901">
        <v>90.426419568749694</v>
      </c>
      <c r="Q901">
        <v>0.14754121338297499</v>
      </c>
    </row>
    <row r="902" spans="1:17" x14ac:dyDescent="0.3">
      <c r="A902" t="s">
        <v>1953</v>
      </c>
      <c r="B902" t="s">
        <v>1954</v>
      </c>
      <c r="C902" t="str">
        <f>IFERROR(VLOOKUP(Table1[[#This Row],[Ticker]],[1]!Table2[[Symbol]:[Industry]],2,FALSE),"-")</f>
        <v>-</v>
      </c>
      <c r="D902" t="s">
        <v>528</v>
      </c>
      <c r="E902">
        <v>3581.30480618399</v>
      </c>
      <c r="F902">
        <v>62.44</v>
      </c>
      <c r="G902">
        <v>13.684475127922999</v>
      </c>
      <c r="H902">
        <v>1.84856892523164</v>
      </c>
      <c r="I902">
        <v>41.853511456464197</v>
      </c>
      <c r="J902">
        <v>14.153822844724299</v>
      </c>
      <c r="K902">
        <v>53.478309875796803</v>
      </c>
      <c r="L902">
        <v>47.332509821168301</v>
      </c>
      <c r="M902">
        <v>81.704445622698401</v>
      </c>
      <c r="N902">
        <v>0.98106245683305704</v>
      </c>
      <c r="O902">
        <v>0.89686098654708701</v>
      </c>
      <c r="P902">
        <v>87.789473684210506</v>
      </c>
      <c r="Q902">
        <v>-4.7701749419481999E-2</v>
      </c>
    </row>
    <row r="903" spans="1:17" x14ac:dyDescent="0.3">
      <c r="A903" t="s">
        <v>1955</v>
      </c>
      <c r="B903" t="s">
        <v>1956</v>
      </c>
      <c r="C903" t="str">
        <f>IFERROR(VLOOKUP(Table1[[#This Row],[Ticker]],[1]!Table2[[Symbol]:[Industry]],2,FALSE),"-")</f>
        <v>-</v>
      </c>
      <c r="D903" t="s">
        <v>1524</v>
      </c>
      <c r="E903">
        <v>3560.3249999999998</v>
      </c>
      <c r="F903">
        <v>320.75</v>
      </c>
      <c r="G903">
        <v>-53.112125136366302</v>
      </c>
      <c r="H903">
        <v>-1.2958187241724299</v>
      </c>
      <c r="I903">
        <v>-20.5578816506717</v>
      </c>
      <c r="J903">
        <v>1.66894972827231</v>
      </c>
      <c r="K903">
        <v>319.72912325500101</v>
      </c>
      <c r="L903">
        <v>341.19654306407301</v>
      </c>
      <c r="M903">
        <v>60.7880169626984</v>
      </c>
      <c r="N903">
        <v>0.59851966040601601</v>
      </c>
      <c r="O903">
        <v>45.502727981293802</v>
      </c>
      <c r="P903">
        <v>10.4511019283746</v>
      </c>
      <c r="Q903">
        <v>-2.3153918488099001E-2</v>
      </c>
    </row>
    <row r="904" spans="1:17" hidden="1" x14ac:dyDescent="0.3">
      <c r="A904" t="s">
        <v>1957</v>
      </c>
      <c r="B904" t="s">
        <v>1958</v>
      </c>
      <c r="C904" t="str">
        <f>IFERROR(VLOOKUP(Table1[[#This Row],[Ticker]],[1]!Table2[[Symbol]:[Industry]],2,FALSE),"-")</f>
        <v>-</v>
      </c>
      <c r="D904" t="s">
        <v>359</v>
      </c>
      <c r="E904">
        <v>3558.450708244</v>
      </c>
      <c r="F904">
        <v>241.18</v>
      </c>
      <c r="G904">
        <v>91.106224170946206</v>
      </c>
      <c r="H904">
        <v>39.1844608799965</v>
      </c>
      <c r="I904">
        <v>101.300830633812</v>
      </c>
      <c r="J904">
        <v>8.0982657530728304</v>
      </c>
      <c r="K904">
        <v>193.237483965194</v>
      </c>
      <c r="L904">
        <v>150.72018266587699</v>
      </c>
      <c r="M904">
        <v>72.353885550854898</v>
      </c>
      <c r="N904">
        <v>0.96640266337923597</v>
      </c>
      <c r="O904">
        <v>2.8236172153578201</v>
      </c>
      <c r="P904">
        <v>153.87368421052599</v>
      </c>
      <c r="Q904">
        <v>0.151593118569087</v>
      </c>
    </row>
    <row r="905" spans="1:17" hidden="1" x14ac:dyDescent="0.3">
      <c r="A905" t="s">
        <v>1959</v>
      </c>
      <c r="B905" t="s">
        <v>1960</v>
      </c>
      <c r="C905" t="str">
        <f>IFERROR(VLOOKUP(Table1[[#This Row],[Ticker]],[1]!Table2[[Symbol]:[Industry]],2,FALSE),"-")</f>
        <v>-</v>
      </c>
      <c r="D905" t="s">
        <v>306</v>
      </c>
      <c r="E905">
        <v>3551.3191084800001</v>
      </c>
      <c r="F905">
        <v>343.2</v>
      </c>
      <c r="G905">
        <v>29.109125094991199</v>
      </c>
      <c r="H905">
        <v>-22.4132628862864</v>
      </c>
      <c r="I905">
        <v>61.556481753493898</v>
      </c>
      <c r="J905">
        <v>-1.26185778727227</v>
      </c>
      <c r="K905">
        <v>365.34812464717498</v>
      </c>
      <c r="L905">
        <v>282.87619082370702</v>
      </c>
      <c r="M905">
        <v>39.214627973031703</v>
      </c>
      <c r="N905">
        <v>0.99515565975542297</v>
      </c>
      <c r="O905">
        <v>33.595571095571003</v>
      </c>
      <c r="P905">
        <v>114.5</v>
      </c>
      <c r="Q905">
        <v>0.225868953064991</v>
      </c>
    </row>
    <row r="906" spans="1:17" hidden="1" x14ac:dyDescent="0.3">
      <c r="A906" t="s">
        <v>1961</v>
      </c>
      <c r="B906" t="s">
        <v>1962</v>
      </c>
      <c r="C906" t="str">
        <f>IFERROR(VLOOKUP(Table1[[#This Row],[Ticker]],[1]!Table2[[Symbol]:[Industry]],2,FALSE),"-")</f>
        <v>-</v>
      </c>
      <c r="D906" t="s">
        <v>1374</v>
      </c>
      <c r="E906">
        <v>3543.6344040899999</v>
      </c>
      <c r="F906">
        <v>809.3</v>
      </c>
      <c r="G906">
        <v>-1.78169240549649</v>
      </c>
      <c r="H906">
        <v>9.9753611183500492</v>
      </c>
      <c r="I906">
        <v>27.376944370937</v>
      </c>
      <c r="J906">
        <v>-2.70714163633503</v>
      </c>
      <c r="K906">
        <v>769.323293071595</v>
      </c>
      <c r="L906">
        <v>666.68072022069805</v>
      </c>
      <c r="M906">
        <v>42.434519042020099</v>
      </c>
      <c r="N906">
        <v>2.3325944938431502</v>
      </c>
      <c r="O906">
        <v>21.462992709749098</v>
      </c>
      <c r="P906">
        <v>80.164737310774697</v>
      </c>
      <c r="Q906">
        <v>-3.1126981303262E-2</v>
      </c>
    </row>
    <row r="907" spans="1:17" x14ac:dyDescent="0.3">
      <c r="A907" t="s">
        <v>1963</v>
      </c>
      <c r="B907" t="s">
        <v>1964</v>
      </c>
      <c r="C907" t="str">
        <f>IFERROR(VLOOKUP(Table1[[#This Row],[Ticker]],[1]!Table2[[Symbol]:[Industry]],2,FALSE),"-")</f>
        <v>-</v>
      </c>
      <c r="D907" t="s">
        <v>306</v>
      </c>
      <c r="E907">
        <v>3529.3184964000002</v>
      </c>
      <c r="F907">
        <v>344.7</v>
      </c>
      <c r="G907">
        <v>26.897314819946001</v>
      </c>
      <c r="H907">
        <v>-1.9629215053689799</v>
      </c>
      <c r="I907">
        <v>23.8409454939856</v>
      </c>
      <c r="J907">
        <v>1.64554792459053</v>
      </c>
      <c r="K907">
        <v>316.01911861151899</v>
      </c>
      <c r="L907">
        <v>270.14272670694402</v>
      </c>
      <c r="M907">
        <v>65.366522758274201</v>
      </c>
      <c r="N907">
        <v>0.85638350858653101</v>
      </c>
      <c r="O907">
        <v>5.2654482158398697</v>
      </c>
      <c r="P907">
        <v>82.719321494831604</v>
      </c>
      <c r="Q907">
        <v>5.1695175443055998E-2</v>
      </c>
    </row>
    <row r="908" spans="1:17" hidden="1" x14ac:dyDescent="0.3">
      <c r="A908" t="s">
        <v>1965</v>
      </c>
      <c r="B908" t="s">
        <v>1966</v>
      </c>
      <c r="C908" t="str">
        <f>IFERROR(VLOOKUP(Table1[[#This Row],[Ticker]],[1]!Table2[[Symbol]:[Industry]],2,FALSE),"-")</f>
        <v>-</v>
      </c>
      <c r="D908" t="s">
        <v>193</v>
      </c>
      <c r="E908">
        <v>3524.02787471999</v>
      </c>
      <c r="F908">
        <v>1741.8</v>
      </c>
      <c r="G908">
        <v>-14.6382915522394</v>
      </c>
      <c r="H908">
        <v>-12.917156774931099</v>
      </c>
      <c r="I908">
        <v>2.4898502705586401</v>
      </c>
      <c r="J908">
        <v>-0.65682378788731399</v>
      </c>
      <c r="K908">
        <v>1728.79387260004</v>
      </c>
      <c r="M908">
        <v>47.866856475317299</v>
      </c>
      <c r="N908">
        <v>0.52890085142886201</v>
      </c>
      <c r="O908">
        <v>18.1134458606039</v>
      </c>
      <c r="P908">
        <v>44.679790680289003</v>
      </c>
    </row>
    <row r="909" spans="1:17" hidden="1" x14ac:dyDescent="0.3">
      <c r="A909" t="s">
        <v>1967</v>
      </c>
      <c r="B909" t="s">
        <v>1968</v>
      </c>
      <c r="C909" t="str">
        <f>IFERROR(VLOOKUP(Table1[[#This Row],[Ticker]],[1]!Table2[[Symbol]:[Industry]],2,FALSE),"-")</f>
        <v>-</v>
      </c>
      <c r="D909" t="s">
        <v>229</v>
      </c>
      <c r="E909">
        <v>3521.9307604249998</v>
      </c>
      <c r="F909">
        <v>2.75</v>
      </c>
      <c r="G909">
        <v>236.810911909532</v>
      </c>
      <c r="H909">
        <v>-5.8385059047003303</v>
      </c>
      <c r="I909">
        <v>6.8642734022240699</v>
      </c>
      <c r="J909">
        <v>-5.0842566801064901</v>
      </c>
      <c r="K909">
        <v>2.7307816806321701</v>
      </c>
      <c r="L909">
        <v>2.0835933501083801</v>
      </c>
      <c r="M909">
        <v>44.321409759743297</v>
      </c>
      <c r="N909">
        <v>0.68406940032326702</v>
      </c>
      <c r="O909">
        <v>57.454545454545404</v>
      </c>
      <c r="P909">
        <v>292.85714285714198</v>
      </c>
      <c r="Q909">
        <v>6.1516727113486998E-2</v>
      </c>
    </row>
    <row r="910" spans="1:17" hidden="1" x14ac:dyDescent="0.3">
      <c r="A910" t="s">
        <v>1969</v>
      </c>
      <c r="B910" t="s">
        <v>1970</v>
      </c>
      <c r="C910" t="str">
        <f>IFERROR(VLOOKUP(Table1[[#This Row],[Ticker]],[1]!Table2[[Symbol]:[Industry]],2,FALSE),"-")</f>
        <v>-</v>
      </c>
      <c r="D910" t="s">
        <v>127</v>
      </c>
      <c r="E910">
        <v>3514.3158078000001</v>
      </c>
      <c r="F910">
        <v>803.1</v>
      </c>
      <c r="G910">
        <v>39.843135892627799</v>
      </c>
      <c r="H910">
        <v>-11.449771738957701</v>
      </c>
      <c r="I910">
        <v>-20.5706239248379</v>
      </c>
      <c r="J910">
        <v>3.7665849786073999</v>
      </c>
      <c r="K910">
        <v>854.29703009927596</v>
      </c>
      <c r="L910">
        <v>766.86206637378802</v>
      </c>
      <c r="M910">
        <v>49.117961052904697</v>
      </c>
      <c r="N910">
        <v>0.82261750852803905</v>
      </c>
      <c r="O910">
        <v>34.852446768771003</v>
      </c>
      <c r="P910">
        <v>89.634002361275094</v>
      </c>
      <c r="Q910">
        <v>7.2807262076776999E-2</v>
      </c>
    </row>
    <row r="911" spans="1:17" x14ac:dyDescent="0.3">
      <c r="A911" t="s">
        <v>1971</v>
      </c>
      <c r="B911" t="s">
        <v>1972</v>
      </c>
      <c r="C911" t="str">
        <f>IFERROR(VLOOKUP(Table1[[#This Row],[Ticker]],[1]!Table2[[Symbol]:[Industry]],2,FALSE),"-")</f>
        <v>-</v>
      </c>
      <c r="D911" t="s">
        <v>57</v>
      </c>
      <c r="E911">
        <v>3510.3981065050002</v>
      </c>
      <c r="F911">
        <v>265.45</v>
      </c>
      <c r="G911">
        <v>34.7133710953144</v>
      </c>
      <c r="H911">
        <v>-1.93695417652082</v>
      </c>
      <c r="I911">
        <v>18.840185842436</v>
      </c>
      <c r="J911">
        <v>3.7305088398511099</v>
      </c>
      <c r="K911">
        <v>242.93519895214101</v>
      </c>
      <c r="L911">
        <v>206.08978067213201</v>
      </c>
      <c r="M911">
        <v>53.976731224154001</v>
      </c>
      <c r="N911">
        <v>0.73853753362700203</v>
      </c>
      <c r="O911">
        <v>10.5857977020154</v>
      </c>
      <c r="P911">
        <v>71.590174531350996</v>
      </c>
      <c r="Q911">
        <v>3.9419159996895999E-2</v>
      </c>
    </row>
    <row r="912" spans="1:17" hidden="1" x14ac:dyDescent="0.3">
      <c r="A912" t="s">
        <v>1973</v>
      </c>
      <c r="B912" t="s">
        <v>1974</v>
      </c>
      <c r="C912" t="str">
        <f>IFERROR(VLOOKUP(Table1[[#This Row],[Ticker]],[1]!Table2[[Symbol]:[Industry]],2,FALSE),"-")</f>
        <v>-</v>
      </c>
      <c r="D912" t="s">
        <v>139</v>
      </c>
      <c r="E912">
        <v>3508.8201335849999</v>
      </c>
      <c r="F912">
        <v>349.05</v>
      </c>
      <c r="G912">
        <v>38.5640281137944</v>
      </c>
      <c r="H912">
        <v>-16.558482547151598</v>
      </c>
      <c r="I912">
        <v>-0.32167805218394901</v>
      </c>
      <c r="J912">
        <v>-2.7669585390535798</v>
      </c>
      <c r="K912">
        <v>379.47628996988999</v>
      </c>
      <c r="L912">
        <v>334.12802619311901</v>
      </c>
      <c r="M912">
        <v>35.323637206206598</v>
      </c>
      <c r="N912">
        <v>0.66738016571597403</v>
      </c>
      <c r="O912">
        <v>34.364704197106398</v>
      </c>
      <c r="P912">
        <v>78.770806658130596</v>
      </c>
      <c r="Q912">
        <v>7.2158496702334998E-2</v>
      </c>
    </row>
    <row r="913" spans="1:17" hidden="1" x14ac:dyDescent="0.3">
      <c r="A913" t="s">
        <v>1975</v>
      </c>
      <c r="B913" t="s">
        <v>1976</v>
      </c>
      <c r="C913" t="str">
        <f>IFERROR(VLOOKUP(Table1[[#This Row],[Ticker]],[1]!Table2[[Symbol]:[Industry]],2,FALSE),"-")</f>
        <v>-</v>
      </c>
      <c r="D913" t="s">
        <v>24</v>
      </c>
      <c r="E913">
        <v>3496.2488985300001</v>
      </c>
      <c r="F913">
        <v>420.15</v>
      </c>
      <c r="G913">
        <v>-16.3017007030803</v>
      </c>
      <c r="H913">
        <v>38.529257664342602</v>
      </c>
      <c r="I913">
        <v>20.637678670392798</v>
      </c>
      <c r="J913">
        <v>16.653632044242901</v>
      </c>
      <c r="K913">
        <v>334.65793888706798</v>
      </c>
      <c r="L913">
        <v>304.98935698177002</v>
      </c>
      <c r="M913">
        <v>82.846579788704801</v>
      </c>
      <c r="N913">
        <v>1.2276296008415599</v>
      </c>
      <c r="O913">
        <v>5.4385338569558499</v>
      </c>
      <c r="P913">
        <v>68.464314354450593</v>
      </c>
      <c r="Q913">
        <v>-3.1246657288375002E-2</v>
      </c>
    </row>
    <row r="914" spans="1:17" hidden="1" x14ac:dyDescent="0.3">
      <c r="A914" t="s">
        <v>1977</v>
      </c>
      <c r="B914" t="s">
        <v>1978</v>
      </c>
      <c r="C914" t="str">
        <f>IFERROR(VLOOKUP(Table1[[#This Row],[Ticker]],[1]!Table2[[Symbol]:[Industry]],2,FALSE),"-")</f>
        <v>-</v>
      </c>
      <c r="D914" t="s">
        <v>92</v>
      </c>
      <c r="E914">
        <v>3487.6272050050002</v>
      </c>
      <c r="F914">
        <v>2647.3</v>
      </c>
      <c r="G914">
        <v>793.19166504760699</v>
      </c>
      <c r="H914">
        <v>17.4746460227373</v>
      </c>
      <c r="I914">
        <v>135.33615898103099</v>
      </c>
      <c r="J914">
        <v>-0.61931371631209098</v>
      </c>
      <c r="K914">
        <v>2080.5758343534999</v>
      </c>
      <c r="L914">
        <v>1394.5899005446099</v>
      </c>
      <c r="M914">
        <v>63.293928373567503</v>
      </c>
      <c r="N914">
        <v>1.5094520028907701</v>
      </c>
      <c r="O914">
        <v>3.8794243191175801</v>
      </c>
      <c r="P914">
        <v>849.363457055764</v>
      </c>
    </row>
    <row r="915" spans="1:17" x14ac:dyDescent="0.3">
      <c r="A915" t="s">
        <v>1979</v>
      </c>
      <c r="B915" t="s">
        <v>1980</v>
      </c>
      <c r="C915" t="str">
        <f>IFERROR(VLOOKUP(Table1[[#This Row],[Ticker]],[1]!Table2[[Symbol]:[Industry]],2,FALSE),"-")</f>
        <v>-</v>
      </c>
      <c r="D915" t="s">
        <v>136</v>
      </c>
      <c r="E915">
        <v>3485.7338728199902</v>
      </c>
      <c r="F915">
        <v>529.4</v>
      </c>
      <c r="G915">
        <v>-20.599744025527698</v>
      </c>
      <c r="H915">
        <v>-4.6548711604800603</v>
      </c>
      <c r="I915">
        <v>-11.699322315895101</v>
      </c>
      <c r="J915">
        <v>3.1109086238394701</v>
      </c>
      <c r="K915">
        <v>509.56032676878999</v>
      </c>
      <c r="L915">
        <v>511.28752123783499</v>
      </c>
      <c r="M915">
        <v>66.842539810133303</v>
      </c>
      <c r="N915">
        <v>1.1998373792349399</v>
      </c>
      <c r="O915">
        <v>17.113713638080799</v>
      </c>
      <c r="P915">
        <v>24.5647058823529</v>
      </c>
    </row>
    <row r="916" spans="1:17" x14ac:dyDescent="0.3">
      <c r="A916" t="s">
        <v>1981</v>
      </c>
      <c r="B916" t="s">
        <v>1982</v>
      </c>
      <c r="C916" t="str">
        <f>IFERROR(VLOOKUP(Table1[[#This Row],[Ticker]],[1]!Table2[[Symbol]:[Industry]],2,FALSE),"-")</f>
        <v>-</v>
      </c>
      <c r="D916" t="s">
        <v>505</v>
      </c>
      <c r="E916">
        <v>3485.2719904800001</v>
      </c>
      <c r="F916">
        <v>4034.1</v>
      </c>
      <c r="G916">
        <v>-14.7798761628852</v>
      </c>
      <c r="H916">
        <v>-12.711384570317099</v>
      </c>
      <c r="I916">
        <v>11.358408667181701</v>
      </c>
      <c r="J916">
        <v>0.32257931573097198</v>
      </c>
      <c r="K916">
        <v>3941.4460222016801</v>
      </c>
      <c r="L916">
        <v>3616.9527700757899</v>
      </c>
      <c r="M916">
        <v>61.810382815256503</v>
      </c>
      <c r="N916">
        <v>0.75423493738494896</v>
      </c>
      <c r="O916">
        <v>8.8718673310031999</v>
      </c>
      <c r="P916">
        <v>34.631557869443299</v>
      </c>
      <c r="Q916">
        <v>2.9188731403096E-2</v>
      </c>
    </row>
    <row r="917" spans="1:17" hidden="1" x14ac:dyDescent="0.3">
      <c r="A917" t="s">
        <v>1983</v>
      </c>
      <c r="B917" t="s">
        <v>1984</v>
      </c>
      <c r="C917" t="str">
        <f>IFERROR(VLOOKUP(Table1[[#This Row],[Ticker]],[1]!Table2[[Symbol]:[Industry]],2,FALSE),"-")</f>
        <v>-</v>
      </c>
      <c r="D917" t="s">
        <v>92</v>
      </c>
      <c r="E917">
        <v>3473.93852353799</v>
      </c>
      <c r="F917">
        <v>325.29000000000002</v>
      </c>
      <c r="G917">
        <v>131.00230458528699</v>
      </c>
      <c r="H917">
        <v>39.291428914415498</v>
      </c>
      <c r="I917">
        <v>55.712206412162203</v>
      </c>
      <c r="J917">
        <v>13.088593603612299</v>
      </c>
      <c r="K917">
        <v>206.66721948593801</v>
      </c>
      <c r="L917">
        <v>178.01592470146801</v>
      </c>
      <c r="M917">
        <v>85.468700310039097</v>
      </c>
      <c r="N917">
        <v>3.1122387328137902</v>
      </c>
      <c r="O917">
        <v>0</v>
      </c>
      <c r="P917">
        <v>170.511434511434</v>
      </c>
      <c r="Q917">
        <v>8.0009599172830001E-2</v>
      </c>
    </row>
    <row r="918" spans="1:17" hidden="1" x14ac:dyDescent="0.3">
      <c r="A918" t="s">
        <v>1985</v>
      </c>
      <c r="B918" t="s">
        <v>1986</v>
      </c>
      <c r="C918" t="str">
        <f>IFERROR(VLOOKUP(Table1[[#This Row],[Ticker]],[1]!Table2[[Symbol]:[Industry]],2,FALSE),"-")</f>
        <v>-</v>
      </c>
      <c r="E918">
        <v>3461.50511443099</v>
      </c>
      <c r="F918">
        <v>64.61</v>
      </c>
      <c r="G918">
        <v>7238.8540254276304</v>
      </c>
      <c r="H918">
        <v>-7.9786909476209198</v>
      </c>
      <c r="I918">
        <v>272.84651440648099</v>
      </c>
      <c r="J918">
        <v>-11.8631453422842</v>
      </c>
      <c r="K918">
        <v>65.902911700188497</v>
      </c>
      <c r="L918">
        <v>37.400925881079601</v>
      </c>
      <c r="M918">
        <v>13.4264394378893</v>
      </c>
      <c r="N918">
        <v>0.641429007209809</v>
      </c>
      <c r="O918">
        <v>38.244853737811397</v>
      </c>
      <c r="P918">
        <v>7268.7097801847704</v>
      </c>
      <c r="Q918">
        <v>0.33215013092934098</v>
      </c>
    </row>
    <row r="919" spans="1:17" x14ac:dyDescent="0.3">
      <c r="A919" t="s">
        <v>1987</v>
      </c>
      <c r="B919" t="s">
        <v>1988</v>
      </c>
      <c r="C919" t="str">
        <f>IFERROR(VLOOKUP(Table1[[#This Row],[Ticker]],[1]!Table2[[Symbol]:[Industry]],2,FALSE),"-")</f>
        <v>-</v>
      </c>
      <c r="D919" t="s">
        <v>139</v>
      </c>
      <c r="E919">
        <v>3447.1799701949999</v>
      </c>
      <c r="F919">
        <v>453.55</v>
      </c>
      <c r="G919">
        <v>-26.376402715154001</v>
      </c>
      <c r="H919">
        <v>4.1662113106529501</v>
      </c>
      <c r="I919">
        <v>-19.8459946595685</v>
      </c>
      <c r="J919">
        <v>19.2091262539155</v>
      </c>
      <c r="K919">
        <v>410.409256350269</v>
      </c>
      <c r="L919">
        <v>445.52263368424298</v>
      </c>
      <c r="M919">
        <v>86.121187234258599</v>
      </c>
      <c r="N919">
        <v>2.22361282157408</v>
      </c>
      <c r="O919">
        <v>28.982471612832001</v>
      </c>
      <c r="P919">
        <v>31.463768115941999</v>
      </c>
      <c r="Q919">
        <v>4.3765447449039999E-2</v>
      </c>
    </row>
    <row r="920" spans="1:17" hidden="1" x14ac:dyDescent="0.3">
      <c r="A920" t="s">
        <v>1989</v>
      </c>
      <c r="B920" t="s">
        <v>1990</v>
      </c>
      <c r="C920" t="str">
        <f>IFERROR(VLOOKUP(Table1[[#This Row],[Ticker]],[1]!Table2[[Symbol]:[Industry]],2,FALSE),"-")</f>
        <v>-</v>
      </c>
      <c r="D920" t="s">
        <v>1991</v>
      </c>
      <c r="E920">
        <v>3431.9973525149999</v>
      </c>
      <c r="F920">
        <v>773.65</v>
      </c>
      <c r="G920">
        <v>101.429745990249</v>
      </c>
      <c r="H920">
        <v>12.8481414264719</v>
      </c>
      <c r="I920">
        <v>109.708140386368</v>
      </c>
      <c r="J920">
        <v>-7.2517737568902998</v>
      </c>
      <c r="K920">
        <v>646.97569702840599</v>
      </c>
      <c r="M920">
        <v>55.477230053515498</v>
      </c>
      <c r="N920">
        <v>0.42965935697795199</v>
      </c>
      <c r="O920">
        <v>9.4810314741808206</v>
      </c>
      <c r="P920">
        <v>202.443315089913</v>
      </c>
    </row>
    <row r="921" spans="1:17" hidden="1" x14ac:dyDescent="0.3">
      <c r="A921" t="s">
        <v>1992</v>
      </c>
      <c r="B921" t="s">
        <v>1993</v>
      </c>
      <c r="C921" t="str">
        <f>IFERROR(VLOOKUP(Table1[[#This Row],[Ticker]],[1]!Table2[[Symbol]:[Industry]],2,FALSE),"-")</f>
        <v>-</v>
      </c>
      <c r="D921" t="s">
        <v>156</v>
      </c>
      <c r="E921">
        <v>3422.7000913400002</v>
      </c>
      <c r="F921">
        <v>358.3</v>
      </c>
      <c r="G921">
        <v>26.028517594399201</v>
      </c>
      <c r="H921">
        <v>-16.0602992852649</v>
      </c>
      <c r="I921">
        <v>-24.188098139277901</v>
      </c>
      <c r="J921">
        <v>-4.5756627746624003</v>
      </c>
      <c r="K921">
        <v>359.17008452952001</v>
      </c>
      <c r="L921">
        <v>346.182087618379</v>
      </c>
      <c r="M921">
        <v>62.709962532879103</v>
      </c>
      <c r="N921">
        <v>1.54324277141571</v>
      </c>
      <c r="O921">
        <v>34.859056656433097</v>
      </c>
      <c r="P921">
        <v>64.735632183907995</v>
      </c>
      <c r="Q921">
        <v>8.4767812349852006E-2</v>
      </c>
    </row>
    <row r="922" spans="1:17" hidden="1" x14ac:dyDescent="0.3">
      <c r="A922" t="s">
        <v>1994</v>
      </c>
      <c r="B922" t="s">
        <v>1995</v>
      </c>
      <c r="C922" t="str">
        <f>IFERROR(VLOOKUP(Table1[[#This Row],[Ticker]],[1]!Table2[[Symbol]:[Industry]],2,FALSE),"-")</f>
        <v>-</v>
      </c>
      <c r="D922" t="s">
        <v>127</v>
      </c>
      <c r="E922">
        <v>3413.480640885</v>
      </c>
      <c r="F922">
        <v>1042.6500000000001</v>
      </c>
      <c r="G922">
        <v>50.330886563180101</v>
      </c>
      <c r="H922">
        <v>-3.6386866070271702</v>
      </c>
      <c r="I922">
        <v>-4.7102655841087397</v>
      </c>
      <c r="J922">
        <v>0.43927578188010702</v>
      </c>
      <c r="K922">
        <v>914.19852212324497</v>
      </c>
      <c r="L922">
        <v>871.51176012104099</v>
      </c>
      <c r="M922">
        <v>85.542548533880193</v>
      </c>
      <c r="N922">
        <v>1.22420990231769</v>
      </c>
      <c r="O922">
        <v>12.0941830911619</v>
      </c>
      <c r="P922">
        <v>87.966468361276299</v>
      </c>
      <c r="Q922">
        <v>0.126193021401553</v>
      </c>
    </row>
    <row r="923" spans="1:17" x14ac:dyDescent="0.3">
      <c r="A923" t="s">
        <v>1996</v>
      </c>
      <c r="B923" t="s">
        <v>1997</v>
      </c>
      <c r="C923" t="str">
        <f>IFERROR(VLOOKUP(Table1[[#This Row],[Ticker]],[1]!Table2[[Symbol]:[Industry]],2,FALSE),"-")</f>
        <v>-</v>
      </c>
      <c r="D923" t="s">
        <v>993</v>
      </c>
      <c r="E923">
        <v>3412.805710995</v>
      </c>
      <c r="F923">
        <v>421.65</v>
      </c>
      <c r="G923">
        <v>-14.4616660871836</v>
      </c>
      <c r="H923">
        <v>1.41681958315904</v>
      </c>
      <c r="I923">
        <v>-5.1097217385061402</v>
      </c>
      <c r="J923">
        <v>-1.11219832846628</v>
      </c>
      <c r="K923">
        <v>405.70951127556401</v>
      </c>
      <c r="L923">
        <v>398.19016874977501</v>
      </c>
      <c r="M923">
        <v>57.6858102316531</v>
      </c>
      <c r="N923">
        <v>1.1975510795940401</v>
      </c>
      <c r="O923">
        <v>16.210126882485401</v>
      </c>
      <c r="P923">
        <v>24.730069516343701</v>
      </c>
      <c r="Q923">
        <v>-1.9155383746680001E-2</v>
      </c>
    </row>
    <row r="924" spans="1:17" x14ac:dyDescent="0.3">
      <c r="A924" t="s">
        <v>1998</v>
      </c>
      <c r="B924" t="s">
        <v>1999</v>
      </c>
      <c r="C924" t="str">
        <f>IFERROR(VLOOKUP(Table1[[#This Row],[Ticker]],[1]!Table2[[Symbol]:[Industry]],2,FALSE),"-")</f>
        <v>-</v>
      </c>
      <c r="D924" t="s">
        <v>499</v>
      </c>
      <c r="E924">
        <v>3410.8496755000001</v>
      </c>
      <c r="F924">
        <v>469.25</v>
      </c>
      <c r="G924">
        <v>-21.044160554235798</v>
      </c>
      <c r="H924">
        <v>11.3192675837244</v>
      </c>
      <c r="I924">
        <v>23.0381361381977</v>
      </c>
      <c r="J924">
        <v>-1.0470200880797901E-2</v>
      </c>
      <c r="K924">
        <v>414.65450585581902</v>
      </c>
      <c r="L924">
        <v>369.572817671309</v>
      </c>
      <c r="M924">
        <v>59.379293261582397</v>
      </c>
      <c r="N924">
        <v>1.10527805267485</v>
      </c>
      <c r="O924">
        <v>7.6185402237613102</v>
      </c>
      <c r="P924">
        <v>59.040840535502397</v>
      </c>
      <c r="Q924">
        <v>1.6109218609378001E-2</v>
      </c>
    </row>
    <row r="925" spans="1:17" hidden="1" x14ac:dyDescent="0.3">
      <c r="A925" t="s">
        <v>2000</v>
      </c>
      <c r="B925" t="s">
        <v>2001</v>
      </c>
      <c r="C925" t="str">
        <f>IFERROR(VLOOKUP(Table1[[#This Row],[Ticker]],[1]!Table2[[Symbol]:[Industry]],2,FALSE),"-")</f>
        <v>-</v>
      </c>
      <c r="D925" t="s">
        <v>226</v>
      </c>
      <c r="E925">
        <v>3393.73348115</v>
      </c>
      <c r="F925">
        <v>189.94</v>
      </c>
      <c r="G925">
        <v>69.870848818049595</v>
      </c>
      <c r="H925">
        <v>17.972103534262999</v>
      </c>
      <c r="I925">
        <v>18.4278098942473</v>
      </c>
      <c r="J925">
        <v>23.886840295677398</v>
      </c>
      <c r="K925">
        <v>156.29450378582101</v>
      </c>
      <c r="L925">
        <v>136.813830152478</v>
      </c>
      <c r="M925">
        <v>79.803219913563197</v>
      </c>
      <c r="N925">
        <v>1.9341673433992199</v>
      </c>
      <c r="O925">
        <v>4.6646309360850902</v>
      </c>
      <c r="P925">
        <v>111.63231197771501</v>
      </c>
      <c r="Q925">
        <v>0.15702484248631501</v>
      </c>
    </row>
    <row r="926" spans="1:17" hidden="1" x14ac:dyDescent="0.3">
      <c r="A926" t="s">
        <v>2002</v>
      </c>
      <c r="B926" t="s">
        <v>2003</v>
      </c>
      <c r="C926" t="str">
        <f>IFERROR(VLOOKUP(Table1[[#This Row],[Ticker]],[1]!Table2[[Symbol]:[Industry]],2,FALSE),"-")</f>
        <v>-</v>
      </c>
      <c r="D926" t="s">
        <v>51</v>
      </c>
      <c r="E926">
        <v>3381.6691295189999</v>
      </c>
      <c r="F926">
        <v>155.07</v>
      </c>
      <c r="G926">
        <v>107.79941765665799</v>
      </c>
      <c r="H926">
        <v>0.64330273915522596</v>
      </c>
      <c r="I926">
        <v>34.984770296633997</v>
      </c>
      <c r="J926">
        <v>1.8330033133785499</v>
      </c>
      <c r="K926">
        <v>131.013627696529</v>
      </c>
      <c r="L926">
        <v>107.91182939380199</v>
      </c>
      <c r="M926">
        <v>73.963456154772302</v>
      </c>
      <c r="N926">
        <v>1.57993614931237</v>
      </c>
      <c r="O926">
        <v>3.8240794479912301</v>
      </c>
      <c r="P926">
        <v>155.25925925925901</v>
      </c>
      <c r="Q926">
        <v>6.4679167826073997E-2</v>
      </c>
    </row>
    <row r="927" spans="1:17" hidden="1" x14ac:dyDescent="0.3">
      <c r="A927" t="s">
        <v>2004</v>
      </c>
      <c r="B927" t="s">
        <v>2005</v>
      </c>
      <c r="C927" t="str">
        <f>IFERROR(VLOOKUP(Table1[[#This Row],[Ticker]],[1]!Table2[[Symbol]:[Industry]],2,FALSE),"-")</f>
        <v>-</v>
      </c>
      <c r="D927" t="s">
        <v>561</v>
      </c>
      <c r="E927">
        <v>3370.269662748</v>
      </c>
      <c r="F927">
        <v>243.48</v>
      </c>
      <c r="G927">
        <v>21.421039278280301</v>
      </c>
      <c r="H927">
        <v>19.349393497484701</v>
      </c>
      <c r="I927">
        <v>8.6446827241018696</v>
      </c>
      <c r="J927">
        <v>3.8609783797030599</v>
      </c>
      <c r="K927">
        <v>203.72070911313401</v>
      </c>
      <c r="L927">
        <v>186.831159403546</v>
      </c>
      <c r="M927">
        <v>81.776022967579095</v>
      </c>
      <c r="N927">
        <v>2.83298453954639</v>
      </c>
      <c r="O927">
        <v>1.0349926071956601</v>
      </c>
      <c r="P927">
        <v>89.331259720062206</v>
      </c>
      <c r="Q927">
        <v>2.8683653437225998E-2</v>
      </c>
    </row>
    <row r="928" spans="1:17" x14ac:dyDescent="0.3">
      <c r="A928" t="s">
        <v>2006</v>
      </c>
      <c r="B928" t="s">
        <v>2007</v>
      </c>
      <c r="C928" t="str">
        <f>IFERROR(VLOOKUP(Table1[[#This Row],[Ticker]],[1]!Table2[[Symbol]:[Industry]],2,FALSE),"-")</f>
        <v>-</v>
      </c>
      <c r="D928" t="s">
        <v>51</v>
      </c>
      <c r="E928">
        <v>3360.9631942999999</v>
      </c>
      <c r="F928">
        <v>364.6</v>
      </c>
      <c r="G928">
        <v>-17.0637980672658</v>
      </c>
      <c r="H928">
        <v>10.4174403191134</v>
      </c>
      <c r="I928">
        <v>-11.787575597162199</v>
      </c>
      <c r="J928">
        <v>7.8616455578819098</v>
      </c>
      <c r="K928">
        <v>333.99901804570999</v>
      </c>
      <c r="L928">
        <v>338.44578082955599</v>
      </c>
      <c r="M928">
        <v>79.356155418608296</v>
      </c>
      <c r="N928">
        <v>1.4878774759070701</v>
      </c>
      <c r="O928">
        <v>13.8233680746022</v>
      </c>
      <c r="P928">
        <v>27.2156315422191</v>
      </c>
      <c r="Q928">
        <v>-8.0786955380326E-2</v>
      </c>
    </row>
    <row r="929" spans="1:17" hidden="1" x14ac:dyDescent="0.3">
      <c r="A929" t="s">
        <v>2008</v>
      </c>
      <c r="B929" t="s">
        <v>2009</v>
      </c>
      <c r="C929" t="str">
        <f>IFERROR(VLOOKUP(Table1[[#This Row],[Ticker]],[1]!Table2[[Symbol]:[Industry]],2,FALSE),"-")</f>
        <v>-</v>
      </c>
      <c r="D929" t="s">
        <v>51</v>
      </c>
      <c r="E929">
        <v>3359.1029275199999</v>
      </c>
      <c r="F929">
        <v>1351.2</v>
      </c>
      <c r="G929">
        <v>82.559965766882996</v>
      </c>
      <c r="H929">
        <v>13.3563619158456</v>
      </c>
      <c r="I929">
        <v>42.102286806588999</v>
      </c>
      <c r="J929">
        <v>-7.3370184159863001</v>
      </c>
      <c r="K929">
        <v>1184.1424214006699</v>
      </c>
      <c r="L929">
        <v>939.69688462510396</v>
      </c>
      <c r="M929">
        <v>61.449579527471997</v>
      </c>
      <c r="N929">
        <v>0.67323146576117698</v>
      </c>
      <c r="O929">
        <v>6.4979277679100003</v>
      </c>
      <c r="P929">
        <v>173.753165625527</v>
      </c>
      <c r="Q929">
        <v>0.230851620941252</v>
      </c>
    </row>
    <row r="930" spans="1:17" hidden="1" x14ac:dyDescent="0.3">
      <c r="A930" t="s">
        <v>2010</v>
      </c>
      <c r="B930" t="s">
        <v>2011</v>
      </c>
      <c r="C930" t="str">
        <f>IFERROR(VLOOKUP(Table1[[#This Row],[Ticker]],[1]!Table2[[Symbol]:[Industry]],2,FALSE),"-")</f>
        <v>-</v>
      </c>
      <c r="D930" t="s">
        <v>46</v>
      </c>
      <c r="E930">
        <v>3350.3201027999999</v>
      </c>
      <c r="F930">
        <v>396</v>
      </c>
      <c r="G930">
        <v>71.466055105600702</v>
      </c>
      <c r="H930">
        <v>19.521072600068401</v>
      </c>
      <c r="I930">
        <v>34.702741103047003</v>
      </c>
      <c r="J930">
        <v>4.9077096165953602</v>
      </c>
      <c r="K930">
        <v>328.38147890370499</v>
      </c>
      <c r="L930">
        <v>285.22634713789898</v>
      </c>
      <c r="M930">
        <v>83.225198994694907</v>
      </c>
      <c r="N930">
        <v>2.1928223838904399</v>
      </c>
      <c r="O930">
        <v>0.75757575757575601</v>
      </c>
      <c r="P930">
        <v>111.425520555258</v>
      </c>
      <c r="Q930">
        <v>9.5099097317738995E-2</v>
      </c>
    </row>
    <row r="931" spans="1:17" hidden="1" x14ac:dyDescent="0.3">
      <c r="A931" t="s">
        <v>2012</v>
      </c>
      <c r="B931" t="s">
        <v>2013</v>
      </c>
      <c r="C931" t="str">
        <f>IFERROR(VLOOKUP(Table1[[#This Row],[Ticker]],[1]!Table2[[Symbol]:[Industry]],2,FALSE),"-")</f>
        <v>-</v>
      </c>
      <c r="D931" t="s">
        <v>446</v>
      </c>
      <c r="E931">
        <v>3350.159553</v>
      </c>
      <c r="F931">
        <v>190.23</v>
      </c>
      <c r="G931">
        <v>122.941587435556</v>
      </c>
      <c r="H931">
        <v>20.877966162031701</v>
      </c>
      <c r="I931">
        <v>10.6248258650526</v>
      </c>
      <c r="J931">
        <v>-1.3071574996353801</v>
      </c>
      <c r="K931">
        <v>154.38599435329201</v>
      </c>
      <c r="L931">
        <v>131.76930570019499</v>
      </c>
      <c r="M931">
        <v>75.146097072113307</v>
      </c>
      <c r="N931">
        <v>2.0760056200847901</v>
      </c>
      <c r="O931">
        <v>2.1132313515218302</v>
      </c>
      <c r="P931">
        <v>153.63999999999999</v>
      </c>
      <c r="Q931">
        <v>0.12173516336435999</v>
      </c>
    </row>
    <row r="932" spans="1:17" x14ac:dyDescent="0.3">
      <c r="A932" t="s">
        <v>2014</v>
      </c>
      <c r="B932" t="s">
        <v>2015</v>
      </c>
      <c r="C932" t="str">
        <f>IFERROR(VLOOKUP(Table1[[#This Row],[Ticker]],[1]!Table2[[Symbol]:[Industry]],2,FALSE),"-")</f>
        <v>-</v>
      </c>
      <c r="D932" t="s">
        <v>46</v>
      </c>
      <c r="E932">
        <v>3345.1233425</v>
      </c>
      <c r="F932">
        <v>1973.75</v>
      </c>
      <c r="G932">
        <v>-16.9183817133327</v>
      </c>
      <c r="H932">
        <v>0.95087600107839598</v>
      </c>
      <c r="I932">
        <v>13.083716495895599</v>
      </c>
      <c r="J932">
        <v>-0.62502895643146394</v>
      </c>
      <c r="K932">
        <v>1878.4412260182</v>
      </c>
      <c r="L932">
        <v>1722.5658670206101</v>
      </c>
      <c r="M932">
        <v>64.917093825500899</v>
      </c>
      <c r="N932">
        <v>0.49354666808713199</v>
      </c>
      <c r="O932">
        <v>5.8898036732109</v>
      </c>
      <c r="P932">
        <v>39.586280056577003</v>
      </c>
      <c r="Q932">
        <v>6.3137929115944999E-2</v>
      </c>
    </row>
    <row r="933" spans="1:17" x14ac:dyDescent="0.3">
      <c r="A933" t="s">
        <v>2016</v>
      </c>
      <c r="B933" t="s">
        <v>2017</v>
      </c>
      <c r="C933" t="str">
        <f>IFERROR(VLOOKUP(Table1[[#This Row],[Ticker]],[1]!Table2[[Symbol]:[Industry]],2,FALSE),"-")</f>
        <v>-</v>
      </c>
      <c r="D933" t="s">
        <v>127</v>
      </c>
      <c r="E933">
        <v>3339.8915160000001</v>
      </c>
      <c r="F933">
        <v>579.79999999999995</v>
      </c>
      <c r="G933">
        <v>-28.580645586828702</v>
      </c>
      <c r="H933">
        <v>-11.1948640680422</v>
      </c>
      <c r="I933">
        <v>-7.3402316503559399</v>
      </c>
      <c r="J933">
        <v>-2.80943031739876</v>
      </c>
      <c r="K933">
        <v>593.54295685306499</v>
      </c>
      <c r="L933">
        <v>565.96216531288496</v>
      </c>
      <c r="M933">
        <v>43.6141008472773</v>
      </c>
      <c r="N933">
        <v>0.48897378087577198</v>
      </c>
      <c r="O933">
        <v>19.342876854087599</v>
      </c>
      <c r="P933">
        <v>26.043478260869499</v>
      </c>
      <c r="Q933">
        <v>0.15530158735014299</v>
      </c>
    </row>
    <row r="934" spans="1:17" hidden="1" x14ac:dyDescent="0.3">
      <c r="A934" t="s">
        <v>2018</v>
      </c>
      <c r="B934" t="s">
        <v>2019</v>
      </c>
      <c r="C934" t="str">
        <f>IFERROR(VLOOKUP(Table1[[#This Row],[Ticker]],[1]!Table2[[Symbol]:[Industry]],2,FALSE),"-")</f>
        <v>-</v>
      </c>
      <c r="D934" t="s">
        <v>139</v>
      </c>
      <c r="E934">
        <v>3321.8326086799998</v>
      </c>
      <c r="F934">
        <v>729.2</v>
      </c>
      <c r="G934">
        <v>78.130554427121098</v>
      </c>
      <c r="H934">
        <v>-13.6213068154381</v>
      </c>
      <c r="I934">
        <v>6.2356079600307996</v>
      </c>
      <c r="J934">
        <v>-0.75497936851922798</v>
      </c>
      <c r="K934">
        <v>710.48100967560902</v>
      </c>
      <c r="L934">
        <v>608.60967224194496</v>
      </c>
      <c r="M934">
        <v>58.258556822647797</v>
      </c>
      <c r="N934">
        <v>0.27947480747242898</v>
      </c>
      <c r="O934">
        <v>13.274821722435499</v>
      </c>
      <c r="P934">
        <v>135.98705501618099</v>
      </c>
      <c r="Q934">
        <v>0.175172837298256</v>
      </c>
    </row>
    <row r="935" spans="1:17" hidden="1" x14ac:dyDescent="0.3">
      <c r="A935" t="s">
        <v>2020</v>
      </c>
      <c r="B935" t="s">
        <v>2021</v>
      </c>
      <c r="C935" t="str">
        <f>IFERROR(VLOOKUP(Table1[[#This Row],[Ticker]],[1]!Table2[[Symbol]:[Industry]],2,FALSE),"-")</f>
        <v>-</v>
      </c>
      <c r="D935" t="s">
        <v>226</v>
      </c>
      <c r="E935">
        <v>3309.33466125</v>
      </c>
      <c r="F935">
        <v>249.45</v>
      </c>
      <c r="G935">
        <v>239.15312098250999</v>
      </c>
      <c r="H935">
        <v>3.72367701191778</v>
      </c>
      <c r="I935">
        <v>113.968751603832</v>
      </c>
      <c r="J935">
        <v>-6.6844952441051504</v>
      </c>
      <c r="K935">
        <v>229.23886581402601</v>
      </c>
      <c r="L935">
        <v>147.36475191599601</v>
      </c>
      <c r="M935">
        <v>35.948132225263898</v>
      </c>
      <c r="N935">
        <v>0.446234830254707</v>
      </c>
      <c r="O935">
        <v>23.471637602725899</v>
      </c>
      <c r="P935">
        <v>352.72232304900098</v>
      </c>
      <c r="Q935">
        <v>0.15117866442601899</v>
      </c>
    </row>
    <row r="936" spans="1:17" hidden="1" x14ac:dyDescent="0.3">
      <c r="A936" t="s">
        <v>2022</v>
      </c>
      <c r="B936" t="s">
        <v>2023</v>
      </c>
      <c r="C936" t="str">
        <f>IFERROR(VLOOKUP(Table1[[#This Row],[Ticker]],[1]!Table2[[Symbol]:[Industry]],2,FALSE),"-")</f>
        <v>-</v>
      </c>
      <c r="D936" t="s">
        <v>226</v>
      </c>
      <c r="E936">
        <v>3291.1818418500002</v>
      </c>
      <c r="F936">
        <v>147.65</v>
      </c>
      <c r="G936">
        <v>43.952367667821399</v>
      </c>
      <c r="H936">
        <v>7.9078084850782302</v>
      </c>
      <c r="I936">
        <v>30.025010578343601</v>
      </c>
      <c r="J936">
        <v>0.121660307002828</v>
      </c>
      <c r="K936">
        <v>116.493014799769</v>
      </c>
      <c r="L936">
        <v>93.361671600595997</v>
      </c>
      <c r="M936">
        <v>81.634807819898796</v>
      </c>
      <c r="N936">
        <v>1.1872363576602001</v>
      </c>
      <c r="O936">
        <v>0</v>
      </c>
      <c r="P936">
        <v>112.446043165467</v>
      </c>
      <c r="Q936">
        <v>0.27378284817909199</v>
      </c>
    </row>
    <row r="937" spans="1:17" hidden="1" x14ac:dyDescent="0.3">
      <c r="A937" t="s">
        <v>2024</v>
      </c>
      <c r="B937" t="s">
        <v>2025</v>
      </c>
      <c r="C937" t="str">
        <f>IFERROR(VLOOKUP(Table1[[#This Row],[Ticker]],[1]!Table2[[Symbol]:[Industry]],2,FALSE),"-")</f>
        <v>-</v>
      </c>
      <c r="E937">
        <v>3291.0524999999998</v>
      </c>
      <c r="F937">
        <v>615.15</v>
      </c>
      <c r="G937">
        <v>553.64424524286505</v>
      </c>
      <c r="H937">
        <v>0.912562723587793</v>
      </c>
      <c r="I937">
        <v>33.224806218486997</v>
      </c>
      <c r="J937">
        <v>-7.4132929499697404</v>
      </c>
      <c r="K937">
        <v>622.08507053183303</v>
      </c>
      <c r="L937">
        <v>477.95373435894697</v>
      </c>
      <c r="M937">
        <v>42.929658551746797</v>
      </c>
      <c r="N937">
        <v>2.0013646675787502</v>
      </c>
      <c r="O937">
        <v>28.854750873770602</v>
      </c>
      <c r="P937">
        <v>820.88323353293401</v>
      </c>
      <c r="Q937">
        <v>0.191648396713268</v>
      </c>
    </row>
    <row r="938" spans="1:17" x14ac:dyDescent="0.3">
      <c r="A938" t="s">
        <v>2026</v>
      </c>
      <c r="B938" t="s">
        <v>2027</v>
      </c>
      <c r="C938" t="str">
        <f>IFERROR(VLOOKUP(Table1[[#This Row],[Ticker]],[1]!Table2[[Symbol]:[Industry]],2,FALSE),"-")</f>
        <v>-</v>
      </c>
      <c r="D938" t="s">
        <v>359</v>
      </c>
      <c r="E938">
        <v>3254.7381094399998</v>
      </c>
      <c r="F938">
        <v>2310.4</v>
      </c>
      <c r="G938">
        <v>-8.6735145850958997</v>
      </c>
      <c r="H938">
        <v>18.361540565299698</v>
      </c>
      <c r="I938">
        <v>14.3069170410994</v>
      </c>
      <c r="J938">
        <v>-1.92943269005037</v>
      </c>
      <c r="K938">
        <v>2060.7103594108899</v>
      </c>
      <c r="L938">
        <v>1918.98622837332</v>
      </c>
      <c r="M938">
        <v>61.920880154837</v>
      </c>
      <c r="N938">
        <v>0.69058576666296301</v>
      </c>
      <c r="O938">
        <v>9.0720221606647993</v>
      </c>
      <c r="P938">
        <v>50.907903331156099</v>
      </c>
      <c r="Q938">
        <v>-5.1929207667156002E-2</v>
      </c>
    </row>
    <row r="939" spans="1:17" hidden="1" x14ac:dyDescent="0.3">
      <c r="A939" t="s">
        <v>2028</v>
      </c>
      <c r="B939" t="s">
        <v>2029</v>
      </c>
      <c r="C939" t="str">
        <f>IFERROR(VLOOKUP(Table1[[#This Row],[Ticker]],[1]!Table2[[Symbol]:[Industry]],2,FALSE),"-")</f>
        <v>-</v>
      </c>
      <c r="D939" t="s">
        <v>525</v>
      </c>
      <c r="E939">
        <v>3251.9743881899999</v>
      </c>
      <c r="F939">
        <v>308.55</v>
      </c>
      <c r="G939">
        <v>-61.425947704572799</v>
      </c>
      <c r="H939">
        <v>3.4026714904892702E-2</v>
      </c>
      <c r="I939">
        <v>-1.89110380233219</v>
      </c>
      <c r="J939">
        <v>2.8070686140626799</v>
      </c>
      <c r="K939">
        <v>304.21721073942302</v>
      </c>
      <c r="M939">
        <v>60.335521729293497</v>
      </c>
      <c r="N939">
        <v>0.62458653609526604</v>
      </c>
      <c r="O939">
        <v>66.715281153783806</v>
      </c>
      <c r="P939">
        <v>25.375863470134</v>
      </c>
    </row>
    <row r="940" spans="1:17" x14ac:dyDescent="0.3">
      <c r="A940" t="s">
        <v>2030</v>
      </c>
      <c r="B940" t="s">
        <v>2031</v>
      </c>
      <c r="C940" t="str">
        <f>IFERROR(VLOOKUP(Table1[[#This Row],[Ticker]],[1]!Table2[[Symbol]:[Industry]],2,FALSE),"-")</f>
        <v>-</v>
      </c>
      <c r="D940" t="s">
        <v>127</v>
      </c>
      <c r="E940">
        <v>3237.2043600000002</v>
      </c>
      <c r="F940">
        <v>1112</v>
      </c>
      <c r="G940">
        <v>-18.855555116487501</v>
      </c>
      <c r="H940">
        <v>-5.2973346535911903</v>
      </c>
      <c r="I940">
        <v>-10.3916239044358</v>
      </c>
      <c r="J940">
        <v>-2.32361490901729</v>
      </c>
      <c r="K940">
        <v>1122.62081190551</v>
      </c>
      <c r="L940">
        <v>1124.8183008184601</v>
      </c>
      <c r="M940">
        <v>63.209255141013898</v>
      </c>
      <c r="N940">
        <v>1.0006626828923899</v>
      </c>
      <c r="O940">
        <v>22.212230215827301</v>
      </c>
      <c r="P940">
        <v>16.439790575916199</v>
      </c>
      <c r="Q940">
        <v>-2.7953815442440001E-3</v>
      </c>
    </row>
    <row r="941" spans="1:17" hidden="1" x14ac:dyDescent="0.3">
      <c r="A941" t="s">
        <v>2032</v>
      </c>
      <c r="B941" t="s">
        <v>2033</v>
      </c>
      <c r="C941" t="str">
        <f>IFERROR(VLOOKUP(Table1[[#This Row],[Ticker]],[1]!Table2[[Symbol]:[Industry]],2,FALSE),"-")</f>
        <v>-</v>
      </c>
      <c r="D941" t="s">
        <v>136</v>
      </c>
      <c r="E941">
        <v>3218.1403799999998</v>
      </c>
      <c r="F941">
        <v>105</v>
      </c>
      <c r="G941">
        <v>60.8799400657538</v>
      </c>
      <c r="H941">
        <v>-15.3775511789355</v>
      </c>
      <c r="I941">
        <v>-38.259256644167102</v>
      </c>
      <c r="J941">
        <v>-4.3024223986512498</v>
      </c>
      <c r="K941">
        <v>109.84741259013499</v>
      </c>
      <c r="L941">
        <v>103.511652830171</v>
      </c>
      <c r="M941">
        <v>31.249469780785201</v>
      </c>
      <c r="N941">
        <v>0.98399904009739803</v>
      </c>
      <c r="O941">
        <v>53.999999999999901</v>
      </c>
      <c r="P941">
        <v>99.619771863117805</v>
      </c>
      <c r="Q941">
        <v>0.19000217692175</v>
      </c>
    </row>
    <row r="942" spans="1:17" hidden="1" x14ac:dyDescent="0.3">
      <c r="A942" t="s">
        <v>2034</v>
      </c>
      <c r="B942" t="s">
        <v>2035</v>
      </c>
      <c r="C942" t="str">
        <f>IFERROR(VLOOKUP(Table1[[#This Row],[Ticker]],[1]!Table2[[Symbol]:[Industry]],2,FALSE),"-")</f>
        <v>-</v>
      </c>
      <c r="D942" t="s">
        <v>2036</v>
      </c>
      <c r="E942">
        <v>3208.7574646399999</v>
      </c>
      <c r="F942">
        <v>278.2</v>
      </c>
      <c r="G942">
        <v>16.5652978744445</v>
      </c>
      <c r="H942">
        <v>-8.5044264152616194</v>
      </c>
      <c r="I942">
        <v>7.7580298147733702</v>
      </c>
      <c r="J942">
        <v>0.71843378881832498</v>
      </c>
      <c r="K942">
        <v>279.05488003135099</v>
      </c>
      <c r="M942">
        <v>51.515721849261404</v>
      </c>
      <c r="N942">
        <v>0.436714721077263</v>
      </c>
      <c r="O942">
        <v>18.619698058950402</v>
      </c>
      <c r="P942">
        <v>156.997690531177</v>
      </c>
    </row>
    <row r="943" spans="1:17" hidden="1" x14ac:dyDescent="0.3">
      <c r="A943" t="s">
        <v>2037</v>
      </c>
      <c r="B943" t="s">
        <v>2038</v>
      </c>
      <c r="C943" t="str">
        <f>IFERROR(VLOOKUP(Table1[[#This Row],[Ticker]],[1]!Table2[[Symbol]:[Industry]],2,FALSE),"-")</f>
        <v>-</v>
      </c>
      <c r="D943" t="s">
        <v>46</v>
      </c>
      <c r="E943">
        <v>3185.9006399999998</v>
      </c>
      <c r="F943">
        <v>255.6</v>
      </c>
      <c r="G943">
        <v>45.5732088667502</v>
      </c>
      <c r="H943">
        <v>3.35433364918386</v>
      </c>
      <c r="I943">
        <v>31.6242959883336</v>
      </c>
      <c r="J943">
        <v>6.7063278764817102</v>
      </c>
      <c r="K943">
        <v>230.631551922581</v>
      </c>
      <c r="L943">
        <v>202.807488913247</v>
      </c>
      <c r="M943">
        <v>52.350250117032203</v>
      </c>
      <c r="N943">
        <v>1.0182084389094701</v>
      </c>
      <c r="O943">
        <v>16.197183098591498</v>
      </c>
      <c r="P943">
        <v>81.276595744680805</v>
      </c>
    </row>
    <row r="944" spans="1:17" hidden="1" x14ac:dyDescent="0.3">
      <c r="A944" t="s">
        <v>2039</v>
      </c>
      <c r="B944" t="s">
        <v>2040</v>
      </c>
      <c r="C944" t="str">
        <f>IFERROR(VLOOKUP(Table1[[#This Row],[Ticker]],[1]!Table2[[Symbol]:[Industry]],2,FALSE),"-")</f>
        <v>-</v>
      </c>
      <c r="D944" t="s">
        <v>1374</v>
      </c>
      <c r="E944">
        <v>3181.04884128</v>
      </c>
      <c r="F944">
        <v>216.2</v>
      </c>
      <c r="K944">
        <v>198.53034696656701</v>
      </c>
      <c r="L944">
        <v>172.215069946667</v>
      </c>
      <c r="M944">
        <v>81.1750791682543</v>
      </c>
      <c r="N944">
        <v>1</v>
      </c>
      <c r="Q944">
        <v>0.14788253940821999</v>
      </c>
    </row>
    <row r="945" spans="1:17" x14ac:dyDescent="0.3">
      <c r="A945" t="s">
        <v>2041</v>
      </c>
      <c r="B945" t="s">
        <v>2042</v>
      </c>
      <c r="C945" t="str">
        <f>IFERROR(VLOOKUP(Table1[[#This Row],[Ticker]],[1]!Table2[[Symbol]:[Industry]],2,FALSE),"-")</f>
        <v>-</v>
      </c>
      <c r="D945" t="s">
        <v>201</v>
      </c>
      <c r="E945">
        <v>3156.8276178249998</v>
      </c>
      <c r="F945">
        <v>201.35</v>
      </c>
      <c r="G945">
        <v>-1.15648981625872</v>
      </c>
      <c r="H945">
        <v>13.7473107228356</v>
      </c>
      <c r="I945">
        <v>-33.491659960756103</v>
      </c>
      <c r="J945">
        <v>11.006300471873001</v>
      </c>
      <c r="K945">
        <v>182.762894944972</v>
      </c>
      <c r="L945">
        <v>184.23923660402201</v>
      </c>
      <c r="M945">
        <v>68.632554846852003</v>
      </c>
      <c r="N945">
        <v>1.2706299357879001</v>
      </c>
      <c r="O945">
        <v>40.551278867643397</v>
      </c>
      <c r="P945">
        <v>51.390977443609003</v>
      </c>
      <c r="Q945">
        <v>2.3122948584040001E-3</v>
      </c>
    </row>
    <row r="946" spans="1:17" hidden="1" x14ac:dyDescent="0.3">
      <c r="A946" t="s">
        <v>2043</v>
      </c>
      <c r="B946" t="s">
        <v>2044</v>
      </c>
      <c r="C946" t="str">
        <f>IFERROR(VLOOKUP(Table1[[#This Row],[Ticker]],[1]!Table2[[Symbol]:[Industry]],2,FALSE),"-")</f>
        <v>-</v>
      </c>
      <c r="D946" t="s">
        <v>1374</v>
      </c>
      <c r="E946">
        <v>3155.3064025200001</v>
      </c>
      <c r="F946">
        <v>417.8</v>
      </c>
      <c r="G946">
        <v>36.631593320171802</v>
      </c>
      <c r="H946">
        <v>9.3705350405420091</v>
      </c>
      <c r="I946">
        <v>5.9585277519023903</v>
      </c>
      <c r="J946">
        <v>-5.0436887287880303</v>
      </c>
      <c r="K946">
        <v>394.08468011891199</v>
      </c>
      <c r="L946">
        <v>338.79701066921899</v>
      </c>
      <c r="M946">
        <v>42.2325977159053</v>
      </c>
      <c r="N946">
        <v>0.48549977116696502</v>
      </c>
      <c r="O946">
        <v>8.1498324557204498</v>
      </c>
      <c r="P946">
        <v>68.433783511388796</v>
      </c>
      <c r="Q946">
        <v>3.3704920077429E-2</v>
      </c>
    </row>
    <row r="947" spans="1:17" hidden="1" x14ac:dyDescent="0.3">
      <c r="A947" t="s">
        <v>2045</v>
      </c>
      <c r="B947" t="s">
        <v>2046</v>
      </c>
      <c r="C947" t="str">
        <f>IFERROR(VLOOKUP(Table1[[#This Row],[Ticker]],[1]!Table2[[Symbol]:[Industry]],2,FALSE),"-")</f>
        <v>-</v>
      </c>
      <c r="D947" t="s">
        <v>306</v>
      </c>
      <c r="E947">
        <v>3154.9757285750002</v>
      </c>
      <c r="F947">
        <v>586.85</v>
      </c>
      <c r="G947">
        <v>121.299770364837</v>
      </c>
      <c r="H947">
        <v>-23.319567581448499</v>
      </c>
      <c r="I947">
        <v>76.654373512210299</v>
      </c>
      <c r="J947">
        <v>-11.427809180383599</v>
      </c>
      <c r="K947">
        <v>619.52754654437899</v>
      </c>
      <c r="L947">
        <v>469.19023527491402</v>
      </c>
      <c r="M947">
        <v>47.808913833664498</v>
      </c>
      <c r="N947">
        <v>0.25612304442380701</v>
      </c>
      <c r="O947">
        <v>54.860696941296702</v>
      </c>
      <c r="P947">
        <v>202.5</v>
      </c>
      <c r="Q947">
        <v>0.19096763977063</v>
      </c>
    </row>
    <row r="948" spans="1:17" hidden="1" x14ac:dyDescent="0.3">
      <c r="A948" t="s">
        <v>2047</v>
      </c>
      <c r="B948" t="s">
        <v>2048</v>
      </c>
      <c r="C948" t="str">
        <f>IFERROR(VLOOKUP(Table1[[#This Row],[Ticker]],[1]!Table2[[Symbol]:[Industry]],2,FALSE),"-")</f>
        <v>-</v>
      </c>
      <c r="D948" t="s">
        <v>54</v>
      </c>
      <c r="E948">
        <v>3140.5803724000002</v>
      </c>
      <c r="F948">
        <v>502</v>
      </c>
      <c r="G948">
        <v>-1.5818311593319301</v>
      </c>
      <c r="H948">
        <v>-8.3687207827161902</v>
      </c>
      <c r="I948">
        <v>0.78385311728345797</v>
      </c>
      <c r="J948">
        <v>2.6142088923557498</v>
      </c>
      <c r="K948">
        <v>507.87638018258798</v>
      </c>
      <c r="L948">
        <v>462.44093579802501</v>
      </c>
      <c r="M948">
        <v>57.196249175023397</v>
      </c>
      <c r="N948">
        <v>0.40691221304193198</v>
      </c>
      <c r="O948">
        <v>15.6573705179282</v>
      </c>
      <c r="P948">
        <v>42.999572710440098</v>
      </c>
      <c r="Q948">
        <v>5.0508855761805999E-2</v>
      </c>
    </row>
    <row r="949" spans="1:17" x14ac:dyDescent="0.3">
      <c r="A949" t="s">
        <v>2049</v>
      </c>
      <c r="B949" t="s">
        <v>2050</v>
      </c>
      <c r="C949" t="str">
        <f>IFERROR(VLOOKUP(Table1[[#This Row],[Ticker]],[1]!Table2[[Symbol]:[Industry]],2,FALSE),"-")</f>
        <v>-</v>
      </c>
      <c r="D949" t="s">
        <v>262</v>
      </c>
      <c r="E949">
        <v>3131.5692060000001</v>
      </c>
      <c r="F949">
        <v>323.10000000000002</v>
      </c>
      <c r="G949">
        <v>-0.64159758856812099</v>
      </c>
      <c r="H949">
        <v>-3.5465572473101998</v>
      </c>
      <c r="I949">
        <v>-11.779500915520901</v>
      </c>
      <c r="J949">
        <v>1.35764204501632</v>
      </c>
      <c r="K949">
        <v>321.65403379497201</v>
      </c>
      <c r="L949">
        <v>305.56190191848702</v>
      </c>
      <c r="M949">
        <v>61.729709469454498</v>
      </c>
      <c r="N949">
        <v>0.42614234906083898</v>
      </c>
      <c r="O949">
        <v>24.280408542246899</v>
      </c>
      <c r="P949">
        <v>31.796859065877999</v>
      </c>
      <c r="Q949">
        <v>8.6640997833146993E-2</v>
      </c>
    </row>
    <row r="950" spans="1:17" hidden="1" x14ac:dyDescent="0.3">
      <c r="A950" t="s">
        <v>2051</v>
      </c>
      <c r="B950" t="s">
        <v>2052</v>
      </c>
      <c r="C950" t="str">
        <f>IFERROR(VLOOKUP(Table1[[#This Row],[Ticker]],[1]!Table2[[Symbol]:[Industry]],2,FALSE),"-")</f>
        <v>-</v>
      </c>
      <c r="D950" t="s">
        <v>561</v>
      </c>
      <c r="E950">
        <v>3117.9970129799999</v>
      </c>
      <c r="F950">
        <v>4882.2</v>
      </c>
      <c r="G950">
        <v>2.6488930288910102</v>
      </c>
      <c r="H950">
        <v>1.0480407367779301</v>
      </c>
      <c r="I950">
        <v>21.458600953350501</v>
      </c>
      <c r="J950">
        <v>-4.1112327546934599</v>
      </c>
      <c r="K950">
        <v>4545.4478421985395</v>
      </c>
      <c r="L950">
        <v>3843.1358173236199</v>
      </c>
      <c r="M950">
        <v>49.427095053008102</v>
      </c>
      <c r="N950">
        <v>0.38878882696926198</v>
      </c>
      <c r="O950">
        <v>11.1384212035557</v>
      </c>
      <c r="P950">
        <v>71.182132150558303</v>
      </c>
      <c r="Q950">
        <v>0.13332037557978799</v>
      </c>
    </row>
    <row r="951" spans="1:17" x14ac:dyDescent="0.3">
      <c r="A951" t="s">
        <v>2053</v>
      </c>
      <c r="B951" t="s">
        <v>2054</v>
      </c>
      <c r="C951" t="str">
        <f>IFERROR(VLOOKUP(Table1[[#This Row],[Ticker]],[1]!Table2[[Symbol]:[Industry]],2,FALSE),"-")</f>
        <v>-</v>
      </c>
      <c r="D951" t="s">
        <v>54</v>
      </c>
      <c r="E951">
        <v>3096.5304762000001</v>
      </c>
      <c r="F951">
        <v>307.64999999999998</v>
      </c>
      <c r="G951">
        <v>-81.612066502469204</v>
      </c>
      <c r="H951">
        <v>-29.974571140377801</v>
      </c>
      <c r="I951">
        <v>-56.570675789846497</v>
      </c>
      <c r="J951">
        <v>6.7157791771815001</v>
      </c>
      <c r="K951">
        <v>386.19077160189897</v>
      </c>
      <c r="L951">
        <v>469.41579654487902</v>
      </c>
      <c r="M951">
        <v>42.305457905377203</v>
      </c>
      <c r="N951">
        <v>1.3458833017415801</v>
      </c>
      <c r="O951">
        <v>119.35641150658201</v>
      </c>
      <c r="P951">
        <v>9.4061166429587395</v>
      </c>
    </row>
    <row r="952" spans="1:17" x14ac:dyDescent="0.3">
      <c r="A952" t="s">
        <v>2055</v>
      </c>
      <c r="B952" t="s">
        <v>2056</v>
      </c>
      <c r="C952" t="str">
        <f>IFERROR(VLOOKUP(Table1[[#This Row],[Ticker]],[1]!Table2[[Symbol]:[Industry]],2,FALSE),"-")</f>
        <v>-</v>
      </c>
      <c r="D952" t="s">
        <v>89</v>
      </c>
      <c r="E952">
        <v>3094.7810570000001</v>
      </c>
      <c r="F952">
        <v>719.3</v>
      </c>
      <c r="G952">
        <v>-59.346515919708501</v>
      </c>
      <c r="H952">
        <v>-14.8155221189726</v>
      </c>
      <c r="I952">
        <v>-24.1880540610669</v>
      </c>
      <c r="J952">
        <v>1.12139200339252</v>
      </c>
      <c r="K952">
        <v>738.55277968797895</v>
      </c>
      <c r="L952">
        <v>788.50650142834104</v>
      </c>
      <c r="M952">
        <v>52.764146101729501</v>
      </c>
      <c r="N952">
        <v>0.30208755156724598</v>
      </c>
      <c r="O952">
        <v>46.253301821214997</v>
      </c>
      <c r="P952">
        <v>16.241111829347101</v>
      </c>
    </row>
    <row r="953" spans="1:17" hidden="1" x14ac:dyDescent="0.3">
      <c r="A953" t="s">
        <v>2057</v>
      </c>
      <c r="B953" t="s">
        <v>2058</v>
      </c>
      <c r="C953" t="str">
        <f>IFERROR(VLOOKUP(Table1[[#This Row],[Ticker]],[1]!Table2[[Symbol]:[Industry]],2,FALSE),"-")</f>
        <v>-</v>
      </c>
      <c r="D953" t="s">
        <v>407</v>
      </c>
      <c r="E953">
        <v>3092.3029875000002</v>
      </c>
      <c r="F953">
        <v>1805.25</v>
      </c>
      <c r="G953">
        <v>327.86483347815903</v>
      </c>
      <c r="H953">
        <v>-1.7249695588575</v>
      </c>
      <c r="I953">
        <v>138.20246115337901</v>
      </c>
      <c r="J953">
        <v>-2.6466915742008901</v>
      </c>
      <c r="K953">
        <v>1675.52857528955</v>
      </c>
      <c r="L953">
        <v>1142.7352935065701</v>
      </c>
      <c r="M953">
        <v>59.093260821270803</v>
      </c>
      <c r="N953">
        <v>0.47730098078301703</v>
      </c>
      <c r="O953">
        <v>20.714582467802199</v>
      </c>
      <c r="P953">
        <v>374.25456456062</v>
      </c>
      <c r="Q953">
        <v>0.28410824623454201</v>
      </c>
    </row>
    <row r="954" spans="1:17" hidden="1" x14ac:dyDescent="0.3">
      <c r="A954" t="s">
        <v>2059</v>
      </c>
      <c r="B954" t="s">
        <v>2060</v>
      </c>
      <c r="C954" t="str">
        <f>IFERROR(VLOOKUP(Table1[[#This Row],[Ticker]],[1]!Table2[[Symbol]:[Industry]],2,FALSE),"-")</f>
        <v>-</v>
      </c>
      <c r="D954" t="s">
        <v>92</v>
      </c>
      <c r="E954">
        <v>3086.1644707999999</v>
      </c>
      <c r="F954">
        <v>1364.9</v>
      </c>
      <c r="G954">
        <v>189.98021478006501</v>
      </c>
      <c r="H954">
        <v>3.6375807131529099</v>
      </c>
      <c r="I954">
        <v>59.896425763069402</v>
      </c>
      <c r="J954">
        <v>1.97923951741407</v>
      </c>
      <c r="K954">
        <v>1282.7140741051501</v>
      </c>
      <c r="L954">
        <v>1015.6769533907</v>
      </c>
      <c r="M954">
        <v>72.9746352883529</v>
      </c>
      <c r="N954">
        <v>1.4902289078462501</v>
      </c>
      <c r="O954">
        <v>6.5316140376584197</v>
      </c>
      <c r="P954">
        <v>224.705602474128</v>
      </c>
      <c r="Q954">
        <v>0.18043218221115201</v>
      </c>
    </row>
    <row r="955" spans="1:17" hidden="1" x14ac:dyDescent="0.3">
      <c r="A955" t="s">
        <v>2061</v>
      </c>
      <c r="B955" t="s">
        <v>2062</v>
      </c>
      <c r="C955" t="str">
        <f>IFERROR(VLOOKUP(Table1[[#This Row],[Ticker]],[1]!Table2[[Symbol]:[Industry]],2,FALSE),"-")</f>
        <v>-</v>
      </c>
      <c r="D955" t="s">
        <v>262</v>
      </c>
      <c r="E955">
        <v>3077.0738372199999</v>
      </c>
      <c r="F955">
        <v>250.15</v>
      </c>
      <c r="G955">
        <v>686.560694329027</v>
      </c>
      <c r="H955">
        <v>23.840528216556201</v>
      </c>
      <c r="I955">
        <v>137.88758593829201</v>
      </c>
      <c r="J955">
        <v>-4.9983417903552798</v>
      </c>
      <c r="K955">
        <v>215.137417044969</v>
      </c>
      <c r="L955">
        <v>139.850227463918</v>
      </c>
      <c r="M955">
        <v>40.129847126923401</v>
      </c>
      <c r="N955">
        <v>0.834185415109301</v>
      </c>
      <c r="O955">
        <v>19.768139116530001</v>
      </c>
      <c r="P955">
        <v>722.18570254724705</v>
      </c>
      <c r="Q955">
        <v>0.28004157372005201</v>
      </c>
    </row>
    <row r="956" spans="1:17" hidden="1" x14ac:dyDescent="0.3">
      <c r="A956" t="s">
        <v>2063</v>
      </c>
      <c r="B956" t="s">
        <v>2064</v>
      </c>
      <c r="C956" t="str">
        <f>IFERROR(VLOOKUP(Table1[[#This Row],[Ticker]],[1]!Table2[[Symbol]:[Industry]],2,FALSE),"-")</f>
        <v>-</v>
      </c>
      <c r="D956" t="s">
        <v>127</v>
      </c>
      <c r="E956">
        <v>3074.6917600000002</v>
      </c>
      <c r="F956">
        <v>605.6</v>
      </c>
      <c r="G956">
        <v>-48.017916919296503</v>
      </c>
      <c r="H956">
        <v>3.73446121318129</v>
      </c>
      <c r="I956">
        <v>-20.023615960922001</v>
      </c>
      <c r="J956">
        <v>3.5252632864429101</v>
      </c>
      <c r="K956">
        <v>590.66010637078296</v>
      </c>
      <c r="L956">
        <v>638.61750733096096</v>
      </c>
      <c r="M956">
        <v>58.577979317315098</v>
      </c>
      <c r="N956">
        <v>0.71812764316342304</v>
      </c>
      <c r="O956">
        <v>41.842800528401497</v>
      </c>
      <c r="P956">
        <v>20.878243512973999</v>
      </c>
      <c r="Q956">
        <v>3.8385070660929999E-2</v>
      </c>
    </row>
    <row r="957" spans="1:17" x14ac:dyDescent="0.3">
      <c r="A957" t="s">
        <v>2065</v>
      </c>
      <c r="B957" t="s">
        <v>2066</v>
      </c>
      <c r="C957" t="str">
        <f>IFERROR(VLOOKUP(Table1[[#This Row],[Ticker]],[1]!Table2[[Symbol]:[Industry]],2,FALSE),"-")</f>
        <v>-</v>
      </c>
      <c r="D957" t="s">
        <v>402</v>
      </c>
      <c r="E957">
        <v>3063.8124858599999</v>
      </c>
      <c r="F957">
        <v>19.87</v>
      </c>
      <c r="G957">
        <v>-60.258556858710499</v>
      </c>
      <c r="H957">
        <v>2.5405446402488301</v>
      </c>
      <c r="I957">
        <v>-62.269471907861998</v>
      </c>
      <c r="J957">
        <v>-4.2266681500212</v>
      </c>
      <c r="K957">
        <v>20.302444567783901</v>
      </c>
      <c r="L957">
        <v>23.7754853598647</v>
      </c>
      <c r="M957">
        <v>50.441229760446802</v>
      </c>
      <c r="N957">
        <v>1.52573142846653</v>
      </c>
      <c r="O957">
        <v>127.22697533970801</v>
      </c>
      <c r="P957">
        <v>18.982035928143699</v>
      </c>
    </row>
    <row r="958" spans="1:17" hidden="1" x14ac:dyDescent="0.3">
      <c r="A958" t="s">
        <v>2067</v>
      </c>
      <c r="B958" t="s">
        <v>2068</v>
      </c>
      <c r="C958" t="str">
        <f>IFERROR(VLOOKUP(Table1[[#This Row],[Ticker]],[1]!Table2[[Symbol]:[Industry]],2,FALSE),"-")</f>
        <v>-</v>
      </c>
      <c r="D958" t="s">
        <v>193</v>
      </c>
      <c r="E958">
        <v>3054.4323869999998</v>
      </c>
      <c r="F958">
        <v>2021.2</v>
      </c>
      <c r="G958">
        <v>-35.651471473127899</v>
      </c>
      <c r="H958">
        <v>-4.3517940833123401</v>
      </c>
      <c r="I958">
        <v>-8.8286002832447696</v>
      </c>
      <c r="J958">
        <v>2.5169614009861099</v>
      </c>
      <c r="K958">
        <v>1991.2582346961999</v>
      </c>
      <c r="L958">
        <v>2027.2528356118701</v>
      </c>
      <c r="M958">
        <v>65.492462399830501</v>
      </c>
      <c r="N958">
        <v>0.49708813227117898</v>
      </c>
      <c r="O958">
        <v>21.709875321591099</v>
      </c>
      <c r="P958">
        <v>16.017564503630499</v>
      </c>
      <c r="Q958">
        <v>4.3533936397335E-2</v>
      </c>
    </row>
    <row r="959" spans="1:17" hidden="1" x14ac:dyDescent="0.3">
      <c r="A959" t="s">
        <v>2069</v>
      </c>
      <c r="B959" t="s">
        <v>2070</v>
      </c>
      <c r="C959" t="str">
        <f>IFERROR(VLOOKUP(Table1[[#This Row],[Ticker]],[1]!Table2[[Symbol]:[Industry]],2,FALSE),"-")</f>
        <v>-</v>
      </c>
      <c r="D959" t="s">
        <v>80</v>
      </c>
      <c r="E959">
        <v>3044.6021145599998</v>
      </c>
      <c r="F959">
        <v>236.16</v>
      </c>
      <c r="G959">
        <v>76.758418471211996</v>
      </c>
      <c r="H959">
        <v>-5.9623598663906199</v>
      </c>
      <c r="I959">
        <v>5.9724228450905699</v>
      </c>
      <c r="J959">
        <v>6.8740253395979298</v>
      </c>
      <c r="K959">
        <v>231.99763626110101</v>
      </c>
      <c r="L959">
        <v>195.70963499129999</v>
      </c>
      <c r="M959">
        <v>52.927485546203201</v>
      </c>
      <c r="N959">
        <v>0.38454236018118698</v>
      </c>
      <c r="O959">
        <v>19.321646341463399</v>
      </c>
      <c r="P959">
        <v>110.76305220883501</v>
      </c>
      <c r="Q959">
        <v>4.7389480675471003E-2</v>
      </c>
    </row>
    <row r="960" spans="1:17" hidden="1" x14ac:dyDescent="0.3">
      <c r="A960" t="s">
        <v>2071</v>
      </c>
      <c r="B960" t="s">
        <v>2072</v>
      </c>
      <c r="C960" t="str">
        <f>IFERROR(VLOOKUP(Table1[[#This Row],[Ticker]],[1]!Table2[[Symbol]:[Industry]],2,FALSE),"-")</f>
        <v>-</v>
      </c>
      <c r="D960" t="s">
        <v>193</v>
      </c>
      <c r="E960">
        <v>3042.1801605599999</v>
      </c>
      <c r="F960">
        <v>980.15</v>
      </c>
      <c r="G960">
        <v>26.7927988628112</v>
      </c>
      <c r="H960">
        <v>17.894987492658601</v>
      </c>
      <c r="I960">
        <v>43.847530695474802</v>
      </c>
      <c r="J960">
        <v>-6.2627851195121496</v>
      </c>
      <c r="K960">
        <v>887.49704241593599</v>
      </c>
      <c r="L960">
        <v>729.85809056233995</v>
      </c>
      <c r="M960">
        <v>48.7427235754771</v>
      </c>
      <c r="N960">
        <v>0.655123718972351</v>
      </c>
      <c r="O960">
        <v>16.074070295362901</v>
      </c>
      <c r="P960">
        <v>77.547323611991601</v>
      </c>
      <c r="Q960">
        <v>8.3895363960564004E-2</v>
      </c>
    </row>
    <row r="961" spans="1:17" hidden="1" x14ac:dyDescent="0.3">
      <c r="A961" t="s">
        <v>2073</v>
      </c>
      <c r="B961" t="s">
        <v>2074</v>
      </c>
      <c r="C961" t="str">
        <f>IFERROR(VLOOKUP(Table1[[#This Row],[Ticker]],[1]!Table2[[Symbol]:[Industry]],2,FALSE),"-")</f>
        <v>-</v>
      </c>
      <c r="D961" t="s">
        <v>21</v>
      </c>
      <c r="E961">
        <v>3037.1308349999999</v>
      </c>
      <c r="F961">
        <v>300.25</v>
      </c>
      <c r="G961">
        <v>-34.401931835500299</v>
      </c>
      <c r="H961">
        <v>-2.1578697706480501</v>
      </c>
      <c r="I961">
        <v>-1.7027924179157601</v>
      </c>
      <c r="J961">
        <v>1.76828732760992</v>
      </c>
      <c r="K961">
        <v>285.74086266939401</v>
      </c>
      <c r="L961">
        <v>283.198006089557</v>
      </c>
      <c r="M961">
        <v>68.091940906187801</v>
      </c>
      <c r="N961">
        <v>0.39985132711215698</v>
      </c>
      <c r="O961">
        <v>33.955037468775998</v>
      </c>
      <c r="P961">
        <v>43.010240533460298</v>
      </c>
      <c r="Q961">
        <v>0.12734447828470899</v>
      </c>
    </row>
    <row r="962" spans="1:17" hidden="1" x14ac:dyDescent="0.3">
      <c r="A962" t="s">
        <v>2075</v>
      </c>
      <c r="B962" t="s">
        <v>2076</v>
      </c>
      <c r="C962" t="str">
        <f>IFERROR(VLOOKUP(Table1[[#This Row],[Ticker]],[1]!Table2[[Symbol]:[Industry]],2,FALSE),"-")</f>
        <v>-</v>
      </c>
      <c r="D962" t="s">
        <v>770</v>
      </c>
      <c r="E962">
        <v>3034.4728980999998</v>
      </c>
      <c r="F962">
        <v>740.05</v>
      </c>
      <c r="G962">
        <v>-24.073879399787302</v>
      </c>
      <c r="H962">
        <v>-4.0182802807447304</v>
      </c>
      <c r="I962">
        <v>-1.47377032108599</v>
      </c>
      <c r="J962">
        <v>-2.5534064881754799</v>
      </c>
      <c r="K962">
        <v>738.251951030756</v>
      </c>
      <c r="L962">
        <v>702.38495895302003</v>
      </c>
      <c r="M962">
        <v>56.327443231393602</v>
      </c>
      <c r="N962">
        <v>0.52957886357696005</v>
      </c>
      <c r="O962">
        <v>17.910951962705202</v>
      </c>
      <c r="P962">
        <v>31.8692088382038</v>
      </c>
      <c r="Q962">
        <v>-2.0134050451593999E-2</v>
      </c>
    </row>
    <row r="963" spans="1:17" hidden="1" x14ac:dyDescent="0.3">
      <c r="A963" t="s">
        <v>2077</v>
      </c>
      <c r="B963" t="s">
        <v>2078</v>
      </c>
      <c r="C963" t="str">
        <f>IFERROR(VLOOKUP(Table1[[#This Row],[Ticker]],[1]!Table2[[Symbol]:[Industry]],2,FALSE),"-")</f>
        <v>-</v>
      </c>
      <c r="D963" t="s">
        <v>650</v>
      </c>
      <c r="E963">
        <v>3027.717733555</v>
      </c>
      <c r="F963">
        <v>2554.85</v>
      </c>
      <c r="G963">
        <v>-15.296195983060899</v>
      </c>
      <c r="H963">
        <v>-19.2379191941804</v>
      </c>
      <c r="I963">
        <v>-10.0821019831758</v>
      </c>
      <c r="J963">
        <v>-2.7140218931483702</v>
      </c>
      <c r="K963">
        <v>2588.0985821111699</v>
      </c>
      <c r="L963">
        <v>2416.5832063125399</v>
      </c>
      <c r="M963">
        <v>47.891441448438499</v>
      </c>
      <c r="N963">
        <v>1.85117315496214</v>
      </c>
      <c r="O963">
        <v>26.426208975086599</v>
      </c>
      <c r="P963">
        <v>31.216455663696301</v>
      </c>
      <c r="Q963">
        <v>8.4302839770375004E-2</v>
      </c>
    </row>
    <row r="964" spans="1:17" x14ac:dyDescent="0.3">
      <c r="A964" t="s">
        <v>2079</v>
      </c>
      <c r="B964" t="s">
        <v>2080</v>
      </c>
      <c r="C964" t="str">
        <f>IFERROR(VLOOKUP(Table1[[#This Row],[Ticker]],[1]!Table2[[Symbol]:[Industry]],2,FALSE),"-")</f>
        <v>-</v>
      </c>
      <c r="D964" t="s">
        <v>80</v>
      </c>
      <c r="E964">
        <v>3023.9191229799999</v>
      </c>
      <c r="F964">
        <v>231.35</v>
      </c>
      <c r="G964">
        <v>-26.2043210653781</v>
      </c>
      <c r="H964">
        <v>-6.74452960450283</v>
      </c>
      <c r="I964">
        <v>-18.885047800921299</v>
      </c>
      <c r="J964">
        <v>0.54370915349045801</v>
      </c>
      <c r="K964">
        <v>235.659271905173</v>
      </c>
      <c r="L964">
        <v>235.93482154490599</v>
      </c>
      <c r="M964">
        <v>46.019021881715901</v>
      </c>
      <c r="N964">
        <v>0.24267056264537301</v>
      </c>
      <c r="O964">
        <v>31.834882213097</v>
      </c>
      <c r="P964">
        <v>19.252577319587601</v>
      </c>
      <c r="Q964">
        <v>-5.9719767075487998E-2</v>
      </c>
    </row>
    <row r="965" spans="1:17" hidden="1" x14ac:dyDescent="0.3">
      <c r="A965" t="s">
        <v>2081</v>
      </c>
      <c r="B965" t="s">
        <v>2082</v>
      </c>
      <c r="C965" t="str">
        <f>IFERROR(VLOOKUP(Table1[[#This Row],[Ticker]],[1]!Table2[[Symbol]:[Industry]],2,FALSE),"-")</f>
        <v>-</v>
      </c>
      <c r="D965" t="s">
        <v>127</v>
      </c>
      <c r="E965">
        <v>3018.39446692</v>
      </c>
      <c r="F965">
        <v>17.48</v>
      </c>
      <c r="G965">
        <v>36.146144578098202</v>
      </c>
      <c r="H965">
        <v>-1.73925060369413</v>
      </c>
      <c r="I965">
        <v>-46.110467798603999</v>
      </c>
      <c r="J965">
        <v>-11.088107546551401</v>
      </c>
      <c r="K965">
        <v>18.452517992749101</v>
      </c>
      <c r="L965">
        <v>17.890717222165598</v>
      </c>
      <c r="M965">
        <v>40.431757910998599</v>
      </c>
      <c r="N965">
        <v>1.5817361919835</v>
      </c>
      <c r="O965">
        <v>94.221967963386703</v>
      </c>
      <c r="P965">
        <v>100.229095074455</v>
      </c>
      <c r="Q965">
        <v>9.6822950934563001E-2</v>
      </c>
    </row>
    <row r="966" spans="1:17" hidden="1" x14ac:dyDescent="0.3">
      <c r="A966" t="s">
        <v>2083</v>
      </c>
      <c r="B966" t="s">
        <v>2084</v>
      </c>
      <c r="C966" t="str">
        <f>IFERROR(VLOOKUP(Table1[[#This Row],[Ticker]],[1]!Table2[[Symbol]:[Industry]],2,FALSE),"-")</f>
        <v>-</v>
      </c>
      <c r="D966" t="s">
        <v>1374</v>
      </c>
      <c r="E966">
        <v>3002.634253185</v>
      </c>
      <c r="F966">
        <v>3307.35</v>
      </c>
      <c r="G966">
        <v>49.521075701700603</v>
      </c>
      <c r="H966">
        <v>23.669360154344599</v>
      </c>
      <c r="I966">
        <v>36.942745353272002</v>
      </c>
      <c r="J966">
        <v>0.72954740511203098</v>
      </c>
      <c r="K966">
        <v>2790.6524831376801</v>
      </c>
      <c r="L966">
        <v>2345.3950970136202</v>
      </c>
      <c r="M966">
        <v>72.662149601628997</v>
      </c>
      <c r="N966">
        <v>0.520593743347886</v>
      </c>
      <c r="O966">
        <v>2.7544711022419799</v>
      </c>
      <c r="P966">
        <v>93.062284746949899</v>
      </c>
      <c r="Q966">
        <v>0.18825284642472401</v>
      </c>
    </row>
    <row r="967" spans="1:17" hidden="1" x14ac:dyDescent="0.3">
      <c r="A967" t="s">
        <v>2085</v>
      </c>
      <c r="B967" t="s">
        <v>2086</v>
      </c>
      <c r="C967" t="str">
        <f>IFERROR(VLOOKUP(Table1[[#This Row],[Ticker]],[1]!Table2[[Symbol]:[Industry]],2,FALSE),"-")</f>
        <v>-</v>
      </c>
      <c r="D967" t="s">
        <v>528</v>
      </c>
      <c r="E967">
        <v>2997.2234315000001</v>
      </c>
      <c r="F967">
        <v>597.70000000000005</v>
      </c>
      <c r="G967">
        <v>91.514615613235904</v>
      </c>
      <c r="H967">
        <v>7.1409771851608301</v>
      </c>
      <c r="I967">
        <v>62.886600076724598</v>
      </c>
      <c r="J967">
        <v>3.99618316411284</v>
      </c>
      <c r="K967">
        <v>534.10934765190802</v>
      </c>
      <c r="L967">
        <v>420.22334471611299</v>
      </c>
      <c r="M967">
        <v>63.0157607230202</v>
      </c>
      <c r="N967">
        <v>1.61771164090369</v>
      </c>
      <c r="O967">
        <v>4.5675087836707302</v>
      </c>
      <c r="P967">
        <v>129.88461538461499</v>
      </c>
    </row>
    <row r="968" spans="1:17" hidden="1" x14ac:dyDescent="0.3">
      <c r="A968" t="s">
        <v>2087</v>
      </c>
      <c r="B968" t="s">
        <v>2088</v>
      </c>
      <c r="C968" t="str">
        <f>IFERROR(VLOOKUP(Table1[[#This Row],[Ticker]],[1]!Table2[[Symbol]:[Industry]],2,FALSE),"-")</f>
        <v>-</v>
      </c>
      <c r="D968" t="s">
        <v>83</v>
      </c>
      <c r="E968">
        <v>2995.9699299899999</v>
      </c>
      <c r="F968">
        <v>525.45000000000005</v>
      </c>
      <c r="G968">
        <v>-19.17644985982</v>
      </c>
      <c r="H968">
        <v>-10.256190645835201</v>
      </c>
      <c r="I968">
        <v>-2.02163909176589</v>
      </c>
      <c r="J968">
        <v>-1.99703558477181</v>
      </c>
      <c r="M968">
        <v>33.729736122728099</v>
      </c>
      <c r="O968">
        <v>19.4214482824245</v>
      </c>
      <c r="P968">
        <v>11.7503190131858</v>
      </c>
    </row>
    <row r="969" spans="1:17" hidden="1" x14ac:dyDescent="0.3">
      <c r="A969" t="s">
        <v>2089</v>
      </c>
      <c r="B969" t="s">
        <v>2090</v>
      </c>
      <c r="C969" t="str">
        <f>IFERROR(VLOOKUP(Table1[[#This Row],[Ticker]],[1]!Table2[[Symbol]:[Industry]],2,FALSE),"-")</f>
        <v>-</v>
      </c>
      <c r="D969" t="s">
        <v>101</v>
      </c>
      <c r="E969">
        <v>2990.05631064</v>
      </c>
      <c r="F969">
        <v>793.8</v>
      </c>
      <c r="G969">
        <v>1.8187911498075999</v>
      </c>
      <c r="H969">
        <v>-2.8686742770345899</v>
      </c>
      <c r="I969">
        <v>-22.229095345360101</v>
      </c>
      <c r="J969">
        <v>0.474935326710762</v>
      </c>
      <c r="K969">
        <v>814.72682024027301</v>
      </c>
      <c r="L969">
        <v>759.41178008152895</v>
      </c>
      <c r="M969">
        <v>49.243605735249297</v>
      </c>
      <c r="N969">
        <v>0.53884430958709895</v>
      </c>
      <c r="O969">
        <v>27.991937515747001</v>
      </c>
      <c r="P969">
        <v>47.779949734710897</v>
      </c>
      <c r="Q969">
        <v>6.0946310866638001E-2</v>
      </c>
    </row>
    <row r="970" spans="1:17" hidden="1" x14ac:dyDescent="0.3">
      <c r="A970" t="s">
        <v>2091</v>
      </c>
      <c r="B970" t="s">
        <v>2092</v>
      </c>
      <c r="C970" t="str">
        <f>IFERROR(VLOOKUP(Table1[[#This Row],[Ticker]],[1]!Table2[[Symbol]:[Industry]],2,FALSE),"-")</f>
        <v>-</v>
      </c>
      <c r="D970" t="s">
        <v>46</v>
      </c>
      <c r="E970">
        <v>2987.5888112399998</v>
      </c>
      <c r="F970">
        <v>444.4</v>
      </c>
      <c r="G970">
        <v>141.20249470916599</v>
      </c>
      <c r="H970">
        <v>-17.0078123369506</v>
      </c>
      <c r="I970">
        <v>32.932351111689798</v>
      </c>
      <c r="J970">
        <v>-0.31861318606404698</v>
      </c>
      <c r="K970">
        <v>445.718176070379</v>
      </c>
      <c r="L970">
        <v>342.79946152609301</v>
      </c>
      <c r="M970">
        <v>43.360592661871898</v>
      </c>
      <c r="N970">
        <v>0.123652965069248</v>
      </c>
      <c r="O970">
        <v>45.3645364536453</v>
      </c>
      <c r="P970">
        <v>181.71156893819301</v>
      </c>
      <c r="Q970">
        <v>3.3750089421017003E-2</v>
      </c>
    </row>
    <row r="971" spans="1:17" hidden="1" x14ac:dyDescent="0.3">
      <c r="A971" t="s">
        <v>2093</v>
      </c>
      <c r="B971" t="s">
        <v>2094</v>
      </c>
      <c r="C971" t="str">
        <f>IFERROR(VLOOKUP(Table1[[#This Row],[Ticker]],[1]!Table2[[Symbol]:[Industry]],2,FALSE),"-")</f>
        <v>-</v>
      </c>
      <c r="D971" t="s">
        <v>51</v>
      </c>
      <c r="E971">
        <v>2982.1995096700002</v>
      </c>
      <c r="F971">
        <v>698.6</v>
      </c>
      <c r="G971">
        <v>76.658134957834605</v>
      </c>
      <c r="H971">
        <v>15.229172321464899</v>
      </c>
      <c r="I971">
        <v>52.409783717662599</v>
      </c>
      <c r="J971">
        <v>8.9476757358118899</v>
      </c>
      <c r="K971">
        <v>599.81847325855199</v>
      </c>
      <c r="L971">
        <v>474.88637244050398</v>
      </c>
      <c r="M971">
        <v>61.579158172522497</v>
      </c>
      <c r="N971">
        <v>0.411730443309545</v>
      </c>
      <c r="O971">
        <v>8.3882049813913593</v>
      </c>
      <c r="P971">
        <v>165.07429690337401</v>
      </c>
      <c r="Q971">
        <v>-5.4792055298724003E-2</v>
      </c>
    </row>
    <row r="972" spans="1:17" x14ac:dyDescent="0.3">
      <c r="A972" t="s">
        <v>2095</v>
      </c>
      <c r="B972" t="s">
        <v>2096</v>
      </c>
      <c r="C972" t="str">
        <f>IFERROR(VLOOKUP(Table1[[#This Row],[Ticker]],[1]!Table2[[Symbol]:[Industry]],2,FALSE),"-")</f>
        <v>-</v>
      </c>
      <c r="D972" t="s">
        <v>431</v>
      </c>
      <c r="E972">
        <v>2978.2087094520002</v>
      </c>
      <c r="F972">
        <v>89.64</v>
      </c>
      <c r="G972">
        <v>-32.842767744147402</v>
      </c>
      <c r="H972">
        <v>-0.95868731059602796</v>
      </c>
      <c r="I972">
        <v>-29.892629901320401</v>
      </c>
      <c r="J972">
        <v>4.1079078010331997</v>
      </c>
      <c r="K972">
        <v>84.823500987513896</v>
      </c>
      <c r="L972">
        <v>85.800862734861298</v>
      </c>
      <c r="M972">
        <v>68.997161410773899</v>
      </c>
      <c r="N972">
        <v>0.86436691926396103</v>
      </c>
      <c r="O972">
        <v>33.868808567603701</v>
      </c>
      <c r="P972">
        <v>43.309352517985602</v>
      </c>
      <c r="Q972">
        <v>8.1615100327669995E-3</v>
      </c>
    </row>
    <row r="973" spans="1:17" hidden="1" x14ac:dyDescent="0.3">
      <c r="A973" t="s">
        <v>2097</v>
      </c>
      <c r="B973" t="s">
        <v>2098</v>
      </c>
      <c r="C973" t="str">
        <f>IFERROR(VLOOKUP(Table1[[#This Row],[Ticker]],[1]!Table2[[Symbol]:[Industry]],2,FALSE),"-")</f>
        <v>-</v>
      </c>
      <c r="D973" t="s">
        <v>528</v>
      </c>
      <c r="E973">
        <v>2964.192</v>
      </c>
      <c r="F973">
        <v>168.42</v>
      </c>
      <c r="G973">
        <v>250.32483215031399</v>
      </c>
      <c r="H973">
        <v>18.245219893311099</v>
      </c>
      <c r="I973">
        <v>117.067132409282</v>
      </c>
      <c r="J973">
        <v>8.9518551852206798</v>
      </c>
      <c r="K973">
        <v>142.62798704901601</v>
      </c>
      <c r="L973">
        <v>109.297786074104</v>
      </c>
      <c r="M973">
        <v>68.081579397530504</v>
      </c>
      <c r="N973">
        <v>1.2511428628250101</v>
      </c>
      <c r="O973">
        <v>2.7193919961999899</v>
      </c>
      <c r="P973">
        <v>282.33825198637902</v>
      </c>
      <c r="Q973">
        <v>4.8424283558371001E-2</v>
      </c>
    </row>
    <row r="974" spans="1:17" x14ac:dyDescent="0.3">
      <c r="A974" t="s">
        <v>2099</v>
      </c>
      <c r="B974" t="s">
        <v>2100</v>
      </c>
      <c r="C974" t="str">
        <f>IFERROR(VLOOKUP(Table1[[#This Row],[Ticker]],[1]!Table2[[Symbol]:[Industry]],2,FALSE),"-")</f>
        <v>-</v>
      </c>
      <c r="D974" t="s">
        <v>552</v>
      </c>
      <c r="E974">
        <v>2960.97194541</v>
      </c>
      <c r="F974">
        <v>990.3</v>
      </c>
      <c r="G974">
        <v>-9.6299443892820396</v>
      </c>
      <c r="H974">
        <v>-3.9458584347534398</v>
      </c>
      <c r="I974">
        <v>-28.979423931591999</v>
      </c>
      <c r="J974">
        <v>-0.70647683750454005</v>
      </c>
      <c r="K974">
        <v>1018.54109776015</v>
      </c>
      <c r="L974">
        <v>1008.58071589399</v>
      </c>
      <c r="M974">
        <v>52.132347053786802</v>
      </c>
      <c r="N974">
        <v>0.812234410778786</v>
      </c>
      <c r="O974">
        <v>27.633040492779902</v>
      </c>
      <c r="P974">
        <v>23.640676696422901</v>
      </c>
      <c r="Q974">
        <v>2.0841605574415001E-2</v>
      </c>
    </row>
    <row r="975" spans="1:17" hidden="1" x14ac:dyDescent="0.3">
      <c r="A975" t="s">
        <v>2101</v>
      </c>
      <c r="B975" t="s">
        <v>2102</v>
      </c>
      <c r="C975" t="str">
        <f>IFERROR(VLOOKUP(Table1[[#This Row],[Ticker]],[1]!Table2[[Symbol]:[Industry]],2,FALSE),"-")</f>
        <v>-</v>
      </c>
      <c r="D975" t="s">
        <v>359</v>
      </c>
      <c r="E975">
        <v>2957.96743178</v>
      </c>
      <c r="F975">
        <v>269.24</v>
      </c>
      <c r="G975">
        <v>-6.5999408036460396</v>
      </c>
      <c r="H975">
        <v>5.6322024297190003</v>
      </c>
      <c r="I975">
        <v>27.9678125417452</v>
      </c>
      <c r="J975">
        <v>3.9174871319741502</v>
      </c>
      <c r="K975">
        <v>230.39094964029599</v>
      </c>
      <c r="L975">
        <v>216.22068701955999</v>
      </c>
      <c r="M975">
        <v>86.438318122048202</v>
      </c>
      <c r="N975">
        <v>2.3570408651911698</v>
      </c>
      <c r="O975">
        <v>3.1941761996731399</v>
      </c>
      <c r="P975">
        <v>50.413407821229001</v>
      </c>
      <c r="Q975">
        <v>3.7168986877792E-2</v>
      </c>
    </row>
    <row r="976" spans="1:17" hidden="1" x14ac:dyDescent="0.3">
      <c r="A976" t="s">
        <v>2103</v>
      </c>
      <c r="B976" t="s">
        <v>2104</v>
      </c>
      <c r="C976" t="str">
        <f>IFERROR(VLOOKUP(Table1[[#This Row],[Ticker]],[1]!Table2[[Symbol]:[Industry]],2,FALSE),"-")</f>
        <v>-</v>
      </c>
      <c r="D976" t="s">
        <v>139</v>
      </c>
      <c r="E976">
        <v>2949.8449046999999</v>
      </c>
      <c r="F976">
        <v>576.04999999999995</v>
      </c>
      <c r="G976">
        <v>29.9140413876443</v>
      </c>
      <c r="H976">
        <v>-5.8742284595245398</v>
      </c>
      <c r="I976">
        <v>5.6817111691605602</v>
      </c>
      <c r="J976">
        <v>1.3210487317037201</v>
      </c>
      <c r="K976">
        <v>565.17993473356898</v>
      </c>
      <c r="L976">
        <v>484.75522654079703</v>
      </c>
      <c r="M976">
        <v>46.391916553646404</v>
      </c>
      <c r="N976">
        <v>0.24096648388980799</v>
      </c>
      <c r="O976">
        <v>12.386077597430701</v>
      </c>
      <c r="P976">
        <v>70.580396801895105</v>
      </c>
      <c r="Q976">
        <v>0.17940063924524599</v>
      </c>
    </row>
    <row r="977" spans="1:17" hidden="1" x14ac:dyDescent="0.3">
      <c r="A977" t="s">
        <v>2105</v>
      </c>
      <c r="B977" t="s">
        <v>2106</v>
      </c>
      <c r="C977" t="str">
        <f>IFERROR(VLOOKUP(Table1[[#This Row],[Ticker]],[1]!Table2[[Symbol]:[Industry]],2,FALSE),"-")</f>
        <v>-</v>
      </c>
      <c r="D977" t="s">
        <v>283</v>
      </c>
      <c r="E977">
        <v>2938.2440132249999</v>
      </c>
      <c r="F977">
        <v>273.95</v>
      </c>
      <c r="G977">
        <v>-11.0569689808985</v>
      </c>
      <c r="H977">
        <v>-3.5363942040923799</v>
      </c>
      <c r="I977">
        <v>-17.2646088558282</v>
      </c>
      <c r="J977">
        <v>1.9850659359343701</v>
      </c>
      <c r="K977">
        <v>274.41662867042999</v>
      </c>
      <c r="L977">
        <v>266.37642497300601</v>
      </c>
      <c r="M977">
        <v>56.674889689898599</v>
      </c>
      <c r="N977">
        <v>0.42799216941282497</v>
      </c>
      <c r="O977">
        <v>23.927724037232998</v>
      </c>
      <c r="P977">
        <v>30.235322082243801</v>
      </c>
      <c r="Q977">
        <v>2.1155482091792001E-2</v>
      </c>
    </row>
    <row r="978" spans="1:17" hidden="1" x14ac:dyDescent="0.3">
      <c r="A978" t="s">
        <v>2107</v>
      </c>
      <c r="B978" t="s">
        <v>2108</v>
      </c>
      <c r="C978" t="str">
        <f>IFERROR(VLOOKUP(Table1[[#This Row],[Ticker]],[1]!Table2[[Symbol]:[Industry]],2,FALSE),"-")</f>
        <v>-</v>
      </c>
      <c r="D978" t="s">
        <v>121</v>
      </c>
      <c r="E978">
        <v>2936.8035814</v>
      </c>
      <c r="F978">
        <v>4085.8</v>
      </c>
      <c r="G978">
        <v>26.1205766038123</v>
      </c>
      <c r="H978">
        <v>-6.8652707089826901</v>
      </c>
      <c r="I978">
        <v>4.00452167024077</v>
      </c>
      <c r="J978">
        <v>-1.4269364769256101</v>
      </c>
      <c r="K978">
        <v>4213.5076157891099</v>
      </c>
      <c r="L978">
        <v>3796.96831688166</v>
      </c>
      <c r="M978">
        <v>51.219413223046097</v>
      </c>
      <c r="N978">
        <v>0.77625916302924702</v>
      </c>
      <c r="O978">
        <v>25.874981643741702</v>
      </c>
      <c r="P978">
        <v>91.533845865366601</v>
      </c>
      <c r="Q978">
        <v>0.13375761149190399</v>
      </c>
    </row>
    <row r="979" spans="1:17" hidden="1" x14ac:dyDescent="0.3">
      <c r="A979" t="s">
        <v>2109</v>
      </c>
      <c r="B979" t="s">
        <v>2110</v>
      </c>
      <c r="C979" t="str">
        <f>IFERROR(VLOOKUP(Table1[[#This Row],[Ticker]],[1]!Table2[[Symbol]:[Industry]],2,FALSE),"-")</f>
        <v>-</v>
      </c>
      <c r="D979" t="s">
        <v>473</v>
      </c>
      <c r="E979">
        <v>2933.6413069999999</v>
      </c>
      <c r="F979">
        <v>517.25</v>
      </c>
      <c r="G979">
        <v>-5.9932068644141001</v>
      </c>
      <c r="H979">
        <v>1.36157412731248</v>
      </c>
      <c r="I979">
        <v>-12.068648269235901</v>
      </c>
      <c r="J979">
        <v>4.2204982372676403</v>
      </c>
      <c r="K979">
        <v>522.17821483595901</v>
      </c>
      <c r="L979">
        <v>506.68774698455599</v>
      </c>
      <c r="M979">
        <v>55.275196518326702</v>
      </c>
      <c r="N979">
        <v>1.0209806569753299</v>
      </c>
      <c r="O979">
        <v>27.5882068632189</v>
      </c>
      <c r="P979">
        <v>34.263465282284201</v>
      </c>
      <c r="Q979">
        <v>2.9314643515958E-2</v>
      </c>
    </row>
    <row r="980" spans="1:17" hidden="1" x14ac:dyDescent="0.3">
      <c r="A980" t="s">
        <v>2111</v>
      </c>
      <c r="B980" t="s">
        <v>2112</v>
      </c>
      <c r="C980" t="str">
        <f>IFERROR(VLOOKUP(Table1[[#This Row],[Ticker]],[1]!Table2[[Symbol]:[Industry]],2,FALSE),"-")</f>
        <v>-</v>
      </c>
      <c r="D980" t="s">
        <v>528</v>
      </c>
      <c r="E980">
        <v>2929.0416155359999</v>
      </c>
      <c r="F980">
        <v>122.48</v>
      </c>
      <c r="G980">
        <v>95.084557455904999</v>
      </c>
      <c r="H980">
        <v>1.4293555546042001</v>
      </c>
      <c r="I980">
        <v>45.337765688338997</v>
      </c>
      <c r="J980">
        <v>8.5006460226470502</v>
      </c>
      <c r="K980">
        <v>106.963020146715</v>
      </c>
      <c r="L980">
        <v>89.491821930186504</v>
      </c>
      <c r="M980">
        <v>77.0187165398155</v>
      </c>
      <c r="N980">
        <v>1.1078135452795299</v>
      </c>
      <c r="O980">
        <v>2.46570868713258</v>
      </c>
      <c r="P980">
        <v>143.984063745019</v>
      </c>
      <c r="Q980">
        <v>3.7503472173613002E-2</v>
      </c>
    </row>
    <row r="981" spans="1:17" hidden="1" x14ac:dyDescent="0.3">
      <c r="A981" t="s">
        <v>2113</v>
      </c>
      <c r="B981" t="s">
        <v>2114</v>
      </c>
      <c r="C981" t="str">
        <f>IFERROR(VLOOKUP(Table1[[#This Row],[Ticker]],[1]!Table2[[Symbol]:[Industry]],2,FALSE),"-")</f>
        <v>-</v>
      </c>
      <c r="D981" t="s">
        <v>317</v>
      </c>
      <c r="E981">
        <v>2925.46729839</v>
      </c>
      <c r="F981">
        <v>1138.1500000000001</v>
      </c>
      <c r="G981">
        <v>107.38239010998301</v>
      </c>
      <c r="H981">
        <v>22.528953413828798</v>
      </c>
      <c r="I981">
        <v>101.498736071143</v>
      </c>
      <c r="J981">
        <v>-7.6966388696614603</v>
      </c>
      <c r="K981">
        <v>943.91531471447399</v>
      </c>
      <c r="L981">
        <v>721.56680808271005</v>
      </c>
      <c r="M981">
        <v>62.227021272651101</v>
      </c>
      <c r="N981">
        <v>1.4630068886044501</v>
      </c>
      <c r="O981">
        <v>6.7521855642929296</v>
      </c>
      <c r="P981">
        <v>183.12189054726301</v>
      </c>
      <c r="Q981">
        <v>0.18688768881507301</v>
      </c>
    </row>
    <row r="982" spans="1:17" hidden="1" x14ac:dyDescent="0.3">
      <c r="A982" t="s">
        <v>2115</v>
      </c>
      <c r="B982" t="s">
        <v>2116</v>
      </c>
      <c r="C982" t="str">
        <f>IFERROR(VLOOKUP(Table1[[#This Row],[Ticker]],[1]!Table2[[Symbol]:[Industry]],2,FALSE),"-")</f>
        <v>-</v>
      </c>
      <c r="D982" t="s">
        <v>262</v>
      </c>
      <c r="E982">
        <v>2924.57</v>
      </c>
      <c r="F982">
        <v>14622.85</v>
      </c>
      <c r="G982">
        <v>-18.184913341588999</v>
      </c>
      <c r="H982">
        <v>-3.20030976908436</v>
      </c>
      <c r="I982">
        <v>2.2350753780302202</v>
      </c>
      <c r="J982">
        <v>-4.02477193449774</v>
      </c>
      <c r="K982">
        <v>14980.787657618501</v>
      </c>
      <c r="L982">
        <v>13782.603686398599</v>
      </c>
      <c r="M982">
        <v>39.1271826502892</v>
      </c>
      <c r="N982">
        <v>0.31957579328339297</v>
      </c>
      <c r="O982">
        <v>16.256748855387201</v>
      </c>
      <c r="P982">
        <v>40.590808576098397</v>
      </c>
      <c r="Q982">
        <v>0.14096687010651901</v>
      </c>
    </row>
    <row r="983" spans="1:17" hidden="1" x14ac:dyDescent="0.3">
      <c r="A983" t="s">
        <v>2117</v>
      </c>
      <c r="B983" t="s">
        <v>2118</v>
      </c>
      <c r="C983" t="str">
        <f>IFERROR(VLOOKUP(Table1[[#This Row],[Ticker]],[1]!Table2[[Symbol]:[Industry]],2,FALSE),"-")</f>
        <v>-</v>
      </c>
      <c r="D983" t="s">
        <v>1366</v>
      </c>
      <c r="E983">
        <v>2922.7845996000001</v>
      </c>
      <c r="F983">
        <v>554.79999999999995</v>
      </c>
      <c r="G983">
        <v>69.640829205468904</v>
      </c>
      <c r="H983">
        <v>3.5865523197499898</v>
      </c>
      <c r="I983">
        <v>64.977198524930898</v>
      </c>
      <c r="J983">
        <v>4.3601690012741603</v>
      </c>
      <c r="K983">
        <v>464.06928286756801</v>
      </c>
      <c r="L983">
        <v>346.28025261855203</v>
      </c>
      <c r="M983">
        <v>72.729113216714396</v>
      </c>
      <c r="N983">
        <v>0.83102747865962301</v>
      </c>
      <c r="O983">
        <v>3.1002162941600599</v>
      </c>
      <c r="P983">
        <v>162.13087644696401</v>
      </c>
      <c r="Q983">
        <v>9.7367525757961995E-2</v>
      </c>
    </row>
    <row r="984" spans="1:17" hidden="1" x14ac:dyDescent="0.3">
      <c r="A984" t="s">
        <v>2119</v>
      </c>
      <c r="B984" t="s">
        <v>2120</v>
      </c>
      <c r="C984" t="str">
        <f>IFERROR(VLOOKUP(Table1[[#This Row],[Ticker]],[1]!Table2[[Symbol]:[Industry]],2,FALSE),"-")</f>
        <v>-</v>
      </c>
      <c r="D984" t="s">
        <v>46</v>
      </c>
      <c r="E984">
        <v>2921.2947169250001</v>
      </c>
      <c r="F984">
        <v>2694.25</v>
      </c>
      <c r="G984">
        <v>40.882521541978299</v>
      </c>
      <c r="H984">
        <v>-16.118797354248901</v>
      </c>
      <c r="I984">
        <v>-5.1439069224721496</v>
      </c>
      <c r="J984">
        <v>-5.6521829292069503</v>
      </c>
      <c r="K984">
        <v>2948.2992221878699</v>
      </c>
      <c r="L984">
        <v>2564.8665294520101</v>
      </c>
      <c r="M984">
        <v>34.4235371699748</v>
      </c>
      <c r="N984">
        <v>0.69394905668527496</v>
      </c>
      <c r="O984">
        <v>37.622715041291599</v>
      </c>
      <c r="P984">
        <v>77.592116538131904</v>
      </c>
      <c r="Q984">
        <v>0.101298368847037</v>
      </c>
    </row>
    <row r="985" spans="1:17" hidden="1" x14ac:dyDescent="0.3">
      <c r="A985" t="s">
        <v>2121</v>
      </c>
      <c r="B985" t="s">
        <v>2122</v>
      </c>
      <c r="C985" t="str">
        <f>IFERROR(VLOOKUP(Table1[[#This Row],[Ticker]],[1]!Table2[[Symbol]:[Industry]],2,FALSE),"-")</f>
        <v>-</v>
      </c>
      <c r="D985" t="s">
        <v>933</v>
      </c>
      <c r="E985">
        <v>2919.1579120000001</v>
      </c>
      <c r="F985">
        <v>1279.3</v>
      </c>
      <c r="G985">
        <v>25.672784541388399</v>
      </c>
      <c r="H985">
        <v>33.116369365257697</v>
      </c>
      <c r="I985">
        <v>53.312551988080301</v>
      </c>
      <c r="J985">
        <v>17.4905190654666</v>
      </c>
      <c r="K985">
        <v>897.65915093712499</v>
      </c>
      <c r="L985">
        <v>802.64473228745203</v>
      </c>
      <c r="M985">
        <v>85.105689627874597</v>
      </c>
      <c r="N985">
        <v>2.3679741090984301</v>
      </c>
      <c r="O985">
        <v>3.1814273430782398</v>
      </c>
      <c r="P985">
        <v>99.097346509999198</v>
      </c>
      <c r="Q985">
        <v>7.6623867585918007E-2</v>
      </c>
    </row>
    <row r="986" spans="1:17" hidden="1" x14ac:dyDescent="0.3">
      <c r="A986" t="s">
        <v>2123</v>
      </c>
      <c r="B986" t="s">
        <v>2124</v>
      </c>
      <c r="C986" t="str">
        <f>IFERROR(VLOOKUP(Table1[[#This Row],[Ticker]],[1]!Table2[[Symbol]:[Industry]],2,FALSE),"-")</f>
        <v>-</v>
      </c>
      <c r="D986" t="s">
        <v>196</v>
      </c>
      <c r="E986">
        <v>2912.9252651100001</v>
      </c>
      <c r="F986">
        <v>2012.85</v>
      </c>
      <c r="G986">
        <v>21.384007809549701</v>
      </c>
      <c r="H986">
        <v>-5.1928185479426903</v>
      </c>
      <c r="I986">
        <v>-22.3555592183268</v>
      </c>
      <c r="J986">
        <v>1.4501236942255901E-2</v>
      </c>
      <c r="K986">
        <v>2052.7711760971201</v>
      </c>
      <c r="L986">
        <v>1841.6484709706899</v>
      </c>
      <c r="M986">
        <v>44.743670646445104</v>
      </c>
      <c r="N986">
        <v>0.41575032579411803</v>
      </c>
      <c r="O986">
        <v>23.208386119184201</v>
      </c>
      <c r="P986">
        <v>75.948426573426502</v>
      </c>
      <c r="Q986">
        <v>0.12606174769103501</v>
      </c>
    </row>
    <row r="987" spans="1:17" hidden="1" x14ac:dyDescent="0.3">
      <c r="A987" t="s">
        <v>2125</v>
      </c>
      <c r="B987" t="s">
        <v>2126</v>
      </c>
      <c r="C987" t="str">
        <f>IFERROR(VLOOKUP(Table1[[#This Row],[Ticker]],[1]!Table2[[Symbol]:[Industry]],2,FALSE),"-")</f>
        <v>-</v>
      </c>
      <c r="D987" t="s">
        <v>226</v>
      </c>
      <c r="E987">
        <v>2889.9503032500002</v>
      </c>
      <c r="F987">
        <v>1851.75</v>
      </c>
      <c r="G987">
        <v>67.034197395975596</v>
      </c>
      <c r="H987">
        <v>-8.9950857780289795</v>
      </c>
      <c r="I987">
        <v>-2.3989425594877001</v>
      </c>
      <c r="J987">
        <v>-1.110948820857</v>
      </c>
      <c r="K987">
        <v>1920.1501420833799</v>
      </c>
      <c r="L987">
        <v>1560.3210172730501</v>
      </c>
      <c r="M987">
        <v>43.432093289859701</v>
      </c>
      <c r="N987">
        <v>0.72061794414735503</v>
      </c>
      <c r="O987">
        <v>36.087484811664602</v>
      </c>
      <c r="P987">
        <v>105.75</v>
      </c>
    </row>
    <row r="988" spans="1:17" hidden="1" x14ac:dyDescent="0.3">
      <c r="A988" t="s">
        <v>2127</v>
      </c>
      <c r="B988" t="s">
        <v>2128</v>
      </c>
      <c r="C988" t="str">
        <f>IFERROR(VLOOKUP(Table1[[#This Row],[Ticker]],[1]!Table2[[Symbol]:[Industry]],2,FALSE),"-")</f>
        <v>-</v>
      </c>
      <c r="D988" t="s">
        <v>21</v>
      </c>
      <c r="E988">
        <v>2882.83297683</v>
      </c>
      <c r="F988">
        <v>727.95</v>
      </c>
      <c r="G988">
        <v>96.356178120429206</v>
      </c>
      <c r="H988">
        <v>-1.6517656348218901</v>
      </c>
      <c r="I988">
        <v>25.718907693749099</v>
      </c>
      <c r="J988">
        <v>1.8662923662350599</v>
      </c>
      <c r="K988">
        <v>663.62949176029895</v>
      </c>
      <c r="L988">
        <v>559.24264504785003</v>
      </c>
      <c r="M988">
        <v>58.0222374539985</v>
      </c>
      <c r="N988">
        <v>1.40229526889758</v>
      </c>
      <c r="O988">
        <v>6.7381001442406703</v>
      </c>
      <c r="P988">
        <v>143.82850443811699</v>
      </c>
      <c r="Q988">
        <v>0.13547121705038501</v>
      </c>
    </row>
    <row r="989" spans="1:17" hidden="1" x14ac:dyDescent="0.3">
      <c r="A989" t="s">
        <v>2129</v>
      </c>
      <c r="B989" t="s">
        <v>2130</v>
      </c>
      <c r="C989" t="str">
        <f>IFERROR(VLOOKUP(Table1[[#This Row],[Ticker]],[1]!Table2[[Symbol]:[Industry]],2,FALSE),"-")</f>
        <v>-</v>
      </c>
      <c r="D989" t="s">
        <v>121</v>
      </c>
      <c r="E989">
        <v>2879.2842120250002</v>
      </c>
      <c r="F989">
        <v>2242.25</v>
      </c>
      <c r="G989">
        <v>617.06296609563003</v>
      </c>
      <c r="H989">
        <v>138.68836753487599</v>
      </c>
      <c r="I989">
        <v>535.72300048749503</v>
      </c>
      <c r="J989">
        <v>8.6822881995364298</v>
      </c>
      <c r="K989">
        <v>1303.74386438952</v>
      </c>
      <c r="L989">
        <v>670.24040898081705</v>
      </c>
      <c r="M989">
        <v>69.115048410167105</v>
      </c>
      <c r="N989">
        <v>1.26695400378279</v>
      </c>
      <c r="O989">
        <v>16.3407291782807</v>
      </c>
      <c r="P989">
        <v>952.69953051643199</v>
      </c>
      <c r="Q989">
        <v>0.25709681414972002</v>
      </c>
    </row>
    <row r="990" spans="1:17" hidden="1" x14ac:dyDescent="0.3">
      <c r="A990" t="s">
        <v>2131</v>
      </c>
      <c r="B990" t="s">
        <v>2132</v>
      </c>
      <c r="C990" t="str">
        <f>IFERROR(VLOOKUP(Table1[[#This Row],[Ticker]],[1]!Table2[[Symbol]:[Industry]],2,FALSE),"-")</f>
        <v>-</v>
      </c>
      <c r="D990" t="s">
        <v>51</v>
      </c>
      <c r="E990">
        <v>2877.3224997000002</v>
      </c>
      <c r="F990">
        <v>339.9</v>
      </c>
      <c r="G990">
        <v>128.42692001490201</v>
      </c>
      <c r="H990">
        <v>20.638534911626198</v>
      </c>
      <c r="I990">
        <v>109.310813032474</v>
      </c>
      <c r="J990">
        <v>10.870562939786501</v>
      </c>
      <c r="K990">
        <v>273.83540465152203</v>
      </c>
      <c r="L990">
        <v>203.41905385511001</v>
      </c>
      <c r="M990">
        <v>69.119571667530295</v>
      </c>
      <c r="N990">
        <v>1.22290028604335</v>
      </c>
      <c r="O990">
        <v>7.0167696381288698</v>
      </c>
      <c r="P990">
        <v>203.88913723737099</v>
      </c>
      <c r="Q990">
        <v>6.5050216825788001E-2</v>
      </c>
    </row>
    <row r="991" spans="1:17" hidden="1" x14ac:dyDescent="0.3">
      <c r="A991" t="s">
        <v>2133</v>
      </c>
      <c r="B991" t="s">
        <v>2134</v>
      </c>
      <c r="C991" t="str">
        <f>IFERROR(VLOOKUP(Table1[[#This Row],[Ticker]],[1]!Table2[[Symbol]:[Industry]],2,FALSE),"-")</f>
        <v>-</v>
      </c>
      <c r="D991" t="s">
        <v>740</v>
      </c>
      <c r="E991">
        <v>2874.8078999999998</v>
      </c>
      <c r="F991">
        <v>33.729999999999997</v>
      </c>
      <c r="G991">
        <v>134.693264850708</v>
      </c>
      <c r="H991">
        <v>-4.4667376852174296</v>
      </c>
      <c r="I991">
        <v>-25.840710936868799</v>
      </c>
      <c r="J991">
        <v>-3.6201197529368998</v>
      </c>
      <c r="K991">
        <v>34.919407150432598</v>
      </c>
      <c r="L991">
        <v>32.032133372312401</v>
      </c>
      <c r="M991">
        <v>53.401539537418799</v>
      </c>
      <c r="N991">
        <v>1.8572510000139799</v>
      </c>
      <c r="O991">
        <v>34.153572487399899</v>
      </c>
      <c r="P991">
        <v>170.21830562787801</v>
      </c>
      <c r="Q991">
        <v>0.151444970292133</v>
      </c>
    </row>
    <row r="992" spans="1:17" x14ac:dyDescent="0.3">
      <c r="A992" t="s">
        <v>2135</v>
      </c>
      <c r="B992" t="s">
        <v>2136</v>
      </c>
      <c r="C992" t="str">
        <f>IFERROR(VLOOKUP(Table1[[#This Row],[Ticker]],[1]!Table2[[Symbol]:[Industry]],2,FALSE),"-")</f>
        <v>-</v>
      </c>
      <c r="D992" t="s">
        <v>262</v>
      </c>
      <c r="E992">
        <v>2851.1077722</v>
      </c>
      <c r="F992">
        <v>417.65</v>
      </c>
      <c r="G992">
        <v>-56.4937312194565</v>
      </c>
      <c r="H992">
        <v>-7.8123012733831798</v>
      </c>
      <c r="I992">
        <v>-29.677387682550101</v>
      </c>
      <c r="J992">
        <v>-3.7028648471302199E-3</v>
      </c>
      <c r="K992">
        <v>434.039341966677</v>
      </c>
      <c r="L992">
        <v>478.43771070322703</v>
      </c>
      <c r="M992">
        <v>48.9536807011741</v>
      </c>
      <c r="N992">
        <v>0.56105258906803501</v>
      </c>
      <c r="O992">
        <v>45.061654495390897</v>
      </c>
      <c r="P992">
        <v>4.9635586830862</v>
      </c>
      <c r="Q992">
        <v>-0.12859801937929399</v>
      </c>
    </row>
    <row r="993" spans="1:17" x14ac:dyDescent="0.3">
      <c r="A993" t="s">
        <v>2137</v>
      </c>
      <c r="B993" t="s">
        <v>2138</v>
      </c>
      <c r="C993" t="str">
        <f>IFERROR(VLOOKUP(Table1[[#This Row],[Ticker]],[1]!Table2[[Symbol]:[Industry]],2,FALSE),"-")</f>
        <v>-</v>
      </c>
      <c r="D993" t="s">
        <v>1906</v>
      </c>
      <c r="E993">
        <v>2848.423270238</v>
      </c>
      <c r="F993">
        <v>15.47</v>
      </c>
      <c r="G993">
        <v>-52.002351615773101</v>
      </c>
      <c r="H993">
        <v>-7.7408428244588601</v>
      </c>
      <c r="I993">
        <v>-41.9000286572725</v>
      </c>
      <c r="J993">
        <v>7.2173284870107102E-2</v>
      </c>
      <c r="K993">
        <v>15.436626307355599</v>
      </c>
      <c r="L993">
        <v>16.966706902763299</v>
      </c>
      <c r="M993">
        <v>61.946920727210099</v>
      </c>
      <c r="N993">
        <v>0.61877749577157104</v>
      </c>
      <c r="O993">
        <v>68.390433096315405</v>
      </c>
      <c r="P993">
        <v>20.389105058365701</v>
      </c>
      <c r="Q993">
        <v>2.1346745025969002E-2</v>
      </c>
    </row>
    <row r="994" spans="1:17" hidden="1" x14ac:dyDescent="0.3">
      <c r="A994" t="s">
        <v>2139</v>
      </c>
      <c r="B994" t="s">
        <v>2140</v>
      </c>
      <c r="C994" t="str">
        <f>IFERROR(VLOOKUP(Table1[[#This Row],[Ticker]],[1]!Table2[[Symbol]:[Industry]],2,FALSE),"-")</f>
        <v>-</v>
      </c>
      <c r="D994" t="s">
        <v>938</v>
      </c>
      <c r="E994">
        <v>2823.1416485999998</v>
      </c>
      <c r="F994">
        <v>428.4</v>
      </c>
      <c r="G994">
        <v>3.3946340453539201</v>
      </c>
      <c r="H994">
        <v>-3.1202271841963101</v>
      </c>
      <c r="I994">
        <v>4.23641099931878</v>
      </c>
      <c r="J994">
        <v>-2.3082646354443699</v>
      </c>
      <c r="K994">
        <v>393.241710066032</v>
      </c>
      <c r="M994">
        <v>59.050563951549996</v>
      </c>
      <c r="N994">
        <v>0.58102272848998704</v>
      </c>
      <c r="O994">
        <v>10.8543417366946</v>
      </c>
      <c r="P994">
        <v>51.807228915662598</v>
      </c>
    </row>
    <row r="995" spans="1:17" hidden="1" x14ac:dyDescent="0.3">
      <c r="A995" t="s">
        <v>2141</v>
      </c>
      <c r="B995" t="s">
        <v>2142</v>
      </c>
      <c r="C995" t="str">
        <f>IFERROR(VLOOKUP(Table1[[#This Row],[Ticker]],[1]!Table2[[Symbol]:[Industry]],2,FALSE),"-")</f>
        <v>-</v>
      </c>
      <c r="D995" t="s">
        <v>127</v>
      </c>
      <c r="E995">
        <v>2797.4359039999999</v>
      </c>
      <c r="F995">
        <v>579.4</v>
      </c>
      <c r="G995">
        <v>-5.7739472831007799</v>
      </c>
      <c r="H995">
        <v>-5.3525894672806702</v>
      </c>
      <c r="I995">
        <v>9.8261509091486303</v>
      </c>
      <c r="J995">
        <v>-1.6094111882795401</v>
      </c>
      <c r="K995">
        <v>595.26692939712598</v>
      </c>
      <c r="L995">
        <v>539.38469024025198</v>
      </c>
      <c r="M995">
        <v>43.633818131089498</v>
      </c>
      <c r="N995">
        <v>0.56796620330691805</v>
      </c>
      <c r="O995">
        <v>25.957887469796301</v>
      </c>
      <c r="P995">
        <v>40.460606060605997</v>
      </c>
      <c r="Q995">
        <v>2.9418821095865001E-2</v>
      </c>
    </row>
    <row r="996" spans="1:17" hidden="1" x14ac:dyDescent="0.3">
      <c r="A996" t="s">
        <v>2143</v>
      </c>
      <c r="B996" t="s">
        <v>2144</v>
      </c>
      <c r="C996" t="str">
        <f>IFERROR(VLOOKUP(Table1[[#This Row],[Ticker]],[1]!Table2[[Symbol]:[Industry]],2,FALSE),"-")</f>
        <v>-</v>
      </c>
      <c r="D996" t="s">
        <v>51</v>
      </c>
      <c r="E996">
        <v>2796.9734841599902</v>
      </c>
      <c r="F996">
        <v>1132.8</v>
      </c>
      <c r="G996">
        <v>28.4892270712133</v>
      </c>
      <c r="H996">
        <v>-2.2935585139793302</v>
      </c>
      <c r="I996">
        <v>2.9144877316790598</v>
      </c>
      <c r="J996">
        <v>2.7307846109481502</v>
      </c>
      <c r="K996">
        <v>1119.0699835097801</v>
      </c>
      <c r="L996">
        <v>997.467756887983</v>
      </c>
      <c r="M996">
        <v>54.326716381483998</v>
      </c>
      <c r="N996">
        <v>0.44822061791704798</v>
      </c>
      <c r="O996">
        <v>9.4632768361581903</v>
      </c>
      <c r="P996">
        <v>88.8157346445537</v>
      </c>
      <c r="Q996">
        <v>1.1879177327921001E-2</v>
      </c>
    </row>
    <row r="997" spans="1:17" hidden="1" x14ac:dyDescent="0.3">
      <c r="A997" t="s">
        <v>2145</v>
      </c>
      <c r="B997" t="s">
        <v>2146</v>
      </c>
      <c r="C997" t="str">
        <f>IFERROR(VLOOKUP(Table1[[#This Row],[Ticker]],[1]!Table2[[Symbol]:[Industry]],2,FALSE),"-")</f>
        <v>-</v>
      </c>
      <c r="D997" t="s">
        <v>953</v>
      </c>
      <c r="E997">
        <v>2785.9640024800001</v>
      </c>
      <c r="F997">
        <v>418.3</v>
      </c>
      <c r="G997">
        <v>401.023727660117</v>
      </c>
      <c r="H997">
        <v>29.982284911626198</v>
      </c>
      <c r="I997">
        <v>158.65812185587501</v>
      </c>
      <c r="J997">
        <v>10.8536188861318</v>
      </c>
      <c r="K997">
        <v>336.76768162648898</v>
      </c>
      <c r="L997">
        <v>223.928252408986</v>
      </c>
      <c r="M997">
        <v>79.682925242042302</v>
      </c>
      <c r="N997">
        <v>1.1881020809829199</v>
      </c>
      <c r="O997">
        <v>0</v>
      </c>
      <c r="Q997">
        <v>0.18701768243528999</v>
      </c>
    </row>
    <row r="998" spans="1:17" hidden="1" x14ac:dyDescent="0.3">
      <c r="A998" t="s">
        <v>2147</v>
      </c>
      <c r="B998" t="s">
        <v>2148</v>
      </c>
      <c r="C998" t="str">
        <f>IFERROR(VLOOKUP(Table1[[#This Row],[Ticker]],[1]!Table2[[Symbol]:[Industry]],2,FALSE),"-")</f>
        <v>-</v>
      </c>
      <c r="D998" t="s">
        <v>632</v>
      </c>
      <c r="E998">
        <v>2783.957684</v>
      </c>
      <c r="F998">
        <v>633.4</v>
      </c>
      <c r="G998">
        <v>-18.966399014837499</v>
      </c>
      <c r="H998">
        <v>-1.0234870416745401</v>
      </c>
      <c r="I998">
        <v>10.205818405408801</v>
      </c>
      <c r="J998">
        <v>-5.7152739843029403</v>
      </c>
      <c r="K998">
        <v>625.90219164329994</v>
      </c>
      <c r="L998">
        <v>567.80711630759595</v>
      </c>
      <c r="M998">
        <v>39.433853595418199</v>
      </c>
      <c r="N998">
        <v>0.51874781096121803</v>
      </c>
      <c r="O998">
        <v>10.514682664982599</v>
      </c>
      <c r="P998">
        <v>39.208791208791197</v>
      </c>
      <c r="Q998">
        <v>1.4862799330012E-2</v>
      </c>
    </row>
    <row r="999" spans="1:17" hidden="1" x14ac:dyDescent="0.3">
      <c r="A999" t="s">
        <v>2149</v>
      </c>
      <c r="B999" t="s">
        <v>2150</v>
      </c>
      <c r="C999" t="str">
        <f>IFERROR(VLOOKUP(Table1[[#This Row],[Ticker]],[1]!Table2[[Symbol]:[Industry]],2,FALSE),"-")</f>
        <v>-</v>
      </c>
      <c r="D999" t="s">
        <v>306</v>
      </c>
      <c r="E999">
        <v>2773.247895</v>
      </c>
      <c r="F999">
        <v>1208.25</v>
      </c>
      <c r="G999">
        <v>107.68479375362899</v>
      </c>
      <c r="H999">
        <v>27.5493109600481</v>
      </c>
      <c r="I999">
        <v>79.710872238326303</v>
      </c>
      <c r="J999">
        <v>3.00585907045408</v>
      </c>
      <c r="K999">
        <v>949.90208040312905</v>
      </c>
      <c r="L999">
        <v>750.90113865774401</v>
      </c>
      <c r="N999">
        <v>1.30220868539988</v>
      </c>
      <c r="O999">
        <v>2.6277674322367099</v>
      </c>
      <c r="P999">
        <v>149.123711340206</v>
      </c>
    </row>
    <row r="1000" spans="1:17" hidden="1" x14ac:dyDescent="0.3">
      <c r="A1000" t="s">
        <v>2151</v>
      </c>
      <c r="B1000" t="s">
        <v>2152</v>
      </c>
      <c r="C1000" t="str">
        <f>IFERROR(VLOOKUP(Table1[[#This Row],[Ticker]],[1]!Table2[[Symbol]:[Industry]],2,FALSE),"-")</f>
        <v>-</v>
      </c>
      <c r="D1000" t="s">
        <v>446</v>
      </c>
      <c r="E1000">
        <v>2762.89782384</v>
      </c>
      <c r="F1000">
        <v>426.8</v>
      </c>
      <c r="G1000">
        <v>130.30882921116699</v>
      </c>
      <c r="H1000">
        <v>-9.4123125460009192</v>
      </c>
      <c r="I1000">
        <v>-3.4611180356633202</v>
      </c>
      <c r="J1000">
        <v>-5.7993499531420998</v>
      </c>
      <c r="K1000">
        <v>434.95384861781901</v>
      </c>
      <c r="L1000">
        <v>365.99831713570899</v>
      </c>
      <c r="M1000">
        <v>36.946903103943299</v>
      </c>
      <c r="N1000">
        <v>0.46349894189072199</v>
      </c>
      <c r="O1000">
        <v>20.360824742268001</v>
      </c>
      <c r="P1000">
        <v>171.84713375796099</v>
      </c>
      <c r="Q1000">
        <v>0.13455121229070299</v>
      </c>
    </row>
    <row r="1001" spans="1:17" hidden="1" x14ac:dyDescent="0.3">
      <c r="A1001" t="s">
        <v>2153</v>
      </c>
      <c r="B1001" t="s">
        <v>2154</v>
      </c>
      <c r="C1001" t="str">
        <f>IFERROR(VLOOKUP(Table1[[#This Row],[Ticker]],[1]!Table2[[Symbol]:[Industry]],2,FALSE),"-")</f>
        <v>-</v>
      </c>
      <c r="D1001" t="s">
        <v>80</v>
      </c>
      <c r="E1001">
        <v>2762.1035840999998</v>
      </c>
      <c r="F1001">
        <v>1004.5</v>
      </c>
      <c r="G1001">
        <v>175.88157593834501</v>
      </c>
      <c r="H1001">
        <v>1.32571269634734</v>
      </c>
      <c r="I1001">
        <v>22.4123790319702</v>
      </c>
      <c r="J1001">
        <v>7.35075364178355</v>
      </c>
      <c r="K1001">
        <v>921.48786313805601</v>
      </c>
      <c r="L1001">
        <v>764.44668949167897</v>
      </c>
      <c r="M1001">
        <v>64.005586791159999</v>
      </c>
      <c r="N1001">
        <v>1.1120686413824401</v>
      </c>
      <c r="O1001">
        <v>3.9273270283723201</v>
      </c>
      <c r="P1001">
        <v>210.99071207430299</v>
      </c>
      <c r="Q1001">
        <v>8.4218756483893001E-2</v>
      </c>
    </row>
    <row r="1002" spans="1:17" x14ac:dyDescent="0.3">
      <c r="A1002" t="s">
        <v>2155</v>
      </c>
      <c r="B1002" t="s">
        <v>2156</v>
      </c>
      <c r="C1002" t="str">
        <f>IFERROR(VLOOKUP(Table1[[#This Row],[Ticker]],[1]!Table2[[Symbol]:[Industry]],2,FALSE),"-")</f>
        <v>-</v>
      </c>
      <c r="D1002" t="s">
        <v>1187</v>
      </c>
      <c r="E1002">
        <v>2759.5533971499999</v>
      </c>
      <c r="F1002">
        <v>381.7</v>
      </c>
      <c r="G1002">
        <v>-61.062387180311802</v>
      </c>
      <c r="H1002">
        <v>-17.7804354845427</v>
      </c>
      <c r="I1002">
        <v>-21.374230267343201</v>
      </c>
      <c r="J1002">
        <v>-3.4226375667047901</v>
      </c>
      <c r="K1002">
        <v>410.49611686622302</v>
      </c>
      <c r="L1002">
        <v>427.01985220030002</v>
      </c>
      <c r="M1002">
        <v>38.640635812083602</v>
      </c>
      <c r="N1002">
        <v>0.89432205905944795</v>
      </c>
      <c r="O1002">
        <v>61.108200157191497</v>
      </c>
      <c r="P1002">
        <v>21.174603174603099</v>
      </c>
      <c r="Q1002">
        <v>-1.2055698029728E-2</v>
      </c>
    </row>
    <row r="1003" spans="1:17" hidden="1" x14ac:dyDescent="0.3">
      <c r="A1003" t="s">
        <v>2157</v>
      </c>
      <c r="B1003" t="s">
        <v>2158</v>
      </c>
      <c r="C1003" t="str">
        <f>IFERROR(VLOOKUP(Table1[[#This Row],[Ticker]],[1]!Table2[[Symbol]:[Industry]],2,FALSE),"-")</f>
        <v>-</v>
      </c>
      <c r="D1003" t="s">
        <v>368</v>
      </c>
      <c r="E1003">
        <v>2758.5033588749998</v>
      </c>
      <c r="F1003">
        <v>1848.55</v>
      </c>
      <c r="G1003">
        <v>-51.128725945993203</v>
      </c>
      <c r="H1003">
        <v>-5.0245989417920001</v>
      </c>
      <c r="I1003">
        <v>-19.228893828536201</v>
      </c>
      <c r="J1003">
        <v>-0.37935669503410502</v>
      </c>
      <c r="K1003">
        <v>1891.9684995683201</v>
      </c>
      <c r="L1003">
        <v>1982.45408599342</v>
      </c>
      <c r="M1003">
        <v>43.428692920391804</v>
      </c>
      <c r="N1003">
        <v>0.51896886634875505</v>
      </c>
      <c r="O1003">
        <v>36.341997782045297</v>
      </c>
      <c r="P1003">
        <v>9.3816568047337299</v>
      </c>
      <c r="Q1003">
        <v>-0.1078401936607</v>
      </c>
    </row>
    <row r="1004" spans="1:17" hidden="1" x14ac:dyDescent="0.3">
      <c r="A1004" t="s">
        <v>2159</v>
      </c>
      <c r="B1004" t="s">
        <v>2160</v>
      </c>
      <c r="C1004" t="str">
        <f>IFERROR(VLOOKUP(Table1[[#This Row],[Ticker]],[1]!Table2[[Symbol]:[Industry]],2,FALSE),"-")</f>
        <v>-</v>
      </c>
      <c r="D1004" t="s">
        <v>127</v>
      </c>
      <c r="E1004">
        <v>2751.16271964</v>
      </c>
      <c r="F1004">
        <v>51.9</v>
      </c>
      <c r="G1004">
        <v>11.138540271390401</v>
      </c>
      <c r="H1004">
        <v>1.2427228324586701</v>
      </c>
      <c r="I1004">
        <v>25.257588706294499</v>
      </c>
      <c r="J1004">
        <v>10.395997606158099</v>
      </c>
      <c r="K1004">
        <v>44.989934923050001</v>
      </c>
      <c r="L1004">
        <v>39.938073910307402</v>
      </c>
      <c r="M1004">
        <v>78.762908960326001</v>
      </c>
      <c r="N1004">
        <v>0.90025250523589795</v>
      </c>
      <c r="O1004">
        <v>2.8901734104046199</v>
      </c>
      <c r="P1004">
        <v>69.165580182529297</v>
      </c>
      <c r="Q1004">
        <v>0.128438455809021</v>
      </c>
    </row>
    <row r="1005" spans="1:17" x14ac:dyDescent="0.3">
      <c r="A1005" t="s">
        <v>2161</v>
      </c>
      <c r="B1005" t="s">
        <v>2162</v>
      </c>
      <c r="C1005" t="str">
        <f>IFERROR(VLOOKUP(Table1[[#This Row],[Ticker]],[1]!Table2[[Symbol]:[Industry]],2,FALSE),"-")</f>
        <v>-</v>
      </c>
      <c r="D1005" t="s">
        <v>46</v>
      </c>
      <c r="E1005">
        <v>2750.1492506250001</v>
      </c>
      <c r="F1005">
        <v>693.75</v>
      </c>
      <c r="G1005">
        <v>-43.6488582054102</v>
      </c>
      <c r="H1005">
        <v>-2.9032887712493798</v>
      </c>
      <c r="I1005">
        <v>-12.4408095863055</v>
      </c>
      <c r="J1005">
        <v>-2.0118474515688298</v>
      </c>
      <c r="K1005">
        <v>681.03701799730504</v>
      </c>
      <c r="L1005">
        <v>695.35177921413901</v>
      </c>
      <c r="M1005">
        <v>58.4153018598182</v>
      </c>
      <c r="N1005">
        <v>0.80924008329364105</v>
      </c>
      <c r="O1005">
        <v>20.936936936936899</v>
      </c>
      <c r="P1005">
        <v>15.6442740456742</v>
      </c>
      <c r="Q1005">
        <v>3.1759683951676998E-2</v>
      </c>
    </row>
    <row r="1006" spans="1:17" hidden="1" x14ac:dyDescent="0.3">
      <c r="A1006" t="s">
        <v>2163</v>
      </c>
      <c r="B1006" t="s">
        <v>2164</v>
      </c>
      <c r="C1006" t="str">
        <f>IFERROR(VLOOKUP(Table1[[#This Row],[Ticker]],[1]!Table2[[Symbol]:[Industry]],2,FALSE),"-")</f>
        <v>-</v>
      </c>
      <c r="D1006" t="s">
        <v>300</v>
      </c>
      <c r="E1006">
        <v>2747.2577500000002</v>
      </c>
      <c r="F1006">
        <v>4378.1000000000004</v>
      </c>
      <c r="G1006">
        <v>2081.3058614044799</v>
      </c>
      <c r="H1006">
        <v>7.7507013896602501</v>
      </c>
      <c r="I1006">
        <v>298.639310626412</v>
      </c>
      <c r="J1006">
        <v>32.953856426894397</v>
      </c>
      <c r="K1006">
        <v>3260.79755459237</v>
      </c>
      <c r="L1006">
        <v>2021.0851017894699</v>
      </c>
      <c r="M1006">
        <v>80.274142041748107</v>
      </c>
      <c r="N1006">
        <v>0.937428935820669</v>
      </c>
      <c r="O1006">
        <v>0</v>
      </c>
      <c r="P1006">
        <v>2585.9509202453901</v>
      </c>
      <c r="Q1006">
        <v>0.23682924445950199</v>
      </c>
    </row>
    <row r="1007" spans="1:17" hidden="1" x14ac:dyDescent="0.3">
      <c r="A1007" t="s">
        <v>2165</v>
      </c>
      <c r="B1007" t="s">
        <v>2166</v>
      </c>
      <c r="C1007" t="str">
        <f>IFERROR(VLOOKUP(Table1[[#This Row],[Ticker]],[1]!Table2[[Symbol]:[Industry]],2,FALSE),"-")</f>
        <v>-</v>
      </c>
      <c r="D1007" t="s">
        <v>385</v>
      </c>
      <c r="E1007">
        <v>2743.12753316</v>
      </c>
      <c r="F1007">
        <v>926.8</v>
      </c>
      <c r="G1007">
        <v>48.118321095001903</v>
      </c>
      <c r="H1007">
        <v>14.4510628651116</v>
      </c>
      <c r="I1007">
        <v>55.854116481957199</v>
      </c>
      <c r="J1007">
        <v>-1.8537566515769099</v>
      </c>
      <c r="K1007">
        <v>788.01035608948303</v>
      </c>
      <c r="L1007">
        <v>648.775538184124</v>
      </c>
      <c r="M1007">
        <v>67.756407622524506</v>
      </c>
      <c r="N1007">
        <v>0.697591102771008</v>
      </c>
      <c r="O1007">
        <v>4.12170910660336</v>
      </c>
      <c r="P1007">
        <v>103.04524044254499</v>
      </c>
      <c r="Q1007">
        <v>5.6398090317461999E-2</v>
      </c>
    </row>
    <row r="1008" spans="1:17" hidden="1" x14ac:dyDescent="0.3">
      <c r="A1008" t="s">
        <v>2167</v>
      </c>
      <c r="B1008" t="s">
        <v>2168</v>
      </c>
      <c r="C1008" t="str">
        <f>IFERROR(VLOOKUP(Table1[[#This Row],[Ticker]],[1]!Table2[[Symbol]:[Industry]],2,FALSE),"-")</f>
        <v>-</v>
      </c>
      <c r="D1008" t="s">
        <v>80</v>
      </c>
      <c r="E1008">
        <v>2741.8387400000001</v>
      </c>
      <c r="F1008">
        <v>884.35</v>
      </c>
      <c r="G1008">
        <v>63.339220666131503</v>
      </c>
      <c r="H1008">
        <v>22.557475754579901</v>
      </c>
      <c r="I1008">
        <v>65.793354123746397</v>
      </c>
      <c r="J1008">
        <v>-1.20797700914016</v>
      </c>
      <c r="K1008">
        <v>761.53510033083103</v>
      </c>
      <c r="L1008">
        <v>601.250779480505</v>
      </c>
      <c r="M1008">
        <v>60.449328512666902</v>
      </c>
      <c r="N1008">
        <v>2.4727083533232999</v>
      </c>
      <c r="O1008">
        <v>7.0842992028043099</v>
      </c>
      <c r="P1008">
        <v>109.984566069096</v>
      </c>
      <c r="Q1008">
        <v>5.6953291016142001E-2</v>
      </c>
    </row>
    <row r="1009" spans="1:17" hidden="1" x14ac:dyDescent="0.3">
      <c r="A1009" t="s">
        <v>2169</v>
      </c>
      <c r="B1009" t="s">
        <v>2170</v>
      </c>
      <c r="C1009" t="str">
        <f>IFERROR(VLOOKUP(Table1[[#This Row],[Ticker]],[1]!Table2[[Symbol]:[Industry]],2,FALSE),"-")</f>
        <v>-</v>
      </c>
      <c r="D1009" t="s">
        <v>223</v>
      </c>
      <c r="E1009">
        <v>2741.5481336459902</v>
      </c>
      <c r="F1009">
        <v>56.07</v>
      </c>
      <c r="G1009">
        <v>74.779281739215904</v>
      </c>
      <c r="H1009">
        <v>-5.1360510096988596</v>
      </c>
      <c r="I1009">
        <v>11.457603397987899</v>
      </c>
      <c r="J1009">
        <v>0.84709561609562301</v>
      </c>
      <c r="K1009">
        <v>51.781406556762398</v>
      </c>
      <c r="L1009">
        <v>43.597410994932403</v>
      </c>
      <c r="M1009">
        <v>54.124876747054003</v>
      </c>
      <c r="N1009">
        <v>0.54024960752188</v>
      </c>
      <c r="O1009">
        <v>22.846441947565499</v>
      </c>
      <c r="P1009">
        <v>107.666666666666</v>
      </c>
      <c r="Q1009">
        <v>7.8273556666907995E-2</v>
      </c>
    </row>
    <row r="1010" spans="1:17" hidden="1" x14ac:dyDescent="0.3">
      <c r="A1010" t="s">
        <v>2171</v>
      </c>
      <c r="B1010" t="s">
        <v>2172</v>
      </c>
      <c r="C1010" t="str">
        <f>IFERROR(VLOOKUP(Table1[[#This Row],[Ticker]],[1]!Table2[[Symbol]:[Industry]],2,FALSE),"-")</f>
        <v>-</v>
      </c>
      <c r="D1010" t="s">
        <v>1848</v>
      </c>
      <c r="E1010">
        <v>2736.5132948999999</v>
      </c>
      <c r="F1010">
        <v>684.05</v>
      </c>
      <c r="G1010">
        <v>4555.4182178456003</v>
      </c>
      <c r="H1010">
        <v>5.9588474116261896</v>
      </c>
      <c r="I1010">
        <v>129.56928799250201</v>
      </c>
      <c r="J1010">
        <v>2.7859691580489501</v>
      </c>
      <c r="K1010">
        <v>670.05533746142601</v>
      </c>
      <c r="L1010">
        <v>419.95464326108998</v>
      </c>
      <c r="M1010">
        <v>50.528015783723902</v>
      </c>
      <c r="N1010">
        <v>0.53174303039791004</v>
      </c>
      <c r="O1010">
        <v>38.688692347050598</v>
      </c>
    </row>
    <row r="1011" spans="1:17" hidden="1" x14ac:dyDescent="0.3">
      <c r="A1011" t="s">
        <v>2173</v>
      </c>
      <c r="B1011" t="s">
        <v>2174</v>
      </c>
      <c r="C1011" t="str">
        <f>IFERROR(VLOOKUP(Table1[[#This Row],[Ticker]],[1]!Table2[[Symbol]:[Industry]],2,FALSE),"-")</f>
        <v>-</v>
      </c>
      <c r="D1011" t="s">
        <v>72</v>
      </c>
      <c r="E1011">
        <v>2735.9605000000001</v>
      </c>
      <c r="F1011">
        <v>1020.5</v>
      </c>
      <c r="G1011">
        <v>298.47582971295998</v>
      </c>
      <c r="H1011">
        <v>-4.9765110301808404</v>
      </c>
      <c r="I1011">
        <v>21.214153445471201</v>
      </c>
      <c r="J1011">
        <v>6.94121370888766</v>
      </c>
      <c r="K1011">
        <v>1046.1372468539701</v>
      </c>
      <c r="L1011">
        <v>914.50376755298998</v>
      </c>
      <c r="M1011">
        <v>76.618053509622499</v>
      </c>
      <c r="N1011">
        <v>0.58720864029261</v>
      </c>
      <c r="O1011">
        <v>55.609995100440898</v>
      </c>
      <c r="P1011">
        <v>360.09918845806999</v>
      </c>
      <c r="Q1011">
        <v>0.192013972756052</v>
      </c>
    </row>
    <row r="1012" spans="1:17" hidden="1" x14ac:dyDescent="0.3">
      <c r="A1012" t="s">
        <v>2175</v>
      </c>
      <c r="B1012" t="s">
        <v>2176</v>
      </c>
      <c r="C1012" t="str">
        <f>IFERROR(VLOOKUP(Table1[[#This Row],[Ticker]],[1]!Table2[[Symbol]:[Industry]],2,FALSE),"-")</f>
        <v>-</v>
      </c>
      <c r="D1012" t="s">
        <v>528</v>
      </c>
      <c r="E1012">
        <v>2726.83489418</v>
      </c>
      <c r="F1012">
        <v>805.1</v>
      </c>
      <c r="G1012">
        <v>113.229994035136</v>
      </c>
      <c r="H1012">
        <v>20.523076896359001</v>
      </c>
      <c r="I1012">
        <v>17.269190807916999</v>
      </c>
      <c r="J1012">
        <v>1.7845718995690101</v>
      </c>
      <c r="K1012">
        <v>652.38386271198601</v>
      </c>
      <c r="L1012">
        <v>548.830442195871</v>
      </c>
      <c r="M1012">
        <v>69.956935246308504</v>
      </c>
      <c r="N1012">
        <v>1.6831569168716001</v>
      </c>
      <c r="O1012">
        <v>4.1361321574959504</v>
      </c>
      <c r="P1012">
        <v>160.59232885580099</v>
      </c>
      <c r="Q1012">
        <v>0.153778978071206</v>
      </c>
    </row>
    <row r="1013" spans="1:17" hidden="1" x14ac:dyDescent="0.3">
      <c r="A1013" t="s">
        <v>2177</v>
      </c>
      <c r="B1013" t="s">
        <v>2178</v>
      </c>
      <c r="C1013" t="str">
        <f>IFERROR(VLOOKUP(Table1[[#This Row],[Ticker]],[1]!Table2[[Symbol]:[Industry]],2,FALSE),"-")</f>
        <v>-</v>
      </c>
      <c r="D1013" t="s">
        <v>101</v>
      </c>
      <c r="E1013">
        <v>2719.6181999999999</v>
      </c>
      <c r="F1013">
        <v>407.8</v>
      </c>
      <c r="G1013">
        <v>151.28867819701901</v>
      </c>
      <c r="H1013">
        <v>-1.69404084594955</v>
      </c>
      <c r="I1013">
        <v>-17.5206429037727</v>
      </c>
      <c r="J1013">
        <v>2.1392265150048</v>
      </c>
      <c r="K1013">
        <v>406.50367028139198</v>
      </c>
      <c r="L1013">
        <v>350.928385611853</v>
      </c>
      <c r="M1013">
        <v>60.854754280502597</v>
      </c>
      <c r="N1013">
        <v>1.0757227247546799</v>
      </c>
      <c r="O1013">
        <v>26.017655713585</v>
      </c>
      <c r="P1013">
        <v>191.28571428571399</v>
      </c>
      <c r="Q1013">
        <v>0.238051782952997</v>
      </c>
    </row>
    <row r="1014" spans="1:17" hidden="1" x14ac:dyDescent="0.3">
      <c r="A1014" t="s">
        <v>2179</v>
      </c>
      <c r="B1014" t="s">
        <v>2180</v>
      </c>
      <c r="C1014" t="str">
        <f>IFERROR(VLOOKUP(Table1[[#This Row],[Ticker]],[1]!Table2[[Symbol]:[Industry]],2,FALSE),"-")</f>
        <v>-</v>
      </c>
      <c r="D1014" t="s">
        <v>172</v>
      </c>
      <c r="E1014">
        <v>2715.7745967750002</v>
      </c>
      <c r="F1014">
        <v>414.45</v>
      </c>
      <c r="G1014">
        <v>4.4008050096294404</v>
      </c>
      <c r="H1014">
        <v>-9.1813448358980096</v>
      </c>
      <c r="I1014">
        <v>22.299056010919699</v>
      </c>
      <c r="J1014">
        <v>-6.2397466111098199</v>
      </c>
      <c r="K1014">
        <v>416.42601874827898</v>
      </c>
      <c r="L1014">
        <v>362.69410292100099</v>
      </c>
      <c r="M1014">
        <v>40.278035661907502</v>
      </c>
      <c r="N1014">
        <v>0.90034957043930297</v>
      </c>
      <c r="O1014">
        <v>16.781276390396901</v>
      </c>
      <c r="P1014">
        <v>67.793522267206399</v>
      </c>
      <c r="Q1014">
        <v>0.12889888644516201</v>
      </c>
    </row>
    <row r="1015" spans="1:17" hidden="1" x14ac:dyDescent="0.3">
      <c r="A1015" t="s">
        <v>2181</v>
      </c>
      <c r="B1015" t="s">
        <v>2182</v>
      </c>
      <c r="C1015" t="str">
        <f>IFERROR(VLOOKUP(Table1[[#This Row],[Ticker]],[1]!Table2[[Symbol]:[Industry]],2,FALSE),"-")</f>
        <v>-</v>
      </c>
      <c r="D1015" t="s">
        <v>46</v>
      </c>
      <c r="E1015">
        <v>2712.5806116599902</v>
      </c>
      <c r="F1015">
        <v>646.65</v>
      </c>
      <c r="G1015">
        <v>-14.8037131238277</v>
      </c>
      <c r="H1015">
        <v>11.1668476670387</v>
      </c>
      <c r="I1015">
        <v>-17.056808506163499</v>
      </c>
      <c r="J1015">
        <v>17.1407967083552</v>
      </c>
      <c r="K1015">
        <v>562.85136774979196</v>
      </c>
      <c r="L1015">
        <v>569.239089397572</v>
      </c>
      <c r="M1015">
        <v>82.820261324074494</v>
      </c>
      <c r="N1015">
        <v>1.03748926620935</v>
      </c>
      <c r="O1015">
        <v>31.446686770277498</v>
      </c>
      <c r="P1015">
        <v>49.4971679574615</v>
      </c>
      <c r="Q1015">
        <v>0.187926775730096</v>
      </c>
    </row>
    <row r="1016" spans="1:17" hidden="1" x14ac:dyDescent="0.3">
      <c r="A1016" t="s">
        <v>2183</v>
      </c>
      <c r="B1016" t="s">
        <v>2184</v>
      </c>
      <c r="C1016" t="str">
        <f>IFERROR(VLOOKUP(Table1[[#This Row],[Ticker]],[1]!Table2[[Symbol]:[Industry]],2,FALSE),"-")</f>
        <v>-</v>
      </c>
      <c r="D1016" t="s">
        <v>407</v>
      </c>
      <c r="E1016">
        <v>2710.0839074299902</v>
      </c>
      <c r="F1016">
        <v>1174.9000000000001</v>
      </c>
      <c r="G1016">
        <v>-43.295725339962097</v>
      </c>
      <c r="H1016">
        <v>-2.0786057817430401</v>
      </c>
      <c r="I1016">
        <v>-21.4501187784088</v>
      </c>
      <c r="J1016">
        <v>-1.1673274419074899</v>
      </c>
      <c r="K1016">
        <v>1182.1603607049301</v>
      </c>
      <c r="L1016">
        <v>1210.6196518166901</v>
      </c>
      <c r="M1016">
        <v>49.598516684963897</v>
      </c>
      <c r="N1016">
        <v>0.79638915331181304</v>
      </c>
      <c r="O1016">
        <v>22.563622435951899</v>
      </c>
      <c r="P1016">
        <v>7.6901924839596703</v>
      </c>
      <c r="Q1016">
        <v>-2.1894939114319001E-2</v>
      </c>
    </row>
    <row r="1017" spans="1:17" hidden="1" x14ac:dyDescent="0.3">
      <c r="A1017" t="s">
        <v>2185</v>
      </c>
      <c r="B1017" t="s">
        <v>2186</v>
      </c>
      <c r="C1017" t="str">
        <f>IFERROR(VLOOKUP(Table1[[#This Row],[Ticker]],[1]!Table2[[Symbol]:[Industry]],2,FALSE),"-")</f>
        <v>-</v>
      </c>
      <c r="D1017" t="s">
        <v>335</v>
      </c>
      <c r="E1017">
        <v>2701.816039455</v>
      </c>
      <c r="F1017">
        <v>817.45</v>
      </c>
      <c r="G1017">
        <v>26.161040738618901</v>
      </c>
      <c r="H1017">
        <v>24.888534911626198</v>
      </c>
      <c r="I1017">
        <v>54.998307216171497</v>
      </c>
      <c r="J1017">
        <v>3.8068859838556302</v>
      </c>
      <c r="K1017">
        <v>642.16462278714403</v>
      </c>
      <c r="L1017">
        <v>542.25780966373998</v>
      </c>
      <c r="M1017">
        <v>89.993351360713305</v>
      </c>
      <c r="N1017">
        <v>1.7039406400858199</v>
      </c>
      <c r="O1017">
        <v>0.80127224906720795</v>
      </c>
      <c r="P1017">
        <v>99.621489621489602</v>
      </c>
      <c r="Q1017">
        <v>-3.6535462705408001E-2</v>
      </c>
    </row>
    <row r="1018" spans="1:17" hidden="1" x14ac:dyDescent="0.3">
      <c r="A1018" t="s">
        <v>2187</v>
      </c>
      <c r="B1018" t="s">
        <v>2188</v>
      </c>
      <c r="C1018" t="str">
        <f>IFERROR(VLOOKUP(Table1[[#This Row],[Ticker]],[1]!Table2[[Symbol]:[Industry]],2,FALSE),"-")</f>
        <v>-</v>
      </c>
      <c r="D1018" t="s">
        <v>473</v>
      </c>
      <c r="E1018">
        <v>2701.4493032</v>
      </c>
      <c r="F1018">
        <v>339.7</v>
      </c>
      <c r="G1018">
        <v>-1.4004702042888699</v>
      </c>
      <c r="H1018">
        <v>18.495640540535099</v>
      </c>
      <c r="I1018">
        <v>7.9954496865281799</v>
      </c>
      <c r="J1018">
        <v>5.4263090601923603</v>
      </c>
      <c r="K1018">
        <v>301.80729430528402</v>
      </c>
      <c r="L1018">
        <v>278.70143267695801</v>
      </c>
      <c r="M1018">
        <v>62.5898145128807</v>
      </c>
      <c r="N1018">
        <v>1.6461417539091601</v>
      </c>
      <c r="O1018">
        <v>6.5646158375036698</v>
      </c>
      <c r="P1018">
        <v>49.746528543090101</v>
      </c>
      <c r="Q1018">
        <v>-4.4637511278991002E-2</v>
      </c>
    </row>
    <row r="1019" spans="1:17" hidden="1" x14ac:dyDescent="0.3">
      <c r="A1019" t="s">
        <v>2189</v>
      </c>
      <c r="B1019" t="s">
        <v>2190</v>
      </c>
      <c r="C1019" t="str">
        <f>IFERROR(VLOOKUP(Table1[[#This Row],[Ticker]],[1]!Table2[[Symbol]:[Industry]],2,FALSE),"-")</f>
        <v>-</v>
      </c>
      <c r="D1019" t="s">
        <v>193</v>
      </c>
      <c r="E1019">
        <v>2701.4478093399998</v>
      </c>
      <c r="F1019">
        <v>2889.95</v>
      </c>
      <c r="G1019">
        <v>3.00940086789431</v>
      </c>
      <c r="H1019">
        <v>-1.6673367070942799</v>
      </c>
      <c r="I1019">
        <v>9.5628796772056308</v>
      </c>
      <c r="J1019">
        <v>3.5870285863511802</v>
      </c>
      <c r="K1019">
        <v>2800.2584221726302</v>
      </c>
      <c r="L1019">
        <v>2575.0464227669499</v>
      </c>
      <c r="M1019">
        <v>63.424648360857297</v>
      </c>
      <c r="N1019">
        <v>1.5869614821431599</v>
      </c>
      <c r="O1019">
        <v>4.9775947680755701</v>
      </c>
      <c r="P1019">
        <v>37.682229633158599</v>
      </c>
      <c r="Q1019">
        <v>6.4881683893694003E-2</v>
      </c>
    </row>
    <row r="1020" spans="1:17" hidden="1" x14ac:dyDescent="0.3">
      <c r="A1020" t="s">
        <v>2191</v>
      </c>
      <c r="B1020" t="s">
        <v>2192</v>
      </c>
      <c r="C1020" t="str">
        <f>IFERROR(VLOOKUP(Table1[[#This Row],[Ticker]],[1]!Table2[[Symbol]:[Industry]],2,FALSE),"-")</f>
        <v>-</v>
      </c>
      <c r="D1020" t="s">
        <v>193</v>
      </c>
      <c r="E1020">
        <v>2699.719514765</v>
      </c>
      <c r="F1020">
        <v>1890.85</v>
      </c>
      <c r="G1020">
        <v>64.127317825579098</v>
      </c>
      <c r="H1020">
        <v>12.6077219046779</v>
      </c>
      <c r="I1020">
        <v>56.290923023163799</v>
      </c>
      <c r="J1020">
        <v>5.8925494129156002</v>
      </c>
      <c r="K1020">
        <v>1645.06015514562</v>
      </c>
      <c r="L1020">
        <v>1363.9299852496199</v>
      </c>
      <c r="M1020">
        <v>64.820989890569507</v>
      </c>
      <c r="N1020">
        <v>2.30735861649213</v>
      </c>
      <c r="O1020">
        <v>9.4058227781156507</v>
      </c>
      <c r="P1020">
        <v>96.5336243633717</v>
      </c>
      <c r="Q1020">
        <v>0.11935748981744999</v>
      </c>
    </row>
    <row r="1021" spans="1:17" hidden="1" x14ac:dyDescent="0.3">
      <c r="A1021" t="s">
        <v>2193</v>
      </c>
      <c r="B1021" t="s">
        <v>2194</v>
      </c>
      <c r="C1021" t="str">
        <f>IFERROR(VLOOKUP(Table1[[#This Row],[Ticker]],[1]!Table2[[Symbol]:[Industry]],2,FALSE),"-")</f>
        <v>-</v>
      </c>
      <c r="D1021" t="s">
        <v>514</v>
      </c>
      <c r="E1021">
        <v>2699.2834692400002</v>
      </c>
      <c r="F1021">
        <v>88.52</v>
      </c>
      <c r="G1021">
        <v>25.442490856900601</v>
      </c>
      <c r="H1021">
        <v>14.4530773952863</v>
      </c>
      <c r="I1021">
        <v>-11.938280357890701</v>
      </c>
      <c r="J1021">
        <v>6.1067748607958103</v>
      </c>
      <c r="K1021">
        <v>78.3783367011129</v>
      </c>
      <c r="L1021">
        <v>74.197216167433098</v>
      </c>
      <c r="M1021">
        <v>74.854528580991698</v>
      </c>
      <c r="N1021">
        <v>2.6013344998493499</v>
      </c>
      <c r="O1021">
        <v>32.004066877541803</v>
      </c>
      <c r="P1021">
        <v>71.883495145631002</v>
      </c>
      <c r="Q1021">
        <v>0.148804949939219</v>
      </c>
    </row>
    <row r="1022" spans="1:17" hidden="1" x14ac:dyDescent="0.3">
      <c r="A1022" t="s">
        <v>2195</v>
      </c>
      <c r="B1022" t="s">
        <v>2196</v>
      </c>
      <c r="C1022" t="str">
        <f>IFERROR(VLOOKUP(Table1[[#This Row],[Ticker]],[1]!Table2[[Symbol]:[Industry]],2,FALSE),"-")</f>
        <v>-</v>
      </c>
      <c r="D1022" t="s">
        <v>306</v>
      </c>
      <c r="E1022">
        <v>2693.6961229119902</v>
      </c>
      <c r="F1022">
        <v>105.92</v>
      </c>
      <c r="G1022">
        <v>3.2932081592703701</v>
      </c>
      <c r="H1022">
        <v>20.307523181420901</v>
      </c>
      <c r="I1022">
        <v>-5.6569823923142302</v>
      </c>
      <c r="J1022">
        <v>7.6164984832089297</v>
      </c>
      <c r="K1022">
        <v>88.6423718719644</v>
      </c>
      <c r="L1022">
        <v>85.470052584147695</v>
      </c>
      <c r="M1022">
        <v>84.745934521290906</v>
      </c>
      <c r="N1022">
        <v>2.0922040446793599</v>
      </c>
      <c r="O1022">
        <v>2.34138972809667</v>
      </c>
      <c r="P1022">
        <v>48.3473389355742</v>
      </c>
      <c r="Q1022">
        <v>-4.4770660692837999E-2</v>
      </c>
    </row>
    <row r="1023" spans="1:17" hidden="1" x14ac:dyDescent="0.3">
      <c r="A1023" t="s">
        <v>2197</v>
      </c>
      <c r="B1023" t="s">
        <v>2198</v>
      </c>
      <c r="C1023" t="str">
        <f>IFERROR(VLOOKUP(Table1[[#This Row],[Ticker]],[1]!Table2[[Symbol]:[Industry]],2,FALSE),"-")</f>
        <v>-</v>
      </c>
      <c r="D1023" t="s">
        <v>368</v>
      </c>
      <c r="E1023">
        <v>2692.743303405</v>
      </c>
      <c r="F1023">
        <v>1222.05</v>
      </c>
      <c r="G1023">
        <v>1.1179336839995</v>
      </c>
      <c r="H1023">
        <v>19.698105224126198</v>
      </c>
      <c r="I1023">
        <v>-16.130554009231201</v>
      </c>
      <c r="J1023">
        <v>0.92600383406244102</v>
      </c>
      <c r="K1023">
        <v>1074.48558564219</v>
      </c>
      <c r="L1023">
        <v>1033.22021114979</v>
      </c>
      <c r="M1023">
        <v>77.160896778973495</v>
      </c>
      <c r="N1023">
        <v>1.2455029832384401</v>
      </c>
      <c r="O1023">
        <v>6.1986007119184796</v>
      </c>
      <c r="P1023">
        <v>42.098837209302303</v>
      </c>
      <c r="Q1023">
        <v>0.143000212555213</v>
      </c>
    </row>
    <row r="1024" spans="1:17" hidden="1" x14ac:dyDescent="0.3">
      <c r="A1024" t="s">
        <v>2199</v>
      </c>
      <c r="B1024" t="s">
        <v>2200</v>
      </c>
      <c r="C1024" t="str">
        <f>IFERROR(VLOOKUP(Table1[[#This Row],[Ticker]],[1]!Table2[[Symbol]:[Industry]],2,FALSE),"-")</f>
        <v>-</v>
      </c>
      <c r="D1024" t="s">
        <v>46</v>
      </c>
      <c r="E1024">
        <v>2683.31527525</v>
      </c>
      <c r="F1024">
        <v>2144.5</v>
      </c>
      <c r="G1024">
        <v>15.7265404806375</v>
      </c>
      <c r="H1024">
        <v>-13.1401536129639</v>
      </c>
      <c r="I1024">
        <v>8.0343335697531799</v>
      </c>
      <c r="J1024">
        <v>-10.6102028712027</v>
      </c>
      <c r="K1024">
        <v>2259.1773638534901</v>
      </c>
      <c r="L1024">
        <v>1928.16691843635</v>
      </c>
      <c r="M1024">
        <v>26.963505769867599</v>
      </c>
      <c r="N1024">
        <v>0.59347750665938404</v>
      </c>
      <c r="O1024">
        <v>23.105619025413802</v>
      </c>
      <c r="P1024">
        <v>71.422861710631494</v>
      </c>
      <c r="Q1024">
        <v>0.15637331863845</v>
      </c>
    </row>
    <row r="1025" spans="1:17" x14ac:dyDescent="0.3">
      <c r="A1025" t="s">
        <v>2201</v>
      </c>
      <c r="B1025" t="s">
        <v>2202</v>
      </c>
      <c r="C1025" t="str">
        <f>IFERROR(VLOOKUP(Table1[[#This Row],[Ticker]],[1]!Table2[[Symbol]:[Industry]],2,FALSE),"-")</f>
        <v>-</v>
      </c>
      <c r="D1025" t="s">
        <v>300</v>
      </c>
      <c r="E1025">
        <v>2666.7257902599999</v>
      </c>
      <c r="F1025">
        <v>1786.6</v>
      </c>
      <c r="G1025">
        <v>-14.527994372407299</v>
      </c>
      <c r="H1025">
        <v>-4.1758970691518602</v>
      </c>
      <c r="I1025">
        <v>-17.155727667351801</v>
      </c>
      <c r="J1025">
        <v>1.2018977467635099</v>
      </c>
      <c r="K1025">
        <v>1769.5848243201001</v>
      </c>
      <c r="L1025">
        <v>1687.2588778259501</v>
      </c>
      <c r="M1025">
        <v>57.420938884673603</v>
      </c>
      <c r="N1025">
        <v>0.452988870521772</v>
      </c>
      <c r="O1025">
        <v>19.075338632038498</v>
      </c>
      <c r="P1025">
        <v>36.3816793893129</v>
      </c>
      <c r="Q1025">
        <v>1.9328811565268E-2</v>
      </c>
    </row>
    <row r="1026" spans="1:17" hidden="1" x14ac:dyDescent="0.3">
      <c r="A1026" t="s">
        <v>2203</v>
      </c>
      <c r="B1026" t="s">
        <v>2204</v>
      </c>
      <c r="C1026" t="str">
        <f>IFERROR(VLOOKUP(Table1[[#This Row],[Ticker]],[1]!Table2[[Symbol]:[Industry]],2,FALSE),"-")</f>
        <v>-</v>
      </c>
      <c r="D1026" t="s">
        <v>2205</v>
      </c>
      <c r="E1026">
        <v>2654.049798435</v>
      </c>
      <c r="F1026">
        <v>5374.95</v>
      </c>
      <c r="G1026">
        <v>49.416808780988397</v>
      </c>
      <c r="H1026">
        <v>-6.5558485398282196</v>
      </c>
      <c r="I1026">
        <v>51.424678167321403</v>
      </c>
      <c r="J1026">
        <v>2.84634676816935</v>
      </c>
      <c r="K1026">
        <v>5149.8067687533203</v>
      </c>
      <c r="L1026">
        <v>4086.0601045080198</v>
      </c>
      <c r="M1026">
        <v>58.337030548306601</v>
      </c>
      <c r="N1026">
        <v>0.81279796947156902</v>
      </c>
      <c r="O1026">
        <v>19.870882519837298</v>
      </c>
      <c r="P1026">
        <v>126.409014321819</v>
      </c>
      <c r="Q1026">
        <v>0.15424413568213199</v>
      </c>
    </row>
    <row r="1027" spans="1:17" x14ac:dyDescent="0.3">
      <c r="A1027" t="s">
        <v>2206</v>
      </c>
      <c r="B1027" t="s">
        <v>2207</v>
      </c>
      <c r="C1027" t="str">
        <f>IFERROR(VLOOKUP(Table1[[#This Row],[Ticker]],[1]!Table2[[Symbol]:[Industry]],2,FALSE),"-")</f>
        <v>-</v>
      </c>
      <c r="D1027" t="s">
        <v>306</v>
      </c>
      <c r="E1027">
        <v>2648.20519522</v>
      </c>
      <c r="F1027">
        <v>451.1</v>
      </c>
      <c r="G1027">
        <v>-12.351196278363799</v>
      </c>
      <c r="H1027">
        <v>7.1299142219710099</v>
      </c>
      <c r="I1027">
        <v>-2.94425299151336</v>
      </c>
      <c r="J1027">
        <v>9.9585380499673395</v>
      </c>
      <c r="K1027">
        <v>415.40193556852898</v>
      </c>
      <c r="L1027">
        <v>409.26524835823301</v>
      </c>
      <c r="M1027">
        <v>66.109138264275501</v>
      </c>
      <c r="N1027">
        <v>2.25377499138399</v>
      </c>
      <c r="O1027">
        <v>18.7984925737086</v>
      </c>
      <c r="P1027">
        <v>36.345776031434099</v>
      </c>
      <c r="Q1027">
        <v>-3.3856105472358997E-2</v>
      </c>
    </row>
    <row r="1028" spans="1:17" hidden="1" x14ac:dyDescent="0.3">
      <c r="A1028" t="s">
        <v>2208</v>
      </c>
      <c r="B1028" t="s">
        <v>2209</v>
      </c>
      <c r="C1028" t="str">
        <f>IFERROR(VLOOKUP(Table1[[#This Row],[Ticker]],[1]!Table2[[Symbol]:[Industry]],2,FALSE),"-")</f>
        <v>-</v>
      </c>
      <c r="D1028" t="s">
        <v>1684</v>
      </c>
      <c r="E1028">
        <v>2644.090741</v>
      </c>
      <c r="F1028">
        <v>62.54</v>
      </c>
      <c r="G1028">
        <v>-8.1115460750242203</v>
      </c>
      <c r="H1028">
        <v>0.47360267542096901</v>
      </c>
      <c r="I1028">
        <v>2.5376777172031102</v>
      </c>
      <c r="J1028">
        <v>-0.52006889448124505</v>
      </c>
      <c r="K1028">
        <v>61.989264441462403</v>
      </c>
      <c r="L1028">
        <v>59.205070043972199</v>
      </c>
      <c r="M1028">
        <v>53.860821394049402</v>
      </c>
      <c r="N1028">
        <v>0.95733698537201095</v>
      </c>
      <c r="O1028">
        <v>5.4525103933482599</v>
      </c>
      <c r="P1028">
        <v>27.346772551415199</v>
      </c>
      <c r="Q1028">
        <v>-2.7484158448541001E-2</v>
      </c>
    </row>
    <row r="1029" spans="1:17" hidden="1" x14ac:dyDescent="0.3">
      <c r="A1029" t="s">
        <v>2210</v>
      </c>
      <c r="B1029" t="s">
        <v>2211</v>
      </c>
      <c r="C1029" t="str">
        <f>IFERROR(VLOOKUP(Table1[[#This Row],[Ticker]],[1]!Table2[[Symbol]:[Industry]],2,FALSE),"-")</f>
        <v>-</v>
      </c>
      <c r="D1029" t="s">
        <v>172</v>
      </c>
      <c r="E1029">
        <v>2643.0708574199998</v>
      </c>
      <c r="F1029">
        <v>1754.2</v>
      </c>
      <c r="G1029">
        <v>141.986799093787</v>
      </c>
      <c r="H1029">
        <v>12.6355332173184</v>
      </c>
      <c r="I1029">
        <v>15.9862877902543</v>
      </c>
      <c r="J1029">
        <v>1.95810492840675</v>
      </c>
      <c r="K1029">
        <v>1528.3215247303101</v>
      </c>
      <c r="L1029">
        <v>1179.38747189576</v>
      </c>
      <c r="M1029">
        <v>73.207664845185107</v>
      </c>
      <c r="N1029">
        <v>1.9302931023277601</v>
      </c>
      <c r="O1029">
        <v>6.2535628776650301</v>
      </c>
      <c r="P1029">
        <v>227.42883807746099</v>
      </c>
      <c r="Q1029">
        <v>0.10310706795535</v>
      </c>
    </row>
    <row r="1030" spans="1:17" hidden="1" x14ac:dyDescent="0.3">
      <c r="A1030" t="s">
        <v>2212</v>
      </c>
      <c r="B1030" t="s">
        <v>2213</v>
      </c>
      <c r="C1030" t="str">
        <f>IFERROR(VLOOKUP(Table1[[#This Row],[Ticker]],[1]!Table2[[Symbol]:[Industry]],2,FALSE),"-")</f>
        <v>-</v>
      </c>
      <c r="D1030" t="s">
        <v>46</v>
      </c>
      <c r="E1030">
        <v>2631.78656</v>
      </c>
      <c r="F1030">
        <v>116.74</v>
      </c>
      <c r="G1030">
        <v>97.264867810958904</v>
      </c>
      <c r="H1030">
        <v>0.814687067996683</v>
      </c>
      <c r="I1030">
        <v>32.588415065057802</v>
      </c>
      <c r="J1030">
        <v>-0.46323548946438903</v>
      </c>
      <c r="K1030">
        <v>102.110771453772</v>
      </c>
      <c r="L1030">
        <v>80.0386901539582</v>
      </c>
      <c r="M1030">
        <v>66.5249964565798</v>
      </c>
      <c r="N1030">
        <v>0.60075526993639095</v>
      </c>
      <c r="O1030">
        <v>2.9724173376734599</v>
      </c>
      <c r="P1030">
        <v>148.38297872340399</v>
      </c>
      <c r="Q1030">
        <v>0.14972212500940499</v>
      </c>
    </row>
    <row r="1031" spans="1:17" hidden="1" x14ac:dyDescent="0.3">
      <c r="A1031" t="s">
        <v>2214</v>
      </c>
      <c r="B1031" t="s">
        <v>2215</v>
      </c>
      <c r="C1031" t="str">
        <f>IFERROR(VLOOKUP(Table1[[#This Row],[Ticker]],[1]!Table2[[Symbol]:[Industry]],2,FALSE),"-")</f>
        <v>-</v>
      </c>
      <c r="D1031" t="s">
        <v>2216</v>
      </c>
      <c r="E1031">
        <v>2623.5</v>
      </c>
      <c r="F1031">
        <v>524.70000000000005</v>
      </c>
      <c r="G1031">
        <v>120.001388100008</v>
      </c>
      <c r="H1031">
        <v>-6.0917784906276902</v>
      </c>
      <c r="I1031">
        <v>137.15619886806201</v>
      </c>
      <c r="J1031">
        <v>-1.27146819246055</v>
      </c>
      <c r="K1031">
        <v>530.842575927658</v>
      </c>
      <c r="M1031">
        <v>59.555900757901099</v>
      </c>
      <c r="N1031">
        <v>0.61526991182163504</v>
      </c>
      <c r="O1031">
        <v>36.601867733943102</v>
      </c>
      <c r="P1031">
        <v>162.35</v>
      </c>
    </row>
    <row r="1032" spans="1:17" hidden="1" x14ac:dyDescent="0.3">
      <c r="A1032" t="s">
        <v>2217</v>
      </c>
      <c r="B1032" t="s">
        <v>2218</v>
      </c>
      <c r="C1032" t="str">
        <f>IFERROR(VLOOKUP(Table1[[#This Row],[Ticker]],[1]!Table2[[Symbol]:[Industry]],2,FALSE),"-")</f>
        <v>-</v>
      </c>
      <c r="D1032" t="s">
        <v>24</v>
      </c>
      <c r="E1032">
        <v>2619.7146973619901</v>
      </c>
      <c r="F1032">
        <v>50.89</v>
      </c>
      <c r="G1032">
        <v>-56.155537523245897</v>
      </c>
      <c r="H1032">
        <v>0.41790783277666299</v>
      </c>
      <c r="I1032">
        <v>-31.276943989080198</v>
      </c>
      <c r="J1032">
        <v>-0.80524458265668197</v>
      </c>
      <c r="K1032">
        <v>52.095678381619301</v>
      </c>
      <c r="M1032">
        <v>46.386087610217601</v>
      </c>
      <c r="N1032">
        <v>0.81513824854660599</v>
      </c>
      <c r="O1032">
        <v>61.9178620554136</v>
      </c>
      <c r="P1032">
        <v>3.8571428571428399</v>
      </c>
    </row>
    <row r="1033" spans="1:17" hidden="1" x14ac:dyDescent="0.3">
      <c r="A1033" t="s">
        <v>2219</v>
      </c>
      <c r="B1033" t="s">
        <v>2220</v>
      </c>
      <c r="C1033" t="str">
        <f>IFERROR(VLOOKUP(Table1[[#This Row],[Ticker]],[1]!Table2[[Symbol]:[Industry]],2,FALSE),"-")</f>
        <v>-</v>
      </c>
      <c r="D1033" t="s">
        <v>446</v>
      </c>
      <c r="E1033">
        <v>2618.9724598449998</v>
      </c>
      <c r="F1033">
        <v>845.95</v>
      </c>
      <c r="G1033">
        <v>4.4540015340460304</v>
      </c>
      <c r="H1033">
        <v>22.930699834396499</v>
      </c>
      <c r="I1033">
        <v>47.927556912847002</v>
      </c>
      <c r="J1033">
        <v>20.205350264672798</v>
      </c>
      <c r="K1033">
        <v>679.85324723448605</v>
      </c>
      <c r="L1033">
        <v>605.97813261940405</v>
      </c>
      <c r="M1033">
        <v>73.978719216157998</v>
      </c>
      <c r="N1033">
        <v>1.87878674326841</v>
      </c>
      <c r="O1033">
        <v>3.9068502866599499</v>
      </c>
      <c r="P1033">
        <v>92.239518236563995</v>
      </c>
      <c r="Q1033">
        <v>0.16928005000126001</v>
      </c>
    </row>
    <row r="1034" spans="1:17" hidden="1" x14ac:dyDescent="0.3">
      <c r="A1034" t="s">
        <v>2221</v>
      </c>
      <c r="B1034" t="s">
        <v>2222</v>
      </c>
      <c r="C1034" t="str">
        <f>IFERROR(VLOOKUP(Table1[[#This Row],[Ticker]],[1]!Table2[[Symbol]:[Industry]],2,FALSE),"-")</f>
        <v>-</v>
      </c>
      <c r="D1034" t="s">
        <v>303</v>
      </c>
      <c r="E1034">
        <v>2614.3347968399999</v>
      </c>
      <c r="F1034">
        <v>146.38</v>
      </c>
      <c r="G1034">
        <v>53.923278513424201</v>
      </c>
      <c r="H1034">
        <v>0.29105025539559798</v>
      </c>
      <c r="I1034">
        <v>-3.1350757256072201</v>
      </c>
      <c r="J1034">
        <v>8.0372049771245795</v>
      </c>
      <c r="K1034">
        <v>137.93839194890501</v>
      </c>
      <c r="L1034">
        <v>127.45634908222701</v>
      </c>
      <c r="M1034">
        <v>64.678861039509201</v>
      </c>
      <c r="N1034">
        <v>0.98584991724498505</v>
      </c>
      <c r="O1034">
        <v>5.7521519333242299</v>
      </c>
      <c r="P1034">
        <v>85.173940543959503</v>
      </c>
      <c r="Q1034">
        <v>0.158244724318446</v>
      </c>
    </row>
    <row r="1035" spans="1:17" hidden="1" x14ac:dyDescent="0.3">
      <c r="A1035" t="s">
        <v>2223</v>
      </c>
      <c r="B1035" t="s">
        <v>2224</v>
      </c>
      <c r="C1035" t="str">
        <f>IFERROR(VLOOKUP(Table1[[#This Row],[Ticker]],[1]!Table2[[Symbol]:[Industry]],2,FALSE),"-")</f>
        <v>-</v>
      </c>
      <c r="D1035" t="s">
        <v>262</v>
      </c>
      <c r="E1035">
        <v>2612.40657225</v>
      </c>
      <c r="F1035">
        <v>17964.5</v>
      </c>
      <c r="G1035">
        <v>-6.2894628464292799</v>
      </c>
      <c r="H1035">
        <v>-9.8691422348444995</v>
      </c>
      <c r="I1035">
        <v>10.108052456093301</v>
      </c>
      <c r="J1035">
        <v>-7.96732642343032</v>
      </c>
      <c r="K1035">
        <v>17820.289220202299</v>
      </c>
      <c r="L1035">
        <v>15424.2422741601</v>
      </c>
      <c r="M1035">
        <v>29.9631110718401</v>
      </c>
      <c r="N1035">
        <v>0.56360720928740904</v>
      </c>
      <c r="O1035">
        <v>16.3405605499735</v>
      </c>
      <c r="P1035">
        <v>42.575396825396801</v>
      </c>
      <c r="Q1035">
        <v>0.13663189704461801</v>
      </c>
    </row>
    <row r="1036" spans="1:17" hidden="1" x14ac:dyDescent="0.3">
      <c r="A1036" t="s">
        <v>2225</v>
      </c>
      <c r="B1036" t="s">
        <v>2226</v>
      </c>
      <c r="C1036" t="str">
        <f>IFERROR(VLOOKUP(Table1[[#This Row],[Ticker]],[1]!Table2[[Symbol]:[Industry]],2,FALSE),"-")</f>
        <v>-</v>
      </c>
      <c r="D1036" t="s">
        <v>632</v>
      </c>
      <c r="E1036">
        <v>2610.0529369199999</v>
      </c>
      <c r="F1036">
        <v>1825.65</v>
      </c>
      <c r="G1036">
        <v>239.140407634301</v>
      </c>
      <c r="H1036">
        <v>-8.9507598321353399</v>
      </c>
      <c r="I1036">
        <v>6.3813076579094901</v>
      </c>
      <c r="J1036">
        <v>-5.7517969329806604</v>
      </c>
      <c r="K1036">
        <v>1832.85011891314</v>
      </c>
      <c r="L1036">
        <v>1425.4928425712801</v>
      </c>
      <c r="M1036">
        <v>50.433598452316097</v>
      </c>
      <c r="N1036">
        <v>0.95914432736987698</v>
      </c>
      <c r="O1036">
        <v>22.9918111357598</v>
      </c>
      <c r="P1036">
        <v>279.55301455301401</v>
      </c>
      <c r="Q1036">
        <v>0.243231574685843</v>
      </c>
    </row>
    <row r="1037" spans="1:17" hidden="1" x14ac:dyDescent="0.3">
      <c r="A1037" t="s">
        <v>2227</v>
      </c>
      <c r="B1037" t="s">
        <v>2228</v>
      </c>
      <c r="C1037" t="str">
        <f>IFERROR(VLOOKUP(Table1[[#This Row],[Ticker]],[1]!Table2[[Symbol]:[Industry]],2,FALSE),"-")</f>
        <v>-</v>
      </c>
      <c r="D1037" t="s">
        <v>1187</v>
      </c>
      <c r="E1037">
        <v>2603.4378217200001</v>
      </c>
      <c r="F1037">
        <v>916.2</v>
      </c>
      <c r="G1037">
        <v>12.8100814309689</v>
      </c>
      <c r="H1037">
        <v>14.4019810645107</v>
      </c>
      <c r="I1037">
        <v>-20.425790398587701</v>
      </c>
      <c r="J1037">
        <v>9.3587746874389399</v>
      </c>
      <c r="K1037">
        <v>829.721254717688</v>
      </c>
      <c r="L1037">
        <v>835.08993377556703</v>
      </c>
      <c r="M1037">
        <v>82.092259679563497</v>
      </c>
      <c r="N1037">
        <v>1.2593311109775001</v>
      </c>
      <c r="O1037">
        <v>25.6221349050425</v>
      </c>
      <c r="P1037">
        <v>54.489503414551898</v>
      </c>
      <c r="Q1037">
        <v>2.8826318093786E-2</v>
      </c>
    </row>
    <row r="1038" spans="1:17" hidden="1" x14ac:dyDescent="0.3">
      <c r="A1038" t="s">
        <v>2229</v>
      </c>
      <c r="B1038" t="s">
        <v>2230</v>
      </c>
      <c r="C1038" t="str">
        <f>IFERROR(VLOOKUP(Table1[[#This Row],[Ticker]],[1]!Table2[[Symbol]:[Industry]],2,FALSE),"-")</f>
        <v>-</v>
      </c>
      <c r="D1038" t="s">
        <v>2231</v>
      </c>
      <c r="E1038">
        <v>2594.06</v>
      </c>
      <c r="F1038">
        <v>926.45</v>
      </c>
      <c r="G1038">
        <v>47.846364740324098</v>
      </c>
      <c r="H1038">
        <v>-32.177801529710202</v>
      </c>
      <c r="I1038">
        <v>13.8114143340113</v>
      </c>
      <c r="J1038">
        <v>-5.79356137079919</v>
      </c>
      <c r="K1038">
        <v>1056.9813128354201</v>
      </c>
      <c r="L1038">
        <v>862.71256687589198</v>
      </c>
      <c r="M1038">
        <v>39.079177794699497</v>
      </c>
      <c r="N1038">
        <v>0.37951671629510197</v>
      </c>
      <c r="O1038">
        <v>57.369528846672701</v>
      </c>
      <c r="P1038">
        <v>117.425486974888</v>
      </c>
      <c r="Q1038">
        <v>8.9837315311333002E-2</v>
      </c>
    </row>
    <row r="1039" spans="1:17" hidden="1" x14ac:dyDescent="0.3">
      <c r="A1039" t="s">
        <v>2232</v>
      </c>
      <c r="B1039" t="s">
        <v>2233</v>
      </c>
      <c r="C1039" t="str">
        <f>IFERROR(VLOOKUP(Table1[[#This Row],[Ticker]],[1]!Table2[[Symbol]:[Industry]],2,FALSE),"-")</f>
        <v>-</v>
      </c>
      <c r="D1039" t="s">
        <v>248</v>
      </c>
      <c r="E1039">
        <v>2592.1187027999999</v>
      </c>
      <c r="F1039">
        <v>5938</v>
      </c>
      <c r="G1039">
        <v>117.69500190272301</v>
      </c>
      <c r="H1039">
        <v>-6.4285910726257596</v>
      </c>
      <c r="I1039">
        <v>30.4713667078539</v>
      </c>
      <c r="J1039">
        <v>2.67672871261381</v>
      </c>
      <c r="K1039">
        <v>5697.4927675385397</v>
      </c>
      <c r="L1039">
        <v>4489.8116760642897</v>
      </c>
      <c r="M1039">
        <v>56.175024573821702</v>
      </c>
      <c r="N1039">
        <v>0.102623794056919</v>
      </c>
      <c r="O1039">
        <v>13.8455708992926</v>
      </c>
      <c r="P1039">
        <v>149.49055692107299</v>
      </c>
      <c r="Q1039">
        <v>0.109976996605575</v>
      </c>
    </row>
    <row r="1040" spans="1:17" hidden="1" x14ac:dyDescent="0.3">
      <c r="A1040" t="s">
        <v>2234</v>
      </c>
      <c r="B1040" t="s">
        <v>2235</v>
      </c>
      <c r="C1040" t="str">
        <f>IFERROR(VLOOKUP(Table1[[#This Row],[Ticker]],[1]!Table2[[Symbol]:[Industry]],2,FALSE),"-")</f>
        <v>-</v>
      </c>
      <c r="D1040" t="s">
        <v>1357</v>
      </c>
      <c r="E1040">
        <v>2580.8388</v>
      </c>
      <c r="F1040">
        <v>1000</v>
      </c>
      <c r="G1040">
        <v>-29.855754757134399</v>
      </c>
      <c r="H1040">
        <v>-0.73646508837380298</v>
      </c>
      <c r="I1040">
        <v>-12.7009439890802</v>
      </c>
      <c r="J1040">
        <v>-1.29115323183063</v>
      </c>
      <c r="K1040">
        <v>999.99600559333601</v>
      </c>
      <c r="L1040">
        <v>999.99649145613296</v>
      </c>
      <c r="M1040">
        <v>55.379180563809697</v>
      </c>
      <c r="N1040">
        <v>0.67661895597736699</v>
      </c>
      <c r="O1040">
        <v>3</v>
      </c>
      <c r="P1040">
        <v>3.0927835051546202</v>
      </c>
      <c r="Q1040">
        <v>-0.101916752053546</v>
      </c>
    </row>
    <row r="1041" spans="1:17" x14ac:dyDescent="0.3">
      <c r="A1041" t="s">
        <v>2236</v>
      </c>
      <c r="B1041" t="s">
        <v>2237</v>
      </c>
      <c r="C1041" t="str">
        <f>IFERROR(VLOOKUP(Table1[[#This Row],[Ticker]],[1]!Table2[[Symbol]:[Industry]],2,FALSE),"-")</f>
        <v>-</v>
      </c>
      <c r="D1041" t="s">
        <v>265</v>
      </c>
      <c r="E1041">
        <v>2577.459266375</v>
      </c>
      <c r="F1041">
        <v>892.15</v>
      </c>
      <c r="G1041">
        <v>-29.540918078661299</v>
      </c>
      <c r="H1041">
        <v>0.62604056517663398</v>
      </c>
      <c r="I1041">
        <v>-0.12681149696671301</v>
      </c>
      <c r="J1041">
        <v>0.57816494998754897</v>
      </c>
      <c r="K1041">
        <v>869.16181917898905</v>
      </c>
      <c r="L1041">
        <v>839.82133723724098</v>
      </c>
      <c r="M1041">
        <v>46.276865073306098</v>
      </c>
      <c r="N1041">
        <v>0.76337929143176797</v>
      </c>
      <c r="O1041">
        <v>11.9766855349436</v>
      </c>
      <c r="P1041">
        <v>34.908513533948202</v>
      </c>
      <c r="Q1041">
        <v>-2.1318178142184001E-2</v>
      </c>
    </row>
    <row r="1042" spans="1:17" hidden="1" x14ac:dyDescent="0.3">
      <c r="A1042" t="s">
        <v>2238</v>
      </c>
      <c r="B1042" t="s">
        <v>2239</v>
      </c>
      <c r="C1042" t="str">
        <f>IFERROR(VLOOKUP(Table1[[#This Row],[Ticker]],[1]!Table2[[Symbol]:[Industry]],2,FALSE),"-")</f>
        <v>-</v>
      </c>
      <c r="D1042" t="s">
        <v>368</v>
      </c>
      <c r="E1042">
        <v>2570.92107618</v>
      </c>
      <c r="F1042">
        <v>773.7</v>
      </c>
      <c r="G1042">
        <v>-51.641035792314298</v>
      </c>
      <c r="H1042">
        <v>-3.3888037429486202</v>
      </c>
      <c r="I1042">
        <v>-22.262603837122299</v>
      </c>
      <c r="J1042">
        <v>-0.50010557603284</v>
      </c>
      <c r="K1042">
        <v>789.73553296663101</v>
      </c>
      <c r="L1042">
        <v>830.94878365264003</v>
      </c>
      <c r="M1042">
        <v>40.7855620154834</v>
      </c>
      <c r="N1042">
        <v>1.0054808167403999</v>
      </c>
      <c r="O1042">
        <v>28.732066692516401</v>
      </c>
      <c r="P1042">
        <v>8.2703610411418893</v>
      </c>
      <c r="Q1042">
        <v>3.8811011480351001E-2</v>
      </c>
    </row>
    <row r="1043" spans="1:17" hidden="1" x14ac:dyDescent="0.3">
      <c r="A1043" t="s">
        <v>2240</v>
      </c>
      <c r="B1043" t="s">
        <v>2241</v>
      </c>
      <c r="C1043" t="str">
        <f>IFERROR(VLOOKUP(Table1[[#This Row],[Ticker]],[1]!Table2[[Symbol]:[Industry]],2,FALSE),"-")</f>
        <v>-</v>
      </c>
      <c r="D1043" t="s">
        <v>156</v>
      </c>
      <c r="E1043">
        <v>2552.8995911900001</v>
      </c>
      <c r="F1043">
        <v>1404.05</v>
      </c>
      <c r="G1043">
        <v>405.02043571905602</v>
      </c>
      <c r="H1043">
        <v>8.1877773358686099</v>
      </c>
      <c r="I1043">
        <v>422.17524648710997</v>
      </c>
      <c r="J1043">
        <v>2.1476956890326599</v>
      </c>
      <c r="K1043">
        <v>1295.61037693866</v>
      </c>
      <c r="M1043">
        <v>51.202144802511903</v>
      </c>
      <c r="N1043">
        <v>0.52310502283104998</v>
      </c>
      <c r="O1043">
        <v>11.748157116911701</v>
      </c>
      <c r="P1043">
        <v>506.89431597147097</v>
      </c>
    </row>
    <row r="1044" spans="1:17" hidden="1" x14ac:dyDescent="0.3">
      <c r="A1044" t="s">
        <v>2242</v>
      </c>
      <c r="B1044" t="s">
        <v>2243</v>
      </c>
      <c r="C1044" t="str">
        <f>IFERROR(VLOOKUP(Table1[[#This Row],[Ticker]],[1]!Table2[[Symbol]:[Industry]],2,FALSE),"-")</f>
        <v>-</v>
      </c>
      <c r="D1044" t="s">
        <v>306</v>
      </c>
      <c r="E1044">
        <v>2552.7957420329999</v>
      </c>
      <c r="F1044">
        <v>86.49</v>
      </c>
      <c r="G1044">
        <v>25.841814999841201</v>
      </c>
      <c r="H1044">
        <v>32.886633328266903</v>
      </c>
      <c r="I1044">
        <v>33.768149999065301</v>
      </c>
      <c r="J1044">
        <v>5.8935062128213298</v>
      </c>
      <c r="K1044">
        <v>67.144447884121305</v>
      </c>
      <c r="L1044">
        <v>58.557512024224202</v>
      </c>
      <c r="M1044">
        <v>79.328778750785006</v>
      </c>
      <c r="N1044">
        <v>1.3613662611296</v>
      </c>
      <c r="O1044">
        <v>1.6302462712452299</v>
      </c>
      <c r="P1044">
        <v>88.226332970620206</v>
      </c>
      <c r="Q1044">
        <v>9.2942599961338995E-2</v>
      </c>
    </row>
    <row r="1045" spans="1:17" x14ac:dyDescent="0.3">
      <c r="A1045" t="s">
        <v>2244</v>
      </c>
      <c r="B1045" t="s">
        <v>2245</v>
      </c>
      <c r="C1045" t="str">
        <f>IFERROR(VLOOKUP(Table1[[#This Row],[Ticker]],[1]!Table2[[Symbol]:[Industry]],2,FALSE),"-")</f>
        <v>-</v>
      </c>
      <c r="D1045" t="s">
        <v>492</v>
      </c>
      <c r="E1045">
        <v>2551.26774789</v>
      </c>
      <c r="F1045">
        <v>652.95000000000005</v>
      </c>
      <c r="G1045">
        <v>-37.061041476383998</v>
      </c>
      <c r="H1045">
        <v>19.828014446974201</v>
      </c>
      <c r="I1045">
        <v>-4.4532649439874303</v>
      </c>
      <c r="J1045">
        <v>3.3563457835297399</v>
      </c>
      <c r="K1045">
        <v>580.54853265196596</v>
      </c>
      <c r="L1045">
        <v>595.36849386042502</v>
      </c>
      <c r="M1045">
        <v>68.091856192554999</v>
      </c>
      <c r="N1045">
        <v>2.19500216028981</v>
      </c>
      <c r="O1045">
        <v>21.249712841718299</v>
      </c>
      <c r="P1045">
        <v>41.6223836894046</v>
      </c>
      <c r="Q1045">
        <v>-8.6267641554208005E-2</v>
      </c>
    </row>
    <row r="1046" spans="1:17" x14ac:dyDescent="0.3">
      <c r="A1046" t="s">
        <v>2246</v>
      </c>
      <c r="B1046" t="s">
        <v>2247</v>
      </c>
      <c r="C1046" t="str">
        <f>IFERROR(VLOOKUP(Table1[[#This Row],[Ticker]],[1]!Table2[[Symbol]:[Industry]],2,FALSE),"-")</f>
        <v>-</v>
      </c>
      <c r="D1046" t="s">
        <v>359</v>
      </c>
      <c r="E1046">
        <v>2549.9196688400002</v>
      </c>
      <c r="F1046">
        <v>50.92</v>
      </c>
      <c r="G1046">
        <v>-50.075104541701499</v>
      </c>
      <c r="H1046">
        <v>-6.1328797991481503</v>
      </c>
      <c r="I1046">
        <v>-41.334440835611403</v>
      </c>
      <c r="J1046">
        <v>-0.91860421222279898</v>
      </c>
      <c r="K1046">
        <v>52.758441494928697</v>
      </c>
      <c r="L1046">
        <v>59.520754940479598</v>
      </c>
      <c r="M1046">
        <v>45.0139698985029</v>
      </c>
      <c r="N1046">
        <v>0.48669725571372702</v>
      </c>
      <c r="O1046">
        <v>65.062843676355001</v>
      </c>
      <c r="P1046">
        <v>6.0833333333333197</v>
      </c>
    </row>
    <row r="1047" spans="1:17" hidden="1" x14ac:dyDescent="0.3">
      <c r="A1047" t="s">
        <v>2248</v>
      </c>
      <c r="B1047" t="s">
        <v>2249</v>
      </c>
      <c r="C1047" t="str">
        <f>IFERROR(VLOOKUP(Table1[[#This Row],[Ticker]],[1]!Table2[[Symbol]:[Industry]],2,FALSE),"-")</f>
        <v>-</v>
      </c>
      <c r="D1047" t="s">
        <v>561</v>
      </c>
      <c r="E1047">
        <v>2533.4718842399998</v>
      </c>
      <c r="F1047">
        <v>418.8</v>
      </c>
      <c r="G1047">
        <v>1.5118738501428799</v>
      </c>
      <c r="H1047">
        <v>-2.7297043936541399</v>
      </c>
      <c r="I1047">
        <v>5.1712766695180896</v>
      </c>
      <c r="J1047">
        <v>3.0394088726488202</v>
      </c>
      <c r="K1047">
        <v>402.307987211674</v>
      </c>
      <c r="L1047">
        <v>362.41319148532801</v>
      </c>
      <c r="M1047">
        <v>59.562529724764701</v>
      </c>
      <c r="N1047">
        <v>0.49764468566953801</v>
      </c>
      <c r="O1047">
        <v>8.0468003820439193</v>
      </c>
      <c r="P1047">
        <v>43.917525773195798</v>
      </c>
      <c r="Q1047">
        <v>3.9572492139019998E-2</v>
      </c>
    </row>
    <row r="1048" spans="1:17" hidden="1" x14ac:dyDescent="0.3">
      <c r="A1048" t="s">
        <v>2250</v>
      </c>
      <c r="B1048" t="s">
        <v>2251</v>
      </c>
      <c r="C1048" t="str">
        <f>IFERROR(VLOOKUP(Table1[[#This Row],[Ticker]],[1]!Table2[[Symbol]:[Industry]],2,FALSE),"-")</f>
        <v>-</v>
      </c>
      <c r="D1048" t="s">
        <v>139</v>
      </c>
      <c r="E1048">
        <v>2529.9631124490002</v>
      </c>
      <c r="F1048">
        <v>9.67</v>
      </c>
      <c r="G1048">
        <v>422.71567381429401</v>
      </c>
      <c r="H1048">
        <v>-15.758299149509099</v>
      </c>
      <c r="I1048">
        <v>-40.536764884602597</v>
      </c>
      <c r="J1048">
        <v>0.16870078276790801</v>
      </c>
      <c r="K1048">
        <v>10.426262697958601</v>
      </c>
      <c r="L1048">
        <v>9.5179347453609697</v>
      </c>
      <c r="M1048">
        <v>37.461033400206901</v>
      </c>
      <c r="N1048">
        <v>0.733432844338331</v>
      </c>
      <c r="O1048">
        <v>104.756980351602</v>
      </c>
      <c r="P1048">
        <v>452.57142857142799</v>
      </c>
      <c r="Q1048">
        <v>0.13620837240175501</v>
      </c>
    </row>
    <row r="1049" spans="1:17" x14ac:dyDescent="0.3">
      <c r="A1049" t="s">
        <v>2252</v>
      </c>
      <c r="B1049" t="s">
        <v>2253</v>
      </c>
      <c r="C1049" t="str">
        <f>IFERROR(VLOOKUP(Table1[[#This Row],[Ticker]],[1]!Table2[[Symbol]:[Industry]],2,FALSE),"-")</f>
        <v>-</v>
      </c>
      <c r="D1049" t="s">
        <v>632</v>
      </c>
      <c r="E1049">
        <v>2529.2621835549999</v>
      </c>
      <c r="F1049">
        <v>171.65</v>
      </c>
      <c r="G1049">
        <v>-59.765922172405901</v>
      </c>
      <c r="H1049">
        <v>0.367480062982873</v>
      </c>
      <c r="I1049">
        <v>-40.029479128792303</v>
      </c>
      <c r="J1049">
        <v>0.46908068629801097</v>
      </c>
      <c r="K1049">
        <v>171.55853629024199</v>
      </c>
      <c r="L1049">
        <v>211.91625945902999</v>
      </c>
      <c r="M1049">
        <v>60.050885286475001</v>
      </c>
      <c r="N1049">
        <v>1.3414616175712799</v>
      </c>
      <c r="O1049">
        <v>81.7652199242644</v>
      </c>
      <c r="P1049">
        <v>19.267648693718701</v>
      </c>
    </row>
    <row r="1050" spans="1:17" x14ac:dyDescent="0.3">
      <c r="A1050" t="s">
        <v>2254</v>
      </c>
      <c r="B1050" t="s">
        <v>2255</v>
      </c>
      <c r="C1050" t="str">
        <f>IFERROR(VLOOKUP(Table1[[#This Row],[Ticker]],[1]!Table2[[Symbol]:[Industry]],2,FALSE),"-")</f>
        <v>-</v>
      </c>
      <c r="D1050" t="s">
        <v>1906</v>
      </c>
      <c r="E1050">
        <v>2518.7543236619999</v>
      </c>
      <c r="F1050">
        <v>52.83</v>
      </c>
      <c r="G1050">
        <v>-5.69594277123546</v>
      </c>
      <c r="H1050">
        <v>-6.1782754332013896</v>
      </c>
      <c r="I1050">
        <v>-20.982193989080201</v>
      </c>
      <c r="J1050">
        <v>1.56096632276987</v>
      </c>
      <c r="K1050">
        <v>53.009617552534699</v>
      </c>
      <c r="L1050">
        <v>51.839954732084699</v>
      </c>
      <c r="M1050">
        <v>52.558215872250699</v>
      </c>
      <c r="N1050">
        <v>0.68747966370483504</v>
      </c>
      <c r="O1050">
        <v>31.3647548741245</v>
      </c>
      <c r="P1050">
        <v>29.803439803439701</v>
      </c>
      <c r="Q1050">
        <v>-1.2142904007225E-2</v>
      </c>
    </row>
    <row r="1051" spans="1:17" hidden="1" x14ac:dyDescent="0.3">
      <c r="A1051" t="s">
        <v>2256</v>
      </c>
      <c r="B1051" t="s">
        <v>2257</v>
      </c>
      <c r="C1051" t="str">
        <f>IFERROR(VLOOKUP(Table1[[#This Row],[Ticker]],[1]!Table2[[Symbol]:[Industry]],2,FALSE),"-")</f>
        <v>-</v>
      </c>
      <c r="D1051" t="s">
        <v>127</v>
      </c>
      <c r="E1051">
        <v>2518.366562922</v>
      </c>
      <c r="F1051">
        <v>186.62</v>
      </c>
      <c r="G1051">
        <v>32.988922380736398</v>
      </c>
      <c r="H1051">
        <v>2.3484664184755002</v>
      </c>
      <c r="I1051">
        <v>21.076833788697499</v>
      </c>
      <c r="J1051">
        <v>2.8782819841162</v>
      </c>
      <c r="K1051">
        <v>175.13023136865999</v>
      </c>
      <c r="L1051">
        <v>145.91244860921299</v>
      </c>
      <c r="M1051">
        <v>54.019415372567202</v>
      </c>
      <c r="N1051">
        <v>0.93103481707841595</v>
      </c>
      <c r="O1051">
        <v>9.3773443360840094</v>
      </c>
      <c r="P1051">
        <v>98.320935175345397</v>
      </c>
      <c r="Q1051">
        <v>0.179072978079581</v>
      </c>
    </row>
    <row r="1052" spans="1:17" hidden="1" x14ac:dyDescent="0.3">
      <c r="A1052" t="s">
        <v>2258</v>
      </c>
      <c r="B1052" t="s">
        <v>2259</v>
      </c>
      <c r="C1052" t="str">
        <f>IFERROR(VLOOKUP(Table1[[#This Row],[Ticker]],[1]!Table2[[Symbol]:[Industry]],2,FALSE),"-")</f>
        <v>-</v>
      </c>
      <c r="D1052" t="s">
        <v>193</v>
      </c>
      <c r="E1052">
        <v>2515.98479748</v>
      </c>
      <c r="F1052">
        <v>264.88</v>
      </c>
      <c r="G1052">
        <v>-25.797612938238299</v>
      </c>
      <c r="H1052">
        <v>30.962346008059399</v>
      </c>
      <c r="I1052">
        <v>-0.27310018602424702</v>
      </c>
      <c r="J1052">
        <v>32.680035759783998</v>
      </c>
      <c r="K1052">
        <v>199.13174374916699</v>
      </c>
      <c r="L1052">
        <v>205.72141330562201</v>
      </c>
      <c r="M1052">
        <v>92.230006761592307</v>
      </c>
      <c r="N1052">
        <v>3.7372120973487002</v>
      </c>
      <c r="O1052">
        <v>20.4318936877076</v>
      </c>
      <c r="P1052">
        <v>53.420214306400197</v>
      </c>
      <c r="Q1052">
        <v>0.105786327861513</v>
      </c>
    </row>
    <row r="1053" spans="1:17" hidden="1" x14ac:dyDescent="0.3">
      <c r="A1053" t="s">
        <v>2260</v>
      </c>
      <c r="B1053" t="s">
        <v>2261</v>
      </c>
      <c r="C1053" t="str">
        <f>IFERROR(VLOOKUP(Table1[[#This Row],[Ticker]],[1]!Table2[[Symbol]:[Industry]],2,FALSE),"-")</f>
        <v>-</v>
      </c>
      <c r="D1053" t="s">
        <v>2262</v>
      </c>
      <c r="E1053">
        <v>2514.2205108799999</v>
      </c>
      <c r="F1053">
        <v>505.1</v>
      </c>
      <c r="G1053">
        <v>96.2974024305055</v>
      </c>
      <c r="H1053">
        <v>2.16166137532643</v>
      </c>
      <c r="I1053">
        <v>5.4372854577680396</v>
      </c>
      <c r="J1053">
        <v>-3.6522643429417401</v>
      </c>
      <c r="K1053">
        <v>516.82473791276595</v>
      </c>
      <c r="L1053">
        <v>421.23164814965799</v>
      </c>
      <c r="M1053">
        <v>36.321988639838402</v>
      </c>
      <c r="N1053">
        <v>1.62740333190819</v>
      </c>
      <c r="O1053">
        <v>22.3520095030687</v>
      </c>
      <c r="P1053">
        <v>145.790754257907</v>
      </c>
    </row>
    <row r="1054" spans="1:17" hidden="1" x14ac:dyDescent="0.3">
      <c r="A1054" t="s">
        <v>2263</v>
      </c>
      <c r="B1054" t="s">
        <v>2264</v>
      </c>
      <c r="C1054" t="str">
        <f>IFERROR(VLOOKUP(Table1[[#This Row],[Ticker]],[1]!Table2[[Symbol]:[Industry]],2,FALSE),"-")</f>
        <v>-</v>
      </c>
      <c r="D1054" t="s">
        <v>95</v>
      </c>
      <c r="E1054">
        <v>2502.4023500399999</v>
      </c>
      <c r="F1054">
        <v>28.62</v>
      </c>
      <c r="G1054">
        <v>152.81583277178399</v>
      </c>
      <c r="H1054">
        <v>5.1332557419769298</v>
      </c>
      <c r="I1054">
        <v>-1.3823908968982399</v>
      </c>
      <c r="J1054">
        <v>8.6716720469797703</v>
      </c>
      <c r="K1054">
        <v>27.042442562217701</v>
      </c>
      <c r="L1054">
        <v>23.3900245522033</v>
      </c>
      <c r="M1054">
        <v>57.947101578377797</v>
      </c>
      <c r="N1054">
        <v>1.17446502209903</v>
      </c>
      <c r="O1054">
        <v>17.225716282320001</v>
      </c>
      <c r="P1054">
        <v>198.14117689617299</v>
      </c>
      <c r="Q1054">
        <v>8.4299311773600005E-2</v>
      </c>
    </row>
    <row r="1055" spans="1:17" hidden="1" x14ac:dyDescent="0.3">
      <c r="A1055" t="s">
        <v>2265</v>
      </c>
      <c r="B1055" t="s">
        <v>2266</v>
      </c>
      <c r="C1055" t="str">
        <f>IFERROR(VLOOKUP(Table1[[#This Row],[Ticker]],[1]!Table2[[Symbol]:[Industry]],2,FALSE),"-")</f>
        <v>-</v>
      </c>
      <c r="D1055" t="s">
        <v>303</v>
      </c>
      <c r="E1055">
        <v>2494.7318763599901</v>
      </c>
      <c r="F1055">
        <v>409.4</v>
      </c>
      <c r="G1055">
        <v>45.607654650344401</v>
      </c>
      <c r="H1055">
        <v>-57.480406078890098</v>
      </c>
      <c r="I1055">
        <v>-1.06415893215752</v>
      </c>
      <c r="J1055">
        <v>-2.7080600521956599</v>
      </c>
      <c r="K1055">
        <v>434.95617336637201</v>
      </c>
      <c r="L1055">
        <v>370.60663477575298</v>
      </c>
      <c r="M1055">
        <v>35.854424419730599</v>
      </c>
      <c r="N1055">
        <v>0.70690606430011504</v>
      </c>
      <c r="O1055">
        <v>32.865168539325801</v>
      </c>
      <c r="P1055">
        <v>97.873368777186997</v>
      </c>
      <c r="Q1055">
        <v>9.8546964434986006E-2</v>
      </c>
    </row>
    <row r="1056" spans="1:17" hidden="1" x14ac:dyDescent="0.3">
      <c r="A1056" t="s">
        <v>2267</v>
      </c>
      <c r="B1056" t="s">
        <v>2268</v>
      </c>
      <c r="C1056" t="str">
        <f>IFERROR(VLOOKUP(Table1[[#This Row],[Ticker]],[1]!Table2[[Symbol]:[Industry]],2,FALSE),"-")</f>
        <v>-</v>
      </c>
      <c r="D1056" t="s">
        <v>335</v>
      </c>
      <c r="E1056">
        <v>2481.2456332950001</v>
      </c>
      <c r="F1056">
        <v>258.55</v>
      </c>
      <c r="G1056">
        <v>-5.3133655471151302</v>
      </c>
      <c r="H1056">
        <v>-4.2416805245906701</v>
      </c>
      <c r="I1056">
        <v>25.413372250235899</v>
      </c>
      <c r="J1056">
        <v>3.99740498252689</v>
      </c>
      <c r="K1056">
        <v>242.68994198204601</v>
      </c>
      <c r="M1056">
        <v>59.807749893315503</v>
      </c>
      <c r="N1056">
        <v>0.57609055082973804</v>
      </c>
      <c r="O1056">
        <v>10.6169019532005</v>
      </c>
      <c r="P1056">
        <v>71.679946879149995</v>
      </c>
    </row>
    <row r="1057" spans="1:17" hidden="1" x14ac:dyDescent="0.3">
      <c r="A1057" t="s">
        <v>2269</v>
      </c>
      <c r="B1057" t="s">
        <v>2270</v>
      </c>
      <c r="C1057" t="str">
        <f>IFERROR(VLOOKUP(Table1[[#This Row],[Ticker]],[1]!Table2[[Symbol]:[Industry]],2,FALSE),"-")</f>
        <v>-</v>
      </c>
      <c r="D1057" t="s">
        <v>101</v>
      </c>
      <c r="E1057">
        <v>2473.9237899209902</v>
      </c>
      <c r="F1057">
        <v>21.09</v>
      </c>
      <c r="G1057">
        <v>34.078311891778696</v>
      </c>
      <c r="H1057">
        <v>-2.6103224923957402</v>
      </c>
      <c r="I1057">
        <v>-12.9773760932425</v>
      </c>
      <c r="J1057">
        <v>0.17387512355687901</v>
      </c>
      <c r="K1057">
        <v>20.4314480474014</v>
      </c>
      <c r="L1057">
        <v>18.871748416100299</v>
      </c>
      <c r="M1057">
        <v>46.310511758110202</v>
      </c>
      <c r="N1057">
        <v>1.2927201664544901</v>
      </c>
      <c r="O1057">
        <v>51.183784850217499</v>
      </c>
      <c r="P1057">
        <v>89.102367337750394</v>
      </c>
      <c r="Q1057">
        <v>0.16395424449506399</v>
      </c>
    </row>
    <row r="1058" spans="1:17" x14ac:dyDescent="0.3">
      <c r="A1058" t="s">
        <v>2271</v>
      </c>
      <c r="B1058" t="s">
        <v>2272</v>
      </c>
      <c r="C1058" t="str">
        <f>IFERROR(VLOOKUP(Table1[[#This Row],[Ticker]],[1]!Table2[[Symbol]:[Industry]],2,FALSE),"-")</f>
        <v>-</v>
      </c>
      <c r="D1058" t="s">
        <v>402</v>
      </c>
      <c r="E1058">
        <v>2472.2130979599901</v>
      </c>
      <c r="F1058">
        <v>465.8</v>
      </c>
      <c r="G1058">
        <v>-37.517564649095902</v>
      </c>
      <c r="H1058">
        <v>-2.0312019304790598</v>
      </c>
      <c r="I1058">
        <v>-16.3617506074877</v>
      </c>
      <c r="J1058">
        <v>5.6301694591613796</v>
      </c>
      <c r="K1058">
        <v>469.79247466969298</v>
      </c>
      <c r="L1058">
        <v>494.84929793614299</v>
      </c>
      <c r="M1058">
        <v>56.558960310118302</v>
      </c>
      <c r="N1058">
        <v>1.1755624969212699</v>
      </c>
      <c r="O1058">
        <v>24.9463288965221</v>
      </c>
      <c r="P1058">
        <v>7.5502193488801597</v>
      </c>
    </row>
    <row r="1059" spans="1:17" hidden="1" x14ac:dyDescent="0.3">
      <c r="A1059" t="s">
        <v>2273</v>
      </c>
      <c r="B1059" t="s">
        <v>2274</v>
      </c>
      <c r="C1059" t="str">
        <f>IFERROR(VLOOKUP(Table1[[#This Row],[Ticker]],[1]!Table2[[Symbol]:[Industry]],2,FALSE),"-")</f>
        <v>-</v>
      </c>
      <c r="D1059" t="s">
        <v>139</v>
      </c>
      <c r="E1059">
        <v>2470.2795731249998</v>
      </c>
      <c r="F1059">
        <v>696.15</v>
      </c>
      <c r="G1059">
        <v>98.129958222247097</v>
      </c>
      <c r="H1059">
        <v>4.0129197334200404</v>
      </c>
      <c r="I1059">
        <v>-10.5041788386992</v>
      </c>
      <c r="J1059">
        <v>-3.7080507387558499</v>
      </c>
      <c r="K1059">
        <v>684.15981877124204</v>
      </c>
      <c r="L1059">
        <v>603.86348293553601</v>
      </c>
      <c r="M1059">
        <v>47.234118866439701</v>
      </c>
      <c r="N1059">
        <v>0.43003940954390302</v>
      </c>
      <c r="O1059">
        <v>17.618023235358802</v>
      </c>
      <c r="P1059">
        <v>131.199239192665</v>
      </c>
      <c r="Q1059">
        <v>7.2866957810092003E-2</v>
      </c>
    </row>
    <row r="1060" spans="1:17" hidden="1" x14ac:dyDescent="0.3">
      <c r="A1060" t="s">
        <v>2275</v>
      </c>
      <c r="B1060" t="s">
        <v>2276</v>
      </c>
      <c r="C1060" t="str">
        <f>IFERROR(VLOOKUP(Table1[[#This Row],[Ticker]],[1]!Table2[[Symbol]:[Industry]],2,FALSE),"-")</f>
        <v>-</v>
      </c>
      <c r="D1060" t="s">
        <v>248</v>
      </c>
      <c r="E1060">
        <v>2465.3832642450002</v>
      </c>
      <c r="F1060">
        <v>2261.4499999999998</v>
      </c>
      <c r="G1060">
        <v>120.138717937979</v>
      </c>
      <c r="H1060">
        <v>18.403794651885899</v>
      </c>
      <c r="I1060">
        <v>52.2600305531912</v>
      </c>
      <c r="J1060">
        <v>15.6380809886241</v>
      </c>
      <c r="K1060">
        <v>1878.0641886640201</v>
      </c>
      <c r="L1060">
        <v>1490.6723504506101</v>
      </c>
      <c r="M1060">
        <v>77.937123918762595</v>
      </c>
      <c r="N1060">
        <v>0.72113342742755604</v>
      </c>
      <c r="O1060">
        <v>2.81014393420151</v>
      </c>
      <c r="P1060">
        <v>152.365807387568</v>
      </c>
      <c r="Q1060">
        <v>0.127849585777282</v>
      </c>
    </row>
    <row r="1061" spans="1:17" x14ac:dyDescent="0.3">
      <c r="A1061" t="s">
        <v>2277</v>
      </c>
      <c r="B1061" t="s">
        <v>2278</v>
      </c>
      <c r="C1061" t="str">
        <f>IFERROR(VLOOKUP(Table1[[#This Row],[Ticker]],[1]!Table2[[Symbol]:[Industry]],2,FALSE),"-")</f>
        <v>-</v>
      </c>
      <c r="D1061" t="s">
        <v>385</v>
      </c>
      <c r="E1061">
        <v>2464.4990711999999</v>
      </c>
      <c r="F1061">
        <v>214</v>
      </c>
      <c r="G1061">
        <v>-30.112105258183099</v>
      </c>
      <c r="H1061">
        <v>-2.7224571628369798</v>
      </c>
      <c r="I1061">
        <v>-56.027215175520901</v>
      </c>
      <c r="J1061">
        <v>2.34454821488903E-2</v>
      </c>
      <c r="K1061">
        <v>218.82679234881201</v>
      </c>
      <c r="L1061">
        <v>253.602647237832</v>
      </c>
      <c r="M1061">
        <v>54.774566924607598</v>
      </c>
      <c r="N1061">
        <v>0.59124282694535601</v>
      </c>
      <c r="O1061">
        <v>101.752336448598</v>
      </c>
      <c r="P1061">
        <v>11.749347258485599</v>
      </c>
      <c r="Q1061">
        <v>-4.1278438061166003E-2</v>
      </c>
    </row>
    <row r="1062" spans="1:17" hidden="1" x14ac:dyDescent="0.3">
      <c r="A1062" t="s">
        <v>2279</v>
      </c>
      <c r="B1062" t="s">
        <v>2280</v>
      </c>
      <c r="C1062" t="str">
        <f>IFERROR(VLOOKUP(Table1[[#This Row],[Ticker]],[1]!Table2[[Symbol]:[Industry]],2,FALSE),"-")</f>
        <v>-</v>
      </c>
      <c r="D1062" t="s">
        <v>514</v>
      </c>
      <c r="E1062">
        <v>2464.0659586199999</v>
      </c>
      <c r="F1062">
        <v>710.2</v>
      </c>
      <c r="G1062">
        <v>35.076897356195801</v>
      </c>
      <c r="H1062">
        <v>-23.631590642288099</v>
      </c>
      <c r="I1062">
        <v>40.8060267231211</v>
      </c>
      <c r="J1062">
        <v>-2.0806269160411599</v>
      </c>
      <c r="K1062">
        <v>735.29532499984498</v>
      </c>
      <c r="L1062">
        <v>608.32661797145499</v>
      </c>
      <c r="M1062">
        <v>47.713665700349402</v>
      </c>
      <c r="N1062">
        <v>1.40335617258073</v>
      </c>
      <c r="O1062">
        <v>32.075471698113198</v>
      </c>
      <c r="P1062">
        <v>84.467532467532394</v>
      </c>
      <c r="Q1062">
        <v>0.15987928140791999</v>
      </c>
    </row>
    <row r="1063" spans="1:17" hidden="1" x14ac:dyDescent="0.3">
      <c r="A1063" t="s">
        <v>2281</v>
      </c>
      <c r="B1063" t="s">
        <v>2282</v>
      </c>
      <c r="C1063" t="str">
        <f>IFERROR(VLOOKUP(Table1[[#This Row],[Ticker]],[1]!Table2[[Symbol]:[Industry]],2,FALSE),"-")</f>
        <v>-</v>
      </c>
      <c r="D1063" t="s">
        <v>306</v>
      </c>
      <c r="E1063">
        <v>2458.2997790999998</v>
      </c>
      <c r="F1063">
        <v>495.9</v>
      </c>
      <c r="G1063">
        <v>-12.967127768330601</v>
      </c>
      <c r="H1063">
        <v>10.6738498363181</v>
      </c>
      <c r="I1063">
        <v>-14.541799095968599</v>
      </c>
      <c r="J1063">
        <v>9.0988976443706004</v>
      </c>
      <c r="K1063">
        <v>444.35350705559802</v>
      </c>
      <c r="L1063">
        <v>443.64553687127</v>
      </c>
      <c r="M1063">
        <v>82.693353438192503</v>
      </c>
      <c r="N1063">
        <v>1.4297578749009301</v>
      </c>
      <c r="O1063">
        <v>29.229683403911999</v>
      </c>
      <c r="P1063">
        <v>50.272727272727202</v>
      </c>
      <c r="Q1063">
        <v>5.8631141125730001E-2</v>
      </c>
    </row>
    <row r="1064" spans="1:17" hidden="1" x14ac:dyDescent="0.3">
      <c r="A1064" t="s">
        <v>2283</v>
      </c>
      <c r="B1064" t="s">
        <v>2284</v>
      </c>
      <c r="C1064" t="str">
        <f>IFERROR(VLOOKUP(Table1[[#This Row],[Ticker]],[1]!Table2[[Symbol]:[Industry]],2,FALSE),"-")</f>
        <v>-</v>
      </c>
      <c r="D1064" t="s">
        <v>193</v>
      </c>
      <c r="E1064">
        <v>2458.1056640500001</v>
      </c>
      <c r="F1064">
        <v>441.85</v>
      </c>
      <c r="G1064">
        <v>-8.1842691451283294</v>
      </c>
      <c r="H1064">
        <v>3.72584412751808</v>
      </c>
      <c r="I1064">
        <v>10.359911045037499</v>
      </c>
      <c r="J1064">
        <v>-4.2565211971985999</v>
      </c>
      <c r="K1064">
        <v>434.30933080779499</v>
      </c>
      <c r="L1064">
        <v>393.76985057656299</v>
      </c>
      <c r="M1064">
        <v>42.477008657423703</v>
      </c>
      <c r="N1064">
        <v>0.67050493481087303</v>
      </c>
      <c r="O1064">
        <v>10.6710422088944</v>
      </c>
      <c r="P1064">
        <v>41.143587286375897</v>
      </c>
      <c r="Q1064">
        <v>3.1173653932083E-2</v>
      </c>
    </row>
    <row r="1065" spans="1:17" hidden="1" x14ac:dyDescent="0.3">
      <c r="A1065" t="s">
        <v>2285</v>
      </c>
      <c r="B1065" t="s">
        <v>2286</v>
      </c>
      <c r="C1065" t="str">
        <f>IFERROR(VLOOKUP(Table1[[#This Row],[Ticker]],[1]!Table2[[Symbol]:[Industry]],2,FALSE),"-")</f>
        <v>-</v>
      </c>
      <c r="D1065" t="s">
        <v>300</v>
      </c>
      <c r="E1065">
        <v>2450.1729784949998</v>
      </c>
      <c r="F1065">
        <v>1621.95</v>
      </c>
      <c r="G1065">
        <v>40.660435318559401</v>
      </c>
      <c r="H1065">
        <v>-7.2829163289969996</v>
      </c>
      <c r="I1065">
        <v>-18.857104488979001</v>
      </c>
      <c r="J1065">
        <v>1.53415390127624</v>
      </c>
      <c r="K1065">
        <v>1635.9425966981901</v>
      </c>
      <c r="L1065">
        <v>1499.9529982455699</v>
      </c>
      <c r="M1065">
        <v>49.461685783468397</v>
      </c>
      <c r="N1065">
        <v>0.56056507477338602</v>
      </c>
      <c r="O1065">
        <v>20.546256049816499</v>
      </c>
      <c r="P1065">
        <v>74.515816655907003</v>
      </c>
      <c r="Q1065">
        <v>4.8178889053799998E-4</v>
      </c>
    </row>
    <row r="1066" spans="1:17" hidden="1" x14ac:dyDescent="0.3">
      <c r="A1066" t="s">
        <v>2287</v>
      </c>
      <c r="B1066" t="s">
        <v>2288</v>
      </c>
      <c r="C1066" t="str">
        <f>IFERROR(VLOOKUP(Table1[[#This Row],[Ticker]],[1]!Table2[[Symbol]:[Industry]],2,FALSE),"-")</f>
        <v>-</v>
      </c>
      <c r="D1066" t="s">
        <v>446</v>
      </c>
      <c r="E1066">
        <v>2449.3563081000002</v>
      </c>
      <c r="F1066">
        <v>594.75</v>
      </c>
      <c r="G1066">
        <v>-43.8284169398204</v>
      </c>
      <c r="H1066">
        <v>-7.8463525286523801</v>
      </c>
      <c r="I1066">
        <v>-31.804589255674401</v>
      </c>
      <c r="J1066">
        <v>2.0884430190705801</v>
      </c>
      <c r="K1066">
        <v>605.90867260460004</v>
      </c>
      <c r="L1066">
        <v>642.52413114863805</v>
      </c>
      <c r="M1066">
        <v>63.1169174671966</v>
      </c>
      <c r="N1066">
        <v>1.2336330833001701</v>
      </c>
      <c r="O1066">
        <v>34.283312316099199</v>
      </c>
      <c r="P1066">
        <v>10.404677928346</v>
      </c>
      <c r="Q1066">
        <v>-5.4056103224879998E-3</v>
      </c>
    </row>
    <row r="1067" spans="1:17" hidden="1" x14ac:dyDescent="0.3">
      <c r="A1067" t="s">
        <v>2289</v>
      </c>
      <c r="B1067" t="s">
        <v>2290</v>
      </c>
      <c r="C1067" t="str">
        <f>IFERROR(VLOOKUP(Table1[[#This Row],[Ticker]],[1]!Table2[[Symbol]:[Industry]],2,FALSE),"-")</f>
        <v>-</v>
      </c>
      <c r="D1067" t="s">
        <v>473</v>
      </c>
      <c r="E1067">
        <v>2441.614</v>
      </c>
      <c r="F1067">
        <v>367.16</v>
      </c>
      <c r="G1067">
        <v>60.6787548432807</v>
      </c>
      <c r="H1067">
        <v>57.998797505409598</v>
      </c>
      <c r="I1067">
        <v>34.1043338997642</v>
      </c>
      <c r="J1067">
        <v>-5.1522874237708098</v>
      </c>
      <c r="K1067">
        <v>262.91757294733901</v>
      </c>
      <c r="L1067">
        <v>225.913042620722</v>
      </c>
      <c r="M1067">
        <v>70.773430406075306</v>
      </c>
      <c r="N1067">
        <v>4.0518163384610197</v>
      </c>
      <c r="O1067">
        <v>7.2693103823946004</v>
      </c>
      <c r="P1067">
        <v>107.435028248587</v>
      </c>
      <c r="Q1067">
        <v>7.4688982204553001E-2</v>
      </c>
    </row>
    <row r="1068" spans="1:17" x14ac:dyDescent="0.3">
      <c r="A1068" t="s">
        <v>2291</v>
      </c>
      <c r="B1068" t="s">
        <v>2292</v>
      </c>
      <c r="C1068" t="str">
        <f>IFERROR(VLOOKUP(Table1[[#This Row],[Ticker]],[1]!Table2[[Symbol]:[Industry]],2,FALSE),"-")</f>
        <v>-</v>
      </c>
      <c r="D1068" t="s">
        <v>1560</v>
      </c>
      <c r="E1068">
        <v>2434.3905989999998</v>
      </c>
      <c r="F1068">
        <v>589</v>
      </c>
      <c r="G1068">
        <v>-47.684995828562897</v>
      </c>
      <c r="H1068">
        <v>-9.8757190578336491</v>
      </c>
      <c r="I1068">
        <v>-33.757102680944598</v>
      </c>
      <c r="J1068">
        <v>3.99053690901443</v>
      </c>
      <c r="K1068">
        <v>638.38171938730898</v>
      </c>
      <c r="L1068">
        <v>698.10915744831902</v>
      </c>
      <c r="M1068">
        <v>44.441778958105097</v>
      </c>
      <c r="N1068">
        <v>1.38161201007643</v>
      </c>
      <c r="O1068">
        <v>53.650254668930302</v>
      </c>
      <c r="P1068">
        <v>8.8322246858831992</v>
      </c>
    </row>
    <row r="1069" spans="1:17" hidden="1" x14ac:dyDescent="0.3">
      <c r="A1069" t="s">
        <v>2293</v>
      </c>
      <c r="B1069" t="s">
        <v>2294</v>
      </c>
      <c r="C1069" t="str">
        <f>IFERROR(VLOOKUP(Table1[[#This Row],[Ticker]],[1]!Table2[[Symbol]:[Industry]],2,FALSE),"-")</f>
        <v>-</v>
      </c>
      <c r="D1069" t="s">
        <v>632</v>
      </c>
      <c r="E1069">
        <v>2419.7087999999999</v>
      </c>
      <c r="F1069">
        <v>430.4</v>
      </c>
      <c r="G1069">
        <v>21.7202269297822</v>
      </c>
      <c r="H1069">
        <v>-0.75958647565704496</v>
      </c>
      <c r="I1069">
        <v>4.3350859225444598</v>
      </c>
      <c r="J1069">
        <v>-2.7945700883226698</v>
      </c>
      <c r="K1069">
        <v>403.99440786247601</v>
      </c>
      <c r="L1069">
        <v>355.081409688642</v>
      </c>
      <c r="M1069">
        <v>50.172566619279202</v>
      </c>
      <c r="N1069">
        <v>0.473126093625791</v>
      </c>
      <c r="O1069">
        <v>10.1301115241635</v>
      </c>
      <c r="P1069">
        <v>65.220729366602598</v>
      </c>
      <c r="Q1069">
        <v>6.8583660963999996E-2</v>
      </c>
    </row>
    <row r="1070" spans="1:17" hidden="1" x14ac:dyDescent="0.3">
      <c r="A1070" t="s">
        <v>2295</v>
      </c>
      <c r="B1070" t="s">
        <v>2296</v>
      </c>
      <c r="C1070" t="str">
        <f>IFERROR(VLOOKUP(Table1[[#This Row],[Ticker]],[1]!Table2[[Symbol]:[Industry]],2,FALSE),"-")</f>
        <v>-</v>
      </c>
      <c r="D1070" t="s">
        <v>54</v>
      </c>
      <c r="E1070">
        <v>2419.516441962</v>
      </c>
      <c r="F1070">
        <v>219.98</v>
      </c>
      <c r="G1070">
        <v>-23.764604528053098</v>
      </c>
      <c r="H1070">
        <v>-2.78502351022509</v>
      </c>
      <c r="I1070">
        <v>-21.9126649960963</v>
      </c>
      <c r="J1070">
        <v>4.2283428977909701</v>
      </c>
      <c r="K1070">
        <v>217.95634035510199</v>
      </c>
      <c r="L1070">
        <v>224.29541675943699</v>
      </c>
      <c r="M1070">
        <v>64.283018087414902</v>
      </c>
      <c r="N1070">
        <v>1.33015805869801</v>
      </c>
      <c r="O1070">
        <v>28.898081643785801</v>
      </c>
      <c r="P1070">
        <v>20.174815624146401</v>
      </c>
      <c r="Q1070">
        <v>0.102655923188996</v>
      </c>
    </row>
    <row r="1071" spans="1:17" hidden="1" x14ac:dyDescent="0.3">
      <c r="A1071" t="s">
        <v>2297</v>
      </c>
      <c r="B1071" t="s">
        <v>2298</v>
      </c>
      <c r="C1071" t="str">
        <f>IFERROR(VLOOKUP(Table1[[#This Row],[Ticker]],[1]!Table2[[Symbol]:[Industry]],2,FALSE),"-")</f>
        <v>-</v>
      </c>
      <c r="D1071" t="s">
        <v>193</v>
      </c>
      <c r="E1071">
        <v>2417.1263111599901</v>
      </c>
      <c r="F1071">
        <v>767.95</v>
      </c>
      <c r="G1071">
        <v>0.91478589846372305</v>
      </c>
      <c r="H1071">
        <v>36.800353762877997</v>
      </c>
      <c r="I1071">
        <v>45.671916394503903</v>
      </c>
      <c r="J1071">
        <v>13.5501349089733</v>
      </c>
      <c r="K1071">
        <v>588.38773288973903</v>
      </c>
      <c r="L1071">
        <v>528.15882070719294</v>
      </c>
      <c r="M1071">
        <v>82.142398624154396</v>
      </c>
      <c r="N1071">
        <v>1.8270723638942099</v>
      </c>
      <c r="O1071">
        <v>3.15124682596521</v>
      </c>
      <c r="P1071">
        <v>91.032338308457696</v>
      </c>
      <c r="Q1071">
        <v>3.7637530888976999E-2</v>
      </c>
    </row>
    <row r="1072" spans="1:17" x14ac:dyDescent="0.3">
      <c r="A1072" t="s">
        <v>2299</v>
      </c>
      <c r="B1072" t="s">
        <v>2300</v>
      </c>
      <c r="C1072" t="str">
        <f>IFERROR(VLOOKUP(Table1[[#This Row],[Ticker]],[1]!Table2[[Symbol]:[Industry]],2,FALSE),"-")</f>
        <v>-</v>
      </c>
      <c r="D1072" t="s">
        <v>735</v>
      </c>
      <c r="E1072">
        <v>2411.0426235149998</v>
      </c>
      <c r="F1072">
        <v>453.15</v>
      </c>
      <c r="G1072">
        <v>-40.915617367536697</v>
      </c>
      <c r="H1072">
        <v>-13.7853268847353</v>
      </c>
      <c r="I1072">
        <v>-16.306559815500101</v>
      </c>
      <c r="J1072">
        <v>-4.6777549886302996</v>
      </c>
      <c r="K1072">
        <v>477.926220581645</v>
      </c>
      <c r="L1072">
        <v>485.23325185147098</v>
      </c>
      <c r="M1072">
        <v>38.676282532410497</v>
      </c>
      <c r="N1072">
        <v>1.2534512883319899</v>
      </c>
      <c r="O1072">
        <v>26.757144433410499</v>
      </c>
      <c r="P1072">
        <v>16.4610639938319</v>
      </c>
      <c r="Q1072">
        <v>-0.106431690444482</v>
      </c>
    </row>
    <row r="1073" spans="1:17" hidden="1" x14ac:dyDescent="0.3">
      <c r="A1073" t="s">
        <v>2301</v>
      </c>
      <c r="B1073" t="s">
        <v>2302</v>
      </c>
      <c r="C1073" t="str">
        <f>IFERROR(VLOOKUP(Table1[[#This Row],[Ticker]],[1]!Table2[[Symbol]:[Industry]],2,FALSE),"-")</f>
        <v>-</v>
      </c>
      <c r="D1073" t="s">
        <v>1848</v>
      </c>
      <c r="E1073">
        <v>2410.56</v>
      </c>
      <c r="F1073">
        <v>376.65</v>
      </c>
      <c r="G1073">
        <v>18.841442242470698</v>
      </c>
      <c r="H1073">
        <v>21.638555134891</v>
      </c>
      <c r="I1073">
        <v>35.703311330068601</v>
      </c>
      <c r="J1073">
        <v>8.9712374387232892</v>
      </c>
      <c r="K1073">
        <v>319.38076293989701</v>
      </c>
      <c r="L1073">
        <v>282.85705832421201</v>
      </c>
      <c r="M1073">
        <v>77.370861643283803</v>
      </c>
      <c r="N1073">
        <v>1.71991287683397</v>
      </c>
      <c r="O1073">
        <v>3.5045798486658701</v>
      </c>
      <c r="P1073">
        <v>65.888570799383302</v>
      </c>
      <c r="Q1073">
        <v>0.181067146839308</v>
      </c>
    </row>
    <row r="1074" spans="1:17" hidden="1" x14ac:dyDescent="0.3">
      <c r="A1074" t="s">
        <v>2303</v>
      </c>
      <c r="B1074" t="s">
        <v>2304</v>
      </c>
      <c r="C1074" t="str">
        <f>IFERROR(VLOOKUP(Table1[[#This Row],[Ticker]],[1]!Table2[[Symbol]:[Industry]],2,FALSE),"-")</f>
        <v>-</v>
      </c>
      <c r="D1074" t="s">
        <v>971</v>
      </c>
      <c r="E1074">
        <v>2406.5353212499999</v>
      </c>
      <c r="F1074">
        <v>132.05000000000001</v>
      </c>
      <c r="G1074">
        <v>-15.099519422120901</v>
      </c>
      <c r="H1074">
        <v>11.2988430087234</v>
      </c>
      <c r="I1074">
        <v>2.0552913459332101</v>
      </c>
      <c r="J1074">
        <v>2.9742496117712598</v>
      </c>
      <c r="M1074">
        <v>65.057908973949793</v>
      </c>
      <c r="O1074">
        <v>9.0496024233244796</v>
      </c>
      <c r="P1074">
        <v>23.295985060690899</v>
      </c>
    </row>
    <row r="1075" spans="1:17" hidden="1" x14ac:dyDescent="0.3">
      <c r="A1075" t="s">
        <v>2305</v>
      </c>
      <c r="B1075" t="s">
        <v>2306</v>
      </c>
      <c r="C1075" t="str">
        <f>IFERROR(VLOOKUP(Table1[[#This Row],[Ticker]],[1]!Table2[[Symbol]:[Industry]],2,FALSE),"-")</f>
        <v>-</v>
      </c>
      <c r="D1075" t="s">
        <v>127</v>
      </c>
      <c r="E1075">
        <v>2404.8082663499999</v>
      </c>
      <c r="F1075">
        <v>348.25</v>
      </c>
      <c r="G1075">
        <v>-25.999736625200701</v>
      </c>
      <c r="H1075">
        <v>-10.8390291909379</v>
      </c>
      <c r="I1075">
        <v>-8.8449258571465901</v>
      </c>
      <c r="J1075">
        <v>-2.8909287019400902</v>
      </c>
      <c r="M1075">
        <v>38.876525213122001</v>
      </c>
      <c r="O1075">
        <v>14.860014357501701</v>
      </c>
      <c r="P1075">
        <v>12.338709677419301</v>
      </c>
    </row>
    <row r="1076" spans="1:17" hidden="1" x14ac:dyDescent="0.3">
      <c r="A1076" t="s">
        <v>2307</v>
      </c>
      <c r="B1076" t="s">
        <v>2308</v>
      </c>
      <c r="C1076" t="str">
        <f>IFERROR(VLOOKUP(Table1[[#This Row],[Ticker]],[1]!Table2[[Symbol]:[Industry]],2,FALSE),"-")</f>
        <v>-</v>
      </c>
      <c r="D1076" t="s">
        <v>561</v>
      </c>
      <c r="E1076">
        <v>2402.2362216000001</v>
      </c>
      <c r="F1076">
        <v>463.35</v>
      </c>
      <c r="G1076">
        <v>-40.1635364063794</v>
      </c>
      <c r="H1076">
        <v>-9.8510484217071301</v>
      </c>
      <c r="I1076">
        <v>-13.3761851466365</v>
      </c>
      <c r="J1076">
        <v>0.70791153319157596</v>
      </c>
      <c r="K1076">
        <v>437.91679507187399</v>
      </c>
      <c r="L1076">
        <v>455.53779802488401</v>
      </c>
      <c r="M1076">
        <v>74.992719677695902</v>
      </c>
      <c r="N1076">
        <v>1.0654337799560301</v>
      </c>
      <c r="O1076">
        <v>21.5819574835437</v>
      </c>
      <c r="P1076">
        <v>20.979112271540401</v>
      </c>
      <c r="Q1076">
        <v>2.4915680024418001E-2</v>
      </c>
    </row>
    <row r="1077" spans="1:17" hidden="1" x14ac:dyDescent="0.3">
      <c r="A1077" t="s">
        <v>2309</v>
      </c>
      <c r="B1077" t="s">
        <v>2310</v>
      </c>
      <c r="C1077" t="str">
        <f>IFERROR(VLOOKUP(Table1[[#This Row],[Ticker]],[1]!Table2[[Symbol]:[Industry]],2,FALSE),"-")</f>
        <v>-</v>
      </c>
      <c r="D1077" t="s">
        <v>385</v>
      </c>
      <c r="E1077">
        <v>2394.903613125</v>
      </c>
      <c r="F1077">
        <v>1221.25</v>
      </c>
      <c r="G1077">
        <v>-36.900205967364201</v>
      </c>
      <c r="H1077">
        <v>-5.4429369690352596</v>
      </c>
      <c r="I1077">
        <v>24.796241329541601</v>
      </c>
      <c r="J1077">
        <v>3.90884676816935</v>
      </c>
      <c r="K1077">
        <v>1239.17408401138</v>
      </c>
      <c r="L1077">
        <v>1216.81538980133</v>
      </c>
      <c r="M1077">
        <v>50.627952038841201</v>
      </c>
      <c r="N1077">
        <v>0.51715305876608797</v>
      </c>
      <c r="O1077">
        <v>20.728761514841299</v>
      </c>
      <c r="P1077">
        <v>48.021332040482399</v>
      </c>
      <c r="Q1077">
        <v>-3.3463109692648998E-2</v>
      </c>
    </row>
    <row r="1078" spans="1:17" hidden="1" x14ac:dyDescent="0.3">
      <c r="A1078" t="s">
        <v>2311</v>
      </c>
      <c r="B1078" t="s">
        <v>2312</v>
      </c>
      <c r="C1078" t="str">
        <f>IFERROR(VLOOKUP(Table1[[#This Row],[Ticker]],[1]!Table2[[Symbol]:[Industry]],2,FALSE),"-")</f>
        <v>-</v>
      </c>
      <c r="D1078" t="s">
        <v>248</v>
      </c>
      <c r="E1078">
        <v>2384.283907045</v>
      </c>
      <c r="F1078">
        <v>4642.1499999999996</v>
      </c>
      <c r="G1078">
        <v>55.079408480122297</v>
      </c>
      <c r="H1078">
        <v>3.1639645917532002</v>
      </c>
      <c r="I1078">
        <v>22.3709251915528</v>
      </c>
      <c r="J1078">
        <v>5.4902290610365201</v>
      </c>
      <c r="K1078">
        <v>4266.4121417063197</v>
      </c>
      <c r="L1078">
        <v>3611.5359933691202</v>
      </c>
      <c r="M1078">
        <v>66.2674909589078</v>
      </c>
      <c r="N1078">
        <v>1.00795828695544</v>
      </c>
      <c r="O1078">
        <v>4.3697424684682797</v>
      </c>
      <c r="P1078">
        <v>97.496277387789803</v>
      </c>
      <c r="Q1078">
        <v>0.104784717073155</v>
      </c>
    </row>
    <row r="1079" spans="1:17" hidden="1" x14ac:dyDescent="0.3">
      <c r="A1079" t="s">
        <v>2313</v>
      </c>
      <c r="B1079" t="s">
        <v>2314</v>
      </c>
      <c r="C1079" t="str">
        <f>IFERROR(VLOOKUP(Table1[[#This Row],[Ticker]],[1]!Table2[[Symbol]:[Industry]],2,FALSE),"-")</f>
        <v>-</v>
      </c>
      <c r="D1079" t="s">
        <v>51</v>
      </c>
      <c r="E1079">
        <v>2378.63818296</v>
      </c>
      <c r="F1079">
        <v>823.3</v>
      </c>
      <c r="G1079">
        <v>4.9567554770230897</v>
      </c>
      <c r="H1079">
        <v>4.3316186047513998</v>
      </c>
      <c r="I1079">
        <v>13.717482114566501</v>
      </c>
      <c r="J1079">
        <v>3.7281005193312202</v>
      </c>
      <c r="K1079">
        <v>753.031238364567</v>
      </c>
      <c r="L1079">
        <v>698.13435545176606</v>
      </c>
      <c r="M1079">
        <v>72.6201224252803</v>
      </c>
      <c r="N1079">
        <v>2.3745382034768698</v>
      </c>
      <c r="O1079">
        <v>1.05672294424876</v>
      </c>
      <c r="P1079">
        <v>46.001064018442896</v>
      </c>
      <c r="Q1079">
        <v>-1.8499883146383001E-2</v>
      </c>
    </row>
    <row r="1080" spans="1:17" hidden="1" x14ac:dyDescent="0.3">
      <c r="A1080" t="s">
        <v>2315</v>
      </c>
      <c r="B1080" t="s">
        <v>2316</v>
      </c>
      <c r="C1080" t="str">
        <f>IFERROR(VLOOKUP(Table1[[#This Row],[Ticker]],[1]!Table2[[Symbol]:[Industry]],2,FALSE),"-")</f>
        <v>-</v>
      </c>
      <c r="D1080" t="s">
        <v>1539</v>
      </c>
      <c r="E1080">
        <v>2375.6515287749999</v>
      </c>
      <c r="F1080">
        <v>175.55</v>
      </c>
      <c r="G1080">
        <v>89.171069946546098</v>
      </c>
      <c r="H1080">
        <v>18.890284522823698</v>
      </c>
      <c r="I1080">
        <v>25.255834006990401</v>
      </c>
      <c r="J1080">
        <v>33.7391285201223</v>
      </c>
      <c r="K1080">
        <v>118.536056810402</v>
      </c>
      <c r="L1080">
        <v>111.38107169006101</v>
      </c>
      <c r="M1080">
        <v>92.328128408919895</v>
      </c>
      <c r="N1080">
        <v>3.5413370912417301</v>
      </c>
      <c r="O1080">
        <v>4.2438051837083401</v>
      </c>
      <c r="P1080">
        <v>123.773103887826</v>
      </c>
      <c r="Q1080">
        <v>8.5602431293702999E-2</v>
      </c>
    </row>
    <row r="1081" spans="1:17" hidden="1" x14ac:dyDescent="0.3">
      <c r="A1081" t="s">
        <v>2317</v>
      </c>
      <c r="B1081" t="s">
        <v>2318</v>
      </c>
      <c r="C1081" t="str">
        <f>IFERROR(VLOOKUP(Table1[[#This Row],[Ticker]],[1]!Table2[[Symbol]:[Industry]],2,FALSE),"-")</f>
        <v>-</v>
      </c>
      <c r="D1081" t="s">
        <v>51</v>
      </c>
      <c r="E1081">
        <v>2369.1126887999999</v>
      </c>
      <c r="F1081">
        <v>257.39999999999998</v>
      </c>
      <c r="G1081">
        <v>32.306407405027699</v>
      </c>
      <c r="H1081">
        <v>-1.7175628572286901</v>
      </c>
      <c r="I1081">
        <v>-8.9733598665737393</v>
      </c>
      <c r="J1081">
        <v>-3.9173406037807199</v>
      </c>
      <c r="K1081">
        <v>238.79536062805499</v>
      </c>
      <c r="L1081">
        <v>213.287161173421</v>
      </c>
      <c r="M1081">
        <v>53.824068705118997</v>
      </c>
      <c r="N1081">
        <v>2.2754294707979299</v>
      </c>
      <c r="O1081">
        <v>8.6247086247086298</v>
      </c>
      <c r="P1081">
        <v>81.267605633802802</v>
      </c>
      <c r="Q1081">
        <v>8.9278641565056993E-2</v>
      </c>
    </row>
    <row r="1082" spans="1:17" hidden="1" x14ac:dyDescent="0.3">
      <c r="A1082" t="s">
        <v>2319</v>
      </c>
      <c r="B1082" t="s">
        <v>2320</v>
      </c>
      <c r="C1082" t="str">
        <f>IFERROR(VLOOKUP(Table1[[#This Row],[Ticker]],[1]!Table2[[Symbol]:[Industry]],2,FALSE),"-")</f>
        <v>-</v>
      </c>
      <c r="D1082" t="s">
        <v>193</v>
      </c>
      <c r="E1082">
        <v>2366.0977200000002</v>
      </c>
      <c r="F1082">
        <v>1455</v>
      </c>
      <c r="G1082">
        <v>43.6787434240332</v>
      </c>
      <c r="H1082">
        <v>11.954297963835</v>
      </c>
      <c r="I1082">
        <v>45.202360585231901</v>
      </c>
      <c r="J1082">
        <v>5.8899010080471301</v>
      </c>
      <c r="K1082">
        <v>1262.2766814164299</v>
      </c>
      <c r="L1082">
        <v>1059.3953834162101</v>
      </c>
      <c r="M1082">
        <v>80.413972186177205</v>
      </c>
      <c r="N1082">
        <v>1.1302260021247199</v>
      </c>
      <c r="O1082">
        <v>1.80412371134019</v>
      </c>
      <c r="P1082">
        <v>87.608793759267598</v>
      </c>
      <c r="Q1082">
        <v>5.5297039830924002E-2</v>
      </c>
    </row>
    <row r="1083" spans="1:17" hidden="1" x14ac:dyDescent="0.3">
      <c r="A1083" t="s">
        <v>2321</v>
      </c>
      <c r="B1083" t="s">
        <v>2322</v>
      </c>
      <c r="C1083" t="str">
        <f>IFERROR(VLOOKUP(Table1[[#This Row],[Ticker]],[1]!Table2[[Symbol]:[Industry]],2,FALSE),"-")</f>
        <v>-</v>
      </c>
      <c r="D1083" t="s">
        <v>528</v>
      </c>
      <c r="E1083">
        <v>2362.2729884820001</v>
      </c>
      <c r="F1083">
        <v>131.22999999999999</v>
      </c>
      <c r="G1083">
        <v>78.115719093895706</v>
      </c>
      <c r="H1083">
        <v>-0.31792532709648802</v>
      </c>
      <c r="I1083">
        <v>1.3129569666104199</v>
      </c>
      <c r="J1083">
        <v>6.5586761197051997</v>
      </c>
      <c r="K1083">
        <v>123.10744510084299</v>
      </c>
      <c r="L1083">
        <v>109.186268183401</v>
      </c>
      <c r="M1083">
        <v>73.526064724046407</v>
      </c>
      <c r="N1083">
        <v>0.336863994919537</v>
      </c>
      <c r="O1083">
        <v>13.541111026442101</v>
      </c>
      <c r="P1083">
        <v>110.136108887109</v>
      </c>
      <c r="Q1083">
        <v>6.7400083350178996E-2</v>
      </c>
    </row>
    <row r="1084" spans="1:17" hidden="1" x14ac:dyDescent="0.3">
      <c r="A1084" t="s">
        <v>2323</v>
      </c>
      <c r="B1084" t="s">
        <v>2324</v>
      </c>
      <c r="C1084" t="str">
        <f>IFERROR(VLOOKUP(Table1[[#This Row],[Ticker]],[1]!Table2[[Symbol]:[Industry]],2,FALSE),"-")</f>
        <v>-</v>
      </c>
      <c r="D1084" t="s">
        <v>577</v>
      </c>
      <c r="E1084">
        <v>2356.2477413699999</v>
      </c>
      <c r="F1084">
        <v>351.95</v>
      </c>
      <c r="G1084">
        <v>-5.8860471135979404</v>
      </c>
      <c r="H1084">
        <v>9.6984535599365707</v>
      </c>
      <c r="I1084">
        <v>-12.984270239257301</v>
      </c>
      <c r="J1084">
        <v>7.77868607595674</v>
      </c>
      <c r="K1084">
        <v>320.31692416997402</v>
      </c>
      <c r="L1084">
        <v>312.11710489440202</v>
      </c>
      <c r="M1084">
        <v>63.683784836804101</v>
      </c>
      <c r="N1084">
        <v>2.71852957269346</v>
      </c>
      <c r="O1084">
        <v>9.3621253018894599</v>
      </c>
      <c r="P1084">
        <v>49.575010624734297</v>
      </c>
    </row>
    <row r="1085" spans="1:17" x14ac:dyDescent="0.3">
      <c r="A1085" t="s">
        <v>2325</v>
      </c>
      <c r="B1085" t="s">
        <v>2326</v>
      </c>
      <c r="C1085" t="str">
        <f>IFERROR(VLOOKUP(Table1[[#This Row],[Ticker]],[1]!Table2[[Symbol]:[Industry]],2,FALSE),"-")</f>
        <v>-</v>
      </c>
      <c r="D1085" t="s">
        <v>283</v>
      </c>
      <c r="E1085">
        <v>2346.1741795799999</v>
      </c>
      <c r="F1085">
        <v>726.6</v>
      </c>
      <c r="G1085">
        <v>-7.3365742495886499</v>
      </c>
      <c r="H1085">
        <v>4.7135349116261898</v>
      </c>
      <c r="I1085">
        <v>-4.5518035559478802</v>
      </c>
      <c r="J1085">
        <v>5.3779219126780298</v>
      </c>
      <c r="K1085">
        <v>670.497025763755</v>
      </c>
      <c r="L1085">
        <v>638.21741958291102</v>
      </c>
      <c r="M1085">
        <v>62.8277171813588</v>
      </c>
      <c r="N1085">
        <v>0.89630530746761505</v>
      </c>
      <c r="O1085">
        <v>5.6840077071290898</v>
      </c>
      <c r="P1085">
        <v>37.600606003219397</v>
      </c>
      <c r="Q1085">
        <v>-4.3608915243084002E-2</v>
      </c>
    </row>
    <row r="1086" spans="1:17" hidden="1" x14ac:dyDescent="0.3">
      <c r="A1086" t="s">
        <v>2327</v>
      </c>
      <c r="B1086" t="s">
        <v>2328</v>
      </c>
      <c r="C1086" t="str">
        <f>IFERROR(VLOOKUP(Table1[[#This Row],[Ticker]],[1]!Table2[[Symbol]:[Industry]],2,FALSE),"-")</f>
        <v>-</v>
      </c>
      <c r="D1086" t="s">
        <v>127</v>
      </c>
      <c r="E1086">
        <v>2342.9955540450001</v>
      </c>
      <c r="F1086">
        <v>162.15</v>
      </c>
      <c r="G1086">
        <v>-32.7890082740455</v>
      </c>
      <c r="H1086">
        <v>-14.17828770839</v>
      </c>
      <c r="I1086">
        <v>-15.2843023549559</v>
      </c>
      <c r="J1086">
        <v>3.0029644152281798</v>
      </c>
      <c r="K1086">
        <v>164.296186953649</v>
      </c>
      <c r="L1086">
        <v>164.30764408791799</v>
      </c>
      <c r="M1086">
        <v>52.616534932709499</v>
      </c>
      <c r="N1086">
        <v>1.1096483112571001</v>
      </c>
      <c r="O1086">
        <v>31.236509404871999</v>
      </c>
      <c r="P1086">
        <v>20.1111111111111</v>
      </c>
      <c r="Q1086">
        <v>4.6050798169830001E-3</v>
      </c>
    </row>
    <row r="1087" spans="1:17" hidden="1" x14ac:dyDescent="0.3">
      <c r="A1087" t="s">
        <v>2329</v>
      </c>
      <c r="B1087" t="s">
        <v>2330</v>
      </c>
      <c r="C1087" t="str">
        <f>IFERROR(VLOOKUP(Table1[[#This Row],[Ticker]],[1]!Table2[[Symbol]:[Industry]],2,FALSE),"-")</f>
        <v>-</v>
      </c>
      <c r="D1087" t="s">
        <v>163</v>
      </c>
      <c r="E1087">
        <v>2342.0817000000002</v>
      </c>
      <c r="F1087">
        <v>2205.35</v>
      </c>
      <c r="G1087">
        <v>362.95988770096602</v>
      </c>
      <c r="H1087">
        <v>1.2222727757038601</v>
      </c>
      <c r="I1087">
        <v>95.773792504751498</v>
      </c>
      <c r="J1087">
        <v>9.8384763977989795</v>
      </c>
      <c r="K1087">
        <v>1878.69525113042</v>
      </c>
      <c r="L1087">
        <v>1365.6233939174599</v>
      </c>
      <c r="M1087">
        <v>71.781635107090594</v>
      </c>
      <c r="N1087">
        <v>0.64529875303140904</v>
      </c>
      <c r="O1087">
        <v>6.3640691953657997</v>
      </c>
      <c r="P1087">
        <v>433.98305084745698</v>
      </c>
      <c r="Q1087">
        <v>0.18432242637841201</v>
      </c>
    </row>
    <row r="1088" spans="1:17" x14ac:dyDescent="0.3">
      <c r="A1088" t="s">
        <v>2331</v>
      </c>
      <c r="B1088" t="s">
        <v>2332</v>
      </c>
      <c r="C1088" t="str">
        <f>IFERROR(VLOOKUP(Table1[[#This Row],[Ticker]],[1]!Table2[[Symbol]:[Industry]],2,FALSE),"-")</f>
        <v>-</v>
      </c>
      <c r="D1088" t="s">
        <v>80</v>
      </c>
      <c r="E1088">
        <v>2338.1086260000002</v>
      </c>
      <c r="F1088">
        <v>90.51</v>
      </c>
      <c r="G1088">
        <v>-47.4615808836705</v>
      </c>
      <c r="H1088">
        <v>-9.7757315822944797</v>
      </c>
      <c r="I1088">
        <v>-32.921305381764199</v>
      </c>
      <c r="J1088">
        <v>-0.92827660988210203</v>
      </c>
      <c r="K1088">
        <v>94.245784489500295</v>
      </c>
      <c r="L1088">
        <v>98.817666403843305</v>
      </c>
      <c r="M1088">
        <v>42.4561584567248</v>
      </c>
      <c r="N1088">
        <v>0.40020282522407602</v>
      </c>
      <c r="O1088">
        <v>72.3566456745111</v>
      </c>
      <c r="P1088">
        <v>9.1797346200241208</v>
      </c>
      <c r="Q1088">
        <v>2.1893427876653999E-2</v>
      </c>
    </row>
    <row r="1089" spans="1:17" hidden="1" x14ac:dyDescent="0.3">
      <c r="A1089" t="s">
        <v>2333</v>
      </c>
      <c r="B1089" t="s">
        <v>2334</v>
      </c>
      <c r="C1089" t="str">
        <f>IFERROR(VLOOKUP(Table1[[#This Row],[Ticker]],[1]!Table2[[Symbol]:[Industry]],2,FALSE),"-")</f>
        <v>-</v>
      </c>
      <c r="D1089" t="s">
        <v>46</v>
      </c>
      <c r="E1089">
        <v>2337.5778660000001</v>
      </c>
      <c r="F1089">
        <v>230.85</v>
      </c>
      <c r="G1089">
        <v>1345.2241174473299</v>
      </c>
      <c r="H1089">
        <v>15.7051552452242</v>
      </c>
      <c r="I1089">
        <v>107.93367323351301</v>
      </c>
      <c r="J1089">
        <v>18.872781194398801</v>
      </c>
      <c r="K1089">
        <v>188.053784775228</v>
      </c>
      <c r="L1089">
        <v>127.259193550221</v>
      </c>
      <c r="M1089">
        <v>88.1677122723992</v>
      </c>
      <c r="N1089">
        <v>1.39992534527808</v>
      </c>
      <c r="O1089">
        <v>0</v>
      </c>
      <c r="P1089">
        <v>1438.99999999999</v>
      </c>
    </row>
    <row r="1090" spans="1:17" hidden="1" x14ac:dyDescent="0.3">
      <c r="A1090" t="s">
        <v>2335</v>
      </c>
      <c r="B1090" t="s">
        <v>2336</v>
      </c>
      <c r="C1090" t="str">
        <f>IFERROR(VLOOKUP(Table1[[#This Row],[Ticker]],[1]!Table2[[Symbol]:[Industry]],2,FALSE),"-")</f>
        <v>-</v>
      </c>
      <c r="D1090" t="s">
        <v>139</v>
      </c>
      <c r="E1090">
        <v>2337.4689011999999</v>
      </c>
      <c r="F1090">
        <v>127.8</v>
      </c>
      <c r="G1090">
        <v>156.37044905025601</v>
      </c>
      <c r="H1090">
        <v>-15.789464054247601</v>
      </c>
      <c r="I1090">
        <v>10.0066892322351</v>
      </c>
      <c r="J1090">
        <v>3.62622523069032</v>
      </c>
      <c r="K1090">
        <v>123.824470201105</v>
      </c>
      <c r="L1090">
        <v>102.18081117957399</v>
      </c>
      <c r="M1090">
        <v>49.216329385078403</v>
      </c>
      <c r="N1090">
        <v>0.52218853486153904</v>
      </c>
      <c r="O1090">
        <v>27.112676056338</v>
      </c>
      <c r="P1090">
        <v>203.923900118906</v>
      </c>
      <c r="Q1090">
        <v>4.1464953101187002E-2</v>
      </c>
    </row>
    <row r="1091" spans="1:17" hidden="1" x14ac:dyDescent="0.3">
      <c r="A1091" t="s">
        <v>2337</v>
      </c>
      <c r="B1091" t="s">
        <v>2338</v>
      </c>
      <c r="C1091" t="str">
        <f>IFERROR(VLOOKUP(Table1[[#This Row],[Ticker]],[1]!Table2[[Symbol]:[Industry]],2,FALSE),"-")</f>
        <v>-</v>
      </c>
      <c r="D1091" t="s">
        <v>186</v>
      </c>
      <c r="E1091">
        <v>2334.41997102</v>
      </c>
      <c r="F1091">
        <v>86.99</v>
      </c>
      <c r="G1091">
        <v>377.07897717759698</v>
      </c>
      <c r="H1091">
        <v>-6.3263923650480498</v>
      </c>
      <c r="I1091">
        <v>-45.1778515416689</v>
      </c>
      <c r="J1091">
        <v>-10.9879970856512</v>
      </c>
      <c r="K1091">
        <v>92.445615537115202</v>
      </c>
      <c r="L1091">
        <v>83.260455067948797</v>
      </c>
      <c r="M1091">
        <v>34.050997017279101</v>
      </c>
      <c r="N1091">
        <v>1.04523782137131</v>
      </c>
      <c r="O1091">
        <v>60.938038855040801</v>
      </c>
      <c r="P1091">
        <v>437.389961389961</v>
      </c>
      <c r="Q1091">
        <v>0.179904776402945</v>
      </c>
    </row>
    <row r="1092" spans="1:17" hidden="1" x14ac:dyDescent="0.3">
      <c r="A1092" t="s">
        <v>2339</v>
      </c>
      <c r="B1092" t="s">
        <v>2340</v>
      </c>
      <c r="C1092" t="str">
        <f>IFERROR(VLOOKUP(Table1[[#This Row],[Ticker]],[1]!Table2[[Symbol]:[Industry]],2,FALSE),"-")</f>
        <v>-</v>
      </c>
      <c r="D1092" t="s">
        <v>561</v>
      </c>
      <c r="E1092">
        <v>2333.9422876250001</v>
      </c>
      <c r="F1092">
        <v>997.75</v>
      </c>
      <c r="G1092">
        <v>-71.877371353101594</v>
      </c>
      <c r="H1092">
        <v>-1.68696013787875</v>
      </c>
      <c r="I1092">
        <v>-32.3959015326434</v>
      </c>
      <c r="J1092">
        <v>-8.2189703073499695E-2</v>
      </c>
      <c r="K1092">
        <v>1042.9286967122</v>
      </c>
      <c r="L1092">
        <v>1237.8272489385599</v>
      </c>
      <c r="M1092">
        <v>48.491837242387803</v>
      </c>
      <c r="N1092">
        <v>0.96308555313991195</v>
      </c>
      <c r="O1092">
        <v>77.639689300927103</v>
      </c>
      <c r="P1092">
        <v>5.49270458870798</v>
      </c>
      <c r="Q1092">
        <v>-0.13857450936301399</v>
      </c>
    </row>
    <row r="1093" spans="1:17" hidden="1" x14ac:dyDescent="0.3">
      <c r="A1093" t="s">
        <v>2341</v>
      </c>
      <c r="B1093" t="s">
        <v>2342</v>
      </c>
      <c r="C1093" t="str">
        <f>IFERROR(VLOOKUP(Table1[[#This Row],[Ticker]],[1]!Table2[[Symbol]:[Industry]],2,FALSE),"-")</f>
        <v>-</v>
      </c>
      <c r="D1093" t="s">
        <v>300</v>
      </c>
      <c r="E1093">
        <v>2330.4133124999998</v>
      </c>
      <c r="F1093">
        <v>3656.25</v>
      </c>
      <c r="G1093">
        <v>1918.46357297395</v>
      </c>
      <c r="H1093">
        <v>-12.753078711052799</v>
      </c>
      <c r="I1093">
        <v>232.065675530014</v>
      </c>
      <c r="J1093">
        <v>-0.72935547902164899</v>
      </c>
      <c r="K1093">
        <v>3357.8914843859502</v>
      </c>
      <c r="L1093">
        <v>1752.2788596841101</v>
      </c>
      <c r="M1093">
        <v>51.731544875615597</v>
      </c>
      <c r="N1093">
        <v>0.27024525682554301</v>
      </c>
      <c r="O1093">
        <v>14.1880341880341</v>
      </c>
      <c r="P1093">
        <v>2063.4615384615299</v>
      </c>
    </row>
    <row r="1094" spans="1:17" hidden="1" x14ac:dyDescent="0.3">
      <c r="A1094" t="s">
        <v>2343</v>
      </c>
      <c r="B1094" t="s">
        <v>2344</v>
      </c>
      <c r="C1094" t="str">
        <f>IFERROR(VLOOKUP(Table1[[#This Row],[Ticker]],[1]!Table2[[Symbol]:[Industry]],2,FALSE),"-")</f>
        <v>-</v>
      </c>
      <c r="D1094" t="s">
        <v>121</v>
      </c>
      <c r="E1094">
        <v>2328.3302012580002</v>
      </c>
      <c r="F1094">
        <v>195.33</v>
      </c>
      <c r="G1094">
        <v>-35.173253545306899</v>
      </c>
      <c r="H1094">
        <v>-3.3485353406251499</v>
      </c>
      <c r="I1094">
        <v>-36.474602525665603</v>
      </c>
      <c r="J1094">
        <v>-1.25537871350896</v>
      </c>
      <c r="K1094">
        <v>192.23459357110801</v>
      </c>
      <c r="L1094">
        <v>195.29205187281599</v>
      </c>
      <c r="M1094">
        <v>53.440609811950601</v>
      </c>
      <c r="N1094">
        <v>0.72141659220089105</v>
      </c>
      <c r="O1094">
        <v>48.338708851686803</v>
      </c>
      <c r="P1094">
        <v>30.3938584779706</v>
      </c>
      <c r="Q1094">
        <v>3.3335417488999E-2</v>
      </c>
    </row>
    <row r="1095" spans="1:17" hidden="1" x14ac:dyDescent="0.3">
      <c r="A1095" t="s">
        <v>2345</v>
      </c>
      <c r="B1095" t="s">
        <v>2346</v>
      </c>
      <c r="C1095" t="str">
        <f>IFERROR(VLOOKUP(Table1[[#This Row],[Ticker]],[1]!Table2[[Symbol]:[Industry]],2,FALSE),"-")</f>
        <v>-</v>
      </c>
      <c r="D1095" t="s">
        <v>740</v>
      </c>
      <c r="E1095">
        <v>2313.2023060900001</v>
      </c>
      <c r="F1095">
        <v>895.7</v>
      </c>
      <c r="G1095">
        <v>57.705757126437902</v>
      </c>
      <c r="H1095">
        <v>8.9856680053822107</v>
      </c>
      <c r="I1095">
        <v>-14.7299294963266</v>
      </c>
      <c r="J1095">
        <v>-1.52455269501187</v>
      </c>
      <c r="K1095">
        <v>826.22062359703796</v>
      </c>
      <c r="L1095">
        <v>801.408698139016</v>
      </c>
      <c r="M1095">
        <v>72.016370817120801</v>
      </c>
      <c r="N1095">
        <v>1.0471636719711099</v>
      </c>
      <c r="O1095">
        <v>45.137880986937503</v>
      </c>
      <c r="P1095">
        <v>89.365750528541199</v>
      </c>
      <c r="Q1095">
        <v>0.19417077298614199</v>
      </c>
    </row>
    <row r="1096" spans="1:17" hidden="1" x14ac:dyDescent="0.3">
      <c r="A1096" t="s">
        <v>2347</v>
      </c>
      <c r="B1096" t="s">
        <v>2348</v>
      </c>
      <c r="C1096" t="str">
        <f>IFERROR(VLOOKUP(Table1[[#This Row],[Ticker]],[1]!Table2[[Symbol]:[Industry]],2,FALSE),"-")</f>
        <v>-</v>
      </c>
      <c r="D1096" t="s">
        <v>262</v>
      </c>
      <c r="E1096">
        <v>2307.2367542400002</v>
      </c>
      <c r="F1096">
        <v>640.20000000000005</v>
      </c>
      <c r="G1096">
        <v>-2.1987258438741799</v>
      </c>
      <c r="H1096">
        <v>1.9777062486958501</v>
      </c>
      <c r="I1096">
        <v>0.89025544314116001</v>
      </c>
      <c r="J1096">
        <v>3.1200130414663398</v>
      </c>
      <c r="K1096">
        <v>624.07402877487095</v>
      </c>
      <c r="L1096">
        <v>609.31303852184601</v>
      </c>
      <c r="M1096">
        <v>68.245224466207503</v>
      </c>
      <c r="N1096">
        <v>0.89252434597978902</v>
      </c>
      <c r="O1096">
        <v>46.048109965635703</v>
      </c>
      <c r="P1096">
        <v>47.290923731738197</v>
      </c>
      <c r="Q1096">
        <v>6.1600832031084997E-2</v>
      </c>
    </row>
    <row r="1097" spans="1:17" hidden="1" x14ac:dyDescent="0.3">
      <c r="A1097" t="s">
        <v>2349</v>
      </c>
      <c r="B1097" t="s">
        <v>2350</v>
      </c>
      <c r="C1097" t="str">
        <f>IFERROR(VLOOKUP(Table1[[#This Row],[Ticker]],[1]!Table2[[Symbol]:[Industry]],2,FALSE),"-")</f>
        <v>-</v>
      </c>
      <c r="D1097" t="s">
        <v>226</v>
      </c>
      <c r="E1097">
        <v>2297.9</v>
      </c>
      <c r="F1097">
        <v>522.25</v>
      </c>
      <c r="G1097">
        <v>58.886565445250802</v>
      </c>
      <c r="H1097">
        <v>16.5021159457091</v>
      </c>
      <c r="I1097">
        <v>66.335737533031406</v>
      </c>
      <c r="J1097">
        <v>0.24499134648261001</v>
      </c>
      <c r="K1097">
        <v>432.865827915914</v>
      </c>
      <c r="L1097">
        <v>354.33355011527198</v>
      </c>
      <c r="M1097">
        <v>80.022935448161405</v>
      </c>
      <c r="N1097">
        <v>1.6970847687911701</v>
      </c>
      <c r="O1097">
        <v>1.29248444231688</v>
      </c>
      <c r="P1097">
        <v>129.61090349527299</v>
      </c>
      <c r="Q1097">
        <v>0.18812289801784601</v>
      </c>
    </row>
    <row r="1098" spans="1:17" hidden="1" x14ac:dyDescent="0.3">
      <c r="A1098" t="s">
        <v>2351</v>
      </c>
      <c r="B1098" t="s">
        <v>2352</v>
      </c>
      <c r="C1098" t="str">
        <f>IFERROR(VLOOKUP(Table1[[#This Row],[Ticker]],[1]!Table2[[Symbol]:[Industry]],2,FALSE),"-")</f>
        <v>-</v>
      </c>
      <c r="D1098" t="s">
        <v>127</v>
      </c>
      <c r="E1098">
        <v>2294.9013964800001</v>
      </c>
      <c r="F1098">
        <v>281.60000000000002</v>
      </c>
      <c r="G1098">
        <v>3.1940916874675298</v>
      </c>
      <c r="H1098">
        <v>-5.8465676266155198</v>
      </c>
      <c r="I1098">
        <v>23.0098993844137</v>
      </c>
      <c r="J1098">
        <v>8.9627530181693604</v>
      </c>
      <c r="K1098">
        <v>281.35836380686698</v>
      </c>
      <c r="L1098">
        <v>255.61887302660199</v>
      </c>
      <c r="M1098">
        <v>64.669584799566707</v>
      </c>
      <c r="N1098">
        <v>1.5629033324802499</v>
      </c>
      <c r="O1098">
        <v>20.809659090909001</v>
      </c>
      <c r="P1098">
        <v>51.887810140237299</v>
      </c>
      <c r="Q1098">
        <v>8.0931478946072999E-2</v>
      </c>
    </row>
    <row r="1099" spans="1:17" hidden="1" x14ac:dyDescent="0.3">
      <c r="A1099" t="s">
        <v>2353</v>
      </c>
      <c r="B1099" t="s">
        <v>2354</v>
      </c>
      <c r="C1099" t="str">
        <f>IFERROR(VLOOKUP(Table1[[#This Row],[Ticker]],[1]!Table2[[Symbol]:[Industry]],2,FALSE),"-")</f>
        <v>-</v>
      </c>
      <c r="D1099" t="s">
        <v>306</v>
      </c>
      <c r="E1099">
        <v>2291.4766</v>
      </c>
      <c r="F1099">
        <v>458.8</v>
      </c>
      <c r="G1099">
        <v>-28.485891743435701</v>
      </c>
      <c r="H1099">
        <v>3.7051882571388801</v>
      </c>
      <c r="I1099">
        <v>-7.2902604738591297</v>
      </c>
      <c r="J1099">
        <v>1.5881629305807901</v>
      </c>
      <c r="K1099">
        <v>448.40534392951298</v>
      </c>
      <c r="L1099">
        <v>439.40129549892703</v>
      </c>
      <c r="M1099">
        <v>68.035262305367795</v>
      </c>
      <c r="N1099">
        <v>0.34086557172017701</v>
      </c>
      <c r="O1099">
        <v>8.3042720139494293</v>
      </c>
      <c r="P1099">
        <v>20.2463635172323</v>
      </c>
      <c r="Q1099">
        <v>9.372743609485E-3</v>
      </c>
    </row>
    <row r="1100" spans="1:17" hidden="1" x14ac:dyDescent="0.3">
      <c r="A1100" t="s">
        <v>2355</v>
      </c>
      <c r="B1100" t="s">
        <v>2356</v>
      </c>
      <c r="C1100" t="str">
        <f>IFERROR(VLOOKUP(Table1[[#This Row],[Ticker]],[1]!Table2[[Symbol]:[Industry]],2,FALSE),"-")</f>
        <v>-</v>
      </c>
      <c r="D1100" t="s">
        <v>127</v>
      </c>
      <c r="E1100">
        <v>2289.0998693699999</v>
      </c>
      <c r="F1100">
        <v>177.01</v>
      </c>
      <c r="G1100">
        <v>-21.4269645580532</v>
      </c>
      <c r="H1100">
        <v>9.6232201870102401</v>
      </c>
      <c r="I1100">
        <v>8.4143485186172793</v>
      </c>
      <c r="J1100">
        <v>7.9430392398919603</v>
      </c>
      <c r="K1100">
        <v>157.117459303582</v>
      </c>
      <c r="L1100">
        <v>152.75377909125299</v>
      </c>
      <c r="M1100">
        <v>72.798295195965807</v>
      </c>
      <c r="N1100">
        <v>2.0235182707327599</v>
      </c>
      <c r="O1100">
        <v>10.9259363877747</v>
      </c>
      <c r="P1100">
        <v>53.921739130434702</v>
      </c>
    </row>
    <row r="1101" spans="1:17" hidden="1" x14ac:dyDescent="0.3">
      <c r="A1101" t="s">
        <v>2357</v>
      </c>
      <c r="B1101" t="s">
        <v>2358</v>
      </c>
      <c r="C1101" t="str">
        <f>IFERROR(VLOOKUP(Table1[[#This Row],[Ticker]],[1]!Table2[[Symbol]:[Industry]],2,FALSE),"-")</f>
        <v>-</v>
      </c>
      <c r="D1101" t="s">
        <v>51</v>
      </c>
      <c r="E1101">
        <v>2288.6900360099999</v>
      </c>
      <c r="F1101">
        <v>1619.7</v>
      </c>
      <c r="G1101">
        <v>7.1341382525497004</v>
      </c>
      <c r="H1101">
        <v>5.1928431042548002</v>
      </c>
      <c r="I1101">
        <v>-3.6596083219199098</v>
      </c>
      <c r="J1101">
        <v>-1.7326475201912399</v>
      </c>
      <c r="K1101">
        <v>1546.18189952495</v>
      </c>
      <c r="L1101">
        <v>1451.81116674386</v>
      </c>
      <c r="M1101">
        <v>53.607986669446497</v>
      </c>
      <c r="N1101">
        <v>0.51439757085097104</v>
      </c>
      <c r="O1101">
        <v>11.4959560412422</v>
      </c>
      <c r="P1101">
        <v>47.084998183799499</v>
      </c>
      <c r="Q1101">
        <v>8.3439213550747002E-2</v>
      </c>
    </row>
    <row r="1102" spans="1:17" hidden="1" x14ac:dyDescent="0.3">
      <c r="A1102" t="s">
        <v>2359</v>
      </c>
      <c r="B1102" t="s">
        <v>2360</v>
      </c>
      <c r="C1102" t="str">
        <f>IFERROR(VLOOKUP(Table1[[#This Row],[Ticker]],[1]!Table2[[Symbol]:[Industry]],2,FALSE),"-")</f>
        <v>-</v>
      </c>
      <c r="D1102" t="s">
        <v>669</v>
      </c>
      <c r="E1102">
        <v>2286.5783923049999</v>
      </c>
      <c r="F1102">
        <v>574.95000000000005</v>
      </c>
      <c r="G1102">
        <v>-4.2522593994063804</v>
      </c>
      <c r="H1102">
        <v>-1.60754522774662</v>
      </c>
      <c r="I1102">
        <v>-4.2709581333518303</v>
      </c>
      <c r="J1102">
        <v>2.2010257423417898</v>
      </c>
      <c r="K1102">
        <v>556.34959176013297</v>
      </c>
      <c r="L1102">
        <v>538.72103465989596</v>
      </c>
      <c r="M1102">
        <v>68.515553041626902</v>
      </c>
      <c r="N1102">
        <v>0.810267059855863</v>
      </c>
      <c r="O1102">
        <v>17.384120358292002</v>
      </c>
      <c r="P1102">
        <v>31.1024968646676</v>
      </c>
      <c r="Q1102">
        <v>0.106733537601727</v>
      </c>
    </row>
    <row r="1103" spans="1:17" hidden="1" x14ac:dyDescent="0.3">
      <c r="A1103" t="s">
        <v>2361</v>
      </c>
      <c r="B1103" t="s">
        <v>2362</v>
      </c>
      <c r="C1103" t="str">
        <f>IFERROR(VLOOKUP(Table1[[#This Row],[Ticker]],[1]!Table2[[Symbol]:[Industry]],2,FALSE),"-")</f>
        <v>-</v>
      </c>
      <c r="D1103" t="s">
        <v>669</v>
      </c>
      <c r="E1103">
        <v>2278.3365574999998</v>
      </c>
      <c r="F1103">
        <v>361.25</v>
      </c>
      <c r="G1103">
        <v>-13.9404651694559</v>
      </c>
      <c r="H1103">
        <v>4.8915577754690904</v>
      </c>
      <c r="I1103">
        <v>-6.5290115864351597</v>
      </c>
      <c r="J1103">
        <v>4.3213907306547101</v>
      </c>
      <c r="K1103">
        <v>345.979879643522</v>
      </c>
      <c r="L1103">
        <v>334.28087837403899</v>
      </c>
      <c r="M1103">
        <v>63.1820345362434</v>
      </c>
      <c r="N1103">
        <v>0.69726943848519496</v>
      </c>
      <c r="O1103">
        <v>16.775086505190298</v>
      </c>
      <c r="P1103">
        <v>29.0178571428571</v>
      </c>
      <c r="Q1103">
        <v>7.6809150789861003E-2</v>
      </c>
    </row>
    <row r="1104" spans="1:17" hidden="1" x14ac:dyDescent="0.3">
      <c r="A1104" t="s">
        <v>2363</v>
      </c>
      <c r="B1104" t="s">
        <v>2364</v>
      </c>
      <c r="C1104" t="str">
        <f>IFERROR(VLOOKUP(Table1[[#This Row],[Ticker]],[1]!Table2[[Symbol]:[Industry]],2,FALSE),"-")</f>
        <v>-</v>
      </c>
      <c r="D1104" t="s">
        <v>632</v>
      </c>
      <c r="E1104">
        <v>2278.03211848</v>
      </c>
      <c r="F1104">
        <v>502.1</v>
      </c>
      <c r="G1104">
        <v>-35.155641592290898</v>
      </c>
      <c r="H1104">
        <v>-4.5188583810567202</v>
      </c>
      <c r="I1104">
        <v>-13.842901067245201</v>
      </c>
      <c r="J1104">
        <v>0.41076016192565401</v>
      </c>
      <c r="K1104">
        <v>495.40966620451502</v>
      </c>
      <c r="L1104">
        <v>498.26143192738198</v>
      </c>
      <c r="M1104">
        <v>56.361875479590097</v>
      </c>
      <c r="N1104">
        <v>0.550240716162258</v>
      </c>
      <c r="O1104">
        <v>26.4688309101772</v>
      </c>
      <c r="P1104">
        <v>22.5830078125</v>
      </c>
      <c r="Q1104">
        <v>2.3696822879591999E-2</v>
      </c>
    </row>
    <row r="1105" spans="1:17" x14ac:dyDescent="0.3">
      <c r="A1105" t="s">
        <v>2365</v>
      </c>
      <c r="B1105" t="s">
        <v>2366</v>
      </c>
      <c r="C1105" t="str">
        <f>IFERROR(VLOOKUP(Table1[[#This Row],[Ticker]],[1]!Table2[[Symbol]:[Industry]],2,FALSE),"-")</f>
        <v>-</v>
      </c>
      <c r="D1105" t="s">
        <v>226</v>
      </c>
      <c r="E1105">
        <v>2275.5302409450001</v>
      </c>
      <c r="F1105">
        <v>294.45</v>
      </c>
      <c r="G1105">
        <v>-52.602704776811699</v>
      </c>
      <c r="H1105">
        <v>-2.4142059521611801</v>
      </c>
      <c r="I1105">
        <v>-11.515376978771</v>
      </c>
      <c r="J1105">
        <v>-4.2436160328763899E-2</v>
      </c>
      <c r="K1105">
        <v>298.73045972051602</v>
      </c>
      <c r="L1105">
        <v>316.780623006403</v>
      </c>
      <c r="M1105">
        <v>48.577901240045598</v>
      </c>
      <c r="N1105">
        <v>0.78749435009728397</v>
      </c>
      <c r="O1105">
        <v>33.842757683817297</v>
      </c>
      <c r="P1105">
        <v>19.963332654308399</v>
      </c>
    </row>
    <row r="1106" spans="1:17" hidden="1" x14ac:dyDescent="0.3">
      <c r="A1106" t="s">
        <v>2367</v>
      </c>
      <c r="B1106" t="s">
        <v>2368</v>
      </c>
      <c r="C1106" t="str">
        <f>IFERROR(VLOOKUP(Table1[[#This Row],[Ticker]],[1]!Table2[[Symbol]:[Industry]],2,FALSE),"-")</f>
        <v>-</v>
      </c>
      <c r="D1106" t="s">
        <v>785</v>
      </c>
      <c r="E1106">
        <v>2273.1607785629999</v>
      </c>
      <c r="F1106">
        <v>21.09</v>
      </c>
      <c r="G1106">
        <v>6.2087613718978396</v>
      </c>
      <c r="H1106">
        <v>-5.7252291333176197</v>
      </c>
      <c r="I1106">
        <v>-29.8325746374103</v>
      </c>
      <c r="J1106">
        <v>-1.6211862351309601</v>
      </c>
      <c r="K1106">
        <v>21.942734560433401</v>
      </c>
      <c r="L1106">
        <v>22.164438907425701</v>
      </c>
      <c r="M1106">
        <v>42.782047965412801</v>
      </c>
      <c r="N1106">
        <v>0.59191915636030201</v>
      </c>
      <c r="O1106">
        <v>52.678994784257902</v>
      </c>
      <c r="P1106">
        <v>36.948051948051898</v>
      </c>
      <c r="Q1106">
        <v>-4.0811988836570001E-2</v>
      </c>
    </row>
    <row r="1107" spans="1:17" hidden="1" x14ac:dyDescent="0.3">
      <c r="A1107" t="s">
        <v>2369</v>
      </c>
      <c r="B1107" t="s">
        <v>2370</v>
      </c>
      <c r="C1107" t="str">
        <f>IFERROR(VLOOKUP(Table1[[#This Row],[Ticker]],[1]!Table2[[Symbol]:[Industry]],2,FALSE),"-")</f>
        <v>-</v>
      </c>
      <c r="D1107" t="s">
        <v>473</v>
      </c>
      <c r="E1107">
        <v>2272.260393</v>
      </c>
      <c r="F1107">
        <v>905.55</v>
      </c>
      <c r="G1107">
        <v>37.420499052785203</v>
      </c>
      <c r="H1107">
        <v>2.5226673317175101</v>
      </c>
      <c r="I1107">
        <v>33.520596459813603</v>
      </c>
      <c r="J1107">
        <v>-9.1019497793634E-3</v>
      </c>
      <c r="K1107">
        <v>823.10866875867202</v>
      </c>
      <c r="L1107">
        <v>669.872834511468</v>
      </c>
      <c r="M1107">
        <v>55.148680822646803</v>
      </c>
      <c r="N1107">
        <v>0.385413273097231</v>
      </c>
      <c r="O1107">
        <v>25.128375020705601</v>
      </c>
      <c r="P1107">
        <v>86.692093598598007</v>
      </c>
      <c r="Q1107">
        <v>0.11402758073651501</v>
      </c>
    </row>
    <row r="1108" spans="1:17" hidden="1" x14ac:dyDescent="0.3">
      <c r="A1108" t="s">
        <v>2371</v>
      </c>
      <c r="B1108" t="s">
        <v>2372</v>
      </c>
      <c r="C1108" t="str">
        <f>IFERROR(VLOOKUP(Table1[[#This Row],[Ticker]],[1]!Table2[[Symbol]:[Industry]],2,FALSE),"-")</f>
        <v>-</v>
      </c>
      <c r="D1108" t="s">
        <v>306</v>
      </c>
      <c r="E1108">
        <v>2264.8271381549998</v>
      </c>
      <c r="F1108">
        <v>412.35</v>
      </c>
      <c r="G1108">
        <v>56.559254284456898</v>
      </c>
      <c r="H1108">
        <v>44.211681004373503</v>
      </c>
      <c r="I1108">
        <v>73.714065052511003</v>
      </c>
      <c r="J1108">
        <v>15.7676702975811</v>
      </c>
      <c r="K1108">
        <v>301.85694485118302</v>
      </c>
      <c r="M1108">
        <v>69.317957015306007</v>
      </c>
      <c r="N1108">
        <v>1.10157356364208</v>
      </c>
      <c r="O1108">
        <v>6.3902024978779997</v>
      </c>
      <c r="P1108">
        <v>147.28635682158901</v>
      </c>
    </row>
    <row r="1109" spans="1:17" hidden="1" x14ac:dyDescent="0.3">
      <c r="A1109" t="s">
        <v>2373</v>
      </c>
      <c r="B1109" t="s">
        <v>2374</v>
      </c>
      <c r="C1109" t="str">
        <f>IFERROR(VLOOKUP(Table1[[#This Row],[Ticker]],[1]!Table2[[Symbol]:[Industry]],2,FALSE),"-")</f>
        <v>-</v>
      </c>
      <c r="D1109" t="s">
        <v>402</v>
      </c>
      <c r="E1109">
        <v>2255.9814848279998</v>
      </c>
      <c r="F1109">
        <v>149.88</v>
      </c>
      <c r="G1109">
        <v>127.228293270309</v>
      </c>
      <c r="H1109">
        <v>4.4216047951536499</v>
      </c>
      <c r="I1109">
        <v>21.419861380047202</v>
      </c>
      <c r="J1109">
        <v>7.9002773141265203</v>
      </c>
      <c r="K1109">
        <v>131.79932402048999</v>
      </c>
      <c r="L1109">
        <v>107.243433245443</v>
      </c>
      <c r="M1109">
        <v>56.107847499400997</v>
      </c>
      <c r="N1109">
        <v>0.61451393690297695</v>
      </c>
      <c r="O1109">
        <v>9.6877502001601208</v>
      </c>
      <c r="P1109">
        <v>169.32614555256001</v>
      </c>
      <c r="Q1109">
        <v>0.10747095054063401</v>
      </c>
    </row>
    <row r="1110" spans="1:17" hidden="1" x14ac:dyDescent="0.3">
      <c r="A1110" t="s">
        <v>2375</v>
      </c>
      <c r="B1110" t="s">
        <v>2376</v>
      </c>
      <c r="C1110" t="str">
        <f>IFERROR(VLOOKUP(Table1[[#This Row],[Ticker]],[1]!Table2[[Symbol]:[Industry]],2,FALSE),"-")</f>
        <v>-</v>
      </c>
      <c r="D1110" t="s">
        <v>1016</v>
      </c>
      <c r="E1110">
        <v>2244.3908472500002</v>
      </c>
      <c r="F1110">
        <v>1864.55</v>
      </c>
      <c r="G1110">
        <v>293.42460846647498</v>
      </c>
      <c r="H1110">
        <v>54.198652510977297</v>
      </c>
      <c r="I1110">
        <v>142.384903196089</v>
      </c>
      <c r="J1110">
        <v>9.5244393199414894</v>
      </c>
      <c r="K1110">
        <v>1272.4717122348</v>
      </c>
      <c r="L1110">
        <v>849.64032579074399</v>
      </c>
      <c r="M1110">
        <v>76.915190808641299</v>
      </c>
      <c r="N1110">
        <v>0.768834259129202</v>
      </c>
      <c r="O1110">
        <v>4.8751709527768003</v>
      </c>
      <c r="P1110">
        <v>387.52778140933401</v>
      </c>
    </row>
    <row r="1111" spans="1:17" hidden="1" x14ac:dyDescent="0.3">
      <c r="A1111" t="s">
        <v>2377</v>
      </c>
      <c r="B1111" t="s">
        <v>2378</v>
      </c>
      <c r="C1111" t="str">
        <f>IFERROR(VLOOKUP(Table1[[#This Row],[Ticker]],[1]!Table2[[Symbol]:[Industry]],2,FALSE),"-")</f>
        <v>-</v>
      </c>
      <c r="D1111" t="s">
        <v>124</v>
      </c>
      <c r="E1111">
        <v>2234.6821</v>
      </c>
      <c r="F1111">
        <v>399.8</v>
      </c>
      <c r="G1111">
        <v>-58.786516467204599</v>
      </c>
      <c r="H1111">
        <v>-6.68575389480546</v>
      </c>
      <c r="I1111">
        <v>-23.777456444596201</v>
      </c>
      <c r="J1111">
        <v>-2.1774931692654702</v>
      </c>
      <c r="K1111">
        <v>397.44786988877098</v>
      </c>
      <c r="L1111">
        <v>434.38408834430601</v>
      </c>
      <c r="M1111">
        <v>59.807392516561897</v>
      </c>
      <c r="N1111">
        <v>0.51485554764071695</v>
      </c>
      <c r="O1111">
        <v>50.075037518759302</v>
      </c>
      <c r="P1111">
        <v>23.015384615384601</v>
      </c>
      <c r="Q1111">
        <v>0.26823618398174798</v>
      </c>
    </row>
    <row r="1112" spans="1:17" hidden="1" x14ac:dyDescent="0.3">
      <c r="A1112" t="s">
        <v>2379</v>
      </c>
      <c r="B1112" t="s">
        <v>2380</v>
      </c>
      <c r="C1112" t="str">
        <f>IFERROR(VLOOKUP(Table1[[#This Row],[Ticker]],[1]!Table2[[Symbol]:[Industry]],2,FALSE),"-")</f>
        <v>-</v>
      </c>
      <c r="D1112" t="s">
        <v>300</v>
      </c>
      <c r="E1112">
        <v>2224.7650885119901</v>
      </c>
      <c r="F1112">
        <v>217.19</v>
      </c>
      <c r="G1112">
        <v>-26.471329776174699</v>
      </c>
      <c r="H1112">
        <v>-9.7066778543312502</v>
      </c>
      <c r="I1112">
        <v>-9.3165190081206397</v>
      </c>
      <c r="J1112">
        <v>-12.1578198984973</v>
      </c>
      <c r="O1112">
        <v>21.547953404852802</v>
      </c>
      <c r="P1112">
        <v>16.082308925708102</v>
      </c>
    </row>
    <row r="1113" spans="1:17" hidden="1" x14ac:dyDescent="0.3">
      <c r="A1113" t="s">
        <v>2381</v>
      </c>
      <c r="B1113" t="s">
        <v>2382</v>
      </c>
      <c r="C1113" t="str">
        <f>IFERROR(VLOOKUP(Table1[[#This Row],[Ticker]],[1]!Table2[[Symbol]:[Industry]],2,FALSE),"-")</f>
        <v>-</v>
      </c>
      <c r="D1113" t="s">
        <v>528</v>
      </c>
      <c r="E1113">
        <v>2219.5773181999998</v>
      </c>
      <c r="F1113">
        <v>242</v>
      </c>
      <c r="G1113">
        <v>-50.145609829598101</v>
      </c>
      <c r="H1113">
        <v>-9.8222650134393596</v>
      </c>
      <c r="I1113">
        <v>-20.650734784059299</v>
      </c>
      <c r="J1113">
        <v>-2.2705451926549598</v>
      </c>
      <c r="K1113">
        <v>256.52135944202701</v>
      </c>
      <c r="L1113">
        <v>259.59708133816099</v>
      </c>
      <c r="M1113">
        <v>41.1856483436164</v>
      </c>
      <c r="N1113">
        <v>0.54915489887683999</v>
      </c>
      <c r="O1113">
        <v>31.2809917355371</v>
      </c>
      <c r="P1113">
        <v>13.6150234741784</v>
      </c>
      <c r="Q1113">
        <v>6.7200722747318004E-2</v>
      </c>
    </row>
    <row r="1114" spans="1:17" hidden="1" x14ac:dyDescent="0.3">
      <c r="A1114" t="s">
        <v>2383</v>
      </c>
      <c r="B1114" t="s">
        <v>2384</v>
      </c>
      <c r="C1114" t="str">
        <f>IFERROR(VLOOKUP(Table1[[#This Row],[Ticker]],[1]!Table2[[Symbol]:[Industry]],2,FALSE),"-")</f>
        <v>-</v>
      </c>
      <c r="D1114" t="s">
        <v>139</v>
      </c>
      <c r="E1114">
        <v>2212.2028503020001</v>
      </c>
      <c r="F1114">
        <v>129.86000000000001</v>
      </c>
      <c r="G1114">
        <v>23.371383885933401</v>
      </c>
      <c r="H1114">
        <v>21.758441375786202</v>
      </c>
      <c r="I1114">
        <v>-13.038626260760999</v>
      </c>
      <c r="J1114">
        <v>26.505948217444701</v>
      </c>
      <c r="K1114">
        <v>111.570468932732</v>
      </c>
      <c r="L1114">
        <v>109.81538142213699</v>
      </c>
      <c r="M1114">
        <v>72.896096671636599</v>
      </c>
      <c r="N1114">
        <v>3.0373316124850702</v>
      </c>
      <c r="O1114">
        <v>8.50146311412289</v>
      </c>
      <c r="P1114">
        <v>61.316770186335397</v>
      </c>
      <c r="Q1114">
        <v>3.7936502971095999E-2</v>
      </c>
    </row>
    <row r="1115" spans="1:17" hidden="1" x14ac:dyDescent="0.3">
      <c r="A1115" t="s">
        <v>2385</v>
      </c>
      <c r="B1115" t="s">
        <v>2386</v>
      </c>
      <c r="C1115" t="str">
        <f>IFERROR(VLOOKUP(Table1[[#This Row],[Ticker]],[1]!Table2[[Symbol]:[Industry]],2,FALSE),"-")</f>
        <v>-</v>
      </c>
      <c r="D1115" t="s">
        <v>21</v>
      </c>
      <c r="E1115">
        <v>2212.0828402950001</v>
      </c>
      <c r="F1115">
        <v>243.47</v>
      </c>
      <c r="G1115">
        <v>-63.333896833637098</v>
      </c>
      <c r="H1115">
        <v>4.3866450628141003</v>
      </c>
      <c r="I1115">
        <v>-49.853757618403897</v>
      </c>
      <c r="J1115">
        <v>-3.1225368542590299</v>
      </c>
      <c r="K1115">
        <v>238.72806358113101</v>
      </c>
      <c r="M1115">
        <v>67.270107840753397</v>
      </c>
      <c r="N1115">
        <v>2.29840860852776</v>
      </c>
      <c r="O1115">
        <v>74.025547295354599</v>
      </c>
      <c r="P1115">
        <v>18.7658536585365</v>
      </c>
    </row>
    <row r="1116" spans="1:17" x14ac:dyDescent="0.3">
      <c r="A1116" t="s">
        <v>2387</v>
      </c>
      <c r="B1116" t="s">
        <v>2388</v>
      </c>
      <c r="C1116" t="str">
        <f>IFERROR(VLOOKUP(Table1[[#This Row],[Ticker]],[1]!Table2[[Symbol]:[Industry]],2,FALSE),"-")</f>
        <v>-</v>
      </c>
      <c r="D1116" t="s">
        <v>262</v>
      </c>
      <c r="E1116">
        <v>2211.6139333199999</v>
      </c>
      <c r="F1116">
        <v>494.1</v>
      </c>
      <c r="G1116">
        <v>-48.057890341936897</v>
      </c>
      <c r="H1116">
        <v>-0.50586552952077801</v>
      </c>
      <c r="I1116">
        <v>-31.051766099300799</v>
      </c>
      <c r="J1116">
        <v>-0.31135525203265302</v>
      </c>
      <c r="K1116">
        <v>503.08208265317899</v>
      </c>
      <c r="L1116">
        <v>532.35091132157197</v>
      </c>
      <c r="M1116">
        <v>51.779955048748199</v>
      </c>
      <c r="N1116">
        <v>1.2320184176069799</v>
      </c>
      <c r="O1116">
        <v>30.5504958510422</v>
      </c>
      <c r="P1116">
        <v>8.8325991189427402</v>
      </c>
    </row>
    <row r="1117" spans="1:17" hidden="1" x14ac:dyDescent="0.3">
      <c r="A1117" t="s">
        <v>2389</v>
      </c>
      <c r="B1117" t="s">
        <v>2390</v>
      </c>
      <c r="C1117" t="str">
        <f>IFERROR(VLOOKUP(Table1[[#This Row],[Ticker]],[1]!Table2[[Symbol]:[Industry]],2,FALSE),"-")</f>
        <v>-</v>
      </c>
      <c r="D1117" t="s">
        <v>80</v>
      </c>
      <c r="E1117">
        <v>2210.2752013949998</v>
      </c>
      <c r="F1117">
        <v>2931.05</v>
      </c>
      <c r="G1117">
        <v>-31.055761498745301</v>
      </c>
      <c r="H1117">
        <v>-5.8176339195426303</v>
      </c>
      <c r="I1117">
        <v>-8.3299722268041592</v>
      </c>
      <c r="J1117">
        <v>5.9952189951827002</v>
      </c>
      <c r="K1117">
        <v>2855.2931556169801</v>
      </c>
      <c r="L1117">
        <v>2812.7293551244502</v>
      </c>
      <c r="M1117">
        <v>64.549388534132902</v>
      </c>
      <c r="N1117">
        <v>1.4037140404352799</v>
      </c>
      <c r="O1117">
        <v>9.7217720612067193</v>
      </c>
      <c r="P1117">
        <v>24.9568349924327</v>
      </c>
      <c r="Q1117">
        <v>-0.14647681630009399</v>
      </c>
    </row>
    <row r="1118" spans="1:17" hidden="1" x14ac:dyDescent="0.3">
      <c r="A1118" t="s">
        <v>2391</v>
      </c>
      <c r="B1118" t="s">
        <v>2392</v>
      </c>
      <c r="C1118" t="str">
        <f>IFERROR(VLOOKUP(Table1[[#This Row],[Ticker]],[1]!Table2[[Symbol]:[Industry]],2,FALSE),"-")</f>
        <v>-</v>
      </c>
      <c r="D1118" t="s">
        <v>223</v>
      </c>
      <c r="E1118">
        <v>2207.6940583750002</v>
      </c>
      <c r="F1118">
        <v>585.65</v>
      </c>
      <c r="G1118">
        <v>8.9074249609084593</v>
      </c>
      <c r="H1118">
        <v>-5.1954279303501103</v>
      </c>
      <c r="I1118">
        <v>16.968047486619898</v>
      </c>
      <c r="J1118">
        <v>-0.87055237346153103</v>
      </c>
      <c r="K1118">
        <v>561.66863292248297</v>
      </c>
      <c r="L1118">
        <v>485.02624340178102</v>
      </c>
      <c r="M1118">
        <v>52.823938843671399</v>
      </c>
      <c r="N1118">
        <v>0.187331105117233</v>
      </c>
      <c r="O1118">
        <v>13.4465977973192</v>
      </c>
      <c r="P1118">
        <v>71.443208430913302</v>
      </c>
      <c r="Q1118">
        <v>0.13194380311109899</v>
      </c>
    </row>
    <row r="1119" spans="1:17" hidden="1" x14ac:dyDescent="0.3">
      <c r="A1119" t="s">
        <v>2393</v>
      </c>
      <c r="B1119" t="s">
        <v>2394</v>
      </c>
      <c r="C1119" t="str">
        <f>IFERROR(VLOOKUP(Table1[[#This Row],[Ticker]],[1]!Table2[[Symbol]:[Industry]],2,FALSE),"-")</f>
        <v>-</v>
      </c>
      <c r="D1119" t="s">
        <v>248</v>
      </c>
      <c r="E1119">
        <v>2198.8477845000002</v>
      </c>
      <c r="F1119">
        <v>583.75</v>
      </c>
      <c r="G1119">
        <v>-5.9041675398077196</v>
      </c>
      <c r="H1119">
        <v>-13.087421218857401</v>
      </c>
      <c r="I1119">
        <v>-13.0849030334488</v>
      </c>
      <c r="J1119">
        <v>1.3071613749109201</v>
      </c>
      <c r="K1119">
        <v>609.00536062797505</v>
      </c>
      <c r="L1119">
        <v>564.67703576955205</v>
      </c>
      <c r="M1119">
        <v>41.440002857127098</v>
      </c>
      <c r="N1119">
        <v>0.722636398705084</v>
      </c>
      <c r="O1119">
        <v>24.710920770877902</v>
      </c>
      <c r="P1119">
        <v>30.592841163310901</v>
      </c>
      <c r="Q1119">
        <v>4.1160703947329E-2</v>
      </c>
    </row>
    <row r="1120" spans="1:17" hidden="1" x14ac:dyDescent="0.3">
      <c r="A1120" t="s">
        <v>2395</v>
      </c>
      <c r="B1120" t="s">
        <v>2396</v>
      </c>
      <c r="C1120" t="str">
        <f>IFERROR(VLOOKUP(Table1[[#This Row],[Ticker]],[1]!Table2[[Symbol]:[Industry]],2,FALSE),"-")</f>
        <v>-</v>
      </c>
      <c r="D1120" t="s">
        <v>561</v>
      </c>
      <c r="E1120">
        <v>2197.309792</v>
      </c>
      <c r="F1120">
        <v>1916.05</v>
      </c>
      <c r="G1120">
        <v>-17.664988589145398</v>
      </c>
      <c r="H1120">
        <v>-0.80904155286318002</v>
      </c>
      <c r="I1120">
        <v>-24.903386310431099</v>
      </c>
      <c r="J1120">
        <v>2.01279381926933</v>
      </c>
      <c r="K1120">
        <v>1864.0366593134099</v>
      </c>
      <c r="L1120">
        <v>1802.05516867542</v>
      </c>
      <c r="M1120">
        <v>76.021676286950097</v>
      </c>
      <c r="N1120">
        <v>0.72631229144422305</v>
      </c>
      <c r="O1120">
        <v>26.648573888990299</v>
      </c>
      <c r="P1120">
        <v>26.471947194719402</v>
      </c>
    </row>
    <row r="1121" spans="1:17" hidden="1" x14ac:dyDescent="0.3">
      <c r="A1121" t="s">
        <v>2397</v>
      </c>
      <c r="B1121" t="s">
        <v>2398</v>
      </c>
      <c r="C1121" t="str">
        <f>IFERROR(VLOOKUP(Table1[[#This Row],[Ticker]],[1]!Table2[[Symbol]:[Industry]],2,FALSE),"-")</f>
        <v>-</v>
      </c>
      <c r="D1121" t="s">
        <v>139</v>
      </c>
      <c r="E1121">
        <v>2196.8394619199998</v>
      </c>
      <c r="F1121">
        <v>126.68</v>
      </c>
      <c r="G1121">
        <v>298.18952316143202</v>
      </c>
      <c r="H1121">
        <v>0.15784385471562301</v>
      </c>
      <c r="I1121">
        <v>47.329374353516997</v>
      </c>
      <c r="J1121">
        <v>-7.7014096420870404</v>
      </c>
      <c r="K1121">
        <v>121.132560428841</v>
      </c>
      <c r="L1121">
        <v>95.144860983214599</v>
      </c>
      <c r="M1121">
        <v>60.211150798972803</v>
      </c>
      <c r="N1121">
        <v>1.2277824331575999</v>
      </c>
      <c r="O1121">
        <v>8.6832964951057701</v>
      </c>
      <c r="P1121">
        <v>335.85067951143901</v>
      </c>
    </row>
    <row r="1122" spans="1:17" hidden="1" x14ac:dyDescent="0.3">
      <c r="A1122" t="s">
        <v>2399</v>
      </c>
      <c r="B1122" t="s">
        <v>2400</v>
      </c>
      <c r="C1122" t="str">
        <f>IFERROR(VLOOKUP(Table1[[#This Row],[Ticker]],[1]!Table2[[Symbol]:[Industry]],2,FALSE),"-")</f>
        <v>-</v>
      </c>
      <c r="D1122" t="s">
        <v>21</v>
      </c>
      <c r="E1122">
        <v>2193.9353053200002</v>
      </c>
      <c r="F1122">
        <v>336.6</v>
      </c>
      <c r="G1122">
        <v>-32.684854064293702</v>
      </c>
      <c r="H1122">
        <v>-8.5528422595896707</v>
      </c>
      <c r="I1122">
        <v>-44.063097333289001</v>
      </c>
      <c r="J1122">
        <v>-1.1863628126689501</v>
      </c>
      <c r="K1122">
        <v>355.69636447296898</v>
      </c>
      <c r="L1122">
        <v>369.073103911825</v>
      </c>
      <c r="M1122">
        <v>42.642823744080097</v>
      </c>
      <c r="N1122">
        <v>0.96856643249063101</v>
      </c>
      <c r="O1122">
        <v>105.213903743315</v>
      </c>
      <c r="P1122">
        <v>40.807362476469301</v>
      </c>
      <c r="Q1122">
        <v>0.110890958120863</v>
      </c>
    </row>
    <row r="1123" spans="1:17" hidden="1" x14ac:dyDescent="0.3">
      <c r="A1123" t="s">
        <v>2401</v>
      </c>
      <c r="B1123" t="s">
        <v>2402</v>
      </c>
      <c r="C1123" t="str">
        <f>IFERROR(VLOOKUP(Table1[[#This Row],[Ticker]],[1]!Table2[[Symbol]:[Industry]],2,FALSE),"-")</f>
        <v>-</v>
      </c>
      <c r="D1123" t="s">
        <v>130</v>
      </c>
      <c r="E1123">
        <v>2183.9957286599902</v>
      </c>
      <c r="F1123">
        <v>147.9</v>
      </c>
      <c r="G1123">
        <v>38.480234316391602</v>
      </c>
      <c r="H1123">
        <v>21.558083324970301</v>
      </c>
      <c r="I1123">
        <v>10.3951858486225</v>
      </c>
      <c r="J1123">
        <v>-3.6937506344280302</v>
      </c>
      <c r="K1123">
        <v>135.11468078306601</v>
      </c>
      <c r="L1123">
        <v>117.58081351506399</v>
      </c>
      <c r="M1123">
        <v>48.173186452204298</v>
      </c>
      <c r="N1123">
        <v>0.964826108398113</v>
      </c>
      <c r="O1123">
        <v>20.824881676808602</v>
      </c>
      <c r="P1123">
        <v>83.612662942271896</v>
      </c>
      <c r="Q1123">
        <v>0.16577897945268</v>
      </c>
    </row>
    <row r="1124" spans="1:17" hidden="1" x14ac:dyDescent="0.3">
      <c r="A1124" t="s">
        <v>2403</v>
      </c>
      <c r="B1124" t="s">
        <v>2404</v>
      </c>
      <c r="C1124" t="str">
        <f>IFERROR(VLOOKUP(Table1[[#This Row],[Ticker]],[1]!Table2[[Symbol]:[Industry]],2,FALSE),"-")</f>
        <v>-</v>
      </c>
      <c r="D1124" t="s">
        <v>743</v>
      </c>
      <c r="E1124">
        <v>2180.653534008</v>
      </c>
      <c r="F1124">
        <v>277.39999999999998</v>
      </c>
      <c r="G1124">
        <v>1.15397415568318</v>
      </c>
      <c r="H1124">
        <v>-1.99553620593549</v>
      </c>
      <c r="I1124">
        <v>0.875865706301302</v>
      </c>
      <c r="J1124">
        <v>-1.6171366762669299</v>
      </c>
      <c r="K1124">
        <v>268.51269581324698</v>
      </c>
      <c r="L1124">
        <v>248.88605337727799</v>
      </c>
      <c r="M1124">
        <v>58.290846172297002</v>
      </c>
      <c r="N1124">
        <v>0.56104648868512197</v>
      </c>
      <c r="O1124">
        <v>2.90194664744052</v>
      </c>
      <c r="P1124">
        <v>33.880308880308803</v>
      </c>
      <c r="Q1124">
        <v>3.2968413234804997E-2</v>
      </c>
    </row>
    <row r="1125" spans="1:17" hidden="1" x14ac:dyDescent="0.3">
      <c r="A1125" t="s">
        <v>2405</v>
      </c>
      <c r="B1125" t="s">
        <v>2406</v>
      </c>
      <c r="C1125" t="str">
        <f>IFERROR(VLOOKUP(Table1[[#This Row],[Ticker]],[1]!Table2[[Symbol]:[Industry]],2,FALSE),"-")</f>
        <v>-</v>
      </c>
      <c r="D1125" t="s">
        <v>938</v>
      </c>
      <c r="E1125">
        <v>2179.8202657500001</v>
      </c>
      <c r="F1125">
        <v>613.95000000000005</v>
      </c>
      <c r="G1125">
        <v>52.190205213214</v>
      </c>
      <c r="H1125">
        <v>-3.0268439122761501</v>
      </c>
      <c r="I1125">
        <v>89.289514967984999</v>
      </c>
      <c r="J1125">
        <v>1.6220354159156101</v>
      </c>
      <c r="K1125">
        <v>545.95578492351501</v>
      </c>
      <c r="L1125">
        <v>418.49383314450301</v>
      </c>
      <c r="M1125">
        <v>66.6016233844406</v>
      </c>
      <c r="N1125">
        <v>0.28856994968016197</v>
      </c>
      <c r="O1125">
        <v>11.401579933219301</v>
      </c>
      <c r="P1125">
        <v>140.670325362602</v>
      </c>
      <c r="Q1125">
        <v>0.15758382838299501</v>
      </c>
    </row>
    <row r="1126" spans="1:17" hidden="1" x14ac:dyDescent="0.3">
      <c r="A1126" t="s">
        <v>2407</v>
      </c>
      <c r="B1126" t="s">
        <v>2408</v>
      </c>
      <c r="C1126" t="str">
        <f>IFERROR(VLOOKUP(Table1[[#This Row],[Ticker]],[1]!Table2[[Symbol]:[Industry]],2,FALSE),"-")</f>
        <v>-</v>
      </c>
      <c r="D1126" t="s">
        <v>139</v>
      </c>
      <c r="E1126">
        <v>2174.0158835869902</v>
      </c>
      <c r="F1126">
        <v>271.97000000000003</v>
      </c>
      <c r="G1126">
        <v>499.70443042804999</v>
      </c>
      <c r="H1126">
        <v>16.534848723494498</v>
      </c>
      <c r="I1126">
        <v>60.473204371314502</v>
      </c>
      <c r="J1126">
        <v>-2.19261308584524</v>
      </c>
      <c r="K1126">
        <v>223.342690706501</v>
      </c>
      <c r="L1126">
        <v>152.40351407711501</v>
      </c>
      <c r="M1126">
        <v>58.475840218563498</v>
      </c>
      <c r="N1126">
        <v>0.97480082776940002</v>
      </c>
      <c r="O1126">
        <v>9.5709085560907194</v>
      </c>
      <c r="P1126">
        <v>544.47867298578205</v>
      </c>
      <c r="Q1126">
        <v>0.16214137442440599</v>
      </c>
    </row>
    <row r="1127" spans="1:17" hidden="1" x14ac:dyDescent="0.3">
      <c r="A1127" t="s">
        <v>2409</v>
      </c>
      <c r="B1127" t="s">
        <v>2410</v>
      </c>
      <c r="C1127" t="str">
        <f>IFERROR(VLOOKUP(Table1[[#This Row],[Ticker]],[1]!Table2[[Symbol]:[Industry]],2,FALSE),"-")</f>
        <v>-</v>
      </c>
      <c r="D1127" t="s">
        <v>193</v>
      </c>
      <c r="E1127">
        <v>2172.52223925</v>
      </c>
      <c r="F1127">
        <v>351.95</v>
      </c>
      <c r="G1127">
        <v>39.066731443969402</v>
      </c>
      <c r="H1127">
        <v>-4.9031317550404703</v>
      </c>
      <c r="I1127">
        <v>11.6190842694855</v>
      </c>
      <c r="J1127">
        <v>-1.6179506174515399</v>
      </c>
      <c r="K1127">
        <v>344.30953558767499</v>
      </c>
      <c r="L1127">
        <v>293.74452064719202</v>
      </c>
      <c r="M1127">
        <v>46.618480608076297</v>
      </c>
      <c r="N1127">
        <v>0.40412279116879202</v>
      </c>
      <c r="O1127">
        <v>12.459156130132101</v>
      </c>
      <c r="P1127">
        <v>92.522290903123405</v>
      </c>
      <c r="Q1127">
        <v>0.157205349205182</v>
      </c>
    </row>
    <row r="1128" spans="1:17" hidden="1" x14ac:dyDescent="0.3">
      <c r="A1128" t="s">
        <v>2411</v>
      </c>
      <c r="B1128" t="s">
        <v>2412</v>
      </c>
      <c r="C1128" t="str">
        <f>IFERROR(VLOOKUP(Table1[[#This Row],[Ticker]],[1]!Table2[[Symbol]:[Industry]],2,FALSE),"-")</f>
        <v>-</v>
      </c>
      <c r="D1128" t="s">
        <v>133</v>
      </c>
      <c r="E1128">
        <v>2159.7944804519998</v>
      </c>
      <c r="F1128">
        <v>137.63999999999999</v>
      </c>
      <c r="G1128">
        <v>-28.5754015562514</v>
      </c>
      <c r="H1128">
        <v>0.66509219749939996</v>
      </c>
      <c r="I1128">
        <v>-31.449468192149901</v>
      </c>
      <c r="J1128">
        <v>4.0230796702026304</v>
      </c>
      <c r="K1128">
        <v>132.255036569022</v>
      </c>
      <c r="L1128">
        <v>142.363448560737</v>
      </c>
      <c r="M1128">
        <v>62.178575124756897</v>
      </c>
      <c r="N1128">
        <v>1.01553790079287</v>
      </c>
      <c r="O1128">
        <v>40.947399011915103</v>
      </c>
      <c r="P1128">
        <v>14.6999999999999</v>
      </c>
    </row>
    <row r="1129" spans="1:17" hidden="1" x14ac:dyDescent="0.3">
      <c r="A1129" t="s">
        <v>2413</v>
      </c>
      <c r="B1129" t="s">
        <v>2414</v>
      </c>
      <c r="C1129" t="str">
        <f>IFERROR(VLOOKUP(Table1[[#This Row],[Ticker]],[1]!Table2[[Symbol]:[Industry]],2,FALSE),"-")</f>
        <v>-</v>
      </c>
      <c r="D1129" t="s">
        <v>172</v>
      </c>
      <c r="E1129">
        <v>2158.9391249999999</v>
      </c>
      <c r="F1129">
        <v>2164.35</v>
      </c>
      <c r="G1129">
        <v>-14.828650165297599</v>
      </c>
      <c r="H1129">
        <v>7.1565598483808097</v>
      </c>
      <c r="I1129">
        <v>1.1762526856540101</v>
      </c>
      <c r="J1129">
        <v>1.1825309786956799</v>
      </c>
      <c r="K1129">
        <v>2178.8720090950901</v>
      </c>
      <c r="L1129">
        <v>2085.6539464974499</v>
      </c>
      <c r="M1129">
        <v>44.187271244950999</v>
      </c>
      <c r="N1129">
        <v>0.55277969417700601</v>
      </c>
      <c r="O1129">
        <v>28.384965463072</v>
      </c>
      <c r="P1129">
        <v>28.068047337278099</v>
      </c>
      <c r="Q1129">
        <v>0.12772426421586699</v>
      </c>
    </row>
    <row r="1130" spans="1:17" hidden="1" x14ac:dyDescent="0.3">
      <c r="A1130" t="s">
        <v>2415</v>
      </c>
      <c r="B1130" t="s">
        <v>2416</v>
      </c>
      <c r="C1130" t="str">
        <f>IFERROR(VLOOKUP(Table1[[#This Row],[Ticker]],[1]!Table2[[Symbol]:[Industry]],2,FALSE),"-")</f>
        <v>-</v>
      </c>
      <c r="D1130" t="s">
        <v>412</v>
      </c>
      <c r="E1130">
        <v>2151.4656239999999</v>
      </c>
      <c r="F1130">
        <v>958.2</v>
      </c>
      <c r="G1130">
        <v>189.437814053262</v>
      </c>
      <c r="H1130">
        <v>19.547573195047001</v>
      </c>
      <c r="I1130">
        <v>13.9864361920528</v>
      </c>
      <c r="J1130">
        <v>1.7885377407590499</v>
      </c>
      <c r="K1130">
        <v>827.90059238379501</v>
      </c>
      <c r="L1130">
        <v>665.36895361508095</v>
      </c>
      <c r="M1130">
        <v>68.517818604241995</v>
      </c>
      <c r="N1130">
        <v>2.89933331795427</v>
      </c>
      <c r="O1130">
        <v>4.88415779586723</v>
      </c>
      <c r="P1130">
        <v>238.40720466184001</v>
      </c>
      <c r="Q1130">
        <v>0.17298137660385299</v>
      </c>
    </row>
    <row r="1131" spans="1:17" hidden="1" x14ac:dyDescent="0.3">
      <c r="A1131" t="s">
        <v>2417</v>
      </c>
      <c r="B1131" t="s">
        <v>2418</v>
      </c>
      <c r="C1131" t="str">
        <f>IFERROR(VLOOKUP(Table1[[#This Row],[Ticker]],[1]!Table2[[Symbol]:[Industry]],2,FALSE),"-")</f>
        <v>-</v>
      </c>
      <c r="D1131" t="s">
        <v>80</v>
      </c>
      <c r="E1131">
        <v>2151.3889339799998</v>
      </c>
      <c r="F1131">
        <v>247.83</v>
      </c>
      <c r="G1131">
        <v>8.5967592093460397</v>
      </c>
      <c r="H1131">
        <v>-1.13027662142583</v>
      </c>
      <c r="I1131">
        <v>-1.06580885394513</v>
      </c>
      <c r="J1131">
        <v>7.4237590488711103</v>
      </c>
      <c r="K1131">
        <v>239.83968915539501</v>
      </c>
      <c r="L1131">
        <v>226.39542798297401</v>
      </c>
      <c r="M1131">
        <v>71.156594724176202</v>
      </c>
      <c r="N1131">
        <v>0.75814949311998103</v>
      </c>
      <c r="O1131">
        <v>10.7614090303837</v>
      </c>
      <c r="P1131">
        <v>42.759216589861701</v>
      </c>
      <c r="Q1131">
        <v>-5.9477016579738001E-2</v>
      </c>
    </row>
    <row r="1132" spans="1:17" hidden="1" x14ac:dyDescent="0.3">
      <c r="A1132" t="s">
        <v>2419</v>
      </c>
      <c r="B1132" t="s">
        <v>2420</v>
      </c>
      <c r="C1132" t="str">
        <f>IFERROR(VLOOKUP(Table1[[#This Row],[Ticker]],[1]!Table2[[Symbol]:[Industry]],2,FALSE),"-")</f>
        <v>-</v>
      </c>
      <c r="D1132" t="s">
        <v>113</v>
      </c>
      <c r="E1132">
        <v>2140.9265950499998</v>
      </c>
      <c r="F1132">
        <v>96.45</v>
      </c>
      <c r="G1132">
        <v>89.025443472753196</v>
      </c>
      <c r="H1132">
        <v>-1.82449674020369</v>
      </c>
      <c r="I1132">
        <v>35.923757451708603</v>
      </c>
      <c r="J1132">
        <v>4.3818167347989396</v>
      </c>
      <c r="K1132">
        <v>91.846712157139095</v>
      </c>
      <c r="L1132">
        <v>74.135358638766704</v>
      </c>
      <c r="M1132">
        <v>64.276025186441103</v>
      </c>
      <c r="N1132">
        <v>1.07840238586838</v>
      </c>
      <c r="O1132">
        <v>11.871435977190201</v>
      </c>
      <c r="P1132">
        <v>149.805749805749</v>
      </c>
      <c r="Q1132">
        <v>7.0534967989013E-2</v>
      </c>
    </row>
    <row r="1133" spans="1:17" hidden="1" x14ac:dyDescent="0.3">
      <c r="A1133" t="s">
        <v>2421</v>
      </c>
      <c r="B1133" t="s">
        <v>2422</v>
      </c>
      <c r="C1133" t="str">
        <f>IFERROR(VLOOKUP(Table1[[#This Row],[Ticker]],[1]!Table2[[Symbol]:[Industry]],2,FALSE),"-")</f>
        <v>-</v>
      </c>
      <c r="D1133" t="s">
        <v>473</v>
      </c>
      <c r="E1133">
        <v>2138.2064925999998</v>
      </c>
      <c r="F1133">
        <v>255.65</v>
      </c>
      <c r="G1133">
        <v>-6.5320692771537097</v>
      </c>
      <c r="H1133">
        <v>-9.7855828082366099</v>
      </c>
      <c r="I1133">
        <v>-5.7791539430744097</v>
      </c>
      <c r="J1133">
        <v>-3.2541797231590199</v>
      </c>
      <c r="K1133">
        <v>260.90122534810098</v>
      </c>
      <c r="L1133">
        <v>238.32023998006699</v>
      </c>
      <c r="M1133">
        <v>29.159165758404502</v>
      </c>
      <c r="N1133">
        <v>0.93332970824409001</v>
      </c>
      <c r="O1133">
        <v>21.0639546254645</v>
      </c>
      <c r="P1133">
        <v>41.595126003876999</v>
      </c>
      <c r="Q1133">
        <v>0.122005129696463</v>
      </c>
    </row>
    <row r="1134" spans="1:17" hidden="1" x14ac:dyDescent="0.3">
      <c r="A1134" t="s">
        <v>2423</v>
      </c>
      <c r="B1134" t="s">
        <v>2424</v>
      </c>
      <c r="C1134" t="str">
        <f>IFERROR(VLOOKUP(Table1[[#This Row],[Ticker]],[1]!Table2[[Symbol]:[Industry]],2,FALSE),"-")</f>
        <v>-</v>
      </c>
      <c r="D1134" t="s">
        <v>300</v>
      </c>
      <c r="E1134">
        <v>2130.8601647</v>
      </c>
      <c r="F1134">
        <v>1373</v>
      </c>
      <c r="G1134">
        <v>-32.171574187250698</v>
      </c>
      <c r="H1134">
        <v>4.8861180516107297</v>
      </c>
      <c r="I1134">
        <v>-11.5106871441821</v>
      </c>
      <c r="J1134">
        <v>2.6908781371354</v>
      </c>
      <c r="K1134">
        <v>1293.1409011890901</v>
      </c>
      <c r="L1134">
        <v>1312.62010942509</v>
      </c>
      <c r="M1134">
        <v>71.752916980736799</v>
      </c>
      <c r="N1134">
        <v>0.91963364513954504</v>
      </c>
      <c r="O1134">
        <v>10.972323379461001</v>
      </c>
      <c r="P1134">
        <v>19.818483288245002</v>
      </c>
      <c r="Q1134">
        <v>1.5067424109020001E-2</v>
      </c>
    </row>
    <row r="1135" spans="1:17" hidden="1" x14ac:dyDescent="0.3">
      <c r="A1135" t="s">
        <v>2425</v>
      </c>
      <c r="B1135" t="s">
        <v>2426</v>
      </c>
      <c r="C1135" t="str">
        <f>IFERROR(VLOOKUP(Table1[[#This Row],[Ticker]],[1]!Table2[[Symbol]:[Industry]],2,FALSE),"-")</f>
        <v>-</v>
      </c>
      <c r="D1135" t="s">
        <v>46</v>
      </c>
      <c r="E1135">
        <v>2128.5134800000001</v>
      </c>
      <c r="F1135">
        <v>182.95</v>
      </c>
      <c r="G1135">
        <v>313.65939675801701</v>
      </c>
      <c r="H1135">
        <v>5.4016423285059902</v>
      </c>
      <c r="I1135">
        <v>84.922604485129796</v>
      </c>
      <c r="J1135">
        <v>-3.6440944083012199</v>
      </c>
      <c r="K1135">
        <v>163.95594395989099</v>
      </c>
      <c r="L1135">
        <v>116.24873507117201</v>
      </c>
      <c r="M1135">
        <v>52.703513846843499</v>
      </c>
      <c r="N1135">
        <v>1.1549270970916501</v>
      </c>
      <c r="O1135">
        <v>11.505875922383099</v>
      </c>
      <c r="P1135">
        <v>355.09950248756201</v>
      </c>
      <c r="Q1135">
        <v>0.20147989252634901</v>
      </c>
    </row>
    <row r="1136" spans="1:17" hidden="1" x14ac:dyDescent="0.3">
      <c r="A1136" t="s">
        <v>2427</v>
      </c>
      <c r="B1136" t="s">
        <v>2428</v>
      </c>
      <c r="C1136" t="str">
        <f>IFERROR(VLOOKUP(Table1[[#This Row],[Ticker]],[1]!Table2[[Symbol]:[Industry]],2,FALSE),"-")</f>
        <v>-</v>
      </c>
      <c r="D1136" t="s">
        <v>1318</v>
      </c>
      <c r="E1136">
        <v>2127.78708362</v>
      </c>
      <c r="F1136">
        <v>750.2</v>
      </c>
      <c r="G1136">
        <v>92.491607424252706</v>
      </c>
      <c r="H1136">
        <v>-16.814652761386601</v>
      </c>
      <c r="I1136">
        <v>31.818416442435801</v>
      </c>
      <c r="J1136">
        <v>-3.32887414979424</v>
      </c>
      <c r="K1136">
        <v>677.75100784165204</v>
      </c>
      <c r="L1136">
        <v>536.54981170908002</v>
      </c>
      <c r="M1136">
        <v>50.416416750087201</v>
      </c>
      <c r="N1136">
        <v>0.26409166057346201</v>
      </c>
      <c r="O1136">
        <v>20.234604105571801</v>
      </c>
      <c r="P1136">
        <v>140.179286057307</v>
      </c>
      <c r="Q1136">
        <v>6.4168313203561006E-2</v>
      </c>
    </row>
    <row r="1137" spans="1:17" hidden="1" x14ac:dyDescent="0.3">
      <c r="A1137" t="s">
        <v>2429</v>
      </c>
      <c r="B1137" t="s">
        <v>2430</v>
      </c>
      <c r="C1137" t="str">
        <f>IFERROR(VLOOKUP(Table1[[#This Row],[Ticker]],[1]!Table2[[Symbol]:[Industry]],2,FALSE),"-")</f>
        <v>-</v>
      </c>
      <c r="D1137" t="s">
        <v>577</v>
      </c>
      <c r="E1137">
        <v>2126.7913012499998</v>
      </c>
      <c r="F1137">
        <v>1102.1500000000001</v>
      </c>
      <c r="G1137">
        <v>497.07826117005499</v>
      </c>
      <c r="H1137">
        <v>31.303467102245801</v>
      </c>
      <c r="I1137">
        <v>119.208577315496</v>
      </c>
      <c r="J1137">
        <v>5.1359722742422296</v>
      </c>
      <c r="K1137">
        <v>785.18713911733596</v>
      </c>
      <c r="L1137">
        <v>561.29942574163397</v>
      </c>
      <c r="M1137">
        <v>83.902838271174602</v>
      </c>
      <c r="N1137">
        <v>1.9223062789677601</v>
      </c>
      <c r="O1137">
        <v>0.17239032799527501</v>
      </c>
      <c r="P1137">
        <v>559.77252319664694</v>
      </c>
      <c r="Q1137">
        <v>0.22426556200176401</v>
      </c>
    </row>
    <row r="1138" spans="1:17" hidden="1" x14ac:dyDescent="0.3">
      <c r="A1138" t="s">
        <v>2431</v>
      </c>
      <c r="B1138" t="s">
        <v>2432</v>
      </c>
      <c r="C1138" t="str">
        <f>IFERROR(VLOOKUP(Table1[[#This Row],[Ticker]],[1]!Table2[[Symbol]:[Industry]],2,FALSE),"-")</f>
        <v>-</v>
      </c>
      <c r="D1138" t="s">
        <v>124</v>
      </c>
      <c r="E1138">
        <v>2125.618614772</v>
      </c>
      <c r="F1138">
        <v>130.51</v>
      </c>
      <c r="G1138">
        <v>160.03762596254501</v>
      </c>
      <c r="H1138">
        <v>13.6268420932797</v>
      </c>
      <c r="I1138">
        <v>-54.437551131937397</v>
      </c>
      <c r="J1138">
        <v>3.8947955430484398</v>
      </c>
      <c r="K1138">
        <v>122.80498847355599</v>
      </c>
      <c r="L1138">
        <v>126.143528049899</v>
      </c>
      <c r="M1138">
        <v>60.0023451605676</v>
      </c>
      <c r="N1138">
        <v>1.15881457792149</v>
      </c>
      <c r="O1138">
        <v>110.252087962608</v>
      </c>
      <c r="P1138">
        <v>202.807424593967</v>
      </c>
    </row>
    <row r="1139" spans="1:17" hidden="1" x14ac:dyDescent="0.3">
      <c r="A1139" t="s">
        <v>2433</v>
      </c>
      <c r="B1139" t="s">
        <v>2434</v>
      </c>
      <c r="C1139" t="str">
        <f>IFERROR(VLOOKUP(Table1[[#This Row],[Ticker]],[1]!Table2[[Symbol]:[Industry]],2,FALSE),"-")</f>
        <v>-</v>
      </c>
      <c r="D1139" t="s">
        <v>561</v>
      </c>
      <c r="E1139">
        <v>2118.83965425</v>
      </c>
      <c r="F1139">
        <v>688.05</v>
      </c>
      <c r="G1139">
        <v>6.5268022299815298</v>
      </c>
      <c r="H1139">
        <v>9.0314492665531301</v>
      </c>
      <c r="I1139">
        <v>34.648879332474401</v>
      </c>
      <c r="J1139">
        <v>12.256660202814899</v>
      </c>
      <c r="K1139">
        <v>614.98569102169404</v>
      </c>
      <c r="L1139">
        <v>541.19291430441399</v>
      </c>
      <c r="M1139">
        <v>64.924131113573793</v>
      </c>
      <c r="N1139">
        <v>1.5952084505670501</v>
      </c>
      <c r="O1139">
        <v>5.6609258048106996</v>
      </c>
      <c r="P1139">
        <v>70.944099378881901</v>
      </c>
      <c r="Q1139">
        <v>-1.4289428217070001E-2</v>
      </c>
    </row>
    <row r="1140" spans="1:17" hidden="1" x14ac:dyDescent="0.3">
      <c r="A1140" t="s">
        <v>2435</v>
      </c>
      <c r="B1140" t="s">
        <v>2436</v>
      </c>
      <c r="C1140" t="str">
        <f>IFERROR(VLOOKUP(Table1[[#This Row],[Ticker]],[1]!Table2[[Symbol]:[Industry]],2,FALSE),"-")</f>
        <v>-</v>
      </c>
      <c r="D1140" t="s">
        <v>265</v>
      </c>
      <c r="E1140">
        <v>2116.0144640640001</v>
      </c>
      <c r="F1140">
        <v>108.52</v>
      </c>
      <c r="G1140">
        <v>-42.802971185820397</v>
      </c>
      <c r="H1140">
        <v>-3.6354036308766999</v>
      </c>
      <c r="I1140">
        <v>-16.784380439495699</v>
      </c>
      <c r="J1140">
        <v>-2.6860807680625198</v>
      </c>
      <c r="K1140">
        <v>112.794914200642</v>
      </c>
      <c r="L1140">
        <v>113.28338042314699</v>
      </c>
      <c r="M1140">
        <v>38.795186276697201</v>
      </c>
      <c r="N1140">
        <v>0.50681066389568397</v>
      </c>
      <c r="O1140">
        <v>43.752303722816002</v>
      </c>
      <c r="P1140">
        <v>25.514688873467499</v>
      </c>
      <c r="Q1140">
        <v>0.17926304964994</v>
      </c>
    </row>
    <row r="1141" spans="1:17" hidden="1" x14ac:dyDescent="0.3">
      <c r="A1141" t="s">
        <v>2437</v>
      </c>
      <c r="B1141" t="s">
        <v>2438</v>
      </c>
      <c r="C1141" t="str">
        <f>IFERROR(VLOOKUP(Table1[[#This Row],[Ticker]],[1]!Table2[[Symbol]:[Industry]],2,FALSE),"-")</f>
        <v>-</v>
      </c>
      <c r="D1141" t="s">
        <v>178</v>
      </c>
      <c r="E1141">
        <v>2113.768313516</v>
      </c>
      <c r="F1141">
        <v>188.38</v>
      </c>
      <c r="G1141">
        <v>39.779544657543603</v>
      </c>
      <c r="H1141">
        <v>15.871544620364</v>
      </c>
      <c r="I1141">
        <v>1.15822796619322</v>
      </c>
      <c r="J1141">
        <v>8.6459177063844503</v>
      </c>
      <c r="K1141">
        <v>160.240302269994</v>
      </c>
      <c r="L1141">
        <v>142.96337425206599</v>
      </c>
      <c r="M1141">
        <v>65.498004593920996</v>
      </c>
      <c r="N1141">
        <v>1.8559875419452601</v>
      </c>
      <c r="O1141">
        <v>6.4762713663871097</v>
      </c>
      <c r="P1141">
        <v>73.862482694969998</v>
      </c>
      <c r="Q1141">
        <v>4.9989801061081002E-2</v>
      </c>
    </row>
    <row r="1142" spans="1:17" hidden="1" x14ac:dyDescent="0.3">
      <c r="A1142" t="s">
        <v>2439</v>
      </c>
      <c r="B1142" t="s">
        <v>2440</v>
      </c>
      <c r="C1142" t="str">
        <f>IFERROR(VLOOKUP(Table1[[#This Row],[Ticker]],[1]!Table2[[Symbol]:[Industry]],2,FALSE),"-")</f>
        <v>-</v>
      </c>
      <c r="D1142" t="s">
        <v>1374</v>
      </c>
      <c r="E1142">
        <v>2109.021902125</v>
      </c>
      <c r="F1142">
        <v>814.25</v>
      </c>
      <c r="G1142">
        <v>-2.5695268377972198</v>
      </c>
      <c r="H1142">
        <v>-0.76497298506118505</v>
      </c>
      <c r="I1142">
        <v>41.644615673510899</v>
      </c>
      <c r="J1142">
        <v>-8.9096990695545504</v>
      </c>
      <c r="K1142">
        <v>836.85644203973504</v>
      </c>
      <c r="L1142">
        <v>704.09537186667103</v>
      </c>
      <c r="M1142">
        <v>34.346213360301697</v>
      </c>
      <c r="N1142">
        <v>1.75703243533278</v>
      </c>
      <c r="O1142">
        <v>22.6281854467301</v>
      </c>
      <c r="P1142">
        <v>80.343300110741893</v>
      </c>
      <c r="Q1142">
        <v>-1.5924572542242998E-2</v>
      </c>
    </row>
    <row r="1143" spans="1:17" hidden="1" x14ac:dyDescent="0.3">
      <c r="A1143" t="s">
        <v>2441</v>
      </c>
      <c r="B1143" t="s">
        <v>2442</v>
      </c>
      <c r="C1143" t="str">
        <f>IFERROR(VLOOKUP(Table1[[#This Row],[Ticker]],[1]!Table2[[Symbol]:[Industry]],2,FALSE),"-")</f>
        <v>-</v>
      </c>
      <c r="D1143" t="s">
        <v>359</v>
      </c>
      <c r="E1143">
        <v>2104.44241375</v>
      </c>
      <c r="F1143">
        <v>881.5</v>
      </c>
      <c r="G1143">
        <v>-32.312322202082903</v>
      </c>
      <c r="H1143">
        <v>-2.7077813295831801</v>
      </c>
      <c r="I1143">
        <v>-36.085412286850897</v>
      </c>
      <c r="J1143">
        <v>1.23983252051501</v>
      </c>
      <c r="K1143">
        <v>884.69655646516605</v>
      </c>
      <c r="L1143">
        <v>925.47400517523704</v>
      </c>
      <c r="M1143">
        <v>51.8020264668341</v>
      </c>
      <c r="N1143">
        <v>4.59940308061792</v>
      </c>
      <c r="O1143">
        <v>64.492342597844498</v>
      </c>
      <c r="P1143">
        <v>18.052765501540101</v>
      </c>
      <c r="Q1143">
        <v>9.9524578670189996E-3</v>
      </c>
    </row>
    <row r="1144" spans="1:17" hidden="1" x14ac:dyDescent="0.3">
      <c r="A1144" t="s">
        <v>2443</v>
      </c>
      <c r="B1144" t="s">
        <v>2444</v>
      </c>
      <c r="C1144" t="str">
        <f>IFERROR(VLOOKUP(Table1[[#This Row],[Ticker]],[1]!Table2[[Symbol]:[Industry]],2,FALSE),"-")</f>
        <v>-</v>
      </c>
      <c r="D1144" t="s">
        <v>402</v>
      </c>
      <c r="E1144">
        <v>2103.4299099999998</v>
      </c>
      <c r="F1144">
        <v>3525.4</v>
      </c>
      <c r="G1144">
        <v>180.28764279718899</v>
      </c>
      <c r="H1144">
        <v>6.3049464018565704</v>
      </c>
      <c r="I1144">
        <v>104.440505304135</v>
      </c>
      <c r="J1144">
        <v>-4.6990928099829796</v>
      </c>
      <c r="K1144">
        <v>3284.3425709489102</v>
      </c>
      <c r="L1144">
        <v>2342.25822162436</v>
      </c>
      <c r="M1144">
        <v>39.506015747365097</v>
      </c>
      <c r="N1144">
        <v>1.4491074387567699</v>
      </c>
      <c r="O1144">
        <v>15.8804674646848</v>
      </c>
      <c r="P1144">
        <v>305.21839080459699</v>
      </c>
      <c r="Q1144">
        <v>0.127180834154624</v>
      </c>
    </row>
    <row r="1145" spans="1:17" hidden="1" x14ac:dyDescent="0.3">
      <c r="A1145" t="s">
        <v>2445</v>
      </c>
      <c r="B1145" t="s">
        <v>2446</v>
      </c>
      <c r="C1145" t="str">
        <f>IFERROR(VLOOKUP(Table1[[#This Row],[Ticker]],[1]!Table2[[Symbol]:[Industry]],2,FALSE),"-")</f>
        <v>-</v>
      </c>
      <c r="D1145" t="s">
        <v>18</v>
      </c>
      <c r="E1145">
        <v>2099.0140724339999</v>
      </c>
      <c r="F1145">
        <v>214.47</v>
      </c>
      <c r="G1145">
        <v>-58.697825095555103</v>
      </c>
      <c r="H1145">
        <v>-1.4620464837226399</v>
      </c>
      <c r="I1145">
        <v>-23.058310760240101</v>
      </c>
      <c r="J1145">
        <v>0.62356767730367402</v>
      </c>
      <c r="K1145">
        <v>211.68368595626501</v>
      </c>
      <c r="M1145">
        <v>55.640862827888697</v>
      </c>
      <c r="N1145">
        <v>1.2001436195039601</v>
      </c>
      <c r="O1145">
        <v>60.418706579008699</v>
      </c>
      <c r="P1145">
        <v>17.550013702384199</v>
      </c>
    </row>
    <row r="1146" spans="1:17" hidden="1" x14ac:dyDescent="0.3">
      <c r="A1146" t="s">
        <v>2447</v>
      </c>
      <c r="B1146" t="s">
        <v>2448</v>
      </c>
      <c r="C1146" t="str">
        <f>IFERROR(VLOOKUP(Table1[[#This Row],[Ticker]],[1]!Table2[[Symbol]:[Industry]],2,FALSE),"-")</f>
        <v>-</v>
      </c>
      <c r="D1146" t="s">
        <v>632</v>
      </c>
      <c r="E1146">
        <v>2094.7076575199999</v>
      </c>
      <c r="F1146">
        <v>420.4</v>
      </c>
      <c r="G1146">
        <v>1.4576920646678699</v>
      </c>
      <c r="H1146">
        <v>-1.5989359508446599</v>
      </c>
      <c r="I1146">
        <v>-27.279832539318999</v>
      </c>
      <c r="J1146">
        <v>2.3899779237032499</v>
      </c>
      <c r="K1146">
        <v>410.15674873536199</v>
      </c>
      <c r="L1146">
        <v>400.83700278084598</v>
      </c>
      <c r="M1146">
        <v>53.907271756521702</v>
      </c>
      <c r="N1146">
        <v>1.75384336679473</v>
      </c>
      <c r="O1146">
        <v>49.8453853472883</v>
      </c>
      <c r="P1146">
        <v>53.570776255707699</v>
      </c>
      <c r="Q1146">
        <v>0.104414753373932</v>
      </c>
    </row>
    <row r="1147" spans="1:17" hidden="1" x14ac:dyDescent="0.3">
      <c r="A1147" t="s">
        <v>1709</v>
      </c>
      <c r="B1147" t="s">
        <v>2449</v>
      </c>
      <c r="C1147" t="str">
        <f>IFERROR(VLOOKUP(Table1[[#This Row],[Ticker]],[1]!Table2[[Symbol]:[Industry]],2,FALSE),"-")</f>
        <v>-</v>
      </c>
      <c r="D1147" t="s">
        <v>1711</v>
      </c>
      <c r="E1147">
        <v>2091.9342556299998</v>
      </c>
      <c r="F1147">
        <v>41.39</v>
      </c>
      <c r="G1147">
        <v>-17.229904416998298</v>
      </c>
      <c r="H1147">
        <v>-2.6898658885620899</v>
      </c>
      <c r="I1147">
        <v>13.4880804011636</v>
      </c>
      <c r="J1147">
        <v>14.1105088180308</v>
      </c>
      <c r="K1147">
        <v>38.493733474307099</v>
      </c>
      <c r="L1147">
        <v>35.134302777711603</v>
      </c>
      <c r="M1147">
        <v>49.333103027404697</v>
      </c>
      <c r="N1147">
        <v>1.0506538608017799</v>
      </c>
      <c r="O1147">
        <v>11.0171539019086</v>
      </c>
      <c r="P1147">
        <v>52.449355432780798</v>
      </c>
      <c r="Q1147">
        <v>7.0291434656782004E-2</v>
      </c>
    </row>
    <row r="1148" spans="1:17" hidden="1" x14ac:dyDescent="0.3">
      <c r="A1148" t="s">
        <v>2450</v>
      </c>
      <c r="B1148" t="s">
        <v>2451</v>
      </c>
      <c r="C1148" t="str">
        <f>IFERROR(VLOOKUP(Table1[[#This Row],[Ticker]],[1]!Table2[[Symbol]:[Industry]],2,FALSE),"-")</f>
        <v>-</v>
      </c>
      <c r="D1148" t="s">
        <v>1647</v>
      </c>
      <c r="E1148">
        <v>2090.7703667199999</v>
      </c>
      <c r="F1148">
        <v>199.24</v>
      </c>
      <c r="G1148">
        <v>-45.306635300312799</v>
      </c>
      <c r="H1148">
        <v>-2.2291480152030698</v>
      </c>
      <c r="I1148">
        <v>-26.4871837121438</v>
      </c>
      <c r="J1148">
        <v>4.53632816424944</v>
      </c>
      <c r="K1148">
        <v>198.48157534264001</v>
      </c>
      <c r="L1148">
        <v>219.540047892552</v>
      </c>
      <c r="M1148">
        <v>57.376951194110902</v>
      </c>
      <c r="N1148">
        <v>1.18402905908561</v>
      </c>
      <c r="O1148">
        <v>51.550893394900598</v>
      </c>
      <c r="P1148">
        <v>8.8743169398907096</v>
      </c>
      <c r="Q1148">
        <v>0.15130776029111601</v>
      </c>
    </row>
    <row r="1149" spans="1:17" hidden="1" x14ac:dyDescent="0.3">
      <c r="A1149" t="s">
        <v>2452</v>
      </c>
      <c r="B1149" t="s">
        <v>2453</v>
      </c>
      <c r="C1149" t="str">
        <f>IFERROR(VLOOKUP(Table1[[#This Row],[Ticker]],[1]!Table2[[Symbol]:[Industry]],2,FALSE),"-")</f>
        <v>-</v>
      </c>
      <c r="D1149" t="s">
        <v>193</v>
      </c>
      <c r="E1149">
        <v>2086.589777095</v>
      </c>
      <c r="F1149">
        <v>1282.8499999999999</v>
      </c>
      <c r="G1149">
        <v>64.7956373982407</v>
      </c>
      <c r="H1149">
        <v>43.3129854610767</v>
      </c>
      <c r="I1149">
        <v>55.486535525832799</v>
      </c>
      <c r="J1149">
        <v>18.317405552785399</v>
      </c>
      <c r="K1149">
        <v>974.77222573829499</v>
      </c>
      <c r="L1149">
        <v>836.39485933703304</v>
      </c>
      <c r="M1149">
        <v>68.527504373454704</v>
      </c>
      <c r="N1149">
        <v>4.41672984915167</v>
      </c>
      <c r="O1149">
        <v>19.187746034220599</v>
      </c>
      <c r="P1149">
        <v>103.30427892234501</v>
      </c>
      <c r="Q1149">
        <v>0.117771970960605</v>
      </c>
    </row>
    <row r="1150" spans="1:17" hidden="1" x14ac:dyDescent="0.3">
      <c r="A1150" t="s">
        <v>2454</v>
      </c>
      <c r="B1150" t="s">
        <v>2455</v>
      </c>
      <c r="C1150" t="str">
        <f>IFERROR(VLOOKUP(Table1[[#This Row],[Ticker]],[1]!Table2[[Symbol]:[Industry]],2,FALSE),"-")</f>
        <v>-</v>
      </c>
      <c r="D1150" t="s">
        <v>24</v>
      </c>
      <c r="E1150">
        <v>2079.5808495249998</v>
      </c>
      <c r="F1150">
        <v>195.73</v>
      </c>
      <c r="G1150">
        <v>-21.568064577327998</v>
      </c>
      <c r="H1150">
        <v>6.6653312540133802</v>
      </c>
      <c r="I1150">
        <v>-10.7847763244096</v>
      </c>
      <c r="J1150">
        <v>-1.4018617664522099</v>
      </c>
      <c r="K1150">
        <v>192.007472213916</v>
      </c>
      <c r="L1150">
        <v>181.51806739936401</v>
      </c>
      <c r="M1150">
        <v>51.558541406194301</v>
      </c>
      <c r="N1150">
        <v>1.10563532226601</v>
      </c>
      <c r="O1150">
        <v>11.224646196290699</v>
      </c>
      <c r="P1150">
        <v>37.547434996486203</v>
      </c>
      <c r="Q1150">
        <v>2.4559215860439E-2</v>
      </c>
    </row>
    <row r="1151" spans="1:17" hidden="1" x14ac:dyDescent="0.3">
      <c r="A1151" t="s">
        <v>2456</v>
      </c>
      <c r="B1151" t="s">
        <v>2457</v>
      </c>
      <c r="C1151" t="str">
        <f>IFERROR(VLOOKUP(Table1[[#This Row],[Ticker]],[1]!Table2[[Symbol]:[Industry]],2,FALSE),"-")</f>
        <v>-</v>
      </c>
      <c r="D1151" t="s">
        <v>502</v>
      </c>
      <c r="E1151">
        <v>2077.929379225</v>
      </c>
      <c r="F1151">
        <v>2442.65</v>
      </c>
      <c r="G1151">
        <v>13.7070886999169</v>
      </c>
      <c r="H1151">
        <v>-24.805430605615101</v>
      </c>
      <c r="I1151">
        <v>60.702669399625201</v>
      </c>
      <c r="J1151">
        <v>-4.9829287432518896</v>
      </c>
      <c r="K1151">
        <v>2502.8171844632102</v>
      </c>
      <c r="L1151">
        <v>2016.7832741029499</v>
      </c>
      <c r="M1151">
        <v>35.615460183675701</v>
      </c>
      <c r="N1151">
        <v>0.345740608635421</v>
      </c>
      <c r="O1151">
        <v>38.333367449286598</v>
      </c>
      <c r="P1151">
        <v>88.935297985071699</v>
      </c>
      <c r="Q1151">
        <v>-1.8978508846394002E-2</v>
      </c>
    </row>
    <row r="1152" spans="1:17" hidden="1" x14ac:dyDescent="0.3">
      <c r="A1152" t="s">
        <v>2458</v>
      </c>
      <c r="B1152" t="s">
        <v>2459</v>
      </c>
      <c r="C1152" t="str">
        <f>IFERROR(VLOOKUP(Table1[[#This Row],[Ticker]],[1]!Table2[[Symbol]:[Industry]],2,FALSE),"-")</f>
        <v>-</v>
      </c>
      <c r="D1152" t="s">
        <v>303</v>
      </c>
      <c r="E1152">
        <v>2068.8358275249998</v>
      </c>
      <c r="F1152">
        <v>329.95</v>
      </c>
      <c r="G1152">
        <v>11.9362521186713</v>
      </c>
      <c r="H1152">
        <v>-3.0740889972360499</v>
      </c>
      <c r="I1152">
        <v>-24.195042701526599</v>
      </c>
      <c r="J1152">
        <v>4.8342486974298096</v>
      </c>
      <c r="K1152">
        <v>325.17278494582001</v>
      </c>
      <c r="L1152">
        <v>313.00307267998301</v>
      </c>
      <c r="M1152">
        <v>65.680850985124493</v>
      </c>
      <c r="N1152">
        <v>0.58012429930830001</v>
      </c>
      <c r="O1152">
        <v>28.095165934232401</v>
      </c>
      <c r="P1152">
        <v>55.124588622472899</v>
      </c>
      <c r="Q1152">
        <v>0.110876342457238</v>
      </c>
    </row>
    <row r="1153" spans="1:17" hidden="1" x14ac:dyDescent="0.3">
      <c r="A1153" t="s">
        <v>2460</v>
      </c>
      <c r="B1153" t="s">
        <v>2461</v>
      </c>
      <c r="C1153" t="str">
        <f>IFERROR(VLOOKUP(Table1[[#This Row],[Ticker]],[1]!Table2[[Symbol]:[Industry]],2,FALSE),"-")</f>
        <v>-</v>
      </c>
      <c r="D1153" t="s">
        <v>193</v>
      </c>
      <c r="E1153">
        <v>2064.0907000000002</v>
      </c>
      <c r="F1153">
        <v>844.9</v>
      </c>
      <c r="G1153">
        <v>-13.5023842414007</v>
      </c>
      <c r="H1153">
        <v>-4.3500259634167602</v>
      </c>
      <c r="I1153">
        <v>20.364651727117799</v>
      </c>
      <c r="J1153">
        <v>-9.4664535341949504E-2</v>
      </c>
      <c r="K1153">
        <v>805.62636503409601</v>
      </c>
      <c r="L1153">
        <v>719.93760759016595</v>
      </c>
      <c r="M1153">
        <v>58.086667138943497</v>
      </c>
      <c r="N1153">
        <v>0.54342915691987903</v>
      </c>
      <c r="O1153">
        <v>8.2909220026038604</v>
      </c>
      <c r="P1153">
        <v>54.1788321167883</v>
      </c>
      <c r="Q1153">
        <v>-1.787889147367E-2</v>
      </c>
    </row>
    <row r="1154" spans="1:17" hidden="1" x14ac:dyDescent="0.3">
      <c r="A1154" t="s">
        <v>2462</v>
      </c>
      <c r="B1154" t="s">
        <v>2463</v>
      </c>
      <c r="C1154" t="str">
        <f>IFERROR(VLOOKUP(Table1[[#This Row],[Ticker]],[1]!Table2[[Symbol]:[Industry]],2,FALSE),"-")</f>
        <v>-</v>
      </c>
      <c r="D1154" t="s">
        <v>1603</v>
      </c>
      <c r="E1154">
        <v>2053.7857105919902</v>
      </c>
      <c r="F1154">
        <v>94.36</v>
      </c>
      <c r="G1154">
        <v>-41.915400609883697</v>
      </c>
      <c r="H1154">
        <v>-9.81504274557755</v>
      </c>
      <c r="I1154">
        <v>-35.261469225026097</v>
      </c>
      <c r="J1154">
        <v>2.2621462605551401</v>
      </c>
      <c r="K1154">
        <v>94.6235784390324</v>
      </c>
      <c r="L1154">
        <v>96.323696837176499</v>
      </c>
      <c r="M1154">
        <v>54.218899298697899</v>
      </c>
      <c r="N1154">
        <v>0.49958819891616502</v>
      </c>
      <c r="O1154">
        <v>37.240356083085999</v>
      </c>
      <c r="P1154">
        <v>13.6867469879518</v>
      </c>
      <c r="Q1154">
        <v>4.1047680199812003E-2</v>
      </c>
    </row>
    <row r="1155" spans="1:17" hidden="1" x14ac:dyDescent="0.3">
      <c r="A1155" t="s">
        <v>2464</v>
      </c>
      <c r="B1155" t="s">
        <v>2465</v>
      </c>
      <c r="C1155" t="str">
        <f>IFERROR(VLOOKUP(Table1[[#This Row],[Ticker]],[1]!Table2[[Symbol]:[Industry]],2,FALSE),"-")</f>
        <v>-</v>
      </c>
      <c r="D1155" t="s">
        <v>262</v>
      </c>
      <c r="E1155">
        <v>2051.4542924699999</v>
      </c>
      <c r="F1155">
        <v>474.65</v>
      </c>
      <c r="G1155">
        <v>177.93645303507299</v>
      </c>
      <c r="H1155">
        <v>11.984932709615601</v>
      </c>
      <c r="I1155">
        <v>44.415904736507201</v>
      </c>
      <c r="J1155">
        <v>9.5206114740517105</v>
      </c>
      <c r="K1155">
        <v>428.28205582851598</v>
      </c>
      <c r="L1155">
        <v>350.065893237794</v>
      </c>
      <c r="M1155">
        <v>71.001080172585105</v>
      </c>
      <c r="N1155">
        <v>1.9639673309793699</v>
      </c>
      <c r="O1155">
        <v>5.3513114926788203</v>
      </c>
      <c r="P1155">
        <v>218.55704697986499</v>
      </c>
      <c r="Q1155">
        <v>0.252943185637728</v>
      </c>
    </row>
    <row r="1156" spans="1:17" hidden="1" x14ac:dyDescent="0.3">
      <c r="A1156" t="s">
        <v>2466</v>
      </c>
      <c r="B1156" t="s">
        <v>2467</v>
      </c>
      <c r="C1156" t="str">
        <f>IFERROR(VLOOKUP(Table1[[#This Row],[Ticker]],[1]!Table2[[Symbol]:[Industry]],2,FALSE),"-")</f>
        <v>-</v>
      </c>
      <c r="D1156" t="s">
        <v>525</v>
      </c>
      <c r="E1156">
        <v>2044.69308530999</v>
      </c>
      <c r="F1156">
        <v>203.85</v>
      </c>
      <c r="G1156">
        <v>10.633562954788401</v>
      </c>
      <c r="H1156">
        <v>26.9979598828427</v>
      </c>
      <c r="I1156">
        <v>44.287889280076399</v>
      </c>
      <c r="J1156">
        <v>8.3919356900126001</v>
      </c>
      <c r="K1156">
        <v>167.10825159162599</v>
      </c>
      <c r="L1156">
        <v>147.111964194438</v>
      </c>
      <c r="M1156">
        <v>87.978959275308895</v>
      </c>
      <c r="N1156">
        <v>1.51322804829998</v>
      </c>
      <c r="O1156">
        <v>1.47657591366201</v>
      </c>
      <c r="P1156">
        <v>85.994525547445207</v>
      </c>
      <c r="Q1156">
        <v>0.11594800388059399</v>
      </c>
    </row>
    <row r="1157" spans="1:17" hidden="1" x14ac:dyDescent="0.3">
      <c r="A1157" t="s">
        <v>2468</v>
      </c>
      <c r="B1157" t="s">
        <v>2469</v>
      </c>
      <c r="C1157" t="str">
        <f>IFERROR(VLOOKUP(Table1[[#This Row],[Ticker]],[1]!Table2[[Symbol]:[Industry]],2,FALSE),"-")</f>
        <v>-</v>
      </c>
      <c r="D1157" t="s">
        <v>561</v>
      </c>
      <c r="E1157">
        <v>2038.8986896849999</v>
      </c>
      <c r="F1157">
        <v>393.35</v>
      </c>
      <c r="G1157">
        <v>15.8834078956999</v>
      </c>
      <c r="H1157">
        <v>1.8405657239511199</v>
      </c>
      <c r="I1157">
        <v>-14.4494140777526</v>
      </c>
      <c r="J1157">
        <v>-0.40961053210612203</v>
      </c>
      <c r="K1157">
        <v>346.00562912591499</v>
      </c>
      <c r="L1157">
        <v>342.04483262832298</v>
      </c>
      <c r="M1157">
        <v>78.612838917085199</v>
      </c>
      <c r="N1157">
        <v>2.2265017871639201</v>
      </c>
      <c r="O1157">
        <v>15.037498411084201</v>
      </c>
      <c r="P1157">
        <v>50.708812260536398</v>
      </c>
      <c r="Q1157">
        <v>-3.6999810162398998E-2</v>
      </c>
    </row>
    <row r="1158" spans="1:17" x14ac:dyDescent="0.3">
      <c r="A1158" t="s">
        <v>2470</v>
      </c>
      <c r="B1158" t="s">
        <v>2471</v>
      </c>
      <c r="C1158" t="str">
        <f>IFERROR(VLOOKUP(Table1[[#This Row],[Ticker]],[1]!Table2[[Symbol]:[Industry]],2,FALSE),"-")</f>
        <v>-</v>
      </c>
      <c r="D1158" t="s">
        <v>113</v>
      </c>
      <c r="E1158">
        <v>2037.3143812000001</v>
      </c>
      <c r="F1158">
        <v>8.3000000000000007</v>
      </c>
      <c r="G1158">
        <v>-53.003902905282501</v>
      </c>
      <c r="H1158">
        <v>-6.0956441077580497</v>
      </c>
      <c r="I1158">
        <v>-75.059220633071206</v>
      </c>
      <c r="J1158">
        <v>-1.29115323183063</v>
      </c>
      <c r="K1158">
        <v>10.1581668891176</v>
      </c>
      <c r="L1158">
        <v>14.1113453743082</v>
      </c>
      <c r="M1158">
        <v>26.5395755173186</v>
      </c>
      <c r="N1158">
        <v>4.8410812903977599E-2</v>
      </c>
      <c r="O1158">
        <v>227.10843373493901</v>
      </c>
      <c r="P1158">
        <v>23.695976154992501</v>
      </c>
      <c r="Q1158">
        <v>2.7962469156782001E-2</v>
      </c>
    </row>
    <row r="1159" spans="1:17" hidden="1" x14ac:dyDescent="0.3">
      <c r="A1159" t="s">
        <v>2472</v>
      </c>
      <c r="B1159" t="s">
        <v>2473</v>
      </c>
      <c r="C1159" t="str">
        <f>IFERROR(VLOOKUP(Table1[[#This Row],[Ticker]],[1]!Table2[[Symbol]:[Industry]],2,FALSE),"-")</f>
        <v>-</v>
      </c>
      <c r="D1159" t="s">
        <v>2474</v>
      </c>
      <c r="E1159">
        <v>2036.3978071849999</v>
      </c>
      <c r="F1159">
        <v>1885.45</v>
      </c>
      <c r="G1159">
        <v>307.16518106256501</v>
      </c>
      <c r="H1159">
        <v>-5.7284175459694398</v>
      </c>
      <c r="I1159">
        <v>12.782400991119999</v>
      </c>
      <c r="J1159">
        <v>-3.4110511910143</v>
      </c>
      <c r="K1159">
        <v>1880.53062404396</v>
      </c>
      <c r="L1159">
        <v>1402.15248443165</v>
      </c>
      <c r="M1159">
        <v>40.1157597511042</v>
      </c>
      <c r="N1159">
        <v>0.55537891695442898</v>
      </c>
      <c r="O1159">
        <v>19.865284149672402</v>
      </c>
      <c r="P1159">
        <v>435.25904897090101</v>
      </c>
      <c r="Q1159">
        <v>0.25068510046089398</v>
      </c>
    </row>
    <row r="1160" spans="1:17" hidden="1" x14ac:dyDescent="0.3">
      <c r="A1160" t="s">
        <v>2475</v>
      </c>
      <c r="B1160" t="s">
        <v>2476</v>
      </c>
      <c r="C1160" t="str">
        <f>IFERROR(VLOOKUP(Table1[[#This Row],[Ticker]],[1]!Table2[[Symbol]:[Industry]],2,FALSE),"-")</f>
        <v>-</v>
      </c>
      <c r="D1160" t="s">
        <v>412</v>
      </c>
      <c r="E1160">
        <v>2031.3454757099901</v>
      </c>
      <c r="F1160">
        <v>1564.95</v>
      </c>
      <c r="G1160">
        <v>340.37602830603703</v>
      </c>
      <c r="H1160">
        <v>11.4656531817056</v>
      </c>
      <c r="I1160">
        <v>61.182389344252996</v>
      </c>
      <c r="J1160">
        <v>21.234046559342399</v>
      </c>
      <c r="K1160">
        <v>1253.6852239118</v>
      </c>
      <c r="L1160">
        <v>918.47841592515999</v>
      </c>
      <c r="M1160">
        <v>80.679378962644194</v>
      </c>
      <c r="N1160">
        <v>0.60785504149669101</v>
      </c>
      <c r="O1160">
        <v>5.8500271574171503</v>
      </c>
      <c r="P1160">
        <v>390.272556390977</v>
      </c>
      <c r="Q1160">
        <v>0.128294657504615</v>
      </c>
    </row>
    <row r="1161" spans="1:17" hidden="1" x14ac:dyDescent="0.3">
      <c r="A1161" t="s">
        <v>2477</v>
      </c>
      <c r="B1161" t="s">
        <v>2478</v>
      </c>
      <c r="C1161" t="str">
        <f>IFERROR(VLOOKUP(Table1[[#This Row],[Ticker]],[1]!Table2[[Symbol]:[Industry]],2,FALSE),"-")</f>
        <v>-</v>
      </c>
      <c r="D1161" t="s">
        <v>1539</v>
      </c>
      <c r="E1161">
        <v>2029.493956325</v>
      </c>
      <c r="F1161">
        <v>284.35000000000002</v>
      </c>
      <c r="G1161">
        <v>15.0728894834364</v>
      </c>
      <c r="H1161">
        <v>0.64478019057300795</v>
      </c>
      <c r="I1161">
        <v>13.340722677586401</v>
      </c>
      <c r="J1161">
        <v>-8.4245963949278195</v>
      </c>
      <c r="K1161">
        <v>263.70367661840299</v>
      </c>
      <c r="L1161">
        <v>232.61373135985801</v>
      </c>
      <c r="M1161">
        <v>49.080775608114301</v>
      </c>
      <c r="N1161">
        <v>0.31177964827460197</v>
      </c>
      <c r="O1161">
        <v>18.480745560049201</v>
      </c>
      <c r="P1161">
        <v>110.62962962962899</v>
      </c>
      <c r="Q1161">
        <v>7.1991506732931004E-2</v>
      </c>
    </row>
    <row r="1162" spans="1:17" hidden="1" x14ac:dyDescent="0.3">
      <c r="A1162" t="s">
        <v>2479</v>
      </c>
      <c r="B1162" t="s">
        <v>2480</v>
      </c>
      <c r="C1162" t="str">
        <f>IFERROR(VLOOKUP(Table1[[#This Row],[Ticker]],[1]!Table2[[Symbol]:[Industry]],2,FALSE),"-")</f>
        <v>-</v>
      </c>
      <c r="D1162" t="s">
        <v>359</v>
      </c>
      <c r="E1162">
        <v>2025.93876264</v>
      </c>
      <c r="F1162">
        <v>831.35</v>
      </c>
      <c r="G1162">
        <v>-29.493589005942201</v>
      </c>
      <c r="H1162">
        <v>-13.0101492989001</v>
      </c>
      <c r="I1162">
        <v>-28.2613522974444</v>
      </c>
      <c r="J1162">
        <v>-5.8327029712499101</v>
      </c>
      <c r="K1162">
        <v>832.17971721775496</v>
      </c>
      <c r="L1162">
        <v>802.42069722059296</v>
      </c>
      <c r="M1162">
        <v>39.247445097734598</v>
      </c>
      <c r="N1162">
        <v>0.31062638754720301</v>
      </c>
      <c r="O1162">
        <v>31.112046671077099</v>
      </c>
      <c r="P1162">
        <v>29.001474125223002</v>
      </c>
      <c r="Q1162">
        <v>-6.8664110133711001E-2</v>
      </c>
    </row>
    <row r="1163" spans="1:17" hidden="1" x14ac:dyDescent="0.3">
      <c r="A1163" t="s">
        <v>2481</v>
      </c>
      <c r="B1163" t="s">
        <v>2482</v>
      </c>
      <c r="C1163" t="str">
        <f>IFERROR(VLOOKUP(Table1[[#This Row],[Ticker]],[1]!Table2[[Symbol]:[Industry]],2,FALSE),"-")</f>
        <v>-</v>
      </c>
      <c r="D1163" t="s">
        <v>21</v>
      </c>
      <c r="E1163">
        <v>2025.9008311499999</v>
      </c>
      <c r="F1163">
        <v>1593.55</v>
      </c>
      <c r="G1163">
        <v>93.065137737794601</v>
      </c>
      <c r="H1163">
        <v>15.6397906193887</v>
      </c>
      <c r="I1163">
        <v>64.399522781313095</v>
      </c>
      <c r="J1163">
        <v>-1.7411251085883199</v>
      </c>
      <c r="K1163">
        <v>1335.96001144561</v>
      </c>
      <c r="L1163">
        <v>1049.2877725184901</v>
      </c>
      <c r="M1163">
        <v>74.155667636290502</v>
      </c>
      <c r="N1163">
        <v>2.9639689200386701</v>
      </c>
      <c r="O1163">
        <v>8.9956386683819307</v>
      </c>
      <c r="P1163">
        <v>168.749472974112</v>
      </c>
      <c r="Q1163">
        <v>0.190761794955114</v>
      </c>
    </row>
    <row r="1164" spans="1:17" hidden="1" x14ac:dyDescent="0.3">
      <c r="A1164" t="s">
        <v>2483</v>
      </c>
      <c r="B1164" t="s">
        <v>2484</v>
      </c>
      <c r="C1164" t="str">
        <f>IFERROR(VLOOKUP(Table1[[#This Row],[Ticker]],[1]!Table2[[Symbol]:[Industry]],2,FALSE),"-")</f>
        <v>-</v>
      </c>
      <c r="D1164" t="s">
        <v>259</v>
      </c>
      <c r="E1164">
        <v>2003.2701569999999</v>
      </c>
      <c r="F1164">
        <v>818.55</v>
      </c>
      <c r="G1164">
        <v>107.09604724026001</v>
      </c>
      <c r="H1164">
        <v>-8.9352954977305306</v>
      </c>
      <c r="I1164">
        <v>97.426125706722502</v>
      </c>
      <c r="J1164">
        <v>-2.31259081064526</v>
      </c>
      <c r="K1164">
        <v>792.07163663849406</v>
      </c>
      <c r="M1164">
        <v>57.554481260593398</v>
      </c>
      <c r="N1164">
        <v>0.50737728846073604</v>
      </c>
      <c r="O1164">
        <v>38.256673385865199</v>
      </c>
      <c r="P1164">
        <v>248.31914893617</v>
      </c>
    </row>
    <row r="1165" spans="1:17" hidden="1" x14ac:dyDescent="0.3">
      <c r="A1165" t="s">
        <v>2485</v>
      </c>
      <c r="B1165" t="s">
        <v>2486</v>
      </c>
      <c r="C1165" t="str">
        <f>IFERROR(VLOOKUP(Table1[[#This Row],[Ticker]],[1]!Table2[[Symbol]:[Industry]],2,FALSE),"-")</f>
        <v>-</v>
      </c>
      <c r="D1165" t="s">
        <v>2487</v>
      </c>
      <c r="E1165">
        <v>1990.9443669950001</v>
      </c>
      <c r="F1165">
        <v>1196.45</v>
      </c>
      <c r="G1165">
        <v>-29.793029993397599</v>
      </c>
      <c r="H1165">
        <v>-1.09479842170713</v>
      </c>
      <c r="I1165">
        <v>-12.6382192253435</v>
      </c>
      <c r="J1165">
        <v>-1.6494865651639601</v>
      </c>
      <c r="M1165">
        <v>100</v>
      </c>
      <c r="O1165">
        <v>9.8917631326005999</v>
      </c>
      <c r="P1165">
        <v>1.4757643865824299</v>
      </c>
    </row>
    <row r="1166" spans="1:17" hidden="1" x14ac:dyDescent="0.3">
      <c r="A1166" t="s">
        <v>2488</v>
      </c>
      <c r="B1166" t="s">
        <v>2489</v>
      </c>
      <c r="C1166" t="str">
        <f>IFERROR(VLOOKUP(Table1[[#This Row],[Ticker]],[1]!Table2[[Symbol]:[Industry]],2,FALSE),"-")</f>
        <v>-</v>
      </c>
      <c r="D1166" t="s">
        <v>306</v>
      </c>
      <c r="E1166">
        <v>1990.8307486799999</v>
      </c>
      <c r="F1166">
        <v>60.66</v>
      </c>
      <c r="G1166">
        <v>30.8755647977145</v>
      </c>
      <c r="H1166">
        <v>-11.299428051336699</v>
      </c>
      <c r="I1166">
        <v>-46.405862021867101</v>
      </c>
      <c r="J1166">
        <v>-3.7628818263379</v>
      </c>
      <c r="K1166">
        <v>62.382866470434102</v>
      </c>
      <c r="L1166">
        <v>60.044178421349301</v>
      </c>
      <c r="M1166">
        <v>43.804581468991799</v>
      </c>
      <c r="N1166">
        <v>0.63174343997916904</v>
      </c>
      <c r="O1166">
        <v>58.094296076491901</v>
      </c>
      <c r="P1166">
        <v>73.067047075606197</v>
      </c>
      <c r="Q1166">
        <v>6.8078904313119996E-3</v>
      </c>
    </row>
    <row r="1167" spans="1:17" hidden="1" x14ac:dyDescent="0.3">
      <c r="A1167" t="s">
        <v>2490</v>
      </c>
      <c r="B1167" t="s">
        <v>2491</v>
      </c>
      <c r="C1167" t="str">
        <f>IFERROR(VLOOKUP(Table1[[#This Row],[Ticker]],[1]!Table2[[Symbol]:[Industry]],2,FALSE),"-")</f>
        <v>-</v>
      </c>
      <c r="D1167" t="s">
        <v>262</v>
      </c>
      <c r="E1167">
        <v>1990.69789985999</v>
      </c>
      <c r="F1167">
        <v>552.6</v>
      </c>
      <c r="G1167">
        <v>21.4793130232298</v>
      </c>
      <c r="H1167">
        <v>38.642727335669299</v>
      </c>
      <c r="I1167">
        <v>37.6254977954681</v>
      </c>
      <c r="J1167">
        <v>-3.6499480351108202</v>
      </c>
      <c r="K1167">
        <v>419.07968371174098</v>
      </c>
      <c r="L1167">
        <v>376.65994640820799</v>
      </c>
      <c r="M1167">
        <v>87.276293207417496</v>
      </c>
      <c r="N1167">
        <v>3.7549606876166401</v>
      </c>
      <c r="O1167">
        <v>5.8631921824104198</v>
      </c>
      <c r="P1167">
        <v>81.567274519467702</v>
      </c>
      <c r="Q1167">
        <v>9.4891813512075998E-2</v>
      </c>
    </row>
    <row r="1168" spans="1:17" hidden="1" x14ac:dyDescent="0.3">
      <c r="A1168" t="s">
        <v>2492</v>
      </c>
      <c r="B1168" t="s">
        <v>2493</v>
      </c>
      <c r="C1168" t="str">
        <f>IFERROR(VLOOKUP(Table1[[#This Row],[Ticker]],[1]!Table2[[Symbol]:[Industry]],2,FALSE),"-")</f>
        <v>-</v>
      </c>
      <c r="D1168" t="s">
        <v>262</v>
      </c>
      <c r="E1168">
        <v>1987.0310420000001</v>
      </c>
      <c r="F1168">
        <v>1458.35</v>
      </c>
      <c r="G1168">
        <v>-5.5822140668915496</v>
      </c>
      <c r="H1168">
        <v>-12.123660210324999</v>
      </c>
      <c r="I1168">
        <v>-10.607766068957</v>
      </c>
      <c r="J1168">
        <v>-7.2235760423685402</v>
      </c>
      <c r="K1168">
        <v>1472.5560565785599</v>
      </c>
      <c r="L1168">
        <v>1348.6635523595601</v>
      </c>
      <c r="M1168">
        <v>34.0226279457179</v>
      </c>
      <c r="N1168">
        <v>0.54002921810994997</v>
      </c>
      <c r="O1168">
        <v>18.688929269379699</v>
      </c>
      <c r="P1168">
        <v>41.842143656081298</v>
      </c>
      <c r="Q1168">
        <v>2.1429417882088998E-2</v>
      </c>
    </row>
    <row r="1169" spans="1:17" hidden="1" x14ac:dyDescent="0.3">
      <c r="A1169" t="s">
        <v>2494</v>
      </c>
      <c r="B1169" t="s">
        <v>2495</v>
      </c>
      <c r="C1169" t="str">
        <f>IFERROR(VLOOKUP(Table1[[#This Row],[Ticker]],[1]!Table2[[Symbol]:[Industry]],2,FALSE),"-")</f>
        <v>-</v>
      </c>
      <c r="D1169" t="s">
        <v>262</v>
      </c>
      <c r="E1169">
        <v>1985.94428630999</v>
      </c>
      <c r="F1169">
        <v>358.3</v>
      </c>
      <c r="G1169">
        <v>218.68510127399401</v>
      </c>
      <c r="H1169">
        <v>-5.0736085559520498</v>
      </c>
      <c r="I1169">
        <v>23.976530739128702</v>
      </c>
      <c r="J1169">
        <v>-7.02799533709379</v>
      </c>
      <c r="K1169">
        <v>332.62082602254901</v>
      </c>
      <c r="L1169">
        <v>242.82684078078199</v>
      </c>
      <c r="M1169">
        <v>43.197044234718298</v>
      </c>
      <c r="N1169">
        <v>0.79431669436182195</v>
      </c>
      <c r="O1169">
        <v>22.439296678760801</v>
      </c>
      <c r="P1169">
        <v>285.06179473401397</v>
      </c>
      <c r="Q1169">
        <v>0.13839260336293899</v>
      </c>
    </row>
    <row r="1170" spans="1:17" hidden="1" x14ac:dyDescent="0.3">
      <c r="A1170" t="s">
        <v>2496</v>
      </c>
      <c r="B1170" t="s">
        <v>2497</v>
      </c>
      <c r="C1170" t="str">
        <f>IFERROR(VLOOKUP(Table1[[#This Row],[Ticker]],[1]!Table2[[Symbol]:[Industry]],2,FALSE),"-")</f>
        <v>-</v>
      </c>
      <c r="D1170" t="s">
        <v>1684</v>
      </c>
      <c r="E1170">
        <v>1984.1380216</v>
      </c>
      <c r="F1170">
        <v>60.87</v>
      </c>
      <c r="G1170">
        <v>-8.1644312865226603</v>
      </c>
      <c r="H1170">
        <v>1.8349634830547701</v>
      </c>
      <c r="I1170">
        <v>2.3000006547889802</v>
      </c>
      <c r="J1170">
        <v>-1.24197290396178</v>
      </c>
      <c r="K1170">
        <v>60.434951035172098</v>
      </c>
      <c r="L1170">
        <v>57.739896549720498</v>
      </c>
      <c r="M1170">
        <v>58.880462682991599</v>
      </c>
      <c r="N1170">
        <v>1.1536716846033399</v>
      </c>
      <c r="O1170">
        <v>5.0599638574010104</v>
      </c>
      <c r="P1170">
        <v>26.417445482866</v>
      </c>
      <c r="Q1170">
        <v>-2.8254867209200001E-2</v>
      </c>
    </row>
    <row r="1171" spans="1:17" hidden="1" x14ac:dyDescent="0.3">
      <c r="A1171" t="s">
        <v>2498</v>
      </c>
      <c r="B1171" t="s">
        <v>2499</v>
      </c>
      <c r="C1171" t="str">
        <f>IFERROR(VLOOKUP(Table1[[#This Row],[Ticker]],[1]!Table2[[Symbol]:[Industry]],2,FALSE),"-")</f>
        <v>-</v>
      </c>
      <c r="D1171" t="s">
        <v>46</v>
      </c>
      <c r="E1171">
        <v>1978.8506673320001</v>
      </c>
      <c r="F1171">
        <v>205.48</v>
      </c>
      <c r="G1171">
        <v>209.78060887922899</v>
      </c>
      <c r="H1171">
        <v>-2.8942377101835501</v>
      </c>
      <c r="I1171">
        <v>53.4106162372738</v>
      </c>
      <c r="J1171">
        <v>9.4435770869551394</v>
      </c>
      <c r="K1171">
        <v>185.35719563552101</v>
      </c>
      <c r="L1171">
        <v>144.25372608849099</v>
      </c>
      <c r="M1171">
        <v>56.136225900454001</v>
      </c>
      <c r="N1171">
        <v>0.29982924464212302</v>
      </c>
      <c r="O1171">
        <v>10.9110375705664</v>
      </c>
      <c r="P1171">
        <v>239.636363636363</v>
      </c>
      <c r="Q1171">
        <v>0.174203074842182</v>
      </c>
    </row>
    <row r="1172" spans="1:17" hidden="1" x14ac:dyDescent="0.3">
      <c r="A1172" t="s">
        <v>2500</v>
      </c>
      <c r="B1172" t="s">
        <v>2501</v>
      </c>
      <c r="C1172" t="str">
        <f>IFERROR(VLOOKUP(Table1[[#This Row],[Ticker]],[1]!Table2[[Symbol]:[Industry]],2,FALSE),"-")</f>
        <v>-</v>
      </c>
      <c r="D1172" t="s">
        <v>728</v>
      </c>
      <c r="E1172">
        <v>1976.8287350000001</v>
      </c>
      <c r="F1172">
        <v>321.64999999999998</v>
      </c>
      <c r="G1172">
        <v>358.89975352428098</v>
      </c>
      <c r="H1172">
        <v>-16.555315779734901</v>
      </c>
      <c r="I1172">
        <v>-3.5375297688189402</v>
      </c>
      <c r="J1172">
        <v>4.6475440861770299</v>
      </c>
      <c r="K1172">
        <v>331.66820746673699</v>
      </c>
      <c r="L1172">
        <v>261.51302663475298</v>
      </c>
      <c r="M1172">
        <v>38.572291485366001</v>
      </c>
      <c r="N1172">
        <v>0.64027824252446797</v>
      </c>
      <c r="O1172">
        <v>38.3491372609979</v>
      </c>
      <c r="P1172">
        <v>406.53543307086602</v>
      </c>
      <c r="Q1172">
        <v>0.12241566231239701</v>
      </c>
    </row>
    <row r="1173" spans="1:17" hidden="1" x14ac:dyDescent="0.3">
      <c r="A1173" t="s">
        <v>2502</v>
      </c>
      <c r="B1173" t="s">
        <v>2503</v>
      </c>
      <c r="C1173" t="str">
        <f>IFERROR(VLOOKUP(Table1[[#This Row],[Ticker]],[1]!Table2[[Symbol]:[Industry]],2,FALSE),"-")</f>
        <v>-</v>
      </c>
      <c r="D1173" t="s">
        <v>1539</v>
      </c>
      <c r="E1173">
        <v>1973.0550000000001</v>
      </c>
      <c r="F1173">
        <v>122.55</v>
      </c>
      <c r="G1173">
        <v>49.948281510780198</v>
      </c>
      <c r="H1173">
        <v>29.527276046377899</v>
      </c>
      <c r="I1173">
        <v>89.526778783196903</v>
      </c>
      <c r="J1173">
        <v>6.55288346541706</v>
      </c>
      <c r="K1173">
        <v>107.106815542701</v>
      </c>
      <c r="L1173">
        <v>84.302196464372699</v>
      </c>
      <c r="M1173">
        <v>55.041893414796803</v>
      </c>
      <c r="N1173">
        <v>1.9763643369533299</v>
      </c>
      <c r="O1173">
        <v>27.866177070583401</v>
      </c>
      <c r="P1173">
        <v>135.627763891559</v>
      </c>
      <c r="Q1173">
        <v>0.16253020244576999</v>
      </c>
    </row>
    <row r="1174" spans="1:17" hidden="1" x14ac:dyDescent="0.3">
      <c r="A1174" t="s">
        <v>2504</v>
      </c>
      <c r="B1174" t="s">
        <v>2505</v>
      </c>
      <c r="C1174" t="str">
        <f>IFERROR(VLOOKUP(Table1[[#This Row],[Ticker]],[1]!Table2[[Symbol]:[Industry]],2,FALSE),"-")</f>
        <v>-</v>
      </c>
      <c r="D1174" t="s">
        <v>80</v>
      </c>
      <c r="E1174">
        <v>1968.60829704</v>
      </c>
      <c r="F1174">
        <v>35.119999999999997</v>
      </c>
      <c r="G1174">
        <v>-14.8966712874126</v>
      </c>
      <c r="H1174">
        <v>-19.343797345694501</v>
      </c>
      <c r="I1174">
        <v>-24.304266415458301</v>
      </c>
      <c r="J1174">
        <v>0.26235654952724202</v>
      </c>
      <c r="K1174">
        <v>38.439668715897298</v>
      </c>
      <c r="L1174">
        <v>37.142593373147001</v>
      </c>
      <c r="M1174">
        <v>43.962903443635298</v>
      </c>
      <c r="N1174">
        <v>0.68707466757487801</v>
      </c>
      <c r="O1174">
        <v>38.382687927107</v>
      </c>
      <c r="P1174">
        <v>21.9444444444444</v>
      </c>
    </row>
    <row r="1175" spans="1:17" hidden="1" x14ac:dyDescent="0.3">
      <c r="A1175" t="s">
        <v>2506</v>
      </c>
      <c r="B1175" t="s">
        <v>2507</v>
      </c>
      <c r="C1175" t="str">
        <f>IFERROR(VLOOKUP(Table1[[#This Row],[Ticker]],[1]!Table2[[Symbol]:[Industry]],2,FALSE),"-")</f>
        <v>-</v>
      </c>
      <c r="D1175" t="s">
        <v>407</v>
      </c>
      <c r="E1175">
        <v>1965.1461753799999</v>
      </c>
      <c r="F1175">
        <v>3684.65</v>
      </c>
      <c r="G1175">
        <v>238.65530912585001</v>
      </c>
      <c r="H1175">
        <v>-75.358916471628106</v>
      </c>
      <c r="I1175">
        <v>117.506950048999</v>
      </c>
      <c r="J1175">
        <v>-20.272571850813101</v>
      </c>
      <c r="K1175">
        <v>3567.5960115921998</v>
      </c>
      <c r="L1175">
        <v>2337.7963278049001</v>
      </c>
      <c r="M1175">
        <v>34.308058320840203</v>
      </c>
      <c r="N1175">
        <v>0.57709428149752195</v>
      </c>
      <c r="O1175">
        <v>30.681340154424401</v>
      </c>
      <c r="P1175">
        <v>311.04975457385098</v>
      </c>
      <c r="Q1175">
        <v>0.23678677869772899</v>
      </c>
    </row>
    <row r="1176" spans="1:17" hidden="1" x14ac:dyDescent="0.3">
      <c r="A1176" t="s">
        <v>2508</v>
      </c>
      <c r="B1176" t="s">
        <v>2509</v>
      </c>
      <c r="C1176" t="str">
        <f>IFERROR(VLOOKUP(Table1[[#This Row],[Ticker]],[1]!Table2[[Symbol]:[Industry]],2,FALSE),"-")</f>
        <v>-</v>
      </c>
      <c r="D1176" t="s">
        <v>136</v>
      </c>
      <c r="E1176">
        <v>1961.281924525</v>
      </c>
      <c r="F1176">
        <v>1520.75</v>
      </c>
      <c r="G1176">
        <v>-38.489237288901599</v>
      </c>
      <c r="H1176">
        <v>-7.89884890466685</v>
      </c>
      <c r="I1176">
        <v>-32.558128252999502</v>
      </c>
      <c r="J1176">
        <v>-2.5957256937267901</v>
      </c>
      <c r="K1176">
        <v>1617.6395829384201</v>
      </c>
      <c r="L1176">
        <v>1590.7102731981799</v>
      </c>
      <c r="M1176">
        <v>38.8941819296411</v>
      </c>
      <c r="N1176">
        <v>0.50766036685858595</v>
      </c>
      <c r="O1176">
        <v>38.024001315140502</v>
      </c>
      <c r="P1176">
        <v>19.461901021209702</v>
      </c>
      <c r="Q1176">
        <v>0.11116869569887</v>
      </c>
    </row>
    <row r="1177" spans="1:17" hidden="1" x14ac:dyDescent="0.3">
      <c r="A1177" t="s">
        <v>2510</v>
      </c>
      <c r="B1177" t="s">
        <v>2511</v>
      </c>
      <c r="C1177" t="str">
        <f>IFERROR(VLOOKUP(Table1[[#This Row],[Ticker]],[1]!Table2[[Symbol]:[Industry]],2,FALSE),"-")</f>
        <v>-</v>
      </c>
      <c r="D1177" t="s">
        <v>139</v>
      </c>
      <c r="E1177">
        <v>1943.07822545</v>
      </c>
      <c r="F1177">
        <v>114.65</v>
      </c>
      <c r="G1177">
        <v>19.544818607473299</v>
      </c>
      <c r="H1177">
        <v>11.8072630475582</v>
      </c>
      <c r="I1177">
        <v>13.900204420813701</v>
      </c>
      <c r="J1177">
        <v>3.0163965597395199</v>
      </c>
      <c r="K1177">
        <v>103.447026161067</v>
      </c>
      <c r="L1177">
        <v>92.323089723489204</v>
      </c>
      <c r="M1177">
        <v>63.822700644558402</v>
      </c>
      <c r="N1177">
        <v>1.4983567720097599</v>
      </c>
      <c r="O1177">
        <v>8.3733100741386792</v>
      </c>
      <c r="P1177">
        <v>63.785714285714199</v>
      </c>
      <c r="Q1177">
        <v>7.5186074371206002E-2</v>
      </c>
    </row>
    <row r="1178" spans="1:17" hidden="1" x14ac:dyDescent="0.3">
      <c r="A1178" t="s">
        <v>2512</v>
      </c>
      <c r="B1178" t="s">
        <v>2513</v>
      </c>
      <c r="C1178" t="str">
        <f>IFERROR(VLOOKUP(Table1[[#This Row],[Ticker]],[1]!Table2[[Symbol]:[Industry]],2,FALSE),"-")</f>
        <v>-</v>
      </c>
      <c r="D1178" t="s">
        <v>163</v>
      </c>
      <c r="E1178">
        <v>1938.0181</v>
      </c>
      <c r="F1178">
        <v>112.61</v>
      </c>
      <c r="G1178">
        <v>1762.7492872596699</v>
      </c>
      <c r="H1178">
        <v>122.701034911626</v>
      </c>
      <c r="I1178">
        <v>330.29669566473501</v>
      </c>
      <c r="J1178">
        <v>20.2385918106622</v>
      </c>
      <c r="K1178">
        <v>68.021115897081401</v>
      </c>
      <c r="L1178">
        <v>44.7750460046732</v>
      </c>
      <c r="M1178">
        <v>98.1538455999181</v>
      </c>
      <c r="N1178">
        <v>3.0648384260561299</v>
      </c>
      <c r="O1178">
        <v>0</v>
      </c>
      <c r="P1178">
        <v>2016.7293233082701</v>
      </c>
      <c r="Q1178">
        <v>0.22648389315046299</v>
      </c>
    </row>
    <row r="1179" spans="1:17" hidden="1" x14ac:dyDescent="0.3">
      <c r="A1179" t="s">
        <v>2514</v>
      </c>
      <c r="B1179" t="s">
        <v>2515</v>
      </c>
      <c r="C1179" t="str">
        <f>IFERROR(VLOOKUP(Table1[[#This Row],[Ticker]],[1]!Table2[[Symbol]:[Industry]],2,FALSE),"-")</f>
        <v>-</v>
      </c>
      <c r="D1179" t="s">
        <v>127</v>
      </c>
      <c r="E1179">
        <v>1937.7462587749999</v>
      </c>
      <c r="F1179">
        <v>283.45</v>
      </c>
      <c r="G1179">
        <v>-5.0428969852277596</v>
      </c>
      <c r="H1179">
        <v>6.1673810654723402</v>
      </c>
      <c r="I1179">
        <v>-24.577207007889498</v>
      </c>
      <c r="J1179">
        <v>3.9506629634902403E-2</v>
      </c>
      <c r="K1179">
        <v>259.72812117182201</v>
      </c>
      <c r="L1179">
        <v>268.70212530077401</v>
      </c>
      <c r="M1179">
        <v>71.976290429142395</v>
      </c>
      <c r="N1179">
        <v>1.91691332446812</v>
      </c>
      <c r="O1179">
        <v>41.330040571529302</v>
      </c>
      <c r="P1179">
        <v>40.287057658995202</v>
      </c>
      <c r="Q1179">
        <v>0.13156066389402599</v>
      </c>
    </row>
    <row r="1180" spans="1:17" hidden="1" x14ac:dyDescent="0.3">
      <c r="A1180" t="s">
        <v>2516</v>
      </c>
      <c r="B1180" t="s">
        <v>2517</v>
      </c>
      <c r="C1180" t="str">
        <f>IFERROR(VLOOKUP(Table1[[#This Row],[Ticker]],[1]!Table2[[Symbol]:[Industry]],2,FALSE),"-")</f>
        <v>-</v>
      </c>
      <c r="D1180" t="s">
        <v>306</v>
      </c>
      <c r="E1180">
        <v>1937.63198705999</v>
      </c>
      <c r="F1180">
        <v>1295.4000000000001</v>
      </c>
      <c r="G1180">
        <v>5.7882243004572196</v>
      </c>
      <c r="H1180">
        <v>6.6985726316597196</v>
      </c>
      <c r="I1180">
        <v>23.5637170323261</v>
      </c>
      <c r="J1180">
        <v>2.1426521993116698</v>
      </c>
      <c r="K1180">
        <v>1180.44275647982</v>
      </c>
      <c r="L1180">
        <v>1013.11011839716</v>
      </c>
      <c r="M1180">
        <v>64.870189504219397</v>
      </c>
      <c r="N1180">
        <v>0.55401290541267001</v>
      </c>
      <c r="O1180">
        <v>3.5278678400493901</v>
      </c>
      <c r="P1180">
        <v>66.868478680922294</v>
      </c>
      <c r="Q1180">
        <v>0.138196413130489</v>
      </c>
    </row>
    <row r="1181" spans="1:17" hidden="1" x14ac:dyDescent="0.3">
      <c r="A1181" t="s">
        <v>2518</v>
      </c>
      <c r="B1181" t="s">
        <v>2519</v>
      </c>
      <c r="C1181" t="str">
        <f>IFERROR(VLOOKUP(Table1[[#This Row],[Ticker]],[1]!Table2[[Symbol]:[Industry]],2,FALSE),"-")</f>
        <v>-</v>
      </c>
      <c r="D1181" t="s">
        <v>193</v>
      </c>
      <c r="E1181">
        <v>1931.2272</v>
      </c>
      <c r="F1181">
        <v>1029</v>
      </c>
      <c r="G1181">
        <v>138.00836082271701</v>
      </c>
      <c r="H1181">
        <v>4.75340417565035</v>
      </c>
      <c r="I1181">
        <v>95.619736241712303</v>
      </c>
      <c r="J1181">
        <v>6.5350726106865302</v>
      </c>
      <c r="K1181">
        <v>965.52574897258398</v>
      </c>
      <c r="L1181">
        <v>787.33849025445704</v>
      </c>
      <c r="M1181">
        <v>73.524608511154497</v>
      </c>
      <c r="N1181">
        <v>1.0460009131230401</v>
      </c>
      <c r="O1181">
        <v>24.4363459669582</v>
      </c>
      <c r="P1181">
        <v>194.12605402315199</v>
      </c>
      <c r="Q1181">
        <v>0.13234248447242999</v>
      </c>
    </row>
    <row r="1182" spans="1:17" hidden="1" x14ac:dyDescent="0.3">
      <c r="A1182" t="s">
        <v>2520</v>
      </c>
      <c r="B1182" t="s">
        <v>2521</v>
      </c>
      <c r="C1182" t="str">
        <f>IFERROR(VLOOKUP(Table1[[#This Row],[Ticker]],[1]!Table2[[Symbol]:[Industry]],2,FALSE),"-")</f>
        <v>-</v>
      </c>
      <c r="D1182" t="s">
        <v>1848</v>
      </c>
      <c r="E1182">
        <v>1928.8373767200001</v>
      </c>
      <c r="F1182">
        <v>665.55</v>
      </c>
      <c r="G1182">
        <v>6.0956291668774103</v>
      </c>
      <c r="H1182">
        <v>6.7444261134476298</v>
      </c>
      <c r="I1182">
        <v>-14.6023368699115</v>
      </c>
      <c r="J1182">
        <v>0.28419449736324498</v>
      </c>
      <c r="K1182">
        <v>648.33561243699603</v>
      </c>
      <c r="L1182">
        <v>644.55889338301995</v>
      </c>
      <c r="M1182">
        <v>60.515237493386401</v>
      </c>
      <c r="N1182">
        <v>0.42468266094527202</v>
      </c>
      <c r="O1182">
        <v>37.480279468109103</v>
      </c>
      <c r="P1182">
        <v>44.952629859523</v>
      </c>
      <c r="Q1182">
        <v>0.15562631841123201</v>
      </c>
    </row>
    <row r="1183" spans="1:17" hidden="1" x14ac:dyDescent="0.3">
      <c r="A1183" t="s">
        <v>2522</v>
      </c>
      <c r="B1183" t="s">
        <v>2523</v>
      </c>
      <c r="C1183" t="str">
        <f>IFERROR(VLOOKUP(Table1[[#This Row],[Ticker]],[1]!Table2[[Symbol]:[Industry]],2,FALSE),"-")</f>
        <v>-</v>
      </c>
      <c r="D1183" t="s">
        <v>193</v>
      </c>
      <c r="E1183">
        <v>1928.63137484</v>
      </c>
      <c r="F1183">
        <v>1621.7</v>
      </c>
      <c r="G1183">
        <v>180.161450366168</v>
      </c>
      <c r="H1183">
        <v>63.543164077248797</v>
      </c>
      <c r="I1183">
        <v>75.617002942348606</v>
      </c>
      <c r="J1183">
        <v>42.951377678540297</v>
      </c>
      <c r="K1183">
        <v>1075.77490206977</v>
      </c>
      <c r="L1183">
        <v>854.20783333225904</v>
      </c>
      <c r="M1183">
        <v>88.497752759554302</v>
      </c>
      <c r="N1183">
        <v>1.80839449088</v>
      </c>
      <c r="O1183">
        <v>11.117962631806099</v>
      </c>
      <c r="P1183">
        <v>224.34</v>
      </c>
      <c r="Q1183">
        <v>0.20009233715056499</v>
      </c>
    </row>
    <row r="1184" spans="1:17" hidden="1" x14ac:dyDescent="0.3">
      <c r="A1184" t="s">
        <v>2524</v>
      </c>
      <c r="B1184" t="s">
        <v>2525</v>
      </c>
      <c r="C1184" t="str">
        <f>IFERROR(VLOOKUP(Table1[[#This Row],[Ticker]],[1]!Table2[[Symbol]:[Industry]],2,FALSE),"-")</f>
        <v>-</v>
      </c>
      <c r="D1184" t="s">
        <v>226</v>
      </c>
      <c r="E1184">
        <v>1926.62260983499</v>
      </c>
      <c r="F1184">
        <v>1089.55</v>
      </c>
      <c r="G1184">
        <v>135.88814768188999</v>
      </c>
      <c r="H1184">
        <v>19.307298587774898</v>
      </c>
      <c r="I1184">
        <v>38.049661337796202</v>
      </c>
      <c r="J1184">
        <v>10.440007664299699</v>
      </c>
      <c r="K1184">
        <v>924.14472214503598</v>
      </c>
      <c r="L1184">
        <v>723.83917997802496</v>
      </c>
      <c r="M1184">
        <v>71.824238634152294</v>
      </c>
      <c r="N1184">
        <v>1.9133839607246801</v>
      </c>
      <c r="O1184">
        <v>3.6207608645771199</v>
      </c>
      <c r="P1184">
        <v>201.81440443213199</v>
      </c>
      <c r="Q1184">
        <v>0.178925420565862</v>
      </c>
    </row>
    <row r="1185" spans="1:17" hidden="1" x14ac:dyDescent="0.3">
      <c r="A1185" t="s">
        <v>2526</v>
      </c>
      <c r="B1185" t="s">
        <v>2527</v>
      </c>
      <c r="C1185" t="str">
        <f>IFERROR(VLOOKUP(Table1[[#This Row],[Ticker]],[1]!Table2[[Symbol]:[Industry]],2,FALSE),"-")</f>
        <v>-</v>
      </c>
      <c r="D1185" t="s">
        <v>385</v>
      </c>
      <c r="E1185">
        <v>1924.98861792</v>
      </c>
      <c r="F1185">
        <v>219.68</v>
      </c>
      <c r="G1185">
        <v>-60.676098010165397</v>
      </c>
      <c r="H1185">
        <v>-2.7987731182114501</v>
      </c>
      <c r="I1185">
        <v>-27.105775471644002</v>
      </c>
      <c r="J1185">
        <v>1.5896948898563801</v>
      </c>
      <c r="K1185">
        <v>226.25790296378801</v>
      </c>
      <c r="L1185">
        <v>246.22715710569</v>
      </c>
      <c r="M1185">
        <v>45.582921181512198</v>
      </c>
      <c r="N1185">
        <v>0.73221314415906202</v>
      </c>
      <c r="O1185">
        <v>58.571558630735602</v>
      </c>
      <c r="P1185">
        <v>5.7883078108446497</v>
      </c>
      <c r="Q1185">
        <v>0.132955662942148</v>
      </c>
    </row>
    <row r="1186" spans="1:17" hidden="1" x14ac:dyDescent="0.3">
      <c r="A1186" t="s">
        <v>2528</v>
      </c>
      <c r="B1186" t="s">
        <v>2529</v>
      </c>
      <c r="C1186" t="str">
        <f>IFERROR(VLOOKUP(Table1[[#This Row],[Ticker]],[1]!Table2[[Symbol]:[Industry]],2,FALSE),"-")</f>
        <v>-</v>
      </c>
      <c r="D1186" t="s">
        <v>265</v>
      </c>
      <c r="E1186">
        <v>1924.9674973650001</v>
      </c>
      <c r="F1186">
        <v>842.55</v>
      </c>
      <c r="G1186">
        <v>47.3143184197517</v>
      </c>
      <c r="H1186">
        <v>1.0702141500226801</v>
      </c>
      <c r="I1186">
        <v>54.538039734619502</v>
      </c>
      <c r="J1186">
        <v>2.06853056263575</v>
      </c>
      <c r="K1186">
        <v>774.87318612809202</v>
      </c>
      <c r="L1186">
        <v>647.19236744749696</v>
      </c>
      <c r="M1186">
        <v>65.152599529887297</v>
      </c>
      <c r="N1186">
        <v>0.402751913134898</v>
      </c>
      <c r="O1186">
        <v>12.515577710521599</v>
      </c>
      <c r="P1186">
        <v>81.568399275924406</v>
      </c>
      <c r="Q1186">
        <v>5.3202030491427001E-2</v>
      </c>
    </row>
    <row r="1187" spans="1:17" hidden="1" x14ac:dyDescent="0.3">
      <c r="A1187" t="s">
        <v>2530</v>
      </c>
      <c r="B1187" t="s">
        <v>2531</v>
      </c>
      <c r="C1187" t="str">
        <f>IFERROR(VLOOKUP(Table1[[#This Row],[Ticker]],[1]!Table2[[Symbol]:[Industry]],2,FALSE),"-")</f>
        <v>-</v>
      </c>
      <c r="D1187" t="s">
        <v>60</v>
      </c>
      <c r="E1187">
        <v>1919.33938044</v>
      </c>
      <c r="F1187">
        <v>19.71</v>
      </c>
      <c r="G1187">
        <v>11.9428063939447</v>
      </c>
      <c r="H1187">
        <v>-10.7813081377011</v>
      </c>
      <c r="I1187">
        <v>-17.2530021004604</v>
      </c>
      <c r="J1187">
        <v>1.31754242034326</v>
      </c>
      <c r="K1187">
        <v>19.740396039152099</v>
      </c>
      <c r="L1187">
        <v>18.499344426668401</v>
      </c>
      <c r="M1187">
        <v>42.616978744722701</v>
      </c>
      <c r="N1187">
        <v>0.850527226896586</v>
      </c>
      <c r="O1187">
        <v>42.313546423135399</v>
      </c>
      <c r="P1187">
        <v>42.826086956521699</v>
      </c>
      <c r="Q1187">
        <v>2.9892023165027998E-2</v>
      </c>
    </row>
    <row r="1188" spans="1:17" hidden="1" x14ac:dyDescent="0.3">
      <c r="A1188" t="s">
        <v>2532</v>
      </c>
      <c r="B1188" t="s">
        <v>2533</v>
      </c>
      <c r="C1188" t="str">
        <f>IFERROR(VLOOKUP(Table1[[#This Row],[Ticker]],[1]!Table2[[Symbol]:[Industry]],2,FALSE),"-")</f>
        <v>-</v>
      </c>
      <c r="D1188" t="s">
        <v>1906</v>
      </c>
      <c r="E1188">
        <v>1916.482630558</v>
      </c>
      <c r="F1188">
        <v>170.41</v>
      </c>
      <c r="G1188">
        <v>-17.4110170468077</v>
      </c>
      <c r="H1188">
        <v>-1.4870249818427199</v>
      </c>
      <c r="I1188">
        <v>-26.220355306004901</v>
      </c>
      <c r="J1188">
        <v>-1.9153956560730601</v>
      </c>
      <c r="K1188">
        <v>166.74682900247601</v>
      </c>
      <c r="L1188">
        <v>170.06543141321399</v>
      </c>
      <c r="M1188">
        <v>69.149172190181901</v>
      </c>
      <c r="N1188">
        <v>0.70150002366764297</v>
      </c>
      <c r="O1188">
        <v>27.8094008567572</v>
      </c>
      <c r="P1188">
        <v>14.986504723346799</v>
      </c>
      <c r="Q1188">
        <v>-4.3438145215316998E-2</v>
      </c>
    </row>
    <row r="1189" spans="1:17" hidden="1" x14ac:dyDescent="0.3">
      <c r="A1189" t="s">
        <v>2534</v>
      </c>
      <c r="B1189" t="s">
        <v>2535</v>
      </c>
      <c r="C1189" t="str">
        <f>IFERROR(VLOOKUP(Table1[[#This Row],[Ticker]],[1]!Table2[[Symbol]:[Industry]],2,FALSE),"-")</f>
        <v>-</v>
      </c>
      <c r="D1189" t="s">
        <v>262</v>
      </c>
      <c r="E1189">
        <v>1915.36</v>
      </c>
      <c r="F1189">
        <v>598.54999999999995</v>
      </c>
      <c r="G1189">
        <v>60.431957848174697</v>
      </c>
      <c r="H1189">
        <v>-6.0595687821173696</v>
      </c>
      <c r="I1189">
        <v>23.379537993413699</v>
      </c>
      <c r="J1189">
        <v>-1.2075411916968499</v>
      </c>
      <c r="K1189">
        <v>586.81813201218404</v>
      </c>
      <c r="L1189">
        <v>488.91700965753603</v>
      </c>
      <c r="M1189">
        <v>46.773658683074999</v>
      </c>
      <c r="N1189">
        <v>0.53998840462564002</v>
      </c>
      <c r="O1189">
        <v>9.5981956394620394</v>
      </c>
      <c r="P1189">
        <v>109.35641832808599</v>
      </c>
      <c r="Q1189">
        <v>0.152667489474969</v>
      </c>
    </row>
    <row r="1190" spans="1:17" hidden="1" x14ac:dyDescent="0.3">
      <c r="A1190" t="s">
        <v>2536</v>
      </c>
      <c r="B1190" t="s">
        <v>2537</v>
      </c>
      <c r="C1190" t="str">
        <f>IFERROR(VLOOKUP(Table1[[#This Row],[Ticker]],[1]!Table2[[Symbol]:[Industry]],2,FALSE),"-")</f>
        <v>-</v>
      </c>
      <c r="D1190" t="s">
        <v>262</v>
      </c>
      <c r="E1190">
        <v>1911.2800228650001</v>
      </c>
      <c r="F1190">
        <v>624.95000000000005</v>
      </c>
      <c r="G1190">
        <v>-59.2239735636443</v>
      </c>
      <c r="H1190">
        <v>-8.4287727806814896</v>
      </c>
      <c r="I1190">
        <v>-38.912644797864701</v>
      </c>
      <c r="J1190">
        <v>-5.4238925158988396</v>
      </c>
      <c r="K1190">
        <v>678.36716644350395</v>
      </c>
      <c r="L1190">
        <v>774.07226992823598</v>
      </c>
      <c r="M1190">
        <v>27.056567169742198</v>
      </c>
      <c r="N1190">
        <v>0.78510644672271102</v>
      </c>
      <c r="O1190">
        <v>84.014721177694199</v>
      </c>
      <c r="P1190">
        <v>0.62796876257951095</v>
      </c>
    </row>
    <row r="1191" spans="1:17" hidden="1" x14ac:dyDescent="0.3">
      <c r="A1191" t="s">
        <v>2538</v>
      </c>
      <c r="B1191" t="s">
        <v>2539</v>
      </c>
      <c r="C1191" t="str">
        <f>IFERROR(VLOOKUP(Table1[[#This Row],[Ticker]],[1]!Table2[[Symbol]:[Industry]],2,FALSE),"-")</f>
        <v>-</v>
      </c>
      <c r="D1191" t="s">
        <v>561</v>
      </c>
      <c r="E1191">
        <v>1909.97063523</v>
      </c>
      <c r="F1191">
        <v>6196.95</v>
      </c>
      <c r="G1191">
        <v>-34.896438800714598</v>
      </c>
      <c r="H1191">
        <v>3.5050199367247199</v>
      </c>
      <c r="I1191">
        <v>0.26046617151324902</v>
      </c>
      <c r="J1191">
        <v>2.02103374646651</v>
      </c>
      <c r="K1191">
        <v>5763.7858192133199</v>
      </c>
      <c r="L1191">
        <v>5767.1812350763303</v>
      </c>
      <c r="M1191">
        <v>67.258627589756998</v>
      </c>
      <c r="N1191">
        <v>1.10147017748774</v>
      </c>
      <c r="O1191">
        <v>11.1191795964143</v>
      </c>
      <c r="P1191">
        <v>38.820564516128997</v>
      </c>
      <c r="Q1191">
        <v>-7.4913919989146996E-2</v>
      </c>
    </row>
    <row r="1192" spans="1:17" hidden="1" x14ac:dyDescent="0.3">
      <c r="A1192" t="s">
        <v>2540</v>
      </c>
      <c r="B1192" t="s">
        <v>2541</v>
      </c>
      <c r="C1192" t="str">
        <f>IFERROR(VLOOKUP(Table1[[#This Row],[Ticker]],[1]!Table2[[Symbol]:[Industry]],2,FALSE),"-")</f>
        <v>-</v>
      </c>
      <c r="D1192" t="s">
        <v>1684</v>
      </c>
      <c r="E1192">
        <v>1906.0882018</v>
      </c>
      <c r="F1192">
        <v>62.39</v>
      </c>
      <c r="G1192">
        <v>-8.4508121612986393</v>
      </c>
      <c r="H1192">
        <v>0.26289016630059597</v>
      </c>
      <c r="I1192">
        <v>2.3036643058505901</v>
      </c>
      <c r="J1192">
        <v>-0.47055789796096997</v>
      </c>
      <c r="K1192">
        <v>62.021423922672703</v>
      </c>
      <c r="L1192">
        <v>59.222928248575698</v>
      </c>
      <c r="M1192">
        <v>59.453032016997597</v>
      </c>
      <c r="N1192">
        <v>0.95983900652138399</v>
      </c>
      <c r="O1192">
        <v>5.6419297964417296</v>
      </c>
      <c r="P1192">
        <v>26.040404040403999</v>
      </c>
      <c r="Q1192">
        <v>-2.8326200589973E-2</v>
      </c>
    </row>
    <row r="1193" spans="1:17" hidden="1" x14ac:dyDescent="0.3">
      <c r="A1193" t="s">
        <v>2542</v>
      </c>
      <c r="B1193" t="s">
        <v>2543</v>
      </c>
      <c r="C1193" t="str">
        <f>IFERROR(VLOOKUP(Table1[[#This Row],[Ticker]],[1]!Table2[[Symbol]:[Industry]],2,FALSE),"-")</f>
        <v>-</v>
      </c>
      <c r="D1193" t="s">
        <v>1684</v>
      </c>
      <c r="E1193">
        <v>1905.052968</v>
      </c>
      <c r="F1193">
        <v>62.42</v>
      </c>
      <c r="G1193">
        <v>-8.1793415017737701</v>
      </c>
      <c r="H1193">
        <v>1.29704719404038</v>
      </c>
      <c r="I1193">
        <v>2.1261347452832302</v>
      </c>
      <c r="J1193">
        <v>-0.63315291085487702</v>
      </c>
      <c r="K1193">
        <v>61.970722821531297</v>
      </c>
      <c r="L1193">
        <v>59.190288507612998</v>
      </c>
      <c r="M1193">
        <v>55.931821315525497</v>
      </c>
      <c r="N1193">
        <v>1.32015819970368</v>
      </c>
      <c r="O1193">
        <v>6.7766741429029196</v>
      </c>
      <c r="P1193">
        <v>26.844137370453101</v>
      </c>
      <c r="Q1193">
        <v>-2.9924776916618E-2</v>
      </c>
    </row>
    <row r="1194" spans="1:17" hidden="1" x14ac:dyDescent="0.3">
      <c r="A1194" t="s">
        <v>2544</v>
      </c>
      <c r="B1194" t="s">
        <v>2545</v>
      </c>
      <c r="C1194" t="str">
        <f>IFERROR(VLOOKUP(Table1[[#This Row],[Ticker]],[1]!Table2[[Symbol]:[Industry]],2,FALSE),"-")</f>
        <v>-</v>
      </c>
      <c r="D1194" t="s">
        <v>335</v>
      </c>
      <c r="E1194">
        <v>1903.1816160000001</v>
      </c>
      <c r="F1194">
        <v>1420.2</v>
      </c>
      <c r="G1194">
        <v>392.56469769826299</v>
      </c>
      <c r="H1194">
        <v>8.9149125323186098</v>
      </c>
      <c r="I1194">
        <v>215.17623481733699</v>
      </c>
      <c r="J1194">
        <v>-10.2878198984973</v>
      </c>
      <c r="K1194">
        <v>1273.80332847871</v>
      </c>
      <c r="L1194">
        <v>850.91893098967705</v>
      </c>
      <c r="M1194">
        <v>46.5005225170557</v>
      </c>
      <c r="N1194">
        <v>3.23268168630791</v>
      </c>
      <c r="O1194">
        <v>14.061399802844599</v>
      </c>
      <c r="P1194">
        <v>514.80519480519399</v>
      </c>
      <c r="Q1194">
        <v>0.226202959020185</v>
      </c>
    </row>
    <row r="1195" spans="1:17" hidden="1" x14ac:dyDescent="0.3">
      <c r="A1195" t="s">
        <v>2546</v>
      </c>
      <c r="B1195" t="s">
        <v>2547</v>
      </c>
      <c r="C1195" t="str">
        <f>IFERROR(VLOOKUP(Table1[[#This Row],[Ticker]],[1]!Table2[[Symbol]:[Industry]],2,FALSE),"-")</f>
        <v>-</v>
      </c>
      <c r="D1195" t="s">
        <v>743</v>
      </c>
      <c r="E1195">
        <v>1901.11000107</v>
      </c>
      <c r="F1195">
        <v>798.88</v>
      </c>
      <c r="G1195">
        <v>39.988619764508499</v>
      </c>
      <c r="H1195">
        <v>0.88263340572469295</v>
      </c>
      <c r="I1195">
        <v>14.2484751976222</v>
      </c>
      <c r="J1195">
        <v>0.61958542555019802</v>
      </c>
      <c r="K1195">
        <v>768.79178560903301</v>
      </c>
      <c r="L1195">
        <v>672.14289808354897</v>
      </c>
      <c r="M1195">
        <v>43.078312623575101</v>
      </c>
      <c r="N1195">
        <v>0.73290020204059203</v>
      </c>
      <c r="O1195">
        <v>1.75495693971559</v>
      </c>
      <c r="P1195">
        <v>80.110472325555094</v>
      </c>
      <c r="Q1195">
        <v>-3.6227040049000002E-5</v>
      </c>
    </row>
    <row r="1196" spans="1:17" hidden="1" x14ac:dyDescent="0.3">
      <c r="A1196" t="s">
        <v>2548</v>
      </c>
      <c r="B1196" t="s">
        <v>2549</v>
      </c>
      <c r="C1196" t="str">
        <f>IFERROR(VLOOKUP(Table1[[#This Row],[Ticker]],[1]!Table2[[Symbol]:[Industry]],2,FALSE),"-")</f>
        <v>-</v>
      </c>
      <c r="D1196" t="s">
        <v>139</v>
      </c>
      <c r="E1196">
        <v>1899.7473078799901</v>
      </c>
      <c r="F1196">
        <v>61.54</v>
      </c>
      <c r="G1196">
        <v>51.946313189689803</v>
      </c>
      <c r="H1196">
        <v>-9.7364650883737998</v>
      </c>
      <c r="I1196">
        <v>-6.8711933441963504</v>
      </c>
      <c r="J1196">
        <v>12.270968258350999</v>
      </c>
      <c r="K1196">
        <v>62.459838574354002</v>
      </c>
      <c r="L1196">
        <v>55.5600391798095</v>
      </c>
      <c r="M1196">
        <v>56.227735224619799</v>
      </c>
      <c r="N1196">
        <v>0.66815034422148301</v>
      </c>
      <c r="O1196">
        <v>27.120571985700298</v>
      </c>
      <c r="P1196">
        <v>118.61456483126101</v>
      </c>
      <c r="Q1196">
        <v>0.141141025149505</v>
      </c>
    </row>
    <row r="1197" spans="1:17" hidden="1" x14ac:dyDescent="0.3">
      <c r="A1197" t="s">
        <v>2550</v>
      </c>
      <c r="B1197" t="s">
        <v>2551</v>
      </c>
      <c r="C1197" t="str">
        <f>IFERROR(VLOOKUP(Table1[[#This Row],[Ticker]],[1]!Table2[[Symbol]:[Industry]],2,FALSE),"-")</f>
        <v>-</v>
      </c>
      <c r="D1197" t="s">
        <v>385</v>
      </c>
      <c r="E1197">
        <v>1895.6379991250001</v>
      </c>
      <c r="F1197">
        <v>473.75</v>
      </c>
      <c r="G1197">
        <v>4.7705595366990696</v>
      </c>
      <c r="H1197">
        <v>18.438170039960301</v>
      </c>
      <c r="I1197">
        <v>17.307288722225898</v>
      </c>
      <c r="J1197">
        <v>-1.1748864524204199</v>
      </c>
      <c r="K1197">
        <v>402.52234941951298</v>
      </c>
      <c r="L1197">
        <v>368.531896917685</v>
      </c>
      <c r="M1197">
        <v>64.881594152631493</v>
      </c>
      <c r="N1197">
        <v>1.94838092864165</v>
      </c>
      <c r="O1197">
        <v>5.5303430079155698</v>
      </c>
      <c r="P1197">
        <v>68.9550641940085</v>
      </c>
      <c r="Q1197">
        <v>-7.9137349066031995E-2</v>
      </c>
    </row>
    <row r="1198" spans="1:17" hidden="1" x14ac:dyDescent="0.3">
      <c r="A1198" t="s">
        <v>2552</v>
      </c>
      <c r="B1198" t="s">
        <v>2553</v>
      </c>
      <c r="C1198" t="str">
        <f>IFERROR(VLOOKUP(Table1[[#This Row],[Ticker]],[1]!Table2[[Symbol]:[Industry]],2,FALSE),"-")</f>
        <v>-</v>
      </c>
      <c r="D1198" t="s">
        <v>385</v>
      </c>
      <c r="E1198">
        <v>1893.5233359599999</v>
      </c>
      <c r="F1198">
        <v>1506.3</v>
      </c>
      <c r="G1198">
        <v>36.577039011165603</v>
      </c>
      <c r="H1198">
        <v>15.054841951917201</v>
      </c>
      <c r="I1198">
        <v>65.707204773208005</v>
      </c>
      <c r="J1198">
        <v>0.90533511960748903</v>
      </c>
      <c r="K1198">
        <v>1300.8630316901099</v>
      </c>
      <c r="L1198">
        <v>1072.5617738393901</v>
      </c>
      <c r="M1198">
        <v>69.194151327594895</v>
      </c>
      <c r="N1198">
        <v>0.95153391552457001</v>
      </c>
      <c r="O1198">
        <v>6.1541525592511501</v>
      </c>
      <c r="P1198">
        <v>115.247213489568</v>
      </c>
      <c r="Q1198">
        <v>2.3586530317192E-2</v>
      </c>
    </row>
    <row r="1199" spans="1:17" hidden="1" x14ac:dyDescent="0.3">
      <c r="A1199" t="s">
        <v>2554</v>
      </c>
      <c r="B1199" t="s">
        <v>2555</v>
      </c>
      <c r="C1199" t="str">
        <f>IFERROR(VLOOKUP(Table1[[#This Row],[Ticker]],[1]!Table2[[Symbol]:[Industry]],2,FALSE),"-")</f>
        <v>-</v>
      </c>
      <c r="D1199" t="s">
        <v>193</v>
      </c>
      <c r="E1199">
        <v>1881.19761984</v>
      </c>
      <c r="F1199">
        <v>831.6</v>
      </c>
      <c r="G1199">
        <v>48.790861784218897</v>
      </c>
      <c r="H1199">
        <v>-0.80436632294169796</v>
      </c>
      <c r="I1199">
        <v>-0.92675044069317603</v>
      </c>
      <c r="J1199">
        <v>3.1540080584919399</v>
      </c>
      <c r="K1199">
        <v>775.14130307650805</v>
      </c>
      <c r="L1199">
        <v>682.46062580302805</v>
      </c>
      <c r="M1199">
        <v>73.394268447154602</v>
      </c>
      <c r="N1199">
        <v>0.590629487963371</v>
      </c>
      <c r="O1199">
        <v>4.2568542568542398</v>
      </c>
      <c r="P1199">
        <v>81.275204359672998</v>
      </c>
      <c r="Q1199">
        <v>8.5779482940536E-2</v>
      </c>
    </row>
    <row r="1200" spans="1:17" hidden="1" x14ac:dyDescent="0.3">
      <c r="A1200" t="s">
        <v>2556</v>
      </c>
      <c r="B1200" t="s">
        <v>2557</v>
      </c>
      <c r="C1200" t="str">
        <f>IFERROR(VLOOKUP(Table1[[#This Row],[Ticker]],[1]!Table2[[Symbol]:[Industry]],2,FALSE),"-")</f>
        <v>-</v>
      </c>
      <c r="D1200" t="s">
        <v>193</v>
      </c>
      <c r="E1200">
        <v>1876.9345760000001</v>
      </c>
      <c r="F1200">
        <v>437.2</v>
      </c>
      <c r="G1200">
        <v>-44.201642987530597</v>
      </c>
      <c r="H1200">
        <v>3.1296971249153902</v>
      </c>
      <c r="I1200">
        <v>-11.5089523214492</v>
      </c>
      <c r="J1200">
        <v>5.2711951427448103</v>
      </c>
      <c r="K1200">
        <v>415.93907469146501</v>
      </c>
      <c r="L1200">
        <v>419.61007984058199</v>
      </c>
      <c r="M1200">
        <v>69.929989136977298</v>
      </c>
      <c r="N1200">
        <v>0.668505446546103</v>
      </c>
      <c r="O1200">
        <v>33.4057639524245</v>
      </c>
      <c r="P1200">
        <v>22.396416573348201</v>
      </c>
      <c r="Q1200">
        <v>5.1188297552970004E-3</v>
      </c>
    </row>
    <row r="1201" spans="1:17" hidden="1" x14ac:dyDescent="0.3">
      <c r="A1201" t="s">
        <v>2558</v>
      </c>
      <c r="B1201" t="s">
        <v>2559</v>
      </c>
      <c r="C1201" t="str">
        <f>IFERROR(VLOOKUP(Table1[[#This Row],[Ticker]],[1]!Table2[[Symbol]:[Industry]],2,FALSE),"-")</f>
        <v>-</v>
      </c>
      <c r="D1201" t="s">
        <v>98</v>
      </c>
      <c r="E1201">
        <v>1864.86942</v>
      </c>
      <c r="F1201">
        <v>340.25</v>
      </c>
      <c r="G1201">
        <v>-46.786907100884399</v>
      </c>
      <c r="H1201">
        <v>-5.8329032131098204</v>
      </c>
      <c r="I1201">
        <v>-16.855873566545</v>
      </c>
      <c r="J1201">
        <v>0.87617019951220299</v>
      </c>
      <c r="K1201">
        <v>339.24737325606401</v>
      </c>
      <c r="L1201">
        <v>343.86915164450102</v>
      </c>
      <c r="M1201">
        <v>54.930978235578202</v>
      </c>
      <c r="N1201">
        <v>0.63510451053000205</v>
      </c>
      <c r="O1201">
        <v>30.492285084496601</v>
      </c>
      <c r="P1201">
        <v>20.634639248360202</v>
      </c>
      <c r="Q1201">
        <v>7.2674063195262997E-2</v>
      </c>
    </row>
    <row r="1202" spans="1:17" hidden="1" x14ac:dyDescent="0.3">
      <c r="A1202" t="s">
        <v>2560</v>
      </c>
      <c r="B1202" t="s">
        <v>2561</v>
      </c>
      <c r="C1202" t="str">
        <f>IFERROR(VLOOKUP(Table1[[#This Row],[Ticker]],[1]!Table2[[Symbol]:[Industry]],2,FALSE),"-")</f>
        <v>-</v>
      </c>
      <c r="D1202" t="s">
        <v>283</v>
      </c>
      <c r="E1202">
        <v>1857.5574999999999</v>
      </c>
      <c r="F1202">
        <v>3952.25</v>
      </c>
      <c r="G1202">
        <v>55.287356687096597</v>
      </c>
      <c r="H1202">
        <v>0.137520464109914</v>
      </c>
      <c r="I1202">
        <v>7.6917086245422297</v>
      </c>
      <c r="J1202">
        <v>-4.7338361586598996</v>
      </c>
      <c r="K1202">
        <v>3704.5859629281699</v>
      </c>
      <c r="L1202">
        <v>3174.69837614888</v>
      </c>
      <c r="M1202">
        <v>45.950175226092099</v>
      </c>
      <c r="N1202">
        <v>0.96609839319296997</v>
      </c>
      <c r="O1202">
        <v>6.2420140426339303</v>
      </c>
      <c r="P1202">
        <v>94.213759213759204</v>
      </c>
      <c r="Q1202">
        <v>0.20184801741636099</v>
      </c>
    </row>
    <row r="1203" spans="1:17" hidden="1" x14ac:dyDescent="0.3">
      <c r="A1203" t="s">
        <v>2562</v>
      </c>
      <c r="B1203" t="s">
        <v>2563</v>
      </c>
      <c r="C1203" t="str">
        <f>IFERROR(VLOOKUP(Table1[[#This Row],[Ticker]],[1]!Table2[[Symbol]:[Industry]],2,FALSE),"-")</f>
        <v>-</v>
      </c>
      <c r="D1203" t="s">
        <v>735</v>
      </c>
      <c r="E1203">
        <v>1847.63062287599</v>
      </c>
      <c r="F1203">
        <v>207.96</v>
      </c>
      <c r="G1203">
        <v>2.8564341388451799</v>
      </c>
      <c r="H1203">
        <v>5.9948903271921301</v>
      </c>
      <c r="I1203">
        <v>20.0112449068993</v>
      </c>
      <c r="J1203">
        <v>8.1307217681693604</v>
      </c>
      <c r="K1203">
        <v>189.79710635345501</v>
      </c>
      <c r="M1203">
        <v>69.079218852315904</v>
      </c>
      <c r="O1203">
        <v>10.598191959992199</v>
      </c>
      <c r="P1203">
        <v>50.695652173912997</v>
      </c>
    </row>
    <row r="1204" spans="1:17" hidden="1" x14ac:dyDescent="0.3">
      <c r="A1204" t="s">
        <v>2564</v>
      </c>
      <c r="B1204" t="s">
        <v>2565</v>
      </c>
      <c r="C1204" t="str">
        <f>IFERROR(VLOOKUP(Table1[[#This Row],[Ticker]],[1]!Table2[[Symbol]:[Industry]],2,FALSE),"-")</f>
        <v>-</v>
      </c>
      <c r="D1204" t="s">
        <v>385</v>
      </c>
      <c r="E1204">
        <v>1839.4831550880001</v>
      </c>
      <c r="F1204">
        <v>90.33</v>
      </c>
      <c r="G1204">
        <v>-1.72809518266632</v>
      </c>
      <c r="H1204">
        <v>5.8449520866613902</v>
      </c>
      <c r="I1204">
        <v>-12.5012767677824</v>
      </c>
      <c r="J1204">
        <v>-0.17818717729530001</v>
      </c>
      <c r="K1204">
        <v>84.828760983065806</v>
      </c>
      <c r="L1204">
        <v>80.057937526995303</v>
      </c>
      <c r="M1204">
        <v>61.435782547321402</v>
      </c>
      <c r="N1204">
        <v>0.95799608431916405</v>
      </c>
      <c r="O1204">
        <v>19.0080814790213</v>
      </c>
      <c r="P1204">
        <v>42.028301886792399</v>
      </c>
      <c r="Q1204">
        <v>5.3105260291496002E-2</v>
      </c>
    </row>
    <row r="1205" spans="1:17" hidden="1" x14ac:dyDescent="0.3">
      <c r="A1205" t="s">
        <v>2566</v>
      </c>
      <c r="B1205" t="s">
        <v>2567</v>
      </c>
      <c r="C1205" t="str">
        <f>IFERROR(VLOOKUP(Table1[[#This Row],[Ticker]],[1]!Table2[[Symbol]:[Industry]],2,FALSE),"-")</f>
        <v>-</v>
      </c>
      <c r="D1205" t="s">
        <v>431</v>
      </c>
      <c r="E1205">
        <v>1831.0260000000001</v>
      </c>
      <c r="F1205">
        <v>1212.5999999999999</v>
      </c>
      <c r="G1205">
        <v>-10.1932492062388</v>
      </c>
      <c r="H1205">
        <v>-6.3201226759224403</v>
      </c>
      <c r="I1205">
        <v>-29.890044583220799</v>
      </c>
      <c r="J1205">
        <v>-1.5173045476201099</v>
      </c>
      <c r="K1205">
        <v>1251.9803990934299</v>
      </c>
      <c r="L1205">
        <v>1238.2448553079901</v>
      </c>
      <c r="M1205">
        <v>50.236675504348398</v>
      </c>
      <c r="N1205">
        <v>0.55775634594203005</v>
      </c>
      <c r="O1205">
        <v>32.3602177140029</v>
      </c>
      <c r="P1205">
        <v>29.696775228621799</v>
      </c>
      <c r="Q1205">
        <v>6.0724233703285002E-2</v>
      </c>
    </row>
    <row r="1206" spans="1:17" hidden="1" x14ac:dyDescent="0.3">
      <c r="A1206" t="s">
        <v>2568</v>
      </c>
      <c r="B1206" t="s">
        <v>2569</v>
      </c>
      <c r="C1206" t="str">
        <f>IFERROR(VLOOKUP(Table1[[#This Row],[Ticker]],[1]!Table2[[Symbol]:[Industry]],2,FALSE),"-")</f>
        <v>-</v>
      </c>
      <c r="D1206" t="s">
        <v>2570</v>
      </c>
      <c r="E1206">
        <v>1830.2095859999999</v>
      </c>
      <c r="F1206">
        <v>185.91</v>
      </c>
      <c r="G1206">
        <v>49.6807010613107</v>
      </c>
      <c r="H1206">
        <v>18.136006216084301</v>
      </c>
      <c r="I1206">
        <v>-12.344668685436501</v>
      </c>
      <c r="J1206">
        <v>-0.78715880793915805</v>
      </c>
      <c r="K1206">
        <v>168.38496601694399</v>
      </c>
      <c r="M1206">
        <v>68.055845934306305</v>
      </c>
      <c r="N1206">
        <v>1.6873977277665599</v>
      </c>
      <c r="O1206">
        <v>33.478564896993099</v>
      </c>
      <c r="P1206">
        <v>109.24029262802399</v>
      </c>
    </row>
    <row r="1207" spans="1:17" hidden="1" x14ac:dyDescent="0.3">
      <c r="A1207" t="s">
        <v>2571</v>
      </c>
      <c r="B1207" t="s">
        <v>2572</v>
      </c>
      <c r="C1207" t="str">
        <f>IFERROR(VLOOKUP(Table1[[#This Row],[Ticker]],[1]!Table2[[Symbol]:[Industry]],2,FALSE),"-")</f>
        <v>-</v>
      </c>
      <c r="D1207" t="s">
        <v>2487</v>
      </c>
      <c r="E1207">
        <v>1827.2752393999999</v>
      </c>
      <c r="F1207">
        <v>1155.05</v>
      </c>
      <c r="G1207">
        <v>-30.393944716662499</v>
      </c>
      <c r="H1207">
        <v>-3.5939686655137502</v>
      </c>
      <c r="I1207">
        <v>-16.8461722048479</v>
      </c>
      <c r="J1207">
        <v>1.8131883797469901</v>
      </c>
      <c r="K1207">
        <v>1136.8577584806901</v>
      </c>
      <c r="L1207">
        <v>1139.8314388374899</v>
      </c>
      <c r="M1207">
        <v>65.768547333304895</v>
      </c>
      <c r="N1207">
        <v>0.87195825430674401</v>
      </c>
      <c r="O1207">
        <v>25.617938617375799</v>
      </c>
      <c r="P1207">
        <v>23.429151528104299</v>
      </c>
      <c r="Q1207">
        <v>9.8320440999992001E-2</v>
      </c>
    </row>
    <row r="1208" spans="1:17" hidden="1" x14ac:dyDescent="0.3">
      <c r="A1208" t="s">
        <v>2573</v>
      </c>
      <c r="B1208" t="s">
        <v>2574</v>
      </c>
      <c r="C1208" t="str">
        <f>IFERROR(VLOOKUP(Table1[[#This Row],[Ticker]],[1]!Table2[[Symbol]:[Industry]],2,FALSE),"-")</f>
        <v>-</v>
      </c>
      <c r="D1208" t="s">
        <v>561</v>
      </c>
      <c r="E1208">
        <v>1818.1344434</v>
      </c>
      <c r="F1208">
        <v>540.25</v>
      </c>
      <c r="G1208">
        <v>5.6301386597934897</v>
      </c>
      <c r="H1208">
        <v>14.6198666949072</v>
      </c>
      <c r="I1208">
        <v>41.457994518552702</v>
      </c>
      <c r="J1208">
        <v>-4.8444986206190599</v>
      </c>
      <c r="K1208">
        <v>460.25641399279101</v>
      </c>
      <c r="L1208">
        <v>399.98484047772899</v>
      </c>
      <c r="M1208">
        <v>64.374069010426197</v>
      </c>
      <c r="N1208">
        <v>1.1744073617802799</v>
      </c>
      <c r="O1208">
        <v>4.5441925034706001</v>
      </c>
      <c r="P1208">
        <v>84.385665529010197</v>
      </c>
      <c r="Q1208">
        <v>-8.2817944833215001E-2</v>
      </c>
    </row>
    <row r="1209" spans="1:17" hidden="1" x14ac:dyDescent="0.3">
      <c r="A1209" t="s">
        <v>2575</v>
      </c>
      <c r="B1209" t="s">
        <v>2576</v>
      </c>
      <c r="C1209" t="str">
        <f>IFERROR(VLOOKUP(Table1[[#This Row],[Ticker]],[1]!Table2[[Symbol]:[Industry]],2,FALSE),"-")</f>
        <v>-</v>
      </c>
      <c r="D1209" t="s">
        <v>54</v>
      </c>
      <c r="E1209">
        <v>1813.70302014</v>
      </c>
      <c r="F1209">
        <v>1730.85</v>
      </c>
      <c r="G1209">
        <v>-55.006568828790002</v>
      </c>
      <c r="H1209">
        <v>-11.9699280218602</v>
      </c>
      <c r="I1209">
        <v>-36.799786297447199</v>
      </c>
      <c r="J1209">
        <v>2.5806024933602001</v>
      </c>
      <c r="K1209">
        <v>1886.6938526178899</v>
      </c>
      <c r="L1209">
        <v>2036.56483481481</v>
      </c>
      <c r="M1209">
        <v>52.490346771014103</v>
      </c>
      <c r="N1209">
        <v>1.8624681271371499</v>
      </c>
      <c r="O1209">
        <v>54.837218707571402</v>
      </c>
      <c r="P1209">
        <v>7.8982638780662402</v>
      </c>
      <c r="Q1209">
        <v>8.5353109116893006E-2</v>
      </c>
    </row>
    <row r="1210" spans="1:17" hidden="1" x14ac:dyDescent="0.3">
      <c r="A1210" t="s">
        <v>2577</v>
      </c>
      <c r="B1210" t="s">
        <v>2578</v>
      </c>
      <c r="C1210" t="str">
        <f>IFERROR(VLOOKUP(Table1[[#This Row],[Ticker]],[1]!Table2[[Symbol]:[Industry]],2,FALSE),"-")</f>
        <v>-</v>
      </c>
      <c r="D1210" t="s">
        <v>51</v>
      </c>
      <c r="E1210">
        <v>1813.2232355450001</v>
      </c>
      <c r="F1210">
        <v>683.35</v>
      </c>
      <c r="G1210">
        <v>30.4985805708017</v>
      </c>
      <c r="H1210">
        <v>16.200471848563101</v>
      </c>
      <c r="I1210">
        <v>15.929644246213799</v>
      </c>
      <c r="J1210">
        <v>1.5769877599423201</v>
      </c>
      <c r="K1210">
        <v>610.52345233031394</v>
      </c>
      <c r="L1210">
        <v>518.21755014475104</v>
      </c>
      <c r="M1210">
        <v>63.738663298612202</v>
      </c>
      <c r="N1210">
        <v>0.69338418720821204</v>
      </c>
      <c r="O1210">
        <v>6.1022901880441696</v>
      </c>
      <c r="P1210">
        <v>83.696236559139706</v>
      </c>
      <c r="Q1210">
        <v>5.3022139704866002E-2</v>
      </c>
    </row>
    <row r="1211" spans="1:17" hidden="1" x14ac:dyDescent="0.3">
      <c r="A1211" t="s">
        <v>2579</v>
      </c>
      <c r="B1211" t="s">
        <v>2580</v>
      </c>
      <c r="C1211" t="str">
        <f>IFERROR(VLOOKUP(Table1[[#This Row],[Ticker]],[1]!Table2[[Symbol]:[Industry]],2,FALSE),"-")</f>
        <v>-</v>
      </c>
      <c r="D1211" t="s">
        <v>561</v>
      </c>
      <c r="E1211">
        <v>1811.59809525999</v>
      </c>
      <c r="F1211">
        <v>1391.3</v>
      </c>
      <c r="G1211">
        <v>-0.12476496740062901</v>
      </c>
      <c r="H1211">
        <v>0.97014348097986403</v>
      </c>
      <c r="I1211">
        <v>-17.520509578271302</v>
      </c>
      <c r="J1211">
        <v>0.93139339055540904</v>
      </c>
      <c r="K1211">
        <v>1374.6058090684901</v>
      </c>
      <c r="L1211">
        <v>1320.2393475029201</v>
      </c>
      <c r="M1211">
        <v>52.184377505396</v>
      </c>
      <c r="N1211">
        <v>0.64574036042643401</v>
      </c>
      <c r="O1211">
        <v>11.622223819449401</v>
      </c>
      <c r="P1211">
        <v>36.422022846497001</v>
      </c>
      <c r="Q1211">
        <v>-3.8055380821569999E-2</v>
      </c>
    </row>
    <row r="1212" spans="1:17" hidden="1" x14ac:dyDescent="0.3">
      <c r="A1212" t="s">
        <v>2581</v>
      </c>
      <c r="B1212" t="s">
        <v>2582</v>
      </c>
      <c r="C1212" t="str">
        <f>IFERROR(VLOOKUP(Table1[[#This Row],[Ticker]],[1]!Table2[[Symbol]:[Industry]],2,FALSE),"-")</f>
        <v>-</v>
      </c>
      <c r="D1212" t="s">
        <v>2583</v>
      </c>
      <c r="E1212">
        <v>1807.4676953000001</v>
      </c>
      <c r="F1212">
        <v>1723.3</v>
      </c>
      <c r="G1212">
        <v>555.76190985396499</v>
      </c>
      <c r="H1212">
        <v>17.475145398517501</v>
      </c>
      <c r="I1212">
        <v>97.714196426060099</v>
      </c>
      <c r="J1212">
        <v>7.7583800062677604</v>
      </c>
      <c r="K1212">
        <v>1382.9285156307301</v>
      </c>
      <c r="M1212">
        <v>78.652198745857902</v>
      </c>
      <c r="N1212">
        <v>0.48069047837664097</v>
      </c>
      <c r="O1212">
        <v>0</v>
      </c>
      <c r="P1212">
        <v>619.84126984126897</v>
      </c>
    </row>
    <row r="1213" spans="1:17" hidden="1" x14ac:dyDescent="0.3">
      <c r="A1213" t="s">
        <v>2584</v>
      </c>
      <c r="B1213" t="s">
        <v>2585</v>
      </c>
      <c r="C1213" t="str">
        <f>IFERROR(VLOOKUP(Table1[[#This Row],[Ticker]],[1]!Table2[[Symbol]:[Industry]],2,FALSE),"-")</f>
        <v>-</v>
      </c>
      <c r="D1213" t="s">
        <v>226</v>
      </c>
      <c r="E1213">
        <v>1807.4450515660001</v>
      </c>
      <c r="F1213">
        <v>81.62</v>
      </c>
      <c r="G1213">
        <v>152.07861484562801</v>
      </c>
      <c r="H1213">
        <v>-10.759613236521901</v>
      </c>
      <c r="I1213">
        <v>60.406160995013003</v>
      </c>
      <c r="J1213">
        <v>-1.6244865651639699</v>
      </c>
      <c r="K1213">
        <v>75.991284476855796</v>
      </c>
      <c r="L1213">
        <v>55.620955307159797</v>
      </c>
      <c r="M1213">
        <v>62.8822504989609</v>
      </c>
      <c r="N1213">
        <v>0.41994720680250303</v>
      </c>
      <c r="O1213">
        <v>22.445479049252601</v>
      </c>
      <c r="P1213">
        <v>257.19912472647701</v>
      </c>
      <c r="Q1213">
        <v>0.13463626786117899</v>
      </c>
    </row>
    <row r="1214" spans="1:17" hidden="1" x14ac:dyDescent="0.3">
      <c r="A1214" t="s">
        <v>2586</v>
      </c>
      <c r="B1214" t="s">
        <v>2587</v>
      </c>
      <c r="C1214" t="str">
        <f>IFERROR(VLOOKUP(Table1[[#This Row],[Ticker]],[1]!Table2[[Symbol]:[Industry]],2,FALSE),"-")</f>
        <v>-</v>
      </c>
      <c r="D1214" t="s">
        <v>528</v>
      </c>
      <c r="E1214">
        <v>1806.8188026150001</v>
      </c>
      <c r="F1214">
        <v>897.95</v>
      </c>
      <c r="G1214">
        <v>30.764941066137201</v>
      </c>
      <c r="H1214">
        <v>0.74701434520678101</v>
      </c>
      <c r="I1214">
        <v>4.15116089737948</v>
      </c>
      <c r="J1214">
        <v>-1.18028848681955</v>
      </c>
      <c r="K1214">
        <v>880.36533720187902</v>
      </c>
      <c r="L1214">
        <v>743.42555858730896</v>
      </c>
      <c r="M1214">
        <v>46.0728200021615</v>
      </c>
      <c r="N1214">
        <v>1.8949936416905599</v>
      </c>
      <c r="O1214">
        <v>11.253410546244201</v>
      </c>
      <c r="P1214">
        <v>124.4875</v>
      </c>
      <c r="Q1214">
        <v>0.18599776768712201</v>
      </c>
    </row>
    <row r="1215" spans="1:17" hidden="1" x14ac:dyDescent="0.3">
      <c r="A1215" t="s">
        <v>2588</v>
      </c>
      <c r="B1215" t="s">
        <v>2589</v>
      </c>
      <c r="C1215" t="str">
        <f>IFERROR(VLOOKUP(Table1[[#This Row],[Ticker]],[1]!Table2[[Symbol]:[Industry]],2,FALSE),"-")</f>
        <v>-</v>
      </c>
      <c r="D1215" t="s">
        <v>561</v>
      </c>
      <c r="E1215">
        <v>1804.5149334079999</v>
      </c>
      <c r="F1215">
        <v>73.040000000000006</v>
      </c>
      <c r="G1215">
        <v>-31.946907572147701</v>
      </c>
      <c r="H1215">
        <v>-9.4358942271179096</v>
      </c>
      <c r="I1215">
        <v>-18.455782698757599</v>
      </c>
      <c r="J1215">
        <v>2.78297323584512</v>
      </c>
      <c r="K1215">
        <v>74.055033159369202</v>
      </c>
      <c r="L1215">
        <v>77.100098009584698</v>
      </c>
      <c r="M1215">
        <v>44.997099028838399</v>
      </c>
      <c r="N1215">
        <v>0.45498972672858501</v>
      </c>
      <c r="O1215">
        <v>50.602409638554199</v>
      </c>
      <c r="P1215">
        <v>48.757637474541703</v>
      </c>
    </row>
    <row r="1216" spans="1:17" hidden="1" x14ac:dyDescent="0.3">
      <c r="A1216" t="s">
        <v>2590</v>
      </c>
      <c r="B1216" t="s">
        <v>2591</v>
      </c>
      <c r="C1216" t="str">
        <f>IFERROR(VLOOKUP(Table1[[#This Row],[Ticker]],[1]!Table2[[Symbol]:[Industry]],2,FALSE),"-")</f>
        <v>-</v>
      </c>
      <c r="D1216" t="s">
        <v>262</v>
      </c>
      <c r="E1216">
        <v>1803.58200425</v>
      </c>
      <c r="F1216">
        <v>574.25</v>
      </c>
      <c r="G1216">
        <v>32.361759367159301</v>
      </c>
      <c r="H1216">
        <v>-15.9256898889008</v>
      </c>
      <c r="I1216">
        <v>39.438412217039698</v>
      </c>
      <c r="J1216">
        <v>-2.0959477523785899</v>
      </c>
      <c r="K1216">
        <v>589.46033326385702</v>
      </c>
      <c r="L1216">
        <v>479.33961315273598</v>
      </c>
      <c r="M1216">
        <v>37.197981634081899</v>
      </c>
      <c r="N1216">
        <v>0.35740690281778897</v>
      </c>
      <c r="O1216">
        <v>30.013060513713501</v>
      </c>
      <c r="P1216">
        <v>92.572099262240101</v>
      </c>
      <c r="Q1216">
        <v>0.115472882206146</v>
      </c>
    </row>
    <row r="1217" spans="1:17" hidden="1" x14ac:dyDescent="0.3">
      <c r="A1217" t="s">
        <v>2592</v>
      </c>
      <c r="B1217" t="s">
        <v>2593</v>
      </c>
      <c r="C1217" t="str">
        <f>IFERROR(VLOOKUP(Table1[[#This Row],[Ticker]],[1]!Table2[[Symbol]:[Industry]],2,FALSE),"-")</f>
        <v>-</v>
      </c>
      <c r="D1217" t="s">
        <v>262</v>
      </c>
      <c r="E1217">
        <v>1803.1567242000001</v>
      </c>
      <c r="F1217">
        <v>1326</v>
      </c>
      <c r="G1217">
        <v>-17.942854389999301</v>
      </c>
      <c r="H1217">
        <v>-9.1045218396393395</v>
      </c>
      <c r="I1217">
        <v>-20.431790833419502</v>
      </c>
      <c r="J1217">
        <v>0.27379199508641999</v>
      </c>
      <c r="K1217">
        <v>1360.4572862734001</v>
      </c>
      <c r="L1217">
        <v>1354.54767803602</v>
      </c>
      <c r="M1217">
        <v>48.360189055878401</v>
      </c>
      <c r="N1217">
        <v>0.50911462587779999</v>
      </c>
      <c r="O1217">
        <v>33.484162895927597</v>
      </c>
      <c r="P1217">
        <v>29.745596868884501</v>
      </c>
      <c r="Q1217">
        <v>6.7221195471448003E-2</v>
      </c>
    </row>
    <row r="1218" spans="1:17" hidden="1" x14ac:dyDescent="0.3">
      <c r="A1218" t="s">
        <v>2594</v>
      </c>
      <c r="B1218" t="s">
        <v>2595</v>
      </c>
      <c r="C1218" t="str">
        <f>IFERROR(VLOOKUP(Table1[[#This Row],[Ticker]],[1]!Table2[[Symbol]:[Industry]],2,FALSE),"-")</f>
        <v>-</v>
      </c>
      <c r="D1218" t="s">
        <v>385</v>
      </c>
      <c r="E1218">
        <v>1802.0791417999999</v>
      </c>
      <c r="F1218">
        <v>111.86</v>
      </c>
      <c r="G1218">
        <v>18.303185640216501</v>
      </c>
      <c r="H1218">
        <v>-5.3965762469885901</v>
      </c>
      <c r="I1218">
        <v>-0.27883343631645702</v>
      </c>
      <c r="J1218">
        <v>-1.7375818032592001</v>
      </c>
      <c r="K1218">
        <v>110.135977582151</v>
      </c>
      <c r="L1218">
        <v>98.717825948269393</v>
      </c>
      <c r="M1218">
        <v>51.524697783647497</v>
      </c>
      <c r="N1218">
        <v>0.35609349163972998</v>
      </c>
      <c r="O1218">
        <v>19.792597890219898</v>
      </c>
      <c r="P1218">
        <v>54.823529411764703</v>
      </c>
      <c r="Q1218">
        <v>0.11825936185257301</v>
      </c>
    </row>
    <row r="1219" spans="1:17" hidden="1" x14ac:dyDescent="0.3">
      <c r="A1219" t="s">
        <v>2596</v>
      </c>
      <c r="B1219" t="s">
        <v>2597</v>
      </c>
      <c r="C1219" t="str">
        <f>IFERROR(VLOOKUP(Table1[[#This Row],[Ticker]],[1]!Table2[[Symbol]:[Industry]],2,FALSE),"-")</f>
        <v>-</v>
      </c>
      <c r="D1219" t="s">
        <v>2598</v>
      </c>
      <c r="E1219">
        <v>1801.854085725</v>
      </c>
      <c r="F1219">
        <v>775.35</v>
      </c>
      <c r="G1219">
        <v>191.86623694411</v>
      </c>
      <c r="H1219">
        <v>2.5880838676367199</v>
      </c>
      <c r="I1219">
        <v>15.1180471088425</v>
      </c>
      <c r="J1219">
        <v>3.44172348049812</v>
      </c>
      <c r="K1219">
        <v>774.45861436904897</v>
      </c>
      <c r="L1219">
        <v>654.33646688942304</v>
      </c>
      <c r="M1219">
        <v>60.730935674829702</v>
      </c>
      <c r="N1219">
        <v>1.12948982964081</v>
      </c>
      <c r="O1219">
        <v>26.3945315019023</v>
      </c>
      <c r="P1219">
        <v>323.80431811970402</v>
      </c>
      <c r="Q1219">
        <v>0.267565269751599</v>
      </c>
    </row>
    <row r="1220" spans="1:17" hidden="1" x14ac:dyDescent="0.3">
      <c r="A1220" t="s">
        <v>2599</v>
      </c>
      <c r="B1220" t="s">
        <v>2600</v>
      </c>
      <c r="C1220" t="str">
        <f>IFERROR(VLOOKUP(Table1[[#This Row],[Ticker]],[1]!Table2[[Symbol]:[Industry]],2,FALSE),"-")</f>
        <v>-</v>
      </c>
      <c r="D1220" t="s">
        <v>306</v>
      </c>
      <c r="E1220">
        <v>1801.68</v>
      </c>
      <c r="F1220">
        <v>1501.4</v>
      </c>
      <c r="G1220">
        <v>-30.124777308530899</v>
      </c>
      <c r="H1220">
        <v>4.42114795162896</v>
      </c>
      <c r="I1220">
        <v>-4.4021738372427004</v>
      </c>
      <c r="J1220">
        <v>3.7678745459471301</v>
      </c>
      <c r="K1220">
        <v>1425.57120226199</v>
      </c>
      <c r="L1220">
        <v>1420.51262113095</v>
      </c>
      <c r="M1220">
        <v>69.075173014168001</v>
      </c>
      <c r="N1220">
        <v>1.6047446059697901</v>
      </c>
      <c r="O1220">
        <v>18.5593446116957</v>
      </c>
      <c r="P1220">
        <v>27.124169171499901</v>
      </c>
      <c r="Q1220">
        <v>0.160207244469425</v>
      </c>
    </row>
    <row r="1221" spans="1:17" hidden="1" x14ac:dyDescent="0.3">
      <c r="A1221" t="s">
        <v>2601</v>
      </c>
      <c r="B1221" t="s">
        <v>2602</v>
      </c>
      <c r="C1221" t="str">
        <f>IFERROR(VLOOKUP(Table1[[#This Row],[Ticker]],[1]!Table2[[Symbol]:[Industry]],2,FALSE),"-")</f>
        <v>-</v>
      </c>
      <c r="D1221" t="s">
        <v>306</v>
      </c>
      <c r="E1221">
        <v>1795.8527999999999</v>
      </c>
      <c r="F1221">
        <v>326.39999999999998</v>
      </c>
      <c r="G1221">
        <v>152.47276353712999</v>
      </c>
      <c r="H1221">
        <v>2.6936140672990199</v>
      </c>
      <c r="I1221">
        <v>68.733186083182005</v>
      </c>
      <c r="J1221">
        <v>-6.0911532318306403</v>
      </c>
      <c r="K1221">
        <v>296.11095572457799</v>
      </c>
      <c r="L1221">
        <v>222.623039458237</v>
      </c>
      <c r="M1221">
        <v>51.028962941940698</v>
      </c>
      <c r="N1221">
        <v>0.69755908550972501</v>
      </c>
      <c r="O1221">
        <v>10.278799019607799</v>
      </c>
      <c r="P1221">
        <v>202.50231696014799</v>
      </c>
    </row>
    <row r="1222" spans="1:17" hidden="1" x14ac:dyDescent="0.3">
      <c r="A1222" t="s">
        <v>2603</v>
      </c>
      <c r="B1222" t="s">
        <v>2604</v>
      </c>
      <c r="C1222" t="str">
        <f>IFERROR(VLOOKUP(Table1[[#This Row],[Ticker]],[1]!Table2[[Symbol]:[Industry]],2,FALSE),"-")</f>
        <v>-</v>
      </c>
      <c r="D1222" t="s">
        <v>196</v>
      </c>
      <c r="E1222">
        <v>1795.7781726799999</v>
      </c>
      <c r="F1222">
        <v>2949.4</v>
      </c>
      <c r="G1222">
        <v>58.827353070009401</v>
      </c>
      <c r="H1222">
        <v>21.039437825054499</v>
      </c>
      <c r="I1222">
        <v>60.762562450959699</v>
      </c>
      <c r="J1222">
        <v>-4.1087320046332803</v>
      </c>
      <c r="K1222">
        <v>2640.7567537661098</v>
      </c>
      <c r="L1222">
        <v>2074.5556058257198</v>
      </c>
      <c r="M1222">
        <v>52.495275600711103</v>
      </c>
      <c r="N1222">
        <v>0.61661309107849904</v>
      </c>
      <c r="O1222">
        <v>16.939038448498</v>
      </c>
      <c r="P1222">
        <v>118.280047365304</v>
      </c>
      <c r="Q1222">
        <v>0.14823311399893699</v>
      </c>
    </row>
    <row r="1223" spans="1:17" x14ac:dyDescent="0.3">
      <c r="A1223" t="s">
        <v>2605</v>
      </c>
      <c r="B1223" t="s">
        <v>2606</v>
      </c>
      <c r="C1223" t="str">
        <f>IFERROR(VLOOKUP(Table1[[#This Row],[Ticker]],[1]!Table2[[Symbol]:[Industry]],2,FALSE),"-")</f>
        <v>-</v>
      </c>
      <c r="D1223" t="s">
        <v>561</v>
      </c>
      <c r="E1223">
        <v>1794.7111430049999</v>
      </c>
      <c r="F1223">
        <v>107.15</v>
      </c>
      <c r="G1223">
        <v>-60.793556884108298</v>
      </c>
      <c r="H1223">
        <v>-14.5536032597555</v>
      </c>
      <c r="I1223">
        <v>-24.2933532300043</v>
      </c>
      <c r="J1223">
        <v>-1.30066707447168</v>
      </c>
      <c r="K1223">
        <v>107.821706316822</v>
      </c>
      <c r="L1223">
        <v>116.44639404785801</v>
      </c>
      <c r="M1223">
        <v>51.1632339872342</v>
      </c>
      <c r="N1223">
        <v>0.62459869295540804</v>
      </c>
      <c r="O1223">
        <v>73.9150723285114</v>
      </c>
      <c r="P1223">
        <v>34.021263289555897</v>
      </c>
      <c r="Q1223">
        <v>-6.5787513132072997E-2</v>
      </c>
    </row>
    <row r="1224" spans="1:17" hidden="1" x14ac:dyDescent="0.3">
      <c r="A1224" t="s">
        <v>2607</v>
      </c>
      <c r="B1224" t="s">
        <v>2608</v>
      </c>
      <c r="C1224" t="str">
        <f>IFERROR(VLOOKUP(Table1[[#This Row],[Ticker]],[1]!Table2[[Symbol]:[Industry]],2,FALSE),"-")</f>
        <v>-</v>
      </c>
      <c r="D1224" t="s">
        <v>2609</v>
      </c>
      <c r="E1224">
        <v>1792.4551752</v>
      </c>
      <c r="F1224">
        <v>645.9</v>
      </c>
      <c r="G1224">
        <v>-8.5599801092470802</v>
      </c>
      <c r="H1224">
        <v>-12.2385227015425</v>
      </c>
      <c r="I1224">
        <v>4.2146139799666802</v>
      </c>
      <c r="J1224">
        <v>-4.2761156378456704</v>
      </c>
      <c r="K1224">
        <v>657.09694551653899</v>
      </c>
      <c r="L1224">
        <v>583.59325512997304</v>
      </c>
      <c r="M1224">
        <v>42.880895249312402</v>
      </c>
      <c r="N1224">
        <v>7.8107181886893501E-2</v>
      </c>
      <c r="O1224">
        <v>30.732311503328599</v>
      </c>
      <c r="P1224">
        <v>37.425531914893597</v>
      </c>
      <c r="Q1224">
        <v>0.107968569046251</v>
      </c>
    </row>
    <row r="1225" spans="1:17" hidden="1" x14ac:dyDescent="0.3">
      <c r="A1225" t="s">
        <v>2610</v>
      </c>
      <c r="B1225" t="s">
        <v>2611</v>
      </c>
      <c r="C1225" t="str">
        <f>IFERROR(VLOOKUP(Table1[[#This Row],[Ticker]],[1]!Table2[[Symbol]:[Industry]],2,FALSE),"-")</f>
        <v>-</v>
      </c>
      <c r="D1225" t="s">
        <v>21</v>
      </c>
      <c r="E1225">
        <v>1789.0320345599901</v>
      </c>
      <c r="F1225">
        <v>1519.45</v>
      </c>
      <c r="G1225">
        <v>188.77478504542799</v>
      </c>
      <c r="H1225">
        <v>-2.7419578392200701</v>
      </c>
      <c r="I1225">
        <v>29.2838245013182</v>
      </c>
      <c r="J1225">
        <v>3.79788786405976</v>
      </c>
      <c r="K1225">
        <v>1396.16502021523</v>
      </c>
      <c r="L1225">
        <v>1036.49405938984</v>
      </c>
      <c r="M1225">
        <v>52.867250747480298</v>
      </c>
      <c r="N1225">
        <v>0.832885602640558</v>
      </c>
      <c r="O1225">
        <v>10.431406100891699</v>
      </c>
      <c r="P1225">
        <v>264.68258730349203</v>
      </c>
      <c r="Q1225">
        <v>0.14104220038019599</v>
      </c>
    </row>
    <row r="1226" spans="1:17" hidden="1" x14ac:dyDescent="0.3">
      <c r="A1226" t="s">
        <v>2612</v>
      </c>
      <c r="B1226" t="s">
        <v>2613</v>
      </c>
      <c r="C1226" t="str">
        <f>IFERROR(VLOOKUP(Table1[[#This Row],[Ticker]],[1]!Table2[[Symbol]:[Industry]],2,FALSE),"-")</f>
        <v>-</v>
      </c>
      <c r="D1226" t="s">
        <v>740</v>
      </c>
      <c r="E1226">
        <v>1772.7415727349901</v>
      </c>
      <c r="F1226">
        <v>15.65</v>
      </c>
      <c r="G1226">
        <v>-48.602518092193897</v>
      </c>
      <c r="H1226">
        <v>-7.2595051841248601</v>
      </c>
      <c r="I1226">
        <v>-38.318814711513703</v>
      </c>
      <c r="J1226">
        <v>-0.51695968344354604</v>
      </c>
      <c r="K1226">
        <v>16.762540496727301</v>
      </c>
      <c r="L1226">
        <v>17.814513371369699</v>
      </c>
      <c r="M1226">
        <v>41.664930948702199</v>
      </c>
      <c r="N1226">
        <v>0.48165459889075501</v>
      </c>
      <c r="O1226">
        <v>87.220447284344999</v>
      </c>
      <c r="P1226">
        <v>10.914245216158699</v>
      </c>
      <c r="Q1226">
        <v>8.4267654057236005E-2</v>
      </c>
    </row>
    <row r="1227" spans="1:17" hidden="1" x14ac:dyDescent="0.3">
      <c r="A1227" t="s">
        <v>2614</v>
      </c>
      <c r="B1227" t="s">
        <v>2615</v>
      </c>
      <c r="C1227" t="str">
        <f>IFERROR(VLOOKUP(Table1[[#This Row],[Ticker]],[1]!Table2[[Symbol]:[Industry]],2,FALSE),"-")</f>
        <v>-</v>
      </c>
      <c r="D1227" t="s">
        <v>262</v>
      </c>
      <c r="E1227">
        <v>1770.1443049500001</v>
      </c>
      <c r="F1227">
        <v>3068.7</v>
      </c>
      <c r="G1227">
        <v>276.62149539188198</v>
      </c>
      <c r="H1227">
        <v>-14.140909532818201</v>
      </c>
      <c r="I1227">
        <v>117.12118669805599</v>
      </c>
      <c r="J1227">
        <v>-1.8812993227505399</v>
      </c>
      <c r="K1227">
        <v>2737.5469292153798</v>
      </c>
      <c r="L1227">
        <v>2035.18281987047</v>
      </c>
      <c r="M1227">
        <v>64.307326879311603</v>
      </c>
      <c r="N1227">
        <v>0.66490556069211404</v>
      </c>
      <c r="O1227">
        <v>14.022224394694801</v>
      </c>
      <c r="P1227">
        <v>333.43220338983002</v>
      </c>
      <c r="Q1227">
        <v>0.17329020385486801</v>
      </c>
    </row>
    <row r="1228" spans="1:17" hidden="1" x14ac:dyDescent="0.3">
      <c r="A1228" t="s">
        <v>2616</v>
      </c>
      <c r="B1228" t="s">
        <v>2617</v>
      </c>
      <c r="C1228" t="str">
        <f>IFERROR(VLOOKUP(Table1[[#This Row],[Ticker]],[1]!Table2[[Symbol]:[Industry]],2,FALSE),"-")</f>
        <v>-</v>
      </c>
      <c r="D1228" t="s">
        <v>51</v>
      </c>
      <c r="E1228">
        <v>1764.7177592849901</v>
      </c>
      <c r="F1228">
        <v>844.35</v>
      </c>
      <c r="G1228">
        <v>105.371992840023</v>
      </c>
      <c r="H1228">
        <v>12.0936479021991</v>
      </c>
      <c r="I1228">
        <v>52.114593781757101</v>
      </c>
      <c r="J1228">
        <v>1.71177645566935</v>
      </c>
      <c r="K1228">
        <v>757.72076449059398</v>
      </c>
      <c r="L1228">
        <v>592.66613935504199</v>
      </c>
      <c r="M1228">
        <v>58.132312855576203</v>
      </c>
      <c r="N1228">
        <v>1.3281064598868999</v>
      </c>
      <c r="O1228">
        <v>6.5731035707940997</v>
      </c>
      <c r="P1228">
        <v>170.97240051347799</v>
      </c>
      <c r="Q1228">
        <v>7.6954453917494003E-2</v>
      </c>
    </row>
    <row r="1229" spans="1:17" hidden="1" x14ac:dyDescent="0.3">
      <c r="A1229" t="s">
        <v>2618</v>
      </c>
      <c r="B1229" t="s">
        <v>2619</v>
      </c>
      <c r="C1229" t="str">
        <f>IFERROR(VLOOKUP(Table1[[#This Row],[Ticker]],[1]!Table2[[Symbol]:[Industry]],2,FALSE),"-")</f>
        <v>-</v>
      </c>
      <c r="D1229" t="s">
        <v>57</v>
      </c>
      <c r="E1229">
        <v>1764.25545400499</v>
      </c>
      <c r="F1229">
        <v>433.45</v>
      </c>
      <c r="G1229">
        <v>172.19999437178501</v>
      </c>
      <c r="H1229">
        <v>28.621333076763801</v>
      </c>
      <c r="I1229">
        <v>32.289857148233601</v>
      </c>
      <c r="J1229">
        <v>33.852616736220398</v>
      </c>
      <c r="K1229">
        <v>331.30059605845599</v>
      </c>
      <c r="L1229">
        <v>279.08463857830498</v>
      </c>
      <c r="M1229">
        <v>80.689545964936798</v>
      </c>
      <c r="N1229">
        <v>2.5166112398150502</v>
      </c>
      <c r="O1229">
        <v>2.46856615526589</v>
      </c>
      <c r="P1229">
        <v>211.83453237410001</v>
      </c>
      <c r="Q1229">
        <v>0.108508510809967</v>
      </c>
    </row>
    <row r="1230" spans="1:17" hidden="1" x14ac:dyDescent="0.3">
      <c r="A1230" t="s">
        <v>2620</v>
      </c>
      <c r="B1230" t="s">
        <v>2621</v>
      </c>
      <c r="C1230" t="str">
        <f>IFERROR(VLOOKUP(Table1[[#This Row],[Ticker]],[1]!Table2[[Symbol]:[Industry]],2,FALSE),"-")</f>
        <v>-</v>
      </c>
      <c r="D1230" t="s">
        <v>1479</v>
      </c>
      <c r="E1230">
        <v>1743.5053612500001</v>
      </c>
      <c r="F1230">
        <v>246.3</v>
      </c>
      <c r="G1230">
        <v>42.321805536469199</v>
      </c>
      <c r="H1230">
        <v>-11.76227247015</v>
      </c>
      <c r="I1230">
        <v>-8.1815296033386993</v>
      </c>
      <c r="J1230">
        <v>-4.2398459780464801</v>
      </c>
      <c r="K1230">
        <v>250.706979145399</v>
      </c>
      <c r="L1230">
        <v>220.342861162264</v>
      </c>
      <c r="M1230">
        <v>43.058133122710203</v>
      </c>
      <c r="N1230">
        <v>0.50797475192209496</v>
      </c>
      <c r="O1230">
        <v>19.626471782379099</v>
      </c>
      <c r="P1230">
        <v>73.450704225352098</v>
      </c>
      <c r="Q1230">
        <v>0.21202019635601099</v>
      </c>
    </row>
    <row r="1231" spans="1:17" hidden="1" x14ac:dyDescent="0.3">
      <c r="A1231" t="s">
        <v>2622</v>
      </c>
      <c r="B1231" t="s">
        <v>2623</v>
      </c>
      <c r="C1231" t="str">
        <f>IFERROR(VLOOKUP(Table1[[#This Row],[Ticker]],[1]!Table2[[Symbol]:[Industry]],2,FALSE),"-")</f>
        <v>-</v>
      </c>
      <c r="D1231" t="s">
        <v>51</v>
      </c>
      <c r="E1231">
        <v>1739</v>
      </c>
      <c r="F1231">
        <v>21.77</v>
      </c>
      <c r="G1231">
        <v>118.94424524286499</v>
      </c>
      <c r="H1231">
        <v>32.944316670583802</v>
      </c>
      <c r="I1231">
        <v>33.4064385612552</v>
      </c>
      <c r="J1231">
        <v>24.675697596898601</v>
      </c>
      <c r="K1231">
        <v>15.5713605986384</v>
      </c>
      <c r="L1231">
        <v>13.325274308093601</v>
      </c>
      <c r="M1231">
        <v>75.640695318605495</v>
      </c>
      <c r="N1231">
        <v>2.8576230012689701</v>
      </c>
      <c r="O1231">
        <v>3.3532384014699002</v>
      </c>
      <c r="P1231">
        <v>200.27586206896501</v>
      </c>
    </row>
    <row r="1232" spans="1:17" hidden="1" x14ac:dyDescent="0.3">
      <c r="A1232" t="s">
        <v>2624</v>
      </c>
      <c r="B1232" t="s">
        <v>2625</v>
      </c>
      <c r="C1232" t="str">
        <f>IFERROR(VLOOKUP(Table1[[#This Row],[Ticker]],[1]!Table2[[Symbol]:[Industry]],2,FALSE),"-")</f>
        <v>-</v>
      </c>
      <c r="D1232" t="s">
        <v>971</v>
      </c>
      <c r="E1232">
        <v>1738.9057809200001</v>
      </c>
      <c r="F1232">
        <v>401.8</v>
      </c>
      <c r="G1232">
        <v>1445.8305197526599</v>
      </c>
      <c r="H1232">
        <v>17.897794170885401</v>
      </c>
      <c r="I1232">
        <v>424.967997533735</v>
      </c>
      <c r="J1232">
        <v>-5.4743736104237604</v>
      </c>
      <c r="K1232">
        <v>379.20618925947201</v>
      </c>
      <c r="L1232">
        <v>221.63432635262501</v>
      </c>
      <c r="M1232">
        <v>32.8657602525914</v>
      </c>
      <c r="N1232">
        <v>0.38075525145742301</v>
      </c>
      <c r="O1232">
        <v>23.145843703334901</v>
      </c>
      <c r="P1232">
        <v>1584.6960167714799</v>
      </c>
      <c r="Q1232">
        <v>0.209682582653864</v>
      </c>
    </row>
    <row r="1233" spans="1:17" hidden="1" x14ac:dyDescent="0.3">
      <c r="A1233" t="s">
        <v>2626</v>
      </c>
      <c r="B1233" t="s">
        <v>2627</v>
      </c>
      <c r="C1233" t="str">
        <f>IFERROR(VLOOKUP(Table1[[#This Row],[Ticker]],[1]!Table2[[Symbol]:[Industry]],2,FALSE),"-")</f>
        <v>-</v>
      </c>
      <c r="D1233" t="s">
        <v>2583</v>
      </c>
      <c r="E1233">
        <v>1735.5985800000001</v>
      </c>
      <c r="F1233">
        <v>2117.1</v>
      </c>
      <c r="G1233">
        <v>589.87907441165703</v>
      </c>
      <c r="H1233">
        <v>-1.8274233503025501E-2</v>
      </c>
      <c r="I1233">
        <v>108.71828939480299</v>
      </c>
      <c r="J1233">
        <v>16.5462602705244</v>
      </c>
      <c r="K1233">
        <v>1706.9761412217199</v>
      </c>
      <c r="L1233">
        <v>1117.4686820510799</v>
      </c>
      <c r="M1233">
        <v>79.743146407334606</v>
      </c>
      <c r="N1233">
        <v>0.73188514357053602</v>
      </c>
      <c r="O1233">
        <v>0.50068489915449099</v>
      </c>
      <c r="P1233">
        <v>823.48964013086095</v>
      </c>
    </row>
    <row r="1234" spans="1:17" hidden="1" x14ac:dyDescent="0.3">
      <c r="A1234" t="s">
        <v>2628</v>
      </c>
      <c r="B1234" t="s">
        <v>2629</v>
      </c>
      <c r="C1234" t="str">
        <f>IFERROR(VLOOKUP(Table1[[#This Row],[Ticker]],[1]!Table2[[Symbol]:[Industry]],2,FALSE),"-")</f>
        <v>-</v>
      </c>
      <c r="D1234" t="s">
        <v>72</v>
      </c>
      <c r="E1234">
        <v>1733.5386000000001</v>
      </c>
      <c r="F1234">
        <v>56400</v>
      </c>
      <c r="G1234">
        <v>190.63521012523799</v>
      </c>
      <c r="H1234">
        <v>6.6231395867690503</v>
      </c>
      <c r="I1234">
        <v>90.1767538526463</v>
      </c>
      <c r="J1234">
        <v>4.4709285525559697</v>
      </c>
      <c r="K1234">
        <v>50865.209884985801</v>
      </c>
      <c r="L1234">
        <v>35827.026303466897</v>
      </c>
      <c r="M1234">
        <v>58.569315222226102</v>
      </c>
      <c r="N1234">
        <v>0.53914040114613104</v>
      </c>
      <c r="O1234">
        <v>18.792553191489301</v>
      </c>
      <c r="P1234">
        <v>250.31055900621101</v>
      </c>
      <c r="Q1234">
        <v>9.7547405158063996E-2</v>
      </c>
    </row>
    <row r="1235" spans="1:17" hidden="1" x14ac:dyDescent="0.3">
      <c r="A1235" t="s">
        <v>2630</v>
      </c>
      <c r="B1235" t="s">
        <v>2631</v>
      </c>
      <c r="C1235" t="str">
        <f>IFERROR(VLOOKUP(Table1[[#This Row],[Ticker]],[1]!Table2[[Symbol]:[Industry]],2,FALSE),"-")</f>
        <v>-</v>
      </c>
      <c r="D1235" t="s">
        <v>124</v>
      </c>
      <c r="E1235">
        <v>1729.3125868479999</v>
      </c>
      <c r="F1235">
        <v>186.76</v>
      </c>
      <c r="G1235">
        <v>59.940993210345198</v>
      </c>
      <c r="H1235">
        <v>-3.77901827986316</v>
      </c>
      <c r="I1235">
        <v>-40.481299750874498</v>
      </c>
      <c r="J1235">
        <v>-3.6795006667669101</v>
      </c>
      <c r="K1235">
        <v>183.35020229904899</v>
      </c>
      <c r="L1235">
        <v>166.464716183852</v>
      </c>
      <c r="M1235">
        <v>57.120140947153303</v>
      </c>
      <c r="N1235">
        <v>0.638229865723558</v>
      </c>
      <c r="O1235">
        <v>43.258727778967597</v>
      </c>
      <c r="P1235">
        <v>105.569620253164</v>
      </c>
      <c r="Q1235">
        <v>8.9901015082155006E-2</v>
      </c>
    </row>
    <row r="1236" spans="1:17" hidden="1" x14ac:dyDescent="0.3">
      <c r="A1236" t="s">
        <v>2632</v>
      </c>
      <c r="B1236" t="s">
        <v>2633</v>
      </c>
      <c r="C1236" t="str">
        <f>IFERROR(VLOOKUP(Table1[[#This Row],[Ticker]],[1]!Table2[[Symbol]:[Industry]],2,FALSE),"-")</f>
        <v>-</v>
      </c>
      <c r="D1236" t="s">
        <v>262</v>
      </c>
      <c r="E1236">
        <v>1728.09</v>
      </c>
      <c r="F1236">
        <v>1329.3</v>
      </c>
      <c r="G1236">
        <v>41.9550246147151</v>
      </c>
      <c r="H1236">
        <v>-0.46032507792527499</v>
      </c>
      <c r="I1236">
        <v>65.131831930652098</v>
      </c>
      <c r="J1236">
        <v>3.3709694556084902</v>
      </c>
      <c r="K1236">
        <v>1273.6823897314</v>
      </c>
      <c r="L1236">
        <v>1039.8841084866899</v>
      </c>
      <c r="M1236">
        <v>64.377152545001394</v>
      </c>
      <c r="N1236">
        <v>0.36660486365538703</v>
      </c>
      <c r="O1236">
        <v>18.099751749040799</v>
      </c>
      <c r="P1236">
        <v>111.150822015725</v>
      </c>
      <c r="Q1236">
        <v>7.7221943715198998E-2</v>
      </c>
    </row>
    <row r="1237" spans="1:17" hidden="1" x14ac:dyDescent="0.3">
      <c r="A1237" t="s">
        <v>2634</v>
      </c>
      <c r="B1237" t="s">
        <v>2635</v>
      </c>
      <c r="C1237" t="str">
        <f>IFERROR(VLOOKUP(Table1[[#This Row],[Ticker]],[1]!Table2[[Symbol]:[Industry]],2,FALSE),"-")</f>
        <v>-</v>
      </c>
      <c r="D1237" t="s">
        <v>335</v>
      </c>
      <c r="E1237">
        <v>1723.678114155</v>
      </c>
      <c r="F1237">
        <v>964.05</v>
      </c>
      <c r="G1237">
        <v>-50.493746113380503</v>
      </c>
      <c r="H1237">
        <v>11.048144911042799</v>
      </c>
      <c r="I1237">
        <v>-5.7684388590264701</v>
      </c>
      <c r="J1237">
        <v>8.7852528117150506</v>
      </c>
      <c r="K1237">
        <v>856.94458680684295</v>
      </c>
      <c r="L1237">
        <v>913.367169855866</v>
      </c>
      <c r="M1237">
        <v>85.786301303672502</v>
      </c>
      <c r="N1237">
        <v>1.3707544313336699</v>
      </c>
      <c r="O1237">
        <v>35.719101706342997</v>
      </c>
      <c r="P1237">
        <v>42.843384205067402</v>
      </c>
      <c r="Q1237">
        <v>1.2815159250797001E-2</v>
      </c>
    </row>
    <row r="1238" spans="1:17" hidden="1" x14ac:dyDescent="0.3">
      <c r="A1238" t="s">
        <v>2636</v>
      </c>
      <c r="B1238" t="s">
        <v>2637</v>
      </c>
      <c r="C1238" t="str">
        <f>IFERROR(VLOOKUP(Table1[[#This Row],[Ticker]],[1]!Table2[[Symbol]:[Industry]],2,FALSE),"-")</f>
        <v>-</v>
      </c>
      <c r="D1238" t="s">
        <v>359</v>
      </c>
      <c r="E1238">
        <v>1720.5314349299999</v>
      </c>
      <c r="F1238">
        <v>197.78</v>
      </c>
      <c r="G1238">
        <v>19.864154402593002</v>
      </c>
      <c r="H1238">
        <v>-9.9926934935383809</v>
      </c>
      <c r="I1238">
        <v>-16.105095393231601</v>
      </c>
      <c r="J1238">
        <v>-3.98700464313078</v>
      </c>
      <c r="K1238">
        <v>209.36868119123</v>
      </c>
      <c r="L1238">
        <v>188.722906620527</v>
      </c>
      <c r="M1238">
        <v>36.382445248747501</v>
      </c>
      <c r="N1238">
        <v>0.48553356949348597</v>
      </c>
      <c r="O1238">
        <v>22.6109818990797</v>
      </c>
      <c r="P1238">
        <v>70.133333333333297</v>
      </c>
      <c r="Q1238">
        <v>7.7964746626361006E-2</v>
      </c>
    </row>
    <row r="1239" spans="1:17" hidden="1" x14ac:dyDescent="0.3">
      <c r="A1239" t="s">
        <v>2638</v>
      </c>
      <c r="B1239" t="s">
        <v>2639</v>
      </c>
      <c r="C1239" t="str">
        <f>IFERROR(VLOOKUP(Table1[[#This Row],[Ticker]],[1]!Table2[[Symbol]:[Industry]],2,FALSE),"-")</f>
        <v>-</v>
      </c>
      <c r="D1239" t="s">
        <v>139</v>
      </c>
      <c r="E1239">
        <v>1711.84881006</v>
      </c>
      <c r="F1239">
        <v>134.34</v>
      </c>
      <c r="G1239">
        <v>27.2670522604094</v>
      </c>
      <c r="H1239">
        <v>-5.1191365685181998</v>
      </c>
      <c r="I1239">
        <v>0.237265342571678</v>
      </c>
      <c r="J1239">
        <v>2.2506763225086899</v>
      </c>
      <c r="K1239">
        <v>129.94797731098001</v>
      </c>
      <c r="L1239">
        <v>112.468001844497</v>
      </c>
      <c r="M1239">
        <v>55.569911974574502</v>
      </c>
      <c r="N1239">
        <v>0.58300980114425605</v>
      </c>
      <c r="O1239">
        <v>12.364150662498099</v>
      </c>
      <c r="P1239">
        <v>103.083900226757</v>
      </c>
      <c r="Q1239">
        <v>7.5452006086189002E-2</v>
      </c>
    </row>
    <row r="1240" spans="1:17" hidden="1" x14ac:dyDescent="0.3">
      <c r="A1240" t="s">
        <v>2640</v>
      </c>
      <c r="B1240" t="s">
        <v>2641</v>
      </c>
      <c r="C1240" t="str">
        <f>IFERROR(VLOOKUP(Table1[[#This Row],[Ticker]],[1]!Table2[[Symbol]:[Industry]],2,FALSE),"-")</f>
        <v>-</v>
      </c>
      <c r="D1240" t="s">
        <v>127</v>
      </c>
      <c r="E1240">
        <v>1709.30657724</v>
      </c>
      <c r="F1240">
        <v>75.94</v>
      </c>
      <c r="G1240">
        <v>46.789976808345898</v>
      </c>
      <c r="H1240">
        <v>18.279825638443199</v>
      </c>
      <c r="I1240">
        <v>1.6148771760559399</v>
      </c>
      <c r="J1240">
        <v>2.9624142764020802</v>
      </c>
      <c r="K1240">
        <v>67.445451920328296</v>
      </c>
      <c r="L1240">
        <v>59.9857161654894</v>
      </c>
      <c r="M1240">
        <v>70.417729343479294</v>
      </c>
      <c r="N1240">
        <v>1.0715925356146601</v>
      </c>
      <c r="O1240">
        <v>13.247300500394999</v>
      </c>
      <c r="P1240">
        <v>110.885865037489</v>
      </c>
      <c r="Q1240">
        <v>5.8202279109129999E-2</v>
      </c>
    </row>
    <row r="1241" spans="1:17" hidden="1" x14ac:dyDescent="0.3">
      <c r="A1241" t="s">
        <v>2642</v>
      </c>
      <c r="B1241" t="s">
        <v>2643</v>
      </c>
      <c r="C1241" t="str">
        <f>IFERROR(VLOOKUP(Table1[[#This Row],[Ticker]],[1]!Table2[[Symbol]:[Industry]],2,FALSE),"-")</f>
        <v>-</v>
      </c>
      <c r="D1241" t="s">
        <v>632</v>
      </c>
      <c r="E1241">
        <v>1701.0937799999999</v>
      </c>
      <c r="F1241">
        <v>1473.35</v>
      </c>
      <c r="G1241">
        <v>47.155118072804797</v>
      </c>
      <c r="H1241">
        <v>14.940979099463</v>
      </c>
      <c r="I1241">
        <v>61.825234641575904</v>
      </c>
      <c r="J1241">
        <v>13.7662740269748</v>
      </c>
      <c r="K1241">
        <v>1161.75515558502</v>
      </c>
      <c r="L1241">
        <v>932.80692742823203</v>
      </c>
      <c r="M1241">
        <v>54.219977380712301</v>
      </c>
      <c r="N1241">
        <v>0.68758988421637701</v>
      </c>
      <c r="O1241">
        <v>5.0666847660094403</v>
      </c>
      <c r="P1241">
        <v>109.119296004541</v>
      </c>
    </row>
    <row r="1242" spans="1:17" hidden="1" x14ac:dyDescent="0.3">
      <c r="A1242" t="s">
        <v>2644</v>
      </c>
      <c r="B1242" t="s">
        <v>2645</v>
      </c>
      <c r="C1242" t="str">
        <f>IFERROR(VLOOKUP(Table1[[#This Row],[Ticker]],[1]!Table2[[Symbol]:[Industry]],2,FALSE),"-")</f>
        <v>-</v>
      </c>
      <c r="D1242" t="s">
        <v>127</v>
      </c>
      <c r="E1242">
        <v>1700.6392433999999</v>
      </c>
      <c r="F1242">
        <v>14.2</v>
      </c>
      <c r="G1242">
        <v>-0.76484566622532302</v>
      </c>
      <c r="H1242">
        <v>-1.1542923864239301</v>
      </c>
      <c r="I1242">
        <v>-15.440670016477499</v>
      </c>
      <c r="J1242">
        <v>7.6197378572782704</v>
      </c>
      <c r="K1242">
        <v>13.579450036822101</v>
      </c>
      <c r="L1242">
        <v>13.3932419068444</v>
      </c>
      <c r="M1242">
        <v>72.169201863372294</v>
      </c>
      <c r="N1242">
        <v>0.82786063610097704</v>
      </c>
      <c r="O1242">
        <v>29.577464788732399</v>
      </c>
      <c r="P1242">
        <v>82.051282051282001</v>
      </c>
      <c r="Q1242">
        <v>5.6708380417104E-2</v>
      </c>
    </row>
    <row r="1243" spans="1:17" hidden="1" x14ac:dyDescent="0.3">
      <c r="A1243" t="s">
        <v>2646</v>
      </c>
      <c r="B1243" t="s">
        <v>2647</v>
      </c>
      <c r="C1243" t="str">
        <f>IFERROR(VLOOKUP(Table1[[#This Row],[Ticker]],[1]!Table2[[Symbol]:[Industry]],2,FALSE),"-")</f>
        <v>-</v>
      </c>
      <c r="D1243" t="s">
        <v>2205</v>
      </c>
      <c r="E1243">
        <v>1698.48975488</v>
      </c>
      <c r="F1243">
        <v>329.2</v>
      </c>
      <c r="G1243">
        <v>20.155637359520799</v>
      </c>
      <c r="H1243">
        <v>-15.2494647003256</v>
      </c>
      <c r="I1243">
        <v>37.310448127575</v>
      </c>
      <c r="J1243">
        <v>-10.0066228450903</v>
      </c>
      <c r="K1243">
        <v>337.44643688324999</v>
      </c>
      <c r="M1243">
        <v>46.461068768445202</v>
      </c>
      <c r="O1243">
        <v>26.594775212636598</v>
      </c>
      <c r="P1243">
        <v>57.511961722488003</v>
      </c>
    </row>
    <row r="1244" spans="1:17" hidden="1" x14ac:dyDescent="0.3">
      <c r="A1244" t="s">
        <v>2648</v>
      </c>
      <c r="B1244" t="s">
        <v>2649</v>
      </c>
      <c r="C1244" t="str">
        <f>IFERROR(VLOOKUP(Table1[[#This Row],[Ticker]],[1]!Table2[[Symbol]:[Industry]],2,FALSE),"-")</f>
        <v>-</v>
      </c>
      <c r="D1244" t="s">
        <v>46</v>
      </c>
      <c r="E1244">
        <v>1696.94175</v>
      </c>
      <c r="F1244">
        <v>430.15</v>
      </c>
      <c r="G1244">
        <v>12.2017089152565</v>
      </c>
      <c r="H1244">
        <v>-3.8982964573674499</v>
      </c>
      <c r="I1244">
        <v>46.731969280007903</v>
      </c>
      <c r="J1244">
        <v>-1.91913322950478</v>
      </c>
      <c r="K1244">
        <v>415.48939352311999</v>
      </c>
      <c r="L1244">
        <v>351.56397042401301</v>
      </c>
      <c r="M1244">
        <v>60.050550055775403</v>
      </c>
      <c r="N1244">
        <v>0.54002643193072297</v>
      </c>
      <c r="O1244">
        <v>15.6457049866325</v>
      </c>
      <c r="P1244">
        <v>86.899847925266101</v>
      </c>
      <c r="Q1244">
        <v>7.4881021489885E-2</v>
      </c>
    </row>
    <row r="1245" spans="1:17" hidden="1" x14ac:dyDescent="0.3">
      <c r="A1245" t="s">
        <v>2650</v>
      </c>
      <c r="B1245" t="s">
        <v>2651</v>
      </c>
      <c r="C1245" t="str">
        <f>IFERROR(VLOOKUP(Table1[[#This Row],[Ticker]],[1]!Table2[[Symbol]:[Industry]],2,FALSE),"-")</f>
        <v>-</v>
      </c>
      <c r="D1245" t="s">
        <v>178</v>
      </c>
      <c r="E1245">
        <v>1695.969958485</v>
      </c>
      <c r="F1245">
        <v>413.05</v>
      </c>
      <c r="G1245">
        <v>-42.557857684324503</v>
      </c>
      <c r="H1245">
        <v>-9.5440237330306097</v>
      </c>
      <c r="I1245">
        <v>-39.178338079503902</v>
      </c>
      <c r="J1245">
        <v>-0.122478533035451</v>
      </c>
      <c r="K1245">
        <v>450.06068915695101</v>
      </c>
      <c r="L1245">
        <v>491.54756590870397</v>
      </c>
      <c r="M1245">
        <v>31.2747532936562</v>
      </c>
      <c r="N1245">
        <v>1.7164334125410901</v>
      </c>
      <c r="O1245">
        <v>55.187023362788999</v>
      </c>
      <c r="P1245">
        <v>2.2400990099009799</v>
      </c>
    </row>
    <row r="1246" spans="1:17" hidden="1" x14ac:dyDescent="0.3">
      <c r="A1246" t="s">
        <v>2652</v>
      </c>
      <c r="B1246" t="s">
        <v>2653</v>
      </c>
      <c r="C1246" t="str">
        <f>IFERROR(VLOOKUP(Table1[[#This Row],[Ticker]],[1]!Table2[[Symbol]:[Industry]],2,FALSE),"-")</f>
        <v>-</v>
      </c>
      <c r="D1246" t="s">
        <v>63</v>
      </c>
      <c r="E1246">
        <v>1692.5947610539999</v>
      </c>
      <c r="F1246">
        <v>237.73</v>
      </c>
      <c r="G1246">
        <v>-43.768483346669001</v>
      </c>
      <c r="H1246">
        <v>-4.3843409053672699</v>
      </c>
      <c r="I1246">
        <v>-26.613672578614899</v>
      </c>
      <c r="J1246">
        <v>3.3539221896422902</v>
      </c>
      <c r="K1246">
        <v>237.034717859094</v>
      </c>
      <c r="M1246">
        <v>61.6525495645974</v>
      </c>
      <c r="N1246">
        <v>1.14028724105523</v>
      </c>
      <c r="O1246">
        <v>24.742354772220502</v>
      </c>
      <c r="P1246">
        <v>19.462311557788901</v>
      </c>
    </row>
    <row r="1247" spans="1:17" hidden="1" x14ac:dyDescent="0.3">
      <c r="A1247" t="s">
        <v>2654</v>
      </c>
      <c r="B1247" t="s">
        <v>2655</v>
      </c>
      <c r="C1247" t="str">
        <f>IFERROR(VLOOKUP(Table1[[#This Row],[Ticker]],[1]!Table2[[Symbol]:[Industry]],2,FALSE),"-")</f>
        <v>-</v>
      </c>
      <c r="D1247" t="s">
        <v>632</v>
      </c>
      <c r="E1247">
        <v>1692.3029750000001</v>
      </c>
      <c r="F1247">
        <v>64.819999999999993</v>
      </c>
      <c r="G1247">
        <v>7.7663259222710899</v>
      </c>
      <c r="H1247">
        <v>9.2003910099977393</v>
      </c>
      <c r="I1247">
        <v>-19.568760081034299</v>
      </c>
      <c r="J1247">
        <v>12.895936861369201</v>
      </c>
      <c r="K1247">
        <v>59.467897287446398</v>
      </c>
      <c r="L1247">
        <v>56.427676294919799</v>
      </c>
      <c r="M1247">
        <v>29.188193916460101</v>
      </c>
      <c r="N1247">
        <v>1.59796112404505</v>
      </c>
      <c r="O1247">
        <v>20.333230484418301</v>
      </c>
      <c r="P1247">
        <v>48.840413318025199</v>
      </c>
      <c r="Q1247">
        <v>7.1071011628524999E-2</v>
      </c>
    </row>
    <row r="1248" spans="1:17" hidden="1" x14ac:dyDescent="0.3">
      <c r="A1248" t="s">
        <v>2656</v>
      </c>
      <c r="B1248" t="s">
        <v>2657</v>
      </c>
      <c r="C1248" t="str">
        <f>IFERROR(VLOOKUP(Table1[[#This Row],[Ticker]],[1]!Table2[[Symbol]:[Industry]],2,FALSE),"-")</f>
        <v>-</v>
      </c>
      <c r="D1248" t="s">
        <v>300</v>
      </c>
      <c r="E1248">
        <v>1687.6178228700001</v>
      </c>
      <c r="F1248">
        <v>30.45</v>
      </c>
      <c r="G1248">
        <v>-40.690308197837098</v>
      </c>
      <c r="H1248">
        <v>-15.1812187760999</v>
      </c>
      <c r="I1248">
        <v>-30.735937259605102</v>
      </c>
      <c r="J1248">
        <v>-1.58307668301454</v>
      </c>
      <c r="K1248">
        <v>31.0717742786019</v>
      </c>
      <c r="L1248">
        <v>31.952229116082901</v>
      </c>
      <c r="M1248">
        <v>43.414807187998697</v>
      </c>
      <c r="N1248">
        <v>0.53519946271554897</v>
      </c>
      <c r="O1248">
        <v>50.4105090311986</v>
      </c>
      <c r="P1248">
        <v>35.3333333333333</v>
      </c>
      <c r="Q1248">
        <v>-3.4579755638882999E-2</v>
      </c>
    </row>
    <row r="1249" spans="1:17" hidden="1" x14ac:dyDescent="0.3">
      <c r="A1249" t="s">
        <v>2658</v>
      </c>
      <c r="B1249" t="s">
        <v>2659</v>
      </c>
      <c r="C1249" t="str">
        <f>IFERROR(VLOOKUP(Table1[[#This Row],[Ticker]],[1]!Table2[[Symbol]:[Industry]],2,FALSE),"-")</f>
        <v>-</v>
      </c>
      <c r="D1249" t="s">
        <v>193</v>
      </c>
      <c r="E1249">
        <v>1683.351255</v>
      </c>
      <c r="F1249">
        <v>124.43</v>
      </c>
      <c r="G1249">
        <v>11.702834548895099</v>
      </c>
      <c r="H1249">
        <v>-8.4032546202573304</v>
      </c>
      <c r="I1249">
        <v>13.880948177755901</v>
      </c>
      <c r="J1249">
        <v>1.12094815819389</v>
      </c>
      <c r="K1249">
        <v>126.834195873797</v>
      </c>
      <c r="L1249">
        <v>117.916514529834</v>
      </c>
      <c r="M1249">
        <v>54.936960378680197</v>
      </c>
      <c r="N1249">
        <v>0.52110519874249805</v>
      </c>
      <c r="O1249">
        <v>26.175359639958199</v>
      </c>
      <c r="P1249">
        <v>58.106734434561602</v>
      </c>
      <c r="Q1249">
        <v>8.9042870288310996E-2</v>
      </c>
    </row>
    <row r="1250" spans="1:17" hidden="1" x14ac:dyDescent="0.3">
      <c r="A1250" t="s">
        <v>2660</v>
      </c>
      <c r="B1250" t="s">
        <v>2661</v>
      </c>
      <c r="C1250" t="str">
        <f>IFERROR(VLOOKUP(Table1[[#This Row],[Ticker]],[1]!Table2[[Symbol]:[Industry]],2,FALSE),"-")</f>
        <v>-</v>
      </c>
      <c r="D1250" t="s">
        <v>121</v>
      </c>
      <c r="E1250">
        <v>1681.25038464</v>
      </c>
      <c r="F1250">
        <v>56.96</v>
      </c>
      <c r="G1250">
        <v>-5.2440724119145603</v>
      </c>
      <c r="H1250">
        <v>-9.6732421443078795</v>
      </c>
      <c r="I1250">
        <v>-40.645283015013199</v>
      </c>
      <c r="J1250">
        <v>-7.07803847773227</v>
      </c>
      <c r="K1250">
        <v>57.8157411000632</v>
      </c>
      <c r="L1250">
        <v>57.930710920988503</v>
      </c>
      <c r="M1250">
        <v>37.096472397375699</v>
      </c>
      <c r="N1250">
        <v>1.7479507585860601</v>
      </c>
      <c r="O1250">
        <v>51.5098314606741</v>
      </c>
      <c r="P1250">
        <v>26.1991802370665</v>
      </c>
      <c r="Q1250">
        <v>8.6737868115192004E-2</v>
      </c>
    </row>
    <row r="1251" spans="1:17" hidden="1" x14ac:dyDescent="0.3">
      <c r="A1251" t="s">
        <v>2662</v>
      </c>
      <c r="B1251" t="s">
        <v>2663</v>
      </c>
      <c r="C1251" t="str">
        <f>IFERROR(VLOOKUP(Table1[[#This Row],[Ticker]],[1]!Table2[[Symbol]:[Industry]],2,FALSE),"-")</f>
        <v>-</v>
      </c>
      <c r="D1251" t="s">
        <v>226</v>
      </c>
      <c r="E1251">
        <v>1674.9687471</v>
      </c>
      <c r="F1251">
        <v>977.35</v>
      </c>
      <c r="G1251">
        <v>145.182939487976</v>
      </c>
      <c r="H1251">
        <v>33.215259049557197</v>
      </c>
      <c r="I1251">
        <v>45.382355646989197</v>
      </c>
      <c r="J1251">
        <v>7.2051041695770204</v>
      </c>
      <c r="K1251">
        <v>793.59151864560704</v>
      </c>
      <c r="L1251">
        <v>651.93554774596305</v>
      </c>
      <c r="M1251">
        <v>79.6403660481147</v>
      </c>
      <c r="N1251">
        <v>1.2360104570108601</v>
      </c>
      <c r="O1251">
        <v>3.6066915639228498</v>
      </c>
      <c r="P1251">
        <v>193.49849849849801</v>
      </c>
      <c r="Q1251">
        <v>0.13773436064189401</v>
      </c>
    </row>
    <row r="1252" spans="1:17" hidden="1" x14ac:dyDescent="0.3">
      <c r="A1252" t="s">
        <v>2664</v>
      </c>
      <c r="B1252" t="s">
        <v>2665</v>
      </c>
      <c r="C1252" t="str">
        <f>IFERROR(VLOOKUP(Table1[[#This Row],[Ticker]],[1]!Table2[[Symbol]:[Industry]],2,FALSE),"-")</f>
        <v>-</v>
      </c>
      <c r="D1252" t="s">
        <v>127</v>
      </c>
      <c r="E1252">
        <v>1669.61778</v>
      </c>
      <c r="F1252">
        <v>43.32</v>
      </c>
      <c r="G1252">
        <v>235.71386549603</v>
      </c>
      <c r="H1252">
        <v>50.193033333232599</v>
      </c>
      <c r="I1252">
        <v>21.833217501602899</v>
      </c>
      <c r="J1252">
        <v>14.3498035002306</v>
      </c>
      <c r="K1252">
        <v>32.377345503434199</v>
      </c>
      <c r="L1252">
        <v>26.563686556701501</v>
      </c>
      <c r="M1252">
        <v>88.261093663550895</v>
      </c>
      <c r="N1252">
        <v>2.01821010168503</v>
      </c>
      <c r="O1252">
        <v>4.2705447830101599</v>
      </c>
      <c r="P1252">
        <v>278.34061135371098</v>
      </c>
      <c r="Q1252">
        <v>0.117567806396761</v>
      </c>
    </row>
    <row r="1253" spans="1:17" hidden="1" x14ac:dyDescent="0.3">
      <c r="A1253" t="s">
        <v>2666</v>
      </c>
      <c r="B1253" t="s">
        <v>2667</v>
      </c>
      <c r="C1253" t="str">
        <f>IFERROR(VLOOKUP(Table1[[#This Row],[Ticker]],[1]!Table2[[Symbol]:[Industry]],2,FALSE),"-")</f>
        <v>-</v>
      </c>
      <c r="D1253" t="s">
        <v>265</v>
      </c>
      <c r="E1253">
        <v>1668.167784</v>
      </c>
      <c r="F1253">
        <v>922.7</v>
      </c>
      <c r="G1253">
        <v>85.955261498274297</v>
      </c>
      <c r="H1253">
        <v>8.59875414783553</v>
      </c>
      <c r="I1253">
        <v>53.431573115709</v>
      </c>
      <c r="J1253">
        <v>14.5140902138622</v>
      </c>
      <c r="K1253">
        <v>752.295156349992</v>
      </c>
      <c r="L1253">
        <v>603.90879555489403</v>
      </c>
      <c r="M1253">
        <v>78.995882702656701</v>
      </c>
      <c r="N1253">
        <v>0.87104613466098402</v>
      </c>
      <c r="O1253">
        <v>2.0862685596618502</v>
      </c>
      <c r="P1253">
        <v>131.83417085427101</v>
      </c>
      <c r="Q1253">
        <v>7.0249754256869995E-2</v>
      </c>
    </row>
    <row r="1254" spans="1:17" hidden="1" x14ac:dyDescent="0.3">
      <c r="A1254" t="s">
        <v>2668</v>
      </c>
      <c r="B1254" t="s">
        <v>2669</v>
      </c>
      <c r="C1254" t="str">
        <f>IFERROR(VLOOKUP(Table1[[#This Row],[Ticker]],[1]!Table2[[Symbol]:[Industry]],2,FALSE),"-")</f>
        <v>-</v>
      </c>
      <c r="D1254" t="s">
        <v>21</v>
      </c>
      <c r="E1254">
        <v>1658.4632102099999</v>
      </c>
      <c r="F1254">
        <v>1088.3499999999999</v>
      </c>
      <c r="G1254">
        <v>49.0608982101514</v>
      </c>
      <c r="H1254">
        <v>-3.5691630225878299</v>
      </c>
      <c r="I1254">
        <v>15.182259112970099</v>
      </c>
      <c r="J1254">
        <v>-1.0074912471117701</v>
      </c>
      <c r="K1254">
        <v>1062.49570154035</v>
      </c>
      <c r="L1254">
        <v>896.14744712799495</v>
      </c>
      <c r="M1254">
        <v>59.124990616714001</v>
      </c>
      <c r="N1254">
        <v>1.0822912872655801</v>
      </c>
      <c r="O1254">
        <v>15.0273349565856</v>
      </c>
      <c r="P1254">
        <v>90.888362711567098</v>
      </c>
      <c r="Q1254">
        <v>8.4520795068887003E-2</v>
      </c>
    </row>
    <row r="1255" spans="1:17" hidden="1" x14ac:dyDescent="0.3">
      <c r="A1255" t="s">
        <v>2670</v>
      </c>
      <c r="B1255" t="s">
        <v>2671</v>
      </c>
      <c r="C1255" t="str">
        <f>IFERROR(VLOOKUP(Table1[[#This Row],[Ticker]],[1]!Table2[[Symbol]:[Industry]],2,FALSE),"-")</f>
        <v>-</v>
      </c>
      <c r="D1255" t="s">
        <v>632</v>
      </c>
      <c r="E1255">
        <v>1656.49315209</v>
      </c>
      <c r="F1255">
        <v>758.1</v>
      </c>
      <c r="G1255">
        <v>48.751855090904201</v>
      </c>
      <c r="H1255">
        <v>30.9868400694664</v>
      </c>
      <c r="I1255">
        <v>52.067584591663</v>
      </c>
      <c r="J1255">
        <v>2.3461974739239801</v>
      </c>
      <c r="K1255">
        <v>656.10365008991198</v>
      </c>
      <c r="L1255">
        <v>541.138188037551</v>
      </c>
      <c r="M1255">
        <v>55.645188158340602</v>
      </c>
      <c r="N1255">
        <v>1.1621894482545201</v>
      </c>
      <c r="O1255">
        <v>14.0878512069647</v>
      </c>
      <c r="P1255">
        <v>100.688285903375</v>
      </c>
      <c r="Q1255">
        <v>4.4620458072338998E-2</v>
      </c>
    </row>
    <row r="1256" spans="1:17" hidden="1" x14ac:dyDescent="0.3">
      <c r="A1256" t="s">
        <v>2672</v>
      </c>
      <c r="B1256" t="s">
        <v>2673</v>
      </c>
      <c r="C1256" t="str">
        <f>IFERROR(VLOOKUP(Table1[[#This Row],[Ticker]],[1]!Table2[[Symbol]:[Industry]],2,FALSE),"-")</f>
        <v>-</v>
      </c>
      <c r="D1256" t="s">
        <v>412</v>
      </c>
      <c r="E1256">
        <v>1650.4487643099999</v>
      </c>
      <c r="F1256">
        <v>528.70000000000005</v>
      </c>
      <c r="G1256">
        <v>-10.362026652263699</v>
      </c>
      <c r="H1256">
        <v>7.53064194021532</v>
      </c>
      <c r="I1256">
        <v>-18.416503507582199</v>
      </c>
      <c r="J1256">
        <v>3.0350526358968599</v>
      </c>
      <c r="K1256">
        <v>501.08409931297001</v>
      </c>
      <c r="L1256">
        <v>503.94426146590899</v>
      </c>
      <c r="M1256">
        <v>73.855893448322504</v>
      </c>
      <c r="N1256">
        <v>1.2231770143171701</v>
      </c>
      <c r="O1256">
        <v>43.455645923964397</v>
      </c>
      <c r="P1256">
        <v>30.866336633663298</v>
      </c>
      <c r="Q1256">
        <v>-2.1588326597019999E-3</v>
      </c>
    </row>
    <row r="1257" spans="1:17" hidden="1" x14ac:dyDescent="0.3">
      <c r="A1257" t="s">
        <v>2674</v>
      </c>
      <c r="B1257" t="s">
        <v>2675</v>
      </c>
      <c r="C1257" t="str">
        <f>IFERROR(VLOOKUP(Table1[[#This Row],[Ticker]],[1]!Table2[[Symbol]:[Industry]],2,FALSE),"-")</f>
        <v>-</v>
      </c>
      <c r="D1257" t="s">
        <v>121</v>
      </c>
      <c r="E1257">
        <v>1645.2343738439999</v>
      </c>
      <c r="F1257">
        <v>15.48</v>
      </c>
      <c r="G1257">
        <v>-2.48192982913613</v>
      </c>
      <c r="H1257">
        <v>-6.5657920114507196</v>
      </c>
      <c r="I1257">
        <v>-40.058991853932397</v>
      </c>
      <c r="J1257">
        <v>-7.7389144258604796</v>
      </c>
      <c r="K1257">
        <v>16.610627704410302</v>
      </c>
      <c r="L1257">
        <v>16.713555347549999</v>
      </c>
      <c r="M1257">
        <v>37.114621300184197</v>
      </c>
      <c r="N1257">
        <v>0.65733406254701598</v>
      </c>
      <c r="O1257">
        <v>70.252884057785593</v>
      </c>
      <c r="P1257">
        <v>31.3508979426277</v>
      </c>
      <c r="Q1257">
        <v>3.8366072357719001E-2</v>
      </c>
    </row>
    <row r="1258" spans="1:17" hidden="1" x14ac:dyDescent="0.3">
      <c r="A1258" t="s">
        <v>2676</v>
      </c>
      <c r="B1258" t="s">
        <v>2677</v>
      </c>
      <c r="C1258" t="str">
        <f>IFERROR(VLOOKUP(Table1[[#This Row],[Ticker]],[1]!Table2[[Symbol]:[Industry]],2,FALSE),"-")</f>
        <v>-</v>
      </c>
      <c r="D1258" t="s">
        <v>133</v>
      </c>
      <c r="E1258">
        <v>1640.0394641749999</v>
      </c>
      <c r="F1258">
        <v>736.75</v>
      </c>
      <c r="G1258">
        <v>-14.132830073242101</v>
      </c>
      <c r="H1258">
        <v>26.125951019008699</v>
      </c>
      <c r="I1258">
        <v>24.713958556849001</v>
      </c>
      <c r="J1258">
        <v>3.51167440695236</v>
      </c>
      <c r="K1258">
        <v>643.91766044695305</v>
      </c>
      <c r="L1258">
        <v>595.40800173297498</v>
      </c>
      <c r="M1258">
        <v>64.047420418599202</v>
      </c>
      <c r="N1258">
        <v>2.2635920218973502</v>
      </c>
      <c r="O1258">
        <v>6.6847641669494298</v>
      </c>
      <c r="P1258">
        <v>47.571357035553298</v>
      </c>
      <c r="Q1258">
        <v>-8.3246429381023002E-2</v>
      </c>
    </row>
    <row r="1259" spans="1:17" hidden="1" x14ac:dyDescent="0.3">
      <c r="A1259" t="s">
        <v>2678</v>
      </c>
      <c r="B1259" t="s">
        <v>2679</v>
      </c>
      <c r="C1259" t="str">
        <f>IFERROR(VLOOKUP(Table1[[#This Row],[Ticker]],[1]!Table2[[Symbol]:[Industry]],2,FALSE),"-")</f>
        <v>-</v>
      </c>
      <c r="D1259" t="s">
        <v>193</v>
      </c>
      <c r="E1259">
        <v>1630.0752</v>
      </c>
      <c r="F1259">
        <v>1306.1500000000001</v>
      </c>
      <c r="G1259">
        <v>36.384540520961501</v>
      </c>
      <c r="H1259">
        <v>0.92760350087014898</v>
      </c>
      <c r="I1259">
        <v>15.92042479477</v>
      </c>
      <c r="J1259">
        <v>-4.67263471331212</v>
      </c>
      <c r="K1259">
        <v>1207.0030074261699</v>
      </c>
      <c r="L1259">
        <v>1058.5862936291401</v>
      </c>
      <c r="M1259">
        <v>59.3596491959578</v>
      </c>
      <c r="N1259">
        <v>0.454915996605674</v>
      </c>
      <c r="O1259">
        <v>14.8413275657466</v>
      </c>
      <c r="P1259">
        <v>74.397489819079993</v>
      </c>
      <c r="Q1259">
        <v>4.3215993160196003E-2</v>
      </c>
    </row>
    <row r="1260" spans="1:17" hidden="1" x14ac:dyDescent="0.3">
      <c r="A1260" t="s">
        <v>2680</v>
      </c>
      <c r="B1260" t="s">
        <v>2681</v>
      </c>
      <c r="C1260" t="str">
        <f>IFERROR(VLOOKUP(Table1[[#This Row],[Ticker]],[1]!Table2[[Symbol]:[Industry]],2,FALSE),"-")</f>
        <v>-</v>
      </c>
      <c r="D1260" t="s">
        <v>561</v>
      </c>
      <c r="E1260">
        <v>1629.6926947750001</v>
      </c>
      <c r="F1260">
        <v>94.75</v>
      </c>
      <c r="G1260">
        <v>20.183833524734101</v>
      </c>
      <c r="H1260">
        <v>-5.2626319907783303</v>
      </c>
      <c r="I1260">
        <v>21.887124192737801</v>
      </c>
      <c r="J1260">
        <v>4.9329341895903697E-2</v>
      </c>
      <c r="K1260">
        <v>91.922759043072503</v>
      </c>
      <c r="L1260">
        <v>81.832471672338301</v>
      </c>
      <c r="M1260">
        <v>60.637247888984703</v>
      </c>
      <c r="N1260">
        <v>0.31187679095710302</v>
      </c>
      <c r="O1260">
        <v>10.765171503957699</v>
      </c>
      <c r="P1260">
        <v>69.347631814119694</v>
      </c>
      <c r="Q1260">
        <v>-4.6709177695039997E-3</v>
      </c>
    </row>
    <row r="1261" spans="1:17" hidden="1" x14ac:dyDescent="0.3">
      <c r="A1261" t="s">
        <v>2682</v>
      </c>
      <c r="B1261" t="s">
        <v>2683</v>
      </c>
      <c r="C1261" t="str">
        <f>IFERROR(VLOOKUP(Table1[[#This Row],[Ticker]],[1]!Table2[[Symbol]:[Industry]],2,FALSE),"-")</f>
        <v>-</v>
      </c>
      <c r="D1261" t="s">
        <v>669</v>
      </c>
      <c r="E1261">
        <v>1625.0648880000001</v>
      </c>
      <c r="F1261">
        <v>234.8</v>
      </c>
      <c r="G1261">
        <v>-41.385521147488497</v>
      </c>
      <c r="H1261">
        <v>-14.6491771142933</v>
      </c>
      <c r="I1261">
        <v>-26.6305627574087</v>
      </c>
      <c r="J1261">
        <v>-3.6262883669657699</v>
      </c>
      <c r="K1261">
        <v>250.72254169696001</v>
      </c>
      <c r="L1261">
        <v>261.32866942810898</v>
      </c>
      <c r="M1261">
        <v>50.323677605611898</v>
      </c>
      <c r="N1261">
        <v>1.22309790306522</v>
      </c>
      <c r="O1261">
        <v>40.971039182282702</v>
      </c>
      <c r="P1261">
        <v>6.1962912709181399</v>
      </c>
      <c r="Q1261">
        <v>5.0861531441809001E-2</v>
      </c>
    </row>
    <row r="1262" spans="1:17" hidden="1" x14ac:dyDescent="0.3">
      <c r="A1262" t="s">
        <v>2684</v>
      </c>
      <c r="B1262" t="s">
        <v>2685</v>
      </c>
      <c r="C1262" t="str">
        <f>IFERROR(VLOOKUP(Table1[[#This Row],[Ticker]],[1]!Table2[[Symbol]:[Industry]],2,FALSE),"-")</f>
        <v>-</v>
      </c>
      <c r="D1262" t="s">
        <v>785</v>
      </c>
      <c r="E1262">
        <v>1620.7805284440001</v>
      </c>
      <c r="F1262">
        <v>74.19</v>
      </c>
      <c r="G1262">
        <v>125.97183144976201</v>
      </c>
      <c r="H1262">
        <v>8.2503190525953602</v>
      </c>
      <c r="I1262">
        <v>2.6800824494889302</v>
      </c>
      <c r="J1262">
        <v>5.7311971647086599</v>
      </c>
      <c r="K1262">
        <v>66.271569864775401</v>
      </c>
      <c r="L1262">
        <v>55.9832849892341</v>
      </c>
      <c r="M1262">
        <v>74.836002143824103</v>
      </c>
      <c r="N1262">
        <v>1.0744712704111701</v>
      </c>
      <c r="O1262">
        <v>4.4615177247607498</v>
      </c>
      <c r="P1262">
        <v>166.39138240574499</v>
      </c>
      <c r="Q1262">
        <v>0.22212834943680199</v>
      </c>
    </row>
    <row r="1263" spans="1:17" hidden="1" x14ac:dyDescent="0.3">
      <c r="A1263" t="s">
        <v>2686</v>
      </c>
      <c r="B1263" t="s">
        <v>2687</v>
      </c>
      <c r="C1263" t="str">
        <f>IFERROR(VLOOKUP(Table1[[#This Row],[Ticker]],[1]!Table2[[Symbol]:[Industry]],2,FALSE),"-")</f>
        <v>-</v>
      </c>
      <c r="D1263" t="s">
        <v>2598</v>
      </c>
      <c r="E1263">
        <v>1620.665424</v>
      </c>
      <c r="F1263">
        <v>655.8</v>
      </c>
      <c r="G1263">
        <v>2458.1442452428601</v>
      </c>
      <c r="H1263">
        <v>-12.916449572469901</v>
      </c>
      <c r="I1263">
        <v>22.838930232183898</v>
      </c>
      <c r="J1263">
        <v>-9.5073694480468394</v>
      </c>
      <c r="K1263">
        <v>721.90363924467101</v>
      </c>
      <c r="L1263">
        <v>510.69451367694001</v>
      </c>
      <c r="M1263">
        <v>29.2373589189475</v>
      </c>
      <c r="N1263">
        <v>0.34408602150537598</v>
      </c>
      <c r="O1263">
        <v>45.166209210124997</v>
      </c>
      <c r="P1263">
        <v>2523.1999999999998</v>
      </c>
    </row>
    <row r="1264" spans="1:17" hidden="1" x14ac:dyDescent="0.3">
      <c r="A1264" t="s">
        <v>2688</v>
      </c>
      <c r="B1264" t="s">
        <v>2689</v>
      </c>
      <c r="C1264" t="str">
        <f>IFERROR(VLOOKUP(Table1[[#This Row],[Ticker]],[1]!Table2[[Symbol]:[Industry]],2,FALSE),"-")</f>
        <v>-</v>
      </c>
      <c r="D1264" t="s">
        <v>602</v>
      </c>
      <c r="E1264">
        <v>1619.7045541750001</v>
      </c>
      <c r="F1264">
        <v>271.45</v>
      </c>
      <c r="G1264">
        <v>-0.93150873481193097</v>
      </c>
      <c r="H1264">
        <v>5.6617523236904903</v>
      </c>
      <c r="I1264">
        <v>-1.7011484462465001</v>
      </c>
      <c r="J1264">
        <v>-2.1807010450256001</v>
      </c>
      <c r="K1264">
        <v>253.388060215482</v>
      </c>
      <c r="L1264">
        <v>235.94677815338301</v>
      </c>
      <c r="M1264">
        <v>56.305653938782697</v>
      </c>
      <c r="N1264">
        <v>0.840158973033302</v>
      </c>
      <c r="O1264">
        <v>13.464726468962899</v>
      </c>
      <c r="P1264">
        <v>41.3802083333333</v>
      </c>
      <c r="Q1264">
        <v>-2.244989328118E-3</v>
      </c>
    </row>
    <row r="1265" spans="1:17" hidden="1" x14ac:dyDescent="0.3">
      <c r="A1265" t="s">
        <v>2690</v>
      </c>
      <c r="B1265" t="s">
        <v>2691</v>
      </c>
      <c r="C1265" t="str">
        <f>IFERROR(VLOOKUP(Table1[[#This Row],[Ticker]],[1]!Table2[[Symbol]:[Industry]],2,FALSE),"-")</f>
        <v>-</v>
      </c>
      <c r="D1265" t="s">
        <v>446</v>
      </c>
      <c r="E1265">
        <v>1616.400318</v>
      </c>
      <c r="F1265">
        <v>10.4</v>
      </c>
      <c r="G1265">
        <v>-47.097134067479203</v>
      </c>
      <c r="H1265">
        <v>-2.4908510532860801</v>
      </c>
      <c r="I1265">
        <v>-38.679591675913002</v>
      </c>
      <c r="J1265">
        <v>-13.4097234149169</v>
      </c>
      <c r="K1265">
        <v>11.097996100461501</v>
      </c>
      <c r="L1265">
        <v>11.9837070712813</v>
      </c>
      <c r="M1265">
        <v>39.957827155055</v>
      </c>
      <c r="N1265">
        <v>2.06522018326182</v>
      </c>
      <c r="O1265">
        <v>61.858974358974301</v>
      </c>
      <c r="P1265">
        <v>5.0505050505050599</v>
      </c>
      <c r="Q1265">
        <v>0.1069913454296</v>
      </c>
    </row>
    <row r="1266" spans="1:17" hidden="1" x14ac:dyDescent="0.3">
      <c r="A1266" t="s">
        <v>2692</v>
      </c>
      <c r="B1266" t="s">
        <v>2693</v>
      </c>
      <c r="C1266" t="str">
        <f>IFERROR(VLOOKUP(Table1[[#This Row],[Ticker]],[1]!Table2[[Symbol]:[Industry]],2,FALSE),"-")</f>
        <v>-</v>
      </c>
      <c r="D1266" t="s">
        <v>72</v>
      </c>
      <c r="E1266">
        <v>1608.670535776</v>
      </c>
      <c r="F1266">
        <v>291.19</v>
      </c>
      <c r="G1266">
        <v>71.103527506495595</v>
      </c>
      <c r="H1266">
        <v>36.135512011616299</v>
      </c>
      <c r="I1266">
        <v>73.959312421176094</v>
      </c>
      <c r="J1266">
        <v>7.6280204387372503</v>
      </c>
      <c r="K1266">
        <v>214.794914418773</v>
      </c>
      <c r="L1266">
        <v>174.555875360942</v>
      </c>
      <c r="M1266">
        <v>81.1203343426468</v>
      </c>
      <c r="N1266">
        <v>0.59312991130922299</v>
      </c>
      <c r="O1266">
        <v>0</v>
      </c>
      <c r="P1266">
        <v>105.787985865724</v>
      </c>
      <c r="Q1266">
        <v>2.5294148201216001E-2</v>
      </c>
    </row>
    <row r="1267" spans="1:17" hidden="1" x14ac:dyDescent="0.3">
      <c r="A1267" t="s">
        <v>2694</v>
      </c>
      <c r="B1267" t="s">
        <v>2695</v>
      </c>
      <c r="C1267" t="str">
        <f>IFERROR(VLOOKUP(Table1[[#This Row],[Ticker]],[1]!Table2[[Symbol]:[Industry]],2,FALSE),"-")</f>
        <v>-</v>
      </c>
      <c r="D1267" t="s">
        <v>300</v>
      </c>
      <c r="E1267">
        <v>1602.8711200799901</v>
      </c>
      <c r="F1267">
        <v>956.4</v>
      </c>
      <c r="G1267">
        <v>103.811481988528</v>
      </c>
      <c r="H1267">
        <v>79.999621087568698</v>
      </c>
      <c r="I1267">
        <v>30.483426098501099</v>
      </c>
      <c r="J1267">
        <v>8.5746112557825995</v>
      </c>
      <c r="K1267">
        <v>664.28025828830198</v>
      </c>
      <c r="L1267">
        <v>551.77157021628796</v>
      </c>
      <c r="M1267">
        <v>68.544160694365601</v>
      </c>
      <c r="N1267">
        <v>1.6545874841528301</v>
      </c>
      <c r="O1267">
        <v>5.62526139690506</v>
      </c>
      <c r="P1267">
        <v>185.492537313432</v>
      </c>
      <c r="Q1267">
        <v>0.21131531837546899</v>
      </c>
    </row>
    <row r="1268" spans="1:17" hidden="1" x14ac:dyDescent="0.3">
      <c r="A1268" t="s">
        <v>2696</v>
      </c>
      <c r="B1268" t="s">
        <v>2697</v>
      </c>
      <c r="C1268" t="str">
        <f>IFERROR(VLOOKUP(Table1[[#This Row],[Ticker]],[1]!Table2[[Symbol]:[Industry]],2,FALSE),"-")</f>
        <v>-</v>
      </c>
      <c r="D1268" t="s">
        <v>136</v>
      </c>
      <c r="E1268">
        <v>1602.2523719999999</v>
      </c>
      <c r="F1268">
        <v>2303</v>
      </c>
      <c r="G1268">
        <v>203.42933930943499</v>
      </c>
      <c r="H1268">
        <v>22.705315286798999</v>
      </c>
      <c r="I1268">
        <v>132.31208861903701</v>
      </c>
      <c r="J1268">
        <v>8.6800256450752702</v>
      </c>
      <c r="K1268">
        <v>1975.590399684</v>
      </c>
      <c r="L1268">
        <v>1455.6884482221701</v>
      </c>
      <c r="M1268">
        <v>60.323565108975899</v>
      </c>
      <c r="N1268">
        <v>2.01544214735631</v>
      </c>
      <c r="O1268">
        <v>13.504125054277001</v>
      </c>
      <c r="P1268">
        <v>306.35200705778499</v>
      </c>
      <c r="Q1268">
        <v>0.242708614681034</v>
      </c>
    </row>
    <row r="1269" spans="1:17" hidden="1" x14ac:dyDescent="0.3">
      <c r="A1269" t="s">
        <v>2698</v>
      </c>
      <c r="B1269" t="s">
        <v>2699</v>
      </c>
      <c r="C1269" t="str">
        <f>IFERROR(VLOOKUP(Table1[[#This Row],[Ticker]],[1]!Table2[[Symbol]:[Industry]],2,FALSE),"-")</f>
        <v>-</v>
      </c>
      <c r="D1269" t="s">
        <v>740</v>
      </c>
      <c r="E1269">
        <v>1600.688876189</v>
      </c>
      <c r="F1269">
        <v>7.93</v>
      </c>
      <c r="G1269">
        <v>-89.805249706629297</v>
      </c>
      <c r="H1269">
        <v>8.9454159628018406</v>
      </c>
      <c r="I1269">
        <v>-68.645388433524701</v>
      </c>
      <c r="J1269">
        <v>-1.29115323183063</v>
      </c>
      <c r="K1269">
        <v>10.907096275141299</v>
      </c>
      <c r="L1269">
        <v>16.164675178934701</v>
      </c>
      <c r="M1269">
        <v>85.962502875763406</v>
      </c>
      <c r="N1269">
        <v>0.82007569225060295</v>
      </c>
      <c r="O1269">
        <v>189.40731399747699</v>
      </c>
      <c r="P1269">
        <v>16.617647058823501</v>
      </c>
      <c r="Q1269">
        <v>-6.3778351207860002E-3</v>
      </c>
    </row>
    <row r="1270" spans="1:17" hidden="1" x14ac:dyDescent="0.3">
      <c r="A1270" t="s">
        <v>2700</v>
      </c>
      <c r="B1270" t="s">
        <v>2701</v>
      </c>
      <c r="C1270" t="str">
        <f>IFERROR(VLOOKUP(Table1[[#This Row],[Ticker]],[1]!Table2[[Symbol]:[Industry]],2,FALSE),"-")</f>
        <v>-</v>
      </c>
      <c r="D1270" t="s">
        <v>172</v>
      </c>
      <c r="E1270">
        <v>1599.9698988</v>
      </c>
      <c r="F1270">
        <v>1304.8</v>
      </c>
      <c r="G1270">
        <v>-19.209157343524002</v>
      </c>
      <c r="H1270">
        <v>-7.4580656065271498</v>
      </c>
      <c r="I1270">
        <v>11.5893970282563</v>
      </c>
      <c r="J1270">
        <v>5.5637519619039102</v>
      </c>
      <c r="K1270">
        <v>1265.7466919277599</v>
      </c>
      <c r="L1270">
        <v>1172.3471418655099</v>
      </c>
      <c r="M1270">
        <v>64.820701523778496</v>
      </c>
      <c r="N1270">
        <v>0.59198622213330698</v>
      </c>
      <c r="O1270">
        <v>20.708154506437701</v>
      </c>
      <c r="P1270">
        <v>45.0019447685725</v>
      </c>
      <c r="Q1270">
        <v>-5.2689860361201997E-2</v>
      </c>
    </row>
    <row r="1271" spans="1:17" hidden="1" x14ac:dyDescent="0.3">
      <c r="A1271" t="s">
        <v>2702</v>
      </c>
      <c r="B1271" t="s">
        <v>2703</v>
      </c>
      <c r="C1271" t="str">
        <f>IFERROR(VLOOKUP(Table1[[#This Row],[Ticker]],[1]!Table2[[Symbol]:[Industry]],2,FALSE),"-")</f>
        <v>-</v>
      </c>
      <c r="D1271" t="s">
        <v>561</v>
      </c>
      <c r="E1271">
        <v>1594.85217339</v>
      </c>
      <c r="F1271">
        <v>455.35</v>
      </c>
      <c r="G1271">
        <v>44.574431031028702</v>
      </c>
      <c r="H1271">
        <v>13.660970809062</v>
      </c>
      <c r="I1271">
        <v>5.3877489569778101</v>
      </c>
      <c r="J1271">
        <v>-0.80691899759640795</v>
      </c>
      <c r="K1271">
        <v>406.54407040315698</v>
      </c>
      <c r="L1271">
        <v>358.52707057818498</v>
      </c>
      <c r="M1271">
        <v>57.1174367204246</v>
      </c>
      <c r="N1271">
        <v>0.76695158210497405</v>
      </c>
      <c r="O1271">
        <v>22.696826616888099</v>
      </c>
      <c r="P1271">
        <v>80.265241488519393</v>
      </c>
      <c r="Q1271">
        <v>3.8969211553556003E-2</v>
      </c>
    </row>
    <row r="1272" spans="1:17" hidden="1" x14ac:dyDescent="0.3">
      <c r="A1272" t="s">
        <v>2704</v>
      </c>
      <c r="B1272" t="s">
        <v>2705</v>
      </c>
      <c r="C1272" t="str">
        <f>IFERROR(VLOOKUP(Table1[[#This Row],[Ticker]],[1]!Table2[[Symbol]:[Industry]],2,FALSE),"-")</f>
        <v>-</v>
      </c>
      <c r="D1272" t="s">
        <v>21</v>
      </c>
      <c r="E1272">
        <v>1590.9099681959999</v>
      </c>
      <c r="F1272">
        <v>163.32</v>
      </c>
      <c r="G1272">
        <v>74.805899378203904</v>
      </c>
      <c r="H1272">
        <v>0.26812909233062898</v>
      </c>
      <c r="I1272">
        <v>25.180018442325299</v>
      </c>
      <c r="J1272">
        <v>-0.41014986688723098</v>
      </c>
      <c r="K1272">
        <v>143.32731362238599</v>
      </c>
      <c r="L1272">
        <v>113.341219406101</v>
      </c>
      <c r="M1272">
        <v>60.736111094321501</v>
      </c>
      <c r="N1272">
        <v>0.75376186400672496</v>
      </c>
      <c r="O1272">
        <v>12.845946607886299</v>
      </c>
      <c r="P1272">
        <v>125.268965517241</v>
      </c>
      <c r="Q1272">
        <v>0.114595649390796</v>
      </c>
    </row>
    <row r="1273" spans="1:17" hidden="1" x14ac:dyDescent="0.3">
      <c r="A1273" t="s">
        <v>2706</v>
      </c>
      <c r="B1273" t="s">
        <v>2707</v>
      </c>
      <c r="C1273" t="str">
        <f>IFERROR(VLOOKUP(Table1[[#This Row],[Ticker]],[1]!Table2[[Symbol]:[Industry]],2,FALSE),"-")</f>
        <v>-</v>
      </c>
      <c r="D1273" t="s">
        <v>46</v>
      </c>
      <c r="E1273">
        <v>1588.571976767</v>
      </c>
      <c r="F1273">
        <v>70.97</v>
      </c>
      <c r="G1273">
        <v>-15.6642825125648</v>
      </c>
      <c r="H1273">
        <v>-13.514452272693401</v>
      </c>
      <c r="I1273">
        <v>-19.196332658381898</v>
      </c>
      <c r="J1273">
        <v>-5.5394290938996003</v>
      </c>
      <c r="K1273">
        <v>72.954688276672201</v>
      </c>
      <c r="L1273">
        <v>69.267056888321093</v>
      </c>
      <c r="M1273">
        <v>42.680856209468502</v>
      </c>
      <c r="N1273">
        <v>0.77516811573575495</v>
      </c>
      <c r="O1273">
        <v>31.252641961392101</v>
      </c>
      <c r="P1273">
        <v>40.534653465346501</v>
      </c>
      <c r="Q1273">
        <v>9.5197909858980995E-2</v>
      </c>
    </row>
    <row r="1274" spans="1:17" hidden="1" x14ac:dyDescent="0.3">
      <c r="A1274" t="s">
        <v>2708</v>
      </c>
      <c r="B1274" t="s">
        <v>2709</v>
      </c>
      <c r="C1274" t="str">
        <f>IFERROR(VLOOKUP(Table1[[#This Row],[Ticker]],[1]!Table2[[Symbol]:[Industry]],2,FALSE),"-")</f>
        <v>-</v>
      </c>
      <c r="D1274" t="s">
        <v>127</v>
      </c>
      <c r="E1274">
        <v>1588.4337495</v>
      </c>
      <c r="F1274">
        <v>572.65</v>
      </c>
      <c r="G1274">
        <v>54.069088666665102</v>
      </c>
      <c r="H1274">
        <v>6.1711109627790597</v>
      </c>
      <c r="I1274">
        <v>-16.699267543145599</v>
      </c>
      <c r="J1274">
        <v>12.004534653179601</v>
      </c>
      <c r="K1274">
        <v>514.54587130146103</v>
      </c>
      <c r="L1274">
        <v>482.511291800989</v>
      </c>
      <c r="M1274">
        <v>82.903343683124604</v>
      </c>
      <c r="N1274">
        <v>1.3940511010322001</v>
      </c>
      <c r="O1274">
        <v>16.772897930673199</v>
      </c>
      <c r="P1274">
        <v>120.29236391613701</v>
      </c>
      <c r="Q1274">
        <v>0.16172366011970901</v>
      </c>
    </row>
    <row r="1275" spans="1:17" hidden="1" x14ac:dyDescent="0.3">
      <c r="A1275" t="s">
        <v>2710</v>
      </c>
      <c r="B1275" t="s">
        <v>2711</v>
      </c>
      <c r="C1275" t="str">
        <f>IFERROR(VLOOKUP(Table1[[#This Row],[Ticker]],[1]!Table2[[Symbol]:[Industry]],2,FALSE),"-")</f>
        <v>-</v>
      </c>
      <c r="D1275" t="s">
        <v>2712</v>
      </c>
      <c r="E1275">
        <v>1586.3968749999999</v>
      </c>
      <c r="F1275">
        <v>1468.75</v>
      </c>
      <c r="G1275">
        <v>-47.316433388494801</v>
      </c>
      <c r="H1275">
        <v>11.3507920340484</v>
      </c>
      <c r="I1275">
        <v>-19.965118758621799</v>
      </c>
      <c r="J1275">
        <v>9.0942899299772293</v>
      </c>
      <c r="K1275">
        <v>1278.13866385707</v>
      </c>
      <c r="L1275">
        <v>1332.4372795292099</v>
      </c>
      <c r="M1275">
        <v>81.863423379815401</v>
      </c>
      <c r="N1275">
        <v>0.84747604747604699</v>
      </c>
      <c r="O1275">
        <v>23.5744680851063</v>
      </c>
      <c r="P1275">
        <v>46.144278606965102</v>
      </c>
      <c r="Q1275">
        <v>0.24060711880083799</v>
      </c>
    </row>
    <row r="1276" spans="1:17" hidden="1" x14ac:dyDescent="0.3">
      <c r="A1276" t="s">
        <v>2713</v>
      </c>
      <c r="B1276" t="s">
        <v>2714</v>
      </c>
      <c r="C1276" t="str">
        <f>IFERROR(VLOOKUP(Table1[[#This Row],[Ticker]],[1]!Table2[[Symbol]:[Industry]],2,FALSE),"-")</f>
        <v>-</v>
      </c>
      <c r="D1276" t="s">
        <v>385</v>
      </c>
      <c r="E1276">
        <v>1582.29576765</v>
      </c>
      <c r="F1276">
        <v>133.51</v>
      </c>
      <c r="G1276">
        <v>-15.0578183856812</v>
      </c>
      <c r="H1276">
        <v>5.8559732326771297</v>
      </c>
      <c r="I1276">
        <v>-10.0404288026135</v>
      </c>
      <c r="J1276">
        <v>0.67819542717318804</v>
      </c>
      <c r="K1276">
        <v>128.96899472796201</v>
      </c>
      <c r="L1276">
        <v>119.86378134521701</v>
      </c>
      <c r="M1276">
        <v>50.372998995931198</v>
      </c>
      <c r="N1276">
        <v>0.48852737314512201</v>
      </c>
      <c r="O1276">
        <v>16.920080892817001</v>
      </c>
      <c r="P1276">
        <v>41.430084745762599</v>
      </c>
      <c r="Q1276">
        <v>5.0486062842652002E-2</v>
      </c>
    </row>
    <row r="1277" spans="1:17" hidden="1" x14ac:dyDescent="0.3">
      <c r="A1277" t="s">
        <v>2715</v>
      </c>
      <c r="B1277" t="s">
        <v>2716</v>
      </c>
      <c r="C1277" t="str">
        <f>IFERROR(VLOOKUP(Table1[[#This Row],[Ticker]],[1]!Table2[[Symbol]:[Industry]],2,FALSE),"-")</f>
        <v>-</v>
      </c>
      <c r="D1277" t="s">
        <v>402</v>
      </c>
      <c r="E1277">
        <v>1578.5360991089999</v>
      </c>
      <c r="F1277">
        <v>107.37</v>
      </c>
      <c r="G1277">
        <v>-56.715427781657503</v>
      </c>
      <c r="H1277">
        <v>11.191183490437499</v>
      </c>
      <c r="I1277">
        <v>-21.670846490140001</v>
      </c>
      <c r="J1277">
        <v>14.2305024114379</v>
      </c>
      <c r="K1277">
        <v>100.06989618958499</v>
      </c>
      <c r="L1277">
        <v>111.571597841944</v>
      </c>
      <c r="M1277">
        <v>77.553026167296593</v>
      </c>
      <c r="N1277">
        <v>1.71892574749713</v>
      </c>
      <c r="O1277">
        <v>65.455900158331005</v>
      </c>
      <c r="P1277">
        <v>19.3</v>
      </c>
      <c r="Q1277">
        <v>-4.3293923311199002E-2</v>
      </c>
    </row>
    <row r="1278" spans="1:17" hidden="1" x14ac:dyDescent="0.3">
      <c r="A1278" t="s">
        <v>2717</v>
      </c>
      <c r="B1278" t="s">
        <v>2718</v>
      </c>
      <c r="C1278" t="str">
        <f>IFERROR(VLOOKUP(Table1[[#This Row],[Ticker]],[1]!Table2[[Symbol]:[Industry]],2,FALSE),"-")</f>
        <v>-</v>
      </c>
      <c r="D1278" t="s">
        <v>971</v>
      </c>
      <c r="E1278">
        <v>1576.26</v>
      </c>
      <c r="F1278">
        <v>269.47000000000003</v>
      </c>
      <c r="G1278">
        <v>18.653476436031699</v>
      </c>
      <c r="H1278">
        <v>31.164042035509301</v>
      </c>
      <c r="I1278">
        <v>38.729233026935397</v>
      </c>
      <c r="J1278">
        <v>-1.9820623227397201</v>
      </c>
      <c r="K1278">
        <v>213.51257338740899</v>
      </c>
      <c r="L1278">
        <v>190.191441595535</v>
      </c>
      <c r="M1278">
        <v>69.428764536193896</v>
      </c>
      <c r="N1278">
        <v>2.1664158681680701</v>
      </c>
      <c r="O1278">
        <v>6.1342635543845097</v>
      </c>
      <c r="P1278">
        <v>138.46902654867199</v>
      </c>
    </row>
    <row r="1279" spans="1:17" hidden="1" x14ac:dyDescent="0.3">
      <c r="A1279" t="s">
        <v>2719</v>
      </c>
      <c r="B1279" t="s">
        <v>2720</v>
      </c>
      <c r="C1279" t="str">
        <f>IFERROR(VLOOKUP(Table1[[#This Row],[Ticker]],[1]!Table2[[Symbol]:[Industry]],2,FALSE),"-")</f>
        <v>-</v>
      </c>
      <c r="D1279" t="s">
        <v>40</v>
      </c>
      <c r="E1279">
        <v>1573.9960000000001</v>
      </c>
      <c r="F1279">
        <v>46.88</v>
      </c>
      <c r="G1279">
        <v>-9.9273843299151707</v>
      </c>
      <c r="H1279">
        <v>2.6315276783531201</v>
      </c>
      <c r="I1279">
        <v>-2.21308162754362</v>
      </c>
      <c r="J1279">
        <v>2.8774116884427001</v>
      </c>
      <c r="K1279">
        <v>45.962776792131102</v>
      </c>
      <c r="L1279">
        <v>45.753719240446898</v>
      </c>
      <c r="M1279">
        <v>59.5833792366792</v>
      </c>
      <c r="N1279">
        <v>1.0358570614570599</v>
      </c>
      <c r="O1279">
        <v>69.3472696245733</v>
      </c>
      <c r="P1279">
        <v>37.8823529411764</v>
      </c>
      <c r="Q1279">
        <v>0.22661879153814199</v>
      </c>
    </row>
    <row r="1280" spans="1:17" hidden="1" x14ac:dyDescent="0.3">
      <c r="A1280" t="s">
        <v>2721</v>
      </c>
      <c r="B1280" t="s">
        <v>2722</v>
      </c>
      <c r="C1280" t="str">
        <f>IFERROR(VLOOKUP(Table1[[#This Row],[Ticker]],[1]!Table2[[Symbol]:[Industry]],2,FALSE),"-")</f>
        <v>-</v>
      </c>
      <c r="D1280" t="s">
        <v>933</v>
      </c>
      <c r="E1280">
        <v>1565.199216</v>
      </c>
      <c r="F1280">
        <v>1709.6</v>
      </c>
      <c r="G1280">
        <v>152.23318179925499</v>
      </c>
      <c r="H1280">
        <v>20.7512877246802</v>
      </c>
      <c r="I1280">
        <v>23.571026040013798</v>
      </c>
      <c r="J1280">
        <v>9.1591609025728395</v>
      </c>
      <c r="K1280">
        <v>1359.05065120735</v>
      </c>
      <c r="L1280">
        <v>1118.3631522779001</v>
      </c>
      <c r="N1280">
        <v>1.4133253632517899</v>
      </c>
      <c r="O1280">
        <v>1.1903369209171899</v>
      </c>
      <c r="P1280">
        <v>207.84190150355599</v>
      </c>
    </row>
    <row r="1281" spans="1:17" hidden="1" x14ac:dyDescent="0.3">
      <c r="A1281" t="s">
        <v>2723</v>
      </c>
      <c r="B1281" t="s">
        <v>2724</v>
      </c>
      <c r="C1281" t="str">
        <f>IFERROR(VLOOKUP(Table1[[#This Row],[Ticker]],[1]!Table2[[Symbol]:[Industry]],2,FALSE),"-")</f>
        <v>-</v>
      </c>
      <c r="D1281" t="s">
        <v>528</v>
      </c>
      <c r="E1281">
        <v>1565.1603</v>
      </c>
      <c r="F1281">
        <v>149.49</v>
      </c>
      <c r="G1281">
        <v>63.533637222167002</v>
      </c>
      <c r="H1281">
        <v>-7.2552150883737996</v>
      </c>
      <c r="I1281">
        <v>-1.3904451059827301</v>
      </c>
      <c r="J1281">
        <v>-0.46197701503139899</v>
      </c>
      <c r="K1281">
        <v>151.87268581610499</v>
      </c>
      <c r="L1281">
        <v>135.58008571743301</v>
      </c>
      <c r="M1281">
        <v>55.890767641583103</v>
      </c>
      <c r="N1281">
        <v>0.71336947972686904</v>
      </c>
      <c r="O1281">
        <v>22.416215131446901</v>
      </c>
      <c r="P1281">
        <v>96.181102362204697</v>
      </c>
      <c r="Q1281">
        <v>6.7846501698879E-2</v>
      </c>
    </row>
    <row r="1282" spans="1:17" hidden="1" x14ac:dyDescent="0.3">
      <c r="A1282" t="s">
        <v>2725</v>
      </c>
      <c r="B1282" t="s">
        <v>2726</v>
      </c>
      <c r="C1282" t="str">
        <f>IFERROR(VLOOKUP(Table1[[#This Row],[Ticker]],[1]!Table2[[Symbol]:[Industry]],2,FALSE),"-")</f>
        <v>-</v>
      </c>
      <c r="D1282" t="s">
        <v>124</v>
      </c>
      <c r="E1282">
        <v>1560.7786394</v>
      </c>
      <c r="F1282">
        <v>15154.25</v>
      </c>
      <c r="G1282">
        <v>456.938305377228</v>
      </c>
      <c r="H1282">
        <v>52.808898544121099</v>
      </c>
      <c r="I1282">
        <v>242.82398269713599</v>
      </c>
      <c r="J1282">
        <v>20.258211340887598</v>
      </c>
      <c r="K1282">
        <v>9742.3694143979592</v>
      </c>
      <c r="L1282">
        <v>6538.4245993969498</v>
      </c>
      <c r="M1282">
        <v>96.100493654835404</v>
      </c>
      <c r="N1282">
        <v>1.44078664912402</v>
      </c>
      <c r="O1282">
        <v>0</v>
      </c>
      <c r="P1282">
        <v>515.62601559961001</v>
      </c>
      <c r="Q1282">
        <v>0.159892775803431</v>
      </c>
    </row>
    <row r="1283" spans="1:17" hidden="1" x14ac:dyDescent="0.3">
      <c r="A1283" t="s">
        <v>2727</v>
      </c>
      <c r="B1283" t="s">
        <v>2728</v>
      </c>
      <c r="C1283" t="str">
        <f>IFERROR(VLOOKUP(Table1[[#This Row],[Ticker]],[1]!Table2[[Symbol]:[Industry]],2,FALSE),"-")</f>
        <v>-</v>
      </c>
      <c r="D1283" t="s">
        <v>172</v>
      </c>
      <c r="E1283">
        <v>1555.8238919999999</v>
      </c>
      <c r="F1283">
        <v>666.1</v>
      </c>
      <c r="G1283">
        <v>-73.327558550574295</v>
      </c>
      <c r="H1283">
        <v>5.5640195642917796</v>
      </c>
      <c r="I1283">
        <v>-1.7305150011585699</v>
      </c>
      <c r="J1283">
        <v>16.208846768169298</v>
      </c>
      <c r="K1283">
        <v>608.29741317705805</v>
      </c>
      <c r="L1283">
        <v>701.278957391875</v>
      </c>
      <c r="M1283">
        <v>73.200757381725197</v>
      </c>
      <c r="N1283">
        <v>1.4555920697256199</v>
      </c>
      <c r="O1283">
        <v>92.913976880348201</v>
      </c>
      <c r="P1283">
        <v>46.798898071625302</v>
      </c>
      <c r="Q1283">
        <v>4.3233796159698003E-2</v>
      </c>
    </row>
    <row r="1284" spans="1:17" hidden="1" x14ac:dyDescent="0.3">
      <c r="A1284" t="s">
        <v>2729</v>
      </c>
      <c r="B1284" t="s">
        <v>2730</v>
      </c>
      <c r="C1284" t="str">
        <f>IFERROR(VLOOKUP(Table1[[#This Row],[Ticker]],[1]!Table2[[Symbol]:[Industry]],2,FALSE),"-")</f>
        <v>-</v>
      </c>
      <c r="D1284" t="s">
        <v>92</v>
      </c>
      <c r="E1284">
        <v>1549.5825</v>
      </c>
      <c r="F1284">
        <v>153.5</v>
      </c>
      <c r="G1284">
        <v>-39.107897825416998</v>
      </c>
      <c r="H1284">
        <v>-10.8574447283855</v>
      </c>
      <c r="I1284">
        <v>-4.2969891868203796</v>
      </c>
      <c r="J1284">
        <v>2.8100087640681899</v>
      </c>
      <c r="K1284">
        <v>150.89352177165401</v>
      </c>
      <c r="L1284">
        <v>149.72774898073399</v>
      </c>
      <c r="M1284">
        <v>57.557721566459797</v>
      </c>
      <c r="N1284">
        <v>0.68869657985726296</v>
      </c>
      <c r="O1284">
        <v>32.247557003257299</v>
      </c>
      <c r="P1284">
        <v>35.301895107977003</v>
      </c>
      <c r="Q1284">
        <v>0.122425572722634</v>
      </c>
    </row>
    <row r="1285" spans="1:17" hidden="1" x14ac:dyDescent="0.3">
      <c r="A1285" t="s">
        <v>2731</v>
      </c>
      <c r="B1285" t="s">
        <v>2732</v>
      </c>
      <c r="C1285" t="str">
        <f>IFERROR(VLOOKUP(Table1[[#This Row],[Ticker]],[1]!Table2[[Symbol]:[Industry]],2,FALSE),"-")</f>
        <v>-</v>
      </c>
      <c r="D1285" t="s">
        <v>385</v>
      </c>
      <c r="E1285">
        <v>1541.9803440000001</v>
      </c>
      <c r="F1285">
        <v>249.4</v>
      </c>
      <c r="G1285">
        <v>-13.1910371802428</v>
      </c>
      <c r="H1285">
        <v>-11.632522436044001</v>
      </c>
      <c r="I1285">
        <v>-13.3779650962089</v>
      </c>
      <c r="J1285">
        <v>-3.87736012838235</v>
      </c>
      <c r="K1285">
        <v>266.030245385721</v>
      </c>
      <c r="L1285">
        <v>251.93285128501401</v>
      </c>
      <c r="M1285">
        <v>24.4591726177491</v>
      </c>
      <c r="N1285">
        <v>0.45831614865365999</v>
      </c>
      <c r="O1285">
        <v>25.080192461908499</v>
      </c>
      <c r="P1285">
        <v>23.603023169371799</v>
      </c>
      <c r="Q1285">
        <v>0.104692238514056</v>
      </c>
    </row>
    <row r="1286" spans="1:17" hidden="1" x14ac:dyDescent="0.3">
      <c r="A1286" t="s">
        <v>2733</v>
      </c>
      <c r="B1286" t="s">
        <v>2734</v>
      </c>
      <c r="C1286" t="str">
        <f>IFERROR(VLOOKUP(Table1[[#This Row],[Ticker]],[1]!Table2[[Symbol]:[Industry]],2,FALSE),"-")</f>
        <v>-</v>
      </c>
      <c r="D1286" t="s">
        <v>306</v>
      </c>
      <c r="E1286">
        <v>1540.6000668449999</v>
      </c>
      <c r="F1286">
        <v>393.15</v>
      </c>
      <c r="G1286">
        <v>82.887751736371996</v>
      </c>
      <c r="H1286">
        <v>46.366591647348201</v>
      </c>
      <c r="I1286">
        <v>100.042562504426</v>
      </c>
      <c r="J1286">
        <v>15.6045742853489</v>
      </c>
      <c r="K1286">
        <v>296.43115535597502</v>
      </c>
      <c r="M1286">
        <v>72.730078636451296</v>
      </c>
      <c r="N1286">
        <v>2.1592205454789499</v>
      </c>
      <c r="O1286">
        <v>9.1186570011445998</v>
      </c>
      <c r="P1286">
        <v>129.44266121972501</v>
      </c>
    </row>
    <row r="1287" spans="1:17" hidden="1" x14ac:dyDescent="0.3">
      <c r="A1287" t="s">
        <v>2735</v>
      </c>
      <c r="B1287" t="s">
        <v>2736</v>
      </c>
      <c r="C1287" t="str">
        <f>IFERROR(VLOOKUP(Table1[[#This Row],[Ticker]],[1]!Table2[[Symbol]:[Industry]],2,FALSE),"-")</f>
        <v>-</v>
      </c>
      <c r="D1287" t="s">
        <v>306</v>
      </c>
      <c r="E1287">
        <v>1536.066</v>
      </c>
      <c r="F1287">
        <v>526.04999999999995</v>
      </c>
      <c r="G1287">
        <v>-7.2619537783416002</v>
      </c>
      <c r="H1287">
        <v>9.4538229432368794</v>
      </c>
      <c r="I1287">
        <v>23.246852883900701</v>
      </c>
      <c r="J1287">
        <v>3.0100278705315699</v>
      </c>
      <c r="K1287">
        <v>481.133345961435</v>
      </c>
      <c r="L1287">
        <v>425.87140069104299</v>
      </c>
      <c r="M1287">
        <v>63.991206401788197</v>
      </c>
      <c r="N1287">
        <v>0.57487438314404204</v>
      </c>
      <c r="O1287">
        <v>3.4122231727022201</v>
      </c>
      <c r="P1287">
        <v>60.2833638025594</v>
      </c>
      <c r="Q1287">
        <v>1.4102747839816999E-2</v>
      </c>
    </row>
    <row r="1288" spans="1:17" hidden="1" x14ac:dyDescent="0.3">
      <c r="A1288" t="s">
        <v>2737</v>
      </c>
      <c r="B1288" t="s">
        <v>2738</v>
      </c>
      <c r="C1288" t="str">
        <f>IFERROR(VLOOKUP(Table1[[#This Row],[Ticker]],[1]!Table2[[Symbol]:[Industry]],2,FALSE),"-")</f>
        <v>-</v>
      </c>
      <c r="D1288" t="s">
        <v>51</v>
      </c>
      <c r="E1288">
        <v>1527.00018</v>
      </c>
      <c r="F1288">
        <v>2591.65</v>
      </c>
      <c r="G1288">
        <v>100.15533909686999</v>
      </c>
      <c r="H1288">
        <v>30.728181376272602</v>
      </c>
      <c r="I1288">
        <v>55.834253539776803</v>
      </c>
      <c r="J1288">
        <v>2.5795570634606602</v>
      </c>
      <c r="K1288">
        <v>2161.61877878516</v>
      </c>
      <c r="L1288">
        <v>1750.76423761091</v>
      </c>
      <c r="M1288">
        <v>66.625938373081894</v>
      </c>
      <c r="N1288">
        <v>1.26651898488204</v>
      </c>
      <c r="O1288">
        <v>6.6502035382864202</v>
      </c>
      <c r="P1288">
        <v>155.96543209876501</v>
      </c>
    </row>
    <row r="1289" spans="1:17" hidden="1" x14ac:dyDescent="0.3">
      <c r="A1289" t="s">
        <v>2739</v>
      </c>
      <c r="B1289" t="s">
        <v>2740</v>
      </c>
      <c r="C1289" t="str">
        <f>IFERROR(VLOOKUP(Table1[[#This Row],[Ticker]],[1]!Table2[[Symbol]:[Industry]],2,FALSE),"-")</f>
        <v>-</v>
      </c>
      <c r="D1289" t="s">
        <v>632</v>
      </c>
      <c r="E1289">
        <v>1524.2152939600001</v>
      </c>
      <c r="F1289">
        <v>154.81</v>
      </c>
      <c r="G1289">
        <v>-23.785182643396801</v>
      </c>
      <c r="H1289">
        <v>3.8158869601846299</v>
      </c>
      <c r="I1289">
        <v>-11.9459814117942</v>
      </c>
      <c r="J1289">
        <v>0.46770820748193198</v>
      </c>
      <c r="K1289">
        <v>142.41059500940199</v>
      </c>
      <c r="L1289">
        <v>140.06069305856499</v>
      </c>
      <c r="M1289">
        <v>65.999656942826206</v>
      </c>
      <c r="N1289">
        <v>1.2954063793482</v>
      </c>
      <c r="O1289">
        <v>21.406885860086501</v>
      </c>
      <c r="P1289">
        <v>35.205240174672397</v>
      </c>
      <c r="Q1289">
        <v>-5.7669364144237997E-2</v>
      </c>
    </row>
    <row r="1290" spans="1:17" hidden="1" x14ac:dyDescent="0.3">
      <c r="A1290" t="s">
        <v>2741</v>
      </c>
      <c r="B1290" t="s">
        <v>2742</v>
      </c>
      <c r="C1290" t="str">
        <f>IFERROR(VLOOKUP(Table1[[#This Row],[Ticker]],[1]!Table2[[Symbol]:[Industry]],2,FALSE),"-")</f>
        <v>-</v>
      </c>
      <c r="D1290" t="s">
        <v>306</v>
      </c>
      <c r="E1290">
        <v>1520.5715404099999</v>
      </c>
      <c r="F1290">
        <v>112.19</v>
      </c>
      <c r="G1290">
        <v>-28.188332917533099</v>
      </c>
      <c r="H1290">
        <v>-7.4531317550404701</v>
      </c>
      <c r="I1290">
        <v>-12.7988959035949</v>
      </c>
      <c r="J1290">
        <v>-0.161873260740205</v>
      </c>
      <c r="K1290">
        <v>113.107081579793</v>
      </c>
      <c r="L1290">
        <v>111.621299164552</v>
      </c>
      <c r="M1290">
        <v>50.827614413025302</v>
      </c>
      <c r="N1290">
        <v>0.30151518715714198</v>
      </c>
      <c r="O1290">
        <v>14.9745966663695</v>
      </c>
      <c r="P1290">
        <v>21.945652173913</v>
      </c>
      <c r="Q1290">
        <v>-1.7055474073499E-2</v>
      </c>
    </row>
    <row r="1291" spans="1:17" hidden="1" x14ac:dyDescent="0.3">
      <c r="A1291" t="s">
        <v>2743</v>
      </c>
      <c r="B1291" t="s">
        <v>2744</v>
      </c>
      <c r="C1291" t="str">
        <f>IFERROR(VLOOKUP(Table1[[#This Row],[Ticker]],[1]!Table2[[Symbol]:[Industry]],2,FALSE),"-")</f>
        <v>-</v>
      </c>
      <c r="D1291" t="s">
        <v>473</v>
      </c>
      <c r="E1291">
        <v>1520.28225312</v>
      </c>
      <c r="F1291">
        <v>733.3</v>
      </c>
      <c r="G1291">
        <v>-33.1207108945923</v>
      </c>
      <c r="H1291">
        <v>4.0585463795160903</v>
      </c>
      <c r="I1291">
        <v>1.69843198595872</v>
      </c>
      <c r="J1291">
        <v>9.3064261932828192</v>
      </c>
      <c r="K1291">
        <v>671.23491409594499</v>
      </c>
      <c r="L1291">
        <v>674.04046205778104</v>
      </c>
      <c r="M1291">
        <v>76.058520362859696</v>
      </c>
      <c r="N1291">
        <v>1.32844380056654</v>
      </c>
      <c r="O1291">
        <v>12.4232919678167</v>
      </c>
      <c r="P1291">
        <v>29.787610619469</v>
      </c>
      <c r="Q1291">
        <v>7.4191813195454995E-2</v>
      </c>
    </row>
    <row r="1292" spans="1:17" hidden="1" x14ac:dyDescent="0.3">
      <c r="A1292" t="s">
        <v>2745</v>
      </c>
      <c r="B1292" t="s">
        <v>2746</v>
      </c>
      <c r="C1292" t="str">
        <f>IFERROR(VLOOKUP(Table1[[#This Row],[Ticker]],[1]!Table2[[Symbol]:[Industry]],2,FALSE),"-")</f>
        <v>-</v>
      </c>
      <c r="D1292" t="s">
        <v>80</v>
      </c>
      <c r="E1292">
        <v>1516.6683388419999</v>
      </c>
      <c r="F1292">
        <v>102.89</v>
      </c>
      <c r="G1292">
        <v>-22.061097868711101</v>
      </c>
      <c r="H1292">
        <v>-4.34394172388782</v>
      </c>
      <c r="I1292">
        <v>-16.181244176697501</v>
      </c>
      <c r="J1292">
        <v>2.3150747942868901</v>
      </c>
      <c r="K1292">
        <v>104.487197905306</v>
      </c>
      <c r="L1292">
        <v>102.535498442793</v>
      </c>
      <c r="M1292">
        <v>61.270955943840498</v>
      </c>
      <c r="N1292">
        <v>0.41600080979173099</v>
      </c>
      <c r="O1292">
        <v>20.419865876178399</v>
      </c>
      <c r="P1292">
        <v>23.665865384615302</v>
      </c>
      <c r="Q1292">
        <v>9.0010991691500005E-4</v>
      </c>
    </row>
    <row r="1293" spans="1:17" hidden="1" x14ac:dyDescent="0.3">
      <c r="A1293" t="s">
        <v>2747</v>
      </c>
      <c r="B1293" t="s">
        <v>2748</v>
      </c>
      <c r="C1293" t="str">
        <f>IFERROR(VLOOKUP(Table1[[#This Row],[Ticker]],[1]!Table2[[Symbol]:[Industry]],2,FALSE),"-")</f>
        <v>-</v>
      </c>
      <c r="D1293" t="s">
        <v>283</v>
      </c>
      <c r="E1293">
        <v>1510.62929143</v>
      </c>
      <c r="F1293">
        <v>184.1</v>
      </c>
      <c r="G1293">
        <v>-38.126806077513002</v>
      </c>
      <c r="H1293">
        <v>6.3727303139250502</v>
      </c>
      <c r="I1293">
        <v>-20.971995309458901</v>
      </c>
      <c r="J1293">
        <v>-8.3199869143608201</v>
      </c>
      <c r="K1293">
        <v>175.64105697023101</v>
      </c>
      <c r="M1293">
        <v>46.906433758345102</v>
      </c>
      <c r="N1293">
        <v>2.4643500199043999</v>
      </c>
      <c r="O1293">
        <v>19.445953286257399</v>
      </c>
      <c r="P1293">
        <v>43.045843045843</v>
      </c>
    </row>
    <row r="1294" spans="1:17" hidden="1" x14ac:dyDescent="0.3">
      <c r="A1294" t="s">
        <v>2749</v>
      </c>
      <c r="B1294" t="s">
        <v>2750</v>
      </c>
      <c r="C1294" t="str">
        <f>IFERROR(VLOOKUP(Table1[[#This Row],[Ticker]],[1]!Table2[[Symbol]:[Industry]],2,FALSE),"-")</f>
        <v>-</v>
      </c>
      <c r="D1294" t="s">
        <v>262</v>
      </c>
      <c r="E1294">
        <v>1506.62977488</v>
      </c>
      <c r="F1294">
        <v>430.8</v>
      </c>
      <c r="G1294">
        <v>-31.251955260682099</v>
      </c>
      <c r="H1294">
        <v>6.0783497264410098</v>
      </c>
      <c r="I1294">
        <v>4.7632686898563303</v>
      </c>
      <c r="J1294">
        <v>8.7991890509025392</v>
      </c>
      <c r="K1294">
        <v>401.34884237014103</v>
      </c>
      <c r="L1294">
        <v>400.90393705749602</v>
      </c>
      <c r="M1294">
        <v>71.912943220602003</v>
      </c>
      <c r="N1294">
        <v>0.69168047429773705</v>
      </c>
      <c r="O1294">
        <v>19.266480965645201</v>
      </c>
      <c r="P1294">
        <v>48.219507999311801</v>
      </c>
      <c r="Q1294">
        <v>5.5868576529642999E-2</v>
      </c>
    </row>
    <row r="1295" spans="1:17" hidden="1" x14ac:dyDescent="0.3">
      <c r="A1295" t="s">
        <v>2751</v>
      </c>
      <c r="B1295" t="s">
        <v>2752</v>
      </c>
      <c r="C1295" t="str">
        <f>IFERROR(VLOOKUP(Table1[[#This Row],[Ticker]],[1]!Table2[[Symbol]:[Industry]],2,FALSE),"-")</f>
        <v>-</v>
      </c>
      <c r="E1295">
        <v>1504.8517878</v>
      </c>
      <c r="F1295">
        <v>818.55</v>
      </c>
      <c r="G1295">
        <v>5603.6139112278597</v>
      </c>
      <c r="H1295">
        <v>-0.58017601610573599</v>
      </c>
      <c r="I1295">
        <v>207.859071675693</v>
      </c>
      <c r="J1295">
        <v>-3.00280967354843</v>
      </c>
      <c r="K1295">
        <v>773.61119419233</v>
      </c>
      <c r="L1295">
        <v>512.17753227212495</v>
      </c>
      <c r="M1295">
        <v>86.697563023604403</v>
      </c>
      <c r="N1295">
        <v>3.2016616160547802</v>
      </c>
      <c r="O1295">
        <v>2.9747724635025201</v>
      </c>
      <c r="P1295">
        <v>5479.7546012269904</v>
      </c>
    </row>
    <row r="1296" spans="1:17" hidden="1" x14ac:dyDescent="0.3">
      <c r="A1296" t="s">
        <v>2753</v>
      </c>
      <c r="B1296" t="s">
        <v>2754</v>
      </c>
      <c r="C1296" t="str">
        <f>IFERROR(VLOOKUP(Table1[[#This Row],[Ticker]],[1]!Table2[[Symbol]:[Industry]],2,FALSE),"-")</f>
        <v>-</v>
      </c>
      <c r="D1296" t="s">
        <v>51</v>
      </c>
      <c r="E1296">
        <v>1503.929822975</v>
      </c>
      <c r="F1296">
        <v>311.95</v>
      </c>
      <c r="G1296">
        <v>10.346492433876801</v>
      </c>
      <c r="H1296">
        <v>17.525741755147902</v>
      </c>
      <c r="I1296">
        <v>11.1624667712929</v>
      </c>
      <c r="J1296">
        <v>-1.1935287606298499</v>
      </c>
      <c r="K1296">
        <v>268.696682898338</v>
      </c>
      <c r="L1296">
        <v>249.006182974415</v>
      </c>
      <c r="M1296">
        <v>72.845823324311695</v>
      </c>
      <c r="N1296">
        <v>2.68311143265257</v>
      </c>
      <c r="O1296">
        <v>4.7283218464497496</v>
      </c>
      <c r="P1296">
        <v>68.212456187651597</v>
      </c>
      <c r="Q1296">
        <v>2.9317015604496999E-2</v>
      </c>
    </row>
    <row r="1297" spans="1:17" hidden="1" x14ac:dyDescent="0.3">
      <c r="A1297" t="s">
        <v>2755</v>
      </c>
      <c r="B1297" t="s">
        <v>2756</v>
      </c>
      <c r="C1297" t="str">
        <f>IFERROR(VLOOKUP(Table1[[#This Row],[Ticker]],[1]!Table2[[Symbol]:[Industry]],2,FALSE),"-")</f>
        <v>-</v>
      </c>
      <c r="D1297" t="s">
        <v>446</v>
      </c>
      <c r="E1297">
        <v>1502.0726311999999</v>
      </c>
      <c r="F1297">
        <v>628</v>
      </c>
      <c r="G1297">
        <v>100.13875174350601</v>
      </c>
      <c r="H1297">
        <v>17.810965741665701</v>
      </c>
      <c r="I1297">
        <v>34.803460003873298</v>
      </c>
      <c r="J1297">
        <v>5.2352186381746897</v>
      </c>
      <c r="K1297">
        <v>504.46438479819301</v>
      </c>
      <c r="L1297">
        <v>419.46602946325999</v>
      </c>
      <c r="M1297">
        <v>84.786832956663204</v>
      </c>
      <c r="N1297">
        <v>2.3139264635837899</v>
      </c>
      <c r="O1297">
        <v>0.70063694267514798</v>
      </c>
      <c r="P1297">
        <v>153.12374042724699</v>
      </c>
      <c r="Q1297">
        <v>0.131881954148864</v>
      </c>
    </row>
    <row r="1298" spans="1:17" hidden="1" x14ac:dyDescent="0.3">
      <c r="A1298" t="s">
        <v>2757</v>
      </c>
      <c r="B1298" t="s">
        <v>2758</v>
      </c>
      <c r="C1298" t="str">
        <f>IFERROR(VLOOKUP(Table1[[#This Row],[Ticker]],[1]!Table2[[Symbol]:[Industry]],2,FALSE),"-")</f>
        <v>-</v>
      </c>
      <c r="D1298" t="s">
        <v>743</v>
      </c>
      <c r="E1298">
        <v>1502.0466694199999</v>
      </c>
      <c r="F1298">
        <v>271.29000000000002</v>
      </c>
      <c r="G1298">
        <v>1.06939364303933</v>
      </c>
      <c r="H1298">
        <v>-0.16573536966201399</v>
      </c>
      <c r="I1298">
        <v>0.84752411739889399</v>
      </c>
      <c r="J1298">
        <v>-3.3690545263471899E-2</v>
      </c>
      <c r="K1298">
        <v>262.96865793930499</v>
      </c>
      <c r="L1298">
        <v>243.81529055866699</v>
      </c>
      <c r="M1298">
        <v>57.335343564974302</v>
      </c>
      <c r="N1298">
        <v>0.32938571213613799</v>
      </c>
      <c r="O1298">
        <v>5.0536326440340398</v>
      </c>
      <c r="P1298">
        <v>33.712849327221598</v>
      </c>
      <c r="Q1298">
        <v>2.5420345253382999E-2</v>
      </c>
    </row>
    <row r="1299" spans="1:17" hidden="1" x14ac:dyDescent="0.3">
      <c r="A1299" t="s">
        <v>2759</v>
      </c>
      <c r="B1299" t="s">
        <v>2760</v>
      </c>
      <c r="C1299" t="str">
        <f>IFERROR(VLOOKUP(Table1[[#This Row],[Ticker]],[1]!Table2[[Symbol]:[Industry]],2,FALSE),"-")</f>
        <v>-</v>
      </c>
      <c r="D1299" t="s">
        <v>502</v>
      </c>
      <c r="E1299">
        <v>1500.2145217780001</v>
      </c>
      <c r="F1299">
        <v>244.93</v>
      </c>
      <c r="G1299">
        <v>47.1807468691756</v>
      </c>
      <c r="H1299">
        <v>71.447293746185494</v>
      </c>
      <c r="I1299">
        <v>41.294654879200102</v>
      </c>
      <c r="J1299">
        <v>29.6527397095394</v>
      </c>
      <c r="K1299">
        <v>157.84728547393499</v>
      </c>
      <c r="L1299">
        <v>147.709161976903</v>
      </c>
      <c r="M1299">
        <v>89.268116632165402</v>
      </c>
      <c r="N1299">
        <v>4.0300426070344102</v>
      </c>
      <c r="O1299">
        <v>7.2143061282815504</v>
      </c>
      <c r="P1299">
        <v>118.006230529595</v>
      </c>
      <c r="Q1299">
        <v>-2.3934036168979E-2</v>
      </c>
    </row>
    <row r="1300" spans="1:17" hidden="1" x14ac:dyDescent="0.3">
      <c r="A1300" t="s">
        <v>2761</v>
      </c>
      <c r="B1300" t="s">
        <v>2762</v>
      </c>
      <c r="C1300" t="str">
        <f>IFERROR(VLOOKUP(Table1[[#This Row],[Ticker]],[1]!Table2[[Symbol]:[Industry]],2,FALSE),"-")</f>
        <v>-</v>
      </c>
      <c r="D1300" t="s">
        <v>80</v>
      </c>
      <c r="E1300">
        <v>1499.78</v>
      </c>
      <c r="F1300">
        <v>50.84</v>
      </c>
      <c r="G1300">
        <v>-13.3728032575778</v>
      </c>
      <c r="H1300">
        <v>-1.5661004346983201</v>
      </c>
      <c r="I1300">
        <v>-7.0923025266789397</v>
      </c>
      <c r="J1300">
        <v>-11.115714635339399</v>
      </c>
      <c r="K1300">
        <v>49.960854421889998</v>
      </c>
      <c r="L1300">
        <v>48.269280985209697</v>
      </c>
      <c r="M1300">
        <v>46.361090338279901</v>
      </c>
      <c r="N1300">
        <v>1.9211538244902999</v>
      </c>
      <c r="O1300">
        <v>18.970184999036199</v>
      </c>
      <c r="P1300">
        <v>31.5394566623544</v>
      </c>
      <c r="Q1300">
        <v>3.6084567296624001E-2</v>
      </c>
    </row>
    <row r="1301" spans="1:17" hidden="1" x14ac:dyDescent="0.3">
      <c r="A1301" t="s">
        <v>2763</v>
      </c>
      <c r="B1301" t="s">
        <v>2764</v>
      </c>
      <c r="C1301" t="str">
        <f>IFERROR(VLOOKUP(Table1[[#This Row],[Ticker]],[1]!Table2[[Symbol]:[Industry]],2,FALSE),"-")</f>
        <v>-</v>
      </c>
      <c r="D1301" t="s">
        <v>21</v>
      </c>
      <c r="E1301">
        <v>1495.6056469799901</v>
      </c>
      <c r="F1301">
        <v>403.95</v>
      </c>
      <c r="G1301">
        <v>14.877315826885599</v>
      </c>
      <c r="H1301">
        <v>2.1076907557820301</v>
      </c>
      <c r="I1301">
        <v>19.050523721291501</v>
      </c>
      <c r="J1301">
        <v>-5.1284331346843102</v>
      </c>
      <c r="K1301">
        <v>370.99276157718498</v>
      </c>
      <c r="L1301">
        <v>333.49973414148099</v>
      </c>
      <c r="M1301">
        <v>59.157977612643201</v>
      </c>
      <c r="N1301">
        <v>1.23135794036344</v>
      </c>
      <c r="O1301">
        <v>11.350414655279099</v>
      </c>
      <c r="P1301">
        <v>62.620772946859901</v>
      </c>
      <c r="Q1301">
        <v>-1.3627139626614E-2</v>
      </c>
    </row>
    <row r="1302" spans="1:17" hidden="1" x14ac:dyDescent="0.3">
      <c r="A1302" t="s">
        <v>2765</v>
      </c>
      <c r="B1302" t="s">
        <v>2766</v>
      </c>
      <c r="C1302" t="str">
        <f>IFERROR(VLOOKUP(Table1[[#This Row],[Ticker]],[1]!Table2[[Symbol]:[Industry]],2,FALSE),"-")</f>
        <v>-</v>
      </c>
      <c r="D1302" t="s">
        <v>57</v>
      </c>
      <c r="E1302">
        <v>1489.98</v>
      </c>
      <c r="F1302">
        <v>980.25</v>
      </c>
      <c r="G1302">
        <v>146.115529026649</v>
      </c>
      <c r="H1302">
        <v>26.2262118743031</v>
      </c>
      <c r="I1302">
        <v>84.731080180104001</v>
      </c>
      <c r="J1302">
        <v>5.2826057483454498</v>
      </c>
      <c r="K1302">
        <v>828.17035944366296</v>
      </c>
      <c r="L1302">
        <v>629.52255197700401</v>
      </c>
      <c r="M1302">
        <v>62.668672881417599</v>
      </c>
      <c r="N1302">
        <v>0.91412557254019999</v>
      </c>
      <c r="O1302">
        <v>9.9974496301963693</v>
      </c>
      <c r="P1302">
        <v>192.13232007152399</v>
      </c>
      <c r="Q1302">
        <v>0.17717478445455601</v>
      </c>
    </row>
    <row r="1303" spans="1:17" hidden="1" x14ac:dyDescent="0.3">
      <c r="A1303" t="s">
        <v>2767</v>
      </c>
      <c r="B1303" t="s">
        <v>2768</v>
      </c>
      <c r="C1303" t="str">
        <f>IFERROR(VLOOKUP(Table1[[#This Row],[Ticker]],[1]!Table2[[Symbol]:[Industry]],2,FALSE),"-")</f>
        <v>-</v>
      </c>
      <c r="D1303" t="s">
        <v>412</v>
      </c>
      <c r="E1303">
        <v>1487.5148717540001</v>
      </c>
      <c r="F1303">
        <v>37.090000000000003</v>
      </c>
      <c r="G1303">
        <v>26.642135538224199</v>
      </c>
      <c r="H1303">
        <v>-14.1239360860536</v>
      </c>
      <c r="I1303">
        <v>-7.3316258072620899</v>
      </c>
      <c r="J1303">
        <v>-3.5430516345538599</v>
      </c>
      <c r="K1303">
        <v>38.982514575362998</v>
      </c>
      <c r="L1303">
        <v>35.345791788887702</v>
      </c>
      <c r="M1303">
        <v>34.859047691708398</v>
      </c>
      <c r="N1303">
        <v>0.69117134809536596</v>
      </c>
      <c r="O1303">
        <v>25.370719870584999</v>
      </c>
      <c r="P1303">
        <v>81.813725490196106</v>
      </c>
      <c r="Q1303">
        <v>2.0238317998379999E-3</v>
      </c>
    </row>
    <row r="1304" spans="1:17" hidden="1" x14ac:dyDescent="0.3">
      <c r="A1304" t="s">
        <v>2769</v>
      </c>
      <c r="B1304" t="s">
        <v>2770</v>
      </c>
      <c r="C1304" t="str">
        <f>IFERROR(VLOOKUP(Table1[[#This Row],[Ticker]],[1]!Table2[[Symbol]:[Industry]],2,FALSE),"-")</f>
        <v>-</v>
      </c>
      <c r="D1304" t="s">
        <v>226</v>
      </c>
      <c r="E1304">
        <v>1487.4533249999999</v>
      </c>
      <c r="F1304">
        <v>981.25</v>
      </c>
      <c r="G1304">
        <v>54.902294574441498</v>
      </c>
      <c r="H1304">
        <v>-25.225126274282601</v>
      </c>
      <c r="I1304">
        <v>-26.961068939930001</v>
      </c>
      <c r="J1304">
        <v>-10.1978224537547</v>
      </c>
      <c r="K1304">
        <v>1133.7291299738099</v>
      </c>
      <c r="L1304">
        <v>1004.05155417398</v>
      </c>
      <c r="M1304">
        <v>35.623176124696698</v>
      </c>
      <c r="N1304">
        <v>1.0068778764533499</v>
      </c>
      <c r="O1304">
        <v>52.127388535031798</v>
      </c>
      <c r="P1304">
        <v>102.863345048583</v>
      </c>
      <c r="Q1304">
        <v>0.130595856074604</v>
      </c>
    </row>
    <row r="1305" spans="1:17" hidden="1" x14ac:dyDescent="0.3">
      <c r="A1305" t="s">
        <v>2771</v>
      </c>
      <c r="B1305" t="s">
        <v>2772</v>
      </c>
      <c r="C1305" t="str">
        <f>IFERROR(VLOOKUP(Table1[[#This Row],[Ticker]],[1]!Table2[[Symbol]:[Industry]],2,FALSE),"-")</f>
        <v>-</v>
      </c>
      <c r="D1305" t="s">
        <v>2773</v>
      </c>
      <c r="E1305">
        <v>1487.21155802</v>
      </c>
      <c r="F1305">
        <v>674.95</v>
      </c>
      <c r="G1305">
        <v>1299.3242239436099</v>
      </c>
      <c r="H1305">
        <v>-2.8255409624489398</v>
      </c>
      <c r="I1305">
        <v>28.089627558687699</v>
      </c>
      <c r="J1305">
        <v>2.0467735787649701</v>
      </c>
      <c r="K1305">
        <v>655.06726891132098</v>
      </c>
      <c r="L1305">
        <v>446.16212177077898</v>
      </c>
      <c r="M1305">
        <v>46.281730813748602</v>
      </c>
      <c r="N1305">
        <v>0.73826356080966504</v>
      </c>
      <c r="O1305">
        <v>18.230980072597902</v>
      </c>
      <c r="P1305">
        <v>1337.5931842385501</v>
      </c>
    </row>
    <row r="1306" spans="1:17" hidden="1" x14ac:dyDescent="0.3">
      <c r="A1306" t="s">
        <v>2774</v>
      </c>
      <c r="B1306" t="s">
        <v>2775</v>
      </c>
      <c r="C1306" t="str">
        <f>IFERROR(VLOOKUP(Table1[[#This Row],[Ticker]],[1]!Table2[[Symbol]:[Industry]],2,FALSE),"-")</f>
        <v>-</v>
      </c>
      <c r="D1306" t="s">
        <v>262</v>
      </c>
      <c r="E1306">
        <v>1484.2635</v>
      </c>
      <c r="F1306">
        <v>1717.5</v>
      </c>
      <c r="G1306">
        <v>116.451430098738</v>
      </c>
      <c r="H1306">
        <v>3.2317888798801602</v>
      </c>
      <c r="I1306">
        <v>79.262842755079703</v>
      </c>
      <c r="J1306">
        <v>-6.4165014212456697</v>
      </c>
      <c r="K1306">
        <v>1577.1401563889401</v>
      </c>
      <c r="L1306">
        <v>1134.33250720601</v>
      </c>
      <c r="M1306">
        <v>47.736676724363399</v>
      </c>
      <c r="N1306">
        <v>0.59947598253275103</v>
      </c>
      <c r="O1306">
        <v>11.7379912663755</v>
      </c>
      <c r="P1306">
        <v>313.85542168674698</v>
      </c>
      <c r="Q1306">
        <v>0.26771488230233997</v>
      </c>
    </row>
    <row r="1307" spans="1:17" hidden="1" x14ac:dyDescent="0.3">
      <c r="A1307" t="s">
        <v>2776</v>
      </c>
      <c r="B1307" t="s">
        <v>2777</v>
      </c>
      <c r="C1307" t="str">
        <f>IFERROR(VLOOKUP(Table1[[#This Row],[Ticker]],[1]!Table2[[Symbol]:[Industry]],2,FALSE),"-")</f>
        <v>-</v>
      </c>
      <c r="D1307" t="s">
        <v>283</v>
      </c>
      <c r="E1307">
        <v>1482.44265</v>
      </c>
      <c r="F1307">
        <v>90.9</v>
      </c>
      <c r="G1307">
        <v>-25.970040471420099</v>
      </c>
      <c r="H1307">
        <v>8.0202273565994204</v>
      </c>
      <c r="I1307">
        <v>-15.8132867731348</v>
      </c>
      <c r="J1307">
        <v>4.9995444425879603</v>
      </c>
      <c r="K1307">
        <v>85.132537854053098</v>
      </c>
      <c r="L1307">
        <v>84.860296178548495</v>
      </c>
      <c r="M1307">
        <v>66.482296430671596</v>
      </c>
      <c r="N1307">
        <v>2.58184741991148</v>
      </c>
      <c r="O1307">
        <v>15.456545654565399</v>
      </c>
      <c r="P1307">
        <v>31.739130434782599</v>
      </c>
      <c r="Q1307">
        <v>3.4155339106205003E-2</v>
      </c>
    </row>
    <row r="1308" spans="1:17" hidden="1" x14ac:dyDescent="0.3">
      <c r="A1308" t="s">
        <v>2778</v>
      </c>
      <c r="B1308" t="s">
        <v>2779</v>
      </c>
      <c r="C1308" t="str">
        <f>IFERROR(VLOOKUP(Table1[[#This Row],[Ticker]],[1]!Table2[[Symbol]:[Industry]],2,FALSE),"-")</f>
        <v>-</v>
      </c>
      <c r="D1308" t="s">
        <v>133</v>
      </c>
      <c r="E1308">
        <v>1477.4310510600001</v>
      </c>
      <c r="F1308">
        <v>26.9</v>
      </c>
      <c r="G1308">
        <v>-18.698729963745901</v>
      </c>
      <c r="H1308">
        <v>-5.3736332299667096</v>
      </c>
      <c r="I1308">
        <v>-42.921436855487499</v>
      </c>
      <c r="J1308">
        <v>1.1812697426843899</v>
      </c>
      <c r="K1308">
        <v>28.5789432182466</v>
      </c>
      <c r="L1308">
        <v>28.5885195134871</v>
      </c>
      <c r="M1308">
        <v>48.382944978971899</v>
      </c>
      <c r="N1308">
        <v>0.69271764970068395</v>
      </c>
      <c r="O1308">
        <v>46.468401486988803</v>
      </c>
      <c r="P1308">
        <v>26.291079812206501</v>
      </c>
      <c r="Q1308">
        <v>0.206354198336896</v>
      </c>
    </row>
    <row r="1309" spans="1:17" hidden="1" x14ac:dyDescent="0.3">
      <c r="A1309" t="s">
        <v>2780</v>
      </c>
      <c r="B1309" t="s">
        <v>2781</v>
      </c>
      <c r="C1309" t="str">
        <f>IFERROR(VLOOKUP(Table1[[#This Row],[Ticker]],[1]!Table2[[Symbol]:[Industry]],2,FALSE),"-")</f>
        <v>-</v>
      </c>
      <c r="D1309" t="s">
        <v>89</v>
      </c>
      <c r="E1309">
        <v>1476.8635424399999</v>
      </c>
      <c r="F1309">
        <v>579.15</v>
      </c>
      <c r="G1309">
        <v>75.407403137602401</v>
      </c>
      <c r="H1309">
        <v>-3.9342117539358799</v>
      </c>
      <c r="I1309">
        <v>13.406840442057399</v>
      </c>
      <c r="J1309">
        <v>-1.0423543299775</v>
      </c>
      <c r="K1309">
        <v>576.76918290893502</v>
      </c>
      <c r="L1309">
        <v>458.29921917324998</v>
      </c>
      <c r="M1309">
        <v>43.963948102888203</v>
      </c>
      <c r="N1309">
        <v>0.26058260412303902</v>
      </c>
      <c r="O1309">
        <v>22.593455926789201</v>
      </c>
      <c r="P1309">
        <v>190.592072252885</v>
      </c>
      <c r="Q1309">
        <v>0.20580013224121199</v>
      </c>
    </row>
    <row r="1310" spans="1:17" hidden="1" x14ac:dyDescent="0.3">
      <c r="A1310" t="s">
        <v>2782</v>
      </c>
      <c r="B1310" t="s">
        <v>2783</v>
      </c>
      <c r="C1310" t="str">
        <f>IFERROR(VLOOKUP(Table1[[#This Row],[Ticker]],[1]!Table2[[Symbol]:[Industry]],2,FALSE),"-")</f>
        <v>-</v>
      </c>
      <c r="D1310" t="s">
        <v>92</v>
      </c>
      <c r="E1310">
        <v>1465.0223699999999</v>
      </c>
      <c r="F1310">
        <v>915.25</v>
      </c>
      <c r="G1310">
        <v>-7.6594930748914098</v>
      </c>
      <c r="H1310">
        <v>5.9206144250781598</v>
      </c>
      <c r="I1310">
        <v>-1.9092722786336001</v>
      </c>
      <c r="J1310">
        <v>7.66397928944009</v>
      </c>
      <c r="K1310">
        <v>817.72959891410301</v>
      </c>
      <c r="L1310">
        <v>808.23970056113501</v>
      </c>
      <c r="M1310">
        <v>82.724516398239999</v>
      </c>
      <c r="N1310">
        <v>3.0959572471749599</v>
      </c>
      <c r="O1310">
        <v>14.329418191750801</v>
      </c>
      <c r="P1310">
        <v>31.152826538654399</v>
      </c>
      <c r="Q1310">
        <v>-5.1057089552592E-2</v>
      </c>
    </row>
    <row r="1311" spans="1:17" hidden="1" x14ac:dyDescent="0.3">
      <c r="A1311" t="s">
        <v>2784</v>
      </c>
      <c r="B1311" t="s">
        <v>2785</v>
      </c>
      <c r="C1311" t="str">
        <f>IFERROR(VLOOKUP(Table1[[#This Row],[Ticker]],[1]!Table2[[Symbol]:[Industry]],2,FALSE),"-")</f>
        <v>-</v>
      </c>
      <c r="D1311" t="s">
        <v>46</v>
      </c>
      <c r="E1311">
        <v>1464.508559439</v>
      </c>
      <c r="F1311">
        <v>246.77</v>
      </c>
      <c r="G1311">
        <v>577.221609139713</v>
      </c>
      <c r="H1311">
        <v>28.8806347117184</v>
      </c>
      <c r="I1311">
        <v>109.614371326235</v>
      </c>
      <c r="J1311">
        <v>10.4844733428942</v>
      </c>
      <c r="K1311">
        <v>193.17814405579301</v>
      </c>
      <c r="L1311">
        <v>137.300851372615</v>
      </c>
      <c r="M1311">
        <v>74.331189116503097</v>
      </c>
      <c r="N1311">
        <v>1.3033196383004999</v>
      </c>
      <c r="O1311">
        <v>5.3612675770960703</v>
      </c>
      <c r="P1311">
        <v>634.43452380952294</v>
      </c>
      <c r="Q1311">
        <v>0.217534149100056</v>
      </c>
    </row>
    <row r="1312" spans="1:17" hidden="1" x14ac:dyDescent="0.3">
      <c r="A1312" t="s">
        <v>2786</v>
      </c>
      <c r="B1312" t="s">
        <v>2787</v>
      </c>
      <c r="C1312" t="str">
        <f>IFERROR(VLOOKUP(Table1[[#This Row],[Ticker]],[1]!Table2[[Symbol]:[Industry]],2,FALSE),"-")</f>
        <v>-</v>
      </c>
      <c r="D1312" t="s">
        <v>446</v>
      </c>
      <c r="E1312">
        <v>1457.2632459700001</v>
      </c>
      <c r="F1312">
        <v>600.95000000000005</v>
      </c>
      <c r="G1312">
        <v>-61.112904150865802</v>
      </c>
      <c r="H1312">
        <v>-12.7188439429993</v>
      </c>
      <c r="I1312">
        <v>-35.1239737444536</v>
      </c>
      <c r="J1312">
        <v>1.1266169518515401</v>
      </c>
      <c r="K1312">
        <v>649.23935516571396</v>
      </c>
      <c r="L1312">
        <v>688.85360841515705</v>
      </c>
      <c r="M1312">
        <v>42.005289483129701</v>
      </c>
      <c r="N1312">
        <v>0.86175863760139004</v>
      </c>
      <c r="O1312">
        <v>53.090939346035398</v>
      </c>
      <c r="P1312">
        <v>4.6495428820200404</v>
      </c>
      <c r="Q1312">
        <v>-1.3435007070072001E-2</v>
      </c>
    </row>
    <row r="1313" spans="1:17" hidden="1" x14ac:dyDescent="0.3">
      <c r="A1313" t="s">
        <v>2788</v>
      </c>
      <c r="B1313" t="s">
        <v>2789</v>
      </c>
      <c r="C1313" t="str">
        <f>IFERROR(VLOOKUP(Table1[[#This Row],[Ticker]],[1]!Table2[[Symbol]:[Industry]],2,FALSE),"-")</f>
        <v>-</v>
      </c>
      <c r="D1313" t="s">
        <v>412</v>
      </c>
      <c r="E1313">
        <v>1453.9812999999999</v>
      </c>
      <c r="F1313">
        <v>1364.6</v>
      </c>
      <c r="G1313">
        <v>316.60261265657402</v>
      </c>
      <c r="H1313">
        <v>43.834416545147398</v>
      </c>
      <c r="I1313">
        <v>183.275631219682</v>
      </c>
      <c r="J1313">
        <v>-1.44906149814475</v>
      </c>
      <c r="K1313">
        <v>1083.33910720625</v>
      </c>
      <c r="L1313">
        <v>751.12417325734896</v>
      </c>
      <c r="M1313">
        <v>66.136835775317806</v>
      </c>
      <c r="N1313">
        <v>0.43116062441840503</v>
      </c>
      <c r="O1313">
        <v>15.652938590063</v>
      </c>
      <c r="P1313">
        <v>357.07586668899597</v>
      </c>
      <c r="Q1313">
        <v>0.15800469845235099</v>
      </c>
    </row>
    <row r="1314" spans="1:17" hidden="1" x14ac:dyDescent="0.3">
      <c r="A1314" t="s">
        <v>2790</v>
      </c>
      <c r="B1314" t="s">
        <v>2791</v>
      </c>
      <c r="C1314" t="str">
        <f>IFERROR(VLOOKUP(Table1[[#This Row],[Ticker]],[1]!Table2[[Symbol]:[Industry]],2,FALSE),"-")</f>
        <v>-</v>
      </c>
      <c r="D1314" t="s">
        <v>359</v>
      </c>
      <c r="E1314">
        <v>1449.6</v>
      </c>
      <c r="F1314">
        <v>48.32</v>
      </c>
      <c r="G1314">
        <v>-15.4888908518089</v>
      </c>
      <c r="H1314">
        <v>-9.6358065747331505</v>
      </c>
      <c r="I1314">
        <v>1.6659199162451599</v>
      </c>
      <c r="J1314">
        <v>-7.8703544666367202</v>
      </c>
      <c r="K1314">
        <v>45.006368230179902</v>
      </c>
      <c r="M1314">
        <v>49.163408704948203</v>
      </c>
      <c r="N1314">
        <v>0.47360415176729898</v>
      </c>
      <c r="O1314">
        <v>17.052980132450301</v>
      </c>
      <c r="P1314">
        <v>61.066666666666599</v>
      </c>
    </row>
    <row r="1315" spans="1:17" hidden="1" x14ac:dyDescent="0.3">
      <c r="A1315" t="s">
        <v>2792</v>
      </c>
      <c r="B1315" t="s">
        <v>2793</v>
      </c>
      <c r="C1315" t="str">
        <f>IFERROR(VLOOKUP(Table1[[#This Row],[Ticker]],[1]!Table2[[Symbol]:[Industry]],2,FALSE),"-")</f>
        <v>-</v>
      </c>
      <c r="D1315" t="s">
        <v>21</v>
      </c>
      <c r="E1315">
        <v>1447.69128942</v>
      </c>
      <c r="F1315">
        <v>129.94999999999999</v>
      </c>
      <c r="G1315">
        <v>10.858917684663</v>
      </c>
      <c r="H1315">
        <v>-7.6335081948932197</v>
      </c>
      <c r="I1315">
        <v>-21.057784609672598</v>
      </c>
      <c r="J1315">
        <v>5.4653827158817601</v>
      </c>
      <c r="K1315">
        <v>125.335764525329</v>
      </c>
      <c r="L1315">
        <v>117.201889018524</v>
      </c>
      <c r="M1315">
        <v>66.508497476866495</v>
      </c>
      <c r="N1315">
        <v>0.55699147532981297</v>
      </c>
      <c r="O1315">
        <v>35.821469796075398</v>
      </c>
      <c r="P1315">
        <v>60.432098765432002</v>
      </c>
      <c r="Q1315">
        <v>1.1314624492592001E-2</v>
      </c>
    </row>
    <row r="1316" spans="1:17" hidden="1" x14ac:dyDescent="0.3">
      <c r="A1316" t="s">
        <v>2794</v>
      </c>
      <c r="B1316" t="s">
        <v>2795</v>
      </c>
      <c r="C1316" t="str">
        <f>IFERROR(VLOOKUP(Table1[[#This Row],[Ticker]],[1]!Table2[[Symbol]:[Industry]],2,FALSE),"-")</f>
        <v>-</v>
      </c>
      <c r="D1316" t="s">
        <v>21</v>
      </c>
      <c r="E1316">
        <v>1444.1280784620001</v>
      </c>
      <c r="F1316">
        <v>224.77</v>
      </c>
      <c r="G1316">
        <v>34.150082528527697</v>
      </c>
      <c r="H1316">
        <v>30.0661634025907</v>
      </c>
      <c r="I1316">
        <v>41.303852173989199</v>
      </c>
      <c r="J1316">
        <v>-8.4613730852616804</v>
      </c>
      <c r="K1316">
        <v>184.612549497088</v>
      </c>
      <c r="L1316">
        <v>155.57441076516699</v>
      </c>
      <c r="M1316">
        <v>60.605942120564301</v>
      </c>
      <c r="N1316">
        <v>1.89764645940861</v>
      </c>
      <c r="O1316">
        <v>11.1803176580504</v>
      </c>
      <c r="P1316">
        <v>91.049723756906005</v>
      </c>
      <c r="Q1316">
        <v>0.114610235447658</v>
      </c>
    </row>
    <row r="1317" spans="1:17" hidden="1" x14ac:dyDescent="0.3">
      <c r="A1317" t="s">
        <v>2796</v>
      </c>
      <c r="B1317" t="s">
        <v>2797</v>
      </c>
      <c r="C1317" t="str">
        <f>IFERROR(VLOOKUP(Table1[[#This Row],[Ticker]],[1]!Table2[[Symbol]:[Industry]],2,FALSE),"-")</f>
        <v>-</v>
      </c>
      <c r="D1317" t="s">
        <v>514</v>
      </c>
      <c r="E1317">
        <v>1440.9176009299999</v>
      </c>
      <c r="F1317">
        <v>594.70000000000005</v>
      </c>
      <c r="G1317">
        <v>1.3087798701263</v>
      </c>
      <c r="H1317">
        <v>-1.3759804030826599</v>
      </c>
      <c r="I1317">
        <v>25.280494526000901</v>
      </c>
      <c r="J1317">
        <v>8.2450248757760303</v>
      </c>
      <c r="K1317">
        <v>559.54043923305096</v>
      </c>
      <c r="L1317">
        <v>491.23910662845299</v>
      </c>
      <c r="M1317">
        <v>74.923430547353107</v>
      </c>
      <c r="N1317">
        <v>0.39374160402529801</v>
      </c>
      <c r="O1317">
        <v>14.343366403228501</v>
      </c>
      <c r="P1317">
        <v>76.1813064731151</v>
      </c>
      <c r="Q1317">
        <v>0.16291544621322701</v>
      </c>
    </row>
    <row r="1318" spans="1:17" hidden="1" x14ac:dyDescent="0.3">
      <c r="A1318" t="s">
        <v>2798</v>
      </c>
      <c r="B1318" t="s">
        <v>2799</v>
      </c>
      <c r="C1318" t="str">
        <f>IFERROR(VLOOKUP(Table1[[#This Row],[Ticker]],[1]!Table2[[Symbol]:[Industry]],2,FALSE),"-")</f>
        <v>-</v>
      </c>
      <c r="D1318" t="s">
        <v>2800</v>
      </c>
      <c r="E1318">
        <v>1432.413351147</v>
      </c>
      <c r="F1318">
        <v>220.49</v>
      </c>
      <c r="G1318">
        <v>-59.2311551415034</v>
      </c>
      <c r="H1318">
        <v>38.3062783890825</v>
      </c>
      <c r="I1318">
        <v>-19.765222176646098</v>
      </c>
      <c r="J1318">
        <v>19.3887182885119</v>
      </c>
      <c r="K1318">
        <v>178.79438859747299</v>
      </c>
      <c r="M1318">
        <v>78.499942742930898</v>
      </c>
      <c r="N1318">
        <v>2.1752138237086101</v>
      </c>
      <c r="O1318">
        <v>47.308267948659797</v>
      </c>
      <c r="P1318">
        <v>51.852617079889797</v>
      </c>
    </row>
    <row r="1319" spans="1:17" hidden="1" x14ac:dyDescent="0.3">
      <c r="A1319" t="s">
        <v>2801</v>
      </c>
      <c r="B1319" t="s">
        <v>2802</v>
      </c>
      <c r="C1319" t="str">
        <f>IFERROR(VLOOKUP(Table1[[#This Row],[Ticker]],[1]!Table2[[Symbol]:[Industry]],2,FALSE),"-")</f>
        <v>-</v>
      </c>
      <c r="D1319" t="s">
        <v>226</v>
      </c>
      <c r="E1319">
        <v>1429.9610414599999</v>
      </c>
      <c r="F1319">
        <v>374.15</v>
      </c>
      <c r="G1319">
        <v>-45.426103397549603</v>
      </c>
      <c r="H1319">
        <v>-13.5757986547258</v>
      </c>
      <c r="I1319">
        <v>-38.633835209509797</v>
      </c>
      <c r="J1319">
        <v>-1.6507696409941801</v>
      </c>
      <c r="K1319">
        <v>413.33788479664003</v>
      </c>
      <c r="L1319">
        <v>468.86244979165502</v>
      </c>
      <c r="M1319">
        <v>35.878587475094697</v>
      </c>
      <c r="N1319">
        <v>1.03838128981666</v>
      </c>
      <c r="O1319">
        <v>69.824936522784895</v>
      </c>
      <c r="P1319">
        <v>1.7403127124405</v>
      </c>
    </row>
    <row r="1320" spans="1:17" hidden="1" x14ac:dyDescent="0.3">
      <c r="A1320" t="s">
        <v>2803</v>
      </c>
      <c r="B1320" t="s">
        <v>2804</v>
      </c>
      <c r="C1320" t="str">
        <f>IFERROR(VLOOKUP(Table1[[#This Row],[Ticker]],[1]!Table2[[Symbol]:[Industry]],2,FALSE),"-")</f>
        <v>-</v>
      </c>
      <c r="D1320" t="s">
        <v>2805</v>
      </c>
      <c r="E1320">
        <v>1427.0688531999999</v>
      </c>
      <c r="F1320">
        <v>632.20000000000005</v>
      </c>
      <c r="G1320">
        <v>160.543877764684</v>
      </c>
      <c r="H1320">
        <v>31.1728349444885</v>
      </c>
      <c r="I1320">
        <v>58.836160881357898</v>
      </c>
      <c r="J1320">
        <v>17.936569540446499</v>
      </c>
      <c r="K1320">
        <v>468.72164783597299</v>
      </c>
      <c r="L1320">
        <v>341.90558071677299</v>
      </c>
      <c r="M1320">
        <v>88.441691231243595</v>
      </c>
      <c r="N1320">
        <v>1.3286026533827999</v>
      </c>
      <c r="O1320">
        <v>0</v>
      </c>
      <c r="P1320">
        <v>239.98386663081399</v>
      </c>
    </row>
    <row r="1321" spans="1:17" hidden="1" x14ac:dyDescent="0.3">
      <c r="A1321" t="s">
        <v>2806</v>
      </c>
      <c r="B1321" t="s">
        <v>2807</v>
      </c>
      <c r="C1321" t="str">
        <f>IFERROR(VLOOKUP(Table1[[#This Row],[Ticker]],[1]!Table2[[Symbol]:[Industry]],2,FALSE),"-")</f>
        <v>-</v>
      </c>
      <c r="D1321" t="s">
        <v>51</v>
      </c>
      <c r="E1321">
        <v>1424.5142553600001</v>
      </c>
      <c r="F1321">
        <v>711.2</v>
      </c>
      <c r="G1321">
        <v>10.892315696061701</v>
      </c>
      <c r="H1321">
        <v>8.05549654670269</v>
      </c>
      <c r="I1321">
        <v>-12.750132380619799</v>
      </c>
      <c r="J1321">
        <v>3.4505103812144302</v>
      </c>
      <c r="K1321">
        <v>654.84017567987996</v>
      </c>
      <c r="L1321">
        <v>604.92438339130297</v>
      </c>
      <c r="M1321">
        <v>65.908239821146395</v>
      </c>
      <c r="N1321">
        <v>1.3687696944621199</v>
      </c>
      <c r="O1321">
        <v>6.1796962879639903</v>
      </c>
      <c r="P1321">
        <v>50.677966101694899</v>
      </c>
      <c r="Q1321">
        <v>7.7237598316267003E-2</v>
      </c>
    </row>
    <row r="1322" spans="1:17" hidden="1" x14ac:dyDescent="0.3">
      <c r="A1322" t="s">
        <v>2808</v>
      </c>
      <c r="B1322" t="s">
        <v>2809</v>
      </c>
      <c r="C1322" t="str">
        <f>IFERROR(VLOOKUP(Table1[[#This Row],[Ticker]],[1]!Table2[[Symbol]:[Industry]],2,FALSE),"-")</f>
        <v>-</v>
      </c>
      <c r="D1322" t="s">
        <v>303</v>
      </c>
      <c r="E1322">
        <v>1422.0236021430001</v>
      </c>
      <c r="F1322">
        <v>21.57</v>
      </c>
      <c r="G1322">
        <v>29.332437124784398</v>
      </c>
      <c r="H1322">
        <v>-2.7909536993608501</v>
      </c>
      <c r="I1322">
        <v>-49.630768550483701</v>
      </c>
      <c r="J1322">
        <v>0.70884676816935999</v>
      </c>
      <c r="K1322">
        <v>22.672148378876098</v>
      </c>
      <c r="L1322">
        <v>24.255086564006199</v>
      </c>
      <c r="M1322">
        <v>54.179878483175401</v>
      </c>
      <c r="N1322">
        <v>1.3505569030656699</v>
      </c>
      <c r="O1322">
        <v>94.714881780250295</v>
      </c>
      <c r="P1322">
        <v>60.371747211895901</v>
      </c>
      <c r="Q1322">
        <v>8.9380954830692E-2</v>
      </c>
    </row>
    <row r="1323" spans="1:17" hidden="1" x14ac:dyDescent="0.3">
      <c r="A1323" t="s">
        <v>2810</v>
      </c>
      <c r="B1323" t="s">
        <v>2811</v>
      </c>
      <c r="C1323" t="str">
        <f>IFERROR(VLOOKUP(Table1[[#This Row],[Ticker]],[1]!Table2[[Symbol]:[Industry]],2,FALSE),"-")</f>
        <v>-</v>
      </c>
      <c r="D1323" t="s">
        <v>262</v>
      </c>
      <c r="E1323">
        <v>1416.83916</v>
      </c>
      <c r="F1323">
        <v>1416.25</v>
      </c>
      <c r="G1323">
        <v>400.87311914205901</v>
      </c>
      <c r="H1323">
        <v>-15.0821441007194</v>
      </c>
      <c r="I1323">
        <v>42.080476775946998</v>
      </c>
      <c r="J1323">
        <v>-8.1636364533071504</v>
      </c>
      <c r="K1323">
        <v>1452.86402997969</v>
      </c>
      <c r="L1323">
        <v>1133.2653317147599</v>
      </c>
      <c r="M1323">
        <v>42.726960273702602</v>
      </c>
      <c r="N1323">
        <v>0.70938232180845295</v>
      </c>
      <c r="O1323">
        <v>22.644307149161499</v>
      </c>
      <c r="P1323">
        <v>435.95080416272401</v>
      </c>
      <c r="Q1323">
        <v>0.17576793838306101</v>
      </c>
    </row>
    <row r="1324" spans="1:17" hidden="1" x14ac:dyDescent="0.3">
      <c r="A1324" t="s">
        <v>2812</v>
      </c>
      <c r="B1324" t="s">
        <v>2813</v>
      </c>
      <c r="C1324" t="str">
        <f>IFERROR(VLOOKUP(Table1[[#This Row],[Ticker]],[1]!Table2[[Symbol]:[Industry]],2,FALSE),"-")</f>
        <v>-</v>
      </c>
      <c r="D1324" t="s">
        <v>1539</v>
      </c>
      <c r="E1324">
        <v>1415.3067830760001</v>
      </c>
      <c r="F1324">
        <v>244.04</v>
      </c>
      <c r="G1324">
        <v>-51.2852460642818</v>
      </c>
      <c r="H1324">
        <v>7.6393738378006901</v>
      </c>
      <c r="I1324">
        <v>-11.544467305142399</v>
      </c>
      <c r="J1324">
        <v>9.1804330128104308</v>
      </c>
      <c r="K1324">
        <v>223.29568665698</v>
      </c>
      <c r="L1324">
        <v>240.252892176839</v>
      </c>
      <c r="M1324">
        <v>76.611024174689007</v>
      </c>
      <c r="N1324">
        <v>1.8324529228740301</v>
      </c>
      <c r="O1324">
        <v>31.781675135223701</v>
      </c>
      <c r="P1324">
        <v>22.4178580386255</v>
      </c>
      <c r="Q1324">
        <v>7.0883476848820001E-3</v>
      </c>
    </row>
    <row r="1325" spans="1:17" hidden="1" x14ac:dyDescent="0.3">
      <c r="A1325" t="s">
        <v>2814</v>
      </c>
      <c r="B1325" t="s">
        <v>2815</v>
      </c>
      <c r="C1325" t="str">
        <f>IFERROR(VLOOKUP(Table1[[#This Row],[Ticker]],[1]!Table2[[Symbol]:[Industry]],2,FALSE),"-")</f>
        <v>-</v>
      </c>
      <c r="D1325" t="s">
        <v>51</v>
      </c>
      <c r="E1325">
        <v>1413.9962332</v>
      </c>
      <c r="F1325">
        <v>1470.8</v>
      </c>
      <c r="G1325">
        <v>15.480213622312201</v>
      </c>
      <c r="H1325">
        <v>13.038344071931499</v>
      </c>
      <c r="I1325">
        <v>-1.47051216574215</v>
      </c>
      <c r="J1325">
        <v>6.2061421161679204</v>
      </c>
      <c r="K1325">
        <v>1311.76546611705</v>
      </c>
      <c r="L1325">
        <v>1231.32649405592</v>
      </c>
      <c r="M1325">
        <v>69.028877071413703</v>
      </c>
      <c r="N1325">
        <v>1.1098265895953701</v>
      </c>
      <c r="O1325">
        <v>8.44438400870275</v>
      </c>
      <c r="P1325">
        <v>64.823219588726303</v>
      </c>
      <c r="Q1325">
        <v>0.12581976399900799</v>
      </c>
    </row>
    <row r="1326" spans="1:17" hidden="1" x14ac:dyDescent="0.3">
      <c r="A1326" t="s">
        <v>2816</v>
      </c>
      <c r="B1326" t="s">
        <v>2817</v>
      </c>
      <c r="C1326" t="str">
        <f>IFERROR(VLOOKUP(Table1[[#This Row],[Ticker]],[1]!Table2[[Symbol]:[Industry]],2,FALSE),"-")</f>
        <v>-</v>
      </c>
      <c r="D1326" t="s">
        <v>104</v>
      </c>
      <c r="E1326">
        <v>1410.3539989999999</v>
      </c>
      <c r="F1326">
        <v>54.1</v>
      </c>
      <c r="G1326">
        <v>-8.0637691650587602</v>
      </c>
      <c r="H1326">
        <v>-11.3625890053265</v>
      </c>
      <c r="I1326">
        <v>-36.653713176597797</v>
      </c>
      <c r="J1326">
        <v>-3.6487170825182602</v>
      </c>
      <c r="K1326">
        <v>56.717065186602497</v>
      </c>
      <c r="L1326">
        <v>57.969169634557304</v>
      </c>
      <c r="M1326">
        <v>41.2381952962523</v>
      </c>
      <c r="N1326">
        <v>0.25820044545526999</v>
      </c>
      <c r="O1326">
        <v>59.889094269870597</v>
      </c>
      <c r="P1326">
        <v>51.540616246498502</v>
      </c>
      <c r="Q1326">
        <v>-1.8047988128678E-2</v>
      </c>
    </row>
    <row r="1327" spans="1:17" hidden="1" x14ac:dyDescent="0.3">
      <c r="A1327" t="s">
        <v>2818</v>
      </c>
      <c r="B1327" t="s">
        <v>2819</v>
      </c>
      <c r="C1327" t="str">
        <f>IFERROR(VLOOKUP(Table1[[#This Row],[Ticker]],[1]!Table2[[Symbol]:[Industry]],2,FALSE),"-")</f>
        <v>-</v>
      </c>
      <c r="D1327" t="s">
        <v>193</v>
      </c>
      <c r="E1327">
        <v>1405.5902695</v>
      </c>
      <c r="F1327">
        <v>1549.15</v>
      </c>
      <c r="G1327">
        <v>59.480593324019303</v>
      </c>
      <c r="H1327">
        <v>36.371968646565897</v>
      </c>
      <c r="I1327">
        <v>58.703127708197897</v>
      </c>
      <c r="J1327">
        <v>18.265267001632299</v>
      </c>
      <c r="K1327">
        <v>1204.4652704126299</v>
      </c>
      <c r="L1327">
        <v>1001.6468867869</v>
      </c>
      <c r="M1327">
        <v>74.616203655527201</v>
      </c>
      <c r="N1327">
        <v>1.9633222076582399</v>
      </c>
      <c r="O1327">
        <v>3.27599005906464</v>
      </c>
      <c r="P1327">
        <v>117.83730577234</v>
      </c>
      <c r="Q1327">
        <v>0.12772643846743501</v>
      </c>
    </row>
    <row r="1328" spans="1:17" hidden="1" x14ac:dyDescent="0.3">
      <c r="A1328" t="s">
        <v>2820</v>
      </c>
      <c r="B1328" t="s">
        <v>2821</v>
      </c>
      <c r="C1328" t="str">
        <f>IFERROR(VLOOKUP(Table1[[#This Row],[Ticker]],[1]!Table2[[Symbol]:[Industry]],2,FALSE),"-")</f>
        <v>-</v>
      </c>
      <c r="D1328" t="s">
        <v>402</v>
      </c>
      <c r="E1328">
        <v>1389.3366784249999</v>
      </c>
      <c r="F1328">
        <v>83.15</v>
      </c>
      <c r="G1328">
        <v>28.073969839256801</v>
      </c>
      <c r="H1328">
        <v>-10.3008808523747</v>
      </c>
      <c r="I1328">
        <v>-7.7135702517065301</v>
      </c>
      <c r="J1328">
        <v>0.989571386962532</v>
      </c>
      <c r="K1328">
        <v>76.961579775303605</v>
      </c>
      <c r="L1328">
        <v>68.634721494678104</v>
      </c>
      <c r="M1328">
        <v>62.241549400029299</v>
      </c>
      <c r="N1328">
        <v>0.88319326698396095</v>
      </c>
      <c r="O1328">
        <v>7.0354780517137598</v>
      </c>
      <c r="P1328">
        <v>80.368763557483703</v>
      </c>
      <c r="Q1328">
        <v>6.0776827797121999E-2</v>
      </c>
    </row>
    <row r="1329" spans="1:17" hidden="1" x14ac:dyDescent="0.3">
      <c r="A1329" t="s">
        <v>2822</v>
      </c>
      <c r="B1329" t="s">
        <v>2823</v>
      </c>
      <c r="C1329" t="str">
        <f>IFERROR(VLOOKUP(Table1[[#This Row],[Ticker]],[1]!Table2[[Symbol]:[Industry]],2,FALSE),"-")</f>
        <v>-</v>
      </c>
      <c r="D1329" t="s">
        <v>306</v>
      </c>
      <c r="E1329">
        <v>1387.70071293</v>
      </c>
      <c r="F1329">
        <v>147.69999999999999</v>
      </c>
      <c r="G1329">
        <v>28.7057052536009</v>
      </c>
      <c r="H1329">
        <v>35.123184034433201</v>
      </c>
      <c r="I1329">
        <v>27.100286488913</v>
      </c>
      <c r="J1329">
        <v>6.6692538502828302</v>
      </c>
      <c r="K1329">
        <v>131.85562751880499</v>
      </c>
      <c r="L1329">
        <v>114.20929515590601</v>
      </c>
      <c r="M1329">
        <v>52.637701890500999</v>
      </c>
      <c r="N1329">
        <v>1.6783818692713399</v>
      </c>
      <c r="O1329">
        <v>11.645226811103599</v>
      </c>
      <c r="P1329">
        <v>80.341880341880298</v>
      </c>
      <c r="Q1329">
        <v>-7.10637496509E-4</v>
      </c>
    </row>
    <row r="1330" spans="1:17" hidden="1" x14ac:dyDescent="0.3">
      <c r="A1330" t="s">
        <v>2824</v>
      </c>
      <c r="B1330" t="s">
        <v>2825</v>
      </c>
      <c r="C1330" t="str">
        <f>IFERROR(VLOOKUP(Table1[[#This Row],[Ticker]],[1]!Table2[[Symbol]:[Industry]],2,FALSE),"-")</f>
        <v>-</v>
      </c>
      <c r="D1330" t="s">
        <v>80</v>
      </c>
      <c r="E1330">
        <v>1380.09649855</v>
      </c>
      <c r="F1330">
        <v>124.3</v>
      </c>
      <c r="G1330">
        <v>43.941784392753704</v>
      </c>
      <c r="H1330">
        <v>-13.701601436319899</v>
      </c>
      <c r="I1330">
        <v>-6.59765760410375</v>
      </c>
      <c r="J1330">
        <v>-0.43515323183064297</v>
      </c>
      <c r="K1330">
        <v>128.07347683754199</v>
      </c>
      <c r="L1330">
        <v>112.84163671240201</v>
      </c>
      <c r="M1330">
        <v>40.283649409892</v>
      </c>
      <c r="N1330">
        <v>0.32265007816903402</v>
      </c>
      <c r="O1330">
        <v>19.758648431214802</v>
      </c>
      <c r="P1330">
        <v>76.187101346562699</v>
      </c>
    </row>
    <row r="1331" spans="1:17" hidden="1" x14ac:dyDescent="0.3">
      <c r="A1331" t="s">
        <v>2826</v>
      </c>
      <c r="B1331" t="s">
        <v>2827</v>
      </c>
      <c r="C1331" t="str">
        <f>IFERROR(VLOOKUP(Table1[[#This Row],[Ticker]],[1]!Table2[[Symbol]:[Industry]],2,FALSE),"-")</f>
        <v>-</v>
      </c>
      <c r="D1331" t="s">
        <v>971</v>
      </c>
      <c r="E1331">
        <v>1377.865632</v>
      </c>
      <c r="F1331">
        <v>90.48</v>
      </c>
      <c r="G1331">
        <v>-14.300199201578801</v>
      </c>
      <c r="H1331">
        <v>-0.29988163376728699</v>
      </c>
      <c r="I1331">
        <v>-23.777111065247301</v>
      </c>
      <c r="J1331">
        <v>2.2637867497021298</v>
      </c>
      <c r="K1331">
        <v>88.264461581805094</v>
      </c>
      <c r="L1331">
        <v>89.068899410387701</v>
      </c>
      <c r="M1331">
        <v>55.977287182925302</v>
      </c>
      <c r="N1331">
        <v>1.6599790866819799</v>
      </c>
      <c r="O1331">
        <v>27.818302387267899</v>
      </c>
      <c r="P1331">
        <v>22.270270270270199</v>
      </c>
      <c r="Q1331">
        <v>4.6659704244330002E-3</v>
      </c>
    </row>
    <row r="1332" spans="1:17" hidden="1" x14ac:dyDescent="0.3">
      <c r="A1332" t="s">
        <v>2828</v>
      </c>
      <c r="B1332" t="s">
        <v>2829</v>
      </c>
      <c r="C1332" t="str">
        <f>IFERROR(VLOOKUP(Table1[[#This Row],[Ticker]],[1]!Table2[[Symbol]:[Industry]],2,FALSE),"-")</f>
        <v>-</v>
      </c>
      <c r="D1332" t="s">
        <v>92</v>
      </c>
      <c r="E1332">
        <v>1375.78519254</v>
      </c>
      <c r="F1332">
        <v>206.17</v>
      </c>
      <c r="G1332">
        <v>56.639043976470198</v>
      </c>
      <c r="H1332">
        <v>31.633203158071598</v>
      </c>
      <c r="I1332">
        <v>56.707437276326402</v>
      </c>
      <c r="J1332">
        <v>6.1614436354405901</v>
      </c>
      <c r="K1332">
        <v>152.79870154777501</v>
      </c>
      <c r="L1332">
        <v>127.340148158415</v>
      </c>
      <c r="M1332">
        <v>87.970605323380795</v>
      </c>
      <c r="N1332">
        <v>2.1113005515915999</v>
      </c>
      <c r="O1332">
        <v>1.37265363534948</v>
      </c>
      <c r="P1332">
        <v>121.569048898441</v>
      </c>
      <c r="Q1332">
        <v>0.10021648275075599</v>
      </c>
    </row>
    <row r="1333" spans="1:17" hidden="1" x14ac:dyDescent="0.3">
      <c r="A1333" t="s">
        <v>2830</v>
      </c>
      <c r="B1333" t="s">
        <v>2831</v>
      </c>
      <c r="C1333" t="str">
        <f>IFERROR(VLOOKUP(Table1[[#This Row],[Ticker]],[1]!Table2[[Symbol]:[Industry]],2,FALSE),"-")</f>
        <v>-</v>
      </c>
      <c r="D1333" t="s">
        <v>163</v>
      </c>
      <c r="E1333">
        <v>1372.7788475699999</v>
      </c>
      <c r="F1333">
        <v>206.7</v>
      </c>
      <c r="G1333">
        <v>54.286784218366599</v>
      </c>
      <c r="H1333">
        <v>-11.6854012585865</v>
      </c>
      <c r="I1333">
        <v>55.8961196324531</v>
      </c>
      <c r="J1333">
        <v>-4.1821045079327197</v>
      </c>
      <c r="K1333">
        <v>208.79954837873501</v>
      </c>
      <c r="L1333">
        <v>164.73840222545201</v>
      </c>
      <c r="M1333">
        <v>38.034210960532398</v>
      </c>
      <c r="N1333">
        <v>0.33553090923515899</v>
      </c>
      <c r="O1333">
        <v>23.265602322206</v>
      </c>
      <c r="P1333">
        <v>114.530358069538</v>
      </c>
      <c r="Q1333">
        <v>0.199710830964307</v>
      </c>
    </row>
    <row r="1334" spans="1:17" hidden="1" x14ac:dyDescent="0.3">
      <c r="A1334" t="s">
        <v>2832</v>
      </c>
      <c r="B1334" t="s">
        <v>2833</v>
      </c>
      <c r="C1334" t="str">
        <f>IFERROR(VLOOKUP(Table1[[#This Row],[Ticker]],[1]!Table2[[Symbol]:[Industry]],2,FALSE),"-")</f>
        <v>-</v>
      </c>
      <c r="D1334" t="s">
        <v>51</v>
      </c>
      <c r="E1334">
        <v>1370.99619596</v>
      </c>
      <c r="F1334">
        <v>2219.15</v>
      </c>
      <c r="G1334">
        <v>-22.171845595643699</v>
      </c>
      <c r="H1334">
        <v>-19.396374998283701</v>
      </c>
      <c r="I1334">
        <v>-5.8028973116554603</v>
      </c>
      <c r="J1334">
        <v>-11.517978710856999</v>
      </c>
      <c r="K1334">
        <v>2427.13914404045</v>
      </c>
      <c r="L1334">
        <v>2240.7840327537501</v>
      </c>
      <c r="M1334">
        <v>34.2347481648113</v>
      </c>
      <c r="N1334">
        <v>1.60848000960251</v>
      </c>
      <c r="O1334">
        <v>27.251425095194101</v>
      </c>
      <c r="P1334">
        <v>28.415600949019101</v>
      </c>
      <c r="Q1334">
        <v>-1.1606990489722999E-2</v>
      </c>
    </row>
    <row r="1335" spans="1:17" hidden="1" x14ac:dyDescent="0.3">
      <c r="A1335" t="s">
        <v>2834</v>
      </c>
      <c r="B1335" t="s">
        <v>2835</v>
      </c>
      <c r="C1335" t="str">
        <f>IFERROR(VLOOKUP(Table1[[#This Row],[Ticker]],[1]!Table2[[Symbol]:[Industry]],2,FALSE),"-")</f>
        <v>-</v>
      </c>
      <c r="D1335" t="s">
        <v>993</v>
      </c>
      <c r="E1335">
        <v>1368.1589148999999</v>
      </c>
      <c r="F1335">
        <v>683.45</v>
      </c>
      <c r="G1335">
        <v>-4.9220192667770197</v>
      </c>
      <c r="H1335">
        <v>5.3129370513366903</v>
      </c>
      <c r="I1335">
        <v>0.182035612868686</v>
      </c>
      <c r="J1335">
        <v>-2.6015485466183401</v>
      </c>
      <c r="K1335">
        <v>639.938725725023</v>
      </c>
      <c r="L1335">
        <v>617.17215697856398</v>
      </c>
      <c r="M1335">
        <v>55.0808425418453</v>
      </c>
      <c r="N1335">
        <v>1.3528013470965099</v>
      </c>
      <c r="O1335">
        <v>25.100592581754299</v>
      </c>
      <c r="P1335">
        <v>42.519028255656302</v>
      </c>
      <c r="Q1335">
        <v>4.4922517930481999E-2</v>
      </c>
    </row>
    <row r="1336" spans="1:17" hidden="1" x14ac:dyDescent="0.3">
      <c r="A1336" t="s">
        <v>2836</v>
      </c>
      <c r="B1336" t="s">
        <v>2837</v>
      </c>
      <c r="C1336" t="str">
        <f>IFERROR(VLOOKUP(Table1[[#This Row],[Ticker]],[1]!Table2[[Symbol]:[Industry]],2,FALSE),"-")</f>
        <v>-</v>
      </c>
      <c r="D1336" t="s">
        <v>24</v>
      </c>
      <c r="E1336">
        <v>1367.4604826350001</v>
      </c>
      <c r="F1336">
        <v>303.55</v>
      </c>
      <c r="G1336">
        <v>-60.074145561732102</v>
      </c>
      <c r="H1336">
        <v>-14.5330266929583</v>
      </c>
      <c r="I1336">
        <v>-40.168088552999002</v>
      </c>
      <c r="J1336">
        <v>-3.7392725573818502</v>
      </c>
      <c r="K1336">
        <v>328.875554402425</v>
      </c>
      <c r="M1336">
        <v>35.564838680287203</v>
      </c>
      <c r="N1336">
        <v>1.2522010970369899</v>
      </c>
      <c r="O1336">
        <v>54.505023884038799</v>
      </c>
      <c r="P1336">
        <v>4.8350889310999801</v>
      </c>
    </row>
    <row r="1337" spans="1:17" hidden="1" x14ac:dyDescent="0.3">
      <c r="A1337" t="s">
        <v>2838</v>
      </c>
      <c r="B1337" t="s">
        <v>2839</v>
      </c>
      <c r="C1337" t="str">
        <f>IFERROR(VLOOKUP(Table1[[#This Row],[Ticker]],[1]!Table2[[Symbol]:[Industry]],2,FALSE),"-")</f>
        <v>-</v>
      </c>
      <c r="D1337" t="s">
        <v>412</v>
      </c>
      <c r="E1337">
        <v>1359.7930243620001</v>
      </c>
      <c r="F1337">
        <v>107.19</v>
      </c>
      <c r="G1337">
        <v>-0.352311480584933</v>
      </c>
      <c r="H1337">
        <v>64.904324989715306</v>
      </c>
      <c r="I1337">
        <v>72.620632774405095</v>
      </c>
      <c r="J1337">
        <v>19.851064013410099</v>
      </c>
      <c r="K1337">
        <v>75.688450113007406</v>
      </c>
      <c r="L1337">
        <v>67.566720595849901</v>
      </c>
      <c r="M1337">
        <v>87.688066607702396</v>
      </c>
      <c r="N1337">
        <v>1.09589451429124</v>
      </c>
      <c r="O1337">
        <v>2.93870696893367</v>
      </c>
      <c r="P1337">
        <v>130.02145922746701</v>
      </c>
      <c r="Q1337">
        <v>7.0999313567526007E-2</v>
      </c>
    </row>
    <row r="1338" spans="1:17" hidden="1" x14ac:dyDescent="0.3">
      <c r="A1338" t="s">
        <v>2840</v>
      </c>
      <c r="B1338" t="s">
        <v>2841</v>
      </c>
      <c r="C1338" t="str">
        <f>IFERROR(VLOOKUP(Table1[[#This Row],[Ticker]],[1]!Table2[[Symbol]:[Industry]],2,FALSE),"-")</f>
        <v>-</v>
      </c>
      <c r="D1338" t="s">
        <v>51</v>
      </c>
      <c r="E1338">
        <v>1359.08460268</v>
      </c>
      <c r="F1338">
        <v>129.4</v>
      </c>
      <c r="G1338">
        <v>0.71942183216933397</v>
      </c>
      <c r="H1338">
        <v>8.1885349116261992</v>
      </c>
      <c r="I1338">
        <v>-17.518891763997502</v>
      </c>
      <c r="J1338">
        <v>9.9703380858404493</v>
      </c>
      <c r="K1338">
        <v>115.525037211846</v>
      </c>
      <c r="L1338">
        <v>111.362867223083</v>
      </c>
      <c r="M1338">
        <v>74.620972332549599</v>
      </c>
      <c r="N1338">
        <v>1.9876771544438601</v>
      </c>
      <c r="O1338">
        <v>15.6105100463678</v>
      </c>
      <c r="P1338">
        <v>67.291531997414296</v>
      </c>
      <c r="Q1338">
        <v>2.5074443666060001E-3</v>
      </c>
    </row>
    <row r="1339" spans="1:17" hidden="1" x14ac:dyDescent="0.3">
      <c r="A1339" t="s">
        <v>2842</v>
      </c>
      <c r="B1339" t="s">
        <v>2843</v>
      </c>
      <c r="C1339" t="str">
        <f>IFERROR(VLOOKUP(Table1[[#This Row],[Ticker]],[1]!Table2[[Symbol]:[Industry]],2,FALSE),"-")</f>
        <v>-</v>
      </c>
      <c r="D1339" t="s">
        <v>193</v>
      </c>
      <c r="E1339">
        <v>1358.46831511</v>
      </c>
      <c r="F1339">
        <v>856.3</v>
      </c>
      <c r="G1339">
        <v>90.669612227155994</v>
      </c>
      <c r="H1339">
        <v>-18.7414402127519</v>
      </c>
      <c r="I1339">
        <v>30.493035944030002</v>
      </c>
      <c r="J1339">
        <v>-3.1841230514627599</v>
      </c>
      <c r="K1339">
        <v>906.01524273135999</v>
      </c>
      <c r="L1339">
        <v>744.10460772701094</v>
      </c>
      <c r="M1339">
        <v>47.934005790012201</v>
      </c>
      <c r="N1339">
        <v>0.45548665756969298</v>
      </c>
      <c r="O1339">
        <v>27.823192806259399</v>
      </c>
      <c r="P1339">
        <v>129.57104557640699</v>
      </c>
      <c r="Q1339">
        <v>0.19609890235555999</v>
      </c>
    </row>
    <row r="1340" spans="1:17" hidden="1" x14ac:dyDescent="0.3">
      <c r="A1340" t="s">
        <v>2844</v>
      </c>
      <c r="B1340" t="s">
        <v>2845</v>
      </c>
      <c r="C1340" t="str">
        <f>IFERROR(VLOOKUP(Table1[[#This Row],[Ticker]],[1]!Table2[[Symbol]:[Industry]],2,FALSE),"-")</f>
        <v>-</v>
      </c>
      <c r="D1340" t="s">
        <v>602</v>
      </c>
      <c r="E1340">
        <v>1356.0629779200001</v>
      </c>
      <c r="F1340">
        <v>534.45000000000005</v>
      </c>
      <c r="G1340">
        <v>39459.0331341317</v>
      </c>
      <c r="H1340">
        <v>47.680641270970803</v>
      </c>
      <c r="I1340">
        <v>1121.59466802015</v>
      </c>
      <c r="J1340">
        <v>9.0867897669302096</v>
      </c>
      <c r="K1340">
        <v>360.018080016537</v>
      </c>
      <c r="L1340">
        <v>171.11019270746601</v>
      </c>
      <c r="M1340">
        <v>99.999664384583696</v>
      </c>
      <c r="N1340">
        <v>1.8517985611510701</v>
      </c>
      <c r="O1340">
        <v>0</v>
      </c>
      <c r="P1340">
        <v>42656</v>
      </c>
      <c r="Q1340">
        <v>0.29140355834588799</v>
      </c>
    </row>
    <row r="1341" spans="1:17" hidden="1" x14ac:dyDescent="0.3">
      <c r="A1341" t="s">
        <v>2846</v>
      </c>
      <c r="B1341" t="s">
        <v>2847</v>
      </c>
      <c r="C1341" t="str">
        <f>IFERROR(VLOOKUP(Table1[[#This Row],[Ticker]],[1]!Table2[[Symbol]:[Industry]],2,FALSE),"-")</f>
        <v>-</v>
      </c>
      <c r="D1341" t="s">
        <v>2848</v>
      </c>
      <c r="E1341">
        <v>1352.7683565</v>
      </c>
      <c r="F1341">
        <v>694.65</v>
      </c>
      <c r="G1341">
        <v>58.3707728136554</v>
      </c>
      <c r="H1341">
        <v>-17.993180975226601</v>
      </c>
      <c r="I1341">
        <v>28.144554794374699</v>
      </c>
      <c r="J1341">
        <v>-7.0141262048036097</v>
      </c>
      <c r="K1341">
        <v>722.52029816606398</v>
      </c>
      <c r="L1341">
        <v>562.08167402079903</v>
      </c>
      <c r="M1341">
        <v>29.1649830656511</v>
      </c>
      <c r="N1341">
        <v>0.21885737772297501</v>
      </c>
      <c r="O1341">
        <v>36.615561793708999</v>
      </c>
      <c r="P1341">
        <v>100.882012724117</v>
      </c>
    </row>
    <row r="1342" spans="1:17" hidden="1" x14ac:dyDescent="0.3">
      <c r="A1342" t="s">
        <v>2849</v>
      </c>
      <c r="B1342" t="s">
        <v>2850</v>
      </c>
      <c r="C1342" t="str">
        <f>IFERROR(VLOOKUP(Table1[[#This Row],[Ticker]],[1]!Table2[[Symbol]:[Industry]],2,FALSE),"-")</f>
        <v>-</v>
      </c>
      <c r="D1342" t="s">
        <v>993</v>
      </c>
      <c r="E1342">
        <v>1350.71144663</v>
      </c>
      <c r="F1342">
        <v>206.57</v>
      </c>
      <c r="G1342">
        <v>-48.624925028467402</v>
      </c>
      <c r="H1342">
        <v>-9.7408869026575999</v>
      </c>
      <c r="I1342">
        <v>-28.058452696312401</v>
      </c>
      <c r="J1342">
        <v>-3.3393286248783798</v>
      </c>
      <c r="K1342">
        <v>214.21015448794299</v>
      </c>
      <c r="L1342">
        <v>232.530654002614</v>
      </c>
      <c r="M1342">
        <v>51.6325634217946</v>
      </c>
      <c r="N1342">
        <v>0.75916637784475705</v>
      </c>
      <c r="O1342">
        <v>57.6947281793096</v>
      </c>
      <c r="P1342">
        <v>8.0952380952380807</v>
      </c>
      <c r="Q1342">
        <v>-4.9465187530759E-2</v>
      </c>
    </row>
    <row r="1343" spans="1:17" hidden="1" x14ac:dyDescent="0.3">
      <c r="A1343" t="s">
        <v>2851</v>
      </c>
      <c r="B1343" t="s">
        <v>2852</v>
      </c>
      <c r="C1343" t="str">
        <f>IFERROR(VLOOKUP(Table1[[#This Row],[Ticker]],[1]!Table2[[Symbol]:[Industry]],2,FALSE),"-")</f>
        <v>-</v>
      </c>
      <c r="D1343" t="s">
        <v>993</v>
      </c>
      <c r="E1343">
        <v>1348.8094001299901</v>
      </c>
      <c r="F1343">
        <v>72.790000000000006</v>
      </c>
      <c r="G1343">
        <v>-48.752690690282002</v>
      </c>
      <c r="H1343">
        <v>-5.8845888540090803</v>
      </c>
      <c r="I1343">
        <v>-20.619982572255399</v>
      </c>
      <c r="J1343">
        <v>-2.8489559101580499</v>
      </c>
      <c r="K1343">
        <v>73.113624078021701</v>
      </c>
      <c r="L1343">
        <v>78.296615848389806</v>
      </c>
      <c r="M1343">
        <v>52.903189043993699</v>
      </c>
      <c r="N1343">
        <v>0.70334279148059997</v>
      </c>
      <c r="O1343">
        <v>50.844896276961002</v>
      </c>
      <c r="P1343">
        <v>17.403225806451601</v>
      </c>
      <c r="Q1343">
        <v>-1.0060266631682999E-2</v>
      </c>
    </row>
    <row r="1344" spans="1:17" hidden="1" x14ac:dyDescent="0.3">
      <c r="A1344" t="s">
        <v>2853</v>
      </c>
      <c r="B1344" t="s">
        <v>2854</v>
      </c>
      <c r="C1344" t="str">
        <f>IFERROR(VLOOKUP(Table1[[#This Row],[Ticker]],[1]!Table2[[Symbol]:[Industry]],2,FALSE),"-")</f>
        <v>-</v>
      </c>
      <c r="D1344" t="s">
        <v>632</v>
      </c>
      <c r="E1344">
        <v>1346.275720395</v>
      </c>
      <c r="F1344">
        <v>24.21</v>
      </c>
      <c r="G1344">
        <v>-76.470969751621695</v>
      </c>
      <c r="H1344">
        <v>12.820520205743801</v>
      </c>
      <c r="I1344">
        <v>-20.472372560508799</v>
      </c>
      <c r="J1344">
        <v>7.0385267330970303</v>
      </c>
      <c r="K1344">
        <v>22.234450835916299</v>
      </c>
      <c r="L1344">
        <v>24.840492841584901</v>
      </c>
      <c r="M1344">
        <v>67.729502122264506</v>
      </c>
      <c r="N1344">
        <v>1.39664612744715</v>
      </c>
      <c r="O1344">
        <v>92.069392812887202</v>
      </c>
      <c r="P1344">
        <v>61.4</v>
      </c>
      <c r="Q1344">
        <v>0.25816210576447601</v>
      </c>
    </row>
    <row r="1345" spans="1:17" hidden="1" x14ac:dyDescent="0.3">
      <c r="A1345" t="s">
        <v>2855</v>
      </c>
      <c r="B1345" t="s">
        <v>2856</v>
      </c>
      <c r="C1345" t="str">
        <f>IFERROR(VLOOKUP(Table1[[#This Row],[Ticker]],[1]!Table2[[Symbol]:[Industry]],2,FALSE),"-")</f>
        <v>-</v>
      </c>
      <c r="D1345" t="s">
        <v>262</v>
      </c>
      <c r="E1345">
        <v>1346.1660776000001</v>
      </c>
      <c r="F1345">
        <v>207.32</v>
      </c>
      <c r="G1345">
        <v>194.58868968730999</v>
      </c>
      <c r="H1345">
        <v>16.458588312413099</v>
      </c>
      <c r="I1345">
        <v>136.18260943228799</v>
      </c>
      <c r="J1345">
        <v>16.566393404687101</v>
      </c>
      <c r="K1345">
        <v>160.61658707497801</v>
      </c>
      <c r="L1345">
        <v>111.972292634223</v>
      </c>
      <c r="M1345">
        <v>77.750624179618399</v>
      </c>
      <c r="N1345">
        <v>0.82367320158094204</v>
      </c>
      <c r="O1345">
        <v>5.3347482153193102</v>
      </c>
      <c r="P1345">
        <v>231.18210862619799</v>
      </c>
      <c r="Q1345">
        <v>0.15185103908334299</v>
      </c>
    </row>
    <row r="1346" spans="1:17" hidden="1" x14ac:dyDescent="0.3">
      <c r="A1346" t="s">
        <v>2857</v>
      </c>
      <c r="B1346" t="s">
        <v>2858</v>
      </c>
      <c r="C1346" t="str">
        <f>IFERROR(VLOOKUP(Table1[[#This Row],[Ticker]],[1]!Table2[[Symbol]:[Industry]],2,FALSE),"-")</f>
        <v>-</v>
      </c>
      <c r="D1346" t="s">
        <v>193</v>
      </c>
      <c r="E1346">
        <v>1337.8872045000001</v>
      </c>
      <c r="F1346">
        <v>146.85</v>
      </c>
      <c r="G1346">
        <v>-4.5571199448477202</v>
      </c>
      <c r="H1346">
        <v>4.1863857565931397</v>
      </c>
      <c r="I1346">
        <v>-0.77259033054368498</v>
      </c>
      <c r="J1346">
        <v>2.1871076377345799</v>
      </c>
      <c r="K1346">
        <v>138.57572290622201</v>
      </c>
      <c r="L1346">
        <v>130.017752925416</v>
      </c>
      <c r="M1346">
        <v>67.2518905089253</v>
      </c>
      <c r="N1346">
        <v>0.76303665440389501</v>
      </c>
      <c r="O1346">
        <v>6.2308478038815203</v>
      </c>
      <c r="P1346">
        <v>34.724770642201797</v>
      </c>
      <c r="Q1346">
        <v>9.5063419319264E-2</v>
      </c>
    </row>
    <row r="1347" spans="1:17" hidden="1" x14ac:dyDescent="0.3">
      <c r="A1347" t="s">
        <v>2859</v>
      </c>
      <c r="B1347" t="s">
        <v>2860</v>
      </c>
      <c r="C1347" t="str">
        <f>IFERROR(VLOOKUP(Table1[[#This Row],[Ticker]],[1]!Table2[[Symbol]:[Industry]],2,FALSE),"-")</f>
        <v>-</v>
      </c>
      <c r="D1347" t="s">
        <v>306</v>
      </c>
      <c r="E1347">
        <v>1337.7409009999999</v>
      </c>
      <c r="F1347">
        <v>224.3</v>
      </c>
      <c r="G1347">
        <v>78.118283258628196</v>
      </c>
      <c r="H1347">
        <v>24.37955392197</v>
      </c>
      <c r="I1347">
        <v>56.136090260072898</v>
      </c>
      <c r="J1347">
        <v>19.313568122055301</v>
      </c>
      <c r="K1347">
        <v>168.83095950845799</v>
      </c>
      <c r="L1347">
        <v>143.11076146380699</v>
      </c>
      <c r="M1347">
        <v>88.794592992046702</v>
      </c>
      <c r="N1347">
        <v>1.90903531802912</v>
      </c>
      <c r="O1347">
        <v>6.1257244761480001</v>
      </c>
      <c r="P1347">
        <v>109.62616822429899</v>
      </c>
      <c r="Q1347">
        <v>0.127670199167914</v>
      </c>
    </row>
    <row r="1348" spans="1:17" hidden="1" x14ac:dyDescent="0.3">
      <c r="A1348" t="s">
        <v>2861</v>
      </c>
      <c r="B1348" t="s">
        <v>2862</v>
      </c>
      <c r="C1348" t="str">
        <f>IFERROR(VLOOKUP(Table1[[#This Row],[Ticker]],[1]!Table2[[Symbol]:[Industry]],2,FALSE),"-")</f>
        <v>-</v>
      </c>
      <c r="D1348" t="s">
        <v>1190</v>
      </c>
      <c r="E1348">
        <v>1336.5958499999999</v>
      </c>
      <c r="F1348">
        <v>194.8</v>
      </c>
      <c r="G1348">
        <v>307.251868561251</v>
      </c>
      <c r="H1348">
        <v>-6.2176088140316397</v>
      </c>
      <c r="I1348">
        <v>-3.4897537665092102</v>
      </c>
      <c r="J1348">
        <v>1.8443741068581401</v>
      </c>
      <c r="K1348">
        <v>199.50880862230801</v>
      </c>
      <c r="L1348">
        <v>157.52423328162601</v>
      </c>
      <c r="M1348">
        <v>40.375015893298603</v>
      </c>
      <c r="N1348">
        <v>0.63370518706913204</v>
      </c>
      <c r="O1348">
        <v>27.258726899383898</v>
      </c>
      <c r="P1348">
        <v>357.92195580629902</v>
      </c>
      <c r="Q1348">
        <v>0.17496098347415301</v>
      </c>
    </row>
    <row r="1349" spans="1:17" hidden="1" x14ac:dyDescent="0.3">
      <c r="A1349" t="s">
        <v>2863</v>
      </c>
      <c r="B1349" t="s">
        <v>2864</v>
      </c>
      <c r="C1349" t="str">
        <f>IFERROR(VLOOKUP(Table1[[#This Row],[Ticker]],[1]!Table2[[Symbol]:[Industry]],2,FALSE),"-")</f>
        <v>-</v>
      </c>
      <c r="D1349" t="s">
        <v>1765</v>
      </c>
      <c r="E1349">
        <v>1334.7893999999999</v>
      </c>
      <c r="F1349">
        <v>574.35</v>
      </c>
      <c r="G1349">
        <v>71.989263693050006</v>
      </c>
      <c r="H1349">
        <v>-3.3458926978014101</v>
      </c>
      <c r="I1349">
        <v>24.637649985094701</v>
      </c>
      <c r="J1349">
        <v>2.2898673590377498</v>
      </c>
      <c r="K1349">
        <v>531.48167299874501</v>
      </c>
      <c r="L1349">
        <v>424.64722796416999</v>
      </c>
      <c r="M1349">
        <v>53.197272558810297</v>
      </c>
      <c r="N1349">
        <v>0.24081937667589701</v>
      </c>
      <c r="O1349">
        <v>12.3008618438234</v>
      </c>
      <c r="P1349">
        <v>127.82625942086401</v>
      </c>
    </row>
    <row r="1350" spans="1:17" hidden="1" x14ac:dyDescent="0.3">
      <c r="A1350" t="s">
        <v>2865</v>
      </c>
      <c r="B1350" t="s">
        <v>2866</v>
      </c>
      <c r="C1350" t="str">
        <f>IFERROR(VLOOKUP(Table1[[#This Row],[Ticker]],[1]!Table2[[Symbol]:[Industry]],2,FALSE),"-")</f>
        <v>-</v>
      </c>
      <c r="D1350" t="s">
        <v>21</v>
      </c>
      <c r="E1350">
        <v>1325.8896354000001</v>
      </c>
      <c r="F1350">
        <v>767.25</v>
      </c>
      <c r="G1350">
        <v>614.68572995902196</v>
      </c>
      <c r="H1350">
        <v>-12.5362267093511</v>
      </c>
      <c r="I1350">
        <v>188.41758034372901</v>
      </c>
      <c r="J1350">
        <v>-6.6619972216004504</v>
      </c>
      <c r="K1350">
        <v>721.33853800119596</v>
      </c>
      <c r="M1350">
        <v>53.194941235089701</v>
      </c>
      <c r="N1350">
        <v>0.51857011915673601</v>
      </c>
      <c r="O1350">
        <v>30.0749429781687</v>
      </c>
      <c r="P1350">
        <v>722.78820375335101</v>
      </c>
    </row>
    <row r="1351" spans="1:17" hidden="1" x14ac:dyDescent="0.3">
      <c r="A1351" t="s">
        <v>2867</v>
      </c>
      <c r="B1351" t="s">
        <v>2868</v>
      </c>
      <c r="C1351" t="str">
        <f>IFERROR(VLOOKUP(Table1[[#This Row],[Ticker]],[1]!Table2[[Symbol]:[Industry]],2,FALSE),"-")</f>
        <v>-</v>
      </c>
      <c r="D1351" t="s">
        <v>72</v>
      </c>
      <c r="E1351">
        <v>1325.207262208</v>
      </c>
      <c r="F1351">
        <v>75.489999999999995</v>
      </c>
      <c r="G1351">
        <v>85.645244386456696</v>
      </c>
      <c r="H1351">
        <v>4.6963287188042298</v>
      </c>
      <c r="I1351">
        <v>-27.861654261051498</v>
      </c>
      <c r="J1351">
        <v>2.7505134348360198</v>
      </c>
      <c r="K1351">
        <v>73.327914465998603</v>
      </c>
      <c r="L1351">
        <v>72.206971432425306</v>
      </c>
      <c r="M1351">
        <v>62.543252214289801</v>
      </c>
      <c r="N1351">
        <v>0.95420164327523704</v>
      </c>
      <c r="O1351">
        <v>90.4888064644324</v>
      </c>
      <c r="P1351">
        <v>124.338781575037</v>
      </c>
      <c r="Q1351">
        <v>0.34362952476377101</v>
      </c>
    </row>
    <row r="1352" spans="1:17" hidden="1" x14ac:dyDescent="0.3">
      <c r="A1352" t="s">
        <v>2869</v>
      </c>
      <c r="B1352" t="s">
        <v>2870</v>
      </c>
      <c r="C1352" t="str">
        <f>IFERROR(VLOOKUP(Table1[[#This Row],[Ticker]],[1]!Table2[[Symbol]:[Industry]],2,FALSE),"-")</f>
        <v>-</v>
      </c>
      <c r="D1352" t="s">
        <v>740</v>
      </c>
      <c r="E1352">
        <v>1324.2704176350001</v>
      </c>
      <c r="F1352">
        <v>262.35000000000002</v>
      </c>
      <c r="G1352">
        <v>-29.9509565850095</v>
      </c>
      <c r="H1352">
        <v>-17.105841568247499</v>
      </c>
      <c r="I1352">
        <v>-12.796145816955301</v>
      </c>
      <c r="J1352">
        <v>2.2663135390841198</v>
      </c>
      <c r="K1352">
        <v>275.50939496318102</v>
      </c>
      <c r="M1352">
        <v>39.143690786873201</v>
      </c>
      <c r="N1352">
        <v>0.59619087778480495</v>
      </c>
      <c r="O1352">
        <v>22.2412807318467</v>
      </c>
      <c r="P1352">
        <v>15.2426971227761</v>
      </c>
    </row>
    <row r="1353" spans="1:17" hidden="1" x14ac:dyDescent="0.3">
      <c r="A1353" t="s">
        <v>2871</v>
      </c>
      <c r="B1353" t="s">
        <v>2872</v>
      </c>
      <c r="C1353" t="str">
        <f>IFERROR(VLOOKUP(Table1[[#This Row],[Ticker]],[1]!Table2[[Symbol]:[Industry]],2,FALSE),"-")</f>
        <v>-</v>
      </c>
      <c r="D1353" t="s">
        <v>602</v>
      </c>
      <c r="E1353">
        <v>1318.824237752</v>
      </c>
      <c r="F1353">
        <v>204.56</v>
      </c>
      <c r="G1353">
        <v>-37.126833632927699</v>
      </c>
      <c r="H1353">
        <v>-9.3764007911778702</v>
      </c>
      <c r="I1353">
        <v>-36.401055887625603</v>
      </c>
      <c r="J1353">
        <v>-0.86906734226007898</v>
      </c>
      <c r="K1353">
        <v>214.851219532692</v>
      </c>
      <c r="L1353">
        <v>227.54121717044899</v>
      </c>
      <c r="M1353">
        <v>40.724582752981398</v>
      </c>
      <c r="N1353">
        <v>0.37218415367673302</v>
      </c>
      <c r="O1353">
        <v>50.493742667188101</v>
      </c>
      <c r="P1353">
        <v>9.9489384574039192</v>
      </c>
      <c r="Q1353">
        <v>8.7606938801740003E-2</v>
      </c>
    </row>
    <row r="1354" spans="1:17" hidden="1" x14ac:dyDescent="0.3">
      <c r="A1354" t="s">
        <v>2873</v>
      </c>
      <c r="B1354" t="s">
        <v>2874</v>
      </c>
      <c r="C1354" t="str">
        <f>IFERROR(VLOOKUP(Table1[[#This Row],[Ticker]],[1]!Table2[[Symbol]:[Industry]],2,FALSE),"-")</f>
        <v>-</v>
      </c>
      <c r="D1354" t="s">
        <v>541</v>
      </c>
      <c r="E1354">
        <v>1317.7355850199999</v>
      </c>
      <c r="F1354">
        <v>244.7</v>
      </c>
      <c r="G1354">
        <v>7.4618658938195699</v>
      </c>
      <c r="H1354">
        <v>-7.2758169402256501</v>
      </c>
      <c r="I1354">
        <v>-9.4302117670925103</v>
      </c>
      <c r="J1354">
        <v>-0.18514321513614401</v>
      </c>
      <c r="K1354">
        <v>242.88710693406199</v>
      </c>
      <c r="L1354">
        <v>226.38515876217701</v>
      </c>
      <c r="M1354">
        <v>54.2578650297555</v>
      </c>
      <c r="N1354">
        <v>0.29251869163670402</v>
      </c>
      <c r="O1354">
        <v>19.4932570494483</v>
      </c>
      <c r="P1354">
        <v>38.6009629000283</v>
      </c>
      <c r="Q1354">
        <v>4.6302519121626001E-2</v>
      </c>
    </row>
    <row r="1355" spans="1:17" hidden="1" x14ac:dyDescent="0.3">
      <c r="A1355" t="s">
        <v>2875</v>
      </c>
      <c r="B1355" t="s">
        <v>2876</v>
      </c>
      <c r="C1355" t="str">
        <f>IFERROR(VLOOKUP(Table1[[#This Row],[Ticker]],[1]!Table2[[Symbol]:[Industry]],2,FALSE),"-")</f>
        <v>-</v>
      </c>
      <c r="D1355" t="s">
        <v>632</v>
      </c>
      <c r="E1355">
        <v>1317.3024969000001</v>
      </c>
      <c r="F1355">
        <v>183.3</v>
      </c>
      <c r="G1355">
        <v>46.123507915676598</v>
      </c>
      <c r="H1355">
        <v>-5.0431877774494396</v>
      </c>
      <c r="I1355">
        <v>12.4185099358344</v>
      </c>
      <c r="J1355">
        <v>4.66988195281606</v>
      </c>
      <c r="K1355">
        <v>180.738780248621</v>
      </c>
      <c r="L1355">
        <v>151.50498735784899</v>
      </c>
      <c r="M1355">
        <v>51.4430738746061</v>
      </c>
      <c r="N1355">
        <v>0.47797305585855399</v>
      </c>
      <c r="O1355">
        <v>20.540098199672599</v>
      </c>
      <c r="P1355">
        <v>88.580246913580197</v>
      </c>
      <c r="Q1355">
        <v>0.15436322891780399</v>
      </c>
    </row>
    <row r="1356" spans="1:17" hidden="1" x14ac:dyDescent="0.3">
      <c r="A1356" t="s">
        <v>2877</v>
      </c>
      <c r="B1356" t="s">
        <v>2878</v>
      </c>
      <c r="C1356" t="str">
        <f>IFERROR(VLOOKUP(Table1[[#This Row],[Ticker]],[1]!Table2[[Symbol]:[Industry]],2,FALSE),"-")</f>
        <v>-</v>
      </c>
      <c r="D1356" t="s">
        <v>2879</v>
      </c>
      <c r="E1356">
        <v>1316.782549</v>
      </c>
      <c r="F1356">
        <v>532.1</v>
      </c>
      <c r="G1356">
        <v>158.38909898067701</v>
      </c>
      <c r="H1356">
        <v>13.042173182035899</v>
      </c>
      <c r="I1356">
        <v>53.684296786404403</v>
      </c>
      <c r="J1356">
        <v>-1.4987004016419601</v>
      </c>
      <c r="K1356">
        <v>462.24275503509602</v>
      </c>
      <c r="L1356">
        <v>361.62438044733898</v>
      </c>
      <c r="M1356">
        <v>73.814799277281395</v>
      </c>
      <c r="N1356">
        <v>1.2405386250885799</v>
      </c>
      <c r="O1356">
        <v>3.3640293177973999</v>
      </c>
      <c r="P1356">
        <v>216.72619047619</v>
      </c>
    </row>
    <row r="1357" spans="1:17" hidden="1" x14ac:dyDescent="0.3">
      <c r="A1357" t="s">
        <v>2880</v>
      </c>
      <c r="B1357" t="s">
        <v>2881</v>
      </c>
      <c r="C1357" t="str">
        <f>IFERROR(VLOOKUP(Table1[[#This Row],[Ticker]],[1]!Table2[[Symbol]:[Industry]],2,FALSE),"-")</f>
        <v>-</v>
      </c>
      <c r="D1357" t="s">
        <v>412</v>
      </c>
      <c r="E1357">
        <v>1316.22136176</v>
      </c>
      <c r="F1357">
        <v>4124.1000000000004</v>
      </c>
      <c r="G1357">
        <v>15.0477974722321</v>
      </c>
      <c r="H1357">
        <v>-0.53887472692802396</v>
      </c>
      <c r="I1357">
        <v>18.1501704711402</v>
      </c>
      <c r="J1357">
        <v>1.91431704031787</v>
      </c>
      <c r="K1357">
        <v>3893.6896353152401</v>
      </c>
      <c r="L1357">
        <v>3410.8109398844199</v>
      </c>
      <c r="M1357">
        <v>58.147808523135502</v>
      </c>
      <c r="N1357">
        <v>0.44615956745010199</v>
      </c>
      <c r="O1357">
        <v>10.4168182148832</v>
      </c>
      <c r="P1357">
        <v>70.065979381443299</v>
      </c>
      <c r="Q1357">
        <v>9.093671609969E-3</v>
      </c>
    </row>
    <row r="1358" spans="1:17" hidden="1" x14ac:dyDescent="0.3">
      <c r="A1358" t="s">
        <v>2882</v>
      </c>
      <c r="B1358" t="s">
        <v>2883</v>
      </c>
      <c r="C1358" t="str">
        <f>IFERROR(VLOOKUP(Table1[[#This Row],[Ticker]],[1]!Table2[[Symbol]:[Industry]],2,FALSE),"-")</f>
        <v>-</v>
      </c>
      <c r="D1358" t="s">
        <v>127</v>
      </c>
      <c r="E1358">
        <v>1316.0671523999999</v>
      </c>
      <c r="F1358">
        <v>151.27000000000001</v>
      </c>
      <c r="G1358">
        <v>-22.875556737332399</v>
      </c>
      <c r="H1358">
        <v>-4.9950252579214496</v>
      </c>
      <c r="I1358">
        <v>-16.7478834118522</v>
      </c>
      <c r="J1358">
        <v>-2.2027989923351101</v>
      </c>
      <c r="K1358">
        <v>145.71318108116699</v>
      </c>
      <c r="L1358">
        <v>145.06051806633499</v>
      </c>
      <c r="M1358">
        <v>69.967911036705701</v>
      </c>
      <c r="N1358">
        <v>0.57927898914310305</v>
      </c>
      <c r="O1358">
        <v>28.445825345408799</v>
      </c>
      <c r="P1358">
        <v>29.845493562231699</v>
      </c>
      <c r="Q1358">
        <v>5.3102944476347003E-2</v>
      </c>
    </row>
    <row r="1359" spans="1:17" hidden="1" x14ac:dyDescent="0.3">
      <c r="A1359" t="s">
        <v>2884</v>
      </c>
      <c r="B1359" t="s">
        <v>2885</v>
      </c>
      <c r="C1359" t="str">
        <f>IFERROR(VLOOKUP(Table1[[#This Row],[Ticker]],[1]!Table2[[Symbol]:[Industry]],2,FALSE),"-")</f>
        <v>-</v>
      </c>
      <c r="D1359" t="s">
        <v>1374</v>
      </c>
      <c r="E1359">
        <v>1315.44187453</v>
      </c>
      <c r="F1359">
        <v>871.85</v>
      </c>
      <c r="G1359">
        <v>150.93329516234999</v>
      </c>
      <c r="H1359">
        <v>37.022076354861902</v>
      </c>
      <c r="I1359">
        <v>101.51281522467799</v>
      </c>
      <c r="J1359">
        <v>5.8908708473206302</v>
      </c>
      <c r="K1359">
        <v>717.22876663309796</v>
      </c>
      <c r="L1359">
        <v>534.93989568024801</v>
      </c>
      <c r="M1359">
        <v>59.057278056987997</v>
      </c>
      <c r="N1359">
        <v>0.58369672754671398</v>
      </c>
      <c r="O1359">
        <v>17.7954923438664</v>
      </c>
      <c r="P1359">
        <v>189.65116279069699</v>
      </c>
      <c r="Q1359">
        <v>0.14745011328048699</v>
      </c>
    </row>
    <row r="1360" spans="1:17" hidden="1" x14ac:dyDescent="0.3">
      <c r="A1360" t="s">
        <v>2886</v>
      </c>
      <c r="B1360" t="s">
        <v>2887</v>
      </c>
      <c r="C1360" t="str">
        <f>IFERROR(VLOOKUP(Table1[[#This Row],[Ticker]],[1]!Table2[[Symbol]:[Industry]],2,FALSE),"-")</f>
        <v>-</v>
      </c>
      <c r="D1360" t="s">
        <v>127</v>
      </c>
      <c r="E1360">
        <v>1311.203575</v>
      </c>
      <c r="F1360">
        <v>687.5</v>
      </c>
      <c r="G1360">
        <v>-18.6818030725581</v>
      </c>
      <c r="H1360">
        <v>-8.4168007224244192</v>
      </c>
      <c r="I1360">
        <v>-4.3479101041314898</v>
      </c>
      <c r="J1360">
        <v>-4.5322879836036902</v>
      </c>
      <c r="K1360">
        <v>696.66359862157503</v>
      </c>
      <c r="L1360">
        <v>650.93456343931405</v>
      </c>
      <c r="M1360">
        <v>46.916615597674003</v>
      </c>
      <c r="N1360">
        <v>0.86975556619116801</v>
      </c>
      <c r="O1360">
        <v>22.909090909090899</v>
      </c>
      <c r="P1360">
        <v>25.227686703096499</v>
      </c>
      <c r="Q1360">
        <v>5.0853068170303002E-2</v>
      </c>
    </row>
    <row r="1361" spans="1:17" hidden="1" x14ac:dyDescent="0.3">
      <c r="A1361" t="s">
        <v>2888</v>
      </c>
      <c r="B1361" t="s">
        <v>2889</v>
      </c>
      <c r="C1361" t="str">
        <f>IFERROR(VLOOKUP(Table1[[#This Row],[Ticker]],[1]!Table2[[Symbol]:[Industry]],2,FALSE),"-")</f>
        <v>-</v>
      </c>
      <c r="D1361" t="s">
        <v>248</v>
      </c>
      <c r="E1361">
        <v>1308.04839225</v>
      </c>
      <c r="F1361">
        <v>463.9</v>
      </c>
      <c r="G1361">
        <v>64.244663652907406</v>
      </c>
      <c r="H1361">
        <v>-0.96517343078286599</v>
      </c>
      <c r="I1361">
        <v>-13.1729457054501</v>
      </c>
      <c r="J1361">
        <v>-1.72588858668337</v>
      </c>
      <c r="K1361">
        <v>426.273324563328</v>
      </c>
      <c r="L1361">
        <v>376.31953296167097</v>
      </c>
      <c r="M1361">
        <v>66.745096326523594</v>
      </c>
      <c r="N1361">
        <v>2.0301709449885701</v>
      </c>
      <c r="O1361">
        <v>13.1709420133649</v>
      </c>
      <c r="P1361">
        <v>109.388399909726</v>
      </c>
      <c r="Q1361">
        <v>0.127231557020413</v>
      </c>
    </row>
    <row r="1362" spans="1:17" hidden="1" x14ac:dyDescent="0.3">
      <c r="A1362" t="s">
        <v>2890</v>
      </c>
      <c r="B1362" t="s">
        <v>2891</v>
      </c>
      <c r="C1362" t="str">
        <f>IFERROR(VLOOKUP(Table1[[#This Row],[Ticker]],[1]!Table2[[Symbol]:[Industry]],2,FALSE),"-")</f>
        <v>-</v>
      </c>
      <c r="D1362" t="s">
        <v>306</v>
      </c>
      <c r="E1362">
        <v>1305.2019600000001</v>
      </c>
      <c r="F1362">
        <v>41.52</v>
      </c>
      <c r="G1362">
        <v>-20.678789203624</v>
      </c>
      <c r="H1362">
        <v>2.7995308414150499</v>
      </c>
      <c r="I1362">
        <v>-5.2197117861292002</v>
      </c>
      <c r="J1362">
        <v>3.5247107908322599</v>
      </c>
      <c r="K1362">
        <v>38.505971991155398</v>
      </c>
      <c r="L1362">
        <v>36.064511151255701</v>
      </c>
      <c r="M1362">
        <v>72.431796618601695</v>
      </c>
      <c r="N1362">
        <v>1.33554112647601</v>
      </c>
      <c r="O1362">
        <v>18.015414258188802</v>
      </c>
      <c r="P1362">
        <v>53.7777777777777</v>
      </c>
    </row>
    <row r="1363" spans="1:17" hidden="1" x14ac:dyDescent="0.3">
      <c r="A1363" t="s">
        <v>2892</v>
      </c>
      <c r="B1363" t="s">
        <v>2893</v>
      </c>
      <c r="C1363" t="str">
        <f>IFERROR(VLOOKUP(Table1[[#This Row],[Ticker]],[1]!Table2[[Symbol]:[Industry]],2,FALSE),"-")</f>
        <v>-</v>
      </c>
      <c r="D1363" t="s">
        <v>92</v>
      </c>
      <c r="E1363">
        <v>1302.126234737</v>
      </c>
      <c r="F1363">
        <v>266.57</v>
      </c>
      <c r="G1363">
        <v>-6.1573788870647999</v>
      </c>
      <c r="H1363">
        <v>4.7657286742255103</v>
      </c>
      <c r="I1363">
        <v>-9.2188011319374308</v>
      </c>
      <c r="J1363">
        <v>10.531713247703401</v>
      </c>
      <c r="K1363">
        <v>238.048358446241</v>
      </c>
      <c r="L1363">
        <v>265.16890728457003</v>
      </c>
      <c r="M1363">
        <v>77.046996384449997</v>
      </c>
      <c r="N1363">
        <v>2.3137626931277002</v>
      </c>
      <c r="O1363">
        <v>43.301946955771399</v>
      </c>
      <c r="P1363">
        <v>61.557575757575698</v>
      </c>
    </row>
    <row r="1364" spans="1:17" hidden="1" x14ac:dyDescent="0.3">
      <c r="A1364" t="s">
        <v>2894</v>
      </c>
      <c r="B1364" t="s">
        <v>2895</v>
      </c>
      <c r="C1364" t="str">
        <f>IFERROR(VLOOKUP(Table1[[#This Row],[Ticker]],[1]!Table2[[Symbol]:[Industry]],2,FALSE),"-")</f>
        <v>-</v>
      </c>
      <c r="D1364" t="s">
        <v>577</v>
      </c>
      <c r="E1364">
        <v>1298.50897605</v>
      </c>
      <c r="F1364">
        <v>107.25</v>
      </c>
      <c r="G1364">
        <v>34.890789021667402</v>
      </c>
      <c r="H1364">
        <v>13.211271227358999</v>
      </c>
      <c r="I1364">
        <v>9.7305628602347891</v>
      </c>
      <c r="J1364">
        <v>14.410965134624901</v>
      </c>
      <c r="K1364">
        <v>86.990103345508501</v>
      </c>
      <c r="L1364">
        <v>81.505041231513005</v>
      </c>
      <c r="M1364">
        <v>83.336940831061298</v>
      </c>
      <c r="N1364">
        <v>1.73319104044571</v>
      </c>
      <c r="O1364">
        <v>18.181818181818102</v>
      </c>
      <c r="P1364">
        <v>85.233160621761598</v>
      </c>
      <c r="Q1364">
        <v>-4.4566590513170003E-2</v>
      </c>
    </row>
    <row r="1365" spans="1:17" hidden="1" x14ac:dyDescent="0.3">
      <c r="A1365" t="s">
        <v>2896</v>
      </c>
      <c r="B1365" t="s">
        <v>2897</v>
      </c>
      <c r="C1365" t="str">
        <f>IFERROR(VLOOKUP(Table1[[#This Row],[Ticker]],[1]!Table2[[Symbol]:[Industry]],2,FALSE),"-")</f>
        <v>-</v>
      </c>
      <c r="D1365" t="s">
        <v>127</v>
      </c>
      <c r="E1365">
        <v>1293.7408</v>
      </c>
      <c r="F1365">
        <v>639.20000000000005</v>
      </c>
      <c r="G1365">
        <v>-30.144343790751101</v>
      </c>
      <c r="H1365">
        <v>-1.6276759058292301</v>
      </c>
      <c r="I1365">
        <v>-14.874191616873301</v>
      </c>
      <c r="J1365">
        <v>-0.50990323183063702</v>
      </c>
      <c r="K1365">
        <v>649.81486678694796</v>
      </c>
      <c r="L1365">
        <v>637.09726936515403</v>
      </c>
      <c r="M1365">
        <v>41.784001274207299</v>
      </c>
      <c r="N1365">
        <v>0.846220247983409</v>
      </c>
      <c r="O1365">
        <v>16.864831038798499</v>
      </c>
      <c r="P1365">
        <v>11.0686359687228</v>
      </c>
      <c r="Q1365">
        <v>8.6568509618763001E-2</v>
      </c>
    </row>
    <row r="1366" spans="1:17" hidden="1" x14ac:dyDescent="0.3">
      <c r="A1366" t="s">
        <v>2898</v>
      </c>
      <c r="B1366" t="s">
        <v>2899</v>
      </c>
      <c r="C1366" t="str">
        <f>IFERROR(VLOOKUP(Table1[[#This Row],[Ticker]],[1]!Table2[[Symbol]:[Industry]],2,FALSE),"-")</f>
        <v>-</v>
      </c>
      <c r="D1366" t="s">
        <v>528</v>
      </c>
      <c r="E1366">
        <v>1293.19304268</v>
      </c>
      <c r="F1366">
        <v>371.65</v>
      </c>
      <c r="G1366">
        <v>49.989394045188298</v>
      </c>
      <c r="H1366">
        <v>15.6692857103482</v>
      </c>
      <c r="I1366">
        <v>19.629481504955599</v>
      </c>
      <c r="J1366">
        <v>-1.09866045030993</v>
      </c>
      <c r="K1366">
        <v>319.55763620071298</v>
      </c>
      <c r="L1366">
        <v>266.352671225699</v>
      </c>
      <c r="M1366">
        <v>76.816674346755306</v>
      </c>
      <c r="N1366">
        <v>0.905342315691818</v>
      </c>
      <c r="O1366">
        <v>2.1929234494820502</v>
      </c>
      <c r="P1366">
        <v>109.971751412429</v>
      </c>
      <c r="Q1366">
        <v>5.7219578148666003E-2</v>
      </c>
    </row>
    <row r="1367" spans="1:17" hidden="1" x14ac:dyDescent="0.3">
      <c r="A1367" t="s">
        <v>2900</v>
      </c>
      <c r="B1367" t="s">
        <v>2901</v>
      </c>
      <c r="C1367" t="str">
        <f>IFERROR(VLOOKUP(Table1[[#This Row],[Ticker]],[1]!Table2[[Symbol]:[Industry]],2,FALSE),"-")</f>
        <v>-</v>
      </c>
      <c r="D1367" t="s">
        <v>92</v>
      </c>
      <c r="E1367">
        <v>1290.684</v>
      </c>
      <c r="F1367">
        <v>109.38</v>
      </c>
      <c r="G1367">
        <v>177.391436254101</v>
      </c>
      <c r="H1367">
        <v>50.3022372451492</v>
      </c>
      <c r="I1367">
        <v>44.341410641213997</v>
      </c>
      <c r="J1367">
        <v>9.45480399299983</v>
      </c>
      <c r="K1367">
        <v>75.301310571761206</v>
      </c>
      <c r="L1367">
        <v>61.356137289774601</v>
      </c>
      <c r="M1367">
        <v>74.030633183323701</v>
      </c>
      <c r="N1367">
        <v>3.4524476377600699</v>
      </c>
      <c r="O1367">
        <v>6.4637045163649702</v>
      </c>
      <c r="P1367">
        <v>223.609467455621</v>
      </c>
      <c r="Q1367">
        <v>0.129259266712588</v>
      </c>
    </row>
    <row r="1368" spans="1:17" hidden="1" x14ac:dyDescent="0.3">
      <c r="A1368" t="s">
        <v>2902</v>
      </c>
      <c r="B1368" t="s">
        <v>2903</v>
      </c>
      <c r="C1368" t="str">
        <f>IFERROR(VLOOKUP(Table1[[#This Row],[Ticker]],[1]!Table2[[Symbol]:[Industry]],2,FALSE),"-")</f>
        <v>-</v>
      </c>
      <c r="D1368" t="s">
        <v>669</v>
      </c>
      <c r="E1368">
        <v>1290.6042520000001</v>
      </c>
      <c r="F1368">
        <v>327.39999999999998</v>
      </c>
      <c r="G1368">
        <v>47.982376693164298</v>
      </c>
      <c r="H1368">
        <v>18.298192868439799</v>
      </c>
      <c r="I1368">
        <v>-11.6827397311352</v>
      </c>
      <c r="J1368">
        <v>0.87361861056150902</v>
      </c>
      <c r="K1368">
        <v>287.305377424884</v>
      </c>
      <c r="L1368">
        <v>263.78141100743898</v>
      </c>
      <c r="M1368">
        <v>65.000322795707802</v>
      </c>
      <c r="N1368">
        <v>0.98013852901746201</v>
      </c>
      <c r="O1368">
        <v>21.869273060476399</v>
      </c>
      <c r="P1368">
        <v>87.085714285714204</v>
      </c>
    </row>
    <row r="1369" spans="1:17" hidden="1" x14ac:dyDescent="0.3">
      <c r="A1369" t="s">
        <v>2904</v>
      </c>
      <c r="B1369" t="s">
        <v>2905</v>
      </c>
      <c r="C1369" t="str">
        <f>IFERROR(VLOOKUP(Table1[[#This Row],[Ticker]],[1]!Table2[[Symbol]:[Industry]],2,FALSE),"-")</f>
        <v>-</v>
      </c>
      <c r="D1369" t="s">
        <v>306</v>
      </c>
      <c r="E1369">
        <v>1289.58012953</v>
      </c>
      <c r="F1369">
        <v>902.65</v>
      </c>
      <c r="G1369">
        <v>130.649295747916</v>
      </c>
      <c r="H1369">
        <v>2.22278185373768</v>
      </c>
      <c r="I1369">
        <v>43.102974195091598</v>
      </c>
      <c r="J1369">
        <v>-3.70594113652131</v>
      </c>
      <c r="K1369">
        <v>794.77816723999297</v>
      </c>
      <c r="L1369">
        <v>605.10321130966304</v>
      </c>
      <c r="M1369">
        <v>53.090728133809598</v>
      </c>
      <c r="N1369">
        <v>0.44908191427347999</v>
      </c>
      <c r="O1369">
        <v>8.3033290865783993</v>
      </c>
      <c r="P1369">
        <v>167.49148021929099</v>
      </c>
      <c r="Q1369">
        <v>0.16176670870413801</v>
      </c>
    </row>
    <row r="1370" spans="1:17" hidden="1" x14ac:dyDescent="0.3">
      <c r="A1370" t="s">
        <v>2906</v>
      </c>
      <c r="B1370" t="s">
        <v>2907</v>
      </c>
      <c r="C1370" t="str">
        <f>IFERROR(VLOOKUP(Table1[[#This Row],[Ticker]],[1]!Table2[[Symbol]:[Industry]],2,FALSE),"-")</f>
        <v>-</v>
      </c>
      <c r="D1370" t="s">
        <v>139</v>
      </c>
      <c r="E1370">
        <v>1282.3395196049901</v>
      </c>
      <c r="F1370">
        <v>311.55</v>
      </c>
      <c r="G1370">
        <v>52.177549362059203</v>
      </c>
      <c r="H1370">
        <v>-9.0904887483708805</v>
      </c>
      <c r="I1370">
        <v>-27.9830649951985</v>
      </c>
      <c r="J1370">
        <v>2.2567015536479098</v>
      </c>
      <c r="K1370">
        <v>326.94443743792198</v>
      </c>
      <c r="L1370">
        <v>312.91034629633202</v>
      </c>
      <c r="M1370">
        <v>50.299449237855598</v>
      </c>
      <c r="N1370">
        <v>0.65579470862406897</v>
      </c>
      <c r="O1370">
        <v>33.525918793131098</v>
      </c>
      <c r="P1370">
        <v>96.499526963103094</v>
      </c>
      <c r="Q1370">
        <v>0.106170546557603</v>
      </c>
    </row>
    <row r="1371" spans="1:17" hidden="1" x14ac:dyDescent="0.3">
      <c r="A1371" t="s">
        <v>2908</v>
      </c>
      <c r="B1371" t="s">
        <v>2909</v>
      </c>
      <c r="C1371" t="str">
        <f>IFERROR(VLOOKUP(Table1[[#This Row],[Ticker]],[1]!Table2[[Symbol]:[Industry]],2,FALSE),"-")</f>
        <v>-</v>
      </c>
      <c r="D1371" t="s">
        <v>21</v>
      </c>
      <c r="E1371">
        <v>1278.378618686</v>
      </c>
      <c r="F1371">
        <v>230.62</v>
      </c>
      <c r="G1371">
        <v>45.254343952053098</v>
      </c>
      <c r="H1371">
        <v>0.480477504616944</v>
      </c>
      <c r="I1371">
        <v>32.754748221578801</v>
      </c>
      <c r="J1371">
        <v>4.42634059255741</v>
      </c>
      <c r="K1371">
        <v>204.944896760418</v>
      </c>
      <c r="L1371">
        <v>166.67419429196499</v>
      </c>
      <c r="M1371">
        <v>63.831869140468299</v>
      </c>
      <c r="N1371">
        <v>0.99369771805502605</v>
      </c>
      <c r="O1371">
        <v>10.137889168328799</v>
      </c>
      <c r="P1371">
        <v>108.705882352941</v>
      </c>
      <c r="Q1371">
        <v>0.10940905358981599</v>
      </c>
    </row>
    <row r="1372" spans="1:17" hidden="1" x14ac:dyDescent="0.3">
      <c r="A1372" t="s">
        <v>2910</v>
      </c>
      <c r="B1372" t="s">
        <v>2911</v>
      </c>
      <c r="C1372" t="str">
        <f>IFERROR(VLOOKUP(Table1[[#This Row],[Ticker]],[1]!Table2[[Symbol]:[Industry]],2,FALSE),"-")</f>
        <v>-</v>
      </c>
      <c r="D1372" t="s">
        <v>740</v>
      </c>
      <c r="E1372">
        <v>1270.9875500000001</v>
      </c>
      <c r="F1372">
        <v>237.79</v>
      </c>
      <c r="G1372">
        <v>-57.0368908771772</v>
      </c>
      <c r="H1372">
        <v>-5.9849122933427497</v>
      </c>
      <c r="I1372">
        <v>-51.296166713418501</v>
      </c>
      <c r="J1372">
        <v>-8.71036124275461</v>
      </c>
      <c r="K1372">
        <v>258.745889490487</v>
      </c>
      <c r="M1372">
        <v>41.854649862018697</v>
      </c>
      <c r="N1372">
        <v>2.12601197883955</v>
      </c>
      <c r="O1372">
        <v>95.971235123428201</v>
      </c>
      <c r="P1372">
        <v>10.287092435415699</v>
      </c>
    </row>
    <row r="1373" spans="1:17" hidden="1" x14ac:dyDescent="0.3">
      <c r="A1373" t="s">
        <v>2912</v>
      </c>
      <c r="B1373" t="s">
        <v>2913</v>
      </c>
      <c r="C1373" t="str">
        <f>IFERROR(VLOOKUP(Table1[[#This Row],[Ticker]],[1]!Table2[[Symbol]:[Industry]],2,FALSE),"-")</f>
        <v>-</v>
      </c>
      <c r="D1373" t="s">
        <v>993</v>
      </c>
      <c r="E1373">
        <v>1269.0459430000001</v>
      </c>
      <c r="F1373">
        <v>332.75</v>
      </c>
      <c r="G1373">
        <v>-39.9597666442072</v>
      </c>
      <c r="H1373">
        <v>-1.08253791413366</v>
      </c>
      <c r="I1373">
        <v>-19.100381401175898</v>
      </c>
      <c r="J1373">
        <v>-1.7121425567441899</v>
      </c>
      <c r="K1373">
        <v>333.14369436317202</v>
      </c>
      <c r="L1373">
        <v>346.39859451728398</v>
      </c>
      <c r="M1373">
        <v>50.681679671016603</v>
      </c>
      <c r="N1373">
        <v>0.87961285294865899</v>
      </c>
      <c r="O1373">
        <v>61.021788129226103</v>
      </c>
      <c r="P1373">
        <v>20.999999999999901</v>
      </c>
      <c r="Q1373">
        <v>5.4343236880071998E-2</v>
      </c>
    </row>
    <row r="1374" spans="1:17" hidden="1" x14ac:dyDescent="0.3">
      <c r="A1374" t="s">
        <v>2914</v>
      </c>
      <c r="B1374" t="s">
        <v>2915</v>
      </c>
      <c r="C1374" t="str">
        <f>IFERROR(VLOOKUP(Table1[[#This Row],[Ticker]],[1]!Table2[[Symbol]:[Industry]],2,FALSE),"-")</f>
        <v>-</v>
      </c>
      <c r="D1374" t="s">
        <v>402</v>
      </c>
      <c r="E1374">
        <v>1268.771685936</v>
      </c>
      <c r="F1374">
        <v>51.64</v>
      </c>
      <c r="G1374">
        <v>14.996980165726701</v>
      </c>
      <c r="H1374">
        <v>7.6228410078212405E-2</v>
      </c>
      <c r="I1374">
        <v>-32.824687221872203</v>
      </c>
      <c r="J1374">
        <v>11.1387129744706</v>
      </c>
      <c r="K1374">
        <v>50.778823903566902</v>
      </c>
      <c r="L1374">
        <v>51.720716971945897</v>
      </c>
      <c r="M1374">
        <v>63.100953097457101</v>
      </c>
      <c r="N1374">
        <v>1.1501449255466301</v>
      </c>
      <c r="O1374">
        <v>59.759876065065797</v>
      </c>
      <c r="P1374">
        <v>64.984025559105405</v>
      </c>
    </row>
    <row r="1375" spans="1:17" hidden="1" x14ac:dyDescent="0.3">
      <c r="A1375" t="s">
        <v>2916</v>
      </c>
      <c r="B1375" t="s">
        <v>2917</v>
      </c>
      <c r="C1375" t="str">
        <f>IFERROR(VLOOKUP(Table1[[#This Row],[Ticker]],[1]!Table2[[Symbol]:[Industry]],2,FALSE),"-")</f>
        <v>-</v>
      </c>
      <c r="D1375" t="s">
        <v>669</v>
      </c>
      <c r="E1375">
        <v>1268.02780753</v>
      </c>
      <c r="F1375">
        <v>145.31</v>
      </c>
      <c r="G1375">
        <v>-60.742793996135603</v>
      </c>
      <c r="H1375">
        <v>-10.056065587749501</v>
      </c>
      <c r="I1375">
        <v>-33.296572404380797</v>
      </c>
      <c r="J1375">
        <v>-5.1940440170393201</v>
      </c>
      <c r="K1375">
        <v>155.66235985882599</v>
      </c>
      <c r="L1375">
        <v>161.68515831883599</v>
      </c>
      <c r="M1375">
        <v>27.540055070156999</v>
      </c>
      <c r="N1375">
        <v>1.3450365502711299</v>
      </c>
      <c r="O1375">
        <v>48.097171564241897</v>
      </c>
      <c r="P1375">
        <v>14.960443037974599</v>
      </c>
      <c r="Q1375">
        <v>5.8645118140418E-2</v>
      </c>
    </row>
    <row r="1376" spans="1:17" hidden="1" x14ac:dyDescent="0.3">
      <c r="A1376" t="s">
        <v>2918</v>
      </c>
      <c r="B1376" t="s">
        <v>2919</v>
      </c>
      <c r="C1376" t="str">
        <f>IFERROR(VLOOKUP(Table1[[#This Row],[Ticker]],[1]!Table2[[Symbol]:[Industry]],2,FALSE),"-")</f>
        <v>-</v>
      </c>
      <c r="D1376" t="s">
        <v>136</v>
      </c>
      <c r="E1376">
        <v>1265.86190874</v>
      </c>
      <c r="F1376">
        <v>791.45</v>
      </c>
      <c r="G1376">
        <v>-24.756491759989402</v>
      </c>
      <c r="H1376">
        <v>-11.907625900194599</v>
      </c>
      <c r="I1376">
        <v>-26.3405315279531</v>
      </c>
      <c r="J1376">
        <v>-4.7829391022785099</v>
      </c>
      <c r="K1376">
        <v>827.98669395489901</v>
      </c>
      <c r="L1376">
        <v>846.16926158608601</v>
      </c>
      <c r="M1376">
        <v>41.367016891299897</v>
      </c>
      <c r="N1376">
        <v>0.91224298373539003</v>
      </c>
      <c r="O1376">
        <v>36.458399140817399</v>
      </c>
      <c r="P1376">
        <v>8.6858006042296001</v>
      </c>
      <c r="Q1376">
        <v>9.2025925713084003E-2</v>
      </c>
    </row>
    <row r="1377" spans="1:17" hidden="1" x14ac:dyDescent="0.3">
      <c r="A1377" t="s">
        <v>2920</v>
      </c>
      <c r="B1377" t="s">
        <v>2921</v>
      </c>
      <c r="C1377" t="str">
        <f>IFERROR(VLOOKUP(Table1[[#This Row],[Ticker]],[1]!Table2[[Symbol]:[Industry]],2,FALSE),"-")</f>
        <v>-</v>
      </c>
      <c r="D1377" t="s">
        <v>139</v>
      </c>
      <c r="E1377">
        <v>1265.555535552</v>
      </c>
      <c r="F1377">
        <v>49.28</v>
      </c>
      <c r="G1377">
        <v>56.106509393808899</v>
      </c>
      <c r="H1377">
        <v>25.552061200152401</v>
      </c>
      <c r="I1377">
        <v>25.1452098570735</v>
      </c>
      <c r="J1377">
        <v>5.8972398215876796</v>
      </c>
      <c r="K1377">
        <v>41.652469991064201</v>
      </c>
      <c r="L1377">
        <v>34.876434756400798</v>
      </c>
      <c r="M1377">
        <v>58.989396503108601</v>
      </c>
      <c r="N1377">
        <v>0.86360626814998298</v>
      </c>
      <c r="O1377">
        <v>9.9837662337662394</v>
      </c>
      <c r="P1377">
        <v>113.333333333333</v>
      </c>
      <c r="Q1377">
        <v>7.5707208026780007E-2</v>
      </c>
    </row>
    <row r="1378" spans="1:17" hidden="1" x14ac:dyDescent="0.3">
      <c r="A1378" t="s">
        <v>2922</v>
      </c>
      <c r="B1378" t="s">
        <v>2923</v>
      </c>
      <c r="C1378" t="str">
        <f>IFERROR(VLOOKUP(Table1[[#This Row],[Ticker]],[1]!Table2[[Symbol]:[Industry]],2,FALSE),"-")</f>
        <v>-</v>
      </c>
      <c r="D1378" t="s">
        <v>1603</v>
      </c>
      <c r="E1378">
        <v>1265.5314969900001</v>
      </c>
      <c r="F1378">
        <v>1671.9</v>
      </c>
      <c r="G1378">
        <v>35.925107910193297</v>
      </c>
      <c r="H1378">
        <v>2.15571588039924</v>
      </c>
      <c r="I1378">
        <v>12.8642080950353</v>
      </c>
      <c r="J1378">
        <v>-1.1175992655240501</v>
      </c>
      <c r="K1378">
        <v>1565.7571050265799</v>
      </c>
      <c r="L1378">
        <v>1334.5784226120099</v>
      </c>
      <c r="M1378">
        <v>56.656643456654798</v>
      </c>
      <c r="N1378">
        <v>0.68918040329073604</v>
      </c>
      <c r="O1378">
        <v>6.2623362641306102</v>
      </c>
      <c r="P1378">
        <v>71.468129839495404</v>
      </c>
      <c r="Q1378">
        <v>6.7952168877414995E-2</v>
      </c>
    </row>
    <row r="1379" spans="1:17" hidden="1" x14ac:dyDescent="0.3">
      <c r="A1379" t="s">
        <v>2924</v>
      </c>
      <c r="B1379" t="s">
        <v>2925</v>
      </c>
      <c r="C1379" t="str">
        <f>IFERROR(VLOOKUP(Table1[[#This Row],[Ticker]],[1]!Table2[[Symbol]:[Industry]],2,FALSE),"-")</f>
        <v>-</v>
      </c>
      <c r="D1379" t="s">
        <v>561</v>
      </c>
      <c r="E1379">
        <v>1262.8051685799901</v>
      </c>
      <c r="F1379">
        <v>547.1</v>
      </c>
      <c r="G1379">
        <v>-5.2599906942785699</v>
      </c>
      <c r="H1379">
        <v>8.6444730054355805</v>
      </c>
      <c r="I1379">
        <v>-8.5311039281511096</v>
      </c>
      <c r="J1379">
        <v>12.163203614642301</v>
      </c>
      <c r="K1379">
        <v>481.44283565508903</v>
      </c>
      <c r="L1379">
        <v>467.288072362572</v>
      </c>
      <c r="M1379">
        <v>72.207260117441905</v>
      </c>
      <c r="N1379">
        <v>1.17374512441962</v>
      </c>
      <c r="O1379">
        <v>19.703893255346301</v>
      </c>
      <c r="P1379">
        <v>54.548022598869998</v>
      </c>
      <c r="Q1379">
        <v>-1.56068789275E-2</v>
      </c>
    </row>
    <row r="1380" spans="1:17" hidden="1" x14ac:dyDescent="0.3">
      <c r="A1380" t="s">
        <v>2926</v>
      </c>
      <c r="B1380" t="s">
        <v>2927</v>
      </c>
      <c r="C1380" t="str">
        <f>IFERROR(VLOOKUP(Table1[[#This Row],[Ticker]],[1]!Table2[[Symbol]:[Industry]],2,FALSE),"-")</f>
        <v>-</v>
      </c>
      <c r="D1380" t="s">
        <v>632</v>
      </c>
      <c r="E1380">
        <v>1261.91291</v>
      </c>
      <c r="F1380">
        <v>505.95</v>
      </c>
      <c r="G1380">
        <v>4.0643087685405401</v>
      </c>
      <c r="H1380">
        <v>-6.2439541571243797</v>
      </c>
      <c r="I1380">
        <v>4.0657303704858396</v>
      </c>
      <c r="J1380">
        <v>2.3517039110265099</v>
      </c>
      <c r="K1380">
        <v>491.29732713489301</v>
      </c>
      <c r="L1380">
        <v>439.94574301756802</v>
      </c>
      <c r="M1380">
        <v>52.929088783632601</v>
      </c>
      <c r="N1380">
        <v>0.88887875129523097</v>
      </c>
      <c r="O1380">
        <v>15.5054847316928</v>
      </c>
      <c r="P1380">
        <v>46.865021770682098</v>
      </c>
    </row>
    <row r="1381" spans="1:17" hidden="1" x14ac:dyDescent="0.3">
      <c r="A1381" t="s">
        <v>2928</v>
      </c>
      <c r="B1381" t="s">
        <v>2929</v>
      </c>
      <c r="C1381" t="str">
        <f>IFERROR(VLOOKUP(Table1[[#This Row],[Ticker]],[1]!Table2[[Symbol]:[Industry]],2,FALSE),"-")</f>
        <v>-</v>
      </c>
      <c r="D1381" t="s">
        <v>385</v>
      </c>
      <c r="E1381">
        <v>1255.0625869600001</v>
      </c>
      <c r="F1381">
        <v>371.35</v>
      </c>
      <c r="G1381">
        <v>45.309339582488199</v>
      </c>
      <c r="H1381">
        <v>8.8993353386810199</v>
      </c>
      <c r="I1381">
        <v>41.835052681747797</v>
      </c>
      <c r="J1381">
        <v>0.19826770358139501</v>
      </c>
      <c r="K1381">
        <v>318.50836532452502</v>
      </c>
      <c r="L1381">
        <v>264.82686271642802</v>
      </c>
      <c r="M1381">
        <v>70.072337603940795</v>
      </c>
      <c r="N1381">
        <v>0.56479893749006604</v>
      </c>
      <c r="O1381">
        <v>2.8679143665005999</v>
      </c>
      <c r="P1381">
        <v>88.550393500888504</v>
      </c>
    </row>
    <row r="1382" spans="1:17" hidden="1" x14ac:dyDescent="0.3">
      <c r="A1382" t="s">
        <v>2930</v>
      </c>
      <c r="B1382" t="s">
        <v>2931</v>
      </c>
      <c r="C1382" t="str">
        <f>IFERROR(VLOOKUP(Table1[[#This Row],[Ticker]],[1]!Table2[[Symbol]:[Industry]],2,FALSE),"-")</f>
        <v>-</v>
      </c>
      <c r="D1382" t="s">
        <v>359</v>
      </c>
      <c r="E1382">
        <v>1249.9343015500001</v>
      </c>
      <c r="F1382">
        <v>241.61</v>
      </c>
      <c r="G1382">
        <v>-11.5644450876117</v>
      </c>
      <c r="H1382">
        <v>6.07769420366159</v>
      </c>
      <c r="I1382">
        <v>-9.3162627738470594</v>
      </c>
      <c r="J1382">
        <v>-2.7444517295445499</v>
      </c>
      <c r="K1382">
        <v>229.00726974894101</v>
      </c>
      <c r="L1382">
        <v>219.68210722334601</v>
      </c>
      <c r="M1382">
        <v>50.723677489885297</v>
      </c>
      <c r="N1382">
        <v>0.90495889759867398</v>
      </c>
      <c r="O1382">
        <v>11.729646951698999</v>
      </c>
      <c r="P1382">
        <v>31.775293155167699</v>
      </c>
      <c r="Q1382">
        <v>7.1929614494628993E-2</v>
      </c>
    </row>
    <row r="1383" spans="1:17" hidden="1" x14ac:dyDescent="0.3">
      <c r="A1383" t="s">
        <v>2932</v>
      </c>
      <c r="B1383" t="s">
        <v>2933</v>
      </c>
      <c r="C1383" t="str">
        <f>IFERROR(VLOOKUP(Table1[[#This Row],[Ticker]],[1]!Table2[[Symbol]:[Industry]],2,FALSE),"-")</f>
        <v>-</v>
      </c>
      <c r="D1383" t="s">
        <v>229</v>
      </c>
      <c r="E1383">
        <v>1249.102275</v>
      </c>
      <c r="F1383">
        <v>336.3</v>
      </c>
      <c r="G1383">
        <v>222.39165873546801</v>
      </c>
      <c r="H1383">
        <v>42.254606340197597</v>
      </c>
      <c r="I1383">
        <v>23.039277393511199</v>
      </c>
      <c r="J1383">
        <v>26.0647115793025</v>
      </c>
      <c r="K1383">
        <v>247.68858156768499</v>
      </c>
      <c r="M1383">
        <v>89.526025493071202</v>
      </c>
      <c r="N1383">
        <v>1.3983811915628399</v>
      </c>
      <c r="O1383">
        <v>0</v>
      </c>
      <c r="P1383">
        <v>330.06951647352599</v>
      </c>
    </row>
    <row r="1384" spans="1:17" hidden="1" x14ac:dyDescent="0.3">
      <c r="A1384" t="s">
        <v>2934</v>
      </c>
      <c r="B1384" t="s">
        <v>2935</v>
      </c>
      <c r="C1384" t="str">
        <f>IFERROR(VLOOKUP(Table1[[#This Row],[Ticker]],[1]!Table2[[Symbol]:[Industry]],2,FALSE),"-")</f>
        <v>-</v>
      </c>
      <c r="D1384" t="s">
        <v>127</v>
      </c>
      <c r="E1384">
        <v>1248.7957719999999</v>
      </c>
      <c r="F1384">
        <v>980</v>
      </c>
      <c r="G1384">
        <v>638.47039185203801</v>
      </c>
      <c r="H1384">
        <v>7.2841298773012504</v>
      </c>
      <c r="I1384">
        <v>84.1850429521552</v>
      </c>
      <c r="J1384">
        <v>-3.3707051687698999</v>
      </c>
      <c r="K1384">
        <v>845.96712028489901</v>
      </c>
      <c r="L1384">
        <v>607.05117038031597</v>
      </c>
      <c r="M1384">
        <v>67.548530160739006</v>
      </c>
      <c r="N1384">
        <v>0.80594682126928097</v>
      </c>
      <c r="O1384">
        <v>3.87755102040816</v>
      </c>
      <c r="P1384">
        <v>793.75284997719996</v>
      </c>
      <c r="Q1384">
        <v>0.173309923458701</v>
      </c>
    </row>
    <row r="1385" spans="1:17" hidden="1" x14ac:dyDescent="0.3">
      <c r="A1385" t="s">
        <v>2936</v>
      </c>
      <c r="B1385" t="s">
        <v>2937</v>
      </c>
      <c r="C1385" t="str">
        <f>IFERROR(VLOOKUP(Table1[[#This Row],[Ticker]],[1]!Table2[[Symbol]:[Industry]],2,FALSE),"-")</f>
        <v>-</v>
      </c>
      <c r="D1385" t="s">
        <v>21</v>
      </c>
      <c r="E1385">
        <v>1247.3104800000001</v>
      </c>
      <c r="F1385">
        <v>1052.05</v>
      </c>
      <c r="G1385">
        <v>-49.204905740307296</v>
      </c>
      <c r="H1385">
        <v>-4.2220196084110899</v>
      </c>
      <c r="I1385">
        <v>-29.5086302139735</v>
      </c>
      <c r="J1385">
        <v>-0.63997235905390304</v>
      </c>
      <c r="K1385">
        <v>1081.91172703501</v>
      </c>
      <c r="L1385">
        <v>1094.12972918111</v>
      </c>
      <c r="M1385">
        <v>56.489500971108697</v>
      </c>
      <c r="N1385">
        <v>0.78071151140955697</v>
      </c>
      <c r="O1385">
        <v>39.480062734660898</v>
      </c>
      <c r="P1385">
        <v>10.098895923813499</v>
      </c>
      <c r="Q1385">
        <v>0.123078788302939</v>
      </c>
    </row>
    <row r="1386" spans="1:17" hidden="1" x14ac:dyDescent="0.3">
      <c r="A1386" t="s">
        <v>2938</v>
      </c>
      <c r="B1386" t="s">
        <v>2939</v>
      </c>
      <c r="C1386" t="str">
        <f>IFERROR(VLOOKUP(Table1[[#This Row],[Ticker]],[1]!Table2[[Symbol]:[Industry]],2,FALSE),"-")</f>
        <v>-</v>
      </c>
      <c r="D1386" t="s">
        <v>402</v>
      </c>
      <c r="E1386">
        <v>1243.956438012</v>
      </c>
      <c r="F1386">
        <v>50.63</v>
      </c>
      <c r="G1386">
        <v>3.3810873481287498</v>
      </c>
      <c r="H1386">
        <v>7.6470258832512998</v>
      </c>
      <c r="I1386">
        <v>-21.062934939306501</v>
      </c>
      <c r="J1386">
        <v>5.2825098415153704</v>
      </c>
      <c r="K1386">
        <v>47.591736683542699</v>
      </c>
      <c r="L1386">
        <v>46.314593003958599</v>
      </c>
      <c r="M1386">
        <v>64.484755075558695</v>
      </c>
      <c r="N1386">
        <v>0.773876063155302</v>
      </c>
      <c r="O1386">
        <v>19.494370926328202</v>
      </c>
      <c r="P1386">
        <v>54.124809741248001</v>
      </c>
    </row>
    <row r="1387" spans="1:17" hidden="1" x14ac:dyDescent="0.3">
      <c r="A1387" t="s">
        <v>2940</v>
      </c>
      <c r="B1387" t="s">
        <v>2941</v>
      </c>
      <c r="C1387" t="str">
        <f>IFERROR(VLOOKUP(Table1[[#This Row],[Ticker]],[1]!Table2[[Symbol]:[Industry]],2,FALSE),"-")</f>
        <v>-</v>
      </c>
      <c r="D1387" t="s">
        <v>669</v>
      </c>
      <c r="E1387">
        <v>1240.7</v>
      </c>
      <c r="F1387">
        <v>124.07</v>
      </c>
      <c r="G1387">
        <v>-34.122730065776302</v>
      </c>
      <c r="H1387">
        <v>-3.1569079103720599</v>
      </c>
      <c r="I1387">
        <v>-14.2717492250977</v>
      </c>
      <c r="J1387">
        <v>0.53907451144057805</v>
      </c>
      <c r="K1387">
        <v>122.918826167147</v>
      </c>
      <c r="L1387">
        <v>123.04774824851199</v>
      </c>
      <c r="M1387">
        <v>63.397844064947101</v>
      </c>
      <c r="N1387">
        <v>0.67522397917333898</v>
      </c>
      <c r="O1387">
        <v>24.929475296203702</v>
      </c>
      <c r="P1387">
        <v>23.6989032901296</v>
      </c>
      <c r="Q1387">
        <v>1.2334193056449E-2</v>
      </c>
    </row>
    <row r="1388" spans="1:17" hidden="1" x14ac:dyDescent="0.3">
      <c r="A1388" t="s">
        <v>2942</v>
      </c>
      <c r="B1388" t="s">
        <v>2943</v>
      </c>
      <c r="C1388" t="str">
        <f>IFERROR(VLOOKUP(Table1[[#This Row],[Ticker]],[1]!Table2[[Symbol]:[Industry]],2,FALSE),"-")</f>
        <v>-</v>
      </c>
      <c r="D1388" t="s">
        <v>21</v>
      </c>
      <c r="E1388">
        <v>1237.6174740490001</v>
      </c>
      <c r="F1388">
        <v>116.81</v>
      </c>
      <c r="G1388">
        <v>136.529650031919</v>
      </c>
      <c r="H1388">
        <v>27.706716729808001</v>
      </c>
      <c r="I1388">
        <v>58.952252190199602</v>
      </c>
      <c r="J1388">
        <v>5.5223035816261801</v>
      </c>
      <c r="K1388">
        <v>88.486739181300607</v>
      </c>
      <c r="L1388">
        <v>65.238704428327196</v>
      </c>
      <c r="M1388">
        <v>75.974965098906395</v>
      </c>
      <c r="N1388">
        <v>2.5053946414041599</v>
      </c>
      <c r="O1388">
        <v>1.6008903347315999</v>
      </c>
      <c r="P1388">
        <v>306.29565217391303</v>
      </c>
    </row>
    <row r="1389" spans="1:17" hidden="1" x14ac:dyDescent="0.3">
      <c r="A1389" t="s">
        <v>2944</v>
      </c>
      <c r="B1389" t="s">
        <v>2945</v>
      </c>
      <c r="C1389" t="str">
        <f>IFERROR(VLOOKUP(Table1[[#This Row],[Ticker]],[1]!Table2[[Symbol]:[Industry]],2,FALSE),"-")</f>
        <v>-</v>
      </c>
      <c r="D1389" t="s">
        <v>201</v>
      </c>
      <c r="E1389">
        <v>1237.2293843150001</v>
      </c>
      <c r="F1389">
        <v>558.04999999999995</v>
      </c>
      <c r="G1389">
        <v>-36.606527586944701</v>
      </c>
      <c r="H1389">
        <v>0.19642142552893899</v>
      </c>
      <c r="I1389">
        <v>-2.8810089305345699</v>
      </c>
      <c r="J1389">
        <v>9.7933762737515</v>
      </c>
      <c r="K1389">
        <v>513.53690446075598</v>
      </c>
      <c r="L1389">
        <v>487.01964021624298</v>
      </c>
      <c r="M1389">
        <v>80.470259095997307</v>
      </c>
      <c r="N1389">
        <v>1.1364827258992001</v>
      </c>
      <c r="O1389">
        <v>9.1300062718394397</v>
      </c>
      <c r="P1389">
        <v>42.979759159620698</v>
      </c>
      <c r="Q1389">
        <v>6.0500604364735998E-2</v>
      </c>
    </row>
    <row r="1390" spans="1:17" hidden="1" x14ac:dyDescent="0.3">
      <c r="A1390" t="s">
        <v>2946</v>
      </c>
      <c r="B1390" t="s">
        <v>2947</v>
      </c>
      <c r="C1390" t="str">
        <f>IFERROR(VLOOKUP(Table1[[#This Row],[Ticker]],[1]!Table2[[Symbol]:[Industry]],2,FALSE),"-")</f>
        <v>-</v>
      </c>
      <c r="D1390" t="s">
        <v>136</v>
      </c>
      <c r="E1390">
        <v>1228.5838757500001</v>
      </c>
      <c r="F1390">
        <v>976.25</v>
      </c>
      <c r="G1390">
        <v>151.890276988897</v>
      </c>
      <c r="H1390">
        <v>-13.5525069366737</v>
      </c>
      <c r="I1390">
        <v>42.259373471237097</v>
      </c>
      <c r="J1390">
        <v>9.6289288490300997</v>
      </c>
      <c r="K1390">
        <v>996.022022441025</v>
      </c>
      <c r="L1390">
        <v>736.44995317663597</v>
      </c>
      <c r="M1390">
        <v>49.810415777709402</v>
      </c>
      <c r="N1390">
        <v>0.37339085418464102</v>
      </c>
      <c r="O1390">
        <v>47.759282970550501</v>
      </c>
      <c r="P1390">
        <v>211.40350877192901</v>
      </c>
    </row>
    <row r="1391" spans="1:17" hidden="1" x14ac:dyDescent="0.3">
      <c r="A1391" t="s">
        <v>2948</v>
      </c>
      <c r="B1391" t="s">
        <v>2949</v>
      </c>
      <c r="C1391" t="str">
        <f>IFERROR(VLOOKUP(Table1[[#This Row],[Ticker]],[1]!Table2[[Symbol]:[Industry]],2,FALSE),"-")</f>
        <v>-</v>
      </c>
      <c r="D1391" t="s">
        <v>561</v>
      </c>
      <c r="E1391">
        <v>1227.7843481580001</v>
      </c>
      <c r="F1391">
        <v>197.38</v>
      </c>
      <c r="G1391">
        <v>-44.6863912188388</v>
      </c>
      <c r="H1391">
        <v>-3.2257183124065798</v>
      </c>
      <c r="I1391">
        <v>-15.012253070990701</v>
      </c>
      <c r="J1391">
        <v>3.4835392865645498</v>
      </c>
      <c r="K1391">
        <v>194.893359696316</v>
      </c>
      <c r="L1391">
        <v>199.90364578614799</v>
      </c>
      <c r="M1391">
        <v>55.896624674720201</v>
      </c>
      <c r="N1391">
        <v>1.4630750347615</v>
      </c>
      <c r="O1391">
        <v>22.758131522950599</v>
      </c>
      <c r="P1391">
        <v>23.439649781113101</v>
      </c>
      <c r="Q1391">
        <v>-4.7796382768769997E-3</v>
      </c>
    </row>
    <row r="1392" spans="1:17" hidden="1" x14ac:dyDescent="0.3">
      <c r="A1392" t="s">
        <v>2950</v>
      </c>
      <c r="B1392" t="s">
        <v>2951</v>
      </c>
      <c r="C1392" t="str">
        <f>IFERROR(VLOOKUP(Table1[[#This Row],[Ticker]],[1]!Table2[[Symbol]:[Industry]],2,FALSE),"-")</f>
        <v>-</v>
      </c>
      <c r="D1392" t="s">
        <v>632</v>
      </c>
      <c r="E1392">
        <v>1223.837338737</v>
      </c>
      <c r="F1392">
        <v>46.87</v>
      </c>
      <c r="G1392">
        <v>-30.973898217049999</v>
      </c>
      <c r="H1392">
        <v>-4.2968684635538796</v>
      </c>
      <c r="I1392">
        <v>-23.254379103584</v>
      </c>
      <c r="J1392">
        <v>1.47200466290619</v>
      </c>
      <c r="K1392">
        <v>45.714184328685</v>
      </c>
      <c r="L1392">
        <v>47.047612152108499</v>
      </c>
      <c r="M1392">
        <v>56.4427541731771</v>
      </c>
      <c r="N1392">
        <v>0.61025183792040005</v>
      </c>
      <c r="O1392">
        <v>43.1619372733091</v>
      </c>
      <c r="P1392">
        <v>28.763736263736199</v>
      </c>
      <c r="Q1392">
        <v>-1.7371503051931001E-2</v>
      </c>
    </row>
    <row r="1393" spans="1:17" hidden="1" x14ac:dyDescent="0.3">
      <c r="A1393" t="s">
        <v>2952</v>
      </c>
      <c r="B1393" t="s">
        <v>2953</v>
      </c>
      <c r="C1393" t="str">
        <f>IFERROR(VLOOKUP(Table1[[#This Row],[Ticker]],[1]!Table2[[Symbol]:[Industry]],2,FALSE),"-")</f>
        <v>-</v>
      </c>
      <c r="D1393" t="s">
        <v>2954</v>
      </c>
      <c r="E1393">
        <v>1218.95370675</v>
      </c>
      <c r="F1393">
        <v>1420.25</v>
      </c>
      <c r="G1393">
        <v>122.498545171792</v>
      </c>
      <c r="H1393">
        <v>37.264006498515997</v>
      </c>
      <c r="I1393">
        <v>52.752224696847001</v>
      </c>
      <c r="J1393">
        <v>-3.6110677788631498</v>
      </c>
      <c r="K1393">
        <v>1193.49592191855</v>
      </c>
      <c r="L1393">
        <v>929.82752580113595</v>
      </c>
      <c r="M1393">
        <v>62.794824627808403</v>
      </c>
      <c r="N1393">
        <v>1.0522989485649299</v>
      </c>
      <c r="O1393">
        <v>8.7801443407850606</v>
      </c>
      <c r="P1393">
        <v>158.79190962099099</v>
      </c>
      <c r="Q1393">
        <v>9.2737025994554995E-2</v>
      </c>
    </row>
    <row r="1394" spans="1:17" hidden="1" x14ac:dyDescent="0.3">
      <c r="A1394" t="s">
        <v>2955</v>
      </c>
      <c r="B1394" t="s">
        <v>2956</v>
      </c>
      <c r="C1394" t="str">
        <f>IFERROR(VLOOKUP(Table1[[#This Row],[Ticker]],[1]!Table2[[Symbol]:[Industry]],2,FALSE),"-")</f>
        <v>-</v>
      </c>
      <c r="D1394" t="s">
        <v>72</v>
      </c>
      <c r="E1394">
        <v>1217.5861950000001</v>
      </c>
      <c r="F1394">
        <v>124.26</v>
      </c>
      <c r="G1394">
        <v>-34.746684722691199</v>
      </c>
      <c r="H1394">
        <v>20.593534911626101</v>
      </c>
      <c r="I1394">
        <v>2.8897536853383299</v>
      </c>
      <c r="J1394">
        <v>12.1437757135695</v>
      </c>
      <c r="K1394">
        <v>102.181539847786</v>
      </c>
      <c r="L1394">
        <v>98.934675577780794</v>
      </c>
      <c r="M1394">
        <v>59.662271479504199</v>
      </c>
      <c r="N1394">
        <v>1.66094816285725</v>
      </c>
      <c r="O1394">
        <v>12.1438918396909</v>
      </c>
      <c r="P1394">
        <v>48.992805755395601</v>
      </c>
    </row>
    <row r="1395" spans="1:17" hidden="1" x14ac:dyDescent="0.3">
      <c r="A1395" t="s">
        <v>2957</v>
      </c>
      <c r="B1395" t="s">
        <v>2958</v>
      </c>
      <c r="C1395" t="str">
        <f>IFERROR(VLOOKUP(Table1[[#This Row],[Ticker]],[1]!Table2[[Symbol]:[Industry]],2,FALSE),"-")</f>
        <v>-</v>
      </c>
      <c r="D1395" t="s">
        <v>632</v>
      </c>
      <c r="E1395">
        <v>1211.3488162799999</v>
      </c>
      <c r="F1395">
        <v>73.94</v>
      </c>
      <c r="G1395">
        <v>2.7720479334485399</v>
      </c>
      <c r="H1395">
        <v>8.5492491973404903</v>
      </c>
      <c r="I1395">
        <v>-1.7632095554718801</v>
      </c>
      <c r="J1395">
        <v>12.282547722570101</v>
      </c>
      <c r="K1395">
        <v>65.326194349437699</v>
      </c>
      <c r="L1395">
        <v>60.529440397748203</v>
      </c>
      <c r="M1395">
        <v>69.677688026225894</v>
      </c>
      <c r="N1395">
        <v>1.5560705153321599</v>
      </c>
      <c r="O1395">
        <v>4.5442250473356696</v>
      </c>
      <c r="P1395">
        <v>66.157303370786494</v>
      </c>
      <c r="Q1395">
        <v>1.0144266269973E-2</v>
      </c>
    </row>
    <row r="1396" spans="1:17" hidden="1" x14ac:dyDescent="0.3">
      <c r="A1396" t="s">
        <v>2959</v>
      </c>
      <c r="B1396" t="s">
        <v>2960</v>
      </c>
      <c r="C1396" t="str">
        <f>IFERROR(VLOOKUP(Table1[[#This Row],[Ticker]],[1]!Table2[[Symbol]:[Industry]],2,FALSE),"-")</f>
        <v>-</v>
      </c>
      <c r="D1396" t="s">
        <v>306</v>
      </c>
      <c r="E1396">
        <v>1204.71268704</v>
      </c>
      <c r="F1396">
        <v>98.88</v>
      </c>
      <c r="G1396">
        <v>37.709064764980397</v>
      </c>
      <c r="H1396">
        <v>14.7970514607957</v>
      </c>
      <c r="I1396">
        <v>-7.8996721289848804</v>
      </c>
      <c r="J1396">
        <v>16.207935357305299</v>
      </c>
      <c r="K1396">
        <v>86.617195800048904</v>
      </c>
      <c r="L1396">
        <v>86.279510293850393</v>
      </c>
      <c r="M1396">
        <v>84.380238657066002</v>
      </c>
      <c r="N1396">
        <v>1.7175125891274099</v>
      </c>
      <c r="O1396">
        <v>18.325242718446599</v>
      </c>
      <c r="P1396">
        <v>70.482758620689594</v>
      </c>
      <c r="Q1396">
        <v>0.16619201659360999</v>
      </c>
    </row>
    <row r="1397" spans="1:17" hidden="1" x14ac:dyDescent="0.3">
      <c r="A1397" t="s">
        <v>2961</v>
      </c>
      <c r="B1397" t="s">
        <v>2962</v>
      </c>
      <c r="C1397" t="str">
        <f>IFERROR(VLOOKUP(Table1[[#This Row],[Ticker]],[1]!Table2[[Symbol]:[Industry]],2,FALSE),"-")</f>
        <v>-</v>
      </c>
      <c r="D1397" t="s">
        <v>136</v>
      </c>
      <c r="E1397">
        <v>1204.28574422</v>
      </c>
      <c r="F1397">
        <v>242.51</v>
      </c>
      <c r="G1397">
        <v>18.650062756643901</v>
      </c>
      <c r="H1397">
        <v>25.0198800892911</v>
      </c>
      <c r="I1397">
        <v>40.0612607353291</v>
      </c>
      <c r="J1397">
        <v>13.600095666745601</v>
      </c>
      <c r="K1397">
        <v>202.78925589053901</v>
      </c>
      <c r="L1397">
        <v>176.461093930602</v>
      </c>
      <c r="M1397">
        <v>73.271555877603006</v>
      </c>
      <c r="N1397">
        <v>1.53281674388726</v>
      </c>
      <c r="O1397">
        <v>8.2429590532349302</v>
      </c>
      <c r="P1397">
        <v>87.556071152358797</v>
      </c>
    </row>
    <row r="1398" spans="1:17" hidden="1" x14ac:dyDescent="0.3">
      <c r="A1398" t="s">
        <v>2963</v>
      </c>
      <c r="B1398" t="s">
        <v>2964</v>
      </c>
      <c r="C1398" t="str">
        <f>IFERROR(VLOOKUP(Table1[[#This Row],[Ticker]],[1]!Table2[[Symbol]:[Industry]],2,FALSE),"-")</f>
        <v>-</v>
      </c>
      <c r="D1398" t="s">
        <v>21</v>
      </c>
      <c r="E1398">
        <v>1204.0501649299999</v>
      </c>
      <c r="F1398">
        <v>736.9</v>
      </c>
      <c r="G1398">
        <v>209.95228911855099</v>
      </c>
      <c r="H1398">
        <v>22.770752759395201</v>
      </c>
      <c r="I1398">
        <v>5.5246295710031497</v>
      </c>
      <c r="J1398">
        <v>1.84583306953922</v>
      </c>
      <c r="K1398">
        <v>613.53120723654399</v>
      </c>
      <c r="L1398">
        <v>502.50901282230802</v>
      </c>
      <c r="M1398">
        <v>70.725671235002807</v>
      </c>
      <c r="N1398">
        <v>1.34799674596778</v>
      </c>
      <c r="O1398">
        <v>3.81327181435744</v>
      </c>
      <c r="P1398">
        <v>298.21669818967803</v>
      </c>
      <c r="Q1398">
        <v>0.129146678185663</v>
      </c>
    </row>
    <row r="1399" spans="1:17" hidden="1" x14ac:dyDescent="0.3">
      <c r="A1399" t="s">
        <v>2965</v>
      </c>
      <c r="B1399" t="s">
        <v>2966</v>
      </c>
      <c r="C1399" t="str">
        <f>IFERROR(VLOOKUP(Table1[[#This Row],[Ticker]],[1]!Table2[[Symbol]:[Industry]],2,FALSE),"-")</f>
        <v>-</v>
      </c>
      <c r="D1399" t="s">
        <v>193</v>
      </c>
      <c r="E1399">
        <v>1202.8799733999999</v>
      </c>
      <c r="F1399">
        <v>669.2</v>
      </c>
      <c r="G1399">
        <v>-7.64976498357706</v>
      </c>
      <c r="H1399">
        <v>-5.1149250783083797</v>
      </c>
      <c r="I1399">
        <v>4.62023413153684</v>
      </c>
      <c r="J1399">
        <v>-0.53357747425488</v>
      </c>
      <c r="K1399">
        <v>669.15486650897196</v>
      </c>
      <c r="L1399">
        <v>621.56768410086397</v>
      </c>
      <c r="M1399">
        <v>52.993809272579597</v>
      </c>
      <c r="N1399">
        <v>0.42219830811662101</v>
      </c>
      <c r="O1399">
        <v>13.5684399282725</v>
      </c>
      <c r="P1399">
        <v>36.543562538257497</v>
      </c>
      <c r="Q1399">
        <v>5.9332362806436001E-2</v>
      </c>
    </row>
    <row r="1400" spans="1:17" hidden="1" x14ac:dyDescent="0.3">
      <c r="A1400" t="s">
        <v>2967</v>
      </c>
      <c r="B1400" t="s">
        <v>2968</v>
      </c>
      <c r="C1400" t="str">
        <f>IFERROR(VLOOKUP(Table1[[#This Row],[Ticker]],[1]!Table2[[Symbol]:[Industry]],2,FALSE),"-")</f>
        <v>-</v>
      </c>
      <c r="D1400" t="s">
        <v>72</v>
      </c>
      <c r="E1400">
        <v>1201.6199999999999</v>
      </c>
      <c r="F1400">
        <v>200.27</v>
      </c>
      <c r="G1400">
        <v>51.959951098516903</v>
      </c>
      <c r="H1400">
        <v>-10.7680677971774</v>
      </c>
      <c r="I1400">
        <v>18.151718539505101</v>
      </c>
      <c r="J1400">
        <v>-0.13379282573926601</v>
      </c>
      <c r="K1400">
        <v>187.1173240709</v>
      </c>
      <c r="L1400">
        <v>155.00049516851701</v>
      </c>
      <c r="M1400">
        <v>50.774453779253598</v>
      </c>
      <c r="N1400">
        <v>0.436191651269346</v>
      </c>
      <c r="O1400">
        <v>25.830129325410599</v>
      </c>
      <c r="P1400">
        <v>91.371237458193903</v>
      </c>
      <c r="Q1400">
        <v>6.2301622116377998E-2</v>
      </c>
    </row>
    <row r="1401" spans="1:17" hidden="1" x14ac:dyDescent="0.3">
      <c r="A1401" t="s">
        <v>2969</v>
      </c>
      <c r="B1401" t="s">
        <v>2970</v>
      </c>
      <c r="C1401" t="str">
        <f>IFERROR(VLOOKUP(Table1[[#This Row],[Ticker]],[1]!Table2[[Symbol]:[Industry]],2,FALSE),"-")</f>
        <v>-</v>
      </c>
      <c r="D1401" t="s">
        <v>46</v>
      </c>
      <c r="E1401">
        <v>1196.2788835199999</v>
      </c>
      <c r="F1401">
        <v>495.6</v>
      </c>
      <c r="G1401">
        <v>70.792018522217802</v>
      </c>
      <c r="H1401">
        <v>58.4943041423954</v>
      </c>
      <c r="I1401">
        <v>87.946829290271907</v>
      </c>
      <c r="J1401">
        <v>18.7262405933614</v>
      </c>
      <c r="M1401">
        <v>88.4937681402793</v>
      </c>
      <c r="O1401">
        <v>0.30266343825666697</v>
      </c>
      <c r="P1401">
        <v>122.291993720565</v>
      </c>
    </row>
    <row r="1402" spans="1:17" hidden="1" x14ac:dyDescent="0.3">
      <c r="A1402" t="s">
        <v>2971</v>
      </c>
      <c r="B1402" t="s">
        <v>2972</v>
      </c>
      <c r="C1402" t="str">
        <f>IFERROR(VLOOKUP(Table1[[#This Row],[Ticker]],[1]!Table2[[Symbol]:[Industry]],2,FALSE),"-")</f>
        <v>-</v>
      </c>
      <c r="D1402" t="s">
        <v>561</v>
      </c>
      <c r="E1402">
        <v>1190.2641201599999</v>
      </c>
      <c r="F1402">
        <v>168.36</v>
      </c>
      <c r="G1402">
        <v>20.331577981491801</v>
      </c>
      <c r="H1402">
        <v>6.8248252342068403</v>
      </c>
      <c r="I1402">
        <v>2.6141245040704102</v>
      </c>
      <c r="J1402">
        <v>-4.3609206736911004</v>
      </c>
      <c r="K1402">
        <v>151.05724612745399</v>
      </c>
      <c r="L1402">
        <v>136.11267592087901</v>
      </c>
      <c r="M1402">
        <v>55.569159451727302</v>
      </c>
      <c r="N1402">
        <v>1.4014439764242299</v>
      </c>
      <c r="O1402">
        <v>9.6459966737942402</v>
      </c>
      <c r="P1402">
        <v>66.363636363636303</v>
      </c>
      <c r="Q1402">
        <v>3.9667100654570998E-2</v>
      </c>
    </row>
    <row r="1403" spans="1:17" hidden="1" x14ac:dyDescent="0.3">
      <c r="A1403" t="s">
        <v>2973</v>
      </c>
      <c r="B1403" t="s">
        <v>2974</v>
      </c>
      <c r="C1403" t="str">
        <f>IFERROR(VLOOKUP(Table1[[#This Row],[Ticker]],[1]!Table2[[Symbol]:[Industry]],2,FALSE),"-")</f>
        <v>-</v>
      </c>
      <c r="D1403" t="s">
        <v>561</v>
      </c>
      <c r="E1403">
        <v>1186.9615734479901</v>
      </c>
      <c r="F1403">
        <v>164.88</v>
      </c>
      <c r="G1403">
        <v>-34.411471110245799</v>
      </c>
      <c r="H1403">
        <v>-6.7217481291061798</v>
      </c>
      <c r="I1403">
        <v>-26.127040077292399</v>
      </c>
      <c r="J1403">
        <v>-0.18828077871830501</v>
      </c>
      <c r="K1403">
        <v>162.01423350240901</v>
      </c>
      <c r="L1403">
        <v>162.81675869886899</v>
      </c>
      <c r="M1403">
        <v>52.666036047991298</v>
      </c>
      <c r="N1403">
        <v>0.52867008941869698</v>
      </c>
      <c r="O1403">
        <v>31.641193595341999</v>
      </c>
      <c r="P1403">
        <v>29.877904686884602</v>
      </c>
      <c r="Q1403">
        <v>6.4535337081821006E-2</v>
      </c>
    </row>
    <row r="1404" spans="1:17" hidden="1" x14ac:dyDescent="0.3">
      <c r="A1404" t="s">
        <v>2975</v>
      </c>
      <c r="B1404" t="s">
        <v>2976</v>
      </c>
      <c r="C1404" t="str">
        <f>IFERROR(VLOOKUP(Table1[[#This Row],[Ticker]],[1]!Table2[[Symbol]:[Industry]],2,FALSE),"-")</f>
        <v>-</v>
      </c>
      <c r="D1404" t="s">
        <v>1616</v>
      </c>
      <c r="E1404">
        <v>1186.4393138949999</v>
      </c>
      <c r="F1404">
        <v>96.55</v>
      </c>
      <c r="G1404">
        <v>220.725218372858</v>
      </c>
      <c r="H1404">
        <v>28.763738081069501</v>
      </c>
      <c r="I1404">
        <v>56.744475456339103</v>
      </c>
      <c r="J1404">
        <v>8.6053984923072893</v>
      </c>
      <c r="K1404">
        <v>76.231330241716094</v>
      </c>
      <c r="L1404">
        <v>60.327191376094703</v>
      </c>
      <c r="M1404">
        <v>89.6437175096587</v>
      </c>
      <c r="N1404">
        <v>1.91170355054914</v>
      </c>
      <c r="O1404">
        <v>2.3303987571206601</v>
      </c>
      <c r="P1404">
        <v>282.22486144101299</v>
      </c>
      <c r="Q1404">
        <v>5.636716627986E-2</v>
      </c>
    </row>
    <row r="1405" spans="1:17" hidden="1" x14ac:dyDescent="0.3">
      <c r="A1405" t="s">
        <v>2977</v>
      </c>
      <c r="B1405" t="s">
        <v>2978</v>
      </c>
      <c r="C1405" t="str">
        <f>IFERROR(VLOOKUP(Table1[[#This Row],[Ticker]],[1]!Table2[[Symbol]:[Industry]],2,FALSE),"-")</f>
        <v>-</v>
      </c>
      <c r="D1405" t="s">
        <v>1479</v>
      </c>
      <c r="E1405">
        <v>1181.5198357520001</v>
      </c>
      <c r="F1405">
        <v>93.22</v>
      </c>
      <c r="G1405">
        <v>30.041329290893</v>
      </c>
      <c r="H1405">
        <v>15.185219433236799</v>
      </c>
      <c r="I1405">
        <v>28.434559417429899</v>
      </c>
      <c r="J1405">
        <v>14.0058461557994</v>
      </c>
      <c r="K1405">
        <v>79.289827091994098</v>
      </c>
      <c r="L1405">
        <v>70.0217871720413</v>
      </c>
      <c r="M1405">
        <v>72.544545794591002</v>
      </c>
      <c r="N1405">
        <v>1.6015135233806701</v>
      </c>
      <c r="O1405">
        <v>5.3422012443681703</v>
      </c>
      <c r="P1405">
        <v>82.784313725490193</v>
      </c>
      <c r="Q1405">
        <v>-8.430578112246E-3</v>
      </c>
    </row>
    <row r="1406" spans="1:17" hidden="1" x14ac:dyDescent="0.3">
      <c r="A1406" t="s">
        <v>2979</v>
      </c>
      <c r="B1406" t="s">
        <v>2980</v>
      </c>
      <c r="C1406" t="str">
        <f>IFERROR(VLOOKUP(Table1[[#This Row],[Ticker]],[1]!Table2[[Symbol]:[Industry]],2,FALSE),"-")</f>
        <v>-</v>
      </c>
      <c r="D1406" t="s">
        <v>101</v>
      </c>
      <c r="E1406">
        <v>1173.83133</v>
      </c>
      <c r="F1406">
        <v>473.3</v>
      </c>
      <c r="G1406">
        <v>-4.9909611942799001</v>
      </c>
      <c r="H1406">
        <v>-12.7175971638455</v>
      </c>
      <c r="I1406">
        <v>12.163849573774201</v>
      </c>
      <c r="J1406">
        <v>-5.30349891084298</v>
      </c>
      <c r="M1406">
        <v>49.612090881104102</v>
      </c>
      <c r="O1406">
        <v>24.223536868793499</v>
      </c>
      <c r="P1406">
        <v>31.108033240997202</v>
      </c>
    </row>
    <row r="1407" spans="1:17" hidden="1" x14ac:dyDescent="0.3">
      <c r="A1407" t="s">
        <v>2981</v>
      </c>
      <c r="B1407" t="s">
        <v>2982</v>
      </c>
      <c r="C1407" t="str">
        <f>IFERROR(VLOOKUP(Table1[[#This Row],[Ticker]],[1]!Table2[[Symbol]:[Industry]],2,FALSE),"-")</f>
        <v>-</v>
      </c>
      <c r="D1407" t="s">
        <v>139</v>
      </c>
      <c r="E1407">
        <v>1171.2169464000001</v>
      </c>
      <c r="F1407">
        <v>979.05</v>
      </c>
      <c r="G1407">
        <v>37.388864306753497</v>
      </c>
      <c r="H1407">
        <v>10.000023290231599</v>
      </c>
      <c r="I1407">
        <v>-13.496363991106801</v>
      </c>
      <c r="J1407">
        <v>3.87346567141919</v>
      </c>
      <c r="K1407">
        <v>892.59360870676301</v>
      </c>
      <c r="L1407">
        <v>842.44954742853702</v>
      </c>
      <c r="M1407">
        <v>64.885496776591594</v>
      </c>
      <c r="N1407">
        <v>3.5593563004705699</v>
      </c>
      <c r="O1407">
        <v>14.907308104795399</v>
      </c>
      <c r="P1407">
        <v>74.830357142857096</v>
      </c>
    </row>
    <row r="1408" spans="1:17" hidden="1" x14ac:dyDescent="0.3">
      <c r="A1408" t="s">
        <v>2983</v>
      </c>
      <c r="B1408" t="s">
        <v>2984</v>
      </c>
      <c r="C1408" t="str">
        <f>IFERROR(VLOOKUP(Table1[[#This Row],[Ticker]],[1]!Table2[[Symbol]:[Industry]],2,FALSE),"-")</f>
        <v>-</v>
      </c>
      <c r="D1408" t="s">
        <v>139</v>
      </c>
      <c r="E1408">
        <v>1168.9611150000001</v>
      </c>
      <c r="F1408">
        <v>280.7</v>
      </c>
      <c r="G1408">
        <v>30.773715915254702</v>
      </c>
      <c r="H1408">
        <v>-14.764159248518199</v>
      </c>
      <c r="I1408">
        <v>-14.5369293011977</v>
      </c>
      <c r="J1408">
        <v>-0.31890645792220501</v>
      </c>
      <c r="K1408">
        <v>291.86413921760402</v>
      </c>
      <c r="L1408">
        <v>254.11210906755699</v>
      </c>
      <c r="M1408">
        <v>43.550580342212903</v>
      </c>
      <c r="N1408">
        <v>0.30034887707236901</v>
      </c>
      <c r="O1408">
        <v>34.467402921268203</v>
      </c>
      <c r="P1408">
        <v>85.648148148148096</v>
      </c>
    </row>
    <row r="1409" spans="1:17" hidden="1" x14ac:dyDescent="0.3">
      <c r="A1409" t="s">
        <v>2985</v>
      </c>
      <c r="B1409" t="s">
        <v>2986</v>
      </c>
      <c r="C1409" t="str">
        <f>IFERROR(VLOOKUP(Table1[[#This Row],[Ticker]],[1]!Table2[[Symbol]:[Industry]],2,FALSE),"-")</f>
        <v>-</v>
      </c>
      <c r="D1409" t="s">
        <v>632</v>
      </c>
      <c r="E1409">
        <v>1167.7945111399999</v>
      </c>
      <c r="F1409">
        <v>323.8</v>
      </c>
      <c r="G1409">
        <v>-8.5596318876831905</v>
      </c>
      <c r="H1409">
        <v>-5.6752893199464696</v>
      </c>
      <c r="I1409">
        <v>-13.2232174145795</v>
      </c>
      <c r="J1409">
        <v>-3.8156330359921999</v>
      </c>
      <c r="K1409">
        <v>316.361325691383</v>
      </c>
      <c r="L1409">
        <v>296.63441518540498</v>
      </c>
      <c r="M1409">
        <v>48.323056767075997</v>
      </c>
      <c r="N1409">
        <v>0.77006213724477501</v>
      </c>
      <c r="O1409">
        <v>18.746139592340899</v>
      </c>
      <c r="P1409">
        <v>43.911111111111097</v>
      </c>
      <c r="Q1409">
        <v>-2.2569243130421999E-2</v>
      </c>
    </row>
    <row r="1410" spans="1:17" hidden="1" x14ac:dyDescent="0.3">
      <c r="A1410" t="s">
        <v>2987</v>
      </c>
      <c r="B1410" t="s">
        <v>2988</v>
      </c>
      <c r="C1410" t="str">
        <f>IFERROR(VLOOKUP(Table1[[#This Row],[Ticker]],[1]!Table2[[Symbol]:[Industry]],2,FALSE),"-")</f>
        <v>-</v>
      </c>
      <c r="D1410" t="s">
        <v>561</v>
      </c>
      <c r="E1410">
        <v>1164.98386353</v>
      </c>
      <c r="F1410">
        <v>330.15</v>
      </c>
      <c r="G1410">
        <v>152.32373242235201</v>
      </c>
      <c r="H1410">
        <v>23.195816558413402</v>
      </c>
      <c r="I1410">
        <v>108.6533972781</v>
      </c>
      <c r="J1410">
        <v>-5.0844626703013596</v>
      </c>
      <c r="K1410">
        <v>262.484420567999</v>
      </c>
      <c r="L1410">
        <v>194.46592777001999</v>
      </c>
      <c r="M1410">
        <v>61.858237700057202</v>
      </c>
      <c r="N1410">
        <v>0.63929233557759602</v>
      </c>
      <c r="O1410">
        <v>5.4066333484779703</v>
      </c>
      <c r="P1410">
        <v>189.605263157894</v>
      </c>
      <c r="Q1410">
        <v>0.17594226951306</v>
      </c>
    </row>
    <row r="1411" spans="1:17" hidden="1" x14ac:dyDescent="0.3">
      <c r="A1411" t="s">
        <v>2989</v>
      </c>
      <c r="B1411" t="s">
        <v>2990</v>
      </c>
      <c r="C1411" t="str">
        <f>IFERROR(VLOOKUP(Table1[[#This Row],[Ticker]],[1]!Table2[[Symbol]:[Industry]],2,FALSE),"-")</f>
        <v>-</v>
      </c>
      <c r="D1411" t="s">
        <v>259</v>
      </c>
      <c r="E1411">
        <v>1164.404683432</v>
      </c>
      <c r="F1411">
        <v>22.16</v>
      </c>
      <c r="G1411">
        <v>92.857813082061497</v>
      </c>
      <c r="H1411">
        <v>-0.82663641389228604</v>
      </c>
      <c r="I1411">
        <v>-18.603279445555799</v>
      </c>
      <c r="J1411">
        <v>-4.7334190270376002</v>
      </c>
      <c r="K1411">
        <v>21.484104294208802</v>
      </c>
      <c r="L1411">
        <v>19.6155691285364</v>
      </c>
      <c r="M1411">
        <v>53.268179208512699</v>
      </c>
      <c r="N1411">
        <v>2.2845624248341201</v>
      </c>
      <c r="O1411">
        <v>87.951263537906101</v>
      </c>
      <c r="P1411">
        <v>151.81818181818099</v>
      </c>
      <c r="Q1411">
        <v>0.10623332908291599</v>
      </c>
    </row>
    <row r="1412" spans="1:17" hidden="1" x14ac:dyDescent="0.3">
      <c r="A1412" t="s">
        <v>2991</v>
      </c>
      <c r="B1412" t="s">
        <v>2992</v>
      </c>
      <c r="C1412" t="str">
        <f>IFERROR(VLOOKUP(Table1[[#This Row],[Ticker]],[1]!Table2[[Symbol]:[Industry]],2,FALSE),"-")</f>
        <v>-</v>
      </c>
      <c r="D1412" t="s">
        <v>21</v>
      </c>
      <c r="E1412">
        <v>1161.4782313200001</v>
      </c>
      <c r="F1412">
        <v>1410.2</v>
      </c>
      <c r="G1412">
        <v>444.44683127422297</v>
      </c>
      <c r="H1412">
        <v>-10.141528379513</v>
      </c>
      <c r="I1412">
        <v>35.585070732265599</v>
      </c>
      <c r="J1412">
        <v>3.5733156326382298</v>
      </c>
      <c r="K1412">
        <v>1460.27147298317</v>
      </c>
      <c r="L1412">
        <v>1047.93301360892</v>
      </c>
      <c r="M1412">
        <v>42.1993703817583</v>
      </c>
      <c r="N1412">
        <v>0.52152917505030105</v>
      </c>
      <c r="O1412">
        <v>31.9954616366472</v>
      </c>
      <c r="P1412">
        <v>581.09152378652402</v>
      </c>
    </row>
    <row r="1413" spans="1:17" hidden="1" x14ac:dyDescent="0.3">
      <c r="A1413" t="s">
        <v>2993</v>
      </c>
      <c r="B1413" t="s">
        <v>2994</v>
      </c>
      <c r="C1413" t="str">
        <f>IFERROR(VLOOKUP(Table1[[#This Row],[Ticker]],[1]!Table2[[Symbol]:[Industry]],2,FALSE),"-")</f>
        <v>-</v>
      </c>
      <c r="D1413" t="s">
        <v>262</v>
      </c>
      <c r="E1413">
        <v>1160.9873879199999</v>
      </c>
      <c r="F1413">
        <v>995.35</v>
      </c>
      <c r="G1413">
        <v>0.77617647194885797</v>
      </c>
      <c r="H1413">
        <v>1.5107259228621399</v>
      </c>
      <c r="I1413">
        <v>-11.2484926589406</v>
      </c>
      <c r="J1413">
        <v>-5.16284000800934</v>
      </c>
      <c r="K1413">
        <v>966.87432722844198</v>
      </c>
      <c r="L1413">
        <v>900.95435777763498</v>
      </c>
      <c r="M1413">
        <v>57.919651758190703</v>
      </c>
      <c r="N1413">
        <v>1.6945840707964599</v>
      </c>
      <c r="O1413">
        <v>11.0212488069523</v>
      </c>
      <c r="P1413">
        <v>53.366718027734898</v>
      </c>
      <c r="Q1413">
        <v>6.9352540949513999E-2</v>
      </c>
    </row>
    <row r="1414" spans="1:17" hidden="1" x14ac:dyDescent="0.3">
      <c r="A1414" t="s">
        <v>2995</v>
      </c>
      <c r="B1414" t="s">
        <v>2996</v>
      </c>
      <c r="C1414" t="str">
        <f>IFERROR(VLOOKUP(Table1[[#This Row],[Ticker]],[1]!Table2[[Symbol]:[Industry]],2,FALSE),"-")</f>
        <v>-</v>
      </c>
      <c r="D1414" t="s">
        <v>993</v>
      </c>
      <c r="E1414">
        <v>1156.57053225</v>
      </c>
      <c r="F1414">
        <v>820.75</v>
      </c>
      <c r="G1414">
        <v>38.676072758266002</v>
      </c>
      <c r="H1414">
        <v>1.8331415787137499</v>
      </c>
      <c r="I1414">
        <v>18.956098038510302</v>
      </c>
      <c r="J1414">
        <v>5.17018359647866</v>
      </c>
      <c r="K1414">
        <v>764.34496835078403</v>
      </c>
      <c r="L1414">
        <v>675.92025389283197</v>
      </c>
      <c r="M1414">
        <v>61.080197953342697</v>
      </c>
      <c r="N1414">
        <v>1.3756067929876801</v>
      </c>
      <c r="O1414">
        <v>8.9247639354249095</v>
      </c>
      <c r="P1414">
        <v>71.489761805265303</v>
      </c>
      <c r="Q1414">
        <v>0.107268231698691</v>
      </c>
    </row>
    <row r="1415" spans="1:17" hidden="1" x14ac:dyDescent="0.3">
      <c r="A1415" t="s">
        <v>2997</v>
      </c>
      <c r="B1415" t="s">
        <v>2998</v>
      </c>
      <c r="C1415" t="str">
        <f>IFERROR(VLOOKUP(Table1[[#This Row],[Ticker]],[1]!Table2[[Symbol]:[Industry]],2,FALSE),"-")</f>
        <v>-</v>
      </c>
      <c r="D1415" t="s">
        <v>193</v>
      </c>
      <c r="E1415">
        <v>1156.0017499999999</v>
      </c>
      <c r="F1415">
        <v>106.79</v>
      </c>
      <c r="G1415">
        <v>-37.444885944396397</v>
      </c>
      <c r="H1415">
        <v>-5.87845200945236</v>
      </c>
      <c r="I1415">
        <v>-30.4915521492034</v>
      </c>
      <c r="J1415">
        <v>-3.6696910763959498</v>
      </c>
      <c r="K1415">
        <v>109.514267247555</v>
      </c>
      <c r="L1415">
        <v>110.645831335868</v>
      </c>
      <c r="M1415">
        <v>44.317124125785099</v>
      </c>
      <c r="N1415">
        <v>0.55533457499344197</v>
      </c>
      <c r="O1415">
        <v>34.8440865249555</v>
      </c>
      <c r="P1415">
        <v>18.326869806094098</v>
      </c>
      <c r="Q1415">
        <v>3.1798904975533997E-2</v>
      </c>
    </row>
    <row r="1416" spans="1:17" hidden="1" x14ac:dyDescent="0.3">
      <c r="A1416" t="s">
        <v>2999</v>
      </c>
      <c r="B1416" t="s">
        <v>3000</v>
      </c>
      <c r="C1416" t="str">
        <f>IFERROR(VLOOKUP(Table1[[#This Row],[Ticker]],[1]!Table2[[Symbol]:[Industry]],2,FALSE),"-")</f>
        <v>-</v>
      </c>
      <c r="D1416" t="s">
        <v>561</v>
      </c>
      <c r="E1416">
        <v>1154.8794116879999</v>
      </c>
      <c r="F1416">
        <v>137.96</v>
      </c>
      <c r="G1416">
        <v>-45.424910203890803</v>
      </c>
      <c r="H1416">
        <v>-4.65599335753787</v>
      </c>
      <c r="I1416">
        <v>-36.205241188969303</v>
      </c>
      <c r="J1416">
        <v>0.69706473576876404</v>
      </c>
      <c r="K1416">
        <v>144.50224155909399</v>
      </c>
      <c r="L1416">
        <v>158.66709443061001</v>
      </c>
      <c r="M1416">
        <v>44.835184640686499</v>
      </c>
      <c r="N1416">
        <v>0.97817172761953497</v>
      </c>
      <c r="O1416">
        <v>62.474630327631097</v>
      </c>
      <c r="P1416">
        <v>4.4360333080999403</v>
      </c>
      <c r="Q1416">
        <v>2.2133210450653001E-2</v>
      </c>
    </row>
    <row r="1417" spans="1:17" hidden="1" x14ac:dyDescent="0.3">
      <c r="A1417" t="s">
        <v>3001</v>
      </c>
      <c r="B1417" t="s">
        <v>3002</v>
      </c>
      <c r="C1417" t="str">
        <f>IFERROR(VLOOKUP(Table1[[#This Row],[Ticker]],[1]!Table2[[Symbol]:[Industry]],2,FALSE),"-")</f>
        <v>-</v>
      </c>
      <c r="D1417" t="s">
        <v>385</v>
      </c>
      <c r="E1417">
        <v>1154.633763216</v>
      </c>
      <c r="F1417">
        <v>57.91</v>
      </c>
      <c r="G1417">
        <v>-58.140584478496599</v>
      </c>
      <c r="H1417">
        <v>-18.864709791614899</v>
      </c>
      <c r="I1417">
        <v>-33.372176865792603</v>
      </c>
      <c r="J1417">
        <v>-6.01029105024997</v>
      </c>
      <c r="K1417">
        <v>64.845259510890301</v>
      </c>
      <c r="L1417">
        <v>69.889811315733198</v>
      </c>
      <c r="M1417">
        <v>24.864728025308001</v>
      </c>
      <c r="N1417">
        <v>1.3536311263751</v>
      </c>
      <c r="O1417">
        <v>46.779485408392297</v>
      </c>
      <c r="P1417">
        <v>4.2484248424842397</v>
      </c>
      <c r="Q1417">
        <v>-4.7342734394282E-2</v>
      </c>
    </row>
    <row r="1418" spans="1:17" hidden="1" x14ac:dyDescent="0.3">
      <c r="A1418" t="s">
        <v>3003</v>
      </c>
      <c r="B1418" t="s">
        <v>3004</v>
      </c>
      <c r="C1418" t="str">
        <f>IFERROR(VLOOKUP(Table1[[#This Row],[Ticker]],[1]!Table2[[Symbol]:[Industry]],2,FALSE),"-")</f>
        <v>-</v>
      </c>
      <c r="D1418" t="s">
        <v>669</v>
      </c>
      <c r="E1418">
        <v>1152.97785</v>
      </c>
      <c r="F1418">
        <v>121.43</v>
      </c>
      <c r="G1418">
        <v>116.702620877383</v>
      </c>
      <c r="H1418">
        <v>-3.7544938390687399</v>
      </c>
      <c r="I1418">
        <v>59.296223149729897</v>
      </c>
      <c r="J1418">
        <v>0.56054415744286201</v>
      </c>
      <c r="K1418">
        <v>113.717595301253</v>
      </c>
      <c r="L1418">
        <v>87.076911301690799</v>
      </c>
      <c r="M1418">
        <v>59.204597411926201</v>
      </c>
      <c r="N1418">
        <v>0.340726309077239</v>
      </c>
      <c r="O1418">
        <v>12.4104422300914</v>
      </c>
      <c r="P1418">
        <v>180.43879907621201</v>
      </c>
      <c r="Q1418">
        <v>0.1130599257247</v>
      </c>
    </row>
    <row r="1419" spans="1:17" hidden="1" x14ac:dyDescent="0.3">
      <c r="A1419" t="s">
        <v>3005</v>
      </c>
      <c r="B1419" t="s">
        <v>3006</v>
      </c>
      <c r="C1419" t="str">
        <f>IFERROR(VLOOKUP(Table1[[#This Row],[Ticker]],[1]!Table2[[Symbol]:[Industry]],2,FALSE),"-")</f>
        <v>-</v>
      </c>
      <c r="D1419" t="s">
        <v>136</v>
      </c>
      <c r="E1419">
        <v>1151.7480065</v>
      </c>
      <c r="F1419">
        <v>564.20000000000005</v>
      </c>
      <c r="G1419">
        <v>93.104134592796399</v>
      </c>
      <c r="H1419">
        <v>-4.4371819342519299</v>
      </c>
      <c r="I1419">
        <v>110.25894536085001</v>
      </c>
      <c r="J1419">
        <v>5.9643357901254497</v>
      </c>
      <c r="K1419">
        <v>503.70302648361701</v>
      </c>
      <c r="M1419">
        <v>75.703843510000297</v>
      </c>
      <c r="O1419">
        <v>29.377880184331701</v>
      </c>
      <c r="P1419">
        <v>134.985422740524</v>
      </c>
    </row>
    <row r="1420" spans="1:17" hidden="1" x14ac:dyDescent="0.3">
      <c r="A1420" t="s">
        <v>3007</v>
      </c>
      <c r="B1420" t="s">
        <v>3008</v>
      </c>
      <c r="C1420" t="str">
        <f>IFERROR(VLOOKUP(Table1[[#This Row],[Ticker]],[1]!Table2[[Symbol]:[Industry]],2,FALSE),"-")</f>
        <v>-</v>
      </c>
      <c r="D1420" t="s">
        <v>446</v>
      </c>
      <c r="E1420">
        <v>1151.5457168</v>
      </c>
      <c r="F1420">
        <v>232.15</v>
      </c>
      <c r="G1420">
        <v>80.139722402521798</v>
      </c>
      <c r="H1420">
        <v>4.6178656202876098</v>
      </c>
      <c r="I1420">
        <v>29.373719413612498</v>
      </c>
      <c r="J1420">
        <v>-3.7571006638296298</v>
      </c>
      <c r="K1420">
        <v>207.237956043129</v>
      </c>
      <c r="L1420">
        <v>157.87650597721799</v>
      </c>
      <c r="M1420">
        <v>50.619643466388702</v>
      </c>
      <c r="N1420">
        <v>0.28584775452176198</v>
      </c>
      <c r="O1420">
        <v>11.5657979754469</v>
      </c>
      <c r="P1420">
        <v>162.61312217194501</v>
      </c>
      <c r="Q1420">
        <v>6.7539123758030006E-2</v>
      </c>
    </row>
    <row r="1421" spans="1:17" hidden="1" x14ac:dyDescent="0.3">
      <c r="A1421" t="s">
        <v>3009</v>
      </c>
      <c r="B1421" t="s">
        <v>3010</v>
      </c>
      <c r="C1421" t="str">
        <f>IFERROR(VLOOKUP(Table1[[#This Row],[Ticker]],[1]!Table2[[Symbol]:[Industry]],2,FALSE),"-")</f>
        <v>-</v>
      </c>
      <c r="D1421" t="s">
        <v>385</v>
      </c>
      <c r="E1421">
        <v>1148.2019669900001</v>
      </c>
      <c r="F1421">
        <v>165.1</v>
      </c>
      <c r="G1421">
        <v>-26.506771971531901</v>
      </c>
      <c r="H1421">
        <v>-0.34603073015027003</v>
      </c>
      <c r="I1421">
        <v>1.4366294640825199</v>
      </c>
      <c r="J1421">
        <v>1.6940148012127301</v>
      </c>
      <c r="K1421">
        <v>162.28076267659</v>
      </c>
      <c r="L1421">
        <v>156.72017862363899</v>
      </c>
      <c r="M1421">
        <v>62.256788123779899</v>
      </c>
      <c r="N1421">
        <v>0.40992452273945501</v>
      </c>
      <c r="O1421">
        <v>10.2362204724409</v>
      </c>
      <c r="P1421">
        <v>25.503610794374701</v>
      </c>
      <c r="Q1421">
        <v>6.8409703517550002E-3</v>
      </c>
    </row>
    <row r="1422" spans="1:17" hidden="1" x14ac:dyDescent="0.3">
      <c r="A1422" t="s">
        <v>3011</v>
      </c>
      <c r="B1422" t="s">
        <v>3012</v>
      </c>
      <c r="C1422" t="str">
        <f>IFERROR(VLOOKUP(Table1[[#This Row],[Ticker]],[1]!Table2[[Symbol]:[Industry]],2,FALSE),"-")</f>
        <v>-</v>
      </c>
      <c r="E1422">
        <v>1142.8646775</v>
      </c>
      <c r="F1422">
        <v>206.15</v>
      </c>
      <c r="G1422">
        <v>607.146288143785</v>
      </c>
      <c r="H1422">
        <v>-23.601581367443501</v>
      </c>
      <c r="I1422">
        <v>99.104254819098003</v>
      </c>
      <c r="J1422">
        <v>-10.110154771307201</v>
      </c>
      <c r="K1422">
        <v>245.07354270254899</v>
      </c>
      <c r="L1422">
        <v>177.27877920561801</v>
      </c>
      <c r="M1422">
        <v>29.450883804225999</v>
      </c>
      <c r="N1422">
        <v>0.35280615239333701</v>
      </c>
      <c r="O1422">
        <v>99.078341013824797</v>
      </c>
      <c r="P1422">
        <v>669.21641791044703</v>
      </c>
      <c r="Q1422">
        <v>0.15467906020934</v>
      </c>
    </row>
    <row r="1423" spans="1:17" hidden="1" x14ac:dyDescent="0.3">
      <c r="A1423" t="s">
        <v>3013</v>
      </c>
      <c r="B1423" t="s">
        <v>3014</v>
      </c>
      <c r="C1423" t="str">
        <f>IFERROR(VLOOKUP(Table1[[#This Row],[Ticker]],[1]!Table2[[Symbol]:[Industry]],2,FALSE),"-")</f>
        <v>-</v>
      </c>
      <c r="D1423" t="s">
        <v>306</v>
      </c>
      <c r="E1423">
        <v>1142.020654335</v>
      </c>
      <c r="F1423">
        <v>414.15</v>
      </c>
      <c r="G1423">
        <v>-40.570425448090504</v>
      </c>
      <c r="H1423">
        <v>-0.72398536791953805</v>
      </c>
      <c r="I1423">
        <v>-16.6438872802782</v>
      </c>
      <c r="J1423">
        <v>0.409354382382557</v>
      </c>
      <c r="K1423">
        <v>400.241732023552</v>
      </c>
      <c r="L1423">
        <v>432.36497550560301</v>
      </c>
      <c r="M1423">
        <v>70.360306161571899</v>
      </c>
      <c r="N1423">
        <v>0.98576808086905099</v>
      </c>
      <c r="O1423">
        <v>28.202342146565201</v>
      </c>
      <c r="P1423">
        <v>12.5101874490627</v>
      </c>
      <c r="Q1423">
        <v>-0.13168037063261201</v>
      </c>
    </row>
    <row r="1424" spans="1:17" hidden="1" x14ac:dyDescent="0.3">
      <c r="A1424" t="s">
        <v>3015</v>
      </c>
      <c r="B1424" t="s">
        <v>3016</v>
      </c>
      <c r="C1424" t="str">
        <f>IFERROR(VLOOKUP(Table1[[#This Row],[Ticker]],[1]!Table2[[Symbol]:[Industry]],2,FALSE),"-")</f>
        <v>-</v>
      </c>
      <c r="D1424" t="s">
        <v>89</v>
      </c>
      <c r="E1424">
        <v>1140.2042583750001</v>
      </c>
      <c r="F1424">
        <v>2689.05</v>
      </c>
      <c r="G1424">
        <v>84.8902922002206</v>
      </c>
      <c r="H1424">
        <v>-3.119817622936</v>
      </c>
      <c r="I1424">
        <v>51.827323264957897</v>
      </c>
      <c r="J1424">
        <v>-8.9064041773483709</v>
      </c>
      <c r="K1424">
        <v>2822.7198582154701</v>
      </c>
      <c r="L1424">
        <v>2165.8923597636099</v>
      </c>
      <c r="M1424">
        <v>32.395969419915801</v>
      </c>
      <c r="N1424">
        <v>0.72721584035944598</v>
      </c>
      <c r="O1424">
        <v>31.9425075770253</v>
      </c>
      <c r="P1424">
        <v>201.46300448430401</v>
      </c>
      <c r="Q1424">
        <v>0.139216620706412</v>
      </c>
    </row>
    <row r="1425" spans="1:17" hidden="1" x14ac:dyDescent="0.3">
      <c r="A1425" t="s">
        <v>3017</v>
      </c>
      <c r="B1425" t="s">
        <v>3018</v>
      </c>
      <c r="C1425" t="str">
        <f>IFERROR(VLOOKUP(Table1[[#This Row],[Ticker]],[1]!Table2[[Symbol]:[Industry]],2,FALSE),"-")</f>
        <v>-</v>
      </c>
      <c r="D1425" t="s">
        <v>632</v>
      </c>
      <c r="E1425">
        <v>1137.3653018699999</v>
      </c>
      <c r="F1425">
        <v>2589.3000000000002</v>
      </c>
      <c r="G1425">
        <v>28.023578190031799</v>
      </c>
      <c r="H1425">
        <v>7.5126342425577404</v>
      </c>
      <c r="I1425">
        <v>14.036042379339399</v>
      </c>
      <c r="J1425">
        <v>6.6357761606159897</v>
      </c>
      <c r="K1425">
        <v>2340.08961977018</v>
      </c>
      <c r="L1425">
        <v>2057.0345114486199</v>
      </c>
      <c r="M1425">
        <v>67.728456905381506</v>
      </c>
      <c r="N1425">
        <v>0.446865908489817</v>
      </c>
      <c r="O1425">
        <v>12.358552504537901</v>
      </c>
      <c r="P1425">
        <v>70.910891089108901</v>
      </c>
      <c r="Q1425">
        <v>7.3809613548210001E-2</v>
      </c>
    </row>
    <row r="1426" spans="1:17" hidden="1" x14ac:dyDescent="0.3">
      <c r="A1426" t="s">
        <v>3019</v>
      </c>
      <c r="B1426" t="s">
        <v>3020</v>
      </c>
      <c r="C1426" t="str">
        <f>IFERROR(VLOOKUP(Table1[[#This Row],[Ticker]],[1]!Table2[[Symbol]:[Industry]],2,FALSE),"-")</f>
        <v>-</v>
      </c>
      <c r="D1426" t="s">
        <v>528</v>
      </c>
      <c r="E1426">
        <v>1135.2307744</v>
      </c>
      <c r="F1426">
        <v>6774.1</v>
      </c>
      <c r="G1426">
        <v>117.085773385181</v>
      </c>
      <c r="H1426">
        <v>2.9242908612295602</v>
      </c>
      <c r="I1426">
        <v>8.48152470501633</v>
      </c>
      <c r="J1426">
        <v>4.4921801015026999</v>
      </c>
      <c r="K1426">
        <v>6176.0553335017503</v>
      </c>
      <c r="L1426">
        <v>5187.0921618544098</v>
      </c>
      <c r="M1426">
        <v>84.148470627458195</v>
      </c>
      <c r="N1426">
        <v>0.848219503739289</v>
      </c>
      <c r="O1426">
        <v>2.9612789890907898</v>
      </c>
      <c r="P1426">
        <v>150.059062384643</v>
      </c>
      <c r="Q1426">
        <v>0.19347589465296799</v>
      </c>
    </row>
    <row r="1427" spans="1:17" hidden="1" x14ac:dyDescent="0.3">
      <c r="A1427" t="s">
        <v>3021</v>
      </c>
      <c r="B1427" t="s">
        <v>3022</v>
      </c>
      <c r="C1427" t="str">
        <f>IFERROR(VLOOKUP(Table1[[#This Row],[Ticker]],[1]!Table2[[Symbol]:[Industry]],2,FALSE),"-")</f>
        <v>-</v>
      </c>
      <c r="D1427" t="s">
        <v>402</v>
      </c>
      <c r="E1427">
        <v>1134.9593942399999</v>
      </c>
      <c r="F1427">
        <v>47.67</v>
      </c>
      <c r="G1427">
        <v>-75.263450588558996</v>
      </c>
      <c r="H1427">
        <v>-0.20148566450549399</v>
      </c>
      <c r="I1427">
        <v>-61.961188800149998</v>
      </c>
      <c r="J1427">
        <v>-1.5361511901809699</v>
      </c>
      <c r="K1427">
        <v>52.147294832078401</v>
      </c>
      <c r="L1427">
        <v>61.639616819015899</v>
      </c>
      <c r="M1427">
        <v>36.295906879661203</v>
      </c>
      <c r="N1427">
        <v>0.64952830915003701</v>
      </c>
      <c r="O1427">
        <v>130.75309418921699</v>
      </c>
      <c r="P1427">
        <v>8.31629175187458</v>
      </c>
      <c r="Q1427">
        <v>0.10075608107989099</v>
      </c>
    </row>
    <row r="1428" spans="1:17" hidden="1" x14ac:dyDescent="0.3">
      <c r="A1428" t="s">
        <v>3023</v>
      </c>
      <c r="B1428" t="s">
        <v>3024</v>
      </c>
      <c r="C1428" t="str">
        <f>IFERROR(VLOOKUP(Table1[[#This Row],[Ticker]],[1]!Table2[[Symbol]:[Industry]],2,FALSE),"-")</f>
        <v>-</v>
      </c>
      <c r="D1428" t="s">
        <v>226</v>
      </c>
      <c r="E1428">
        <v>1131.4069995</v>
      </c>
      <c r="F1428">
        <v>717</v>
      </c>
      <c r="G1428">
        <v>13.3294674096154</v>
      </c>
      <c r="H1428">
        <v>-14.621399845194601</v>
      </c>
      <c r="I1428">
        <v>29.152849660143101</v>
      </c>
      <c r="J1428">
        <v>-2.5157263320415302</v>
      </c>
      <c r="K1428">
        <v>755.409068475705</v>
      </c>
      <c r="L1428">
        <v>640.54362100653395</v>
      </c>
      <c r="M1428">
        <v>40.789867492823298</v>
      </c>
      <c r="N1428">
        <v>0.29478508302883899</v>
      </c>
      <c r="O1428">
        <v>33.884239888423899</v>
      </c>
      <c r="P1428">
        <v>65.188342356871303</v>
      </c>
      <c r="Q1428">
        <v>0.185816599263572</v>
      </c>
    </row>
    <row r="1429" spans="1:17" hidden="1" x14ac:dyDescent="0.3">
      <c r="A1429" t="s">
        <v>3025</v>
      </c>
      <c r="B1429" t="s">
        <v>3026</v>
      </c>
      <c r="C1429" t="str">
        <f>IFERROR(VLOOKUP(Table1[[#This Row],[Ticker]],[1]!Table2[[Symbol]:[Industry]],2,FALSE),"-")</f>
        <v>-</v>
      </c>
      <c r="D1429" t="s">
        <v>163</v>
      </c>
      <c r="E1429">
        <v>1122.4079999999999</v>
      </c>
      <c r="F1429">
        <v>458.5</v>
      </c>
      <c r="G1429">
        <v>73.245020436664007</v>
      </c>
      <c r="H1429">
        <v>-12.274926626835301</v>
      </c>
      <c r="I1429">
        <v>90.399831204718097</v>
      </c>
      <c r="J1429">
        <v>-3.0005549412323398</v>
      </c>
      <c r="K1429">
        <v>444.90794046627502</v>
      </c>
      <c r="M1429">
        <v>45.014439820713498</v>
      </c>
      <c r="O1429">
        <v>21.046892039258399</v>
      </c>
      <c r="P1429">
        <v>124.975466143277</v>
      </c>
    </row>
    <row r="1430" spans="1:17" hidden="1" x14ac:dyDescent="0.3">
      <c r="A1430" t="s">
        <v>3027</v>
      </c>
      <c r="B1430" t="s">
        <v>3028</v>
      </c>
      <c r="C1430" t="str">
        <f>IFERROR(VLOOKUP(Table1[[#This Row],[Ticker]],[1]!Table2[[Symbol]:[Industry]],2,FALSE),"-")</f>
        <v>-</v>
      </c>
      <c r="D1430" t="s">
        <v>300</v>
      </c>
      <c r="E1430">
        <v>1120.4282292749999</v>
      </c>
      <c r="F1430">
        <v>178.95</v>
      </c>
      <c r="G1430">
        <v>532.35238161301299</v>
      </c>
      <c r="H1430">
        <v>-18.904337102399602</v>
      </c>
      <c r="I1430">
        <v>147.30327423364099</v>
      </c>
      <c r="J1430">
        <v>-10.813808913924101</v>
      </c>
      <c r="K1430">
        <v>210.92733813901799</v>
      </c>
      <c r="L1430">
        <v>145.87009788445701</v>
      </c>
      <c r="M1430">
        <v>20.465650798675998</v>
      </c>
      <c r="N1430">
        <v>0.54165368534117797</v>
      </c>
      <c r="O1430">
        <v>73.290430738447398</v>
      </c>
      <c r="P1430">
        <v>583.20032513115996</v>
      </c>
      <c r="Q1430">
        <v>0.19164324110081801</v>
      </c>
    </row>
    <row r="1431" spans="1:17" hidden="1" x14ac:dyDescent="0.3">
      <c r="A1431" t="s">
        <v>3029</v>
      </c>
      <c r="B1431" t="s">
        <v>3030</v>
      </c>
      <c r="C1431" t="str">
        <f>IFERROR(VLOOKUP(Table1[[#This Row],[Ticker]],[1]!Table2[[Symbol]:[Industry]],2,FALSE),"-")</f>
        <v>-</v>
      </c>
      <c r="D1431" t="s">
        <v>51</v>
      </c>
      <c r="E1431">
        <v>1118.8391360000001</v>
      </c>
      <c r="F1431">
        <v>405.4</v>
      </c>
      <c r="G1431">
        <v>1.57559554275211</v>
      </c>
      <c r="H1431">
        <v>11.8012578197194</v>
      </c>
      <c r="I1431">
        <v>13.572222184412899</v>
      </c>
      <c r="J1431">
        <v>-1.9330328491250599</v>
      </c>
      <c r="K1431">
        <v>370.96930010217602</v>
      </c>
      <c r="L1431">
        <v>350.01655527855002</v>
      </c>
      <c r="M1431">
        <v>55.041491840253897</v>
      </c>
      <c r="N1431">
        <v>0.94631306286418904</v>
      </c>
      <c r="O1431">
        <v>26.640355204736</v>
      </c>
      <c r="P1431">
        <v>53.968856817318603</v>
      </c>
      <c r="Q1431">
        <v>-6.5413426811870004E-3</v>
      </c>
    </row>
    <row r="1432" spans="1:17" hidden="1" x14ac:dyDescent="0.3">
      <c r="A1432" t="s">
        <v>3031</v>
      </c>
      <c r="B1432" t="s">
        <v>3032</v>
      </c>
      <c r="C1432" t="str">
        <f>IFERROR(VLOOKUP(Table1[[#This Row],[Ticker]],[1]!Table2[[Symbol]:[Industry]],2,FALSE),"-")</f>
        <v>-</v>
      </c>
      <c r="D1432" t="s">
        <v>51</v>
      </c>
      <c r="E1432">
        <v>1118.5185714449999</v>
      </c>
      <c r="F1432">
        <v>1714.35</v>
      </c>
      <c r="G1432">
        <v>186.270005891952</v>
      </c>
      <c r="H1432">
        <v>12.1845193675847</v>
      </c>
      <c r="I1432">
        <v>36.678222132995202</v>
      </c>
      <c r="J1432">
        <v>-3.06580111915458</v>
      </c>
      <c r="K1432">
        <v>1626.56906713187</v>
      </c>
      <c r="L1432">
        <v>1262.2046859099901</v>
      </c>
      <c r="M1432">
        <v>48.870660124250001</v>
      </c>
      <c r="N1432">
        <v>0.78467155057271198</v>
      </c>
      <c r="O1432">
        <v>8.1459445270802302</v>
      </c>
      <c r="P1432">
        <v>234.08360128617301</v>
      </c>
      <c r="Q1432">
        <v>0.135601078993725</v>
      </c>
    </row>
    <row r="1433" spans="1:17" hidden="1" x14ac:dyDescent="0.3">
      <c r="A1433" t="s">
        <v>3033</v>
      </c>
      <c r="B1433" t="s">
        <v>3034</v>
      </c>
      <c r="C1433" t="str">
        <f>IFERROR(VLOOKUP(Table1[[#This Row],[Ticker]],[1]!Table2[[Symbol]:[Industry]],2,FALSE),"-")</f>
        <v>-</v>
      </c>
      <c r="D1433" t="s">
        <v>283</v>
      </c>
      <c r="E1433">
        <v>1114.0216682400001</v>
      </c>
      <c r="F1433">
        <v>258.05</v>
      </c>
      <c r="G1433">
        <v>40.643088982541798</v>
      </c>
      <c r="H1433">
        <v>-20.3151515815584</v>
      </c>
      <c r="I1433">
        <v>10.9454383779537</v>
      </c>
      <c r="J1433">
        <v>-8.4110101191293705</v>
      </c>
      <c r="K1433">
        <v>293.60166798811701</v>
      </c>
      <c r="L1433">
        <v>242.07419301798399</v>
      </c>
      <c r="M1433">
        <v>18.2456947258881</v>
      </c>
      <c r="N1433">
        <v>1.58592173037768</v>
      </c>
      <c r="O1433">
        <v>30.9823677581863</v>
      </c>
      <c r="P1433">
        <v>99.574632637277602</v>
      </c>
      <c r="Q1433">
        <v>0.10112281349156201</v>
      </c>
    </row>
    <row r="1434" spans="1:17" hidden="1" x14ac:dyDescent="0.3">
      <c r="A1434" t="s">
        <v>3035</v>
      </c>
      <c r="B1434" t="s">
        <v>3036</v>
      </c>
      <c r="C1434" t="str">
        <f>IFERROR(VLOOKUP(Table1[[#This Row],[Ticker]],[1]!Table2[[Symbol]:[Industry]],2,FALSE),"-")</f>
        <v>-</v>
      </c>
      <c r="D1434" t="s">
        <v>113</v>
      </c>
      <c r="E1434">
        <v>1108.1578566399901</v>
      </c>
      <c r="F1434">
        <v>372.1</v>
      </c>
      <c r="G1434">
        <v>133.11244312272399</v>
      </c>
      <c r="H1434">
        <v>-4.04797837293291</v>
      </c>
      <c r="I1434">
        <v>1.5803827922464999</v>
      </c>
      <c r="J1434">
        <v>9.9955951800470295</v>
      </c>
      <c r="K1434">
        <v>357.09661382602502</v>
      </c>
      <c r="L1434">
        <v>299.14459159888099</v>
      </c>
      <c r="M1434">
        <v>65.1289658351089</v>
      </c>
      <c r="N1434">
        <v>0.62938921763151601</v>
      </c>
      <c r="O1434">
        <v>13.7866165009405</v>
      </c>
      <c r="P1434">
        <v>173.40191036002901</v>
      </c>
      <c r="Q1434">
        <v>0.105181479565074</v>
      </c>
    </row>
    <row r="1435" spans="1:17" hidden="1" x14ac:dyDescent="0.3">
      <c r="A1435" t="s">
        <v>3037</v>
      </c>
      <c r="B1435" t="s">
        <v>3038</v>
      </c>
      <c r="C1435" t="str">
        <f>IFERROR(VLOOKUP(Table1[[#This Row],[Ticker]],[1]!Table2[[Symbol]:[Industry]],2,FALSE),"-")</f>
        <v>-</v>
      </c>
      <c r="D1435" t="s">
        <v>193</v>
      </c>
      <c r="E1435">
        <v>1106.5999999999999</v>
      </c>
      <c r="F1435">
        <v>110.66</v>
      </c>
      <c r="G1435">
        <v>54.885480635186099</v>
      </c>
      <c r="H1435">
        <v>18.301568601635701</v>
      </c>
      <c r="I1435">
        <v>12.480051486032799</v>
      </c>
      <c r="J1435">
        <v>7.6375913149458903</v>
      </c>
      <c r="K1435">
        <v>96.498533075625105</v>
      </c>
      <c r="L1435">
        <v>84.888456079667705</v>
      </c>
      <c r="M1435">
        <v>66.037240482459097</v>
      </c>
      <c r="N1435">
        <v>0.99239810822792995</v>
      </c>
      <c r="O1435">
        <v>6.1359118019157899</v>
      </c>
      <c r="P1435">
        <v>119.12871287128699</v>
      </c>
      <c r="Q1435">
        <v>6.1815675437591998E-2</v>
      </c>
    </row>
    <row r="1436" spans="1:17" hidden="1" x14ac:dyDescent="0.3">
      <c r="A1436" t="s">
        <v>3039</v>
      </c>
      <c r="B1436" t="s">
        <v>3040</v>
      </c>
      <c r="C1436" t="str">
        <f>IFERROR(VLOOKUP(Table1[[#This Row],[Ticker]],[1]!Table2[[Symbol]:[Industry]],2,FALSE),"-")</f>
        <v>-</v>
      </c>
      <c r="D1436" t="s">
        <v>226</v>
      </c>
      <c r="E1436">
        <v>1105.5217152</v>
      </c>
      <c r="F1436">
        <v>71.680000000000007</v>
      </c>
      <c r="G1436">
        <v>25.463855210362901</v>
      </c>
      <c r="H1436">
        <v>-18.853311373115702</v>
      </c>
      <c r="I1436">
        <v>-35.125186413322602</v>
      </c>
      <c r="J1436">
        <v>-6.1672734216039498</v>
      </c>
      <c r="K1436">
        <v>73.192040261969098</v>
      </c>
      <c r="L1436">
        <v>70.105152868198601</v>
      </c>
      <c r="M1436">
        <v>37.483691511807301</v>
      </c>
      <c r="N1436">
        <v>1.1661265128412599</v>
      </c>
      <c r="O1436">
        <v>80.943080357142804</v>
      </c>
      <c r="P1436">
        <v>66.118192352259499</v>
      </c>
    </row>
    <row r="1437" spans="1:17" hidden="1" x14ac:dyDescent="0.3">
      <c r="A1437" t="s">
        <v>3041</v>
      </c>
      <c r="B1437" t="s">
        <v>3042</v>
      </c>
      <c r="C1437" t="str">
        <f>IFERROR(VLOOKUP(Table1[[#This Row],[Ticker]],[1]!Table2[[Symbol]:[Industry]],2,FALSE),"-")</f>
        <v>-</v>
      </c>
      <c r="E1437">
        <v>1103.355292</v>
      </c>
      <c r="F1437">
        <v>2.11</v>
      </c>
      <c r="G1437">
        <v>291.30192987360402</v>
      </c>
      <c r="H1437">
        <v>-4.6495085666346601</v>
      </c>
      <c r="I1437">
        <v>-47.172993678521202</v>
      </c>
      <c r="J1437">
        <v>-18.519617651306199</v>
      </c>
      <c r="K1437">
        <v>2.6095370322143498</v>
      </c>
      <c r="L1437">
        <v>2.48841410207794</v>
      </c>
      <c r="M1437">
        <v>33.2067167008205</v>
      </c>
      <c r="N1437">
        <v>2.56303090271637</v>
      </c>
      <c r="O1437">
        <v>95.734597156398095</v>
      </c>
      <c r="P1437">
        <v>362.97312122874303</v>
      </c>
    </row>
    <row r="1438" spans="1:17" hidden="1" x14ac:dyDescent="0.3">
      <c r="A1438" t="s">
        <v>3043</v>
      </c>
      <c r="B1438" t="s">
        <v>3044</v>
      </c>
      <c r="C1438" t="str">
        <f>IFERROR(VLOOKUP(Table1[[#This Row],[Ticker]],[1]!Table2[[Symbol]:[Industry]],2,FALSE),"-")</f>
        <v>-</v>
      </c>
      <c r="D1438" t="s">
        <v>193</v>
      </c>
      <c r="E1438">
        <v>1099.777108</v>
      </c>
      <c r="F1438">
        <v>1020.05</v>
      </c>
      <c r="G1438">
        <v>-52.677441412955197</v>
      </c>
      <c r="H1438">
        <v>-13.549968516300501</v>
      </c>
      <c r="I1438">
        <v>-23.811570977011002</v>
      </c>
      <c r="J1438">
        <v>-5.6147568697526298</v>
      </c>
      <c r="K1438">
        <v>1108.85276329472</v>
      </c>
      <c r="L1438">
        <v>1147.60381558267</v>
      </c>
      <c r="M1438">
        <v>38.017720702926397</v>
      </c>
      <c r="N1438">
        <v>1.3081170364396499</v>
      </c>
      <c r="O1438">
        <v>49.502475368854398</v>
      </c>
      <c r="P1438">
        <v>4.6205128205128103</v>
      </c>
      <c r="Q1438">
        <v>7.0707552681376004E-2</v>
      </c>
    </row>
    <row r="1439" spans="1:17" hidden="1" x14ac:dyDescent="0.3">
      <c r="A1439" t="s">
        <v>3045</v>
      </c>
      <c r="B1439" t="s">
        <v>3046</v>
      </c>
      <c r="C1439" t="str">
        <f>IFERROR(VLOOKUP(Table1[[#This Row],[Ticker]],[1]!Table2[[Symbol]:[Industry]],2,FALSE),"-")</f>
        <v>-</v>
      </c>
      <c r="D1439" t="s">
        <v>300</v>
      </c>
      <c r="E1439">
        <v>1099.7652979</v>
      </c>
      <c r="F1439">
        <v>451.3</v>
      </c>
      <c r="G1439">
        <v>-34.463660062566603</v>
      </c>
      <c r="H1439">
        <v>4.0770401015429201</v>
      </c>
      <c r="I1439">
        <v>-2.7618453289097502</v>
      </c>
      <c r="J1439">
        <v>9.6067468405806498</v>
      </c>
      <c r="K1439">
        <v>432.87521151541301</v>
      </c>
      <c r="L1439">
        <v>433.23227911657</v>
      </c>
      <c r="M1439">
        <v>69.373676495852294</v>
      </c>
      <c r="N1439">
        <v>0.67147173783526004</v>
      </c>
      <c r="O1439">
        <v>13.361400398847699</v>
      </c>
      <c r="P1439">
        <v>24.7891607908198</v>
      </c>
      <c r="Q1439">
        <v>9.5341797966380006E-3</v>
      </c>
    </row>
    <row r="1440" spans="1:17" hidden="1" x14ac:dyDescent="0.3">
      <c r="A1440" t="s">
        <v>3047</v>
      </c>
      <c r="B1440" t="s">
        <v>3048</v>
      </c>
      <c r="C1440" t="str">
        <f>IFERROR(VLOOKUP(Table1[[#This Row],[Ticker]],[1]!Table2[[Symbol]:[Industry]],2,FALSE),"-")</f>
        <v>-</v>
      </c>
      <c r="D1440" t="s">
        <v>561</v>
      </c>
      <c r="E1440">
        <v>1098.619381475</v>
      </c>
      <c r="F1440">
        <v>1020.25</v>
      </c>
      <c r="G1440">
        <v>149.53984963847</v>
      </c>
      <c r="H1440">
        <v>-20.644968639880599</v>
      </c>
      <c r="I1440">
        <v>-51.832286649343303</v>
      </c>
      <c r="J1440">
        <v>-11.793395384297</v>
      </c>
      <c r="K1440">
        <v>1220.1818118215101</v>
      </c>
      <c r="L1440">
        <v>1178.0472719510999</v>
      </c>
      <c r="M1440">
        <v>40.756527477518397</v>
      </c>
      <c r="N1440">
        <v>0.951081719414265</v>
      </c>
      <c r="O1440">
        <v>116.55476598872799</v>
      </c>
      <c r="P1440">
        <v>217.43932794026099</v>
      </c>
      <c r="Q1440">
        <v>0.21469981254164</v>
      </c>
    </row>
    <row r="1441" spans="1:17" hidden="1" x14ac:dyDescent="0.3">
      <c r="A1441" t="s">
        <v>3049</v>
      </c>
      <c r="B1441" t="s">
        <v>3050</v>
      </c>
      <c r="C1441" t="str">
        <f>IFERROR(VLOOKUP(Table1[[#This Row],[Ticker]],[1]!Table2[[Symbol]:[Industry]],2,FALSE),"-")</f>
        <v>-</v>
      </c>
      <c r="D1441" t="s">
        <v>51</v>
      </c>
      <c r="E1441">
        <v>1092.6786843</v>
      </c>
      <c r="F1441">
        <v>413</v>
      </c>
      <c r="G1441">
        <v>-30.909899462453001</v>
      </c>
      <c r="H1441">
        <v>3.2640413048405299</v>
      </c>
      <c r="I1441">
        <v>21.870577679215501</v>
      </c>
      <c r="J1441">
        <v>8.2421801015026901</v>
      </c>
      <c r="K1441">
        <v>363.68546442047898</v>
      </c>
      <c r="L1441">
        <v>353.44746648298701</v>
      </c>
      <c r="M1441">
        <v>73.160968872387699</v>
      </c>
      <c r="N1441">
        <v>1.9249303640064901</v>
      </c>
      <c r="O1441">
        <v>15.012106537530199</v>
      </c>
      <c r="P1441">
        <v>50.950292397660803</v>
      </c>
      <c r="Q1441">
        <v>0.10263957804078599</v>
      </c>
    </row>
    <row r="1442" spans="1:17" hidden="1" x14ac:dyDescent="0.3">
      <c r="A1442" t="s">
        <v>3051</v>
      </c>
      <c r="B1442" t="s">
        <v>3052</v>
      </c>
      <c r="C1442" t="str">
        <f>IFERROR(VLOOKUP(Table1[[#This Row],[Ticker]],[1]!Table2[[Symbol]:[Industry]],2,FALSE),"-")</f>
        <v>-</v>
      </c>
      <c r="D1442" t="s">
        <v>265</v>
      </c>
      <c r="E1442">
        <v>1082.54769792</v>
      </c>
      <c r="F1442">
        <v>231.4</v>
      </c>
      <c r="G1442">
        <v>49.177127254471003</v>
      </c>
      <c r="H1442">
        <v>4.5424941310407601</v>
      </c>
      <c r="I1442">
        <v>4.4043191688144603</v>
      </c>
      <c r="J1442">
        <v>10.386129146088599</v>
      </c>
      <c r="K1442">
        <v>197.377522432642</v>
      </c>
      <c r="L1442">
        <v>187.594771933304</v>
      </c>
      <c r="M1442">
        <v>88.353372510315893</v>
      </c>
      <c r="N1442">
        <v>1.2309253966885001</v>
      </c>
      <c r="O1442">
        <v>10.6093344857389</v>
      </c>
      <c r="P1442">
        <v>96.936170212765902</v>
      </c>
      <c r="Q1442">
        <v>0.123557701438756</v>
      </c>
    </row>
    <row r="1443" spans="1:17" hidden="1" x14ac:dyDescent="0.3">
      <c r="A1443" t="s">
        <v>3053</v>
      </c>
      <c r="B1443" t="s">
        <v>3054</v>
      </c>
      <c r="C1443" t="str">
        <f>IFERROR(VLOOKUP(Table1[[#This Row],[Ticker]],[1]!Table2[[Symbol]:[Industry]],2,FALSE),"-")</f>
        <v>-</v>
      </c>
      <c r="D1443" t="s">
        <v>2583</v>
      </c>
      <c r="E1443">
        <v>1076.578125</v>
      </c>
      <c r="F1443">
        <v>13.51</v>
      </c>
      <c r="G1443">
        <v>11.167209752260099</v>
      </c>
      <c r="H1443">
        <v>4.5146764641376</v>
      </c>
      <c r="I1443">
        <v>35.760594472458102</v>
      </c>
      <c r="J1443">
        <v>14.151250774847099</v>
      </c>
      <c r="K1443">
        <v>12.974487987342901</v>
      </c>
      <c r="L1443">
        <v>13.9319962691869</v>
      </c>
      <c r="M1443">
        <v>62.862540679398201</v>
      </c>
      <c r="N1443">
        <v>0.85134183567605204</v>
      </c>
      <c r="O1443">
        <v>18.134715025906701</v>
      </c>
      <c r="P1443">
        <v>77.296587926509105</v>
      </c>
    </row>
    <row r="1444" spans="1:17" hidden="1" x14ac:dyDescent="0.3">
      <c r="A1444" t="s">
        <v>3055</v>
      </c>
      <c r="B1444" t="s">
        <v>3056</v>
      </c>
      <c r="C1444" t="str">
        <f>IFERROR(VLOOKUP(Table1[[#This Row],[Ticker]],[1]!Table2[[Symbol]:[Industry]],2,FALSE),"-")</f>
        <v>-</v>
      </c>
      <c r="D1444" t="s">
        <v>306</v>
      </c>
      <c r="E1444">
        <v>1071.9688980000001</v>
      </c>
      <c r="F1444">
        <v>100.1</v>
      </c>
      <c r="G1444">
        <v>-21.9735033014518</v>
      </c>
      <c r="H1444">
        <v>-1.6095276742086</v>
      </c>
      <c r="I1444">
        <v>-13.296773184710799</v>
      </c>
      <c r="J1444">
        <v>1.297679255479</v>
      </c>
      <c r="K1444">
        <v>95.0514596705288</v>
      </c>
      <c r="L1444">
        <v>96.738726464856796</v>
      </c>
      <c r="M1444">
        <v>58.410584054606701</v>
      </c>
      <c r="N1444">
        <v>1.1056630949022901</v>
      </c>
      <c r="O1444">
        <v>32.617382617382603</v>
      </c>
      <c r="P1444">
        <v>34.923844183852196</v>
      </c>
      <c r="Q1444">
        <v>9.7272650789680004E-2</v>
      </c>
    </row>
    <row r="1445" spans="1:17" hidden="1" x14ac:dyDescent="0.3">
      <c r="A1445" t="s">
        <v>3057</v>
      </c>
      <c r="B1445" t="s">
        <v>3058</v>
      </c>
      <c r="C1445" t="str">
        <f>IFERROR(VLOOKUP(Table1[[#This Row],[Ticker]],[1]!Table2[[Symbol]:[Industry]],2,FALSE),"-")</f>
        <v>-</v>
      </c>
      <c r="D1445" t="s">
        <v>226</v>
      </c>
      <c r="E1445">
        <v>1060.44629184</v>
      </c>
      <c r="F1445">
        <v>465.4</v>
      </c>
      <c r="G1445">
        <v>267.922023020643</v>
      </c>
      <c r="H1445">
        <v>142.87367911848801</v>
      </c>
      <c r="I1445">
        <v>185.632389344253</v>
      </c>
      <c r="J1445">
        <v>20.046308068478901</v>
      </c>
      <c r="K1445">
        <v>281.808496459384</v>
      </c>
      <c r="L1445">
        <v>185.37176510651699</v>
      </c>
      <c r="M1445">
        <v>79.065449566867201</v>
      </c>
      <c r="N1445">
        <v>1.20375960482985</v>
      </c>
      <c r="O1445">
        <v>5.4254404813063903</v>
      </c>
      <c r="P1445">
        <v>568.19813352476604</v>
      </c>
      <c r="Q1445">
        <v>0.19345373004114499</v>
      </c>
    </row>
    <row r="1446" spans="1:17" hidden="1" x14ac:dyDescent="0.3">
      <c r="A1446" t="s">
        <v>3059</v>
      </c>
      <c r="B1446" t="s">
        <v>3060</v>
      </c>
      <c r="C1446" t="str">
        <f>IFERROR(VLOOKUP(Table1[[#This Row],[Ticker]],[1]!Table2[[Symbol]:[Industry]],2,FALSE),"-")</f>
        <v>-</v>
      </c>
      <c r="D1446" t="s">
        <v>306</v>
      </c>
      <c r="E1446">
        <v>1059.819306975</v>
      </c>
      <c r="F1446">
        <v>84.15</v>
      </c>
      <c r="G1446">
        <v>-17.730504923689999</v>
      </c>
      <c r="H1446">
        <v>-3.8930915943978999</v>
      </c>
      <c r="I1446">
        <v>-6.7852737562294196</v>
      </c>
      <c r="J1446">
        <v>0.46856318796933699</v>
      </c>
      <c r="K1446">
        <v>78.552210887604105</v>
      </c>
      <c r="L1446">
        <v>78.292492180271793</v>
      </c>
      <c r="M1446">
        <v>70.570473728351303</v>
      </c>
      <c r="N1446">
        <v>1.22938534336293</v>
      </c>
      <c r="O1446">
        <v>19.964349376114001</v>
      </c>
      <c r="P1446">
        <v>27.887537993920901</v>
      </c>
      <c r="Q1446">
        <v>-5.1924945978667002E-2</v>
      </c>
    </row>
    <row r="1447" spans="1:17" hidden="1" x14ac:dyDescent="0.3">
      <c r="A1447" t="s">
        <v>3061</v>
      </c>
      <c r="B1447" t="s">
        <v>3062</v>
      </c>
      <c r="C1447" t="str">
        <f>IFERROR(VLOOKUP(Table1[[#This Row],[Ticker]],[1]!Table2[[Symbol]:[Industry]],2,FALSE),"-")</f>
        <v>-</v>
      </c>
      <c r="D1447" t="s">
        <v>577</v>
      </c>
      <c r="E1447">
        <v>1059.2835408799999</v>
      </c>
      <c r="F1447">
        <v>758.15</v>
      </c>
      <c r="G1447">
        <v>-23.500981663215601</v>
      </c>
      <c r="H1447">
        <v>1.49362805081024</v>
      </c>
      <c r="I1447">
        <v>-6.3461708951615003</v>
      </c>
      <c r="J1447">
        <v>6.4213554067318901</v>
      </c>
      <c r="K1447">
        <v>749.62438170783105</v>
      </c>
      <c r="M1447">
        <v>56.930965399541002</v>
      </c>
      <c r="N1447">
        <v>0.94087933014854097</v>
      </c>
      <c r="O1447">
        <v>34.7952252192838</v>
      </c>
      <c r="P1447">
        <v>20.734134883350499</v>
      </c>
    </row>
    <row r="1448" spans="1:17" hidden="1" x14ac:dyDescent="0.3">
      <c r="A1448" t="s">
        <v>3063</v>
      </c>
      <c r="B1448" t="s">
        <v>3064</v>
      </c>
      <c r="C1448" t="str">
        <f>IFERROR(VLOOKUP(Table1[[#This Row],[Ticker]],[1]!Table2[[Symbol]:[Industry]],2,FALSE),"-")</f>
        <v>-</v>
      </c>
      <c r="D1448" t="s">
        <v>300</v>
      </c>
      <c r="E1448">
        <v>1057.8</v>
      </c>
      <c r="F1448">
        <v>516</v>
      </c>
      <c r="G1448">
        <v>-59.556027236698398</v>
      </c>
      <c r="H1448">
        <v>2.5978695466517201</v>
      </c>
      <c r="I1448">
        <v>-26.9866582747945</v>
      </c>
      <c r="J1448">
        <v>-3.9326626657929</v>
      </c>
      <c r="K1448">
        <v>520.18010525125203</v>
      </c>
      <c r="L1448">
        <v>521.46921996374897</v>
      </c>
      <c r="M1448">
        <v>45.9585726690961</v>
      </c>
      <c r="N1448">
        <v>0.75903614457831303</v>
      </c>
      <c r="O1448">
        <v>55.029069767441797</v>
      </c>
      <c r="P1448">
        <v>12.149532710280299</v>
      </c>
      <c r="Q1448">
        <v>0.13480849197650599</v>
      </c>
    </row>
    <row r="1449" spans="1:17" hidden="1" x14ac:dyDescent="0.3">
      <c r="A1449" t="s">
        <v>3065</v>
      </c>
      <c r="B1449" t="s">
        <v>3066</v>
      </c>
      <c r="C1449" t="str">
        <f>IFERROR(VLOOKUP(Table1[[#This Row],[Ticker]],[1]!Table2[[Symbol]:[Industry]],2,FALSE),"-")</f>
        <v>-</v>
      </c>
      <c r="D1449" t="s">
        <v>2487</v>
      </c>
      <c r="E1449">
        <v>1056.49125</v>
      </c>
      <c r="F1449">
        <v>26.75</v>
      </c>
      <c r="G1449">
        <v>107.85159121442901</v>
      </c>
      <c r="H1449">
        <v>-6.3492537207006103</v>
      </c>
      <c r="I1449">
        <v>54.486556010919699</v>
      </c>
      <c r="J1449">
        <v>12.547749938692</v>
      </c>
      <c r="K1449">
        <v>25.714434858715201</v>
      </c>
      <c r="L1449">
        <v>20.536314446441601</v>
      </c>
      <c r="M1449">
        <v>66.441843255875597</v>
      </c>
      <c r="N1449">
        <v>0.89888816547593597</v>
      </c>
      <c r="O1449">
        <v>28.348909657320799</v>
      </c>
      <c r="P1449">
        <v>233.54114713216899</v>
      </c>
      <c r="Q1449">
        <v>0.25711103621350101</v>
      </c>
    </row>
    <row r="1450" spans="1:17" hidden="1" x14ac:dyDescent="0.3">
      <c r="A1450" t="s">
        <v>3067</v>
      </c>
      <c r="B1450" t="s">
        <v>3068</v>
      </c>
      <c r="C1450" t="str">
        <f>IFERROR(VLOOKUP(Table1[[#This Row],[Ticker]],[1]!Table2[[Symbol]:[Industry]],2,FALSE),"-")</f>
        <v>-</v>
      </c>
      <c r="D1450" t="s">
        <v>632</v>
      </c>
      <c r="E1450">
        <v>1051.825989144</v>
      </c>
      <c r="F1450">
        <v>110.04</v>
      </c>
      <c r="G1450">
        <v>7.6942452428655903</v>
      </c>
      <c r="H1450">
        <v>5.1486484839933704</v>
      </c>
      <c r="I1450">
        <v>7.4956698831207103</v>
      </c>
      <c r="J1450">
        <v>3.7460907160278301</v>
      </c>
      <c r="K1450">
        <v>100.363082957439</v>
      </c>
      <c r="L1450">
        <v>86.990602122579304</v>
      </c>
      <c r="M1450">
        <v>50.343167023559303</v>
      </c>
      <c r="N1450">
        <v>0.85534738032642699</v>
      </c>
      <c r="O1450">
        <v>11.7775354416575</v>
      </c>
      <c r="P1450">
        <v>61.467351430667598</v>
      </c>
    </row>
    <row r="1451" spans="1:17" hidden="1" x14ac:dyDescent="0.3">
      <c r="A1451" t="s">
        <v>3069</v>
      </c>
      <c r="B1451" t="s">
        <v>3070</v>
      </c>
      <c r="C1451" t="str">
        <f>IFERROR(VLOOKUP(Table1[[#This Row],[Ticker]],[1]!Table2[[Symbol]:[Industry]],2,FALSE),"-")</f>
        <v>-</v>
      </c>
      <c r="D1451" t="s">
        <v>262</v>
      </c>
      <c r="E1451">
        <v>1046.6241905700001</v>
      </c>
      <c r="F1451">
        <v>744.45</v>
      </c>
      <c r="G1451">
        <v>213.28782671325001</v>
      </c>
      <c r="H1451">
        <v>-8.6585430104517194</v>
      </c>
      <c r="I1451">
        <v>74.088668355669398</v>
      </c>
      <c r="J1451">
        <v>14.105982184836</v>
      </c>
      <c r="K1451">
        <v>711.56299310057295</v>
      </c>
      <c r="L1451">
        <v>542.06282922636603</v>
      </c>
      <c r="M1451">
        <v>69.458309919004506</v>
      </c>
      <c r="N1451">
        <v>0.69060790748554401</v>
      </c>
      <c r="O1451">
        <v>51.789912015581898</v>
      </c>
      <c r="P1451">
        <v>252.81990521327</v>
      </c>
      <c r="Q1451">
        <v>0.198240464251838</v>
      </c>
    </row>
    <row r="1452" spans="1:17" hidden="1" x14ac:dyDescent="0.3">
      <c r="A1452" t="s">
        <v>3071</v>
      </c>
      <c r="B1452" t="s">
        <v>3072</v>
      </c>
      <c r="C1452" t="str">
        <f>IFERROR(VLOOKUP(Table1[[#This Row],[Ticker]],[1]!Table2[[Symbol]:[Industry]],2,FALSE),"-")</f>
        <v>-</v>
      </c>
      <c r="D1452" t="s">
        <v>412</v>
      </c>
      <c r="E1452">
        <v>1044.1796624999999</v>
      </c>
      <c r="F1452">
        <v>328.25</v>
      </c>
      <c r="G1452">
        <v>-14.902156438100899</v>
      </c>
      <c r="H1452">
        <v>4.0947619153055896</v>
      </c>
      <c r="I1452">
        <v>-23.064133503007</v>
      </c>
      <c r="J1452">
        <v>2.60927486393595</v>
      </c>
      <c r="K1452">
        <v>320.21578130519902</v>
      </c>
      <c r="L1452">
        <v>330.62571023213201</v>
      </c>
      <c r="M1452">
        <v>69.120389054184002</v>
      </c>
      <c r="N1452">
        <v>0.56108134178591396</v>
      </c>
      <c r="O1452">
        <v>54.379284082254301</v>
      </c>
      <c r="P1452">
        <v>23.355881247651201</v>
      </c>
      <c r="Q1452">
        <v>8.6533036927350006E-3</v>
      </c>
    </row>
    <row r="1453" spans="1:17" hidden="1" x14ac:dyDescent="0.3">
      <c r="A1453" t="s">
        <v>3073</v>
      </c>
      <c r="B1453" t="s">
        <v>3074</v>
      </c>
      <c r="C1453" t="str">
        <f>IFERROR(VLOOKUP(Table1[[#This Row],[Ticker]],[1]!Table2[[Symbol]:[Industry]],2,FALSE),"-")</f>
        <v>-</v>
      </c>
      <c r="D1453" t="s">
        <v>632</v>
      </c>
      <c r="E1453">
        <v>1043.06679218</v>
      </c>
      <c r="F1453">
        <v>221.45</v>
      </c>
      <c r="G1453">
        <v>-19.434413445740699</v>
      </c>
      <c r="H1453">
        <v>-12.5231632387083</v>
      </c>
      <c r="I1453">
        <v>-3.3429192977222502</v>
      </c>
      <c r="J1453">
        <v>-1.3357463199019799</v>
      </c>
      <c r="K1453">
        <v>221.46956767791801</v>
      </c>
      <c r="L1453">
        <v>205.77564323448499</v>
      </c>
      <c r="M1453">
        <v>41.083730829933899</v>
      </c>
      <c r="N1453">
        <v>0.44461901109276403</v>
      </c>
      <c r="O1453">
        <v>21.9236848046963</v>
      </c>
      <c r="P1453">
        <v>39.232945614586498</v>
      </c>
      <c r="Q1453">
        <v>8.4008221660810001E-3</v>
      </c>
    </row>
    <row r="1454" spans="1:17" hidden="1" x14ac:dyDescent="0.3">
      <c r="A1454" t="s">
        <v>3075</v>
      </c>
      <c r="B1454" t="s">
        <v>3076</v>
      </c>
      <c r="C1454" t="str">
        <f>IFERROR(VLOOKUP(Table1[[#This Row],[Ticker]],[1]!Table2[[Symbol]:[Industry]],2,FALSE),"-")</f>
        <v>-</v>
      </c>
      <c r="D1454" t="s">
        <v>306</v>
      </c>
      <c r="E1454">
        <v>1042.5054034350001</v>
      </c>
      <c r="F1454">
        <v>607.35</v>
      </c>
      <c r="G1454">
        <v>-23.666402541031601</v>
      </c>
      <c r="H1454">
        <v>-9.9039538946271204</v>
      </c>
      <c r="I1454">
        <v>-2.0422940847348201</v>
      </c>
      <c r="J1454">
        <v>3.9400758872127901</v>
      </c>
      <c r="K1454">
        <v>579.79296831842203</v>
      </c>
      <c r="L1454">
        <v>565.969237637378</v>
      </c>
      <c r="M1454">
        <v>67.546209766304102</v>
      </c>
      <c r="N1454">
        <v>0.60066449178405501</v>
      </c>
      <c r="O1454">
        <v>11.8794764139293</v>
      </c>
      <c r="P1454">
        <v>37.721088435374099</v>
      </c>
      <c r="Q1454">
        <v>6.5773289241097002E-2</v>
      </c>
    </row>
    <row r="1455" spans="1:17" hidden="1" x14ac:dyDescent="0.3">
      <c r="A1455" t="s">
        <v>3077</v>
      </c>
      <c r="B1455" t="s">
        <v>3078</v>
      </c>
      <c r="C1455" t="str">
        <f>IFERROR(VLOOKUP(Table1[[#This Row],[Ticker]],[1]!Table2[[Symbol]:[Industry]],2,FALSE),"-")</f>
        <v>-</v>
      </c>
      <c r="D1455" t="s">
        <v>80</v>
      </c>
      <c r="E1455">
        <v>1040.0375404700001</v>
      </c>
      <c r="F1455">
        <v>229.93</v>
      </c>
      <c r="G1455">
        <v>-31.321364356448701</v>
      </c>
      <c r="H1455">
        <v>-3.7874418246761898</v>
      </c>
      <c r="I1455">
        <v>-15.581619807454</v>
      </c>
      <c r="J1455">
        <v>2.2337336459974102</v>
      </c>
      <c r="K1455">
        <v>228.96343746075499</v>
      </c>
      <c r="L1455">
        <v>220.90507574338599</v>
      </c>
      <c r="M1455">
        <v>54.710166834395601</v>
      </c>
      <c r="N1455">
        <v>0.29986255206752899</v>
      </c>
      <c r="O1455">
        <v>13.0778932718653</v>
      </c>
      <c r="P1455">
        <v>27.738888888888798</v>
      </c>
      <c r="Q1455">
        <v>-3.8482480393711001E-2</v>
      </c>
    </row>
    <row r="1456" spans="1:17" hidden="1" x14ac:dyDescent="0.3">
      <c r="A1456" t="s">
        <v>3079</v>
      </c>
      <c r="B1456" t="s">
        <v>3080</v>
      </c>
      <c r="C1456" t="str">
        <f>IFERROR(VLOOKUP(Table1[[#This Row],[Ticker]],[1]!Table2[[Symbol]:[Industry]],2,FALSE),"-")</f>
        <v>-</v>
      </c>
      <c r="D1456" t="s">
        <v>262</v>
      </c>
      <c r="E1456">
        <v>1037.6079999999999</v>
      </c>
      <c r="F1456">
        <v>1995.4</v>
      </c>
      <c r="G1456">
        <v>54.584683462252599</v>
      </c>
      <c r="H1456">
        <v>13.7549634830547</v>
      </c>
      <c r="I1456">
        <v>53.617038924026602</v>
      </c>
      <c r="J1456">
        <v>-0.45572293490059701</v>
      </c>
      <c r="K1456">
        <v>1800.6697384812801</v>
      </c>
      <c r="L1456">
        <v>1450.57667853876</v>
      </c>
      <c r="M1456">
        <v>53.540974396943199</v>
      </c>
      <c r="N1456">
        <v>0.50505892169987399</v>
      </c>
      <c r="O1456">
        <v>14.312919715345201</v>
      </c>
      <c r="P1456">
        <v>98.735122752850899</v>
      </c>
      <c r="Q1456">
        <v>5.9506796016495001E-2</v>
      </c>
    </row>
    <row r="1457" spans="1:17" hidden="1" x14ac:dyDescent="0.3">
      <c r="A1457" t="s">
        <v>3081</v>
      </c>
      <c r="B1457" t="s">
        <v>3082</v>
      </c>
      <c r="C1457" t="str">
        <f>IFERROR(VLOOKUP(Table1[[#This Row],[Ticker]],[1]!Table2[[Symbol]:[Industry]],2,FALSE),"-")</f>
        <v>-</v>
      </c>
      <c r="D1457" t="s">
        <v>51</v>
      </c>
      <c r="E1457">
        <v>1037.5689600000001</v>
      </c>
      <c r="F1457">
        <v>207.05</v>
      </c>
      <c r="G1457">
        <v>25.5294359683704</v>
      </c>
      <c r="H1457">
        <v>-12.202630501907599</v>
      </c>
      <c r="I1457">
        <v>-15.242718524264999</v>
      </c>
      <c r="J1457">
        <v>4.1566079621991996</v>
      </c>
      <c r="K1457">
        <v>223.50862856778099</v>
      </c>
      <c r="L1457">
        <v>203.99498934326601</v>
      </c>
      <c r="M1457">
        <v>38.481170585878601</v>
      </c>
      <c r="N1457">
        <v>1.15970265901239</v>
      </c>
      <c r="O1457">
        <v>27.9884085969572</v>
      </c>
      <c r="P1457">
        <v>66.305220883534105</v>
      </c>
      <c r="Q1457">
        <v>4.9046434751594002E-2</v>
      </c>
    </row>
    <row r="1458" spans="1:17" hidden="1" x14ac:dyDescent="0.3">
      <c r="A1458" t="s">
        <v>3083</v>
      </c>
      <c r="B1458" t="s">
        <v>3084</v>
      </c>
      <c r="C1458" t="str">
        <f>IFERROR(VLOOKUP(Table1[[#This Row],[Ticker]],[1]!Table2[[Symbol]:[Industry]],2,FALSE),"-")</f>
        <v>-</v>
      </c>
      <c r="D1458" t="s">
        <v>938</v>
      </c>
      <c r="E1458">
        <v>1035.2380612500001</v>
      </c>
      <c r="F1458">
        <v>733.5</v>
      </c>
      <c r="G1458">
        <v>-6.7852849584766899</v>
      </c>
      <c r="H1458">
        <v>-5.0491695412745399</v>
      </c>
      <c r="I1458">
        <v>-16.003297162898701</v>
      </c>
      <c r="J1458">
        <v>3.7278971784858901</v>
      </c>
      <c r="K1458">
        <v>726.21665726168305</v>
      </c>
      <c r="L1458">
        <v>717.31061682834195</v>
      </c>
      <c r="M1458">
        <v>68.718231313897704</v>
      </c>
      <c r="N1458">
        <v>0.43788039503915399</v>
      </c>
      <c r="O1458">
        <v>24.744376278118601</v>
      </c>
      <c r="P1458">
        <v>45.9701492537313</v>
      </c>
      <c r="Q1458">
        <v>0.10600347120923399</v>
      </c>
    </row>
    <row r="1459" spans="1:17" hidden="1" x14ac:dyDescent="0.3">
      <c r="A1459" t="s">
        <v>3085</v>
      </c>
      <c r="B1459" t="s">
        <v>3086</v>
      </c>
      <c r="C1459" t="str">
        <f>IFERROR(VLOOKUP(Table1[[#This Row],[Ticker]],[1]!Table2[[Symbol]:[Industry]],2,FALSE),"-")</f>
        <v>-</v>
      </c>
      <c r="D1459" t="s">
        <v>669</v>
      </c>
      <c r="E1459">
        <v>1034.828693254</v>
      </c>
      <c r="F1459">
        <v>48.77</v>
      </c>
      <c r="G1459">
        <v>-28.778034549880498</v>
      </c>
      <c r="H1459">
        <v>-10.808673938586701</v>
      </c>
      <c r="I1459">
        <v>-18.368255401072499</v>
      </c>
      <c r="J1459">
        <v>-0.93991356240914603</v>
      </c>
      <c r="K1459">
        <v>51.218108313154097</v>
      </c>
      <c r="L1459">
        <v>49.463230197585801</v>
      </c>
      <c r="M1459">
        <v>44.452582992729702</v>
      </c>
      <c r="N1459">
        <v>0.26226714601130002</v>
      </c>
      <c r="O1459">
        <v>27.537420545417199</v>
      </c>
      <c r="P1459">
        <v>21.318407960199</v>
      </c>
      <c r="Q1459">
        <v>3.9982578899785001E-2</v>
      </c>
    </row>
    <row r="1460" spans="1:17" hidden="1" x14ac:dyDescent="0.3">
      <c r="A1460" t="s">
        <v>3087</v>
      </c>
      <c r="B1460" t="s">
        <v>3088</v>
      </c>
      <c r="C1460" t="str">
        <f>IFERROR(VLOOKUP(Table1[[#This Row],[Ticker]],[1]!Table2[[Symbol]:[Industry]],2,FALSE),"-")</f>
        <v>-</v>
      </c>
      <c r="D1460" t="s">
        <v>1470</v>
      </c>
      <c r="E1460">
        <v>1031.8072431999999</v>
      </c>
      <c r="F1460">
        <v>37.6</v>
      </c>
      <c r="G1460">
        <v>-0.51278950085645603</v>
      </c>
      <c r="H1460">
        <v>4.0071598088019602</v>
      </c>
      <c r="I1460">
        <v>-10.1228509594799</v>
      </c>
      <c r="J1460">
        <v>-2.1990650346840601</v>
      </c>
      <c r="K1460">
        <v>35.895733860829502</v>
      </c>
      <c r="L1460">
        <v>33.971244683805502</v>
      </c>
      <c r="M1460">
        <v>50.082273942048403</v>
      </c>
      <c r="N1460">
        <v>1.0940351781672499</v>
      </c>
      <c r="O1460">
        <v>20.877659574468002</v>
      </c>
      <c r="P1460">
        <v>39.207700851536401</v>
      </c>
      <c r="Q1460">
        <v>4.2607664358920001E-2</v>
      </c>
    </row>
    <row r="1461" spans="1:17" hidden="1" x14ac:dyDescent="0.3">
      <c r="A1461" t="s">
        <v>3089</v>
      </c>
      <c r="B1461" t="s">
        <v>3090</v>
      </c>
      <c r="C1461" t="str">
        <f>IFERROR(VLOOKUP(Table1[[#This Row],[Ticker]],[1]!Table2[[Symbol]:[Industry]],2,FALSE),"-")</f>
        <v>-</v>
      </c>
      <c r="D1461" t="s">
        <v>3091</v>
      </c>
      <c r="E1461">
        <v>1030.396020225</v>
      </c>
      <c r="F1461">
        <v>216.15</v>
      </c>
      <c r="G1461">
        <v>18.2936626520499</v>
      </c>
      <c r="H1461">
        <v>-13.993321734978799</v>
      </c>
      <c r="I1461">
        <v>-47.722738668172397</v>
      </c>
      <c r="J1461">
        <v>-1.50026103852208</v>
      </c>
      <c r="K1461">
        <v>229.566628827567</v>
      </c>
      <c r="L1461">
        <v>229.654006956534</v>
      </c>
      <c r="M1461">
        <v>48.311499182729598</v>
      </c>
      <c r="N1461">
        <v>0.554767644169051</v>
      </c>
      <c r="O1461">
        <v>65.995836224843799</v>
      </c>
      <c r="P1461">
        <v>52.918287937743202</v>
      </c>
      <c r="Q1461">
        <v>-1.2826432022173E-2</v>
      </c>
    </row>
    <row r="1462" spans="1:17" hidden="1" x14ac:dyDescent="0.3">
      <c r="A1462" t="s">
        <v>3092</v>
      </c>
      <c r="B1462" t="s">
        <v>3093</v>
      </c>
      <c r="C1462" t="str">
        <f>IFERROR(VLOOKUP(Table1[[#This Row],[Ticker]],[1]!Table2[[Symbol]:[Industry]],2,FALSE),"-")</f>
        <v>-</v>
      </c>
      <c r="D1462" t="s">
        <v>262</v>
      </c>
      <c r="E1462">
        <v>1027.684</v>
      </c>
      <c r="F1462">
        <v>1835.15</v>
      </c>
      <c r="G1462">
        <v>4.00078037562192</v>
      </c>
      <c r="H1462">
        <v>13.2419949662797</v>
      </c>
      <c r="I1462">
        <v>11.1450541213259</v>
      </c>
      <c r="J1462">
        <v>20.960570906100401</v>
      </c>
      <c r="K1462">
        <v>1549.8253253206699</v>
      </c>
      <c r="L1462">
        <v>1482.0435501583099</v>
      </c>
      <c r="M1462">
        <v>89.704819089286701</v>
      </c>
      <c r="N1462">
        <v>2.6612005856515299</v>
      </c>
      <c r="O1462">
        <v>0.809198158188695</v>
      </c>
      <c r="P1462">
        <v>45.392964664870803</v>
      </c>
      <c r="Q1462">
        <v>6.4153788569097994E-2</v>
      </c>
    </row>
    <row r="1463" spans="1:17" hidden="1" x14ac:dyDescent="0.3">
      <c r="A1463" t="s">
        <v>3094</v>
      </c>
      <c r="B1463" t="s">
        <v>3095</v>
      </c>
      <c r="C1463" t="str">
        <f>IFERROR(VLOOKUP(Table1[[#This Row],[Ticker]],[1]!Table2[[Symbol]:[Industry]],2,FALSE),"-")</f>
        <v>-</v>
      </c>
      <c r="D1463" t="s">
        <v>306</v>
      </c>
      <c r="E1463">
        <v>1026.6275822</v>
      </c>
      <c r="F1463">
        <v>1838</v>
      </c>
      <c r="G1463">
        <v>-27.869293765013602</v>
      </c>
      <c r="H1463">
        <v>-1.4737922773138901</v>
      </c>
      <c r="I1463">
        <v>-17.5171014204629</v>
      </c>
      <c r="J1463">
        <v>-0.34211983991499301</v>
      </c>
      <c r="K1463">
        <v>1737.4769268473001</v>
      </c>
      <c r="L1463">
        <v>1783.96680852961</v>
      </c>
      <c r="M1463">
        <v>73.608247287412098</v>
      </c>
      <c r="N1463">
        <v>1.0774282538956801</v>
      </c>
      <c r="O1463">
        <v>18.879216539717</v>
      </c>
      <c r="P1463">
        <v>21.721854304635698</v>
      </c>
      <c r="Q1463">
        <v>-5.7859376870414002E-2</v>
      </c>
    </row>
    <row r="1464" spans="1:17" hidden="1" x14ac:dyDescent="0.3">
      <c r="A1464" t="s">
        <v>3096</v>
      </c>
      <c r="B1464" t="s">
        <v>3097</v>
      </c>
      <c r="C1464" t="str">
        <f>IFERROR(VLOOKUP(Table1[[#This Row],[Ticker]],[1]!Table2[[Symbol]:[Industry]],2,FALSE),"-")</f>
        <v>-</v>
      </c>
      <c r="D1464" t="s">
        <v>785</v>
      </c>
      <c r="E1464">
        <v>1021.8437406</v>
      </c>
      <c r="F1464">
        <v>451.8</v>
      </c>
      <c r="G1464">
        <v>-48.596761951379001</v>
      </c>
      <c r="H1464">
        <v>-12.4282754332013</v>
      </c>
      <c r="I1464">
        <v>-29.412161612824399</v>
      </c>
      <c r="J1464">
        <v>-0.75134216570378498</v>
      </c>
      <c r="K1464">
        <v>423.74815279980203</v>
      </c>
      <c r="L1464">
        <v>462.37204886271797</v>
      </c>
      <c r="M1464">
        <v>76.395937897502805</v>
      </c>
      <c r="N1464">
        <v>0.852446454645437</v>
      </c>
      <c r="O1464">
        <v>63.7892872952633</v>
      </c>
      <c r="P1464">
        <v>35.148070595273602</v>
      </c>
      <c r="Q1464">
        <v>5.8673933161656998E-2</v>
      </c>
    </row>
    <row r="1465" spans="1:17" hidden="1" x14ac:dyDescent="0.3">
      <c r="A1465" t="s">
        <v>3098</v>
      </c>
      <c r="B1465" t="s">
        <v>3099</v>
      </c>
      <c r="C1465" t="str">
        <f>IFERROR(VLOOKUP(Table1[[#This Row],[Ticker]],[1]!Table2[[Symbol]:[Industry]],2,FALSE),"-")</f>
        <v>-</v>
      </c>
      <c r="D1465" t="s">
        <v>2205</v>
      </c>
      <c r="E1465">
        <v>1021.086231</v>
      </c>
      <c r="F1465">
        <v>1005</v>
      </c>
      <c r="G1465">
        <v>364.123109828758</v>
      </c>
      <c r="H1465">
        <v>-21.771304413858999</v>
      </c>
      <c r="I1465">
        <v>28.888236061638199</v>
      </c>
      <c r="J1465">
        <v>-1.31632946546608</v>
      </c>
      <c r="K1465">
        <v>1068.0872322242701</v>
      </c>
      <c r="L1465">
        <v>774.00530525967201</v>
      </c>
      <c r="M1465">
        <v>41.791296634598901</v>
      </c>
      <c r="N1465">
        <v>0.62791762013729902</v>
      </c>
      <c r="O1465">
        <v>39.3034825870646</v>
      </c>
      <c r="P1465">
        <v>418.57585139318797</v>
      </c>
    </row>
    <row r="1466" spans="1:17" hidden="1" x14ac:dyDescent="0.3">
      <c r="A1466" t="s">
        <v>3100</v>
      </c>
      <c r="B1466" t="s">
        <v>3101</v>
      </c>
      <c r="C1466" t="str">
        <f>IFERROR(VLOOKUP(Table1[[#This Row],[Ticker]],[1]!Table2[[Symbol]:[Industry]],2,FALSE),"-")</f>
        <v>-</v>
      </c>
      <c r="D1466" t="s">
        <v>561</v>
      </c>
      <c r="E1466">
        <v>1020.53132986</v>
      </c>
      <c r="F1466">
        <v>278.60000000000002</v>
      </c>
      <c r="G1466">
        <v>-26.286981522933601</v>
      </c>
      <c r="H1466">
        <v>3.47126804278615</v>
      </c>
      <c r="I1466">
        <v>-9.8395816113804404</v>
      </c>
      <c r="J1466">
        <v>0.54251967055868899</v>
      </c>
      <c r="K1466">
        <v>261.996454386067</v>
      </c>
      <c r="L1466">
        <v>264.01466787109598</v>
      </c>
      <c r="M1466">
        <v>69.176174011766605</v>
      </c>
      <c r="N1466">
        <v>1.62262757066267</v>
      </c>
      <c r="O1466">
        <v>14.662598707824801</v>
      </c>
      <c r="P1466">
        <v>23.547671840354699</v>
      </c>
      <c r="Q1466">
        <v>-8.6685046949425998E-2</v>
      </c>
    </row>
    <row r="1467" spans="1:17" hidden="1" x14ac:dyDescent="0.3">
      <c r="A1467" t="s">
        <v>3102</v>
      </c>
      <c r="B1467" t="s">
        <v>3103</v>
      </c>
      <c r="C1467" t="str">
        <f>IFERROR(VLOOKUP(Table1[[#This Row],[Ticker]],[1]!Table2[[Symbol]:[Industry]],2,FALSE),"-")</f>
        <v>-</v>
      </c>
      <c r="D1467" t="s">
        <v>51</v>
      </c>
      <c r="E1467">
        <v>1017.81926155</v>
      </c>
      <c r="F1467">
        <v>792.25</v>
      </c>
      <c r="G1467">
        <v>51.216081046742403</v>
      </c>
      <c r="H1467">
        <v>-10.1676535990602</v>
      </c>
      <c r="I1467">
        <v>1.8771166082152499</v>
      </c>
      <c r="J1467">
        <v>9.6137834156802597</v>
      </c>
      <c r="K1467">
        <v>782.80297755543802</v>
      </c>
      <c r="L1467">
        <v>685.06372155173005</v>
      </c>
      <c r="M1467">
        <v>56.029557624802102</v>
      </c>
      <c r="N1467">
        <v>1.6141212640226399</v>
      </c>
      <c r="O1467">
        <v>19.917955190911901</v>
      </c>
      <c r="P1467">
        <v>83.391203703703695</v>
      </c>
      <c r="Q1467">
        <v>9.4993690217135995E-2</v>
      </c>
    </row>
    <row r="1468" spans="1:17" hidden="1" x14ac:dyDescent="0.3">
      <c r="A1468" t="s">
        <v>3104</v>
      </c>
      <c r="B1468" t="s">
        <v>3105</v>
      </c>
      <c r="C1468" t="str">
        <f>IFERROR(VLOOKUP(Table1[[#This Row],[Ticker]],[1]!Table2[[Symbol]:[Industry]],2,FALSE),"-")</f>
        <v>-</v>
      </c>
      <c r="D1468" t="s">
        <v>528</v>
      </c>
      <c r="E1468">
        <v>1017.7594</v>
      </c>
      <c r="F1468">
        <v>1266.5</v>
      </c>
      <c r="G1468">
        <v>74.122341554670996</v>
      </c>
      <c r="H1468">
        <v>5.7832739547844403</v>
      </c>
      <c r="I1468">
        <v>-33.586723418758197</v>
      </c>
      <c r="J1468">
        <v>0.77247876047582098</v>
      </c>
      <c r="K1468">
        <v>1227.18282715595</v>
      </c>
      <c r="L1468">
        <v>1148.9523221335701</v>
      </c>
      <c r="M1468">
        <v>58.402758236401098</v>
      </c>
      <c r="N1468">
        <v>1.82340037203501</v>
      </c>
      <c r="O1468">
        <v>27.895775759968402</v>
      </c>
      <c r="P1468">
        <v>121.02966841186699</v>
      </c>
      <c r="Q1468">
        <v>0.17411449201243201</v>
      </c>
    </row>
    <row r="1469" spans="1:17" hidden="1" x14ac:dyDescent="0.3">
      <c r="A1469" t="s">
        <v>3106</v>
      </c>
      <c r="B1469" t="s">
        <v>3107</v>
      </c>
      <c r="C1469" t="str">
        <f>IFERROR(VLOOKUP(Table1[[#This Row],[Ticker]],[1]!Table2[[Symbol]:[Industry]],2,FALSE),"-")</f>
        <v>-</v>
      </c>
      <c r="D1469" t="s">
        <v>3108</v>
      </c>
      <c r="E1469">
        <v>1011.02515082999</v>
      </c>
      <c r="F1469">
        <v>976.1</v>
      </c>
      <c r="G1469">
        <v>332.75088031395501</v>
      </c>
      <c r="H1469">
        <v>30.917342358791501</v>
      </c>
      <c r="I1469">
        <v>49.982389344253001</v>
      </c>
      <c r="J1469">
        <v>8.2121949824550704</v>
      </c>
      <c r="K1469">
        <v>780.60996874871398</v>
      </c>
      <c r="L1469">
        <v>573.75212053982898</v>
      </c>
      <c r="M1469">
        <v>62.923613819762899</v>
      </c>
      <c r="N1469">
        <v>1.3310727857351601</v>
      </c>
      <c r="O1469">
        <v>9.0052248745005503</v>
      </c>
      <c r="P1469">
        <v>399.28388746803</v>
      </c>
    </row>
    <row r="1470" spans="1:17" hidden="1" x14ac:dyDescent="0.3">
      <c r="A1470" t="s">
        <v>3109</v>
      </c>
      <c r="B1470" t="s">
        <v>3110</v>
      </c>
      <c r="C1470" t="str">
        <f>IFERROR(VLOOKUP(Table1[[#This Row],[Ticker]],[1]!Table2[[Symbol]:[Industry]],2,FALSE),"-")</f>
        <v>-</v>
      </c>
      <c r="D1470" t="s">
        <v>303</v>
      </c>
      <c r="E1470">
        <v>1009.398</v>
      </c>
      <c r="F1470">
        <v>7764.6</v>
      </c>
      <c r="G1470">
        <v>21.724055685134399</v>
      </c>
      <c r="H1470">
        <v>-2.31302199290695</v>
      </c>
      <c r="I1470">
        <v>-27.858154358681698</v>
      </c>
      <c r="J1470">
        <v>-2.6732873819837901</v>
      </c>
      <c r="K1470">
        <v>8186.3156063839897</v>
      </c>
      <c r="L1470">
        <v>8041.9896928555099</v>
      </c>
      <c r="M1470">
        <v>42.311101703140103</v>
      </c>
      <c r="N1470">
        <v>0.71148742163966405</v>
      </c>
      <c r="O1470">
        <v>29.446462148726201</v>
      </c>
      <c r="P1470">
        <v>52.245566219939001</v>
      </c>
      <c r="Q1470">
        <v>0.19284947321861801</v>
      </c>
    </row>
    <row r="1471" spans="1:17" hidden="1" x14ac:dyDescent="0.3">
      <c r="A1471" t="s">
        <v>3111</v>
      </c>
      <c r="B1471" t="s">
        <v>3112</v>
      </c>
      <c r="C1471" t="str">
        <f>IFERROR(VLOOKUP(Table1[[#This Row],[Ticker]],[1]!Table2[[Symbol]:[Industry]],2,FALSE),"-")</f>
        <v>-</v>
      </c>
      <c r="D1471" t="s">
        <v>226</v>
      </c>
      <c r="E1471">
        <v>1009.388736</v>
      </c>
      <c r="F1471">
        <v>979.2</v>
      </c>
      <c r="G1471">
        <v>88.776686048353497</v>
      </c>
      <c r="H1471">
        <v>60.5334016639138</v>
      </c>
      <c r="I1471">
        <v>71.532357986460596</v>
      </c>
      <c r="J1471">
        <v>12.217321344440499</v>
      </c>
      <c r="K1471">
        <v>734.52670251940799</v>
      </c>
      <c r="L1471">
        <v>572.17514070555501</v>
      </c>
      <c r="M1471">
        <v>78.418592562175107</v>
      </c>
      <c r="N1471">
        <v>0.78916499823342301</v>
      </c>
      <c r="O1471">
        <v>5.59129901960784</v>
      </c>
      <c r="P1471">
        <v>192.374146545374</v>
      </c>
      <c r="Q1471">
        <v>0.26198644738256499</v>
      </c>
    </row>
    <row r="1472" spans="1:17" hidden="1" x14ac:dyDescent="0.3">
      <c r="A1472" t="s">
        <v>3113</v>
      </c>
      <c r="B1472" t="s">
        <v>3114</v>
      </c>
      <c r="C1472" t="str">
        <f>IFERROR(VLOOKUP(Table1[[#This Row],[Ticker]],[1]!Table2[[Symbol]:[Industry]],2,FALSE),"-")</f>
        <v>-</v>
      </c>
      <c r="D1472" t="s">
        <v>632</v>
      </c>
      <c r="E1472">
        <v>1009.052</v>
      </c>
      <c r="F1472">
        <v>301.75</v>
      </c>
      <c r="G1472">
        <v>-0.87520335726263798</v>
      </c>
      <c r="H1472">
        <v>22.6306663015712</v>
      </c>
      <c r="I1472">
        <v>22.491708340668801</v>
      </c>
      <c r="J1472">
        <v>18.532400317615402</v>
      </c>
      <c r="K1472">
        <v>243.54700457359999</v>
      </c>
      <c r="L1472">
        <v>225.04639560538399</v>
      </c>
      <c r="M1472">
        <v>81.585938472169303</v>
      </c>
      <c r="N1472">
        <v>2.00282349453818</v>
      </c>
      <c r="O1472">
        <v>4.7224523612261704</v>
      </c>
      <c r="P1472">
        <v>70.480225988700496</v>
      </c>
      <c r="Q1472">
        <v>7.5827011616296E-2</v>
      </c>
    </row>
    <row r="1473" spans="1:17" hidden="1" x14ac:dyDescent="0.3">
      <c r="A1473" t="s">
        <v>3115</v>
      </c>
      <c r="B1473" t="s">
        <v>3116</v>
      </c>
      <c r="C1473" t="str">
        <f>IFERROR(VLOOKUP(Table1[[#This Row],[Ticker]],[1]!Table2[[Symbol]:[Industry]],2,FALSE),"-")</f>
        <v>-</v>
      </c>
      <c r="D1473" t="s">
        <v>175</v>
      </c>
      <c r="E1473">
        <v>1008.22970997</v>
      </c>
      <c r="F1473">
        <v>396.9</v>
      </c>
      <c r="G1473">
        <v>65.420998010393205</v>
      </c>
      <c r="H1473">
        <v>19.494920257220901</v>
      </c>
      <c r="I1473">
        <v>33.137747908770102</v>
      </c>
      <c r="J1473">
        <v>5.0031032591213602</v>
      </c>
      <c r="K1473">
        <v>332.82313915031199</v>
      </c>
      <c r="L1473">
        <v>275.39140154842198</v>
      </c>
      <c r="M1473">
        <v>65.855704919732403</v>
      </c>
      <c r="N1473">
        <v>1.65050467820097</v>
      </c>
      <c r="O1473">
        <v>15.369110607205799</v>
      </c>
      <c r="P1473">
        <v>117.36035049288</v>
      </c>
      <c r="Q1473">
        <v>9.0349120627158996E-2</v>
      </c>
    </row>
    <row r="1474" spans="1:17" hidden="1" x14ac:dyDescent="0.3">
      <c r="A1474" t="s">
        <v>3117</v>
      </c>
      <c r="B1474" t="s">
        <v>3118</v>
      </c>
      <c r="C1474" t="str">
        <f>IFERROR(VLOOKUP(Table1[[#This Row],[Ticker]],[1]!Table2[[Symbol]:[Industry]],2,FALSE),"-")</f>
        <v>-</v>
      </c>
      <c r="D1474" t="s">
        <v>72</v>
      </c>
      <c r="E1474">
        <v>1006.47536687999</v>
      </c>
      <c r="F1474">
        <v>6.42</v>
      </c>
      <c r="G1474">
        <v>56.782546265423598</v>
      </c>
      <c r="H1474">
        <v>12.9578024275497</v>
      </c>
      <c r="I1474">
        <v>7.7945515064152104</v>
      </c>
      <c r="J1474">
        <v>-20.9761926019093</v>
      </c>
      <c r="K1474">
        <v>6.95271651336998</v>
      </c>
      <c r="L1474">
        <v>5.5542650073734601</v>
      </c>
      <c r="M1474">
        <v>27.935958244919401</v>
      </c>
      <c r="N1474">
        <v>0.25640600666034802</v>
      </c>
      <c r="O1474">
        <v>60.436137071650997</v>
      </c>
      <c r="P1474">
        <v>116.700846153708</v>
      </c>
      <c r="Q1474">
        <v>0.102997788163191</v>
      </c>
    </row>
    <row r="1475" spans="1:17" hidden="1" x14ac:dyDescent="0.3">
      <c r="A1475" t="s">
        <v>3119</v>
      </c>
      <c r="B1475" t="s">
        <v>3120</v>
      </c>
      <c r="C1475" t="str">
        <f>IFERROR(VLOOKUP(Table1[[#This Row],[Ticker]],[1]!Table2[[Symbol]:[Industry]],2,FALSE),"-")</f>
        <v>-</v>
      </c>
      <c r="E1475">
        <v>1004.2513224</v>
      </c>
      <c r="F1475">
        <v>404</v>
      </c>
      <c r="G1475">
        <v>57.658749768277502</v>
      </c>
      <c r="H1475">
        <v>239.35612750421799</v>
      </c>
      <c r="I1475">
        <v>74.813560536331593</v>
      </c>
      <c r="J1475">
        <v>26.000477334795502</v>
      </c>
      <c r="O1475">
        <v>0</v>
      </c>
      <c r="P1475">
        <v>96.881091617933706</v>
      </c>
    </row>
    <row r="1476" spans="1:17" hidden="1" x14ac:dyDescent="0.3">
      <c r="A1476" t="s">
        <v>3121</v>
      </c>
      <c r="B1476" t="s">
        <v>3122</v>
      </c>
      <c r="C1476" t="str">
        <f>IFERROR(VLOOKUP(Table1[[#This Row],[Ticker]],[1]!Table2[[Symbol]:[Industry]],2,FALSE),"-")</f>
        <v>-</v>
      </c>
      <c r="D1476" t="s">
        <v>24</v>
      </c>
      <c r="E1476">
        <v>1003.4459251439999</v>
      </c>
      <c r="F1476">
        <v>39.659999999999997</v>
      </c>
      <c r="G1476">
        <v>37.486017394764303</v>
      </c>
      <c r="H1476">
        <v>-7.6818773996397596</v>
      </c>
      <c r="I1476">
        <v>-29.556289901029899</v>
      </c>
      <c r="J1476">
        <v>-2.0344634399574799</v>
      </c>
      <c r="K1476">
        <v>41.762071625016802</v>
      </c>
      <c r="L1476">
        <v>39.159685220609099</v>
      </c>
      <c r="M1476">
        <v>34.303890876238597</v>
      </c>
      <c r="N1476">
        <v>0.72944917241125495</v>
      </c>
      <c r="O1476">
        <v>48.764498234997397</v>
      </c>
      <c r="P1476">
        <v>77.449664429530102</v>
      </c>
      <c r="Q1476">
        <v>9.1233368970279005E-2</v>
      </c>
    </row>
    <row r="1477" spans="1:17" hidden="1" x14ac:dyDescent="0.3">
      <c r="A1477" t="s">
        <v>3123</v>
      </c>
      <c r="B1477" t="s">
        <v>3124</v>
      </c>
      <c r="C1477" t="str">
        <f>IFERROR(VLOOKUP(Table1[[#This Row],[Ticker]],[1]!Table2[[Symbol]:[Industry]],2,FALSE),"-")</f>
        <v>-</v>
      </c>
      <c r="D1477" t="s">
        <v>83</v>
      </c>
      <c r="E1477">
        <v>1002.193708206</v>
      </c>
      <c r="F1477">
        <v>111.34</v>
      </c>
      <c r="G1477">
        <v>54.329522331368402</v>
      </c>
      <c r="H1477">
        <v>20.565524061716602</v>
      </c>
      <c r="I1477">
        <v>-14.9914222690276</v>
      </c>
      <c r="J1477">
        <v>8.0071304961728398</v>
      </c>
      <c r="K1477">
        <v>89.7360252402177</v>
      </c>
      <c r="L1477">
        <v>89.991865400757703</v>
      </c>
      <c r="M1477">
        <v>83.553147473279907</v>
      </c>
      <c r="N1477">
        <v>2.5771686961048301</v>
      </c>
      <c r="O1477">
        <v>25.112268726423501</v>
      </c>
      <c r="P1477">
        <v>85.721434528773898</v>
      </c>
      <c r="Q1477">
        <v>3.4343581134260001E-3</v>
      </c>
    </row>
    <row r="1478" spans="1:17" hidden="1" x14ac:dyDescent="0.3">
      <c r="A1478" t="s">
        <v>3125</v>
      </c>
      <c r="B1478" t="s">
        <v>3126</v>
      </c>
      <c r="C1478" t="str">
        <f>IFERROR(VLOOKUP(Table1[[#This Row],[Ticker]],[1]!Table2[[Symbol]:[Industry]],2,FALSE),"-")</f>
        <v>-</v>
      </c>
      <c r="D1478" t="s">
        <v>262</v>
      </c>
      <c r="E1478">
        <v>999.74074050000002</v>
      </c>
      <c r="F1478">
        <v>936.85</v>
      </c>
      <c r="G1478">
        <v>63.428751122791297</v>
      </c>
      <c r="H1478">
        <v>8.5666708001279392</v>
      </c>
      <c r="I1478">
        <v>37.1950560109197</v>
      </c>
      <c r="J1478">
        <v>-9.7604844733861107E-2</v>
      </c>
      <c r="K1478">
        <v>901.19035740373499</v>
      </c>
      <c r="L1478">
        <v>739.10505534274398</v>
      </c>
      <c r="M1478">
        <v>52.543947680697897</v>
      </c>
      <c r="N1478">
        <v>0.463366336633663</v>
      </c>
      <c r="O1478">
        <v>18.588888295885099</v>
      </c>
      <c r="P1478">
        <v>160.236111111111</v>
      </c>
      <c r="Q1478">
        <v>0.158283675954735</v>
      </c>
    </row>
    <row r="1479" spans="1:17" hidden="1" x14ac:dyDescent="0.3">
      <c r="A1479" t="s">
        <v>3127</v>
      </c>
      <c r="B1479" t="s">
        <v>3128</v>
      </c>
      <c r="C1479" t="str">
        <f>IFERROR(VLOOKUP(Table1[[#This Row],[Ticker]],[1]!Table2[[Symbol]:[Industry]],2,FALSE),"-")</f>
        <v>-</v>
      </c>
      <c r="D1479" t="s">
        <v>121</v>
      </c>
      <c r="E1479">
        <v>999.43278002399995</v>
      </c>
      <c r="F1479">
        <v>136.91999999999999</v>
      </c>
      <c r="G1479">
        <v>-53.085359466974602</v>
      </c>
      <c r="H1479">
        <v>-12.7318588571665</v>
      </c>
      <c r="I1479">
        <v>-19.842347854797399</v>
      </c>
      <c r="J1479">
        <v>-6.0939213979206004</v>
      </c>
      <c r="K1479">
        <v>146.17384313673199</v>
      </c>
      <c r="L1479">
        <v>151.99376179724999</v>
      </c>
      <c r="M1479">
        <v>40.042894969219603</v>
      </c>
      <c r="N1479">
        <v>1.0493123585456701</v>
      </c>
      <c r="O1479">
        <v>62.284545720128499</v>
      </c>
      <c r="P1479">
        <v>8.4085510688836003</v>
      </c>
      <c r="Q1479">
        <v>4.0265997372675E-2</v>
      </c>
    </row>
    <row r="1480" spans="1:17" hidden="1" x14ac:dyDescent="0.3">
      <c r="A1480" t="s">
        <v>3129</v>
      </c>
      <c r="B1480" t="s">
        <v>3130</v>
      </c>
      <c r="C1480" t="str">
        <f>IFERROR(VLOOKUP(Table1[[#This Row],[Ticker]],[1]!Table2[[Symbol]:[Industry]],2,FALSE),"-")</f>
        <v>-</v>
      </c>
      <c r="D1480" t="s">
        <v>632</v>
      </c>
      <c r="E1480">
        <v>996.92287499999998</v>
      </c>
      <c r="F1480">
        <v>1741.35</v>
      </c>
      <c r="G1480">
        <v>-13.2644119832065</v>
      </c>
      <c r="H1480">
        <v>-16.3809394754193</v>
      </c>
      <c r="I1480">
        <v>-9.4761892542037298</v>
      </c>
      <c r="J1480">
        <v>3.75768718286343</v>
      </c>
      <c r="K1480">
        <v>1741.75179276628</v>
      </c>
      <c r="L1480">
        <v>1655.1226852319501</v>
      </c>
      <c r="M1480">
        <v>46.293966756508503</v>
      </c>
      <c r="N1480">
        <v>1.2937902942572701</v>
      </c>
      <c r="O1480">
        <v>26.203807390817399</v>
      </c>
      <c r="P1480">
        <v>25.6702630534406</v>
      </c>
      <c r="Q1480">
        <v>2.7951258647360001E-3</v>
      </c>
    </row>
    <row r="1481" spans="1:17" hidden="1" x14ac:dyDescent="0.3">
      <c r="A1481" t="s">
        <v>3131</v>
      </c>
      <c r="B1481" t="s">
        <v>3132</v>
      </c>
      <c r="C1481" t="str">
        <f>IFERROR(VLOOKUP(Table1[[#This Row],[Ticker]],[1]!Table2[[Symbol]:[Industry]],2,FALSE),"-")</f>
        <v>-</v>
      </c>
      <c r="D1481" t="s">
        <v>21</v>
      </c>
      <c r="E1481">
        <v>993.09215388600001</v>
      </c>
      <c r="F1481">
        <v>94.97</v>
      </c>
      <c r="G1481">
        <v>-7.0761813893257397</v>
      </c>
      <c r="H1481">
        <v>-0.18085017225028999</v>
      </c>
      <c r="I1481">
        <v>-18.015001815600701</v>
      </c>
      <c r="J1481">
        <v>-0.162848912036959</v>
      </c>
      <c r="K1481">
        <v>92.704856884598399</v>
      </c>
      <c r="L1481">
        <v>91.697452621982606</v>
      </c>
      <c r="M1481">
        <v>60.721564216211</v>
      </c>
      <c r="N1481">
        <v>0.89211457810684403</v>
      </c>
      <c r="O1481">
        <v>30.7781404654101</v>
      </c>
      <c r="P1481">
        <v>43.242835595776697</v>
      </c>
    </row>
    <row r="1482" spans="1:17" hidden="1" x14ac:dyDescent="0.3">
      <c r="A1482" t="s">
        <v>3133</v>
      </c>
      <c r="B1482" t="s">
        <v>3134</v>
      </c>
      <c r="C1482" t="str">
        <f>IFERROR(VLOOKUP(Table1[[#This Row],[Ticker]],[1]!Table2[[Symbol]:[Industry]],2,FALSE),"-")</f>
        <v>-</v>
      </c>
      <c r="D1482" t="s">
        <v>3135</v>
      </c>
      <c r="E1482">
        <v>992.21889214800001</v>
      </c>
      <c r="F1482">
        <v>28.44</v>
      </c>
      <c r="G1482">
        <v>-56.462206370037599</v>
      </c>
      <c r="H1482">
        <v>-5.5110008973923703</v>
      </c>
      <c r="I1482">
        <v>-48.862560150696403</v>
      </c>
      <c r="J1482">
        <v>-0.730929142194782</v>
      </c>
      <c r="K1482">
        <v>29.663088776708399</v>
      </c>
      <c r="L1482">
        <v>32.982062002670297</v>
      </c>
      <c r="M1482">
        <v>43.003101627309299</v>
      </c>
      <c r="N1482">
        <v>0.40026002576372399</v>
      </c>
      <c r="O1482">
        <v>82.841068917018205</v>
      </c>
      <c r="P1482">
        <v>9.3846153846153904</v>
      </c>
      <c r="Q1482">
        <v>0.13847520418298101</v>
      </c>
    </row>
    <row r="1483" spans="1:17" hidden="1" x14ac:dyDescent="0.3">
      <c r="A1483" t="s">
        <v>3136</v>
      </c>
      <c r="B1483" t="s">
        <v>3137</v>
      </c>
      <c r="C1483" t="str">
        <f>IFERROR(VLOOKUP(Table1[[#This Row],[Ticker]],[1]!Table2[[Symbol]:[Industry]],2,FALSE),"-")</f>
        <v>-</v>
      </c>
      <c r="D1483" t="s">
        <v>528</v>
      </c>
      <c r="E1483">
        <v>992.13194304699903</v>
      </c>
      <c r="F1483">
        <v>189.91</v>
      </c>
      <c r="G1483">
        <v>114.087726296173</v>
      </c>
      <c r="H1483">
        <v>5.7298270464576504</v>
      </c>
      <c r="I1483">
        <v>24.0233180699549</v>
      </c>
      <c r="J1483">
        <v>0.89260606936637599</v>
      </c>
      <c r="K1483">
        <v>172.4136748162</v>
      </c>
      <c r="L1483">
        <v>144.45216693815399</v>
      </c>
      <c r="M1483">
        <v>74.777160440568693</v>
      </c>
      <c r="N1483">
        <v>0.56497719547273095</v>
      </c>
      <c r="O1483">
        <v>4.6811647622558104</v>
      </c>
      <c r="P1483">
        <v>151.03767349636399</v>
      </c>
      <c r="Q1483">
        <v>3.5523656749890997E-2</v>
      </c>
    </row>
    <row r="1484" spans="1:17" hidden="1" x14ac:dyDescent="0.3">
      <c r="A1484" t="s">
        <v>3138</v>
      </c>
      <c r="B1484" t="s">
        <v>3139</v>
      </c>
      <c r="C1484" t="str">
        <f>IFERROR(VLOOKUP(Table1[[#This Row],[Ticker]],[1]!Table2[[Symbol]:[Industry]],2,FALSE),"-")</f>
        <v>-</v>
      </c>
      <c r="D1484" t="s">
        <v>303</v>
      </c>
      <c r="E1484">
        <v>991.6957744</v>
      </c>
      <c r="F1484">
        <v>361.6</v>
      </c>
      <c r="G1484">
        <v>-3.7088857531225301</v>
      </c>
      <c r="H1484">
        <v>0.75523991650561195</v>
      </c>
      <c r="I1484">
        <v>-25.1146535688307</v>
      </c>
      <c r="J1484">
        <v>4.80036527589305</v>
      </c>
      <c r="K1484">
        <v>355.234614073297</v>
      </c>
      <c r="L1484">
        <v>352.01473902360999</v>
      </c>
      <c r="M1484">
        <v>58.563027624425999</v>
      </c>
      <c r="N1484">
        <v>1.2441075073211501</v>
      </c>
      <c r="O1484">
        <v>24.170353982300799</v>
      </c>
      <c r="P1484">
        <v>29.004637887977101</v>
      </c>
      <c r="Q1484">
        <v>0.15716049081956701</v>
      </c>
    </row>
    <row r="1485" spans="1:17" hidden="1" x14ac:dyDescent="0.3">
      <c r="A1485" t="s">
        <v>3140</v>
      </c>
      <c r="B1485" t="s">
        <v>3141</v>
      </c>
      <c r="C1485" t="str">
        <f>IFERROR(VLOOKUP(Table1[[#This Row],[Ticker]],[1]!Table2[[Symbol]:[Industry]],2,FALSE),"-")</f>
        <v>-</v>
      </c>
      <c r="D1485" t="s">
        <v>80</v>
      </c>
      <c r="E1485">
        <v>989.85293056</v>
      </c>
      <c r="F1485">
        <v>114.56</v>
      </c>
      <c r="G1485">
        <v>7.3418500332847501</v>
      </c>
      <c r="H1485">
        <v>2.4829415307983398</v>
      </c>
      <c r="I1485">
        <v>-26.920337474666201</v>
      </c>
      <c r="J1485">
        <v>-5.6687639252308104</v>
      </c>
      <c r="K1485">
        <v>112.63960760090001</v>
      </c>
      <c r="L1485">
        <v>107.92323742933399</v>
      </c>
      <c r="M1485">
        <v>48.697990076719798</v>
      </c>
      <c r="N1485">
        <v>1.6028594972778201</v>
      </c>
      <c r="O1485">
        <v>55.333449720670302</v>
      </c>
      <c r="P1485">
        <v>42.310559006211101</v>
      </c>
      <c r="Q1485">
        <v>-3.1085288082992001E-2</v>
      </c>
    </row>
    <row r="1486" spans="1:17" hidden="1" x14ac:dyDescent="0.3">
      <c r="A1486" t="s">
        <v>3142</v>
      </c>
      <c r="B1486" t="s">
        <v>3143</v>
      </c>
      <c r="C1486" t="str">
        <f>IFERROR(VLOOKUP(Table1[[#This Row],[Ticker]],[1]!Table2[[Symbol]:[Industry]],2,FALSE),"-")</f>
        <v>-</v>
      </c>
      <c r="D1486" t="s">
        <v>306</v>
      </c>
      <c r="E1486">
        <v>986.57924862000004</v>
      </c>
      <c r="F1486">
        <v>40.71</v>
      </c>
      <c r="G1486">
        <v>-62.197453277991897</v>
      </c>
      <c r="H1486">
        <v>5.4691620480973997</v>
      </c>
      <c r="I1486">
        <v>-12.7500478437328</v>
      </c>
      <c r="J1486">
        <v>-2.5139460907203399</v>
      </c>
      <c r="K1486">
        <v>39.897833412255999</v>
      </c>
      <c r="L1486">
        <v>44.581017872376599</v>
      </c>
      <c r="M1486">
        <v>50.257457951769403</v>
      </c>
      <c r="N1486">
        <v>0.53564525547930897</v>
      </c>
      <c r="O1486">
        <v>62.859248341930702</v>
      </c>
      <c r="P1486">
        <v>23.363636363636299</v>
      </c>
      <c r="Q1486">
        <v>4.9066804707186003E-2</v>
      </c>
    </row>
    <row r="1487" spans="1:17" hidden="1" x14ac:dyDescent="0.3">
      <c r="A1487" t="s">
        <v>3144</v>
      </c>
      <c r="B1487" t="s">
        <v>3145</v>
      </c>
      <c r="C1487" t="str">
        <f>IFERROR(VLOOKUP(Table1[[#This Row],[Ticker]],[1]!Table2[[Symbol]:[Industry]],2,FALSE),"-")</f>
        <v>-</v>
      </c>
      <c r="D1487" t="s">
        <v>92</v>
      </c>
      <c r="E1487">
        <v>986.50075518400001</v>
      </c>
      <c r="F1487">
        <v>102.62</v>
      </c>
      <c r="G1487">
        <v>-23.403472599457999</v>
      </c>
      <c r="H1487">
        <v>1.72762110476266</v>
      </c>
      <c r="I1487">
        <v>-37.603980944806501</v>
      </c>
      <c r="J1487">
        <v>-0.39724360511158402</v>
      </c>
      <c r="K1487">
        <v>100.27516759472201</v>
      </c>
      <c r="L1487">
        <v>105.012213361449</v>
      </c>
      <c r="M1487">
        <v>59.337027956510198</v>
      </c>
      <c r="N1487">
        <v>2.44746597394662</v>
      </c>
      <c r="O1487">
        <v>42.6135256285324</v>
      </c>
      <c r="P1487">
        <v>17.414187643020501</v>
      </c>
      <c r="Q1487">
        <v>-5.6333789559392999E-2</v>
      </c>
    </row>
    <row r="1488" spans="1:17" hidden="1" x14ac:dyDescent="0.3">
      <c r="A1488" t="s">
        <v>3146</v>
      </c>
      <c r="B1488" t="s">
        <v>3147</v>
      </c>
      <c r="C1488" t="str">
        <f>IFERROR(VLOOKUP(Table1[[#This Row],[Ticker]],[1]!Table2[[Symbol]:[Industry]],2,FALSE),"-")</f>
        <v>-</v>
      </c>
      <c r="D1488" t="s">
        <v>248</v>
      </c>
      <c r="E1488">
        <v>983.99307152999995</v>
      </c>
      <c r="F1488">
        <v>1613.85</v>
      </c>
      <c r="G1488">
        <v>100.36535793901299</v>
      </c>
      <c r="H1488">
        <v>7.6397977068359397</v>
      </c>
      <c r="I1488">
        <v>20.945695901607401</v>
      </c>
      <c r="J1488">
        <v>6.3147986746394</v>
      </c>
      <c r="K1488">
        <v>1406.69054818769</v>
      </c>
      <c r="L1488">
        <v>1215.7735903191699</v>
      </c>
      <c r="M1488">
        <v>73.080151291490594</v>
      </c>
      <c r="N1488">
        <v>1.62315178154199</v>
      </c>
      <c r="O1488">
        <v>8.6842023732069293</v>
      </c>
      <c r="P1488">
        <v>130.54999999999899</v>
      </c>
      <c r="Q1488">
        <v>9.2206154443689001E-2</v>
      </c>
    </row>
    <row r="1489" spans="1:17" hidden="1" x14ac:dyDescent="0.3">
      <c r="A1489" t="s">
        <v>3148</v>
      </c>
      <c r="B1489" t="s">
        <v>3149</v>
      </c>
      <c r="C1489" t="str">
        <f>IFERROR(VLOOKUP(Table1[[#This Row],[Ticker]],[1]!Table2[[Symbol]:[Industry]],2,FALSE),"-")</f>
        <v>-</v>
      </c>
      <c r="D1489" t="s">
        <v>46</v>
      </c>
      <c r="E1489">
        <v>974.83384380499899</v>
      </c>
      <c r="F1489">
        <v>460.45</v>
      </c>
      <c r="G1489">
        <v>-52.4887044336865</v>
      </c>
      <c r="H1489">
        <v>1.1331098059061799</v>
      </c>
      <c r="I1489">
        <v>-44.622286489265001</v>
      </c>
      <c r="J1489">
        <v>-5.6380706821963598</v>
      </c>
      <c r="K1489">
        <v>474.02547322013203</v>
      </c>
      <c r="L1489">
        <v>535.33112381680996</v>
      </c>
      <c r="M1489">
        <v>47.699985780681402</v>
      </c>
      <c r="N1489">
        <v>1.0128470378450001</v>
      </c>
      <c r="O1489">
        <v>87.501357367792394</v>
      </c>
      <c r="P1489">
        <v>11.219806763285</v>
      </c>
      <c r="Q1489">
        <v>0.18598600751368399</v>
      </c>
    </row>
    <row r="1490" spans="1:17" hidden="1" x14ac:dyDescent="0.3">
      <c r="A1490" t="s">
        <v>3150</v>
      </c>
      <c r="B1490" t="s">
        <v>3151</v>
      </c>
      <c r="C1490" t="str">
        <f>IFERROR(VLOOKUP(Table1[[#This Row],[Ticker]],[1]!Table2[[Symbol]:[Industry]],2,FALSE),"-")</f>
        <v>-</v>
      </c>
      <c r="D1490" t="s">
        <v>113</v>
      </c>
      <c r="E1490">
        <v>971.95590637999896</v>
      </c>
      <c r="F1490">
        <v>3118.9</v>
      </c>
      <c r="G1490">
        <v>29.283975324249301</v>
      </c>
      <c r="H1490">
        <v>3.2109033326788299</v>
      </c>
      <c r="I1490">
        <v>-8.9071405347223909</v>
      </c>
      <c r="J1490">
        <v>-5.4545480492213798</v>
      </c>
      <c r="K1490">
        <v>2931.0928450704</v>
      </c>
      <c r="L1490">
        <v>2742.0039064572402</v>
      </c>
      <c r="M1490">
        <v>64.597205453628803</v>
      </c>
      <c r="N1490">
        <v>0.95741289000227703</v>
      </c>
      <c r="O1490">
        <v>14.4954952066433</v>
      </c>
      <c r="P1490">
        <v>60.768041237113401</v>
      </c>
      <c r="Q1490">
        <v>0.10996312960202199</v>
      </c>
    </row>
    <row r="1491" spans="1:17" hidden="1" x14ac:dyDescent="0.3">
      <c r="A1491" t="s">
        <v>3152</v>
      </c>
      <c r="B1491" t="s">
        <v>3153</v>
      </c>
      <c r="C1491" t="str">
        <f>IFERROR(VLOOKUP(Table1[[#This Row],[Ticker]],[1]!Table2[[Symbol]:[Industry]],2,FALSE),"-")</f>
        <v>-</v>
      </c>
      <c r="D1491" t="s">
        <v>473</v>
      </c>
      <c r="E1491">
        <v>971.11014</v>
      </c>
      <c r="F1491">
        <v>30.59</v>
      </c>
      <c r="G1491">
        <v>76.833434432054702</v>
      </c>
      <c r="H1491">
        <v>-4.3395781443107198E-2</v>
      </c>
      <c r="I1491">
        <v>20.010552757123602</v>
      </c>
      <c r="J1491">
        <v>-3.5026916933690901</v>
      </c>
      <c r="K1491">
        <v>28.965228760605701</v>
      </c>
      <c r="L1491">
        <v>24.9179370452832</v>
      </c>
      <c r="M1491">
        <v>54.251306591968799</v>
      </c>
      <c r="N1491">
        <v>1.3609519867434501</v>
      </c>
      <c r="O1491">
        <v>10.657077476299399</v>
      </c>
      <c r="P1491">
        <v>129.42500000000001</v>
      </c>
      <c r="Q1491">
        <v>0.16442072844539299</v>
      </c>
    </row>
    <row r="1492" spans="1:17" hidden="1" x14ac:dyDescent="0.3">
      <c r="A1492" t="s">
        <v>3154</v>
      </c>
      <c r="B1492" t="s">
        <v>3155</v>
      </c>
      <c r="C1492" t="str">
        <f>IFERROR(VLOOKUP(Table1[[#This Row],[Ticker]],[1]!Table2[[Symbol]:[Industry]],2,FALSE),"-")</f>
        <v>-</v>
      </c>
      <c r="D1492" t="s">
        <v>402</v>
      </c>
      <c r="E1492">
        <v>970.51080160799995</v>
      </c>
      <c r="F1492">
        <v>46.89</v>
      </c>
      <c r="G1492">
        <v>180.67404656736801</v>
      </c>
      <c r="H1492">
        <v>-17.438219474338698</v>
      </c>
      <c r="I1492">
        <v>49.267967928018102</v>
      </c>
      <c r="J1492">
        <v>-4.3536277112099704</v>
      </c>
      <c r="K1492">
        <v>48.6808294004312</v>
      </c>
      <c r="L1492">
        <v>35.7391864449637</v>
      </c>
      <c r="M1492">
        <v>40.252452856155799</v>
      </c>
      <c r="N1492">
        <v>0.14433370323641601</v>
      </c>
      <c r="O1492">
        <v>52.569844316485302</v>
      </c>
      <c r="P1492">
        <v>253.88679245283001</v>
      </c>
      <c r="Q1492">
        <v>0.120802027592702</v>
      </c>
    </row>
    <row r="1493" spans="1:17" hidden="1" x14ac:dyDescent="0.3">
      <c r="A1493" t="s">
        <v>3156</v>
      </c>
      <c r="B1493" t="s">
        <v>2334</v>
      </c>
      <c r="C1493" t="str">
        <f>IFERROR(VLOOKUP(Table1[[#This Row],[Ticker]],[1]!Table2[[Symbol]:[Industry]],2,FALSE),"-")</f>
        <v>-</v>
      </c>
      <c r="D1493" t="s">
        <v>229</v>
      </c>
      <c r="E1493">
        <v>969.31475999999998</v>
      </c>
      <c r="F1493">
        <v>2418.4499999999998</v>
      </c>
      <c r="G1493">
        <v>636.932450696258</v>
      </c>
      <c r="H1493">
        <v>45.2559013238399</v>
      </c>
      <c r="I1493">
        <v>60.583905364267601</v>
      </c>
      <c r="J1493">
        <v>8.8098326397422095</v>
      </c>
      <c r="K1493">
        <v>1727.8585714021799</v>
      </c>
      <c r="L1493">
        <v>1120.8783395902999</v>
      </c>
      <c r="M1493">
        <v>83.522093255994093</v>
      </c>
      <c r="N1493">
        <v>0.63412014134275596</v>
      </c>
      <c r="O1493">
        <v>4.7592466249043897</v>
      </c>
      <c r="P1493">
        <v>799.21918572225297</v>
      </c>
    </row>
    <row r="1494" spans="1:17" hidden="1" x14ac:dyDescent="0.3">
      <c r="A1494" t="s">
        <v>3157</v>
      </c>
      <c r="B1494" t="s">
        <v>3158</v>
      </c>
      <c r="C1494" t="str">
        <f>IFERROR(VLOOKUP(Table1[[#This Row],[Ticker]],[1]!Table2[[Symbol]:[Industry]],2,FALSE),"-")</f>
        <v>-</v>
      </c>
      <c r="D1494" t="s">
        <v>3159</v>
      </c>
      <c r="E1494">
        <v>968.14829999999995</v>
      </c>
      <c r="F1494">
        <v>490.45</v>
      </c>
      <c r="G1494">
        <v>203.783701025178</v>
      </c>
      <c r="H1494">
        <v>1.4083872659757499</v>
      </c>
      <c r="I1494">
        <v>93.630566318029494</v>
      </c>
      <c r="J1494">
        <v>4.7026355880451298</v>
      </c>
      <c r="K1494">
        <v>474.513853213206</v>
      </c>
      <c r="M1494">
        <v>51.749835061010103</v>
      </c>
      <c r="N1494">
        <v>0.42519513523325397</v>
      </c>
      <c r="O1494">
        <v>36.588846977265703</v>
      </c>
      <c r="P1494">
        <v>250.32142857142799</v>
      </c>
    </row>
    <row r="1495" spans="1:17" hidden="1" x14ac:dyDescent="0.3">
      <c r="A1495" t="s">
        <v>3160</v>
      </c>
      <c r="B1495" t="s">
        <v>3161</v>
      </c>
      <c r="C1495" t="str">
        <f>IFERROR(VLOOKUP(Table1[[#This Row],[Ticker]],[1]!Table2[[Symbol]:[Industry]],2,FALSE),"-")</f>
        <v>-</v>
      </c>
      <c r="D1495" t="s">
        <v>21</v>
      </c>
      <c r="E1495">
        <v>966.92882220000001</v>
      </c>
      <c r="F1495">
        <v>380.2</v>
      </c>
      <c r="G1495">
        <v>157.52141833432401</v>
      </c>
      <c r="H1495">
        <v>-18.065232211661399</v>
      </c>
      <c r="I1495">
        <v>51.213692786086703</v>
      </c>
      <c r="J1495">
        <v>-7.2392051798825801</v>
      </c>
      <c r="K1495">
        <v>366.43137209856798</v>
      </c>
      <c r="L1495">
        <v>285.32031983759902</v>
      </c>
      <c r="M1495">
        <v>46.591029344891901</v>
      </c>
      <c r="N1495">
        <v>0.242679670426555</v>
      </c>
      <c r="O1495">
        <v>20.9889531825355</v>
      </c>
      <c r="P1495">
        <v>201.506740681998</v>
      </c>
      <c r="Q1495">
        <v>0.115819593782614</v>
      </c>
    </row>
    <row r="1496" spans="1:17" hidden="1" x14ac:dyDescent="0.3">
      <c r="A1496" t="s">
        <v>3162</v>
      </c>
      <c r="B1496" t="s">
        <v>3163</v>
      </c>
      <c r="C1496" t="str">
        <f>IFERROR(VLOOKUP(Table1[[#This Row],[Ticker]],[1]!Table2[[Symbol]:[Industry]],2,FALSE),"-")</f>
        <v>-</v>
      </c>
      <c r="D1496" t="s">
        <v>193</v>
      </c>
      <c r="E1496">
        <v>964.68651999999997</v>
      </c>
      <c r="F1496">
        <v>793.85</v>
      </c>
      <c r="G1496">
        <v>-17.324746181048202</v>
      </c>
      <c r="H1496">
        <v>-5.70601441845906</v>
      </c>
      <c r="I1496">
        <v>-14.2328219349994</v>
      </c>
      <c r="J1496">
        <v>-1.88995562704021</v>
      </c>
      <c r="K1496">
        <v>799.74730066785798</v>
      </c>
      <c r="L1496">
        <v>763.38049504989601</v>
      </c>
      <c r="M1496">
        <v>50.598317991206798</v>
      </c>
      <c r="N1496">
        <v>0.61063258785942398</v>
      </c>
      <c r="O1496">
        <v>17.780437110285298</v>
      </c>
      <c r="P1496">
        <v>20.572600243013301</v>
      </c>
      <c r="Q1496">
        <v>4.9053769780095999E-2</v>
      </c>
    </row>
    <row r="1497" spans="1:17" hidden="1" x14ac:dyDescent="0.3">
      <c r="A1497" t="s">
        <v>3164</v>
      </c>
      <c r="B1497" t="s">
        <v>3165</v>
      </c>
      <c r="C1497" t="str">
        <f>IFERROR(VLOOKUP(Table1[[#This Row],[Ticker]],[1]!Table2[[Symbol]:[Industry]],2,FALSE),"-")</f>
        <v>-</v>
      </c>
      <c r="D1497" t="s">
        <v>259</v>
      </c>
      <c r="E1497">
        <v>964.49238460000004</v>
      </c>
      <c r="F1497">
        <v>638.9</v>
      </c>
      <c r="G1497">
        <v>386.84460917331398</v>
      </c>
      <c r="H1497">
        <v>-3.27269697243177</v>
      </c>
      <c r="I1497">
        <v>73.4587296705933</v>
      </c>
      <c r="J1497">
        <v>-13.9421468673677</v>
      </c>
      <c r="K1497">
        <v>697.83654744764704</v>
      </c>
      <c r="L1497">
        <v>498.72086873145901</v>
      </c>
      <c r="M1497">
        <v>23.5088581271946</v>
      </c>
      <c r="N1497">
        <v>2.10757164399506</v>
      </c>
      <c r="O1497">
        <v>27.797777429957701</v>
      </c>
      <c r="P1497">
        <v>421.12561174551303</v>
      </c>
      <c r="Q1497">
        <v>0.22801105361385299</v>
      </c>
    </row>
    <row r="1498" spans="1:17" hidden="1" x14ac:dyDescent="0.3">
      <c r="A1498" t="s">
        <v>3166</v>
      </c>
      <c r="B1498" t="s">
        <v>3167</v>
      </c>
      <c r="C1498" t="str">
        <f>IFERROR(VLOOKUP(Table1[[#This Row],[Ticker]],[1]!Table2[[Symbol]:[Industry]],2,FALSE),"-")</f>
        <v>-</v>
      </c>
      <c r="D1498" t="s">
        <v>933</v>
      </c>
      <c r="E1498">
        <v>962.41200000000003</v>
      </c>
      <c r="F1498">
        <v>2092.1999999999998</v>
      </c>
      <c r="G1498">
        <v>149.26965230075001</v>
      </c>
      <c r="H1498">
        <v>9.0347873857574292</v>
      </c>
      <c r="I1498">
        <v>83.869732949896502</v>
      </c>
      <c r="J1498">
        <v>6.1990332254804503</v>
      </c>
      <c r="K1498">
        <v>1870.5573797130901</v>
      </c>
      <c r="L1498">
        <v>1371.30091724572</v>
      </c>
      <c r="M1498">
        <v>58.758932047469997</v>
      </c>
      <c r="N1498">
        <v>0.87046661487566601</v>
      </c>
      <c r="O1498">
        <v>10.3957556638944</v>
      </c>
      <c r="P1498">
        <v>208.94861193148199</v>
      </c>
      <c r="Q1498">
        <v>0.18246229818441501</v>
      </c>
    </row>
    <row r="1499" spans="1:17" hidden="1" x14ac:dyDescent="0.3">
      <c r="A1499" t="s">
        <v>3168</v>
      </c>
      <c r="B1499" t="s">
        <v>3169</v>
      </c>
      <c r="C1499" t="str">
        <f>IFERROR(VLOOKUP(Table1[[#This Row],[Ticker]],[1]!Table2[[Symbol]:[Industry]],2,FALSE),"-")</f>
        <v>-</v>
      </c>
      <c r="D1499" t="s">
        <v>528</v>
      </c>
      <c r="E1499">
        <v>961.97971372799998</v>
      </c>
      <c r="F1499">
        <v>82.28</v>
      </c>
      <c r="G1499">
        <v>74.555037057471097</v>
      </c>
      <c r="H1499">
        <v>-7.8924283911261002</v>
      </c>
      <c r="I1499">
        <v>-12.944547956247</v>
      </c>
      <c r="J1499">
        <v>-8.2965586372360391</v>
      </c>
      <c r="K1499">
        <v>88.245483812986095</v>
      </c>
      <c r="L1499">
        <v>74.760128619212097</v>
      </c>
      <c r="M1499">
        <v>23.078174301784799</v>
      </c>
      <c r="N1499">
        <v>0.42242873316898299</v>
      </c>
      <c r="O1499">
        <v>30.7729703451628</v>
      </c>
      <c r="P1499">
        <v>124.567528318116</v>
      </c>
      <c r="Q1499">
        <v>8.0242226845386996E-2</v>
      </c>
    </row>
    <row r="1500" spans="1:17" hidden="1" x14ac:dyDescent="0.3">
      <c r="A1500" t="s">
        <v>3170</v>
      </c>
      <c r="B1500" t="s">
        <v>3171</v>
      </c>
      <c r="C1500" t="str">
        <f>IFERROR(VLOOKUP(Table1[[#This Row],[Ticker]],[1]!Table2[[Symbol]:[Industry]],2,FALSE),"-")</f>
        <v>-</v>
      </c>
      <c r="D1500" t="s">
        <v>2474</v>
      </c>
      <c r="E1500">
        <v>961.90560000000005</v>
      </c>
      <c r="F1500">
        <v>1608</v>
      </c>
      <c r="G1500">
        <v>310.33039361406702</v>
      </c>
      <c r="H1500">
        <v>25.091161638803101</v>
      </c>
      <c r="I1500">
        <v>107.57302861365901</v>
      </c>
      <c r="J1500">
        <v>14.578249753243901</v>
      </c>
      <c r="K1500">
        <v>1220.01310849694</v>
      </c>
      <c r="L1500">
        <v>883.69709706463095</v>
      </c>
      <c r="M1500">
        <v>74.1068626293644</v>
      </c>
      <c r="N1500">
        <v>0.959059745347698</v>
      </c>
      <c r="O1500">
        <v>5.6592039800994902</v>
      </c>
      <c r="P1500">
        <v>347.78613199665801</v>
      </c>
    </row>
    <row r="1501" spans="1:17" hidden="1" x14ac:dyDescent="0.3">
      <c r="A1501" t="s">
        <v>3172</v>
      </c>
      <c r="B1501" t="s">
        <v>3173</v>
      </c>
      <c r="C1501" t="str">
        <f>IFERROR(VLOOKUP(Table1[[#This Row],[Ticker]],[1]!Table2[[Symbol]:[Industry]],2,FALSE),"-")</f>
        <v>-</v>
      </c>
      <c r="D1501" t="s">
        <v>1539</v>
      </c>
      <c r="E1501">
        <v>961.04200267500005</v>
      </c>
      <c r="F1501">
        <v>528.25</v>
      </c>
      <c r="G1501">
        <v>126.57628407781699</v>
      </c>
      <c r="H1501">
        <v>8.7070767475319606</v>
      </c>
      <c r="I1501">
        <v>91.809315399227899</v>
      </c>
      <c r="J1501">
        <v>5.4639973228444703</v>
      </c>
      <c r="K1501">
        <v>466.97671387017198</v>
      </c>
      <c r="L1501">
        <v>353.14655810094001</v>
      </c>
      <c r="M1501">
        <v>59.711206315433699</v>
      </c>
      <c r="N1501">
        <v>0.22771751788362399</v>
      </c>
      <c r="O1501">
        <v>7.7141504969238097</v>
      </c>
      <c r="P1501">
        <v>190.24725274725199</v>
      </c>
      <c r="Q1501">
        <v>0.111687342377034</v>
      </c>
    </row>
    <row r="1502" spans="1:17" hidden="1" x14ac:dyDescent="0.3">
      <c r="A1502" t="s">
        <v>3174</v>
      </c>
      <c r="B1502" t="s">
        <v>3175</v>
      </c>
      <c r="C1502" t="str">
        <f>IFERROR(VLOOKUP(Table1[[#This Row],[Ticker]],[1]!Table2[[Symbol]:[Industry]],2,FALSE),"-")</f>
        <v>-</v>
      </c>
      <c r="D1502" t="s">
        <v>46</v>
      </c>
      <c r="E1502">
        <v>960.76688249999995</v>
      </c>
      <c r="F1502">
        <v>401.65</v>
      </c>
      <c r="G1502">
        <v>134.14450815860101</v>
      </c>
      <c r="H1502">
        <v>13.0454046000114</v>
      </c>
      <c r="I1502">
        <v>-42.118394125272097</v>
      </c>
      <c r="J1502">
        <v>14.8262217320317</v>
      </c>
      <c r="K1502">
        <v>398.55188879912998</v>
      </c>
      <c r="L1502">
        <v>388.07503677232597</v>
      </c>
      <c r="M1502">
        <v>65.512889831775794</v>
      </c>
      <c r="N1502">
        <v>1.6664941785252201</v>
      </c>
      <c r="O1502">
        <v>149.396240507904</v>
      </c>
      <c r="P1502">
        <v>164.00026291573499</v>
      </c>
    </row>
    <row r="1503" spans="1:17" hidden="1" x14ac:dyDescent="0.3">
      <c r="A1503" t="s">
        <v>3176</v>
      </c>
      <c r="B1503" t="s">
        <v>3177</v>
      </c>
      <c r="C1503" t="str">
        <f>IFERROR(VLOOKUP(Table1[[#This Row],[Ticker]],[1]!Table2[[Symbol]:[Industry]],2,FALSE),"-")</f>
        <v>-</v>
      </c>
      <c r="D1503" t="s">
        <v>473</v>
      </c>
      <c r="E1503">
        <v>958.41836337500001</v>
      </c>
      <c r="F1503">
        <v>1.1499999999999999</v>
      </c>
      <c r="G1503">
        <v>-84.863579483269007</v>
      </c>
      <c r="H1503">
        <v>-17.518711967708001</v>
      </c>
      <c r="I1503">
        <v>-77.030968802976005</v>
      </c>
      <c r="J1503">
        <v>-11.738914425860401</v>
      </c>
      <c r="K1503">
        <v>1.5587995523057201</v>
      </c>
      <c r="L1503">
        <v>2.25765472088499</v>
      </c>
      <c r="M1503">
        <v>27.584429294658101</v>
      </c>
      <c r="N1503">
        <v>1.2738805390183501</v>
      </c>
      <c r="O1503">
        <v>273.91304347826002</v>
      </c>
      <c r="P1503">
        <v>0</v>
      </c>
    </row>
    <row r="1504" spans="1:17" hidden="1" x14ac:dyDescent="0.3">
      <c r="A1504" t="s">
        <v>3178</v>
      </c>
      <c r="B1504" t="s">
        <v>3179</v>
      </c>
      <c r="C1504" t="str">
        <f>IFERROR(VLOOKUP(Table1[[#This Row],[Ticker]],[1]!Table2[[Symbol]:[Industry]],2,FALSE),"-")</f>
        <v>-</v>
      </c>
      <c r="D1504" t="s">
        <v>528</v>
      </c>
      <c r="E1504">
        <v>957.95814287500002</v>
      </c>
      <c r="F1504">
        <v>285.55</v>
      </c>
      <c r="G1504">
        <v>61.724251952023501</v>
      </c>
      <c r="H1504">
        <v>7.0790501567053097</v>
      </c>
      <c r="I1504">
        <v>42.1526351866247</v>
      </c>
      <c r="J1504">
        <v>8.2578663760124993</v>
      </c>
      <c r="K1504">
        <v>243.960328540283</v>
      </c>
      <c r="L1504">
        <v>200.40868418177499</v>
      </c>
      <c r="M1504">
        <v>78.801542592374105</v>
      </c>
      <c r="N1504">
        <v>1.59738094916777</v>
      </c>
      <c r="O1504">
        <v>1.54088600945543</v>
      </c>
      <c r="P1504">
        <v>116.65402124430901</v>
      </c>
      <c r="Q1504">
        <v>0.140475421694363</v>
      </c>
    </row>
    <row r="1505" spans="1:17" hidden="1" x14ac:dyDescent="0.3">
      <c r="A1505" t="s">
        <v>3180</v>
      </c>
      <c r="B1505" t="s">
        <v>3181</v>
      </c>
      <c r="C1505" t="str">
        <f>IFERROR(VLOOKUP(Table1[[#This Row],[Ticker]],[1]!Table2[[Symbol]:[Industry]],2,FALSE),"-")</f>
        <v>-</v>
      </c>
      <c r="D1505" t="s">
        <v>139</v>
      </c>
      <c r="E1505">
        <v>956.01342499999998</v>
      </c>
      <c r="F1505">
        <v>972.25</v>
      </c>
      <c r="G1505">
        <v>2.91993660510526</v>
      </c>
      <c r="H1505">
        <v>1.53430546694258</v>
      </c>
      <c r="I1505">
        <v>5.2118569326345998</v>
      </c>
      <c r="J1505">
        <v>0.193255140659748</v>
      </c>
      <c r="K1505">
        <v>966.82616175490705</v>
      </c>
      <c r="L1505">
        <v>896.932170777436</v>
      </c>
      <c r="M1505">
        <v>56.303767399657602</v>
      </c>
      <c r="N1505">
        <v>0.86610441631314705</v>
      </c>
      <c r="O1505">
        <v>20.853689894574401</v>
      </c>
      <c r="P1505">
        <v>45.036175132393502</v>
      </c>
      <c r="Q1505">
        <v>9.9760140505670003E-3</v>
      </c>
    </row>
    <row r="1506" spans="1:17" hidden="1" x14ac:dyDescent="0.3">
      <c r="A1506" t="s">
        <v>3182</v>
      </c>
      <c r="B1506" t="s">
        <v>3183</v>
      </c>
      <c r="C1506" t="str">
        <f>IFERROR(VLOOKUP(Table1[[#This Row],[Ticker]],[1]!Table2[[Symbol]:[Industry]],2,FALSE),"-")</f>
        <v>-</v>
      </c>
      <c r="D1506" t="s">
        <v>21</v>
      </c>
      <c r="E1506">
        <v>955.32313499999998</v>
      </c>
      <c r="F1506">
        <v>753.35</v>
      </c>
      <c r="G1506">
        <v>43.3281532888426</v>
      </c>
      <c r="H1506">
        <v>-3.7798037721619302</v>
      </c>
      <c r="I1506">
        <v>-8.6183244809288393</v>
      </c>
      <c r="J1506">
        <v>-2.7721031274465</v>
      </c>
      <c r="K1506">
        <v>754.76535949601498</v>
      </c>
      <c r="L1506">
        <v>692.99078932553095</v>
      </c>
      <c r="M1506">
        <v>42.791864403606397</v>
      </c>
      <c r="N1506">
        <v>0.84334348281921401</v>
      </c>
      <c r="O1506">
        <v>9.7696953607221193</v>
      </c>
      <c r="P1506">
        <v>77.425812529439398</v>
      </c>
      <c r="Q1506">
        <v>0.14708859369447899</v>
      </c>
    </row>
    <row r="1507" spans="1:17" hidden="1" x14ac:dyDescent="0.3">
      <c r="A1507" t="s">
        <v>3184</v>
      </c>
      <c r="B1507" t="s">
        <v>3185</v>
      </c>
      <c r="C1507" t="str">
        <f>IFERROR(VLOOKUP(Table1[[#This Row],[Ticker]],[1]!Table2[[Symbol]:[Industry]],2,FALSE),"-")</f>
        <v>-</v>
      </c>
      <c r="D1507" t="s">
        <v>632</v>
      </c>
      <c r="E1507">
        <v>952.67716499999995</v>
      </c>
      <c r="F1507">
        <v>1033.25</v>
      </c>
      <c r="G1507">
        <v>10.875653578468899</v>
      </c>
      <c r="H1507">
        <v>-3.2588945120198298</v>
      </c>
      <c r="I1507">
        <v>-2.4287988450034299</v>
      </c>
      <c r="J1507">
        <v>1.8499998496802801</v>
      </c>
      <c r="K1507">
        <v>1014.86020921837</v>
      </c>
      <c r="L1507">
        <v>942.72242555789899</v>
      </c>
      <c r="M1507">
        <v>57.558486328815803</v>
      </c>
      <c r="N1507">
        <v>0.67592382119525996</v>
      </c>
      <c r="O1507">
        <v>15.6448100653278</v>
      </c>
      <c r="P1507">
        <v>43.5069444444444</v>
      </c>
      <c r="Q1507">
        <v>-1.5200369395299999E-2</v>
      </c>
    </row>
    <row r="1508" spans="1:17" hidden="1" x14ac:dyDescent="0.3">
      <c r="A1508" t="s">
        <v>3186</v>
      </c>
      <c r="B1508" t="s">
        <v>3187</v>
      </c>
      <c r="C1508" t="str">
        <f>IFERROR(VLOOKUP(Table1[[#This Row],[Ticker]],[1]!Table2[[Symbol]:[Industry]],2,FALSE),"-")</f>
        <v>-</v>
      </c>
      <c r="D1508" t="s">
        <v>561</v>
      </c>
      <c r="E1508">
        <v>952.35</v>
      </c>
      <c r="F1508">
        <v>317.45</v>
      </c>
      <c r="G1508">
        <v>24.321030089878601</v>
      </c>
      <c r="H1508">
        <v>4.4570832987229698</v>
      </c>
      <c r="I1508">
        <v>23.543691204052699</v>
      </c>
      <c r="J1508">
        <v>1.28827426109167</v>
      </c>
      <c r="K1508">
        <v>302.96326209818602</v>
      </c>
      <c r="L1508">
        <v>264.26902079714699</v>
      </c>
      <c r="M1508">
        <v>49.648873506149599</v>
      </c>
      <c r="N1508">
        <v>1.59294314413853</v>
      </c>
      <c r="O1508">
        <v>12.364151834934599</v>
      </c>
      <c r="P1508">
        <v>70.626175759204401</v>
      </c>
      <c r="Q1508">
        <v>1.7427190060602001E-2</v>
      </c>
    </row>
    <row r="1509" spans="1:17" hidden="1" x14ac:dyDescent="0.3">
      <c r="A1509" t="s">
        <v>3188</v>
      </c>
      <c r="B1509" t="s">
        <v>3189</v>
      </c>
      <c r="C1509" t="str">
        <f>IFERROR(VLOOKUP(Table1[[#This Row],[Ticker]],[1]!Table2[[Symbol]:[Industry]],2,FALSE),"-")</f>
        <v>-</v>
      </c>
      <c r="D1509" t="s">
        <v>262</v>
      </c>
      <c r="E1509">
        <v>950.41351038899995</v>
      </c>
      <c r="F1509">
        <v>156.19</v>
      </c>
      <c r="G1509">
        <v>15.3022378079213</v>
      </c>
      <c r="H1509">
        <v>-10.7655348558156</v>
      </c>
      <c r="I1509">
        <v>-11.770410871148099</v>
      </c>
      <c r="J1509">
        <v>1.4167514605434299</v>
      </c>
      <c r="K1509">
        <v>157.86842586915799</v>
      </c>
      <c r="L1509">
        <v>139.38627732567201</v>
      </c>
      <c r="M1509">
        <v>47.178219348968</v>
      </c>
      <c r="N1509">
        <v>0.57337934228974097</v>
      </c>
      <c r="O1509">
        <v>24.207695755169901</v>
      </c>
      <c r="P1509">
        <v>67.226980728051302</v>
      </c>
      <c r="Q1509">
        <v>0.24333967510640001</v>
      </c>
    </row>
    <row r="1510" spans="1:17" hidden="1" x14ac:dyDescent="0.3">
      <c r="A1510" t="s">
        <v>3190</v>
      </c>
      <c r="B1510" t="s">
        <v>3191</v>
      </c>
      <c r="C1510" t="str">
        <f>IFERROR(VLOOKUP(Table1[[#This Row],[Ticker]],[1]!Table2[[Symbol]:[Industry]],2,FALSE),"-")</f>
        <v>-</v>
      </c>
      <c r="D1510" t="s">
        <v>193</v>
      </c>
      <c r="E1510">
        <v>948.18326000000002</v>
      </c>
      <c r="F1510">
        <v>1990</v>
      </c>
      <c r="G1510">
        <v>29.204272418950602</v>
      </c>
      <c r="H1510">
        <v>5.0808272651303996</v>
      </c>
      <c r="I1510">
        <v>-24.254534068859801</v>
      </c>
      <c r="J1510">
        <v>-1.5917544342354399</v>
      </c>
      <c r="K1510">
        <v>2062.9255543949698</v>
      </c>
      <c r="L1510">
        <v>1914.4693907184801</v>
      </c>
      <c r="M1510">
        <v>45.434269095987602</v>
      </c>
      <c r="N1510">
        <v>5.9269906456764696</v>
      </c>
      <c r="O1510">
        <v>26.100502512562802</v>
      </c>
      <c r="P1510">
        <v>82.510203145778902</v>
      </c>
      <c r="Q1510">
        <v>0.232091544112486</v>
      </c>
    </row>
    <row r="1511" spans="1:17" hidden="1" x14ac:dyDescent="0.3">
      <c r="A1511" t="s">
        <v>3192</v>
      </c>
      <c r="B1511" t="s">
        <v>3193</v>
      </c>
      <c r="C1511" t="str">
        <f>IFERROR(VLOOKUP(Table1[[#This Row],[Ticker]],[1]!Table2[[Symbol]:[Industry]],2,FALSE),"-")</f>
        <v>-</v>
      </c>
      <c r="D1511" t="s">
        <v>385</v>
      </c>
      <c r="E1511">
        <v>940.01932639999995</v>
      </c>
      <c r="F1511">
        <v>96.92</v>
      </c>
      <c r="G1511">
        <v>24.352678019317398</v>
      </c>
      <c r="H1511">
        <v>-2.18375853566724</v>
      </c>
      <c r="I1511">
        <v>10.606944051632199</v>
      </c>
      <c r="J1511">
        <v>0.19928216307607499</v>
      </c>
      <c r="K1511">
        <v>81.312874018116403</v>
      </c>
      <c r="L1511">
        <v>75.071863918526901</v>
      </c>
      <c r="M1511">
        <v>73.034300517816106</v>
      </c>
      <c r="N1511">
        <v>2.39193219256205</v>
      </c>
      <c r="O1511">
        <v>1.63021048287246</v>
      </c>
      <c r="P1511">
        <v>63.440134907251199</v>
      </c>
      <c r="Q1511">
        <v>4.0315104718925E-2</v>
      </c>
    </row>
    <row r="1512" spans="1:17" hidden="1" x14ac:dyDescent="0.3">
      <c r="A1512" t="s">
        <v>3194</v>
      </c>
      <c r="B1512" t="s">
        <v>3195</v>
      </c>
      <c r="C1512" t="str">
        <f>IFERROR(VLOOKUP(Table1[[#This Row],[Ticker]],[1]!Table2[[Symbol]:[Industry]],2,FALSE),"-")</f>
        <v>-</v>
      </c>
      <c r="D1512" t="s">
        <v>193</v>
      </c>
      <c r="E1512">
        <v>939.295274565</v>
      </c>
      <c r="F1512">
        <v>1215.1500000000001</v>
      </c>
      <c r="G1512">
        <v>26.0026432419677</v>
      </c>
      <c r="H1512">
        <v>33.621823681679601</v>
      </c>
      <c r="I1512">
        <v>42.917932875874499</v>
      </c>
      <c r="J1512">
        <v>24.724495278551501</v>
      </c>
      <c r="K1512">
        <v>1001.16070149329</v>
      </c>
      <c r="L1512">
        <v>895.44446490865596</v>
      </c>
      <c r="M1512">
        <v>66.117090650080499</v>
      </c>
      <c r="N1512">
        <v>3.1593863850035699</v>
      </c>
      <c r="O1512">
        <v>12.7432827222976</v>
      </c>
      <c r="P1512">
        <v>88.996033906213498</v>
      </c>
      <c r="Q1512">
        <v>1.7295285685652001E-2</v>
      </c>
    </row>
    <row r="1513" spans="1:17" hidden="1" x14ac:dyDescent="0.3">
      <c r="A1513" t="s">
        <v>3196</v>
      </c>
      <c r="B1513" t="s">
        <v>3197</v>
      </c>
      <c r="C1513" t="str">
        <f>IFERROR(VLOOKUP(Table1[[#This Row],[Ticker]],[1]!Table2[[Symbol]:[Industry]],2,FALSE),"-")</f>
        <v>-</v>
      </c>
      <c r="D1513" t="s">
        <v>18</v>
      </c>
      <c r="E1513">
        <v>938.12352174</v>
      </c>
      <c r="F1513">
        <v>912.65</v>
      </c>
      <c r="G1513">
        <v>22.392139145609701</v>
      </c>
      <c r="H1513">
        <v>-12.0566621327087</v>
      </c>
      <c r="I1513">
        <v>-34.623264119117003</v>
      </c>
      <c r="J1513">
        <v>3.0198909216054499</v>
      </c>
      <c r="K1513">
        <v>931.21114927788506</v>
      </c>
      <c r="L1513">
        <v>963.150404854812</v>
      </c>
      <c r="M1513">
        <v>58.566301485051397</v>
      </c>
      <c r="N1513">
        <v>0.61217391304347801</v>
      </c>
      <c r="O1513">
        <v>73.341368542157397</v>
      </c>
      <c r="P1513">
        <v>64.145683453237396</v>
      </c>
      <c r="Q1513">
        <v>0.20428024031622399</v>
      </c>
    </row>
    <row r="1514" spans="1:17" hidden="1" x14ac:dyDescent="0.3">
      <c r="A1514" t="s">
        <v>3198</v>
      </c>
      <c r="B1514" t="s">
        <v>3199</v>
      </c>
      <c r="C1514" t="str">
        <f>IFERROR(VLOOKUP(Table1[[#This Row],[Ticker]],[1]!Table2[[Symbol]:[Industry]],2,FALSE),"-")</f>
        <v>-</v>
      </c>
      <c r="D1514" t="s">
        <v>3200</v>
      </c>
      <c r="E1514">
        <v>937.72888455999998</v>
      </c>
      <c r="F1514">
        <v>340.6</v>
      </c>
      <c r="G1514">
        <v>-48.924306497659501</v>
      </c>
      <c r="H1514">
        <v>-4.8926010052510804</v>
      </c>
      <c r="I1514">
        <v>-28.767972081736701</v>
      </c>
      <c r="J1514">
        <v>1.82062924551075</v>
      </c>
      <c r="K1514">
        <v>336.81073478323401</v>
      </c>
      <c r="L1514">
        <v>390.35195774997601</v>
      </c>
      <c r="M1514">
        <v>60.728141580183497</v>
      </c>
      <c r="N1514">
        <v>0.49251079082668903</v>
      </c>
      <c r="O1514">
        <v>110.76042278332299</v>
      </c>
      <c r="P1514">
        <v>27.042148452070101</v>
      </c>
      <c r="Q1514">
        <v>1.4191126645811E-2</v>
      </c>
    </row>
    <row r="1515" spans="1:17" hidden="1" x14ac:dyDescent="0.3">
      <c r="A1515" t="s">
        <v>3201</v>
      </c>
      <c r="B1515" t="s">
        <v>3202</v>
      </c>
      <c r="C1515" t="str">
        <f>IFERROR(VLOOKUP(Table1[[#This Row],[Ticker]],[1]!Table2[[Symbol]:[Industry]],2,FALSE),"-")</f>
        <v>-</v>
      </c>
      <c r="D1515" t="s">
        <v>971</v>
      </c>
      <c r="E1515">
        <v>936.59199999999998</v>
      </c>
      <c r="F1515">
        <v>2926.85</v>
      </c>
      <c r="G1515">
        <v>53.282052219245998</v>
      </c>
      <c r="H1515">
        <v>19.243298141414702</v>
      </c>
      <c r="I1515">
        <v>55.421866051703198</v>
      </c>
      <c r="J1515">
        <v>1.03539146958462</v>
      </c>
      <c r="K1515">
        <v>2588.2820745474901</v>
      </c>
      <c r="L1515">
        <v>2147.4105886923799</v>
      </c>
      <c r="M1515">
        <v>66.695810841991801</v>
      </c>
      <c r="N1515">
        <v>1.6205093758746101</v>
      </c>
      <c r="O1515">
        <v>2.1576097169311699</v>
      </c>
      <c r="P1515">
        <v>93.741311974581293</v>
      </c>
      <c r="Q1515">
        <v>8.205601597056E-3</v>
      </c>
    </row>
    <row r="1516" spans="1:17" hidden="1" x14ac:dyDescent="0.3">
      <c r="A1516" t="s">
        <v>3203</v>
      </c>
      <c r="B1516" t="s">
        <v>3204</v>
      </c>
      <c r="C1516" t="str">
        <f>IFERROR(VLOOKUP(Table1[[#This Row],[Ticker]],[1]!Table2[[Symbol]:[Industry]],2,FALSE),"-")</f>
        <v>-</v>
      </c>
      <c r="D1516" t="s">
        <v>359</v>
      </c>
      <c r="E1516">
        <v>932.37701842000001</v>
      </c>
      <c r="F1516">
        <v>6.59</v>
      </c>
      <c r="G1516">
        <v>-70.320114681246807</v>
      </c>
      <c r="H1516">
        <v>-12.309937129986199</v>
      </c>
      <c r="I1516">
        <v>-47.453419236605001</v>
      </c>
      <c r="J1516">
        <v>-7.2385944489813996</v>
      </c>
      <c r="K1516">
        <v>7.9149648283219998</v>
      </c>
      <c r="L1516">
        <v>8.6120561079710196</v>
      </c>
      <c r="M1516">
        <v>45.092784332523699</v>
      </c>
      <c r="N1516">
        <v>0.63763175328573996</v>
      </c>
      <c r="O1516">
        <v>82.0940819423368</v>
      </c>
      <c r="P1516">
        <v>0.61068702290076804</v>
      </c>
    </row>
    <row r="1517" spans="1:17" hidden="1" x14ac:dyDescent="0.3">
      <c r="A1517" t="s">
        <v>3205</v>
      </c>
      <c r="B1517" t="s">
        <v>3206</v>
      </c>
      <c r="C1517" t="str">
        <f>IFERROR(VLOOKUP(Table1[[#This Row],[Ticker]],[1]!Table2[[Symbol]:[Industry]],2,FALSE),"-")</f>
        <v>-</v>
      </c>
      <c r="D1517" t="s">
        <v>402</v>
      </c>
      <c r="E1517">
        <v>931.67709151499901</v>
      </c>
      <c r="F1517">
        <v>328.95</v>
      </c>
      <c r="G1517">
        <v>19.8711455614818</v>
      </c>
      <c r="H1517">
        <v>2.82380973985856</v>
      </c>
      <c r="I1517">
        <v>17.395951403444901</v>
      </c>
      <c r="J1517">
        <v>1.72220495394135</v>
      </c>
      <c r="K1517">
        <v>312.83955139947602</v>
      </c>
      <c r="L1517">
        <v>271.616804987487</v>
      </c>
      <c r="M1517">
        <v>52.059872783226098</v>
      </c>
      <c r="N1517">
        <v>0.39497180447979002</v>
      </c>
      <c r="O1517">
        <v>13.923088615291</v>
      </c>
      <c r="P1517">
        <v>73.909595559080003</v>
      </c>
      <c r="Q1517">
        <v>9.8709929926943996E-2</v>
      </c>
    </row>
    <row r="1518" spans="1:17" hidden="1" x14ac:dyDescent="0.3">
      <c r="A1518" t="s">
        <v>3207</v>
      </c>
      <c r="B1518" t="s">
        <v>3208</v>
      </c>
      <c r="C1518" t="str">
        <f>IFERROR(VLOOKUP(Table1[[#This Row],[Ticker]],[1]!Table2[[Symbol]:[Industry]],2,FALSE),"-")</f>
        <v>-</v>
      </c>
      <c r="D1518" t="s">
        <v>46</v>
      </c>
      <c r="E1518">
        <v>928.45653935999997</v>
      </c>
      <c r="F1518">
        <v>162.47999999999999</v>
      </c>
      <c r="G1518">
        <v>171.871264741472</v>
      </c>
      <c r="H1518">
        <v>0.77888521338426697</v>
      </c>
      <c r="I1518">
        <v>33.348494213166902</v>
      </c>
      <c r="J1518">
        <v>11.706291090914799</v>
      </c>
      <c r="K1518">
        <v>140.44967002654101</v>
      </c>
      <c r="L1518">
        <v>114.57085404685699</v>
      </c>
      <c r="M1518">
        <v>75.935071403775197</v>
      </c>
      <c r="N1518">
        <v>1.2727487216564899</v>
      </c>
      <c r="O1518">
        <v>0</v>
      </c>
      <c r="P1518">
        <v>229.57403651115601</v>
      </c>
      <c r="Q1518">
        <v>0.118135977602128</v>
      </c>
    </row>
    <row r="1519" spans="1:17" hidden="1" x14ac:dyDescent="0.3">
      <c r="A1519" t="s">
        <v>3209</v>
      </c>
      <c r="B1519" t="s">
        <v>3210</v>
      </c>
      <c r="C1519" t="str">
        <f>IFERROR(VLOOKUP(Table1[[#This Row],[Ticker]],[1]!Table2[[Symbol]:[Industry]],2,FALSE),"-")</f>
        <v>-</v>
      </c>
      <c r="D1519" t="s">
        <v>525</v>
      </c>
      <c r="E1519">
        <v>927.67953187999899</v>
      </c>
      <c r="F1519">
        <v>648.85</v>
      </c>
      <c r="G1519">
        <v>-52.172426412327397</v>
      </c>
      <c r="H1519">
        <v>-9.82477399076922</v>
      </c>
      <c r="I1519">
        <v>-38.253121144722499</v>
      </c>
      <c r="J1519">
        <v>8.8535231954413103</v>
      </c>
      <c r="K1519">
        <v>647.89845250764699</v>
      </c>
      <c r="L1519">
        <v>712.09474058864305</v>
      </c>
      <c r="M1519">
        <v>66.502166047846799</v>
      </c>
      <c r="N1519">
        <v>2.20332218576476</v>
      </c>
      <c r="O1519">
        <v>51.036449102257798</v>
      </c>
      <c r="P1519">
        <v>15.5977195795474</v>
      </c>
      <c r="Q1519">
        <v>5.6238244440039997E-3</v>
      </c>
    </row>
    <row r="1520" spans="1:17" hidden="1" x14ac:dyDescent="0.3">
      <c r="A1520" t="s">
        <v>3211</v>
      </c>
      <c r="B1520" t="s">
        <v>3212</v>
      </c>
      <c r="C1520" t="str">
        <f>IFERROR(VLOOKUP(Table1[[#This Row],[Ticker]],[1]!Table2[[Symbol]:[Industry]],2,FALSE),"-")</f>
        <v>-</v>
      </c>
      <c r="D1520" t="s">
        <v>577</v>
      </c>
      <c r="E1520">
        <v>927.18499523399998</v>
      </c>
      <c r="F1520">
        <v>86.89</v>
      </c>
      <c r="G1520">
        <v>-39.014144720542603</v>
      </c>
      <c r="H1520">
        <v>3.19408711804047</v>
      </c>
      <c r="I1520">
        <v>-14.297772981152701</v>
      </c>
      <c r="J1520">
        <v>0.72068108769599204</v>
      </c>
      <c r="K1520">
        <v>83.398673527629299</v>
      </c>
      <c r="L1520">
        <v>85.709197519996906</v>
      </c>
      <c r="M1520">
        <v>60.911540542185598</v>
      </c>
      <c r="N1520">
        <v>0.97142398813932895</v>
      </c>
      <c r="O1520">
        <v>20.1519162159051</v>
      </c>
      <c r="P1520">
        <v>22.208157524613199</v>
      </c>
    </row>
    <row r="1521" spans="1:17" hidden="1" x14ac:dyDescent="0.3">
      <c r="A1521" t="s">
        <v>3213</v>
      </c>
      <c r="B1521" t="s">
        <v>3214</v>
      </c>
      <c r="C1521" t="str">
        <f>IFERROR(VLOOKUP(Table1[[#This Row],[Ticker]],[1]!Table2[[Symbol]:[Industry]],2,FALSE),"-")</f>
        <v>-</v>
      </c>
      <c r="D1521" t="s">
        <v>124</v>
      </c>
      <c r="E1521">
        <v>926.85266115000002</v>
      </c>
      <c r="F1521">
        <v>412.75</v>
      </c>
      <c r="G1521">
        <v>-0.56836243137090003</v>
      </c>
      <c r="H1521">
        <v>-21.6405798486606</v>
      </c>
      <c r="I1521">
        <v>-25.521727598753898</v>
      </c>
      <c r="J1521">
        <v>-10.890980650663501</v>
      </c>
      <c r="K1521">
        <v>447.32262654156602</v>
      </c>
      <c r="L1521">
        <v>425.68289504469499</v>
      </c>
      <c r="M1521">
        <v>34.588629303782703</v>
      </c>
      <c r="N1521">
        <v>0.93899211303990404</v>
      </c>
      <c r="O1521">
        <v>29.133858267716501</v>
      </c>
      <c r="P1521">
        <v>43.166840097121003</v>
      </c>
      <c r="Q1521">
        <v>5.7976569407870999E-2</v>
      </c>
    </row>
    <row r="1522" spans="1:17" hidden="1" x14ac:dyDescent="0.3">
      <c r="A1522" t="s">
        <v>3215</v>
      </c>
      <c r="B1522" t="s">
        <v>3216</v>
      </c>
      <c r="C1522" t="str">
        <f>IFERROR(VLOOKUP(Table1[[#This Row],[Ticker]],[1]!Table2[[Symbol]:[Industry]],2,FALSE),"-")</f>
        <v>-</v>
      </c>
      <c r="D1522" t="s">
        <v>300</v>
      </c>
      <c r="E1522">
        <v>924.98105069999997</v>
      </c>
      <c r="F1522">
        <v>87</v>
      </c>
      <c r="G1522">
        <v>-45.878920780300398</v>
      </c>
      <c r="H1522">
        <v>-2.7082329575201198</v>
      </c>
      <c r="I1522">
        <v>-9.7423641074234695</v>
      </c>
      <c r="J1522">
        <v>9.04932596110757</v>
      </c>
      <c r="K1522">
        <v>79.741026435223006</v>
      </c>
      <c r="L1522">
        <v>84.000254515832907</v>
      </c>
      <c r="M1522">
        <v>67.656201619927202</v>
      </c>
      <c r="N1522">
        <v>0.96547234639935098</v>
      </c>
      <c r="O1522">
        <v>47.586206896551701</v>
      </c>
      <c r="P1522">
        <v>46.095717884130899</v>
      </c>
      <c r="Q1522">
        <v>-2.338938069984E-2</v>
      </c>
    </row>
    <row r="1523" spans="1:17" hidden="1" x14ac:dyDescent="0.3">
      <c r="A1523" t="s">
        <v>3217</v>
      </c>
      <c r="B1523" t="s">
        <v>3218</v>
      </c>
      <c r="C1523" t="str">
        <f>IFERROR(VLOOKUP(Table1[[#This Row],[Ticker]],[1]!Table2[[Symbol]:[Industry]],2,FALSE),"-")</f>
        <v>-</v>
      </c>
      <c r="D1523" t="s">
        <v>993</v>
      </c>
      <c r="E1523">
        <v>924.3</v>
      </c>
      <c r="F1523">
        <v>82.16</v>
      </c>
      <c r="G1523">
        <v>-52.1998001257544</v>
      </c>
      <c r="H1523">
        <v>-2.59944585760456</v>
      </c>
      <c r="I1523">
        <v>-10.8917742245201</v>
      </c>
      <c r="J1523">
        <v>-2.0206365145054002</v>
      </c>
      <c r="K1523">
        <v>80.435053662240605</v>
      </c>
      <c r="L1523">
        <v>83.1622658750982</v>
      </c>
      <c r="M1523">
        <v>55.0874108786184</v>
      </c>
      <c r="N1523">
        <v>0.91496917930316501</v>
      </c>
      <c r="O1523">
        <v>46.299902629016501</v>
      </c>
      <c r="P1523">
        <v>28.274785323965599</v>
      </c>
      <c r="Q1523">
        <v>9.7936242803475002E-2</v>
      </c>
    </row>
    <row r="1524" spans="1:17" hidden="1" x14ac:dyDescent="0.3">
      <c r="A1524" t="s">
        <v>3219</v>
      </c>
      <c r="B1524" t="s">
        <v>3220</v>
      </c>
      <c r="C1524" t="str">
        <f>IFERROR(VLOOKUP(Table1[[#This Row],[Ticker]],[1]!Table2[[Symbol]:[Industry]],2,FALSE),"-")</f>
        <v>-</v>
      </c>
      <c r="D1524" t="s">
        <v>492</v>
      </c>
      <c r="E1524">
        <v>923.03753235199997</v>
      </c>
      <c r="F1524">
        <v>191.36</v>
      </c>
      <c r="G1524">
        <v>-36.395437296816901</v>
      </c>
      <c r="H1524">
        <v>11.650988569014499</v>
      </c>
      <c r="I1524">
        <v>-29.337842268322198</v>
      </c>
      <c r="J1524">
        <v>10.589338859557699</v>
      </c>
      <c r="K1524">
        <v>175.020009043697</v>
      </c>
      <c r="L1524">
        <v>188.27432060606401</v>
      </c>
      <c r="M1524">
        <v>80.682473433477298</v>
      </c>
      <c r="N1524">
        <v>2.2877142413076998</v>
      </c>
      <c r="O1524">
        <v>50.031354515050097</v>
      </c>
      <c r="P1524">
        <v>25.2356020942408</v>
      </c>
      <c r="Q1524">
        <v>0.105966384482825</v>
      </c>
    </row>
    <row r="1525" spans="1:17" hidden="1" x14ac:dyDescent="0.3">
      <c r="A1525" t="s">
        <v>3221</v>
      </c>
      <c r="B1525" t="s">
        <v>3222</v>
      </c>
      <c r="C1525" t="str">
        <f>IFERROR(VLOOKUP(Table1[[#This Row],[Ticker]],[1]!Table2[[Symbol]:[Industry]],2,FALSE),"-")</f>
        <v>-</v>
      </c>
      <c r="D1525" t="s">
        <v>248</v>
      </c>
      <c r="E1525">
        <v>922.95480405000001</v>
      </c>
      <c r="F1525">
        <v>500.1</v>
      </c>
      <c r="G1525">
        <v>94.404334928964204</v>
      </c>
      <c r="H1525">
        <v>7.9074330093011298</v>
      </c>
      <c r="I1525">
        <v>36.649511438723202</v>
      </c>
      <c r="J1525">
        <v>-0.589977731727516</v>
      </c>
      <c r="K1525">
        <v>445.74884781354302</v>
      </c>
      <c r="L1525">
        <v>357.26031790131202</v>
      </c>
      <c r="M1525">
        <v>70.236002604694903</v>
      </c>
      <c r="N1525">
        <v>0.61002806878384597</v>
      </c>
      <c r="O1525">
        <v>2.1695660867826199</v>
      </c>
      <c r="P1525">
        <v>152.575757575757</v>
      </c>
      <c r="Q1525">
        <v>0.107569481254276</v>
      </c>
    </row>
    <row r="1526" spans="1:17" hidden="1" x14ac:dyDescent="0.3">
      <c r="A1526" t="s">
        <v>3223</v>
      </c>
      <c r="B1526" t="s">
        <v>3224</v>
      </c>
      <c r="C1526" t="str">
        <f>IFERROR(VLOOKUP(Table1[[#This Row],[Ticker]],[1]!Table2[[Symbol]:[Industry]],2,FALSE),"-")</f>
        <v>-</v>
      </c>
      <c r="D1526" t="s">
        <v>80</v>
      </c>
      <c r="E1526">
        <v>922.53395</v>
      </c>
      <c r="F1526">
        <v>658.6</v>
      </c>
      <c r="G1526">
        <v>-4.1207413932550399</v>
      </c>
      <c r="H1526">
        <v>-4.8313555993227002</v>
      </c>
      <c r="I1526">
        <v>-8.2607283214621301</v>
      </c>
      <c r="J1526">
        <v>-0.95514712262864498</v>
      </c>
      <c r="K1526">
        <v>658.01662872399402</v>
      </c>
      <c r="L1526">
        <v>615.48284805050298</v>
      </c>
      <c r="M1526">
        <v>50.347074900571997</v>
      </c>
      <c r="N1526">
        <v>0.56503898943976005</v>
      </c>
      <c r="O1526">
        <v>11.6003644093531</v>
      </c>
      <c r="P1526">
        <v>35.793814432989699</v>
      </c>
      <c r="Q1526">
        <v>-6.6258179094593E-2</v>
      </c>
    </row>
    <row r="1527" spans="1:17" hidden="1" x14ac:dyDescent="0.3">
      <c r="A1527" t="s">
        <v>3225</v>
      </c>
      <c r="B1527" t="s">
        <v>3226</v>
      </c>
      <c r="C1527" t="str">
        <f>IFERROR(VLOOKUP(Table1[[#This Row],[Ticker]],[1]!Table2[[Symbol]:[Industry]],2,FALSE),"-")</f>
        <v>-</v>
      </c>
      <c r="D1527" t="s">
        <v>172</v>
      </c>
      <c r="E1527">
        <v>922.14671519499996</v>
      </c>
      <c r="F1527">
        <v>100.37</v>
      </c>
      <c r="G1527">
        <v>-33.281137226103901</v>
      </c>
      <c r="H1527">
        <v>-3.5924977287468298</v>
      </c>
      <c r="I1527">
        <v>-23.4831662113024</v>
      </c>
      <c r="J1527">
        <v>1.32557329459316</v>
      </c>
      <c r="K1527">
        <v>99.120734045600997</v>
      </c>
      <c r="L1527">
        <v>99.314999017483402</v>
      </c>
      <c r="M1527">
        <v>60.833322049813503</v>
      </c>
      <c r="N1527">
        <v>0.76525323341836005</v>
      </c>
      <c r="O1527">
        <v>30.517086778917999</v>
      </c>
      <c r="P1527">
        <v>17.791339044712998</v>
      </c>
      <c r="Q1527">
        <v>1.952822413867E-3</v>
      </c>
    </row>
    <row r="1528" spans="1:17" hidden="1" x14ac:dyDescent="0.3">
      <c r="A1528" t="s">
        <v>3227</v>
      </c>
      <c r="B1528" t="s">
        <v>3228</v>
      </c>
      <c r="C1528" t="str">
        <f>IFERROR(VLOOKUP(Table1[[#This Row],[Ticker]],[1]!Table2[[Symbol]:[Industry]],2,FALSE),"-")</f>
        <v>-</v>
      </c>
      <c r="D1528" t="s">
        <v>300</v>
      </c>
      <c r="E1528">
        <v>921.92687999999998</v>
      </c>
      <c r="F1528">
        <v>496.3</v>
      </c>
      <c r="G1528">
        <v>6.1727501078786</v>
      </c>
      <c r="H1528">
        <v>3.01353491162619</v>
      </c>
      <c r="I1528">
        <v>-17.469244862149399</v>
      </c>
      <c r="J1528">
        <v>-0.39974318320827601</v>
      </c>
      <c r="K1528">
        <v>482.00627105241603</v>
      </c>
      <c r="L1528">
        <v>455.58210871116302</v>
      </c>
      <c r="M1528">
        <v>59.203624626188898</v>
      </c>
      <c r="N1528">
        <v>1.42366489718759</v>
      </c>
      <c r="O1528">
        <v>30.797904493250002</v>
      </c>
      <c r="P1528">
        <v>61.136363636363598</v>
      </c>
    </row>
    <row r="1529" spans="1:17" hidden="1" x14ac:dyDescent="0.3">
      <c r="A1529" t="s">
        <v>3229</v>
      </c>
      <c r="B1529" t="s">
        <v>3230</v>
      </c>
      <c r="C1529" t="str">
        <f>IFERROR(VLOOKUP(Table1[[#This Row],[Ticker]],[1]!Table2[[Symbol]:[Industry]],2,FALSE),"-")</f>
        <v>-</v>
      </c>
      <c r="D1529" t="s">
        <v>306</v>
      </c>
      <c r="E1529">
        <v>914.47006173600005</v>
      </c>
      <c r="F1529">
        <v>101.64</v>
      </c>
      <c r="G1529">
        <v>-1.9262393386322001</v>
      </c>
      <c r="H1529">
        <v>-4.7555581671327403</v>
      </c>
      <c r="I1529">
        <v>-4.1112003993366697</v>
      </c>
      <c r="J1529">
        <v>4.8308649231197602</v>
      </c>
      <c r="K1529">
        <v>96.332613919693998</v>
      </c>
      <c r="L1529">
        <v>92.458226815029505</v>
      </c>
      <c r="M1529">
        <v>68.311151062366704</v>
      </c>
      <c r="N1529">
        <v>0.614066249255529</v>
      </c>
      <c r="O1529">
        <v>12.1605667060212</v>
      </c>
      <c r="P1529">
        <v>34.4444444444444</v>
      </c>
      <c r="Q1529">
        <v>-4.4831345367063E-2</v>
      </c>
    </row>
    <row r="1530" spans="1:17" hidden="1" x14ac:dyDescent="0.3">
      <c r="A1530" t="s">
        <v>3231</v>
      </c>
      <c r="B1530" t="s">
        <v>3232</v>
      </c>
      <c r="C1530" t="str">
        <f>IFERROR(VLOOKUP(Table1[[#This Row],[Ticker]],[1]!Table2[[Symbol]:[Industry]],2,FALSE),"-")</f>
        <v>-</v>
      </c>
      <c r="D1530" t="s">
        <v>368</v>
      </c>
      <c r="E1530">
        <v>913.97293151999997</v>
      </c>
      <c r="F1530">
        <v>4.92</v>
      </c>
      <c r="G1530">
        <v>-6.8557547571343997</v>
      </c>
      <c r="H1530">
        <v>-4.6199602340048704</v>
      </c>
      <c r="I1530">
        <v>-35.220629028450297</v>
      </c>
      <c r="J1530">
        <v>-0.47648928071047397</v>
      </c>
      <c r="K1530">
        <v>5.0869810408087801</v>
      </c>
      <c r="L1530">
        <v>5.17357841311558</v>
      </c>
      <c r="M1530">
        <v>40.824922830115398</v>
      </c>
      <c r="N1530">
        <v>0.61157764166626505</v>
      </c>
      <c r="O1530">
        <v>62.601626016260099</v>
      </c>
      <c r="P1530">
        <v>42.6086956521739</v>
      </c>
      <c r="Q1530">
        <v>4.4445731755112003E-2</v>
      </c>
    </row>
    <row r="1531" spans="1:17" hidden="1" x14ac:dyDescent="0.3">
      <c r="A1531" t="s">
        <v>3233</v>
      </c>
      <c r="B1531" t="s">
        <v>3234</v>
      </c>
      <c r="C1531" t="str">
        <f>IFERROR(VLOOKUP(Table1[[#This Row],[Ticker]],[1]!Table2[[Symbol]:[Industry]],2,FALSE),"-")</f>
        <v>-</v>
      </c>
      <c r="D1531" t="s">
        <v>51</v>
      </c>
      <c r="E1531">
        <v>912.96640887000001</v>
      </c>
      <c r="F1531">
        <v>40.71</v>
      </c>
      <c r="G1531">
        <v>20.088996624080998</v>
      </c>
      <c r="H1531">
        <v>19.7588909487779</v>
      </c>
      <c r="I1531">
        <v>-7.6428794729512397</v>
      </c>
      <c r="J1531">
        <v>18.647213486197</v>
      </c>
      <c r="K1531">
        <v>32.443216594891602</v>
      </c>
      <c r="L1531">
        <v>31.385779370206802</v>
      </c>
      <c r="M1531">
        <v>85.472064387896694</v>
      </c>
      <c r="N1531">
        <v>4.0761105002704099</v>
      </c>
      <c r="O1531">
        <v>12.2574306067305</v>
      </c>
      <c r="P1531">
        <v>89.348837209302303</v>
      </c>
      <c r="Q1531">
        <v>2.7847748597734999E-2</v>
      </c>
    </row>
    <row r="1532" spans="1:17" hidden="1" x14ac:dyDescent="0.3">
      <c r="A1532" t="s">
        <v>3235</v>
      </c>
      <c r="B1532" t="s">
        <v>3236</v>
      </c>
      <c r="C1532" t="str">
        <f>IFERROR(VLOOKUP(Table1[[#This Row],[Ticker]],[1]!Table2[[Symbol]:[Industry]],2,FALSE),"-")</f>
        <v>-</v>
      </c>
      <c r="D1532" t="s">
        <v>368</v>
      </c>
      <c r="E1532">
        <v>911.69906400000002</v>
      </c>
      <c r="F1532">
        <v>116.88</v>
      </c>
      <c r="G1532">
        <v>160.89051389958101</v>
      </c>
      <c r="H1532">
        <v>8.4625981434762991</v>
      </c>
      <c r="I1532">
        <v>63.721697520353601</v>
      </c>
      <c r="J1532">
        <v>-3.9060237414379899</v>
      </c>
      <c r="K1532">
        <v>105.357035921586</v>
      </c>
      <c r="L1532">
        <v>81.366691948635406</v>
      </c>
      <c r="M1532">
        <v>56.799259977655097</v>
      </c>
      <c r="N1532">
        <v>0.32079826843498199</v>
      </c>
      <c r="O1532">
        <v>16.358658453114298</v>
      </c>
      <c r="P1532">
        <v>202.79792746113901</v>
      </c>
      <c r="Q1532">
        <v>0.11275052204243</v>
      </c>
    </row>
    <row r="1533" spans="1:17" hidden="1" x14ac:dyDescent="0.3">
      <c r="A1533" t="s">
        <v>3237</v>
      </c>
      <c r="B1533" t="s">
        <v>3238</v>
      </c>
      <c r="C1533" t="str">
        <f>IFERROR(VLOOKUP(Table1[[#This Row],[Ticker]],[1]!Table2[[Symbol]:[Industry]],2,FALSE),"-")</f>
        <v>-</v>
      </c>
      <c r="D1533" t="s">
        <v>412</v>
      </c>
      <c r="E1533">
        <v>910.93728891000001</v>
      </c>
      <c r="F1533">
        <v>298.10000000000002</v>
      </c>
      <c r="G1533">
        <v>55.299524745971198</v>
      </c>
      <c r="H1533">
        <v>-11.064111170209801</v>
      </c>
      <c r="I1533">
        <v>2.1738151631355298</v>
      </c>
      <c r="J1533">
        <v>-6.7210895375631203</v>
      </c>
      <c r="K1533">
        <v>310.66390803334798</v>
      </c>
      <c r="L1533">
        <v>275.69561682454702</v>
      </c>
      <c r="M1533">
        <v>27.905554212707798</v>
      </c>
      <c r="N1533">
        <v>1.76958083485996</v>
      </c>
      <c r="O1533">
        <v>25.1257967125125</v>
      </c>
      <c r="P1533">
        <v>98.468708388814903</v>
      </c>
      <c r="Q1533">
        <v>0.112512884712827</v>
      </c>
    </row>
    <row r="1534" spans="1:17" hidden="1" x14ac:dyDescent="0.3">
      <c r="A1534" t="s">
        <v>3239</v>
      </c>
      <c r="B1534" t="s">
        <v>3240</v>
      </c>
      <c r="C1534" t="str">
        <f>IFERROR(VLOOKUP(Table1[[#This Row],[Ticker]],[1]!Table2[[Symbol]:[Industry]],2,FALSE),"-")</f>
        <v>-</v>
      </c>
      <c r="D1534" t="s">
        <v>262</v>
      </c>
      <c r="E1534">
        <v>906.72569645999999</v>
      </c>
      <c r="F1534">
        <v>263.85000000000002</v>
      </c>
      <c r="G1534">
        <v>-21.720508855495002</v>
      </c>
      <c r="H1534">
        <v>2.0965075655707199</v>
      </c>
      <c r="I1534">
        <v>-9.2506401270924208</v>
      </c>
      <c r="J1534">
        <v>1.5620541668313099</v>
      </c>
      <c r="K1534">
        <v>260.46859099861803</v>
      </c>
      <c r="L1534">
        <v>253.50034174196199</v>
      </c>
      <c r="M1534">
        <v>56.600178991007802</v>
      </c>
      <c r="N1534">
        <v>0.98736056109817505</v>
      </c>
      <c r="O1534">
        <v>24.521508432821602</v>
      </c>
      <c r="P1534">
        <v>33.190307925290199</v>
      </c>
      <c r="Q1534">
        <v>0.13031506959833999</v>
      </c>
    </row>
    <row r="1535" spans="1:17" hidden="1" x14ac:dyDescent="0.3">
      <c r="A1535" t="s">
        <v>3241</v>
      </c>
      <c r="B1535" t="s">
        <v>3242</v>
      </c>
      <c r="C1535" t="str">
        <f>IFERROR(VLOOKUP(Table1[[#This Row],[Ticker]],[1]!Table2[[Symbol]:[Industry]],2,FALSE),"-")</f>
        <v>-</v>
      </c>
      <c r="D1535" t="s">
        <v>525</v>
      </c>
      <c r="E1535">
        <v>903.64040116000001</v>
      </c>
      <c r="F1535">
        <v>607.6</v>
      </c>
      <c r="G1535">
        <v>-30.930323301582401</v>
      </c>
      <c r="H1535">
        <v>-1.58176668870207</v>
      </c>
      <c r="I1535">
        <v>-9.9356162935200096</v>
      </c>
      <c r="J1535">
        <v>0.68386364865552796</v>
      </c>
      <c r="K1535">
        <v>596.90307078318403</v>
      </c>
      <c r="L1535">
        <v>602.86171551256803</v>
      </c>
      <c r="M1535">
        <v>61.150997362600698</v>
      </c>
      <c r="N1535">
        <v>1.0545329210529399</v>
      </c>
      <c r="O1535">
        <v>48.123765635286297</v>
      </c>
      <c r="P1535">
        <v>31.174438687392001</v>
      </c>
      <c r="Q1535">
        <v>0.11299723687289601</v>
      </c>
    </row>
    <row r="1536" spans="1:17" hidden="1" x14ac:dyDescent="0.3">
      <c r="A1536" t="s">
        <v>3243</v>
      </c>
      <c r="B1536" t="s">
        <v>3244</v>
      </c>
      <c r="C1536" t="str">
        <f>IFERROR(VLOOKUP(Table1[[#This Row],[Ticker]],[1]!Table2[[Symbol]:[Industry]],2,FALSE),"-")</f>
        <v>-</v>
      </c>
      <c r="D1536" t="s">
        <v>248</v>
      </c>
      <c r="E1536">
        <v>903.18493967999996</v>
      </c>
      <c r="F1536">
        <v>859.2</v>
      </c>
      <c r="G1536">
        <v>50.8762603880065</v>
      </c>
      <c r="H1536">
        <v>-1.2639577780131399</v>
      </c>
      <c r="I1536">
        <v>4.0857897339046296</v>
      </c>
      <c r="J1536">
        <v>0.30758183492973801</v>
      </c>
      <c r="K1536">
        <v>834.57383151051397</v>
      </c>
      <c r="L1536">
        <v>734.60405938566498</v>
      </c>
      <c r="M1536">
        <v>54.737301510980302</v>
      </c>
      <c r="N1536">
        <v>0.403162390894861</v>
      </c>
      <c r="O1536">
        <v>12.854981378026</v>
      </c>
      <c r="P1536">
        <v>84.774193548387103</v>
      </c>
      <c r="Q1536">
        <v>0.21341730277502999</v>
      </c>
    </row>
    <row r="1537" spans="1:17" hidden="1" x14ac:dyDescent="0.3">
      <c r="A1537" t="s">
        <v>3245</v>
      </c>
      <c r="B1537" t="s">
        <v>3246</v>
      </c>
      <c r="C1537" t="str">
        <f>IFERROR(VLOOKUP(Table1[[#This Row],[Ticker]],[1]!Table2[[Symbol]:[Industry]],2,FALSE),"-")</f>
        <v>-</v>
      </c>
      <c r="D1537" t="s">
        <v>528</v>
      </c>
      <c r="E1537">
        <v>900.41760873400005</v>
      </c>
      <c r="F1537">
        <v>159.34</v>
      </c>
      <c r="G1537">
        <v>101.743082452167</v>
      </c>
      <c r="H1537">
        <v>-5.2960816252222198</v>
      </c>
      <c r="I1537">
        <v>26.704130376624001</v>
      </c>
      <c r="J1537">
        <v>-1.4853888208030701</v>
      </c>
      <c r="K1537">
        <v>158.741540152526</v>
      </c>
      <c r="L1537">
        <v>130.609796205262</v>
      </c>
      <c r="M1537">
        <v>44.965376057075297</v>
      </c>
      <c r="N1537">
        <v>0.159925327160055</v>
      </c>
      <c r="O1537">
        <v>18.6644910254801</v>
      </c>
      <c r="P1537">
        <v>141.79059180576601</v>
      </c>
      <c r="Q1537">
        <v>0.100054160092145</v>
      </c>
    </row>
    <row r="1538" spans="1:17" hidden="1" x14ac:dyDescent="0.3">
      <c r="A1538" t="s">
        <v>3247</v>
      </c>
      <c r="B1538" t="s">
        <v>3248</v>
      </c>
      <c r="C1538" t="str">
        <f>IFERROR(VLOOKUP(Table1[[#This Row],[Ticker]],[1]!Table2[[Symbol]:[Industry]],2,FALSE),"-")</f>
        <v>-</v>
      </c>
      <c r="D1538" t="s">
        <v>262</v>
      </c>
      <c r="E1538">
        <v>899.98390800000004</v>
      </c>
      <c r="F1538">
        <v>557.1</v>
      </c>
      <c r="G1538">
        <v>-8.1633290199865307</v>
      </c>
      <c r="H1538">
        <v>-10.742045890414699</v>
      </c>
      <c r="I1538">
        <v>-25.504199584635099</v>
      </c>
      <c r="J1538">
        <v>-2.9636270994264602</v>
      </c>
      <c r="K1538">
        <v>590.06198269479296</v>
      </c>
      <c r="L1538">
        <v>576.48539993914198</v>
      </c>
      <c r="M1538">
        <v>39.148918420635297</v>
      </c>
      <c r="N1538">
        <v>0.558268504049929</v>
      </c>
      <c r="O1538">
        <v>52.629689463292003</v>
      </c>
      <c r="P1538">
        <v>46.7210956017908</v>
      </c>
      <c r="Q1538">
        <v>4.8572710876981999E-2</v>
      </c>
    </row>
    <row r="1539" spans="1:17" hidden="1" x14ac:dyDescent="0.3">
      <c r="A1539" t="s">
        <v>3249</v>
      </c>
      <c r="B1539" t="s">
        <v>3250</v>
      </c>
      <c r="C1539" t="str">
        <f>IFERROR(VLOOKUP(Table1[[#This Row],[Ticker]],[1]!Table2[[Symbol]:[Industry]],2,FALSE),"-")</f>
        <v>-</v>
      </c>
      <c r="D1539" t="s">
        <v>561</v>
      </c>
      <c r="E1539">
        <v>894.35653656</v>
      </c>
      <c r="F1539">
        <v>204.92</v>
      </c>
      <c r="G1539">
        <v>0.95816161694792601</v>
      </c>
      <c r="H1539">
        <v>10.0297524913045</v>
      </c>
      <c r="I1539">
        <v>-6.08283784964219</v>
      </c>
      <c r="J1539">
        <v>5.4155363050475698</v>
      </c>
      <c r="K1539">
        <v>171.87391755331799</v>
      </c>
      <c r="L1539">
        <v>166.206169840174</v>
      </c>
      <c r="M1539">
        <v>84.439970928840694</v>
      </c>
      <c r="N1539">
        <v>4.0279555743281499</v>
      </c>
      <c r="O1539">
        <v>8.2373609213351493</v>
      </c>
      <c r="P1539">
        <v>46.371428571428503</v>
      </c>
      <c r="Q1539">
        <v>-4.3182243296128998E-2</v>
      </c>
    </row>
    <row r="1540" spans="1:17" hidden="1" x14ac:dyDescent="0.3">
      <c r="A1540" t="s">
        <v>3251</v>
      </c>
      <c r="B1540" t="s">
        <v>3252</v>
      </c>
      <c r="C1540" t="str">
        <f>IFERROR(VLOOKUP(Table1[[#This Row],[Ticker]],[1]!Table2[[Symbol]:[Industry]],2,FALSE),"-")</f>
        <v>-</v>
      </c>
      <c r="D1540" t="s">
        <v>21</v>
      </c>
      <c r="E1540">
        <v>894.06707400000005</v>
      </c>
      <c r="F1540">
        <v>853.15</v>
      </c>
      <c r="G1540">
        <v>150.32486921659299</v>
      </c>
      <c r="H1540">
        <v>52.603787789527601</v>
      </c>
      <c r="I1540">
        <v>167.47967998464699</v>
      </c>
      <c r="J1540">
        <v>16.231265049916502</v>
      </c>
      <c r="K1540">
        <v>585.97424538397297</v>
      </c>
      <c r="M1540">
        <v>89.461597295327195</v>
      </c>
      <c r="N1540">
        <v>1.6685288640595899</v>
      </c>
      <c r="O1540">
        <v>0</v>
      </c>
      <c r="P1540">
        <v>226.75220222137099</v>
      </c>
    </row>
    <row r="1541" spans="1:17" hidden="1" x14ac:dyDescent="0.3">
      <c r="A1541" t="s">
        <v>3253</v>
      </c>
      <c r="B1541" t="s">
        <v>3254</v>
      </c>
      <c r="C1541" t="str">
        <f>IFERROR(VLOOKUP(Table1[[#This Row],[Ticker]],[1]!Table2[[Symbol]:[Industry]],2,FALSE),"-")</f>
        <v>-</v>
      </c>
      <c r="D1541" t="s">
        <v>193</v>
      </c>
      <c r="E1541">
        <v>892.19529</v>
      </c>
      <c r="F1541">
        <v>604.1</v>
      </c>
      <c r="G1541">
        <v>14.8388560213087</v>
      </c>
      <c r="H1541">
        <v>8.0596653308307609</v>
      </c>
      <c r="I1541">
        <v>28.345051808257999</v>
      </c>
      <c r="J1541">
        <v>-6.0134626136944602</v>
      </c>
      <c r="K1541">
        <v>553.86121685051103</v>
      </c>
      <c r="L1541">
        <v>471.54795457366203</v>
      </c>
      <c r="M1541">
        <v>55.950834823155297</v>
      </c>
      <c r="N1541">
        <v>1.34408110815073</v>
      </c>
      <c r="O1541">
        <v>10.908789935441099</v>
      </c>
      <c r="P1541">
        <v>61.093333333333298</v>
      </c>
      <c r="Q1541">
        <v>7.0807588371013003E-2</v>
      </c>
    </row>
    <row r="1542" spans="1:17" hidden="1" x14ac:dyDescent="0.3">
      <c r="A1542" t="s">
        <v>3255</v>
      </c>
      <c r="B1542" t="s">
        <v>3256</v>
      </c>
      <c r="C1542" t="str">
        <f>IFERROR(VLOOKUP(Table1[[#This Row],[Ticker]],[1]!Table2[[Symbol]:[Industry]],2,FALSE),"-")</f>
        <v>-</v>
      </c>
      <c r="D1542" t="s">
        <v>51</v>
      </c>
      <c r="E1542">
        <v>889.43266188999996</v>
      </c>
      <c r="F1542">
        <v>1558.45</v>
      </c>
      <c r="G1542">
        <v>67.841822307434896</v>
      </c>
      <c r="H1542">
        <v>13.8260628591593</v>
      </c>
      <c r="I1542">
        <v>4.4537261856989003</v>
      </c>
      <c r="J1542">
        <v>26.696857258989901</v>
      </c>
      <c r="K1542">
        <v>1272.96486165076</v>
      </c>
      <c r="L1542">
        <v>1146.49877103313</v>
      </c>
      <c r="M1542">
        <v>84.663179655816805</v>
      </c>
      <c r="N1542">
        <v>2.7842596670873201</v>
      </c>
      <c r="O1542">
        <v>3.1730244794507301</v>
      </c>
      <c r="P1542">
        <v>114.573867547845</v>
      </c>
      <c r="Q1542">
        <v>9.8854209541974006E-2</v>
      </c>
    </row>
    <row r="1543" spans="1:17" hidden="1" x14ac:dyDescent="0.3">
      <c r="A1543" t="s">
        <v>3257</v>
      </c>
      <c r="B1543" t="s">
        <v>3258</v>
      </c>
      <c r="C1543" t="str">
        <f>IFERROR(VLOOKUP(Table1[[#This Row],[Ticker]],[1]!Table2[[Symbol]:[Industry]],2,FALSE),"-")</f>
        <v>-</v>
      </c>
      <c r="D1543" t="s">
        <v>561</v>
      </c>
      <c r="E1543">
        <v>889.22182711799996</v>
      </c>
      <c r="F1543">
        <v>274.98</v>
      </c>
      <c r="G1543">
        <v>4.3790511984428502</v>
      </c>
      <c r="H1543">
        <v>4.8159010233296096</v>
      </c>
      <c r="I1543">
        <v>34.150858414124002</v>
      </c>
      <c r="J1543">
        <v>3.19857641012762</v>
      </c>
      <c r="K1543">
        <v>234.802103497958</v>
      </c>
      <c r="L1543">
        <v>207.90780541113099</v>
      </c>
      <c r="M1543">
        <v>73.918165002275401</v>
      </c>
      <c r="N1543">
        <v>0.93682231320488796</v>
      </c>
      <c r="O1543">
        <v>1.82558731544111</v>
      </c>
      <c r="P1543">
        <v>77.234933934901704</v>
      </c>
      <c r="Q1543">
        <v>2.1168467393783998E-2</v>
      </c>
    </row>
    <row r="1544" spans="1:17" hidden="1" x14ac:dyDescent="0.3">
      <c r="A1544" t="s">
        <v>3259</v>
      </c>
      <c r="B1544" t="s">
        <v>3260</v>
      </c>
      <c r="C1544" t="str">
        <f>IFERROR(VLOOKUP(Table1[[#This Row],[Ticker]],[1]!Table2[[Symbol]:[Industry]],2,FALSE),"-")</f>
        <v>-</v>
      </c>
      <c r="D1544" t="s">
        <v>136</v>
      </c>
      <c r="E1544">
        <v>888.31973997</v>
      </c>
      <c r="F1544">
        <v>865.95</v>
      </c>
      <c r="G1544">
        <v>112.334148752864</v>
      </c>
      <c r="H1544">
        <v>1.0403609331564601</v>
      </c>
      <c r="I1544">
        <v>17.6445064511997</v>
      </c>
      <c r="J1544">
        <v>1.9496146892637101</v>
      </c>
      <c r="K1544">
        <v>823.69831020118397</v>
      </c>
      <c r="L1544">
        <v>688.49483519420505</v>
      </c>
      <c r="M1544">
        <v>53.433563888509099</v>
      </c>
      <c r="N1544">
        <v>0.469454016123317</v>
      </c>
      <c r="O1544">
        <v>12.7894220220567</v>
      </c>
      <c r="P1544">
        <v>145.97358329782699</v>
      </c>
      <c r="Q1544">
        <v>0.156808010307843</v>
      </c>
    </row>
    <row r="1545" spans="1:17" hidden="1" x14ac:dyDescent="0.3">
      <c r="A1545" t="s">
        <v>3261</v>
      </c>
      <c r="B1545" t="s">
        <v>3262</v>
      </c>
      <c r="C1545" t="str">
        <f>IFERROR(VLOOKUP(Table1[[#This Row],[Ticker]],[1]!Table2[[Symbol]:[Industry]],2,FALSE),"-")</f>
        <v>-</v>
      </c>
      <c r="D1545" t="s">
        <v>385</v>
      </c>
      <c r="E1545">
        <v>886.3183904</v>
      </c>
      <c r="F1545">
        <v>569.6</v>
      </c>
      <c r="G1545">
        <v>-52.301122038773698</v>
      </c>
      <c r="H1545">
        <v>-12.567254582446701</v>
      </c>
      <c r="I1545">
        <v>-20.2859200578723</v>
      </c>
      <c r="J1545">
        <v>3.8261569473675898</v>
      </c>
      <c r="K1545">
        <v>605.96736128497105</v>
      </c>
      <c r="L1545">
        <v>635.73644700347199</v>
      </c>
      <c r="M1545">
        <v>46.401102977701598</v>
      </c>
      <c r="N1545">
        <v>0.70257527168739198</v>
      </c>
      <c r="O1545">
        <v>44.996488764044898</v>
      </c>
      <c r="P1545">
        <v>15.560965713126301</v>
      </c>
      <c r="Q1545">
        <v>-7.4014252616293005E-2</v>
      </c>
    </row>
    <row r="1546" spans="1:17" hidden="1" x14ac:dyDescent="0.3">
      <c r="A1546" t="s">
        <v>3263</v>
      </c>
      <c r="B1546" t="s">
        <v>3264</v>
      </c>
      <c r="C1546" t="str">
        <f>IFERROR(VLOOKUP(Table1[[#This Row],[Ticker]],[1]!Table2[[Symbol]:[Industry]],2,FALSE),"-")</f>
        <v>-</v>
      </c>
      <c r="D1546" t="s">
        <v>412</v>
      </c>
      <c r="E1546">
        <v>885.39322140000002</v>
      </c>
      <c r="F1546">
        <v>113.9</v>
      </c>
      <c r="G1546">
        <v>-32.588461845093398</v>
      </c>
      <c r="H1546">
        <v>4.4480281390899901</v>
      </c>
      <c r="I1546">
        <v>-31.6621677528654</v>
      </c>
      <c r="J1546">
        <v>-3.7597543578592201</v>
      </c>
      <c r="K1546">
        <v>112.864914086136</v>
      </c>
      <c r="L1546">
        <v>118.201793652633</v>
      </c>
      <c r="M1546">
        <v>49.1420245808266</v>
      </c>
      <c r="N1546">
        <v>0.45602622812881</v>
      </c>
      <c r="O1546">
        <v>44.600526777875302</v>
      </c>
      <c r="P1546">
        <v>16.760635571501801</v>
      </c>
      <c r="Q1546">
        <v>-2.6036752432783E-2</v>
      </c>
    </row>
    <row r="1547" spans="1:17" hidden="1" x14ac:dyDescent="0.3">
      <c r="A1547" t="s">
        <v>3265</v>
      </c>
      <c r="B1547" t="s">
        <v>3266</v>
      </c>
      <c r="C1547" t="str">
        <f>IFERROR(VLOOKUP(Table1[[#This Row],[Ticker]],[1]!Table2[[Symbol]:[Industry]],2,FALSE),"-")</f>
        <v>-</v>
      </c>
      <c r="D1547" t="s">
        <v>283</v>
      </c>
      <c r="E1547">
        <v>881.69225040000003</v>
      </c>
      <c r="F1547">
        <v>550.5</v>
      </c>
      <c r="G1547">
        <v>-10.4802803995501</v>
      </c>
      <c r="H1547">
        <v>-10.0596865870136</v>
      </c>
      <c r="I1547">
        <v>-9.01886469724489</v>
      </c>
      <c r="J1547">
        <v>-2.1920541327315299</v>
      </c>
      <c r="K1547">
        <v>568.45403735905404</v>
      </c>
      <c r="L1547">
        <v>539.84462923964895</v>
      </c>
      <c r="M1547">
        <v>44.613207292984796</v>
      </c>
      <c r="N1547">
        <v>1.1303507404520601</v>
      </c>
      <c r="O1547">
        <v>32.606721162579397</v>
      </c>
      <c r="P1547">
        <v>43.808777429467</v>
      </c>
    </row>
    <row r="1548" spans="1:17" hidden="1" x14ac:dyDescent="0.3">
      <c r="A1548" t="s">
        <v>3267</v>
      </c>
      <c r="B1548" t="s">
        <v>3268</v>
      </c>
      <c r="C1548" t="str">
        <f>IFERROR(VLOOKUP(Table1[[#This Row],[Ticker]],[1]!Table2[[Symbol]:[Industry]],2,FALSE),"-")</f>
        <v>-</v>
      </c>
      <c r="D1548" t="s">
        <v>46</v>
      </c>
      <c r="E1548">
        <v>879.16442614799996</v>
      </c>
      <c r="F1548">
        <v>231.72</v>
      </c>
      <c r="G1548">
        <v>236.21059595376599</v>
      </c>
      <c r="H1548">
        <v>11.8549403007877</v>
      </c>
      <c r="I1548">
        <v>81.532081995831703</v>
      </c>
      <c r="J1548">
        <v>8.3673833535352191</v>
      </c>
      <c r="K1548">
        <v>182.281968717393</v>
      </c>
      <c r="L1548">
        <v>134.80419816767599</v>
      </c>
      <c r="M1548">
        <v>79.158738273605906</v>
      </c>
      <c r="N1548">
        <v>0.453306194777643</v>
      </c>
      <c r="O1548">
        <v>1.86431900569652</v>
      </c>
      <c r="P1548">
        <v>270.45563549160602</v>
      </c>
      <c r="Q1548">
        <v>0.134230048034926</v>
      </c>
    </row>
    <row r="1549" spans="1:17" hidden="1" x14ac:dyDescent="0.3">
      <c r="A1549" t="s">
        <v>3269</v>
      </c>
      <c r="B1549" t="s">
        <v>3270</v>
      </c>
      <c r="C1549" t="str">
        <f>IFERROR(VLOOKUP(Table1[[#This Row],[Ticker]],[1]!Table2[[Symbol]:[Industry]],2,FALSE),"-")</f>
        <v>-</v>
      </c>
      <c r="D1549" t="s">
        <v>3271</v>
      </c>
      <c r="E1549">
        <v>875.48233637999897</v>
      </c>
      <c r="F1549">
        <v>426.9</v>
      </c>
      <c r="G1549">
        <v>258.41163951298802</v>
      </c>
      <c r="H1549">
        <v>63.0430624706812</v>
      </c>
      <c r="I1549">
        <v>40.568003700576099</v>
      </c>
      <c r="J1549">
        <v>-3.4929880942159599</v>
      </c>
      <c r="K1549">
        <v>316.49244875617501</v>
      </c>
      <c r="L1549">
        <v>258.22332529302298</v>
      </c>
      <c r="M1549">
        <v>77.494509676989097</v>
      </c>
      <c r="N1549">
        <v>2.5573733318085101</v>
      </c>
      <c r="O1549">
        <v>2.60014054813775</v>
      </c>
      <c r="P1549">
        <v>288.267394270122</v>
      </c>
    </row>
    <row r="1550" spans="1:17" hidden="1" x14ac:dyDescent="0.3">
      <c r="A1550" t="s">
        <v>3272</v>
      </c>
      <c r="B1550" t="s">
        <v>3273</v>
      </c>
      <c r="C1550" t="str">
        <f>IFERROR(VLOOKUP(Table1[[#This Row],[Ticker]],[1]!Table2[[Symbol]:[Industry]],2,FALSE),"-")</f>
        <v>-</v>
      </c>
      <c r="D1550" t="s">
        <v>743</v>
      </c>
      <c r="E1550">
        <v>875.43042120999996</v>
      </c>
      <c r="F1550">
        <v>276.27</v>
      </c>
      <c r="G1550">
        <v>0.972487890969013</v>
      </c>
      <c r="H1550">
        <v>0.68637329177941697</v>
      </c>
      <c r="I1550">
        <v>0.87823706666712198</v>
      </c>
      <c r="J1550">
        <v>0.86965817490168396</v>
      </c>
      <c r="K1550">
        <v>267.26278059546303</v>
      </c>
      <c r="L1550">
        <v>247.86466623316599</v>
      </c>
      <c r="M1550">
        <v>62.3816521735951</v>
      </c>
      <c r="N1550">
        <v>0.29965345412373301</v>
      </c>
      <c r="O1550">
        <v>3.1635718681000502</v>
      </c>
      <c r="P1550">
        <v>33.916626272418704</v>
      </c>
      <c r="Q1550">
        <v>1.7242551089885001E-2</v>
      </c>
    </row>
    <row r="1551" spans="1:17" hidden="1" x14ac:dyDescent="0.3">
      <c r="A1551" t="s">
        <v>3274</v>
      </c>
      <c r="B1551" t="s">
        <v>3275</v>
      </c>
      <c r="C1551" t="str">
        <f>IFERROR(VLOOKUP(Table1[[#This Row],[Ticker]],[1]!Table2[[Symbol]:[Industry]],2,FALSE),"-")</f>
        <v>-</v>
      </c>
      <c r="D1551" t="s">
        <v>993</v>
      </c>
      <c r="E1551">
        <v>870.60685525999997</v>
      </c>
      <c r="F1551">
        <v>131.13999999999999</v>
      </c>
      <c r="G1551">
        <v>-45.030399000342697</v>
      </c>
      <c r="H1551">
        <v>-3.2847503200694699</v>
      </c>
      <c r="I1551">
        <v>-18.962559428679999</v>
      </c>
      <c r="J1551">
        <v>-2.5486872745421398</v>
      </c>
      <c r="K1551">
        <v>134.300630574417</v>
      </c>
      <c r="L1551">
        <v>140.23699793470101</v>
      </c>
      <c r="M1551">
        <v>44.840642186630198</v>
      </c>
      <c r="N1551">
        <v>0.50066699049225405</v>
      </c>
      <c r="O1551">
        <v>43.7395150221137</v>
      </c>
      <c r="P1551">
        <v>16.672597864768601</v>
      </c>
    </row>
    <row r="1552" spans="1:17" hidden="1" x14ac:dyDescent="0.3">
      <c r="A1552" t="s">
        <v>3276</v>
      </c>
      <c r="B1552" t="s">
        <v>3277</v>
      </c>
      <c r="C1552" t="str">
        <f>IFERROR(VLOOKUP(Table1[[#This Row],[Ticker]],[1]!Table2[[Symbol]:[Industry]],2,FALSE),"-")</f>
        <v>-</v>
      </c>
      <c r="D1552" t="s">
        <v>385</v>
      </c>
      <c r="E1552">
        <v>869.80162208599995</v>
      </c>
      <c r="F1552">
        <v>206.81</v>
      </c>
      <c r="G1552">
        <v>-2.0374605667759398</v>
      </c>
      <c r="H1552">
        <v>-3.44368433971069</v>
      </c>
      <c r="I1552">
        <v>-21.131318131210001</v>
      </c>
      <c r="J1552">
        <v>1.20884676816936</v>
      </c>
      <c r="K1552">
        <v>205.25556616707999</v>
      </c>
      <c r="L1552">
        <v>193.20474615801601</v>
      </c>
      <c r="M1552">
        <v>55.914737433591398</v>
      </c>
      <c r="N1552">
        <v>0.391977025357369</v>
      </c>
      <c r="O1552">
        <v>24.752187998646001</v>
      </c>
      <c r="P1552">
        <v>52.852919438285198</v>
      </c>
      <c r="Q1552">
        <v>5.3314334698613998E-2</v>
      </c>
    </row>
    <row r="1553" spans="1:17" hidden="1" x14ac:dyDescent="0.3">
      <c r="A1553" t="s">
        <v>3278</v>
      </c>
      <c r="B1553" t="s">
        <v>3279</v>
      </c>
      <c r="C1553" t="str">
        <f>IFERROR(VLOOKUP(Table1[[#This Row],[Ticker]],[1]!Table2[[Symbol]:[Industry]],2,FALSE),"-")</f>
        <v>-</v>
      </c>
      <c r="D1553" t="s">
        <v>51</v>
      </c>
      <c r="E1553">
        <v>869.68810283999903</v>
      </c>
      <c r="F1553">
        <v>301.2</v>
      </c>
      <c r="G1553">
        <v>76.728607382783196</v>
      </c>
      <c r="H1553">
        <v>20.398259029387901</v>
      </c>
      <c r="I1553">
        <v>45.658677462023803</v>
      </c>
      <c r="J1553">
        <v>12.5417525944793</v>
      </c>
      <c r="K1553">
        <v>238.54646699006099</v>
      </c>
      <c r="L1553">
        <v>190.97535178005501</v>
      </c>
      <c r="M1553">
        <v>66.200955113211606</v>
      </c>
      <c r="N1553">
        <v>1.3555646325817901</v>
      </c>
      <c r="O1553">
        <v>10.3917662682603</v>
      </c>
      <c r="P1553">
        <v>109.166666666666</v>
      </c>
      <c r="Q1553">
        <v>1.515740242447E-3</v>
      </c>
    </row>
    <row r="1554" spans="1:17" hidden="1" x14ac:dyDescent="0.3">
      <c r="A1554" t="s">
        <v>3280</v>
      </c>
      <c r="B1554" t="s">
        <v>3281</v>
      </c>
      <c r="C1554" t="str">
        <f>IFERROR(VLOOKUP(Table1[[#This Row],[Ticker]],[1]!Table2[[Symbol]:[Industry]],2,FALSE),"-")</f>
        <v>-</v>
      </c>
      <c r="D1554" t="s">
        <v>602</v>
      </c>
      <c r="E1554">
        <v>869.34586520000005</v>
      </c>
      <c r="F1554">
        <v>13.9</v>
      </c>
      <c r="G1554">
        <v>-13.5377631253352</v>
      </c>
      <c r="H1554">
        <v>-5.6198470125720501</v>
      </c>
      <c r="I1554">
        <v>-16.838875023562998</v>
      </c>
      <c r="J1554">
        <v>-3.90309353033809</v>
      </c>
      <c r="K1554">
        <v>13.7244174112273</v>
      </c>
      <c r="L1554">
        <v>13.456054474202199</v>
      </c>
      <c r="M1554">
        <v>61.553398532233103</v>
      </c>
      <c r="N1554">
        <v>0.47626022262390899</v>
      </c>
      <c r="O1554">
        <v>31.654676258992801</v>
      </c>
      <c r="P1554">
        <v>39</v>
      </c>
      <c r="Q1554">
        <v>4.4321676412852999E-2</v>
      </c>
    </row>
    <row r="1555" spans="1:17" hidden="1" x14ac:dyDescent="0.3">
      <c r="A1555" t="s">
        <v>3282</v>
      </c>
      <c r="B1555" t="s">
        <v>3283</v>
      </c>
      <c r="C1555" t="str">
        <f>IFERROR(VLOOKUP(Table1[[#This Row],[Ticker]],[1]!Table2[[Symbol]:[Industry]],2,FALSE),"-")</f>
        <v>-</v>
      </c>
      <c r="D1555" t="s">
        <v>21</v>
      </c>
      <c r="E1555">
        <v>869.25984277500004</v>
      </c>
      <c r="F1555">
        <v>467.55</v>
      </c>
      <c r="G1555">
        <v>245.53565431552701</v>
      </c>
      <c r="H1555">
        <v>34.832258715644102</v>
      </c>
      <c r="I1555">
        <v>44.116094414407897</v>
      </c>
      <c r="J1555">
        <v>9.3220543153391695</v>
      </c>
      <c r="K1555">
        <v>359.00707781139198</v>
      </c>
      <c r="L1555">
        <v>277.29439364943499</v>
      </c>
      <c r="M1555">
        <v>76.876720829589402</v>
      </c>
      <c r="N1555">
        <v>0.913778435361568</v>
      </c>
      <c r="O1555">
        <v>9.6781092931237094</v>
      </c>
      <c r="P1555">
        <v>285.29048207663698</v>
      </c>
    </row>
    <row r="1556" spans="1:17" hidden="1" x14ac:dyDescent="0.3">
      <c r="A1556" t="s">
        <v>3284</v>
      </c>
      <c r="B1556" t="s">
        <v>3285</v>
      </c>
      <c r="C1556" t="str">
        <f>IFERROR(VLOOKUP(Table1[[#This Row],[Ticker]],[1]!Table2[[Symbol]:[Industry]],2,FALSE),"-")</f>
        <v>-</v>
      </c>
      <c r="D1556" t="s">
        <v>359</v>
      </c>
      <c r="E1556">
        <v>867.23097600000006</v>
      </c>
      <c r="F1556">
        <v>8.86</v>
      </c>
      <c r="G1556">
        <v>64.869519968140295</v>
      </c>
      <c r="H1556">
        <v>-8.0971380641887194</v>
      </c>
      <c r="I1556">
        <v>-53.037644325780597</v>
      </c>
      <c r="J1556">
        <v>-2.7452919342914699</v>
      </c>
      <c r="K1556">
        <v>9.0705318597586508</v>
      </c>
      <c r="L1556">
        <v>8.2344720364394703</v>
      </c>
      <c r="M1556">
        <v>45.465082445540098</v>
      </c>
      <c r="N1556">
        <v>0.83394457091992003</v>
      </c>
      <c r="O1556">
        <v>75.507900677200894</v>
      </c>
      <c r="P1556">
        <v>121.49999999999901</v>
      </c>
      <c r="Q1556">
        <v>0.18196274247340699</v>
      </c>
    </row>
    <row r="1557" spans="1:17" hidden="1" x14ac:dyDescent="0.3">
      <c r="A1557" t="s">
        <v>3286</v>
      </c>
      <c r="B1557" t="s">
        <v>3287</v>
      </c>
      <c r="C1557" t="str">
        <f>IFERROR(VLOOKUP(Table1[[#This Row],[Ticker]],[1]!Table2[[Symbol]:[Industry]],2,FALSE),"-")</f>
        <v>-</v>
      </c>
      <c r="D1557" t="s">
        <v>51</v>
      </c>
      <c r="E1557">
        <v>865.85884643999998</v>
      </c>
      <c r="F1557">
        <v>146.54</v>
      </c>
      <c r="G1557">
        <v>4.0318651606362499</v>
      </c>
      <c r="H1557">
        <v>-2.0604580831198498</v>
      </c>
      <c r="I1557">
        <v>19.6150830989558</v>
      </c>
      <c r="J1557">
        <v>9.9287441230844902</v>
      </c>
      <c r="K1557">
        <v>139.70973570245101</v>
      </c>
      <c r="L1557">
        <v>117.503558999167</v>
      </c>
      <c r="M1557">
        <v>52.648187670057602</v>
      </c>
      <c r="N1557">
        <v>0.78738488916016103</v>
      </c>
      <c r="O1557">
        <v>26.927801282926101</v>
      </c>
      <c r="P1557">
        <v>79.034819792302997</v>
      </c>
      <c r="Q1557">
        <v>6.8857916797624999E-2</v>
      </c>
    </row>
    <row r="1558" spans="1:17" hidden="1" x14ac:dyDescent="0.3">
      <c r="A1558" t="s">
        <v>3288</v>
      </c>
      <c r="B1558" t="s">
        <v>3289</v>
      </c>
      <c r="C1558" t="str">
        <f>IFERROR(VLOOKUP(Table1[[#This Row],[Ticker]],[1]!Table2[[Symbol]:[Industry]],2,FALSE),"-")</f>
        <v>-</v>
      </c>
      <c r="D1558" t="s">
        <v>632</v>
      </c>
      <c r="E1558">
        <v>864.46282369999994</v>
      </c>
      <c r="F1558">
        <v>789.95</v>
      </c>
      <c r="G1558">
        <v>-20.829462575780401</v>
      </c>
      <c r="H1558">
        <v>-8.42331046383981</v>
      </c>
      <c r="I1558">
        <v>-19.956594121161199</v>
      </c>
      <c r="J1558">
        <v>-3.7911532318306298</v>
      </c>
      <c r="K1558">
        <v>813.44118118976701</v>
      </c>
      <c r="L1558">
        <v>822.59270106866302</v>
      </c>
      <c r="M1558">
        <v>44.828037295969899</v>
      </c>
      <c r="N1558">
        <v>0.65545112704368202</v>
      </c>
      <c r="O1558">
        <v>26.425723147034599</v>
      </c>
      <c r="P1558">
        <v>12.0496453900709</v>
      </c>
    </row>
    <row r="1559" spans="1:17" hidden="1" x14ac:dyDescent="0.3">
      <c r="A1559" t="s">
        <v>3290</v>
      </c>
      <c r="B1559" t="s">
        <v>3291</v>
      </c>
      <c r="C1559" t="str">
        <f>IFERROR(VLOOKUP(Table1[[#This Row],[Ticker]],[1]!Table2[[Symbol]:[Industry]],2,FALSE),"-")</f>
        <v>-</v>
      </c>
      <c r="D1559" t="s">
        <v>226</v>
      </c>
      <c r="E1559">
        <v>863.39623375999997</v>
      </c>
      <c r="F1559">
        <v>1626.4</v>
      </c>
      <c r="G1559">
        <v>-32.789119920811999</v>
      </c>
      <c r="H1559">
        <v>-8.0021793740880902</v>
      </c>
      <c r="I1559">
        <v>-11.820159967246701</v>
      </c>
      <c r="J1559">
        <v>2.8010824244985302</v>
      </c>
      <c r="K1559">
        <v>1664.53068205305</v>
      </c>
      <c r="L1559">
        <v>1614.1525869759901</v>
      </c>
      <c r="M1559">
        <v>51.742011675967703</v>
      </c>
      <c r="N1559">
        <v>0.56187120464522</v>
      </c>
      <c r="O1559">
        <v>24.508116084604001</v>
      </c>
      <c r="P1559">
        <v>25.765542839467901</v>
      </c>
      <c r="Q1559">
        <v>0.139175677075729</v>
      </c>
    </row>
    <row r="1560" spans="1:17" hidden="1" x14ac:dyDescent="0.3">
      <c r="A1560" t="s">
        <v>3292</v>
      </c>
      <c r="B1560" t="s">
        <v>3293</v>
      </c>
      <c r="C1560" t="str">
        <f>IFERROR(VLOOKUP(Table1[[#This Row],[Ticker]],[1]!Table2[[Symbol]:[Industry]],2,FALSE),"-")</f>
        <v>-</v>
      </c>
      <c r="D1560" t="s">
        <v>402</v>
      </c>
      <c r="E1560">
        <v>862.13609403999999</v>
      </c>
      <c r="F1560">
        <v>132.13</v>
      </c>
      <c r="G1560">
        <v>-0.125759666314575</v>
      </c>
      <c r="H1560">
        <v>-5.4183291772498698</v>
      </c>
      <c r="I1560">
        <v>-59.033194192167201</v>
      </c>
      <c r="J1560">
        <v>7.0121254566939397</v>
      </c>
      <c r="K1560">
        <v>163.026226041543</v>
      </c>
      <c r="L1560">
        <v>169.46043928043201</v>
      </c>
      <c r="M1560">
        <v>64.302408567241699</v>
      </c>
      <c r="N1560">
        <v>4.9235856066396204</v>
      </c>
      <c r="O1560">
        <v>125.72466510255001</v>
      </c>
      <c r="P1560">
        <v>36.216494845360799</v>
      </c>
      <c r="Q1560">
        <v>2.0131747197865001E-2</v>
      </c>
    </row>
    <row r="1561" spans="1:17" hidden="1" x14ac:dyDescent="0.3">
      <c r="A1561" t="s">
        <v>3294</v>
      </c>
      <c r="B1561" t="s">
        <v>3295</v>
      </c>
      <c r="C1561" t="str">
        <f>IFERROR(VLOOKUP(Table1[[#This Row],[Ticker]],[1]!Table2[[Symbol]:[Industry]],2,FALSE),"-")</f>
        <v>-</v>
      </c>
      <c r="D1561" t="s">
        <v>46</v>
      </c>
      <c r="E1561">
        <v>861.95372677499995</v>
      </c>
      <c r="F1561">
        <v>350.25</v>
      </c>
      <c r="G1561">
        <v>327.09140766948002</v>
      </c>
      <c r="H1561">
        <v>54.479052153005497</v>
      </c>
      <c r="I1561">
        <v>8.1791250359412899</v>
      </c>
      <c r="J1561">
        <v>5.2473083066308996</v>
      </c>
      <c r="K1561">
        <v>273.24043188000002</v>
      </c>
      <c r="L1561">
        <v>267.383295376999</v>
      </c>
      <c r="M1561">
        <v>61.268364944856302</v>
      </c>
      <c r="N1561">
        <v>1.8234894176993</v>
      </c>
      <c r="O1561">
        <v>32.8907922912205</v>
      </c>
      <c r="P1561">
        <v>379.79452054794501</v>
      </c>
    </row>
    <row r="1562" spans="1:17" hidden="1" x14ac:dyDescent="0.3">
      <c r="A1562" t="s">
        <v>3296</v>
      </c>
      <c r="B1562" t="s">
        <v>3297</v>
      </c>
      <c r="C1562" t="str">
        <f>IFERROR(VLOOKUP(Table1[[#This Row],[Ticker]],[1]!Table2[[Symbol]:[Industry]],2,FALSE),"-")</f>
        <v>-</v>
      </c>
      <c r="D1562" t="s">
        <v>561</v>
      </c>
      <c r="E1562">
        <v>860.75767343999996</v>
      </c>
      <c r="F1562">
        <v>640.04999999999995</v>
      </c>
      <c r="G1562">
        <v>36.975992929559098</v>
      </c>
      <c r="H1562">
        <v>-6.5158255750567902</v>
      </c>
      <c r="I1562">
        <v>9.8905135860968798</v>
      </c>
      <c r="J1562">
        <v>-0.13623487261120301</v>
      </c>
      <c r="K1562">
        <v>618.52594218784805</v>
      </c>
      <c r="L1562">
        <v>544.86873750244695</v>
      </c>
      <c r="M1562">
        <v>59.133792353399699</v>
      </c>
      <c r="N1562">
        <v>0.40955003207531598</v>
      </c>
      <c r="O1562">
        <v>16.1159284430904</v>
      </c>
      <c r="P1562">
        <v>94.013337374962106</v>
      </c>
      <c r="Q1562">
        <v>0.106565915224724</v>
      </c>
    </row>
    <row r="1563" spans="1:17" hidden="1" x14ac:dyDescent="0.3">
      <c r="A1563" t="s">
        <v>3298</v>
      </c>
      <c r="B1563" t="s">
        <v>3299</v>
      </c>
      <c r="C1563" t="str">
        <f>IFERROR(VLOOKUP(Table1[[#This Row],[Ticker]],[1]!Table2[[Symbol]:[Industry]],2,FALSE),"-")</f>
        <v>-</v>
      </c>
      <c r="D1563" t="s">
        <v>938</v>
      </c>
      <c r="E1563">
        <v>860.71217569999999</v>
      </c>
      <c r="F1563">
        <v>461.5</v>
      </c>
      <c r="G1563">
        <v>-1.73248990427488</v>
      </c>
      <c r="H1563">
        <v>22.864838550952602</v>
      </c>
      <c r="I1563">
        <v>30.488630941108902</v>
      </c>
      <c r="J1563">
        <v>26.456215189222</v>
      </c>
      <c r="K1563">
        <v>364.51633858811903</v>
      </c>
      <c r="L1563">
        <v>341.46624978641199</v>
      </c>
      <c r="M1563">
        <v>90.017811852331107</v>
      </c>
      <c r="N1563">
        <v>3.4134387756622302</v>
      </c>
      <c r="O1563">
        <v>3.6728060671722602</v>
      </c>
      <c r="P1563">
        <v>93.907563025209996</v>
      </c>
      <c r="Q1563">
        <v>9.4553056330412E-2</v>
      </c>
    </row>
    <row r="1564" spans="1:17" hidden="1" x14ac:dyDescent="0.3">
      <c r="A1564" t="s">
        <v>3300</v>
      </c>
      <c r="B1564" t="s">
        <v>3301</v>
      </c>
      <c r="C1564" t="str">
        <f>IFERROR(VLOOKUP(Table1[[#This Row],[Ticker]],[1]!Table2[[Symbol]:[Industry]],2,FALSE),"-")</f>
        <v>-</v>
      </c>
      <c r="D1564" t="s">
        <v>577</v>
      </c>
      <c r="E1564">
        <v>860.58960000000002</v>
      </c>
      <c r="F1564">
        <v>1379.15</v>
      </c>
      <c r="G1564">
        <v>1.1549795451359399</v>
      </c>
      <c r="H1564">
        <v>-10.8200381805782</v>
      </c>
      <c r="I1564">
        <v>31.8792006801722</v>
      </c>
      <c r="J1564">
        <v>-3.2591132004627799</v>
      </c>
      <c r="K1564">
        <v>1282.2427223995701</v>
      </c>
      <c r="L1564">
        <v>1119.791253956</v>
      </c>
      <c r="M1564">
        <v>62.185566916975901</v>
      </c>
      <c r="N1564">
        <v>0.38010624460695303</v>
      </c>
      <c r="O1564">
        <v>13.7657252655621</v>
      </c>
      <c r="P1564">
        <v>72.393749999999997</v>
      </c>
      <c r="Q1564">
        <v>3.2650098572676998E-2</v>
      </c>
    </row>
    <row r="1565" spans="1:17" hidden="1" x14ac:dyDescent="0.3">
      <c r="A1565" t="s">
        <v>3302</v>
      </c>
      <c r="B1565" t="s">
        <v>3303</v>
      </c>
      <c r="C1565" t="str">
        <f>IFERROR(VLOOKUP(Table1[[#This Row],[Ticker]],[1]!Table2[[Symbol]:[Industry]],2,FALSE),"-")</f>
        <v>-</v>
      </c>
      <c r="D1565" t="s">
        <v>1318</v>
      </c>
      <c r="E1565">
        <v>857.94974485499995</v>
      </c>
      <c r="F1565">
        <v>370.65</v>
      </c>
      <c r="G1565">
        <v>96.772187768087207</v>
      </c>
      <c r="H1565">
        <v>32.445953323246599</v>
      </c>
      <c r="I1565">
        <v>113.926998536141</v>
      </c>
      <c r="J1565">
        <v>9.0385857898915098</v>
      </c>
      <c r="M1565">
        <v>80.973571119301894</v>
      </c>
      <c r="O1565">
        <v>0.89032780250910504</v>
      </c>
      <c r="P1565">
        <v>137.901155327342</v>
      </c>
    </row>
    <row r="1566" spans="1:17" hidden="1" x14ac:dyDescent="0.3">
      <c r="A1566" t="s">
        <v>3304</v>
      </c>
      <c r="B1566" t="s">
        <v>3305</v>
      </c>
      <c r="C1566" t="str">
        <f>IFERROR(VLOOKUP(Table1[[#This Row],[Ticker]],[1]!Table2[[Symbol]:[Industry]],2,FALSE),"-")</f>
        <v>-</v>
      </c>
      <c r="D1566" t="s">
        <v>561</v>
      </c>
      <c r="E1566">
        <v>856.83</v>
      </c>
      <c r="F1566">
        <v>78</v>
      </c>
      <c r="G1566">
        <v>-41.319999933070797</v>
      </c>
      <c r="H1566">
        <v>0.37321233098103401</v>
      </c>
      <c r="I1566">
        <v>-21.579448661977398</v>
      </c>
      <c r="J1566">
        <v>-5.4027538192021396</v>
      </c>
      <c r="K1566">
        <v>77.028187744586106</v>
      </c>
      <c r="L1566">
        <v>79.261760239671204</v>
      </c>
      <c r="M1566">
        <v>54.666512757340897</v>
      </c>
      <c r="N1566">
        <v>0.82373926067946002</v>
      </c>
      <c r="O1566">
        <v>51.858974358974301</v>
      </c>
      <c r="P1566">
        <v>18.181818181818102</v>
      </c>
      <c r="Q1566">
        <v>3.541247367067E-3</v>
      </c>
    </row>
    <row r="1567" spans="1:17" hidden="1" x14ac:dyDescent="0.3">
      <c r="A1567" t="s">
        <v>3306</v>
      </c>
      <c r="B1567" t="s">
        <v>3307</v>
      </c>
      <c r="C1567" t="str">
        <f>IFERROR(VLOOKUP(Table1[[#This Row],[Ticker]],[1]!Table2[[Symbol]:[Industry]],2,FALSE),"-")</f>
        <v>-</v>
      </c>
      <c r="D1567" t="s">
        <v>650</v>
      </c>
      <c r="E1567">
        <v>856.13941454999997</v>
      </c>
      <c r="F1567">
        <v>36.75</v>
      </c>
      <c r="G1567">
        <v>-35.1392599117735</v>
      </c>
      <c r="H1567">
        <v>-19.259042905120801</v>
      </c>
      <c r="I1567">
        <v>-1.33730762544391</v>
      </c>
      <c r="J1567">
        <v>-1.3717983931209601</v>
      </c>
      <c r="K1567">
        <v>37.777378648733603</v>
      </c>
      <c r="L1567">
        <v>33.274881240398599</v>
      </c>
      <c r="M1567">
        <v>37.072582037743999</v>
      </c>
      <c r="N1567">
        <v>0.14760406063367101</v>
      </c>
      <c r="O1567">
        <v>43.401360544217702</v>
      </c>
      <c r="P1567">
        <v>58.064516129032199</v>
      </c>
      <c r="Q1567">
        <v>-2.2787178581588002E-2</v>
      </c>
    </row>
    <row r="1568" spans="1:17" hidden="1" x14ac:dyDescent="0.3">
      <c r="A1568" t="s">
        <v>3308</v>
      </c>
      <c r="B1568" t="s">
        <v>3309</v>
      </c>
      <c r="C1568" t="str">
        <f>IFERROR(VLOOKUP(Table1[[#This Row],[Ticker]],[1]!Table2[[Symbol]:[Industry]],2,FALSE),"-")</f>
        <v>-</v>
      </c>
      <c r="D1568" t="s">
        <v>136</v>
      </c>
      <c r="E1568">
        <v>855.93974207999997</v>
      </c>
      <c r="F1568">
        <v>185.6</v>
      </c>
      <c r="G1568">
        <v>231.298539840611</v>
      </c>
      <c r="H1568">
        <v>-18.557815850901001</v>
      </c>
      <c r="I1568">
        <v>27.894465449598599</v>
      </c>
      <c r="J1568">
        <v>-7.9248165981672702</v>
      </c>
      <c r="K1568">
        <v>197.567118773619</v>
      </c>
      <c r="L1568">
        <v>143.35038848367401</v>
      </c>
      <c r="M1568">
        <v>28.3510722329823</v>
      </c>
      <c r="N1568">
        <v>0.38237102899789099</v>
      </c>
      <c r="O1568">
        <v>44.612068965517203</v>
      </c>
      <c r="P1568">
        <v>278.00407331975498</v>
      </c>
      <c r="Q1568">
        <v>0.17513256586172099</v>
      </c>
    </row>
    <row r="1569" spans="1:17" hidden="1" x14ac:dyDescent="0.3">
      <c r="A1569" t="s">
        <v>3310</v>
      </c>
      <c r="B1569" t="s">
        <v>3311</v>
      </c>
      <c r="C1569" t="str">
        <f>IFERROR(VLOOKUP(Table1[[#This Row],[Ticker]],[1]!Table2[[Symbol]:[Industry]],2,FALSE),"-")</f>
        <v>-</v>
      </c>
      <c r="D1569" t="s">
        <v>359</v>
      </c>
      <c r="E1569">
        <v>855.625</v>
      </c>
      <c r="F1569">
        <v>273.8</v>
      </c>
      <c r="G1569">
        <v>-6.4112101223282698</v>
      </c>
      <c r="H1569">
        <v>-5.2552646744379503</v>
      </c>
      <c r="I1569">
        <v>10.5491122792069</v>
      </c>
      <c r="J1569">
        <v>-0.96494808503830898</v>
      </c>
      <c r="K1569">
        <v>257.58483367349999</v>
      </c>
      <c r="L1569">
        <v>235.72333848062601</v>
      </c>
      <c r="M1569">
        <v>51.141395132265302</v>
      </c>
      <c r="N1569">
        <v>0.37271955729948902</v>
      </c>
      <c r="O1569">
        <v>18.334550766983199</v>
      </c>
      <c r="P1569">
        <v>45.406266595857602</v>
      </c>
      <c r="Q1569">
        <v>-2.2833337746615001E-2</v>
      </c>
    </row>
    <row r="1570" spans="1:17" hidden="1" x14ac:dyDescent="0.3">
      <c r="A1570" t="s">
        <v>3312</v>
      </c>
      <c r="B1570" t="s">
        <v>3313</v>
      </c>
      <c r="C1570" t="str">
        <f>IFERROR(VLOOKUP(Table1[[#This Row],[Ticker]],[1]!Table2[[Symbol]:[Industry]],2,FALSE),"-")</f>
        <v>-</v>
      </c>
      <c r="D1570" t="s">
        <v>80</v>
      </c>
      <c r="E1570">
        <v>854.80442635999998</v>
      </c>
      <c r="F1570">
        <v>92.74</v>
      </c>
      <c r="G1570">
        <v>-40.682677834057401</v>
      </c>
      <c r="H1570">
        <v>-6.7421079743068804</v>
      </c>
      <c r="I1570">
        <v>-30.0817903142473</v>
      </c>
      <c r="J1570">
        <v>-0.89291838089962405</v>
      </c>
      <c r="K1570">
        <v>94.986391089840396</v>
      </c>
      <c r="L1570">
        <v>94.0417321350957</v>
      </c>
      <c r="M1570">
        <v>38.397948219099803</v>
      </c>
      <c r="N1570">
        <v>0.318521181994258</v>
      </c>
      <c r="O1570">
        <v>50.097045503558299</v>
      </c>
      <c r="P1570">
        <v>22.0263157894736</v>
      </c>
      <c r="Q1570">
        <v>-5.6112672941212999E-2</v>
      </c>
    </row>
    <row r="1571" spans="1:17" hidden="1" x14ac:dyDescent="0.3">
      <c r="A1571" t="s">
        <v>3314</v>
      </c>
      <c r="B1571" t="s">
        <v>3315</v>
      </c>
      <c r="C1571" t="str">
        <f>IFERROR(VLOOKUP(Table1[[#This Row],[Ticker]],[1]!Table2[[Symbol]:[Industry]],2,FALSE),"-")</f>
        <v>-</v>
      </c>
      <c r="D1571" t="s">
        <v>156</v>
      </c>
      <c r="E1571">
        <v>853.43945251499997</v>
      </c>
      <c r="F1571">
        <v>992.55</v>
      </c>
      <c r="G1571">
        <v>-62.836848612637397</v>
      </c>
      <c r="H1571">
        <v>-6.4769932169616302</v>
      </c>
      <c r="I1571">
        <v>-23.949658613303399</v>
      </c>
      <c r="J1571">
        <v>-3.5530579937353899</v>
      </c>
      <c r="K1571">
        <v>1049.8726887436701</v>
      </c>
      <c r="L1571">
        <v>1136.7459458867099</v>
      </c>
      <c r="M1571">
        <v>34.917464036873497</v>
      </c>
      <c r="N1571">
        <v>0.90840997716554195</v>
      </c>
      <c r="O1571">
        <v>62.712205934209798</v>
      </c>
      <c r="P1571">
        <v>10.075413108572601</v>
      </c>
      <c r="Q1571">
        <v>9.2926721023560005E-2</v>
      </c>
    </row>
    <row r="1572" spans="1:17" hidden="1" x14ac:dyDescent="0.3">
      <c r="A1572" t="s">
        <v>3316</v>
      </c>
      <c r="B1572" t="s">
        <v>3317</v>
      </c>
      <c r="C1572" t="str">
        <f>IFERROR(VLOOKUP(Table1[[#This Row],[Ticker]],[1]!Table2[[Symbol]:[Industry]],2,FALSE),"-")</f>
        <v>-</v>
      </c>
      <c r="D1572" t="s">
        <v>262</v>
      </c>
      <c r="E1572">
        <v>852.85561840000003</v>
      </c>
      <c r="F1572">
        <v>175.85</v>
      </c>
      <c r="G1572">
        <v>6.0932208903336997</v>
      </c>
      <c r="H1572">
        <v>-13.3659668150634</v>
      </c>
      <c r="I1572">
        <v>18.286020629169201</v>
      </c>
      <c r="J1572">
        <v>1.01964977221326</v>
      </c>
      <c r="K1572">
        <v>170.47075419232701</v>
      </c>
      <c r="L1572">
        <v>142.63117934586401</v>
      </c>
      <c r="M1572">
        <v>43.125671191056398</v>
      </c>
      <c r="N1572">
        <v>0.202757633667352</v>
      </c>
      <c r="O1572">
        <v>18.481660506113101</v>
      </c>
      <c r="P1572">
        <v>64.192343604108302</v>
      </c>
    </row>
    <row r="1573" spans="1:17" hidden="1" x14ac:dyDescent="0.3">
      <c r="A1573" t="s">
        <v>3318</v>
      </c>
      <c r="B1573" t="s">
        <v>3319</v>
      </c>
      <c r="C1573" t="str">
        <f>IFERROR(VLOOKUP(Table1[[#This Row],[Ticker]],[1]!Table2[[Symbol]:[Industry]],2,FALSE),"-")</f>
        <v>-</v>
      </c>
      <c r="D1573" t="s">
        <v>770</v>
      </c>
      <c r="E1573">
        <v>852.67979634200003</v>
      </c>
      <c r="F1573">
        <v>201.19</v>
      </c>
      <c r="G1573">
        <v>-17.709712393700698</v>
      </c>
      <c r="H1573">
        <v>-16.778423130331799</v>
      </c>
      <c r="I1573">
        <v>-46.103790728570502</v>
      </c>
      <c r="J1573">
        <v>-2.6927409679379402</v>
      </c>
      <c r="K1573">
        <v>200.94745726867399</v>
      </c>
      <c r="L1573">
        <v>215.628066407598</v>
      </c>
      <c r="M1573">
        <v>71.650581859225596</v>
      </c>
      <c r="N1573">
        <v>1.9238526864068399</v>
      </c>
      <c r="O1573">
        <v>65.515184651324603</v>
      </c>
      <c r="P1573">
        <v>20.113432835820898</v>
      </c>
    </row>
    <row r="1574" spans="1:17" hidden="1" x14ac:dyDescent="0.3">
      <c r="A1574" t="s">
        <v>3320</v>
      </c>
      <c r="B1574" t="s">
        <v>3321</v>
      </c>
      <c r="C1574" t="str">
        <f>IFERROR(VLOOKUP(Table1[[#This Row],[Ticker]],[1]!Table2[[Symbol]:[Industry]],2,FALSE),"-")</f>
        <v>-</v>
      </c>
      <c r="D1574" t="s">
        <v>632</v>
      </c>
      <c r="E1574">
        <v>850.69383749999997</v>
      </c>
      <c r="F1574">
        <v>1456.2</v>
      </c>
      <c r="G1574">
        <v>-9.5484183394212607</v>
      </c>
      <c r="H1574">
        <v>3.96267531277232</v>
      </c>
      <c r="I1574">
        <v>-6.4283659923643404</v>
      </c>
      <c r="J1574">
        <v>-4.8159057070781603</v>
      </c>
      <c r="K1574">
        <v>1434.40293494151</v>
      </c>
      <c r="L1574">
        <v>1373.55552942332</v>
      </c>
      <c r="M1574">
        <v>48.905717852993597</v>
      </c>
      <c r="N1574">
        <v>0.85660347299665396</v>
      </c>
      <c r="O1574">
        <v>11.708556516961901</v>
      </c>
      <c r="P1574">
        <v>28.867256637168101</v>
      </c>
      <c r="Q1574">
        <v>-4.3249653277268998E-2</v>
      </c>
    </row>
    <row r="1575" spans="1:17" hidden="1" x14ac:dyDescent="0.3">
      <c r="A1575" t="s">
        <v>3322</v>
      </c>
      <c r="B1575" t="s">
        <v>3323</v>
      </c>
      <c r="C1575" t="str">
        <f>IFERROR(VLOOKUP(Table1[[#This Row],[Ticker]],[1]!Table2[[Symbol]:[Industry]],2,FALSE),"-")</f>
        <v>-</v>
      </c>
      <c r="D1575" t="s">
        <v>139</v>
      </c>
      <c r="E1575">
        <v>850.645775512</v>
      </c>
      <c r="F1575">
        <v>63.37</v>
      </c>
      <c r="G1575">
        <v>73.579237217183405</v>
      </c>
      <c r="H1575">
        <v>36.493161304459903</v>
      </c>
      <c r="I1575">
        <v>24.910348084752499</v>
      </c>
      <c r="J1575">
        <v>-1.5927405334179301</v>
      </c>
      <c r="K1575">
        <v>52.4091113526882</v>
      </c>
      <c r="L1575">
        <v>44.517751305914402</v>
      </c>
      <c r="M1575">
        <v>61.3754407953125</v>
      </c>
      <c r="N1575">
        <v>1.30967913608556</v>
      </c>
      <c r="O1575">
        <v>9.5944453211298697</v>
      </c>
      <c r="P1575">
        <v>134.70370370370301</v>
      </c>
      <c r="Q1575">
        <v>0.122895667596538</v>
      </c>
    </row>
    <row r="1576" spans="1:17" hidden="1" x14ac:dyDescent="0.3">
      <c r="A1576" t="s">
        <v>3324</v>
      </c>
      <c r="B1576" t="s">
        <v>3325</v>
      </c>
      <c r="C1576" t="str">
        <f>IFERROR(VLOOKUP(Table1[[#This Row],[Ticker]],[1]!Table2[[Symbol]:[Industry]],2,FALSE),"-")</f>
        <v>-</v>
      </c>
      <c r="D1576" t="s">
        <v>3326</v>
      </c>
      <c r="E1576">
        <v>848.03598480000005</v>
      </c>
      <c r="F1576">
        <v>5.37</v>
      </c>
      <c r="G1576">
        <v>-4.97203382690184</v>
      </c>
      <c r="H1576">
        <v>-17.613436697206598</v>
      </c>
      <c r="I1576">
        <v>-69.042407403714407</v>
      </c>
      <c r="J1576">
        <v>6.4798079133636302</v>
      </c>
      <c r="K1576">
        <v>7.2667884180892504</v>
      </c>
      <c r="L1576">
        <v>8.9772971013687695</v>
      </c>
      <c r="M1576">
        <v>56.5520653281054</v>
      </c>
      <c r="N1576">
        <v>0.98466088508490002</v>
      </c>
      <c r="O1576">
        <v>216.57355679701999</v>
      </c>
      <c r="P1576">
        <v>27.857142857142801</v>
      </c>
      <c r="Q1576">
        <v>2.3131623290238001E-2</v>
      </c>
    </row>
    <row r="1577" spans="1:17" hidden="1" x14ac:dyDescent="0.3">
      <c r="A1577" t="s">
        <v>3327</v>
      </c>
      <c r="B1577" t="s">
        <v>3328</v>
      </c>
      <c r="C1577" t="str">
        <f>IFERROR(VLOOKUP(Table1[[#This Row],[Ticker]],[1]!Table2[[Symbol]:[Industry]],2,FALSE),"-")</f>
        <v>-</v>
      </c>
      <c r="D1577" t="s">
        <v>306</v>
      </c>
      <c r="E1577">
        <v>848.01656800000001</v>
      </c>
      <c r="F1577">
        <v>99.8</v>
      </c>
      <c r="G1577">
        <v>0.84094508571525095</v>
      </c>
      <c r="H1577">
        <v>-11.6941488300219</v>
      </c>
      <c r="I1577">
        <v>-0.88021569776375197</v>
      </c>
      <c r="J1577">
        <v>3.8087416156982798</v>
      </c>
      <c r="K1577">
        <v>103.768185587704</v>
      </c>
      <c r="L1577">
        <v>95.735509953108703</v>
      </c>
      <c r="M1577">
        <v>48.9248288003459</v>
      </c>
      <c r="N1577">
        <v>0.37888034918498098</v>
      </c>
      <c r="O1577">
        <v>27.154308617234399</v>
      </c>
      <c r="P1577">
        <v>39.385474860335201</v>
      </c>
      <c r="Q1577">
        <v>-5.9648495946262002E-2</v>
      </c>
    </row>
    <row r="1578" spans="1:17" hidden="1" x14ac:dyDescent="0.3">
      <c r="A1578" t="s">
        <v>3329</v>
      </c>
      <c r="B1578" t="s">
        <v>3330</v>
      </c>
      <c r="C1578" t="str">
        <f>IFERROR(VLOOKUP(Table1[[#This Row],[Ticker]],[1]!Table2[[Symbol]:[Industry]],2,FALSE),"-")</f>
        <v>-</v>
      </c>
      <c r="D1578" t="s">
        <v>139</v>
      </c>
      <c r="E1578">
        <v>842.42900276499995</v>
      </c>
      <c r="F1578">
        <v>402.85</v>
      </c>
      <c r="G1578">
        <v>88.965538018531007</v>
      </c>
      <c r="H1578">
        <v>0.81923695513311201</v>
      </c>
      <c r="I1578">
        <v>32.365674664142603</v>
      </c>
      <c r="J1578">
        <v>-1.2001968908742999</v>
      </c>
      <c r="K1578">
        <v>371.606978308225</v>
      </c>
      <c r="L1578">
        <v>306.63141951049101</v>
      </c>
      <c r="M1578">
        <v>65.931674729851295</v>
      </c>
      <c r="N1578">
        <v>0.70157927955170896</v>
      </c>
      <c r="O1578">
        <v>3.87240908526746</v>
      </c>
      <c r="P1578">
        <v>127.920792079207</v>
      </c>
      <c r="Q1578">
        <v>0.113190680076255</v>
      </c>
    </row>
    <row r="1579" spans="1:17" hidden="1" x14ac:dyDescent="0.3">
      <c r="A1579" t="s">
        <v>3331</v>
      </c>
      <c r="B1579" t="s">
        <v>3332</v>
      </c>
      <c r="C1579" t="str">
        <f>IFERROR(VLOOKUP(Table1[[#This Row],[Ticker]],[1]!Table2[[Symbol]:[Industry]],2,FALSE),"-")</f>
        <v>-</v>
      </c>
      <c r="D1579" t="s">
        <v>402</v>
      </c>
      <c r="E1579">
        <v>841.61468430000002</v>
      </c>
      <c r="F1579">
        <v>581.1</v>
      </c>
      <c r="G1579">
        <v>186.38914320204901</v>
      </c>
      <c r="H1579">
        <v>5.4038068122294201</v>
      </c>
      <c r="I1579">
        <v>67.736876225172097</v>
      </c>
      <c r="J1579">
        <v>0.338157112996956</v>
      </c>
      <c r="K1579">
        <v>516.269695668797</v>
      </c>
      <c r="M1579">
        <v>57.944963967185203</v>
      </c>
      <c r="N1579">
        <v>0.55734317343173401</v>
      </c>
      <c r="O1579">
        <v>7.5546377559800399</v>
      </c>
      <c r="P1579">
        <v>268.71827411167499</v>
      </c>
    </row>
    <row r="1580" spans="1:17" hidden="1" x14ac:dyDescent="0.3">
      <c r="A1580" t="s">
        <v>3333</v>
      </c>
      <c r="B1580" t="s">
        <v>3334</v>
      </c>
      <c r="C1580" t="str">
        <f>IFERROR(VLOOKUP(Table1[[#This Row],[Ticker]],[1]!Table2[[Symbol]:[Industry]],2,FALSE),"-")</f>
        <v>-</v>
      </c>
      <c r="D1580" t="s">
        <v>650</v>
      </c>
      <c r="E1580">
        <v>834.75</v>
      </c>
      <c r="F1580">
        <v>278.25</v>
      </c>
      <c r="G1580">
        <v>-36.795554088237999</v>
      </c>
      <c r="H1580">
        <v>-5.5646437825318804</v>
      </c>
      <c r="I1580">
        <v>-20.990330937003801</v>
      </c>
      <c r="J1580">
        <v>3.2182807304334999</v>
      </c>
      <c r="K1580">
        <v>268.35999747623299</v>
      </c>
      <c r="L1580">
        <v>259.87102768729397</v>
      </c>
      <c r="M1580">
        <v>56.157675091884101</v>
      </c>
      <c r="N1580">
        <v>0.48352000055699201</v>
      </c>
      <c r="O1580">
        <v>54.429469901167998</v>
      </c>
      <c r="P1580">
        <v>33.133971291865997</v>
      </c>
      <c r="Q1580">
        <v>0.110680489585952</v>
      </c>
    </row>
    <row r="1581" spans="1:17" hidden="1" x14ac:dyDescent="0.3">
      <c r="A1581" t="s">
        <v>3335</v>
      </c>
      <c r="B1581" t="s">
        <v>3336</v>
      </c>
      <c r="C1581" t="str">
        <f>IFERROR(VLOOKUP(Table1[[#This Row],[Ticker]],[1]!Table2[[Symbol]:[Industry]],2,FALSE),"-")</f>
        <v>-</v>
      </c>
      <c r="D1581" t="s">
        <v>2598</v>
      </c>
      <c r="E1581">
        <v>834.68823880000002</v>
      </c>
      <c r="F1581">
        <v>30.44</v>
      </c>
      <c r="G1581">
        <v>-56.364687639799698</v>
      </c>
      <c r="H1581">
        <v>2.4507859076421199</v>
      </c>
      <c r="I1581">
        <v>-45.0414641046615</v>
      </c>
      <c r="J1581">
        <v>10.0268983441005</v>
      </c>
      <c r="K1581">
        <v>30.146282731864599</v>
      </c>
      <c r="L1581">
        <v>35.448450228501798</v>
      </c>
      <c r="M1581">
        <v>61.612336926905002</v>
      </c>
      <c r="N1581">
        <v>1.3342888867132801</v>
      </c>
      <c r="O1581">
        <v>93.823915900131396</v>
      </c>
      <c r="P1581">
        <v>17.031910803536999</v>
      </c>
      <c r="Q1581">
        <v>2.4512079282959998E-2</v>
      </c>
    </row>
    <row r="1582" spans="1:17" hidden="1" x14ac:dyDescent="0.3">
      <c r="A1582" t="s">
        <v>3337</v>
      </c>
      <c r="B1582" t="s">
        <v>3338</v>
      </c>
      <c r="C1582" t="str">
        <f>IFERROR(VLOOKUP(Table1[[#This Row],[Ticker]],[1]!Table2[[Symbol]:[Industry]],2,FALSE),"-")</f>
        <v>-</v>
      </c>
      <c r="D1582" t="s">
        <v>113</v>
      </c>
      <c r="E1582">
        <v>834.21798980000005</v>
      </c>
      <c r="F1582">
        <v>646.75</v>
      </c>
      <c r="G1582">
        <v>106.792294773574</v>
      </c>
      <c r="H1582">
        <v>6.5741969783257197</v>
      </c>
      <c r="I1582">
        <v>21.543612542044499</v>
      </c>
      <c r="J1582">
        <v>9.4207111749490302</v>
      </c>
      <c r="K1582">
        <v>613.88265951326298</v>
      </c>
      <c r="L1582">
        <v>517.73480505345799</v>
      </c>
      <c r="M1582">
        <v>66.024780611064301</v>
      </c>
      <c r="N1582">
        <v>2.0397437621168599</v>
      </c>
      <c r="O1582">
        <v>23.115577889447199</v>
      </c>
      <c r="P1582">
        <v>165.183489969639</v>
      </c>
      <c r="Q1582">
        <v>0.135608387859318</v>
      </c>
    </row>
    <row r="1583" spans="1:17" hidden="1" x14ac:dyDescent="0.3">
      <c r="A1583" t="s">
        <v>3339</v>
      </c>
      <c r="B1583" t="s">
        <v>3340</v>
      </c>
      <c r="C1583" t="str">
        <f>IFERROR(VLOOKUP(Table1[[#This Row],[Ticker]],[1]!Table2[[Symbol]:[Industry]],2,FALSE),"-")</f>
        <v>-</v>
      </c>
      <c r="D1583" t="s">
        <v>262</v>
      </c>
      <c r="E1583">
        <v>832.14829663499995</v>
      </c>
      <c r="F1583">
        <v>2112.85</v>
      </c>
      <c r="G1583">
        <v>177.25818393575099</v>
      </c>
      <c r="H1583">
        <v>43.743572678014097</v>
      </c>
      <c r="I1583">
        <v>56.279741419005397</v>
      </c>
      <c r="J1583">
        <v>1.5581026491103001</v>
      </c>
      <c r="K1583">
        <v>1692.3626741242699</v>
      </c>
      <c r="L1583">
        <v>1314.5124819156299</v>
      </c>
      <c r="M1583">
        <v>65.521636306003003</v>
      </c>
      <c r="N1583">
        <v>2.4167298338376302</v>
      </c>
      <c r="O1583">
        <v>14.1396691672385</v>
      </c>
      <c r="P1583">
        <v>251.555740432612</v>
      </c>
      <c r="Q1583">
        <v>0.19757395864180499</v>
      </c>
    </row>
    <row r="1584" spans="1:17" hidden="1" x14ac:dyDescent="0.3">
      <c r="A1584" t="s">
        <v>3341</v>
      </c>
      <c r="B1584" t="s">
        <v>3342</v>
      </c>
      <c r="C1584" t="str">
        <f>IFERROR(VLOOKUP(Table1[[#This Row],[Ticker]],[1]!Table2[[Symbol]:[Industry]],2,FALSE),"-")</f>
        <v>-</v>
      </c>
      <c r="D1584" t="s">
        <v>412</v>
      </c>
      <c r="E1584">
        <v>824.98982720000004</v>
      </c>
      <c r="F1584">
        <v>79.239999999999995</v>
      </c>
      <c r="G1584">
        <v>15.538740655709599</v>
      </c>
      <c r="H1584">
        <v>-4.6682971029812297</v>
      </c>
      <c r="I1584">
        <v>4.6047554927850003</v>
      </c>
      <c r="J1584">
        <v>2.2376412060547</v>
      </c>
      <c r="K1584">
        <v>74.540272342871802</v>
      </c>
      <c r="L1584">
        <v>68.053955032940195</v>
      </c>
      <c r="M1584">
        <v>59.024468361794902</v>
      </c>
      <c r="N1584">
        <v>1.2563712964518301</v>
      </c>
      <c r="O1584">
        <v>8.4048460373548899</v>
      </c>
      <c r="P1584">
        <v>61.056910569105597</v>
      </c>
      <c r="Q1584">
        <v>9.4653175243869E-2</v>
      </c>
    </row>
    <row r="1585" spans="1:17" hidden="1" x14ac:dyDescent="0.3">
      <c r="A1585" t="s">
        <v>3343</v>
      </c>
      <c r="B1585" t="s">
        <v>3344</v>
      </c>
      <c r="C1585" t="str">
        <f>IFERROR(VLOOKUP(Table1[[#This Row],[Ticker]],[1]!Table2[[Symbol]:[Industry]],2,FALSE),"-")</f>
        <v>-</v>
      </c>
      <c r="D1585" t="s">
        <v>492</v>
      </c>
      <c r="E1585">
        <v>824.93796269500001</v>
      </c>
      <c r="F1585">
        <v>39.049999999999997</v>
      </c>
      <c r="G1585">
        <v>-40.188705388592503</v>
      </c>
      <c r="H1585">
        <v>-27.689736116411101</v>
      </c>
      <c r="I1585">
        <v>-45.662317379638203</v>
      </c>
      <c r="J1585">
        <v>-5.9508263228284504</v>
      </c>
      <c r="K1585">
        <v>48.120797085346297</v>
      </c>
      <c r="L1585">
        <v>52.477021779890201</v>
      </c>
      <c r="M1585">
        <v>36.632813472239398</v>
      </c>
      <c r="N1585">
        <v>1.1090169680869399</v>
      </c>
      <c r="O1585">
        <v>91.165172855313699</v>
      </c>
      <c r="P1585">
        <v>17.267267267267201</v>
      </c>
      <c r="Q1585">
        <v>3.9540200284496001E-2</v>
      </c>
    </row>
    <row r="1586" spans="1:17" hidden="1" x14ac:dyDescent="0.3">
      <c r="A1586" t="s">
        <v>3345</v>
      </c>
      <c r="B1586" t="s">
        <v>3346</v>
      </c>
      <c r="C1586" t="str">
        <f>IFERROR(VLOOKUP(Table1[[#This Row],[Ticker]],[1]!Table2[[Symbol]:[Industry]],2,FALSE),"-")</f>
        <v>-</v>
      </c>
      <c r="D1586" t="s">
        <v>226</v>
      </c>
      <c r="E1586">
        <v>824.93545749999998</v>
      </c>
      <c r="F1586">
        <v>2599.4499999999998</v>
      </c>
      <c r="G1586">
        <v>1030.6129952428601</v>
      </c>
      <c r="H1586">
        <v>40.7329068064886</v>
      </c>
      <c r="I1586">
        <v>634.09576941013802</v>
      </c>
      <c r="J1586">
        <v>6.9460895534149403</v>
      </c>
      <c r="K1586">
        <v>1802.1997477970799</v>
      </c>
      <c r="L1586">
        <v>970.42595964689201</v>
      </c>
      <c r="M1586">
        <v>96.492021996462199</v>
      </c>
      <c r="N1586">
        <v>0.183332419740905</v>
      </c>
      <c r="O1586">
        <v>0</v>
      </c>
      <c r="P1586">
        <v>1149.7355769230701</v>
      </c>
      <c r="Q1586">
        <v>0.30444446444367601</v>
      </c>
    </row>
    <row r="1587" spans="1:17" hidden="1" x14ac:dyDescent="0.3">
      <c r="A1587" t="s">
        <v>3347</v>
      </c>
      <c r="B1587" t="s">
        <v>3348</v>
      </c>
      <c r="C1587" t="str">
        <f>IFERROR(VLOOKUP(Table1[[#This Row],[Ticker]],[1]!Table2[[Symbol]:[Industry]],2,FALSE),"-")</f>
        <v>-</v>
      </c>
      <c r="D1587" t="s">
        <v>669</v>
      </c>
      <c r="E1587">
        <v>820.367118</v>
      </c>
      <c r="F1587">
        <v>135.6</v>
      </c>
      <c r="G1587">
        <v>-26.186029986492201</v>
      </c>
      <c r="H1587">
        <v>-3.66183822270215</v>
      </c>
      <c r="I1587">
        <v>-10.1290831721362</v>
      </c>
      <c r="J1587">
        <v>-3.9623092363199701</v>
      </c>
      <c r="K1587">
        <v>130.120422790189</v>
      </c>
      <c r="L1587">
        <v>126.263387578842</v>
      </c>
      <c r="M1587">
        <v>64.614804079736103</v>
      </c>
      <c r="N1587">
        <v>0.51144873600575003</v>
      </c>
      <c r="O1587">
        <v>12.020648967551599</v>
      </c>
      <c r="P1587">
        <v>34.858279462953703</v>
      </c>
      <c r="Q1587">
        <v>-4.5322081250955999E-2</v>
      </c>
    </row>
    <row r="1588" spans="1:17" hidden="1" x14ac:dyDescent="0.3">
      <c r="A1588" t="s">
        <v>3349</v>
      </c>
      <c r="B1588" t="s">
        <v>3350</v>
      </c>
      <c r="C1588" t="str">
        <f>IFERROR(VLOOKUP(Table1[[#This Row],[Ticker]],[1]!Table2[[Symbol]:[Industry]],2,FALSE),"-")</f>
        <v>-</v>
      </c>
      <c r="D1588" t="s">
        <v>1539</v>
      </c>
      <c r="E1588">
        <v>817.88840989599998</v>
      </c>
      <c r="F1588">
        <v>232.24</v>
      </c>
      <c r="G1588">
        <v>-36.6615332483061</v>
      </c>
      <c r="H1588">
        <v>-1.55051821605161</v>
      </c>
      <c r="I1588">
        <v>-27.7868672066305</v>
      </c>
      <c r="J1588">
        <v>1.20143099803609</v>
      </c>
      <c r="K1588">
        <v>230.28465693008101</v>
      </c>
      <c r="L1588">
        <v>237.87956478474501</v>
      </c>
      <c r="M1588">
        <v>62.671378808638401</v>
      </c>
      <c r="N1588">
        <v>0.91041204722990499</v>
      </c>
      <c r="O1588">
        <v>44.247330347915899</v>
      </c>
      <c r="P1588">
        <v>13.2601804437942</v>
      </c>
      <c r="Q1588">
        <v>6.3105958603866003E-2</v>
      </c>
    </row>
    <row r="1589" spans="1:17" hidden="1" x14ac:dyDescent="0.3">
      <c r="A1589" t="s">
        <v>3351</v>
      </c>
      <c r="B1589" t="s">
        <v>3352</v>
      </c>
      <c r="C1589" t="str">
        <f>IFERROR(VLOOKUP(Table1[[#This Row],[Ticker]],[1]!Table2[[Symbol]:[Industry]],2,FALSE),"-")</f>
        <v>-</v>
      </c>
      <c r="D1589" t="s">
        <v>561</v>
      </c>
      <c r="E1589">
        <v>816.06088</v>
      </c>
      <c r="F1589">
        <v>314</v>
      </c>
      <c r="G1589">
        <v>3.2232874128168501</v>
      </c>
      <c r="H1589">
        <v>1.8194454547571799</v>
      </c>
      <c r="I1589">
        <v>4.0928071732779001</v>
      </c>
      <c r="J1589">
        <v>6.8807086047321198</v>
      </c>
      <c r="K1589">
        <v>296.46148368244701</v>
      </c>
      <c r="L1589">
        <v>274.59988957075598</v>
      </c>
      <c r="M1589">
        <v>57.881776260031799</v>
      </c>
      <c r="N1589">
        <v>1.3982615396723499</v>
      </c>
      <c r="O1589">
        <v>14.0127388535031</v>
      </c>
      <c r="P1589">
        <v>45.538818076477398</v>
      </c>
      <c r="Q1589">
        <v>2.359114859881E-3</v>
      </c>
    </row>
    <row r="1590" spans="1:17" hidden="1" x14ac:dyDescent="0.3">
      <c r="A1590" t="s">
        <v>3353</v>
      </c>
      <c r="B1590" t="s">
        <v>3354</v>
      </c>
      <c r="C1590" t="str">
        <f>IFERROR(VLOOKUP(Table1[[#This Row],[Ticker]],[1]!Table2[[Symbol]:[Industry]],2,FALSE),"-")</f>
        <v>-</v>
      </c>
      <c r="D1590" t="s">
        <v>259</v>
      </c>
      <c r="E1590">
        <v>815.82110260000002</v>
      </c>
      <c r="F1590">
        <v>742.6</v>
      </c>
      <c r="G1590">
        <v>76.9390099323671</v>
      </c>
      <c r="H1590">
        <v>40.990826534989303</v>
      </c>
      <c r="I1590">
        <v>94.093820700421205</v>
      </c>
      <c r="J1590">
        <v>-9.1430351157417107</v>
      </c>
      <c r="M1590">
        <v>71.077442727345598</v>
      </c>
      <c r="O1590">
        <v>6.3829787234042499</v>
      </c>
      <c r="P1590">
        <v>117.134502923976</v>
      </c>
    </row>
    <row r="1591" spans="1:17" hidden="1" x14ac:dyDescent="0.3">
      <c r="A1591" t="s">
        <v>3355</v>
      </c>
      <c r="B1591" t="s">
        <v>3356</v>
      </c>
      <c r="C1591" t="str">
        <f>IFERROR(VLOOKUP(Table1[[#This Row],[Ticker]],[1]!Table2[[Symbol]:[Industry]],2,FALSE),"-")</f>
        <v>-</v>
      </c>
      <c r="E1591">
        <v>812.5</v>
      </c>
      <c r="F1591">
        <v>325</v>
      </c>
      <c r="G1591">
        <v>92.2146244707439</v>
      </c>
      <c r="H1591">
        <v>-13.5108633956999</v>
      </c>
      <c r="I1591">
        <v>-49.180959624768697</v>
      </c>
      <c r="J1591">
        <v>4.8221028814254696</v>
      </c>
      <c r="K1591">
        <v>360.00284821673102</v>
      </c>
      <c r="L1591">
        <v>361.79155852607101</v>
      </c>
      <c r="M1591">
        <v>52.581277864709598</v>
      </c>
      <c r="N1591">
        <v>0.61496435631701896</v>
      </c>
      <c r="O1591">
        <v>190.49230769230701</v>
      </c>
      <c r="P1591">
        <v>149.328730341388</v>
      </c>
    </row>
    <row r="1592" spans="1:17" hidden="1" x14ac:dyDescent="0.3">
      <c r="A1592" t="s">
        <v>3357</v>
      </c>
      <c r="B1592" t="s">
        <v>3358</v>
      </c>
      <c r="C1592" t="str">
        <f>IFERROR(VLOOKUP(Table1[[#This Row],[Ticker]],[1]!Table2[[Symbol]:[Industry]],2,FALSE),"-")</f>
        <v>-</v>
      </c>
      <c r="D1592" t="s">
        <v>72</v>
      </c>
      <c r="E1592">
        <v>802.46325509999997</v>
      </c>
      <c r="F1592">
        <v>125.45</v>
      </c>
      <c r="G1592">
        <v>-11.7851665218402</v>
      </c>
      <c r="H1592">
        <v>-6.47664635725598</v>
      </c>
      <c r="I1592">
        <v>-20.863462290690801</v>
      </c>
      <c r="J1592">
        <v>-2.6350267496172002</v>
      </c>
      <c r="K1592">
        <v>121.64448229201901</v>
      </c>
      <c r="L1592">
        <v>115.730627314988</v>
      </c>
      <c r="M1592">
        <v>47.576542010639102</v>
      </c>
      <c r="N1592">
        <v>1.15935688438714</v>
      </c>
      <c r="O1592">
        <v>11.8373854125149</v>
      </c>
      <c r="P1592">
        <v>42.637862421830498</v>
      </c>
      <c r="Q1592">
        <v>0.17869451179835499</v>
      </c>
    </row>
    <row r="1593" spans="1:17" hidden="1" x14ac:dyDescent="0.3">
      <c r="A1593" t="s">
        <v>3359</v>
      </c>
      <c r="B1593" t="s">
        <v>3360</v>
      </c>
      <c r="C1593" t="str">
        <f>IFERROR(VLOOKUP(Table1[[#This Row],[Ticker]],[1]!Table2[[Symbol]:[Industry]],2,FALSE),"-")</f>
        <v>-</v>
      </c>
      <c r="D1593" t="s">
        <v>300</v>
      </c>
      <c r="E1593">
        <v>800.29993933999901</v>
      </c>
      <c r="F1593">
        <v>311.3</v>
      </c>
      <c r="G1593">
        <v>494.617665503647</v>
      </c>
      <c r="H1593">
        <v>12.1534448150685</v>
      </c>
      <c r="I1593">
        <v>65.847951909973304</v>
      </c>
      <c r="J1593">
        <v>-9.33208890434525</v>
      </c>
      <c r="K1593">
        <v>274.61328824238001</v>
      </c>
      <c r="L1593">
        <v>193.937127765703</v>
      </c>
      <c r="M1593">
        <v>49.382232927142603</v>
      </c>
      <c r="N1593">
        <v>0.93955253135613004</v>
      </c>
      <c r="O1593">
        <v>17.9408930292322</v>
      </c>
      <c r="P1593">
        <v>576.73913043478206</v>
      </c>
      <c r="Q1593">
        <v>0.17597293552767199</v>
      </c>
    </row>
    <row r="1594" spans="1:17" hidden="1" x14ac:dyDescent="0.3">
      <c r="A1594" t="s">
        <v>3361</v>
      </c>
      <c r="B1594" t="s">
        <v>3362</v>
      </c>
      <c r="C1594" t="str">
        <f>IFERROR(VLOOKUP(Table1[[#This Row],[Ticker]],[1]!Table2[[Symbol]:[Industry]],2,FALSE),"-")</f>
        <v>-</v>
      </c>
      <c r="D1594" t="s">
        <v>1199</v>
      </c>
      <c r="E1594">
        <v>798.06430680000005</v>
      </c>
      <c r="F1594">
        <v>303</v>
      </c>
      <c r="G1594">
        <v>-1.4114987164392001</v>
      </c>
      <c r="H1594">
        <v>-3.6499989229602701</v>
      </c>
      <c r="I1594">
        <v>6.7785512790585196</v>
      </c>
      <c r="J1594">
        <v>5.57091573368659</v>
      </c>
      <c r="K1594">
        <v>294.439159726978</v>
      </c>
      <c r="L1594">
        <v>265.66222766330202</v>
      </c>
      <c r="M1594">
        <v>55.355058460139901</v>
      </c>
      <c r="N1594">
        <v>0.66158868335146903</v>
      </c>
      <c r="O1594">
        <v>17.574257425742498</v>
      </c>
      <c r="P1594">
        <v>66.483516483516496</v>
      </c>
    </row>
    <row r="1595" spans="1:17" hidden="1" x14ac:dyDescent="0.3">
      <c r="A1595" t="s">
        <v>3363</v>
      </c>
      <c r="B1595" t="s">
        <v>3364</v>
      </c>
      <c r="C1595" t="str">
        <f>IFERROR(VLOOKUP(Table1[[#This Row],[Ticker]],[1]!Table2[[Symbol]:[Industry]],2,FALSE),"-")</f>
        <v>-</v>
      </c>
      <c r="D1595" t="s">
        <v>971</v>
      </c>
      <c r="E1595">
        <v>796.87822000000006</v>
      </c>
      <c r="F1595">
        <v>510.1</v>
      </c>
      <c r="G1595">
        <v>0.87207712395222303</v>
      </c>
      <c r="H1595">
        <v>-3.1706569932705002</v>
      </c>
      <c r="I1595">
        <v>-3.1198483929470799</v>
      </c>
      <c r="J1595">
        <v>4.8139155143216099</v>
      </c>
      <c r="K1595">
        <v>487.69942118718097</v>
      </c>
      <c r="L1595">
        <v>469.60055659147298</v>
      </c>
      <c r="M1595">
        <v>60.288123086320098</v>
      </c>
      <c r="N1595">
        <v>0.66013934569441401</v>
      </c>
      <c r="O1595">
        <v>17.212311311507499</v>
      </c>
      <c r="P1595">
        <v>32.150259067357503</v>
      </c>
    </row>
    <row r="1596" spans="1:17" hidden="1" x14ac:dyDescent="0.3">
      <c r="A1596" t="s">
        <v>3365</v>
      </c>
      <c r="B1596" t="s">
        <v>3366</v>
      </c>
      <c r="C1596" t="str">
        <f>IFERROR(VLOOKUP(Table1[[#This Row],[Ticker]],[1]!Table2[[Symbol]:[Industry]],2,FALSE),"-")</f>
        <v>-</v>
      </c>
      <c r="D1596" t="s">
        <v>226</v>
      </c>
      <c r="E1596">
        <v>796.69375000000002</v>
      </c>
      <c r="F1596">
        <v>670.9</v>
      </c>
      <c r="G1596">
        <v>52.305526806807997</v>
      </c>
      <c r="H1596">
        <v>-8.650134153122</v>
      </c>
      <c r="I1596">
        <v>47.418387753163103</v>
      </c>
      <c r="J1596">
        <v>1.2729493322719201</v>
      </c>
      <c r="K1596">
        <v>630.68476028329599</v>
      </c>
      <c r="L1596">
        <v>488.12185145050199</v>
      </c>
      <c r="M1596">
        <v>65.799097927484596</v>
      </c>
      <c r="N1596">
        <v>0.266623036649214</v>
      </c>
      <c r="O1596">
        <v>30.123714413474399</v>
      </c>
      <c r="P1596">
        <v>145.750915750915</v>
      </c>
    </row>
    <row r="1597" spans="1:17" hidden="1" x14ac:dyDescent="0.3">
      <c r="A1597" t="s">
        <v>3367</v>
      </c>
      <c r="B1597" t="s">
        <v>3368</v>
      </c>
      <c r="C1597" t="str">
        <f>IFERROR(VLOOKUP(Table1[[#This Row],[Ticker]],[1]!Table2[[Symbol]:[Industry]],2,FALSE),"-")</f>
        <v>-</v>
      </c>
      <c r="D1597" t="s">
        <v>632</v>
      </c>
      <c r="E1597">
        <v>790.14178400000003</v>
      </c>
      <c r="F1597">
        <v>407.85</v>
      </c>
      <c r="G1597">
        <v>19.130546612728601</v>
      </c>
      <c r="H1597">
        <v>-2.4540223402821901</v>
      </c>
      <c r="I1597">
        <v>-1.85707933355641</v>
      </c>
      <c r="J1597">
        <v>-1.50912368472479</v>
      </c>
      <c r="K1597">
        <v>407.46431738759998</v>
      </c>
      <c r="L1597">
        <v>362.28099880559802</v>
      </c>
      <c r="M1597">
        <v>49.168125388707203</v>
      </c>
      <c r="N1597">
        <v>1.5890591977264601</v>
      </c>
      <c r="O1597">
        <v>12.786563687630199</v>
      </c>
      <c r="P1597">
        <v>80.384785493144605</v>
      </c>
    </row>
    <row r="1598" spans="1:17" hidden="1" x14ac:dyDescent="0.3">
      <c r="A1598" t="s">
        <v>3369</v>
      </c>
      <c r="B1598" t="s">
        <v>3370</v>
      </c>
      <c r="C1598" t="str">
        <f>IFERROR(VLOOKUP(Table1[[#This Row],[Ticker]],[1]!Table2[[Symbol]:[Industry]],2,FALSE),"-")</f>
        <v>-</v>
      </c>
      <c r="D1598" t="s">
        <v>51</v>
      </c>
      <c r="E1598">
        <v>789.59219327400001</v>
      </c>
      <c r="F1598">
        <v>241.13</v>
      </c>
      <c r="G1598">
        <v>333.85578370440402</v>
      </c>
      <c r="H1598">
        <v>2.5002173121656499</v>
      </c>
      <c r="I1598">
        <v>24.382626221266499</v>
      </c>
      <c r="J1598">
        <v>16.447888039638201</v>
      </c>
      <c r="K1598">
        <v>189.42519067771499</v>
      </c>
      <c r="L1598">
        <v>149.79780664844299</v>
      </c>
      <c r="M1598">
        <v>82.021011548622695</v>
      </c>
      <c r="N1598">
        <v>1.4272071821960299</v>
      </c>
      <c r="O1598">
        <v>0</v>
      </c>
      <c r="P1598">
        <v>381.778221778221</v>
      </c>
      <c r="Q1598">
        <v>0.102269043875326</v>
      </c>
    </row>
    <row r="1599" spans="1:17" hidden="1" x14ac:dyDescent="0.3">
      <c r="A1599" t="s">
        <v>3371</v>
      </c>
      <c r="B1599" t="s">
        <v>3372</v>
      </c>
      <c r="C1599" t="str">
        <f>IFERROR(VLOOKUP(Table1[[#This Row],[Ticker]],[1]!Table2[[Symbol]:[Industry]],2,FALSE),"-")</f>
        <v>-</v>
      </c>
      <c r="D1599" t="s">
        <v>226</v>
      </c>
      <c r="E1599">
        <v>788.00482910000005</v>
      </c>
      <c r="F1599">
        <v>31.39</v>
      </c>
      <c r="G1599">
        <v>70.463326289451402</v>
      </c>
      <c r="H1599">
        <v>8.5259128166447091</v>
      </c>
      <c r="I1599">
        <v>-30.377314301170401</v>
      </c>
      <c r="J1599">
        <v>10.5323559029504</v>
      </c>
      <c r="K1599">
        <v>30.835366139325199</v>
      </c>
      <c r="L1599">
        <v>31.359753879186002</v>
      </c>
      <c r="M1599">
        <v>57.245047561842497</v>
      </c>
      <c r="N1599">
        <v>1.5826026868280301</v>
      </c>
      <c r="O1599">
        <v>130.58298821280599</v>
      </c>
      <c r="P1599">
        <v>125.66498921639101</v>
      </c>
      <c r="Q1599">
        <v>0.13309701311387401</v>
      </c>
    </row>
    <row r="1600" spans="1:17" hidden="1" x14ac:dyDescent="0.3">
      <c r="A1600" t="s">
        <v>3373</v>
      </c>
      <c r="B1600" t="s">
        <v>3374</v>
      </c>
      <c r="C1600" t="str">
        <f>IFERROR(VLOOKUP(Table1[[#This Row],[Ticker]],[1]!Table2[[Symbol]:[Industry]],2,FALSE),"-")</f>
        <v>-</v>
      </c>
      <c r="D1600" t="s">
        <v>46</v>
      </c>
      <c r="E1600">
        <v>787.70893644799901</v>
      </c>
      <c r="F1600">
        <v>71.77</v>
      </c>
      <c r="G1600">
        <v>170.437132272154</v>
      </c>
      <c r="H1600">
        <v>10.105233753325001</v>
      </c>
      <c r="I1600">
        <v>33.918054989469198</v>
      </c>
      <c r="J1600">
        <v>11.0777210440422</v>
      </c>
      <c r="K1600">
        <v>63.948051391152703</v>
      </c>
      <c r="L1600">
        <v>52.202026485991396</v>
      </c>
      <c r="M1600">
        <v>64.627800094926201</v>
      </c>
      <c r="N1600">
        <v>0.233933733793213</v>
      </c>
      <c r="O1600">
        <v>18.559286610004101</v>
      </c>
      <c r="P1600">
        <v>200.29288702928801</v>
      </c>
      <c r="Q1600">
        <v>0.10864559694341901</v>
      </c>
    </row>
    <row r="1601" spans="1:17" hidden="1" x14ac:dyDescent="0.3">
      <c r="A1601" t="s">
        <v>3375</v>
      </c>
      <c r="B1601" t="s">
        <v>3376</v>
      </c>
      <c r="C1601" t="str">
        <f>IFERROR(VLOOKUP(Table1[[#This Row],[Ticker]],[1]!Table2[[Symbol]:[Industry]],2,FALSE),"-")</f>
        <v>-</v>
      </c>
      <c r="D1601" t="s">
        <v>139</v>
      </c>
      <c r="E1601">
        <v>786.14770297500002</v>
      </c>
      <c r="F1601">
        <v>407.25</v>
      </c>
      <c r="G1601">
        <v>191.69971306757901</v>
      </c>
      <c r="H1601">
        <v>5.9691879330686897</v>
      </c>
      <c r="I1601">
        <v>-18.745470462721901</v>
      </c>
      <c r="J1601">
        <v>0.70884676816936398</v>
      </c>
      <c r="K1601">
        <v>377.755453028788</v>
      </c>
      <c r="L1601">
        <v>326.13565564395998</v>
      </c>
      <c r="M1601">
        <v>59.2979391007499</v>
      </c>
      <c r="N1601">
        <v>1.60067519830978</v>
      </c>
      <c r="O1601">
        <v>11.479435236341301</v>
      </c>
      <c r="P1601">
        <v>254.13043478260801</v>
      </c>
      <c r="Q1601">
        <v>0.25217892325190799</v>
      </c>
    </row>
    <row r="1602" spans="1:17" hidden="1" x14ac:dyDescent="0.3">
      <c r="A1602" t="s">
        <v>3377</v>
      </c>
      <c r="B1602" t="s">
        <v>3378</v>
      </c>
      <c r="C1602" t="str">
        <f>IFERROR(VLOOKUP(Table1[[#This Row],[Ticker]],[1]!Table2[[Symbol]:[Industry]],2,FALSE),"-")</f>
        <v>-</v>
      </c>
      <c r="D1602" t="s">
        <v>566</v>
      </c>
      <c r="E1602">
        <v>785.97</v>
      </c>
      <c r="F1602">
        <v>461.25</v>
      </c>
      <c r="G1602">
        <v>59.026309124929398</v>
      </c>
      <c r="H1602">
        <v>-2.4870121343256701</v>
      </c>
      <c r="I1602">
        <v>39.250958498154098</v>
      </c>
      <c r="J1602">
        <v>-7.9254734615563498</v>
      </c>
      <c r="K1602">
        <v>451.19493329934699</v>
      </c>
      <c r="L1602">
        <v>359.54189130030102</v>
      </c>
      <c r="M1602">
        <v>28.672354850129999</v>
      </c>
      <c r="N1602">
        <v>0.27267080325993298</v>
      </c>
      <c r="O1602">
        <v>20.325203252032502</v>
      </c>
      <c r="P1602">
        <v>89.971169686985107</v>
      </c>
      <c r="Q1602">
        <v>8.6092901127801005E-2</v>
      </c>
    </row>
    <row r="1603" spans="1:17" hidden="1" x14ac:dyDescent="0.3">
      <c r="A1603" t="s">
        <v>3379</v>
      </c>
      <c r="B1603" t="s">
        <v>3380</v>
      </c>
      <c r="C1603" t="str">
        <f>IFERROR(VLOOKUP(Table1[[#This Row],[Ticker]],[1]!Table2[[Symbol]:[Industry]],2,FALSE),"-")</f>
        <v>-</v>
      </c>
      <c r="D1603" t="s">
        <v>632</v>
      </c>
      <c r="E1603">
        <v>785.84673299999997</v>
      </c>
      <c r="F1603">
        <v>94.11</v>
      </c>
      <c r="G1603">
        <v>76.299776458637695</v>
      </c>
      <c r="H1603">
        <v>-8.8881147121438193</v>
      </c>
      <c r="I1603">
        <v>30.759421864578201</v>
      </c>
      <c r="J1603">
        <v>-3.9191892774530501E-3</v>
      </c>
      <c r="K1603">
        <v>97.506454815514104</v>
      </c>
      <c r="L1603">
        <v>77.885181810497301</v>
      </c>
      <c r="M1603">
        <v>39.676415400991701</v>
      </c>
      <c r="N1603">
        <v>0.17690622385302199</v>
      </c>
      <c r="O1603">
        <v>26.3202635214111</v>
      </c>
      <c r="P1603">
        <v>112.677966101694</v>
      </c>
      <c r="Q1603">
        <v>7.7191283790920995E-2</v>
      </c>
    </row>
    <row r="1604" spans="1:17" hidden="1" x14ac:dyDescent="0.3">
      <c r="A1604" t="s">
        <v>3381</v>
      </c>
      <c r="B1604" t="s">
        <v>3382</v>
      </c>
      <c r="C1604" t="str">
        <f>IFERROR(VLOOKUP(Table1[[#This Row],[Ticker]],[1]!Table2[[Symbol]:[Industry]],2,FALSE),"-")</f>
        <v>-</v>
      </c>
      <c r="D1604" t="s">
        <v>121</v>
      </c>
      <c r="E1604">
        <v>783.72244999999998</v>
      </c>
      <c r="F1604">
        <v>445.55</v>
      </c>
      <c r="G1604">
        <v>6.1277642417973901</v>
      </c>
      <c r="H1604">
        <v>34.031650853655101</v>
      </c>
      <c r="I1604">
        <v>-1.4663914987544699</v>
      </c>
      <c r="J1604">
        <v>11.287539262116001</v>
      </c>
      <c r="K1604">
        <v>365.18644072653899</v>
      </c>
      <c r="L1604">
        <v>334.746369481871</v>
      </c>
      <c r="M1604">
        <v>68.846026879934996</v>
      </c>
      <c r="N1604">
        <v>2.4954179458958401</v>
      </c>
      <c r="O1604">
        <v>5.7232633823364401</v>
      </c>
      <c r="P1604">
        <v>77.051460361613294</v>
      </c>
    </row>
    <row r="1605" spans="1:17" hidden="1" x14ac:dyDescent="0.3">
      <c r="A1605" t="s">
        <v>3383</v>
      </c>
      <c r="B1605" t="s">
        <v>3384</v>
      </c>
      <c r="C1605" t="str">
        <f>IFERROR(VLOOKUP(Table1[[#This Row],[Ticker]],[1]!Table2[[Symbol]:[Industry]],2,FALSE),"-")</f>
        <v>-</v>
      </c>
      <c r="D1605" t="s">
        <v>561</v>
      </c>
      <c r="E1605">
        <v>782.99463969999999</v>
      </c>
      <c r="F1605">
        <v>427</v>
      </c>
      <c r="G1605">
        <v>-31.321083013739901</v>
      </c>
      <c r="H1605">
        <v>3.34769332746778</v>
      </c>
      <c r="I1605">
        <v>-3.8834108596205299</v>
      </c>
      <c r="J1605">
        <v>-0.75319746374934604</v>
      </c>
      <c r="K1605">
        <v>400.70177670970702</v>
      </c>
      <c r="L1605">
        <v>403.89359743163402</v>
      </c>
      <c r="M1605">
        <v>67.900688562230101</v>
      </c>
      <c r="N1605">
        <v>1.3953906089394099</v>
      </c>
      <c r="O1605">
        <v>21.7798594847775</v>
      </c>
      <c r="P1605">
        <v>37.122671804752699</v>
      </c>
      <c r="Q1605">
        <v>6.2231595109623998E-2</v>
      </c>
    </row>
    <row r="1606" spans="1:17" hidden="1" x14ac:dyDescent="0.3">
      <c r="A1606" t="s">
        <v>3385</v>
      </c>
      <c r="B1606" t="s">
        <v>3386</v>
      </c>
      <c r="C1606" t="str">
        <f>IFERROR(VLOOKUP(Table1[[#This Row],[Ticker]],[1]!Table2[[Symbol]:[Industry]],2,FALSE),"-")</f>
        <v>-</v>
      </c>
      <c r="D1606" t="s">
        <v>51</v>
      </c>
      <c r="E1606">
        <v>781.37959038999998</v>
      </c>
      <c r="F1606">
        <v>753.05</v>
      </c>
      <c r="G1606">
        <v>67.665556718275397</v>
      </c>
      <c r="H1606">
        <v>43.451357015081001</v>
      </c>
      <c r="I1606">
        <v>34.638128599454198</v>
      </c>
      <c r="J1606">
        <v>8.4894019200368103</v>
      </c>
      <c r="K1606">
        <v>566.07188197969197</v>
      </c>
      <c r="L1606">
        <v>487.54083716928801</v>
      </c>
      <c r="M1606">
        <v>83.238460132995797</v>
      </c>
      <c r="N1606">
        <v>3.0127523003647498</v>
      </c>
      <c r="O1606">
        <v>4.9067127016798304</v>
      </c>
      <c r="P1606">
        <v>143.94233884029799</v>
      </c>
      <c r="Q1606">
        <v>5.4102423957181997E-2</v>
      </c>
    </row>
    <row r="1607" spans="1:17" hidden="1" x14ac:dyDescent="0.3">
      <c r="A1607" t="s">
        <v>3387</v>
      </c>
      <c r="B1607" t="s">
        <v>3388</v>
      </c>
      <c r="C1607" t="str">
        <f>IFERROR(VLOOKUP(Table1[[#This Row],[Ticker]],[1]!Table2[[Symbol]:[Industry]],2,FALSE),"-")</f>
        <v>-</v>
      </c>
      <c r="D1607" t="s">
        <v>139</v>
      </c>
      <c r="E1607">
        <v>779.64862091400005</v>
      </c>
      <c r="F1607">
        <v>29.94</v>
      </c>
      <c r="G1607">
        <v>177.22116831978801</v>
      </c>
      <c r="H1607">
        <v>9.0402862588163302</v>
      </c>
      <c r="I1607">
        <v>-9.1023280721252497</v>
      </c>
      <c r="J1607">
        <v>-2.8444842639328098</v>
      </c>
      <c r="K1607">
        <v>27.194319216368299</v>
      </c>
      <c r="L1607">
        <v>24.453590611451201</v>
      </c>
      <c r="M1607">
        <v>67.029152404245494</v>
      </c>
      <c r="N1607">
        <v>0.43446031823227899</v>
      </c>
      <c r="O1607">
        <v>45.123580494321899</v>
      </c>
      <c r="P1607">
        <v>210.25906735751201</v>
      </c>
      <c r="Q1607">
        <v>0.14152284869958201</v>
      </c>
    </row>
    <row r="1608" spans="1:17" hidden="1" x14ac:dyDescent="0.3">
      <c r="A1608" t="s">
        <v>3389</v>
      </c>
      <c r="B1608" t="s">
        <v>3390</v>
      </c>
      <c r="C1608" t="str">
        <f>IFERROR(VLOOKUP(Table1[[#This Row],[Ticker]],[1]!Table2[[Symbol]:[Industry]],2,FALSE),"-")</f>
        <v>-</v>
      </c>
      <c r="D1608" t="s">
        <v>1016</v>
      </c>
      <c r="E1608">
        <v>777.64219500000002</v>
      </c>
      <c r="F1608">
        <v>2590.5</v>
      </c>
      <c r="G1608">
        <v>259.16662097495703</v>
      </c>
      <c r="H1608">
        <v>17.031016143944399</v>
      </c>
      <c r="I1608">
        <v>71.604132315569103</v>
      </c>
      <c r="J1608">
        <v>9.1706102449767108</v>
      </c>
      <c r="K1608">
        <v>2041.5712630702101</v>
      </c>
      <c r="L1608">
        <v>1461.4347711052101</v>
      </c>
      <c r="M1608">
        <v>66.409647474616307</v>
      </c>
      <c r="N1608">
        <v>1.19562000507815</v>
      </c>
      <c r="O1608">
        <v>8.0100366724570495</v>
      </c>
      <c r="P1608">
        <v>292.52973710129498</v>
      </c>
      <c r="Q1608">
        <v>0.134340055107211</v>
      </c>
    </row>
    <row r="1609" spans="1:17" hidden="1" x14ac:dyDescent="0.3">
      <c r="A1609" t="s">
        <v>3391</v>
      </c>
      <c r="B1609" t="s">
        <v>3392</v>
      </c>
      <c r="C1609" t="str">
        <f>IFERROR(VLOOKUP(Table1[[#This Row],[Ticker]],[1]!Table2[[Symbol]:[Industry]],2,FALSE),"-")</f>
        <v>-</v>
      </c>
      <c r="D1609" t="s">
        <v>1524</v>
      </c>
      <c r="E1609">
        <v>775.29702239999995</v>
      </c>
      <c r="F1609">
        <v>645.9</v>
      </c>
      <c r="G1609">
        <v>-15.587731758461199</v>
      </c>
      <c r="H1609">
        <v>-2.19620811277888</v>
      </c>
      <c r="I1609">
        <v>-4.28298343515665</v>
      </c>
      <c r="J1609">
        <v>-3.8400254122817699</v>
      </c>
      <c r="K1609">
        <v>643.80385641718397</v>
      </c>
      <c r="L1609">
        <v>597.35419728575005</v>
      </c>
      <c r="M1609">
        <v>40.3827046636384</v>
      </c>
      <c r="N1609">
        <v>1.1727312777155501</v>
      </c>
      <c r="O1609">
        <v>20.452082365691201</v>
      </c>
      <c r="P1609">
        <v>38.754027926960198</v>
      </c>
      <c r="Q1609">
        <v>1.8964134722042E-2</v>
      </c>
    </row>
    <row r="1610" spans="1:17" hidden="1" x14ac:dyDescent="0.3">
      <c r="A1610" t="s">
        <v>3393</v>
      </c>
      <c r="B1610" t="s">
        <v>3394</v>
      </c>
      <c r="C1610" t="str">
        <f>IFERROR(VLOOKUP(Table1[[#This Row],[Ticker]],[1]!Table2[[Symbol]:[Industry]],2,FALSE),"-")</f>
        <v>-</v>
      </c>
      <c r="D1610" t="s">
        <v>971</v>
      </c>
      <c r="E1610">
        <v>774.45010863999903</v>
      </c>
      <c r="F1610">
        <v>148.84</v>
      </c>
      <c r="G1610">
        <v>50.120061446009402</v>
      </c>
      <c r="H1610">
        <v>33.789850701099802</v>
      </c>
      <c r="I1610">
        <v>19.132536967518401</v>
      </c>
      <c r="J1610">
        <v>-1.70673764741504</v>
      </c>
      <c r="K1610">
        <v>127.211614718866</v>
      </c>
      <c r="L1610">
        <v>106.149073156117</v>
      </c>
      <c r="M1610">
        <v>74.007545515545701</v>
      </c>
      <c r="N1610">
        <v>2.3827986414425899</v>
      </c>
      <c r="O1610">
        <v>11.999462510077899</v>
      </c>
      <c r="P1610">
        <v>115.24222704266001</v>
      </c>
    </row>
    <row r="1611" spans="1:17" hidden="1" x14ac:dyDescent="0.3">
      <c r="A1611" t="s">
        <v>3395</v>
      </c>
      <c r="B1611" t="s">
        <v>3396</v>
      </c>
      <c r="C1611" t="str">
        <f>IFERROR(VLOOKUP(Table1[[#This Row],[Ticker]],[1]!Table2[[Symbol]:[Industry]],2,FALSE),"-")</f>
        <v>-</v>
      </c>
      <c r="D1611" t="s">
        <v>3397</v>
      </c>
      <c r="E1611">
        <v>772.22640610500002</v>
      </c>
      <c r="F1611">
        <v>820.05</v>
      </c>
      <c r="G1611">
        <v>90.587793629962306</v>
      </c>
      <c r="H1611">
        <v>-7.69746335371988</v>
      </c>
      <c r="I1611">
        <v>65.5320488385658</v>
      </c>
      <c r="J1611">
        <v>2.7576577819365702</v>
      </c>
      <c r="K1611">
        <v>754.265455370935</v>
      </c>
      <c r="L1611">
        <v>583.65190957331902</v>
      </c>
      <c r="M1611">
        <v>55.37929170001</v>
      </c>
      <c r="N1611">
        <v>0.81698914582350102</v>
      </c>
      <c r="O1611">
        <v>11.6761173099201</v>
      </c>
      <c r="P1611">
        <v>195.940093828942</v>
      </c>
    </row>
    <row r="1612" spans="1:17" hidden="1" x14ac:dyDescent="0.3">
      <c r="A1612" t="s">
        <v>3398</v>
      </c>
      <c r="B1612" t="s">
        <v>3399</v>
      </c>
      <c r="C1612" t="str">
        <f>IFERROR(VLOOKUP(Table1[[#This Row],[Ticker]],[1]!Table2[[Symbol]:[Industry]],2,FALSE),"-")</f>
        <v>-</v>
      </c>
      <c r="D1612" t="s">
        <v>303</v>
      </c>
      <c r="E1612">
        <v>769.5</v>
      </c>
      <c r="F1612">
        <v>1425</v>
      </c>
      <c r="G1612">
        <v>-3.8109093279185302</v>
      </c>
      <c r="H1612">
        <v>-9.4655381129324603</v>
      </c>
      <c r="I1612">
        <v>-12.5674326406156</v>
      </c>
      <c r="J1612">
        <v>-1.6609178624215499</v>
      </c>
      <c r="K1612">
        <v>1541.4656249188399</v>
      </c>
      <c r="L1612">
        <v>1403.28489445334</v>
      </c>
      <c r="M1612">
        <v>42.8068510742428</v>
      </c>
      <c r="N1612">
        <v>0.52589735983387698</v>
      </c>
      <c r="O1612">
        <v>40.280701754385902</v>
      </c>
      <c r="P1612">
        <v>74.418604651162795</v>
      </c>
      <c r="Q1612">
        <v>0.13179408864255501</v>
      </c>
    </row>
    <row r="1613" spans="1:17" hidden="1" x14ac:dyDescent="0.3">
      <c r="A1613" t="s">
        <v>3400</v>
      </c>
      <c r="B1613" t="s">
        <v>3401</v>
      </c>
      <c r="C1613" t="str">
        <f>IFERROR(VLOOKUP(Table1[[#This Row],[Ticker]],[1]!Table2[[Symbol]:[Industry]],2,FALSE),"-")</f>
        <v>-</v>
      </c>
      <c r="D1613" t="s">
        <v>632</v>
      </c>
      <c r="E1613">
        <v>767.85765000000004</v>
      </c>
      <c r="F1613">
        <v>876.75</v>
      </c>
      <c r="G1613">
        <v>11.3619306741291</v>
      </c>
      <c r="H1613">
        <v>-1.75926857596602</v>
      </c>
      <c r="I1613">
        <v>28.550868480711799</v>
      </c>
      <c r="J1613">
        <v>4.7507629358340298</v>
      </c>
      <c r="K1613">
        <v>830.18443833644903</v>
      </c>
      <c r="L1613">
        <v>719.32994604372095</v>
      </c>
      <c r="M1613">
        <v>48.578974775881697</v>
      </c>
      <c r="N1613">
        <v>1.40774847284393</v>
      </c>
      <c r="O1613">
        <v>16.338751069289899</v>
      </c>
      <c r="P1613">
        <v>78.746177370030495</v>
      </c>
      <c r="Q1613">
        <v>-4.7849106948757998E-2</v>
      </c>
    </row>
    <row r="1614" spans="1:17" hidden="1" x14ac:dyDescent="0.3">
      <c r="A1614" t="s">
        <v>3402</v>
      </c>
      <c r="B1614" t="s">
        <v>3403</v>
      </c>
      <c r="C1614" t="str">
        <f>IFERROR(VLOOKUP(Table1[[#This Row],[Ticker]],[1]!Table2[[Symbol]:[Industry]],2,FALSE),"-")</f>
        <v>-</v>
      </c>
      <c r="D1614" t="s">
        <v>528</v>
      </c>
      <c r="E1614">
        <v>764.88498449999997</v>
      </c>
      <c r="F1614">
        <v>1990.1</v>
      </c>
      <c r="G1614">
        <v>50.5948958299808</v>
      </c>
      <c r="H1614">
        <v>-3.1696492702579402</v>
      </c>
      <c r="I1614">
        <v>-18.0964564439196</v>
      </c>
      <c r="J1614">
        <v>3.3441445477916898</v>
      </c>
      <c r="K1614">
        <v>2090.6750417415601</v>
      </c>
      <c r="L1614">
        <v>1849.4909503389099</v>
      </c>
      <c r="M1614">
        <v>46.960261497204201</v>
      </c>
      <c r="N1614">
        <v>0.56345787000418701</v>
      </c>
      <c r="O1614">
        <v>40.696447414702703</v>
      </c>
      <c r="P1614">
        <v>99.009999999999906</v>
      </c>
      <c r="Q1614">
        <v>0.246060157381088</v>
      </c>
    </row>
    <row r="1615" spans="1:17" hidden="1" x14ac:dyDescent="0.3">
      <c r="A1615" t="s">
        <v>3404</v>
      </c>
      <c r="B1615" t="s">
        <v>3405</v>
      </c>
      <c r="C1615" t="str">
        <f>IFERROR(VLOOKUP(Table1[[#This Row],[Ticker]],[1]!Table2[[Symbol]:[Industry]],2,FALSE),"-")</f>
        <v>-</v>
      </c>
      <c r="D1615" t="s">
        <v>3406</v>
      </c>
      <c r="E1615">
        <v>763.19773680000003</v>
      </c>
      <c r="F1615">
        <v>834</v>
      </c>
      <c r="G1615">
        <v>28.865341446119899</v>
      </c>
      <c r="H1615">
        <v>10.3931140619486</v>
      </c>
      <c r="I1615">
        <v>-16.005291815167201</v>
      </c>
      <c r="J1615">
        <v>14.503789615415601</v>
      </c>
      <c r="K1615">
        <v>769.94963631323799</v>
      </c>
      <c r="L1615">
        <v>740.37361347328601</v>
      </c>
      <c r="M1615">
        <v>79.747184370678994</v>
      </c>
      <c r="N1615">
        <v>1.9986214284261401</v>
      </c>
      <c r="O1615">
        <v>20.983213429256502</v>
      </c>
      <c r="P1615">
        <v>69.426104621635304</v>
      </c>
      <c r="Q1615">
        <v>7.1505141949130005E-2</v>
      </c>
    </row>
    <row r="1616" spans="1:17" hidden="1" x14ac:dyDescent="0.3">
      <c r="A1616" t="s">
        <v>3407</v>
      </c>
      <c r="B1616" t="s">
        <v>3408</v>
      </c>
      <c r="C1616" t="str">
        <f>IFERROR(VLOOKUP(Table1[[#This Row],[Ticker]],[1]!Table2[[Symbol]:[Industry]],2,FALSE),"-")</f>
        <v>-</v>
      </c>
      <c r="D1616" t="s">
        <v>632</v>
      </c>
      <c r="E1616">
        <v>758.41658239499998</v>
      </c>
      <c r="F1616">
        <v>308.45</v>
      </c>
      <c r="G1616">
        <v>-3.0781139844258201</v>
      </c>
      <c r="H1616">
        <v>7.5523941511191701</v>
      </c>
      <c r="I1616">
        <v>42.533077148312699</v>
      </c>
      <c r="J1616">
        <v>-8.5340103746877798</v>
      </c>
      <c r="K1616">
        <v>295.55571924258197</v>
      </c>
      <c r="L1616">
        <v>248.331714991251</v>
      </c>
      <c r="M1616">
        <v>36.774102286944903</v>
      </c>
      <c r="N1616">
        <v>0.47024461200093198</v>
      </c>
      <c r="O1616">
        <v>20.603015075376799</v>
      </c>
      <c r="P1616">
        <v>84.369396294082406</v>
      </c>
      <c r="Q1616">
        <v>3.2140954567853999E-2</v>
      </c>
    </row>
    <row r="1617" spans="1:17" hidden="1" x14ac:dyDescent="0.3">
      <c r="A1617" t="s">
        <v>3409</v>
      </c>
      <c r="B1617" t="s">
        <v>3410</v>
      </c>
      <c r="C1617" t="str">
        <f>IFERROR(VLOOKUP(Table1[[#This Row],[Ticker]],[1]!Table2[[Symbol]:[Industry]],2,FALSE),"-")</f>
        <v>-</v>
      </c>
      <c r="D1617" t="s">
        <v>446</v>
      </c>
      <c r="E1617">
        <v>757.99314742499996</v>
      </c>
      <c r="F1617">
        <v>63.45</v>
      </c>
      <c r="G1617">
        <v>355.60713736222198</v>
      </c>
      <c r="H1617">
        <v>-7.9351020328576896</v>
      </c>
      <c r="I1617">
        <v>50.451537368595197</v>
      </c>
      <c r="J1617">
        <v>-3.7243522167537502</v>
      </c>
      <c r="K1617">
        <v>67.376782073966595</v>
      </c>
      <c r="L1617">
        <v>53.149008888765401</v>
      </c>
      <c r="M1617">
        <v>42.045363342274598</v>
      </c>
      <c r="N1617">
        <v>0.60626637556761898</v>
      </c>
      <c r="O1617">
        <v>47.312844759653203</v>
      </c>
      <c r="P1617">
        <v>452.21932114882497</v>
      </c>
      <c r="Q1617">
        <v>0.10877601013992801</v>
      </c>
    </row>
    <row r="1618" spans="1:17" hidden="1" x14ac:dyDescent="0.3">
      <c r="A1618" t="s">
        <v>3411</v>
      </c>
      <c r="B1618" t="s">
        <v>3412</v>
      </c>
      <c r="C1618" t="str">
        <f>IFERROR(VLOOKUP(Table1[[#This Row],[Ticker]],[1]!Table2[[Symbol]:[Industry]],2,FALSE),"-")</f>
        <v>-</v>
      </c>
      <c r="D1618" t="s">
        <v>528</v>
      </c>
      <c r="E1618">
        <v>757.61573139999996</v>
      </c>
      <c r="F1618">
        <v>27.94</v>
      </c>
      <c r="G1618">
        <v>142.729611096524</v>
      </c>
      <c r="H1618">
        <v>7.09094995553607</v>
      </c>
      <c r="I1618">
        <v>30.9494416150328</v>
      </c>
      <c r="J1618">
        <v>6.1261156917144302</v>
      </c>
      <c r="K1618">
        <v>24.467688847163998</v>
      </c>
      <c r="L1618">
        <v>19.761214680715501</v>
      </c>
      <c r="M1618">
        <v>64.007206177418595</v>
      </c>
      <c r="N1618">
        <v>1.3301905578100399</v>
      </c>
      <c r="O1618">
        <v>5.97709377236934</v>
      </c>
      <c r="P1618">
        <v>189.53367875647601</v>
      </c>
      <c r="Q1618">
        <v>5.7032881399320001E-2</v>
      </c>
    </row>
    <row r="1619" spans="1:17" hidden="1" x14ac:dyDescent="0.3">
      <c r="A1619" t="s">
        <v>3413</v>
      </c>
      <c r="B1619" t="s">
        <v>3414</v>
      </c>
      <c r="C1619" t="str">
        <f>IFERROR(VLOOKUP(Table1[[#This Row],[Ticker]],[1]!Table2[[Symbol]:[Industry]],2,FALSE),"-")</f>
        <v>-</v>
      </c>
      <c r="D1619" t="s">
        <v>83</v>
      </c>
      <c r="E1619">
        <v>754.32306900000003</v>
      </c>
      <c r="F1619">
        <v>676.05</v>
      </c>
      <c r="G1619">
        <v>35.034489145304597</v>
      </c>
      <c r="H1619">
        <v>7.3824274197695203</v>
      </c>
      <c r="I1619">
        <v>-20.877514447484302</v>
      </c>
      <c r="J1619">
        <v>5.7814274133306496</v>
      </c>
      <c r="K1619">
        <v>625.47601390011403</v>
      </c>
      <c r="L1619">
        <v>633.69021620880801</v>
      </c>
      <c r="M1619">
        <v>69.353778589462607</v>
      </c>
      <c r="N1619">
        <v>1.7027884383135099</v>
      </c>
      <c r="O1619">
        <v>42.903631388210897</v>
      </c>
      <c r="P1619">
        <v>67.339108910890999</v>
      </c>
      <c r="Q1619">
        <v>0.23648791840165201</v>
      </c>
    </row>
    <row r="1620" spans="1:17" hidden="1" x14ac:dyDescent="0.3">
      <c r="A1620" t="s">
        <v>3415</v>
      </c>
      <c r="B1620" t="s">
        <v>3416</v>
      </c>
      <c r="C1620" t="str">
        <f>IFERROR(VLOOKUP(Table1[[#This Row],[Ticker]],[1]!Table2[[Symbol]:[Industry]],2,FALSE),"-")</f>
        <v>-</v>
      </c>
      <c r="D1620" t="s">
        <v>561</v>
      </c>
      <c r="E1620">
        <v>752.02682279999999</v>
      </c>
      <c r="F1620">
        <v>828.3</v>
      </c>
      <c r="G1620">
        <v>-38.275236209950997</v>
      </c>
      <c r="H1620">
        <v>3.4743219572636899</v>
      </c>
      <c r="I1620">
        <v>-23.703415247273</v>
      </c>
      <c r="J1620">
        <v>-1.71127157502589</v>
      </c>
      <c r="K1620">
        <v>826.11550529463796</v>
      </c>
      <c r="L1620">
        <v>850.20103226626998</v>
      </c>
      <c r="M1620">
        <v>52.049220428511902</v>
      </c>
      <c r="N1620">
        <v>0.83519580595086496</v>
      </c>
      <c r="O1620">
        <v>42.943378003138903</v>
      </c>
      <c r="P1620">
        <v>13.063063063063</v>
      </c>
      <c r="Q1620">
        <v>0.112906327590933</v>
      </c>
    </row>
    <row r="1621" spans="1:17" hidden="1" x14ac:dyDescent="0.3">
      <c r="A1621" t="s">
        <v>3417</v>
      </c>
      <c r="B1621" t="s">
        <v>3418</v>
      </c>
      <c r="C1621" t="str">
        <f>IFERROR(VLOOKUP(Table1[[#This Row],[Ticker]],[1]!Table2[[Symbol]:[Industry]],2,FALSE),"-")</f>
        <v>-</v>
      </c>
      <c r="D1621" t="s">
        <v>248</v>
      </c>
      <c r="E1621">
        <v>748.14489062500002</v>
      </c>
      <c r="F1621">
        <v>574.75</v>
      </c>
      <c r="G1621">
        <v>150.048551462961</v>
      </c>
      <c r="H1621">
        <v>12.327850065464901</v>
      </c>
      <c r="I1621">
        <v>115.148411808739</v>
      </c>
      <c r="J1621">
        <v>-2.8188266603305201</v>
      </c>
      <c r="K1621">
        <v>505.38280411564102</v>
      </c>
      <c r="L1621">
        <v>352.30981495279201</v>
      </c>
      <c r="M1621">
        <v>43.860380792807</v>
      </c>
      <c r="N1621">
        <v>0.48126159201803298</v>
      </c>
      <c r="O1621">
        <v>21.2701174423662</v>
      </c>
      <c r="P1621">
        <v>213.899508465319</v>
      </c>
      <c r="Q1621">
        <v>0.12120832689429401</v>
      </c>
    </row>
    <row r="1622" spans="1:17" hidden="1" x14ac:dyDescent="0.3">
      <c r="A1622" t="s">
        <v>3419</v>
      </c>
      <c r="B1622" t="s">
        <v>3420</v>
      </c>
      <c r="C1622" t="str">
        <f>IFERROR(VLOOKUP(Table1[[#This Row],[Ticker]],[1]!Table2[[Symbol]:[Industry]],2,FALSE),"-")</f>
        <v>-</v>
      </c>
      <c r="D1622" t="s">
        <v>139</v>
      </c>
      <c r="E1622">
        <v>746.84447399999999</v>
      </c>
      <c r="F1622">
        <v>14.23</v>
      </c>
      <c r="G1622">
        <v>182.205648751637</v>
      </c>
      <c r="H1622">
        <v>-11.4306489532893</v>
      </c>
      <c r="I1622">
        <v>-25.3109746953238</v>
      </c>
      <c r="J1622">
        <v>0.70884676816935699</v>
      </c>
      <c r="K1622">
        <v>15.5180506648685</v>
      </c>
      <c r="L1622">
        <v>13.8898815506431</v>
      </c>
      <c r="M1622">
        <v>44.652738177375802</v>
      </c>
      <c r="N1622">
        <v>0.48264743248528502</v>
      </c>
      <c r="O1622">
        <v>53.829936753338004</v>
      </c>
      <c r="P1622">
        <v>361.51351351351298</v>
      </c>
    </row>
    <row r="1623" spans="1:17" hidden="1" x14ac:dyDescent="0.3">
      <c r="A1623" t="s">
        <v>3421</v>
      </c>
      <c r="B1623" t="s">
        <v>3422</v>
      </c>
      <c r="C1623" t="str">
        <f>IFERROR(VLOOKUP(Table1[[#This Row],[Ticker]],[1]!Table2[[Symbol]:[Industry]],2,FALSE),"-")</f>
        <v>-</v>
      </c>
      <c r="D1623" t="s">
        <v>46</v>
      </c>
      <c r="E1623">
        <v>745.29831000000001</v>
      </c>
      <c r="F1623">
        <v>737.7</v>
      </c>
      <c r="G1623">
        <v>633.41377447204297</v>
      </c>
      <c r="H1623">
        <v>66.819138452977896</v>
      </c>
      <c r="I1623">
        <v>-8.6529891230717997</v>
      </c>
      <c r="J1623">
        <v>2.8143005818139599</v>
      </c>
      <c r="K1623">
        <v>609.15805977688797</v>
      </c>
      <c r="L1623">
        <v>496.629014106547</v>
      </c>
      <c r="M1623">
        <v>59.854485893135703</v>
      </c>
      <c r="N1623">
        <v>2.50375620127569</v>
      </c>
      <c r="O1623">
        <v>11.386742578283799</v>
      </c>
      <c r="P1623">
        <v>705.78918623702896</v>
      </c>
    </row>
    <row r="1624" spans="1:17" hidden="1" x14ac:dyDescent="0.3">
      <c r="A1624" t="s">
        <v>3423</v>
      </c>
      <c r="B1624" t="s">
        <v>3424</v>
      </c>
      <c r="C1624" t="str">
        <f>IFERROR(VLOOKUP(Table1[[#This Row],[Ticker]],[1]!Table2[[Symbol]:[Industry]],2,FALSE),"-")</f>
        <v>-</v>
      </c>
      <c r="D1624" t="s">
        <v>248</v>
      </c>
      <c r="E1624">
        <v>743.47409163400005</v>
      </c>
      <c r="F1624">
        <v>229.99</v>
      </c>
      <c r="G1624">
        <v>46.516944629368602</v>
      </c>
      <c r="H1624">
        <v>14.872815272985299</v>
      </c>
      <c r="I1624">
        <v>-26.883779809975699</v>
      </c>
      <c r="J1624">
        <v>2.93374264970568</v>
      </c>
      <c r="K1624">
        <v>209.44005796683001</v>
      </c>
      <c r="L1624">
        <v>214.73674627511301</v>
      </c>
      <c r="M1624">
        <v>72.714121525510393</v>
      </c>
      <c r="N1624">
        <v>1.6180912789295101</v>
      </c>
      <c r="O1624">
        <v>50.854384973259599</v>
      </c>
      <c r="P1624">
        <v>83.992000000000004</v>
      </c>
      <c r="Q1624">
        <v>3.1542732860298003E-2</v>
      </c>
    </row>
    <row r="1625" spans="1:17" hidden="1" x14ac:dyDescent="0.3">
      <c r="A1625" t="s">
        <v>3425</v>
      </c>
      <c r="B1625" t="s">
        <v>3426</v>
      </c>
      <c r="C1625" t="str">
        <f>IFERROR(VLOOKUP(Table1[[#This Row],[Ticker]],[1]!Table2[[Symbol]:[Industry]],2,FALSE),"-")</f>
        <v>-</v>
      </c>
      <c r="D1625" t="s">
        <v>139</v>
      </c>
      <c r="E1625">
        <v>741.54871367999999</v>
      </c>
      <c r="F1625">
        <v>17.04</v>
      </c>
      <c r="G1625">
        <v>46.724556123694597</v>
      </c>
      <c r="H1625">
        <v>40.321469420442298</v>
      </c>
      <c r="I1625">
        <v>-4.1659121419465102</v>
      </c>
      <c r="J1625">
        <v>-5.6191714550652501</v>
      </c>
      <c r="K1625">
        <v>15.3414699298059</v>
      </c>
      <c r="L1625">
        <v>13.357215554139</v>
      </c>
      <c r="M1625">
        <v>48.054749130126403</v>
      </c>
      <c r="N1625">
        <v>1.0338490134359399</v>
      </c>
      <c r="O1625">
        <v>13.7323943661971</v>
      </c>
      <c r="P1625">
        <v>100.470588235294</v>
      </c>
      <c r="Q1625">
        <v>2.4992068685678999E-2</v>
      </c>
    </row>
    <row r="1626" spans="1:17" hidden="1" x14ac:dyDescent="0.3">
      <c r="A1626" t="s">
        <v>3427</v>
      </c>
      <c r="B1626" t="s">
        <v>3428</v>
      </c>
      <c r="C1626" t="str">
        <f>IFERROR(VLOOKUP(Table1[[#This Row],[Ticker]],[1]!Table2[[Symbol]:[Industry]],2,FALSE),"-")</f>
        <v>-</v>
      </c>
      <c r="D1626" t="s">
        <v>402</v>
      </c>
      <c r="E1626">
        <v>741.06673875000001</v>
      </c>
      <c r="F1626">
        <v>337.5</v>
      </c>
      <c r="G1626">
        <v>-30.751364799712501</v>
      </c>
      <c r="H1626">
        <v>-15.323437885977899</v>
      </c>
      <c r="I1626">
        <v>11.585559417290501</v>
      </c>
      <c r="J1626">
        <v>0.37229545374786299</v>
      </c>
      <c r="K1626">
        <v>347.19299056266402</v>
      </c>
      <c r="L1626">
        <v>320.91619592550802</v>
      </c>
      <c r="M1626">
        <v>43.7842729328719</v>
      </c>
      <c r="N1626">
        <v>0.42119681427276701</v>
      </c>
      <c r="O1626">
        <v>49.822222222222202</v>
      </c>
      <c r="P1626">
        <v>46.611642050390898</v>
      </c>
      <c r="Q1626">
        <v>5.2935696976900001E-3</v>
      </c>
    </row>
    <row r="1627" spans="1:17" hidden="1" x14ac:dyDescent="0.3">
      <c r="A1627" t="s">
        <v>3429</v>
      </c>
      <c r="B1627" t="s">
        <v>3430</v>
      </c>
      <c r="C1627" t="str">
        <f>IFERROR(VLOOKUP(Table1[[#This Row],[Ticker]],[1]!Table2[[Symbol]:[Industry]],2,FALSE),"-")</f>
        <v>-</v>
      </c>
      <c r="D1627" t="s">
        <v>303</v>
      </c>
      <c r="E1627">
        <v>740.27494325999999</v>
      </c>
      <c r="F1627">
        <v>565.04999999999995</v>
      </c>
      <c r="G1627">
        <v>3.09718641933617</v>
      </c>
      <c r="H1627">
        <v>19.372060425557098</v>
      </c>
      <c r="I1627">
        <v>11.2679019960008</v>
      </c>
      <c r="J1627">
        <v>-3.7074313157645</v>
      </c>
      <c r="K1627">
        <v>525.69996627758405</v>
      </c>
      <c r="L1627">
        <v>473.61850559773001</v>
      </c>
      <c r="M1627">
        <v>41.303174044475</v>
      </c>
      <c r="N1627">
        <v>0.62314754228382196</v>
      </c>
      <c r="O1627">
        <v>19.281479515087099</v>
      </c>
      <c r="P1627">
        <v>44.1086457536342</v>
      </c>
      <c r="Q1627">
        <v>-6.7791575894520003E-3</v>
      </c>
    </row>
    <row r="1628" spans="1:17" hidden="1" x14ac:dyDescent="0.3">
      <c r="A1628" t="s">
        <v>3431</v>
      </c>
      <c r="B1628" t="s">
        <v>3432</v>
      </c>
      <c r="C1628" t="str">
        <f>IFERROR(VLOOKUP(Table1[[#This Row],[Ticker]],[1]!Table2[[Symbol]:[Industry]],2,FALSE),"-")</f>
        <v>-</v>
      </c>
      <c r="D1628" t="s">
        <v>359</v>
      </c>
      <c r="E1628">
        <v>739.21474999999998</v>
      </c>
      <c r="F1628">
        <v>280.75</v>
      </c>
      <c r="G1628">
        <v>-62.810978637731402</v>
      </c>
      <c r="H1628">
        <v>3.7566855965577002</v>
      </c>
      <c r="I1628">
        <v>-8.6230941280978808</v>
      </c>
      <c r="J1628">
        <v>17.896346768169298</v>
      </c>
      <c r="K1628">
        <v>257.838379322023</v>
      </c>
      <c r="L1628">
        <v>278.67320231870599</v>
      </c>
      <c r="M1628">
        <v>69.249296025893699</v>
      </c>
      <c r="N1628">
        <v>1.28791394103997</v>
      </c>
      <c r="O1628">
        <v>99.608192341941205</v>
      </c>
      <c r="P1628">
        <v>30.581395348837201</v>
      </c>
      <c r="Q1628">
        <v>0.10697315539424999</v>
      </c>
    </row>
    <row r="1629" spans="1:17" hidden="1" x14ac:dyDescent="0.3">
      <c r="A1629" t="s">
        <v>3433</v>
      </c>
      <c r="B1629" t="s">
        <v>3434</v>
      </c>
      <c r="C1629" t="str">
        <f>IFERROR(VLOOKUP(Table1[[#This Row],[Ticker]],[1]!Table2[[Symbol]:[Industry]],2,FALSE),"-")</f>
        <v>-</v>
      </c>
      <c r="E1629">
        <v>739.16067974999999</v>
      </c>
      <c r="F1629">
        <v>108.47</v>
      </c>
      <c r="G1629">
        <v>144.40467507851599</v>
      </c>
      <c r="H1629">
        <v>47.734845814879002</v>
      </c>
      <c r="I1629">
        <v>317.22374883691998</v>
      </c>
      <c r="J1629">
        <v>6.9310916038262196</v>
      </c>
      <c r="K1629">
        <v>71.256781668300803</v>
      </c>
      <c r="M1629">
        <v>100</v>
      </c>
      <c r="N1629">
        <v>3.5192821636446201</v>
      </c>
      <c r="O1629">
        <v>0</v>
      </c>
      <c r="P1629">
        <v>373.87505460899899</v>
      </c>
    </row>
    <row r="1630" spans="1:17" hidden="1" x14ac:dyDescent="0.3">
      <c r="A1630" t="s">
        <v>3435</v>
      </c>
      <c r="B1630" t="s">
        <v>3436</v>
      </c>
      <c r="C1630" t="str">
        <f>IFERROR(VLOOKUP(Table1[[#This Row],[Ticker]],[1]!Table2[[Symbol]:[Industry]],2,FALSE),"-")</f>
        <v>-</v>
      </c>
      <c r="D1630" t="s">
        <v>127</v>
      </c>
      <c r="E1630">
        <v>737.90729096400003</v>
      </c>
      <c r="F1630">
        <v>228.71</v>
      </c>
      <c r="G1630">
        <v>209.22504583589699</v>
      </c>
      <c r="H1630">
        <v>4.6980744294505898</v>
      </c>
      <c r="I1630">
        <v>-26.735899824449501</v>
      </c>
      <c r="J1630">
        <v>4.4176229464733101</v>
      </c>
      <c r="K1630">
        <v>222.30903198093</v>
      </c>
      <c r="L1630">
        <v>203.75690996346799</v>
      </c>
      <c r="M1630">
        <v>55.927437194311501</v>
      </c>
      <c r="N1630">
        <v>1.23111326896518</v>
      </c>
      <c r="O1630">
        <v>37.466660836867597</v>
      </c>
      <c r="P1630">
        <v>241.86846038863899</v>
      </c>
      <c r="Q1630">
        <v>0.14114675869335999</v>
      </c>
    </row>
    <row r="1631" spans="1:17" hidden="1" x14ac:dyDescent="0.3">
      <c r="A1631" t="s">
        <v>3437</v>
      </c>
      <c r="B1631" t="s">
        <v>3438</v>
      </c>
      <c r="C1631" t="str">
        <f>IFERROR(VLOOKUP(Table1[[#This Row],[Ticker]],[1]!Table2[[Symbol]:[Industry]],2,FALSE),"-")</f>
        <v>-</v>
      </c>
      <c r="D1631" t="s">
        <v>528</v>
      </c>
      <c r="E1631">
        <v>736.07158414499997</v>
      </c>
      <c r="F1631">
        <v>420.65</v>
      </c>
      <c r="G1631">
        <v>276.88375404193698</v>
      </c>
      <c r="H1631">
        <v>66.444840982980196</v>
      </c>
      <c r="I1631">
        <v>74.7544927310623</v>
      </c>
      <c r="J1631">
        <v>20.228410007477802</v>
      </c>
      <c r="K1631">
        <v>269.80256627853998</v>
      </c>
      <c r="L1631">
        <v>207.067476048495</v>
      </c>
      <c r="M1631">
        <v>96.002500647980099</v>
      </c>
      <c r="N1631">
        <v>2.0873486266547601</v>
      </c>
      <c r="O1631">
        <v>0</v>
      </c>
      <c r="P1631">
        <v>343.95778364116001</v>
      </c>
      <c r="Q1631">
        <v>0.14871623996987099</v>
      </c>
    </row>
    <row r="1632" spans="1:17" hidden="1" x14ac:dyDescent="0.3">
      <c r="A1632" t="s">
        <v>3439</v>
      </c>
      <c r="B1632" t="s">
        <v>3440</v>
      </c>
      <c r="C1632" t="str">
        <f>IFERROR(VLOOKUP(Table1[[#This Row],[Ticker]],[1]!Table2[[Symbol]:[Industry]],2,FALSE),"-")</f>
        <v>-</v>
      </c>
      <c r="D1632" t="s">
        <v>127</v>
      </c>
      <c r="E1632">
        <v>735.90819512799999</v>
      </c>
      <c r="F1632">
        <v>223.12</v>
      </c>
      <c r="G1632">
        <v>-41.316072217451797</v>
      </c>
      <c r="H1632">
        <v>-8.9351509844852099</v>
      </c>
      <c r="I1632">
        <v>-24.161261449397699</v>
      </c>
      <c r="J1632">
        <v>1.90483320380832</v>
      </c>
      <c r="M1632">
        <v>60.938442095142797</v>
      </c>
      <c r="O1632">
        <v>22.355683040516301</v>
      </c>
      <c r="P1632">
        <v>6.2982372558361099</v>
      </c>
    </row>
    <row r="1633" spans="1:17" hidden="1" x14ac:dyDescent="0.3">
      <c r="A1633" t="s">
        <v>3441</v>
      </c>
      <c r="B1633" t="s">
        <v>3442</v>
      </c>
      <c r="C1633" t="str">
        <f>IFERROR(VLOOKUP(Table1[[#This Row],[Ticker]],[1]!Table2[[Symbol]:[Industry]],2,FALSE),"-")</f>
        <v>-</v>
      </c>
      <c r="D1633" t="s">
        <v>46</v>
      </c>
      <c r="E1633">
        <v>735.33548800000005</v>
      </c>
      <c r="F1633">
        <v>612.79999999999995</v>
      </c>
      <c r="G1633">
        <v>337.03948333810303</v>
      </c>
      <c r="H1633">
        <v>14.5752014136512</v>
      </c>
      <c r="I1633">
        <v>354.19429410615697</v>
      </c>
      <c r="J1633">
        <v>22.823679304054501</v>
      </c>
      <c r="K1633">
        <v>450.99961682827302</v>
      </c>
      <c r="M1633">
        <v>81.068984837138999</v>
      </c>
      <c r="N1633">
        <v>0.312925170068027</v>
      </c>
      <c r="O1633">
        <v>0</v>
      </c>
      <c r="P1633">
        <v>398.211382113821</v>
      </c>
    </row>
    <row r="1634" spans="1:17" hidden="1" x14ac:dyDescent="0.3">
      <c r="A1634" t="s">
        <v>3443</v>
      </c>
      <c r="B1634" t="s">
        <v>3444</v>
      </c>
      <c r="C1634" t="str">
        <f>IFERROR(VLOOKUP(Table1[[#This Row],[Ticker]],[1]!Table2[[Symbol]:[Industry]],2,FALSE),"-")</f>
        <v>-</v>
      </c>
      <c r="D1634" t="s">
        <v>3406</v>
      </c>
      <c r="E1634">
        <v>734.82500000000005</v>
      </c>
      <c r="F1634">
        <v>297.5</v>
      </c>
      <c r="G1634">
        <v>-35.411310312689899</v>
      </c>
      <c r="H1634">
        <v>-13.1625005913323</v>
      </c>
      <c r="I1634">
        <v>-18.256499544635801</v>
      </c>
      <c r="J1634">
        <v>9.9034373016028692</v>
      </c>
      <c r="M1634">
        <v>54.765009638354002</v>
      </c>
      <c r="O1634">
        <v>28.672268907563002</v>
      </c>
      <c r="P1634">
        <v>16.2109375</v>
      </c>
    </row>
    <row r="1635" spans="1:17" hidden="1" x14ac:dyDescent="0.3">
      <c r="A1635" t="s">
        <v>3445</v>
      </c>
      <c r="B1635" t="s">
        <v>3446</v>
      </c>
      <c r="C1635" t="str">
        <f>IFERROR(VLOOKUP(Table1[[#This Row],[Ticker]],[1]!Table2[[Symbol]:[Industry]],2,FALSE),"-")</f>
        <v>-</v>
      </c>
      <c r="D1635" t="s">
        <v>335</v>
      </c>
      <c r="E1635">
        <v>733.8723</v>
      </c>
      <c r="F1635">
        <v>35</v>
      </c>
      <c r="G1635">
        <v>232.46308582257501</v>
      </c>
      <c r="H1635">
        <v>18.513665097357801</v>
      </c>
      <c r="I1635">
        <v>10.127622426080199</v>
      </c>
      <c r="J1635">
        <v>-2.8670844639223199</v>
      </c>
      <c r="K1635">
        <v>30.353437435666802</v>
      </c>
      <c r="L1635">
        <v>26.4144264278825</v>
      </c>
      <c r="M1635">
        <v>68.348912293543094</v>
      </c>
      <c r="N1635">
        <v>0.58310415225497303</v>
      </c>
      <c r="O1635">
        <v>5.71428571428571</v>
      </c>
      <c r="P1635">
        <v>297.05048213272801</v>
      </c>
    </row>
    <row r="1636" spans="1:17" hidden="1" x14ac:dyDescent="0.3">
      <c r="A1636" t="s">
        <v>3447</v>
      </c>
      <c r="B1636" t="s">
        <v>3448</v>
      </c>
      <c r="C1636" t="str">
        <f>IFERROR(VLOOKUP(Table1[[#This Row],[Ticker]],[1]!Table2[[Symbol]:[Industry]],2,FALSE),"-")</f>
        <v>-</v>
      </c>
      <c r="D1636" t="s">
        <v>632</v>
      </c>
      <c r="E1636">
        <v>733.63199999999995</v>
      </c>
      <c r="F1636">
        <v>480</v>
      </c>
      <c r="G1636">
        <v>245.87810042877501</v>
      </c>
      <c r="H1636">
        <v>8.3544440025352795</v>
      </c>
      <c r="I1636">
        <v>411.60271521354099</v>
      </c>
      <c r="J1636">
        <v>0.57641892436630804</v>
      </c>
      <c r="K1636">
        <v>406.86635128859803</v>
      </c>
      <c r="L1636">
        <v>243.215919698395</v>
      </c>
      <c r="M1636">
        <v>60.051968565369201</v>
      </c>
      <c r="N1636">
        <v>0.14741821048482401</v>
      </c>
      <c r="O1636">
        <v>8.3333333333333197</v>
      </c>
      <c r="P1636">
        <v>464.70588235294099</v>
      </c>
    </row>
    <row r="1637" spans="1:17" hidden="1" x14ac:dyDescent="0.3">
      <c r="A1637" t="s">
        <v>3449</v>
      </c>
      <c r="B1637" t="s">
        <v>3450</v>
      </c>
      <c r="C1637" t="str">
        <f>IFERROR(VLOOKUP(Table1[[#This Row],[Ticker]],[1]!Table2[[Symbol]:[Industry]],2,FALSE),"-")</f>
        <v>-</v>
      </c>
      <c r="D1637" t="s">
        <v>262</v>
      </c>
      <c r="E1637">
        <v>733.5</v>
      </c>
      <c r="F1637">
        <v>1630</v>
      </c>
      <c r="G1637">
        <v>49.457245435379498</v>
      </c>
      <c r="H1637">
        <v>-8.3884715452852401</v>
      </c>
      <c r="I1637">
        <v>23.609475813562302</v>
      </c>
      <c r="J1637">
        <v>-5.3823297024188701</v>
      </c>
      <c r="K1637">
        <v>1765.4631191896201</v>
      </c>
      <c r="L1637">
        <v>1537.7697658986799</v>
      </c>
      <c r="M1637">
        <v>30.4406120771866</v>
      </c>
      <c r="N1637">
        <v>1.4009042476601801</v>
      </c>
      <c r="O1637">
        <v>28.834355828220801</v>
      </c>
      <c r="P1637">
        <v>95.197892341775898</v>
      </c>
      <c r="Q1637">
        <v>9.5699754611203003E-2</v>
      </c>
    </row>
    <row r="1638" spans="1:17" hidden="1" x14ac:dyDescent="0.3">
      <c r="A1638" t="s">
        <v>3451</v>
      </c>
      <c r="B1638" t="s">
        <v>3452</v>
      </c>
      <c r="C1638" t="str">
        <f>IFERROR(VLOOKUP(Table1[[#This Row],[Ticker]],[1]!Table2[[Symbol]:[Industry]],2,FALSE),"-")</f>
        <v>-</v>
      </c>
      <c r="D1638" t="s">
        <v>3453</v>
      </c>
      <c r="E1638">
        <v>732.18299999999999</v>
      </c>
      <c r="F1638">
        <v>610</v>
      </c>
      <c r="G1638">
        <v>-0.59108003791423103</v>
      </c>
      <c r="H1638">
        <v>-8.7241763018914593</v>
      </c>
      <c r="I1638">
        <v>42.318115731377098</v>
      </c>
      <c r="J1638">
        <v>0.23427049698292099</v>
      </c>
      <c r="K1638">
        <v>569.916524951523</v>
      </c>
      <c r="L1638">
        <v>480.58422712967803</v>
      </c>
      <c r="M1638">
        <v>58.055649013226798</v>
      </c>
      <c r="N1638">
        <v>0.67291580257154704</v>
      </c>
      <c r="O1638">
        <v>10.327868852459</v>
      </c>
      <c r="P1638">
        <v>83.734939759036095</v>
      </c>
      <c r="Q1638">
        <v>0.108356318279372</v>
      </c>
    </row>
    <row r="1639" spans="1:17" hidden="1" x14ac:dyDescent="0.3">
      <c r="A1639" t="s">
        <v>3454</v>
      </c>
      <c r="B1639" t="s">
        <v>3455</v>
      </c>
      <c r="C1639" t="str">
        <f>IFERROR(VLOOKUP(Table1[[#This Row],[Ticker]],[1]!Table2[[Symbol]:[Industry]],2,FALSE),"-")</f>
        <v>-</v>
      </c>
      <c r="D1639" t="s">
        <v>317</v>
      </c>
      <c r="E1639">
        <v>731.59</v>
      </c>
      <c r="F1639">
        <v>298</v>
      </c>
      <c r="G1639">
        <v>-23.1604450543059</v>
      </c>
      <c r="H1639">
        <v>-12.99062545146</v>
      </c>
      <c r="I1639">
        <v>-6.0056342862517802</v>
      </c>
      <c r="J1639">
        <v>-9.0226199833419294</v>
      </c>
      <c r="K1639">
        <v>305.12665628979101</v>
      </c>
      <c r="M1639">
        <v>40.013157452009601</v>
      </c>
      <c r="N1639">
        <v>0.73469468090340995</v>
      </c>
      <c r="O1639">
        <v>42.6174496644295</v>
      </c>
      <c r="P1639">
        <v>56.842105263157798</v>
      </c>
    </row>
    <row r="1640" spans="1:17" hidden="1" x14ac:dyDescent="0.3">
      <c r="A1640" t="s">
        <v>3456</v>
      </c>
      <c r="B1640" t="s">
        <v>3457</v>
      </c>
      <c r="C1640" t="str">
        <f>IFERROR(VLOOKUP(Table1[[#This Row],[Ticker]],[1]!Table2[[Symbol]:[Industry]],2,FALSE),"-")</f>
        <v>-</v>
      </c>
      <c r="D1640" t="s">
        <v>1374</v>
      </c>
      <c r="E1640">
        <v>731.38888799999995</v>
      </c>
      <c r="F1640">
        <v>722</v>
      </c>
      <c r="G1640">
        <v>246.185911909532</v>
      </c>
      <c r="H1640">
        <v>-6.5806209325296399</v>
      </c>
      <c r="I1640">
        <v>34.645994786429902</v>
      </c>
      <c r="J1640">
        <v>-5.6447152371076799</v>
      </c>
      <c r="K1640">
        <v>689.21709363241803</v>
      </c>
      <c r="L1640">
        <v>470.76680398971899</v>
      </c>
      <c r="M1640">
        <v>30.737174065942298</v>
      </c>
      <c r="N1640">
        <v>1.07227958697378</v>
      </c>
      <c r="O1640">
        <v>15.997229916897499</v>
      </c>
      <c r="P1640">
        <v>288.17204301075202</v>
      </c>
    </row>
    <row r="1641" spans="1:17" hidden="1" x14ac:dyDescent="0.3">
      <c r="A1641" t="s">
        <v>3458</v>
      </c>
      <c r="B1641" t="s">
        <v>3459</v>
      </c>
      <c r="C1641" t="str">
        <f>IFERROR(VLOOKUP(Table1[[#This Row],[Ticker]],[1]!Table2[[Symbol]:[Industry]],2,FALSE),"-")</f>
        <v>-</v>
      </c>
      <c r="D1641" t="s">
        <v>262</v>
      </c>
      <c r="E1641">
        <v>729.10386696</v>
      </c>
      <c r="F1641">
        <v>3491.85</v>
      </c>
      <c r="G1641">
        <v>19.678536401891702</v>
      </c>
      <c r="H1641">
        <v>7.1461409349820597</v>
      </c>
      <c r="I1641">
        <v>21.0531019381792</v>
      </c>
      <c r="J1641">
        <v>-1.1342345442414701</v>
      </c>
      <c r="K1641">
        <v>3274.1452560347998</v>
      </c>
      <c r="L1641">
        <v>2911.2421617042501</v>
      </c>
      <c r="M1641">
        <v>60.472724297602397</v>
      </c>
      <c r="N1641">
        <v>0.98185686065947397</v>
      </c>
      <c r="O1641">
        <v>25.205836447728199</v>
      </c>
      <c r="P1641">
        <v>68.200867052023099</v>
      </c>
      <c r="Q1641">
        <v>2.6911543461367999E-2</v>
      </c>
    </row>
    <row r="1642" spans="1:17" hidden="1" x14ac:dyDescent="0.3">
      <c r="A1642" t="s">
        <v>3460</v>
      </c>
      <c r="B1642" t="s">
        <v>3461</v>
      </c>
      <c r="C1642" t="str">
        <f>IFERROR(VLOOKUP(Table1[[#This Row],[Ticker]],[1]!Table2[[Symbol]:[Industry]],2,FALSE),"-")</f>
        <v>-</v>
      </c>
      <c r="D1642" t="s">
        <v>303</v>
      </c>
      <c r="E1642">
        <v>728.52631882499998</v>
      </c>
      <c r="F1642">
        <v>115.35</v>
      </c>
      <c r="G1642">
        <v>4885.3616365472099</v>
      </c>
      <c r="H1642">
        <v>-5.9733925466444999</v>
      </c>
      <c r="I1642">
        <v>164.91638453077499</v>
      </c>
      <c r="J1642">
        <v>-3.1428533547310802</v>
      </c>
      <c r="K1642">
        <v>89.814336271409104</v>
      </c>
      <c r="L1642">
        <v>37.234625926897102</v>
      </c>
      <c r="M1642">
        <v>31.659082697730401</v>
      </c>
      <c r="N1642">
        <v>0.70040051009806004</v>
      </c>
      <c r="O1642">
        <v>21.127004768097098</v>
      </c>
      <c r="P1642">
        <v>5392.8571428571404</v>
      </c>
      <c r="Q1642">
        <v>0.14384292025487699</v>
      </c>
    </row>
    <row r="1643" spans="1:17" hidden="1" x14ac:dyDescent="0.3">
      <c r="A1643" t="s">
        <v>3462</v>
      </c>
      <c r="B1643" t="s">
        <v>3463</v>
      </c>
      <c r="C1643" t="str">
        <f>IFERROR(VLOOKUP(Table1[[#This Row],[Ticker]],[1]!Table2[[Symbol]:[Industry]],2,FALSE),"-")</f>
        <v>-</v>
      </c>
      <c r="D1643" t="s">
        <v>193</v>
      </c>
      <c r="E1643">
        <v>724.59720000000004</v>
      </c>
      <c r="F1643">
        <v>129.30000000000001</v>
      </c>
      <c r="G1643">
        <v>-37.134349235442002</v>
      </c>
      <c r="H1643">
        <v>-3.61454738473231</v>
      </c>
      <c r="I1643">
        <v>-15.4828988762983</v>
      </c>
      <c r="J1643">
        <v>-1.1809864077827901</v>
      </c>
      <c r="K1643">
        <v>129.93067796804101</v>
      </c>
      <c r="L1643">
        <v>130.066693624214</v>
      </c>
      <c r="M1643">
        <v>52.027536105246703</v>
      </c>
      <c r="N1643">
        <v>0.43094960784047598</v>
      </c>
      <c r="O1643">
        <v>28.692962103634901</v>
      </c>
      <c r="P1643">
        <v>19.611470860314501</v>
      </c>
      <c r="Q1643">
        <v>5.0087928619282997E-2</v>
      </c>
    </row>
    <row r="1644" spans="1:17" hidden="1" x14ac:dyDescent="0.3">
      <c r="A1644" t="s">
        <v>3464</v>
      </c>
      <c r="B1644" t="s">
        <v>3465</v>
      </c>
      <c r="C1644" t="str">
        <f>IFERROR(VLOOKUP(Table1[[#This Row],[Ticker]],[1]!Table2[[Symbol]:[Industry]],2,FALSE),"-")</f>
        <v>-</v>
      </c>
      <c r="D1644" t="s">
        <v>139</v>
      </c>
      <c r="E1644">
        <v>723.48312399999998</v>
      </c>
      <c r="F1644">
        <v>418.6</v>
      </c>
      <c r="G1644">
        <v>698.06768404315699</v>
      </c>
      <c r="H1644">
        <v>125.915827981964</v>
      </c>
      <c r="I1644">
        <v>129.235381974343</v>
      </c>
      <c r="J1644">
        <v>5.7514532844600899</v>
      </c>
      <c r="K1644">
        <v>260.64154891186701</v>
      </c>
      <c r="L1644">
        <v>161.19105791065999</v>
      </c>
      <c r="M1644">
        <v>81.465406801875304</v>
      </c>
      <c r="N1644">
        <v>1.1398297792959</v>
      </c>
      <c r="O1644">
        <v>6.1753463927376897</v>
      </c>
      <c r="P1644">
        <v>807.710584038104</v>
      </c>
      <c r="Q1644">
        <v>0.211353581787564</v>
      </c>
    </row>
    <row r="1645" spans="1:17" hidden="1" x14ac:dyDescent="0.3">
      <c r="A1645" t="s">
        <v>3466</v>
      </c>
      <c r="B1645" t="s">
        <v>3467</v>
      </c>
      <c r="C1645" t="str">
        <f>IFERROR(VLOOKUP(Table1[[#This Row],[Ticker]],[1]!Table2[[Symbol]:[Industry]],2,FALSE),"-")</f>
        <v>-</v>
      </c>
      <c r="D1645" t="s">
        <v>1190</v>
      </c>
      <c r="E1645">
        <v>723.29236803200001</v>
      </c>
      <c r="F1645">
        <v>71.239999999999995</v>
      </c>
      <c r="G1645">
        <v>-24.8594393555131</v>
      </c>
      <c r="H1645">
        <v>-0.94820986533597895</v>
      </c>
      <c r="I1645">
        <v>-60.814563799713902</v>
      </c>
      <c r="J1645">
        <v>-3.0588842774635201E-2</v>
      </c>
      <c r="K1645">
        <v>70.315814909785104</v>
      </c>
      <c r="L1645">
        <v>73.720958763833195</v>
      </c>
      <c r="M1645">
        <v>60.248883425390403</v>
      </c>
      <c r="N1645">
        <v>0.70162007996753795</v>
      </c>
      <c r="O1645">
        <v>101.712521055586</v>
      </c>
      <c r="P1645">
        <v>22.090831191088199</v>
      </c>
      <c r="Q1645">
        <v>1.5948012050335001E-2</v>
      </c>
    </row>
    <row r="1646" spans="1:17" hidden="1" x14ac:dyDescent="0.3">
      <c r="A1646" t="s">
        <v>3468</v>
      </c>
      <c r="B1646" t="s">
        <v>3469</v>
      </c>
      <c r="C1646" t="str">
        <f>IFERROR(VLOOKUP(Table1[[#This Row],[Ticker]],[1]!Table2[[Symbol]:[Industry]],2,FALSE),"-")</f>
        <v>-</v>
      </c>
      <c r="D1646" t="s">
        <v>632</v>
      </c>
      <c r="E1646">
        <v>722.10074999999995</v>
      </c>
      <c r="F1646">
        <v>72.03</v>
      </c>
      <c r="G1646">
        <v>851.47939510662502</v>
      </c>
      <c r="H1646">
        <v>0.66513674228981801</v>
      </c>
      <c r="I1646">
        <v>35.204600158763597</v>
      </c>
      <c r="J1646">
        <v>-0.92308981167208004</v>
      </c>
      <c r="K1646">
        <v>65.644423130049802</v>
      </c>
      <c r="L1646">
        <v>48.531016696685498</v>
      </c>
      <c r="M1646">
        <v>64.238532196842499</v>
      </c>
      <c r="N1646">
        <v>0.73029157693776103</v>
      </c>
      <c r="O1646">
        <v>4.1232819658475597</v>
      </c>
      <c r="P1646">
        <v>881.33514986375997</v>
      </c>
      <c r="Q1646">
        <v>0.22993694890128299</v>
      </c>
    </row>
    <row r="1647" spans="1:17" hidden="1" x14ac:dyDescent="0.3">
      <c r="A1647" t="s">
        <v>3470</v>
      </c>
      <c r="B1647" t="s">
        <v>3471</v>
      </c>
      <c r="C1647" t="str">
        <f>IFERROR(VLOOKUP(Table1[[#This Row],[Ticker]],[1]!Table2[[Symbol]:[Industry]],2,FALSE),"-")</f>
        <v>-</v>
      </c>
      <c r="D1647" t="s">
        <v>92</v>
      </c>
      <c r="E1647">
        <v>721.70643749999999</v>
      </c>
      <c r="F1647">
        <v>1475</v>
      </c>
      <c r="G1647">
        <v>61.702686801307102</v>
      </c>
      <c r="H1647">
        <v>43.447308127657401</v>
      </c>
      <c r="I1647">
        <v>83.965722677586399</v>
      </c>
      <c r="J1647">
        <v>20.278120649319899</v>
      </c>
      <c r="K1647">
        <v>1187.9979864971999</v>
      </c>
      <c r="L1647">
        <v>942.60587845034001</v>
      </c>
      <c r="M1647">
        <v>69.679996986229696</v>
      </c>
      <c r="N1647">
        <v>0.50764872521246396</v>
      </c>
      <c r="O1647">
        <v>1.6949152542372801</v>
      </c>
      <c r="P1647">
        <v>113.150289017341</v>
      </c>
      <c r="Q1647">
        <v>0.18088803035804801</v>
      </c>
    </row>
    <row r="1648" spans="1:17" hidden="1" x14ac:dyDescent="0.3">
      <c r="A1648" t="s">
        <v>3472</v>
      </c>
      <c r="B1648" t="s">
        <v>3473</v>
      </c>
      <c r="C1648" t="str">
        <f>IFERROR(VLOOKUP(Table1[[#This Row],[Ticker]],[1]!Table2[[Symbol]:[Industry]],2,FALSE),"-")</f>
        <v>-</v>
      </c>
      <c r="D1648" t="s">
        <v>193</v>
      </c>
      <c r="E1648">
        <v>717.49</v>
      </c>
      <c r="F1648">
        <v>228.5</v>
      </c>
      <c r="G1648">
        <v>52.070996835222203</v>
      </c>
      <c r="H1648">
        <v>18.041688064779301</v>
      </c>
      <c r="I1648">
        <v>29.136424105271001</v>
      </c>
      <c r="J1648">
        <v>23.5313319752699</v>
      </c>
      <c r="K1648">
        <v>171.15554289352301</v>
      </c>
      <c r="L1648">
        <v>156.74903810756101</v>
      </c>
      <c r="M1648">
        <v>91.235487390416097</v>
      </c>
      <c r="N1648">
        <v>2.0024091751105799</v>
      </c>
      <c r="O1648">
        <v>4.1575492341356703</v>
      </c>
      <c r="P1648">
        <v>96.982758620689594</v>
      </c>
      <c r="Q1648">
        <v>0.11121236561912801</v>
      </c>
    </row>
    <row r="1649" spans="1:17" hidden="1" x14ac:dyDescent="0.3">
      <c r="A1649" t="s">
        <v>3474</v>
      </c>
      <c r="B1649" t="s">
        <v>3475</v>
      </c>
      <c r="C1649" t="str">
        <f>IFERROR(VLOOKUP(Table1[[#This Row],[Ticker]],[1]!Table2[[Symbol]:[Industry]],2,FALSE),"-")</f>
        <v>-</v>
      </c>
      <c r="D1649" t="s">
        <v>21</v>
      </c>
      <c r="E1649">
        <v>716.84041572499996</v>
      </c>
      <c r="F1649">
        <v>1471.75</v>
      </c>
      <c r="G1649">
        <v>53.220498508197103</v>
      </c>
      <c r="H1649">
        <v>-21.182852695315201</v>
      </c>
      <c r="I1649">
        <v>-35.758764984479598</v>
      </c>
      <c r="J1649">
        <v>2.5084101177010001</v>
      </c>
      <c r="K1649">
        <v>1676.26826036381</v>
      </c>
      <c r="L1649">
        <v>1583.93464928297</v>
      </c>
      <c r="M1649">
        <v>44.753604023038903</v>
      </c>
      <c r="N1649">
        <v>1.3542988435027501</v>
      </c>
      <c r="O1649">
        <v>56.9560047562425</v>
      </c>
      <c r="P1649">
        <v>136.65380286219599</v>
      </c>
      <c r="Q1649">
        <v>0.147481824866776</v>
      </c>
    </row>
    <row r="1650" spans="1:17" hidden="1" x14ac:dyDescent="0.3">
      <c r="A1650" t="s">
        <v>3476</v>
      </c>
      <c r="B1650" t="s">
        <v>3477</v>
      </c>
      <c r="C1650" t="str">
        <f>IFERROR(VLOOKUP(Table1[[#This Row],[Ticker]],[1]!Table2[[Symbol]:[Industry]],2,FALSE),"-")</f>
        <v>-</v>
      </c>
      <c r="D1650" t="s">
        <v>528</v>
      </c>
      <c r="E1650">
        <v>714.34392811999999</v>
      </c>
      <c r="F1650">
        <v>30.28</v>
      </c>
      <c r="G1650">
        <v>65.240606120362898</v>
      </c>
      <c r="H1650">
        <v>27.9512591115265</v>
      </c>
      <c r="I1650">
        <v>3.6557660574160402</v>
      </c>
      <c r="J1650">
        <v>-0.70559695336608497</v>
      </c>
      <c r="K1650">
        <v>26.452433363781001</v>
      </c>
      <c r="L1650">
        <v>23.0813303529217</v>
      </c>
      <c r="M1650">
        <v>58.579337321420802</v>
      </c>
      <c r="N1650">
        <v>1.1483251518620501</v>
      </c>
      <c r="O1650">
        <v>6.6380449141347304</v>
      </c>
      <c r="P1650">
        <v>106.71351680451799</v>
      </c>
      <c r="Q1650">
        <v>0.177659264688174</v>
      </c>
    </row>
    <row r="1651" spans="1:17" hidden="1" x14ac:dyDescent="0.3">
      <c r="A1651" t="s">
        <v>3478</v>
      </c>
      <c r="B1651" t="s">
        <v>3479</v>
      </c>
      <c r="C1651" t="str">
        <f>IFERROR(VLOOKUP(Table1[[#This Row],[Ticker]],[1]!Table2[[Symbol]:[Industry]],2,FALSE),"-")</f>
        <v>-</v>
      </c>
      <c r="D1651" t="s">
        <v>113</v>
      </c>
      <c r="E1651">
        <v>714.255</v>
      </c>
      <c r="F1651">
        <v>140.05000000000001</v>
      </c>
      <c r="G1651">
        <v>-26.915659204028898</v>
      </c>
      <c r="H1651">
        <v>5.3048107089995602</v>
      </c>
      <c r="I1651">
        <v>-15.105125173749199</v>
      </c>
      <c r="J1651">
        <v>7.1830986246841103E-2</v>
      </c>
      <c r="K1651">
        <v>135.59722311998101</v>
      </c>
      <c r="L1651">
        <v>137.563223006866</v>
      </c>
      <c r="M1651">
        <v>60.281314282943399</v>
      </c>
      <c r="N1651">
        <v>1.22485542034989</v>
      </c>
      <c r="O1651">
        <v>23.670117815066</v>
      </c>
      <c r="P1651">
        <v>18.6864406779661</v>
      </c>
      <c r="Q1651">
        <v>-6.7319041801713997E-2</v>
      </c>
    </row>
    <row r="1652" spans="1:17" hidden="1" x14ac:dyDescent="0.3">
      <c r="A1652" t="s">
        <v>3480</v>
      </c>
      <c r="B1652" t="s">
        <v>3481</v>
      </c>
      <c r="C1652" t="str">
        <f>IFERROR(VLOOKUP(Table1[[#This Row],[Ticker]],[1]!Table2[[Symbol]:[Industry]],2,FALSE),"-")</f>
        <v>-</v>
      </c>
      <c r="D1652" t="s">
        <v>1539</v>
      </c>
      <c r="E1652">
        <v>709.80294158000004</v>
      </c>
      <c r="F1652">
        <v>292.10000000000002</v>
      </c>
      <c r="G1652">
        <v>95.530047712001405</v>
      </c>
      <c r="H1652">
        <v>-21.1164064209621</v>
      </c>
      <c r="I1652">
        <v>46.568412608520603</v>
      </c>
      <c r="J1652">
        <v>3.1044511637737502</v>
      </c>
      <c r="K1652">
        <v>314.67086057448898</v>
      </c>
      <c r="L1652">
        <v>245.46632426353401</v>
      </c>
      <c r="M1652">
        <v>49.711909479683698</v>
      </c>
      <c r="N1652">
        <v>0.66908348225682901</v>
      </c>
      <c r="O1652">
        <v>58.165011982197797</v>
      </c>
      <c r="P1652">
        <v>160.338680926916</v>
      </c>
    </row>
    <row r="1653" spans="1:17" hidden="1" x14ac:dyDescent="0.3">
      <c r="A1653" t="s">
        <v>3482</v>
      </c>
      <c r="B1653" t="s">
        <v>3483</v>
      </c>
      <c r="C1653" t="str">
        <f>IFERROR(VLOOKUP(Table1[[#This Row],[Ticker]],[1]!Table2[[Symbol]:[Industry]],2,FALSE),"-")</f>
        <v>-</v>
      </c>
      <c r="D1653" t="s">
        <v>632</v>
      </c>
      <c r="E1653">
        <v>709.69487350600002</v>
      </c>
      <c r="F1653">
        <v>164.26</v>
      </c>
      <c r="G1653">
        <v>15.8293893670341</v>
      </c>
      <c r="H1653">
        <v>0.95349679218527905</v>
      </c>
      <c r="I1653">
        <v>7.3721554261243796</v>
      </c>
      <c r="J1653">
        <v>3.70753477656611</v>
      </c>
      <c r="K1653">
        <v>146.694018776935</v>
      </c>
      <c r="L1653">
        <v>134.30388202759201</v>
      </c>
      <c r="M1653">
        <v>70.250292600371097</v>
      </c>
      <c r="N1653">
        <v>1.11496656644078</v>
      </c>
      <c r="O1653">
        <v>6.2340192377937402</v>
      </c>
      <c r="P1653">
        <v>51.811460258780002</v>
      </c>
      <c r="Q1653">
        <v>3.6157876308929998E-2</v>
      </c>
    </row>
    <row r="1654" spans="1:17" hidden="1" x14ac:dyDescent="0.3">
      <c r="A1654" t="s">
        <v>3484</v>
      </c>
      <c r="B1654" t="s">
        <v>3485</v>
      </c>
      <c r="C1654" t="str">
        <f>IFERROR(VLOOKUP(Table1[[#This Row],[Ticker]],[1]!Table2[[Symbol]:[Industry]],2,FALSE),"-")</f>
        <v>-</v>
      </c>
      <c r="D1654" t="s">
        <v>561</v>
      </c>
      <c r="E1654">
        <v>709.34969820000003</v>
      </c>
      <c r="F1654">
        <v>964.7</v>
      </c>
      <c r="G1654">
        <v>-20.8501050396202</v>
      </c>
      <c r="H1654">
        <v>-10.4022847172753</v>
      </c>
      <c r="I1654">
        <v>-2.4621141410629002</v>
      </c>
      <c r="J1654">
        <v>-1.1263472775509999</v>
      </c>
      <c r="K1654">
        <v>969.57210555127199</v>
      </c>
      <c r="L1654">
        <v>889.93681010670105</v>
      </c>
      <c r="M1654">
        <v>51.281102289789899</v>
      </c>
      <c r="N1654">
        <v>0.73441513822083604</v>
      </c>
      <c r="O1654">
        <v>16.616564735150799</v>
      </c>
      <c r="P1654">
        <v>32.150684931506802</v>
      </c>
      <c r="Q1654">
        <v>0.106483996313158</v>
      </c>
    </row>
    <row r="1655" spans="1:17" hidden="1" x14ac:dyDescent="0.3">
      <c r="A1655" t="s">
        <v>3486</v>
      </c>
      <c r="B1655" t="s">
        <v>3487</v>
      </c>
      <c r="C1655" t="str">
        <f>IFERROR(VLOOKUP(Table1[[#This Row],[Ticker]],[1]!Table2[[Symbol]:[Industry]],2,FALSE),"-")</f>
        <v>-</v>
      </c>
      <c r="D1655" t="s">
        <v>740</v>
      </c>
      <c r="E1655">
        <v>709.1802811</v>
      </c>
      <c r="F1655">
        <v>487.45</v>
      </c>
      <c r="G1655">
        <v>-31.251526983289899</v>
      </c>
      <c r="H1655">
        <v>9.9968682449595292</v>
      </c>
      <c r="I1655">
        <v>-16.0613722206425</v>
      </c>
      <c r="J1655">
        <v>5.8701370907500001</v>
      </c>
      <c r="K1655">
        <v>461.35822058854501</v>
      </c>
      <c r="L1655">
        <v>443.66271101645498</v>
      </c>
      <c r="M1655">
        <v>62.3676324441346</v>
      </c>
      <c r="N1655">
        <v>2.6973497091144099</v>
      </c>
      <c r="O1655">
        <v>17.345368755769801</v>
      </c>
      <c r="P1655">
        <v>27.906061401207001</v>
      </c>
    </row>
    <row r="1656" spans="1:17" hidden="1" x14ac:dyDescent="0.3">
      <c r="A1656" t="s">
        <v>3488</v>
      </c>
      <c r="B1656" t="s">
        <v>3489</v>
      </c>
      <c r="C1656" t="str">
        <f>IFERROR(VLOOKUP(Table1[[#This Row],[Ticker]],[1]!Table2[[Symbol]:[Industry]],2,FALSE),"-")</f>
        <v>-</v>
      </c>
      <c r="D1656" t="s">
        <v>632</v>
      </c>
      <c r="E1656">
        <v>706.45904750800003</v>
      </c>
      <c r="F1656">
        <v>36.86</v>
      </c>
      <c r="G1656">
        <v>147.28710238572199</v>
      </c>
      <c r="H1656">
        <v>-23.1364650883738</v>
      </c>
      <c r="I1656">
        <v>57.5530975813585</v>
      </c>
      <c r="J1656">
        <v>-5.2765660997649899</v>
      </c>
      <c r="K1656">
        <v>38.8077310489601</v>
      </c>
      <c r="L1656">
        <v>28.8242354904419</v>
      </c>
      <c r="M1656">
        <v>38.957911424498803</v>
      </c>
      <c r="N1656">
        <v>0.233909195263967</v>
      </c>
      <c r="O1656">
        <v>39.989148128052101</v>
      </c>
      <c r="P1656">
        <v>192.53968253968199</v>
      </c>
      <c r="Q1656">
        <v>6.5306360642899006E-2</v>
      </c>
    </row>
    <row r="1657" spans="1:17" hidden="1" x14ac:dyDescent="0.3">
      <c r="A1657" t="s">
        <v>3490</v>
      </c>
      <c r="B1657" t="s">
        <v>3491</v>
      </c>
      <c r="C1657" t="str">
        <f>IFERROR(VLOOKUP(Table1[[#This Row],[Ticker]],[1]!Table2[[Symbol]:[Industry]],2,FALSE),"-")</f>
        <v>-</v>
      </c>
      <c r="D1657" t="s">
        <v>385</v>
      </c>
      <c r="E1657">
        <v>704.13497728599998</v>
      </c>
      <c r="F1657">
        <v>78.22</v>
      </c>
      <c r="G1657">
        <v>5.5901326887530303</v>
      </c>
      <c r="H1657">
        <v>-7.2778456449332598</v>
      </c>
      <c r="I1657">
        <v>3.3524684738277202</v>
      </c>
      <c r="J1657">
        <v>-0.53790647858388596</v>
      </c>
      <c r="K1657">
        <v>73.058139709546893</v>
      </c>
      <c r="M1657">
        <v>50.7209840736883</v>
      </c>
      <c r="N1657">
        <v>0.155984910680636</v>
      </c>
      <c r="O1657">
        <v>20.173868575811799</v>
      </c>
      <c r="P1657">
        <v>73.822222222222194</v>
      </c>
    </row>
    <row r="1658" spans="1:17" hidden="1" x14ac:dyDescent="0.3">
      <c r="A1658" t="s">
        <v>3492</v>
      </c>
      <c r="B1658" t="s">
        <v>3493</v>
      </c>
      <c r="C1658" t="str">
        <f>IFERROR(VLOOKUP(Table1[[#This Row],[Ticker]],[1]!Table2[[Symbol]:[Industry]],2,FALSE),"-")</f>
        <v>-</v>
      </c>
      <c r="D1658" t="s">
        <v>262</v>
      </c>
      <c r="E1658">
        <v>703.88963544000001</v>
      </c>
      <c r="F1658">
        <v>373.6</v>
      </c>
      <c r="G1658">
        <v>49.846024944645201</v>
      </c>
      <c r="H1658">
        <v>-6.2934942660926296</v>
      </c>
      <c r="I1658">
        <v>-14.4368724477862</v>
      </c>
      <c r="J1658">
        <v>-6.3950977947304102</v>
      </c>
      <c r="K1658">
        <v>369.29352840422303</v>
      </c>
      <c r="M1658">
        <v>60.869756604442401</v>
      </c>
      <c r="N1658">
        <v>0.32096577409619198</v>
      </c>
      <c r="O1658">
        <v>31.156316916488201</v>
      </c>
      <c r="P1658">
        <v>91.589743589743605</v>
      </c>
    </row>
    <row r="1659" spans="1:17" hidden="1" x14ac:dyDescent="0.3">
      <c r="A1659" t="s">
        <v>3494</v>
      </c>
      <c r="B1659" t="s">
        <v>3495</v>
      </c>
      <c r="C1659" t="str">
        <f>IFERROR(VLOOKUP(Table1[[#This Row],[Ticker]],[1]!Table2[[Symbol]:[Industry]],2,FALSE),"-")</f>
        <v>-</v>
      </c>
      <c r="D1659" t="s">
        <v>669</v>
      </c>
      <c r="E1659">
        <v>702.72519402</v>
      </c>
      <c r="F1659">
        <v>27.33</v>
      </c>
      <c r="G1659">
        <v>14.365881126770599</v>
      </c>
      <c r="H1659">
        <v>13.425384622608799</v>
      </c>
      <c r="I1659">
        <v>7.4309241427878403</v>
      </c>
      <c r="J1659">
        <v>7.2679358926295103</v>
      </c>
      <c r="K1659">
        <v>24.028012016551699</v>
      </c>
      <c r="L1659">
        <v>21.595247092693398</v>
      </c>
      <c r="M1659">
        <v>68.954589302987401</v>
      </c>
      <c r="N1659">
        <v>1.4600070521924999</v>
      </c>
      <c r="O1659">
        <v>8.5986095865349501</v>
      </c>
      <c r="P1659">
        <v>69.751552795031003</v>
      </c>
      <c r="Q1659">
        <v>9.5739889544336002E-2</v>
      </c>
    </row>
    <row r="1660" spans="1:17" hidden="1" x14ac:dyDescent="0.3">
      <c r="A1660" t="s">
        <v>3496</v>
      </c>
      <c r="B1660" t="s">
        <v>3497</v>
      </c>
      <c r="C1660" t="str">
        <f>IFERROR(VLOOKUP(Table1[[#This Row],[Ticker]],[1]!Table2[[Symbol]:[Industry]],2,FALSE),"-")</f>
        <v>-</v>
      </c>
      <c r="D1660" t="s">
        <v>300</v>
      </c>
      <c r="E1660">
        <v>702.12864400000001</v>
      </c>
      <c r="F1660">
        <v>294.7</v>
      </c>
      <c r="G1660">
        <v>66.088394179035703</v>
      </c>
      <c r="H1660">
        <v>58.397613123916699</v>
      </c>
      <c r="I1660">
        <v>83.243204947089893</v>
      </c>
      <c r="J1660">
        <v>15.7143920546758</v>
      </c>
      <c r="K1660">
        <v>216.08437005310699</v>
      </c>
      <c r="M1660">
        <v>94.6130580165119</v>
      </c>
      <c r="N1660">
        <v>1.39493801652892</v>
      </c>
      <c r="O1660">
        <v>7.22768917543263</v>
      </c>
      <c r="P1660">
        <v>116.372980910425</v>
      </c>
    </row>
    <row r="1661" spans="1:17" hidden="1" x14ac:dyDescent="0.3">
      <c r="A1661" t="s">
        <v>3498</v>
      </c>
      <c r="B1661" t="s">
        <v>3499</v>
      </c>
      <c r="C1661" t="str">
        <f>IFERROR(VLOOKUP(Table1[[#This Row],[Ticker]],[1]!Table2[[Symbol]:[Industry]],2,FALSE),"-")</f>
        <v>-</v>
      </c>
      <c r="D1661" t="s">
        <v>1374</v>
      </c>
      <c r="E1661">
        <v>701.45976617999997</v>
      </c>
      <c r="F1661">
        <v>1169.0999999999999</v>
      </c>
      <c r="G1661">
        <v>3.5422370274388402</v>
      </c>
      <c r="H1661">
        <v>4.6931534809217004</v>
      </c>
      <c r="I1661">
        <v>-2.8127966068075199</v>
      </c>
      <c r="J1661">
        <v>6.8542101766906596</v>
      </c>
      <c r="K1661">
        <v>1072.16997320825</v>
      </c>
      <c r="L1661">
        <v>1016.96173888801</v>
      </c>
      <c r="M1661">
        <v>80.113254190594503</v>
      </c>
      <c r="N1661">
        <v>1.60380727514203</v>
      </c>
      <c r="O1661">
        <v>6.6632452313745496</v>
      </c>
      <c r="P1661">
        <v>46.137499999999903</v>
      </c>
      <c r="Q1661">
        <v>2.7210581060792001E-2</v>
      </c>
    </row>
    <row r="1662" spans="1:17" hidden="1" x14ac:dyDescent="0.3">
      <c r="A1662" t="s">
        <v>3500</v>
      </c>
      <c r="B1662" t="s">
        <v>3501</v>
      </c>
      <c r="C1662" t="str">
        <f>IFERROR(VLOOKUP(Table1[[#This Row],[Ticker]],[1]!Table2[[Symbol]:[Industry]],2,FALSE),"-")</f>
        <v>-</v>
      </c>
      <c r="D1662" t="s">
        <v>303</v>
      </c>
      <c r="E1662">
        <v>700.36199999999997</v>
      </c>
      <c r="F1662">
        <v>149.65</v>
      </c>
      <c r="G1662">
        <v>-17.8841872300113</v>
      </c>
      <c r="H1662">
        <v>4.7068762330914398</v>
      </c>
      <c r="I1662">
        <v>-9.8133537518853498</v>
      </c>
      <c r="J1662">
        <v>3.9001035987704502</v>
      </c>
      <c r="K1662">
        <v>147.00750764510701</v>
      </c>
      <c r="L1662">
        <v>144.563877818609</v>
      </c>
      <c r="M1662">
        <v>53.983203825035297</v>
      </c>
      <c r="N1662">
        <v>1.29017241527721</v>
      </c>
      <c r="O1662">
        <v>17.607751419979898</v>
      </c>
      <c r="P1662">
        <v>19.148089171974501</v>
      </c>
      <c r="Q1662">
        <v>9.9319894864780003E-2</v>
      </c>
    </row>
    <row r="1663" spans="1:17" hidden="1" x14ac:dyDescent="0.3">
      <c r="A1663" t="s">
        <v>3502</v>
      </c>
      <c r="B1663" t="s">
        <v>3503</v>
      </c>
      <c r="C1663" t="str">
        <f>IFERROR(VLOOKUP(Table1[[#This Row],[Ticker]],[1]!Table2[[Symbol]:[Industry]],2,FALSE),"-")</f>
        <v>-</v>
      </c>
      <c r="D1663" t="s">
        <v>577</v>
      </c>
      <c r="E1663">
        <v>698.69534699999997</v>
      </c>
      <c r="F1663">
        <v>451.5</v>
      </c>
      <c r="G1663">
        <v>295.285488180718</v>
      </c>
      <c r="H1663">
        <v>-1.3056615169452299</v>
      </c>
      <c r="I1663">
        <v>149.95176107200101</v>
      </c>
      <c r="J1663">
        <v>-2.3572276349400201</v>
      </c>
      <c r="K1663">
        <v>429.702122570141</v>
      </c>
      <c r="L1663">
        <v>315.40099797541399</v>
      </c>
      <c r="M1663">
        <v>51.894555361766599</v>
      </c>
      <c r="N1663">
        <v>1.23928691591047</v>
      </c>
      <c r="O1663">
        <v>16.0354374307862</v>
      </c>
      <c r="P1663">
        <v>363.07692307692298</v>
      </c>
      <c r="Q1663">
        <v>0.20256473711961501</v>
      </c>
    </row>
    <row r="1664" spans="1:17" hidden="1" x14ac:dyDescent="0.3">
      <c r="A1664" t="s">
        <v>3504</v>
      </c>
      <c r="B1664" t="s">
        <v>3505</v>
      </c>
      <c r="C1664" t="str">
        <f>IFERROR(VLOOKUP(Table1[[#This Row],[Ticker]],[1]!Table2[[Symbol]:[Industry]],2,FALSE),"-")</f>
        <v>-</v>
      </c>
      <c r="E1664">
        <v>698.52735749999999</v>
      </c>
      <c r="F1664">
        <v>279.75</v>
      </c>
      <c r="G1664">
        <v>20.9284849884592</v>
      </c>
      <c r="H1664">
        <v>61.374457379085101</v>
      </c>
      <c r="I1664">
        <v>38.083295756513401</v>
      </c>
      <c r="J1664">
        <v>1.0124181967407799</v>
      </c>
      <c r="M1664">
        <v>60.6349583416225</v>
      </c>
      <c r="O1664">
        <v>12.3860589812332</v>
      </c>
      <c r="P1664">
        <v>58.319185059422701</v>
      </c>
    </row>
    <row r="1665" spans="1:17" hidden="1" x14ac:dyDescent="0.3">
      <c r="A1665" t="s">
        <v>3506</v>
      </c>
      <c r="B1665" t="s">
        <v>3507</v>
      </c>
      <c r="C1665" t="str">
        <f>IFERROR(VLOOKUP(Table1[[#This Row],[Ticker]],[1]!Table2[[Symbol]:[Industry]],2,FALSE),"-")</f>
        <v>-</v>
      </c>
      <c r="D1665" t="s">
        <v>566</v>
      </c>
      <c r="E1665">
        <v>698.23938685999997</v>
      </c>
      <c r="F1665">
        <v>301.55</v>
      </c>
      <c r="G1665">
        <v>9.7184178880866003</v>
      </c>
      <c r="H1665">
        <v>-4.3597691586052498</v>
      </c>
      <c r="I1665">
        <v>-17.5447432948549</v>
      </c>
      <c r="J1665">
        <v>1.3784607793919299</v>
      </c>
      <c r="K1665">
        <v>300.17914599841203</v>
      </c>
      <c r="L1665">
        <v>293.49795235701299</v>
      </c>
      <c r="M1665">
        <v>47.948655180731798</v>
      </c>
      <c r="N1665">
        <v>0.89008148125997399</v>
      </c>
      <c r="O1665">
        <v>43.823578179406297</v>
      </c>
      <c r="P1665">
        <v>40.845399346099903</v>
      </c>
      <c r="Q1665">
        <v>5.0079256591329002E-2</v>
      </c>
    </row>
    <row r="1666" spans="1:17" hidden="1" x14ac:dyDescent="0.3">
      <c r="A1666" t="s">
        <v>3508</v>
      </c>
      <c r="B1666" t="s">
        <v>3509</v>
      </c>
      <c r="C1666" t="str">
        <f>IFERROR(VLOOKUP(Table1[[#This Row],[Ticker]],[1]!Table2[[Symbol]:[Industry]],2,FALSE),"-")</f>
        <v>-</v>
      </c>
      <c r="D1666" t="s">
        <v>528</v>
      </c>
      <c r="E1666">
        <v>696.99300000000005</v>
      </c>
      <c r="F1666">
        <v>1056.05</v>
      </c>
      <c r="G1666">
        <v>67.278835498605702</v>
      </c>
      <c r="H1666">
        <v>2.8535045462622999</v>
      </c>
      <c r="I1666">
        <v>-15.1758943515496</v>
      </c>
      <c r="J1666">
        <v>6.7394884758713502E-3</v>
      </c>
      <c r="K1666">
        <v>1048.2753656628299</v>
      </c>
      <c r="L1666">
        <v>929.99042352124695</v>
      </c>
      <c r="M1666">
        <v>44.3902984879686</v>
      </c>
      <c r="N1666">
        <v>0.39462628392517601</v>
      </c>
      <c r="O1666">
        <v>11.737133658444099</v>
      </c>
      <c r="P1666">
        <v>105.058252427184</v>
      </c>
      <c r="Q1666">
        <v>8.6406455085521E-2</v>
      </c>
    </row>
    <row r="1667" spans="1:17" hidden="1" x14ac:dyDescent="0.3">
      <c r="A1667" t="s">
        <v>3510</v>
      </c>
      <c r="B1667" t="s">
        <v>3511</v>
      </c>
      <c r="C1667" t="str">
        <f>IFERROR(VLOOKUP(Table1[[#This Row],[Ticker]],[1]!Table2[[Symbol]:[Industry]],2,FALSE),"-")</f>
        <v>-</v>
      </c>
      <c r="D1667" t="s">
        <v>669</v>
      </c>
      <c r="E1667">
        <v>695.74080800000002</v>
      </c>
      <c r="F1667">
        <v>408.8</v>
      </c>
      <c r="G1667">
        <v>-5.4113103126899604</v>
      </c>
      <c r="H1667">
        <v>-10.0041254901884</v>
      </c>
      <c r="I1667">
        <v>-21.684579745509001</v>
      </c>
      <c r="J1667">
        <v>-3.3890553297327299</v>
      </c>
      <c r="K1667">
        <v>451.31060767535598</v>
      </c>
      <c r="L1667">
        <v>434.69112703558102</v>
      </c>
      <c r="M1667">
        <v>25.1849995916211</v>
      </c>
      <c r="N1667">
        <v>0.58952593943785703</v>
      </c>
      <c r="O1667">
        <v>34.050880626222998</v>
      </c>
      <c r="P1667">
        <v>27.114427860696502</v>
      </c>
      <c r="Q1667">
        <v>1.7022105206173001E-2</v>
      </c>
    </row>
    <row r="1668" spans="1:17" hidden="1" x14ac:dyDescent="0.3">
      <c r="A1668" t="s">
        <v>3512</v>
      </c>
      <c r="B1668" t="s">
        <v>3513</v>
      </c>
      <c r="C1668" t="str">
        <f>IFERROR(VLOOKUP(Table1[[#This Row],[Ticker]],[1]!Table2[[Symbol]:[Industry]],2,FALSE),"-")</f>
        <v>-</v>
      </c>
      <c r="D1668" t="s">
        <v>303</v>
      </c>
      <c r="E1668">
        <v>694.76776600000005</v>
      </c>
      <c r="F1668">
        <v>75.16</v>
      </c>
      <c r="G1668">
        <v>46.679770786024697</v>
      </c>
      <c r="H1668">
        <v>8.6565984954412194</v>
      </c>
      <c r="I1668">
        <v>-24.1524048750369</v>
      </c>
      <c r="J1668">
        <v>-4.3889514909192204</v>
      </c>
      <c r="K1668">
        <v>73.721171607816103</v>
      </c>
      <c r="L1668">
        <v>68.914402965898603</v>
      </c>
      <c r="M1668">
        <v>48.376353703153796</v>
      </c>
      <c r="N1668">
        <v>0.73380541413240996</v>
      </c>
      <c r="O1668">
        <v>21.939861628525801</v>
      </c>
      <c r="P1668">
        <v>79.593787335722794</v>
      </c>
      <c r="Q1668">
        <v>7.9602741762184001E-2</v>
      </c>
    </row>
    <row r="1669" spans="1:17" hidden="1" x14ac:dyDescent="0.3">
      <c r="A1669" t="s">
        <v>3514</v>
      </c>
      <c r="B1669" t="s">
        <v>3515</v>
      </c>
      <c r="C1669" t="str">
        <f>IFERROR(VLOOKUP(Table1[[#This Row],[Ticker]],[1]!Table2[[Symbol]:[Industry]],2,FALSE),"-")</f>
        <v>-</v>
      </c>
      <c r="D1669" t="s">
        <v>172</v>
      </c>
      <c r="E1669">
        <v>692.33254007999994</v>
      </c>
      <c r="F1669">
        <v>277.60000000000002</v>
      </c>
      <c r="G1669">
        <v>-42.505219829506899</v>
      </c>
      <c r="H1669">
        <v>-9.3503264745124195</v>
      </c>
      <c r="I1669">
        <v>-24.7554347224875</v>
      </c>
      <c r="J1669">
        <v>-3.0299750913054502</v>
      </c>
      <c r="K1669">
        <v>296.17064663217502</v>
      </c>
      <c r="L1669">
        <v>306.80113943524498</v>
      </c>
      <c r="M1669">
        <v>37.661174808340697</v>
      </c>
      <c r="N1669">
        <v>1.1540247333310301</v>
      </c>
      <c r="O1669">
        <v>36.887608069164202</v>
      </c>
      <c r="P1669">
        <v>13.190621814475</v>
      </c>
      <c r="Q1669">
        <v>-2.5387307795244E-2</v>
      </c>
    </row>
    <row r="1670" spans="1:17" hidden="1" x14ac:dyDescent="0.3">
      <c r="A1670" t="s">
        <v>3516</v>
      </c>
      <c r="B1670" t="s">
        <v>3517</v>
      </c>
      <c r="C1670" t="str">
        <f>IFERROR(VLOOKUP(Table1[[#This Row],[Ticker]],[1]!Table2[[Symbol]:[Industry]],2,FALSE),"-")</f>
        <v>-</v>
      </c>
      <c r="D1670" t="s">
        <v>1374</v>
      </c>
      <c r="E1670">
        <v>691.78437899999994</v>
      </c>
      <c r="F1670">
        <v>128.69999999999999</v>
      </c>
      <c r="G1670">
        <v>8.3975484977801695</v>
      </c>
      <c r="H1670">
        <v>-6.4342653047459599</v>
      </c>
      <c r="I1670">
        <v>-35.053885165550803</v>
      </c>
      <c r="J1670">
        <v>2.6436639382806502</v>
      </c>
      <c r="K1670">
        <v>136.01944710559599</v>
      </c>
      <c r="L1670">
        <v>135.81309325495101</v>
      </c>
      <c r="M1670">
        <v>44.746005674034897</v>
      </c>
      <c r="N1670">
        <v>1.4745630687483</v>
      </c>
      <c r="O1670">
        <v>46.775446775446703</v>
      </c>
      <c r="P1670">
        <v>39.135135135135101</v>
      </c>
      <c r="Q1670">
        <v>0.11955342811947101</v>
      </c>
    </row>
    <row r="1671" spans="1:17" hidden="1" x14ac:dyDescent="0.3">
      <c r="A1671" t="s">
        <v>3518</v>
      </c>
      <c r="B1671" t="s">
        <v>3519</v>
      </c>
      <c r="C1671" t="str">
        <f>IFERROR(VLOOKUP(Table1[[#This Row],[Ticker]],[1]!Table2[[Symbol]:[Industry]],2,FALSE),"-")</f>
        <v>-</v>
      </c>
      <c r="D1671" t="s">
        <v>303</v>
      </c>
      <c r="E1671">
        <v>688.98203540999998</v>
      </c>
      <c r="F1671">
        <v>393.3</v>
      </c>
      <c r="G1671">
        <v>-33.280900992709903</v>
      </c>
      <c r="H1671">
        <v>-3.4751392629322799</v>
      </c>
      <c r="I1671">
        <v>10.1093604605684</v>
      </c>
      <c r="J1671">
        <v>-2.3457034206081402</v>
      </c>
      <c r="K1671">
        <v>374.72764982922399</v>
      </c>
      <c r="L1671">
        <v>336.91479732059997</v>
      </c>
      <c r="M1671">
        <v>57.583090399643098</v>
      </c>
      <c r="N1671">
        <v>0.13014113618172399</v>
      </c>
      <c r="O1671">
        <v>14.1449982275719</v>
      </c>
      <c r="P1671">
        <v>59.230769230769198</v>
      </c>
      <c r="Q1671">
        <v>4.8889124650081002E-2</v>
      </c>
    </row>
    <row r="1672" spans="1:17" hidden="1" x14ac:dyDescent="0.3">
      <c r="A1672" t="s">
        <v>3520</v>
      </c>
      <c r="B1672" t="s">
        <v>3521</v>
      </c>
      <c r="C1672" t="str">
        <f>IFERROR(VLOOKUP(Table1[[#This Row],[Ticker]],[1]!Table2[[Symbol]:[Industry]],2,FALSE),"-")</f>
        <v>-</v>
      </c>
      <c r="D1672" t="s">
        <v>1603</v>
      </c>
      <c r="E1672">
        <v>688.17223938100005</v>
      </c>
      <c r="F1672">
        <v>93.61</v>
      </c>
      <c r="G1672">
        <v>3.6820483812393499</v>
      </c>
      <c r="H1672">
        <v>-8.3917323839712896</v>
      </c>
      <c r="I1672">
        <v>-30.406438494574701</v>
      </c>
      <c r="J1672">
        <v>0.22121578620977</v>
      </c>
      <c r="K1672">
        <v>97.660126585106298</v>
      </c>
      <c r="L1672">
        <v>95.009645101574193</v>
      </c>
      <c r="M1672">
        <v>42.082309154051998</v>
      </c>
      <c r="N1672">
        <v>0.69264387832136398</v>
      </c>
      <c r="O1672">
        <v>36.684114944984501</v>
      </c>
      <c r="P1672">
        <v>41.404833836858003</v>
      </c>
      <c r="Q1672">
        <v>6.9783187955589996E-3</v>
      </c>
    </row>
    <row r="1673" spans="1:17" hidden="1" x14ac:dyDescent="0.3">
      <c r="A1673" t="s">
        <v>3522</v>
      </c>
      <c r="B1673" t="s">
        <v>3523</v>
      </c>
      <c r="C1673" t="str">
        <f>IFERROR(VLOOKUP(Table1[[#This Row],[Ticker]],[1]!Table2[[Symbol]:[Industry]],2,FALSE),"-")</f>
        <v>-</v>
      </c>
      <c r="D1673" t="s">
        <v>51</v>
      </c>
      <c r="E1673">
        <v>687.29715599999997</v>
      </c>
      <c r="F1673">
        <v>316</v>
      </c>
      <c r="G1673">
        <v>-43.939495920810302</v>
      </c>
      <c r="H1673">
        <v>-5.8173663434773699</v>
      </c>
      <c r="I1673">
        <v>-29.7613114431485</v>
      </c>
      <c r="J1673">
        <v>-2.42519008802845</v>
      </c>
      <c r="K1673">
        <v>323.48357969759599</v>
      </c>
      <c r="L1673">
        <v>338.50289866429</v>
      </c>
      <c r="M1673">
        <v>49.388557550261197</v>
      </c>
      <c r="N1673">
        <v>0.66051475879587995</v>
      </c>
      <c r="O1673">
        <v>51.582278481012601</v>
      </c>
      <c r="P1673">
        <v>7.0642046417076001</v>
      </c>
      <c r="Q1673">
        <v>5.6856680180966998E-2</v>
      </c>
    </row>
    <row r="1674" spans="1:17" hidden="1" x14ac:dyDescent="0.3">
      <c r="A1674" t="s">
        <v>3524</v>
      </c>
      <c r="B1674" t="s">
        <v>3525</v>
      </c>
      <c r="C1674" t="str">
        <f>IFERROR(VLOOKUP(Table1[[#This Row],[Ticker]],[1]!Table2[[Symbol]:[Industry]],2,FALSE),"-")</f>
        <v>-</v>
      </c>
      <c r="D1674" t="s">
        <v>848</v>
      </c>
      <c r="E1674">
        <v>685.78090559999998</v>
      </c>
      <c r="F1674">
        <v>288</v>
      </c>
      <c r="G1674">
        <v>10.8035859022062</v>
      </c>
      <c r="H1674">
        <v>-3.2685323880572801</v>
      </c>
      <c r="I1674">
        <v>10.7188117426531</v>
      </c>
      <c r="J1674">
        <v>9.5232407075632999</v>
      </c>
      <c r="K1674">
        <v>272.785132047709</v>
      </c>
      <c r="M1674">
        <v>67.587999092752995</v>
      </c>
      <c r="N1674">
        <v>0.41785557986870803</v>
      </c>
      <c r="O1674">
        <v>10.9722222222222</v>
      </c>
      <c r="P1674">
        <v>85.387833923398702</v>
      </c>
    </row>
    <row r="1675" spans="1:17" hidden="1" x14ac:dyDescent="0.3">
      <c r="A1675" t="s">
        <v>3526</v>
      </c>
      <c r="B1675" t="s">
        <v>3527</v>
      </c>
      <c r="C1675" t="str">
        <f>IFERROR(VLOOKUP(Table1[[#This Row],[Ticker]],[1]!Table2[[Symbol]:[Industry]],2,FALSE),"-")</f>
        <v>-</v>
      </c>
      <c r="D1675" t="s">
        <v>335</v>
      </c>
      <c r="E1675">
        <v>685.64913952500001</v>
      </c>
      <c r="F1675">
        <v>103.97</v>
      </c>
      <c r="G1675">
        <v>-63.926775682942903</v>
      </c>
      <c r="H1675">
        <v>-23.6237630439424</v>
      </c>
      <c r="I1675">
        <v>-50.312705165197897</v>
      </c>
      <c r="J1675">
        <v>3.7666647671638298</v>
      </c>
      <c r="K1675">
        <v>122.885628688504</v>
      </c>
      <c r="L1675">
        <v>147.10323808056</v>
      </c>
      <c r="M1675">
        <v>51.625762952958603</v>
      </c>
      <c r="N1675">
        <v>1.5041223682817499</v>
      </c>
      <c r="O1675">
        <v>109.48350485717</v>
      </c>
      <c r="P1675">
        <v>35.025974025974001</v>
      </c>
      <c r="Q1675">
        <v>0.172979289380887</v>
      </c>
    </row>
    <row r="1676" spans="1:17" hidden="1" x14ac:dyDescent="0.3">
      <c r="A1676" t="s">
        <v>3528</v>
      </c>
      <c r="B1676" t="s">
        <v>3529</v>
      </c>
      <c r="C1676" t="str">
        <f>IFERROR(VLOOKUP(Table1[[#This Row],[Ticker]],[1]!Table2[[Symbol]:[Industry]],2,FALSE),"-")</f>
        <v>-</v>
      </c>
      <c r="D1676" t="s">
        <v>118</v>
      </c>
      <c r="E1676">
        <v>684.68054199999995</v>
      </c>
      <c r="F1676">
        <v>172.9</v>
      </c>
      <c r="G1676">
        <v>-44.976029671223699</v>
      </c>
      <c r="H1676">
        <v>-13.4941970471366</v>
      </c>
      <c r="I1676">
        <v>-27.821218903169601</v>
      </c>
      <c r="J1676">
        <v>-14.0488851905935</v>
      </c>
      <c r="O1676">
        <v>23.701561596298401</v>
      </c>
      <c r="P1676">
        <v>6.0736196319018498</v>
      </c>
    </row>
    <row r="1677" spans="1:17" hidden="1" x14ac:dyDescent="0.3">
      <c r="A1677" t="s">
        <v>3530</v>
      </c>
      <c r="B1677" t="s">
        <v>3531</v>
      </c>
      <c r="C1677" t="str">
        <f>IFERROR(VLOOKUP(Table1[[#This Row],[Ticker]],[1]!Table2[[Symbol]:[Industry]],2,FALSE),"-")</f>
        <v>-</v>
      </c>
      <c r="D1677" t="s">
        <v>3532</v>
      </c>
      <c r="E1677">
        <v>682.02522499999998</v>
      </c>
      <c r="F1677">
        <v>1186.75</v>
      </c>
      <c r="G1677">
        <v>-21.922724737469601</v>
      </c>
      <c r="H1677">
        <v>1.12346307991762</v>
      </c>
      <c r="I1677">
        <v>4.3066971250434598</v>
      </c>
      <c r="J1677">
        <v>10.1354136531085</v>
      </c>
      <c r="K1677">
        <v>1067.16553103262</v>
      </c>
      <c r="L1677">
        <v>1026.47525163352</v>
      </c>
      <c r="M1677">
        <v>70.6392920232894</v>
      </c>
      <c r="N1677">
        <v>0.79202732419407595</v>
      </c>
      <c r="O1677">
        <v>55.197426215789498</v>
      </c>
      <c r="P1677">
        <v>48.158551810237199</v>
      </c>
      <c r="Q1677">
        <v>-5.4503027468551998E-2</v>
      </c>
    </row>
    <row r="1678" spans="1:17" hidden="1" x14ac:dyDescent="0.3">
      <c r="A1678" t="s">
        <v>3533</v>
      </c>
      <c r="B1678" t="s">
        <v>3534</v>
      </c>
      <c r="C1678" t="str">
        <f>IFERROR(VLOOKUP(Table1[[#This Row],[Ticker]],[1]!Table2[[Symbol]:[Industry]],2,FALSE),"-")</f>
        <v>-</v>
      </c>
      <c r="D1678" t="s">
        <v>561</v>
      </c>
      <c r="E1678">
        <v>679.18311321600004</v>
      </c>
      <c r="F1678">
        <v>3.84</v>
      </c>
      <c r="G1678">
        <v>-1.85575475713441</v>
      </c>
      <c r="H1678">
        <v>1.6444872925785801</v>
      </c>
      <c r="I1678">
        <v>-30.9988163295058</v>
      </c>
      <c r="J1678">
        <v>-0.77167271235011703</v>
      </c>
      <c r="K1678">
        <v>3.8475800906302902</v>
      </c>
      <c r="L1678">
        <v>3.8285577075405399</v>
      </c>
      <c r="M1678">
        <v>46.5545105948841</v>
      </c>
      <c r="N1678">
        <v>0.92133876467272402</v>
      </c>
      <c r="O1678">
        <v>47.1354166666666</v>
      </c>
      <c r="P1678">
        <v>37.142857142857103</v>
      </c>
      <c r="Q1678">
        <v>7.3644087585595999E-2</v>
      </c>
    </row>
    <row r="1679" spans="1:17" hidden="1" x14ac:dyDescent="0.3">
      <c r="A1679" t="s">
        <v>3535</v>
      </c>
      <c r="B1679" t="s">
        <v>3536</v>
      </c>
      <c r="C1679" t="str">
        <f>IFERROR(VLOOKUP(Table1[[#This Row],[Ticker]],[1]!Table2[[Symbol]:[Industry]],2,FALSE),"-")</f>
        <v>-</v>
      </c>
      <c r="D1679" t="s">
        <v>632</v>
      </c>
      <c r="E1679">
        <v>678.78901411200002</v>
      </c>
      <c r="F1679">
        <v>47.09</v>
      </c>
      <c r="G1679">
        <v>101.544736643357</v>
      </c>
      <c r="H1679">
        <v>-7.1342397754391698</v>
      </c>
      <c r="I1679">
        <v>10.2494476558283</v>
      </c>
      <c r="J1679">
        <v>-2.5901266238272802</v>
      </c>
      <c r="K1679">
        <v>47.114030386441101</v>
      </c>
      <c r="L1679">
        <v>39.144222526225199</v>
      </c>
      <c r="M1679">
        <v>42.517485732142802</v>
      </c>
      <c r="N1679">
        <v>0.31649893490693398</v>
      </c>
      <c r="O1679">
        <v>22.1915480993841</v>
      </c>
      <c r="P1679">
        <v>133.11881188118801</v>
      </c>
      <c r="Q1679">
        <v>5.4001941925093E-2</v>
      </c>
    </row>
    <row r="1680" spans="1:17" hidden="1" x14ac:dyDescent="0.3">
      <c r="A1680" t="s">
        <v>3537</v>
      </c>
      <c r="B1680" t="s">
        <v>3538</v>
      </c>
      <c r="C1680" t="str">
        <f>IFERROR(VLOOKUP(Table1[[#This Row],[Ticker]],[1]!Table2[[Symbol]:[Industry]],2,FALSE),"-")</f>
        <v>-</v>
      </c>
      <c r="D1680" t="s">
        <v>175</v>
      </c>
      <c r="E1680">
        <v>677.95377023999902</v>
      </c>
      <c r="F1680">
        <v>125.35</v>
      </c>
      <c r="G1680">
        <v>60.935721650780302</v>
      </c>
      <c r="H1680">
        <v>-12.9897371081827</v>
      </c>
      <c r="I1680">
        <v>-30.152376323620899</v>
      </c>
      <c r="J1680">
        <v>0.87523886042635901</v>
      </c>
      <c r="K1680">
        <v>132.378747446012</v>
      </c>
      <c r="L1680">
        <v>134.466056398597</v>
      </c>
      <c r="M1680">
        <v>50.723363718342199</v>
      </c>
      <c r="N1680">
        <v>1.1551285797904201</v>
      </c>
      <c r="O1680">
        <v>39.609094535301097</v>
      </c>
      <c r="P1680">
        <v>94.190549961270307</v>
      </c>
      <c r="Q1680">
        <v>0.11027009586643501</v>
      </c>
    </row>
    <row r="1681" spans="1:17" hidden="1" x14ac:dyDescent="0.3">
      <c r="A1681" t="s">
        <v>3539</v>
      </c>
      <c r="B1681" t="s">
        <v>3540</v>
      </c>
      <c r="C1681" t="str">
        <f>IFERROR(VLOOKUP(Table1[[#This Row],[Ticker]],[1]!Table2[[Symbol]:[Industry]],2,FALSE),"-")</f>
        <v>-</v>
      </c>
      <c r="D1681" t="s">
        <v>380</v>
      </c>
      <c r="E1681">
        <v>677.91727458000003</v>
      </c>
      <c r="F1681">
        <v>517.79999999999995</v>
      </c>
      <c r="G1681">
        <v>9.3939427015182506</v>
      </c>
      <c r="H1681">
        <v>-16.179441104037</v>
      </c>
      <c r="I1681">
        <v>36.779425525931202</v>
      </c>
      <c r="J1681">
        <v>2.7751118284103198</v>
      </c>
      <c r="K1681">
        <v>510.99597780853998</v>
      </c>
      <c r="L1681">
        <v>415.011475269333</v>
      </c>
      <c r="M1681">
        <v>44.088301562072601</v>
      </c>
      <c r="N1681">
        <v>6.2726446748591694E-2</v>
      </c>
      <c r="O1681">
        <v>35.081112398609498</v>
      </c>
      <c r="P1681">
        <v>93.823694553621493</v>
      </c>
      <c r="Q1681">
        <v>1.0281488128581E-2</v>
      </c>
    </row>
    <row r="1682" spans="1:17" hidden="1" x14ac:dyDescent="0.3">
      <c r="A1682" t="s">
        <v>3541</v>
      </c>
      <c r="B1682" t="s">
        <v>3542</v>
      </c>
      <c r="C1682" t="str">
        <f>IFERROR(VLOOKUP(Table1[[#This Row],[Ticker]],[1]!Table2[[Symbol]:[Industry]],2,FALSE),"-")</f>
        <v>-</v>
      </c>
      <c r="D1682" t="s">
        <v>335</v>
      </c>
      <c r="E1682">
        <v>677.61498414599998</v>
      </c>
      <c r="F1682">
        <v>29.34</v>
      </c>
      <c r="G1682">
        <v>7.8907241161050203</v>
      </c>
      <c r="H1682">
        <v>27.617965291373</v>
      </c>
      <c r="I1682">
        <v>1.4624801354333401</v>
      </c>
      <c r="J1682">
        <v>25.9891814962028</v>
      </c>
      <c r="K1682">
        <v>23.3797787827916</v>
      </c>
      <c r="L1682">
        <v>21.428012231551399</v>
      </c>
      <c r="M1682">
        <v>66.419639694469396</v>
      </c>
      <c r="N1682">
        <v>3.9445831830395401</v>
      </c>
      <c r="O1682">
        <v>12.4403544648943</v>
      </c>
      <c r="P1682">
        <v>89.290322580645096</v>
      </c>
      <c r="Q1682">
        <v>6.3746758192290004E-2</v>
      </c>
    </row>
    <row r="1683" spans="1:17" hidden="1" x14ac:dyDescent="0.3">
      <c r="A1683" t="s">
        <v>3543</v>
      </c>
      <c r="B1683" t="s">
        <v>3544</v>
      </c>
      <c r="C1683" t="str">
        <f>IFERROR(VLOOKUP(Table1[[#This Row],[Ticker]],[1]!Table2[[Symbol]:[Industry]],2,FALSE),"-")</f>
        <v>-</v>
      </c>
      <c r="D1683" t="s">
        <v>743</v>
      </c>
      <c r="E1683">
        <v>676.62342616799901</v>
      </c>
      <c r="F1683">
        <v>902.28</v>
      </c>
      <c r="G1683">
        <v>-3.54261778770895</v>
      </c>
      <c r="H1683">
        <v>-0.78739285950883198</v>
      </c>
      <c r="I1683">
        <v>-0.33171015426908701</v>
      </c>
      <c r="J1683">
        <v>-0.21068342340409499</v>
      </c>
      <c r="K1683">
        <v>878.868384810718</v>
      </c>
      <c r="L1683">
        <v>818.00464389877402</v>
      </c>
      <c r="M1683">
        <v>64.306050640641899</v>
      </c>
      <c r="N1683">
        <v>1.7433098139833201</v>
      </c>
      <c r="O1683">
        <v>3.29387773196789</v>
      </c>
      <c r="P1683">
        <v>33.673091453206702</v>
      </c>
      <c r="Q1683">
        <v>2.0547319375944E-2</v>
      </c>
    </row>
    <row r="1684" spans="1:17" hidden="1" x14ac:dyDescent="0.3">
      <c r="A1684" t="s">
        <v>3545</v>
      </c>
      <c r="B1684" t="s">
        <v>3546</v>
      </c>
      <c r="C1684" t="str">
        <f>IFERROR(VLOOKUP(Table1[[#This Row],[Ticker]],[1]!Table2[[Symbol]:[Industry]],2,FALSE),"-")</f>
        <v>-</v>
      </c>
      <c r="D1684" t="s">
        <v>632</v>
      </c>
      <c r="E1684">
        <v>673.71118591999902</v>
      </c>
      <c r="F1684">
        <v>132.80000000000001</v>
      </c>
      <c r="G1684">
        <v>67.616364201973397</v>
      </c>
      <c r="H1684">
        <v>5.5730978429439801</v>
      </c>
      <c r="I1684">
        <v>37.525300354811101</v>
      </c>
      <c r="J1684">
        <v>-3.8513941956860598</v>
      </c>
      <c r="K1684">
        <v>122.397910152552</v>
      </c>
      <c r="L1684">
        <v>98.455934389212601</v>
      </c>
      <c r="M1684">
        <v>50.4639706932061</v>
      </c>
      <c r="N1684">
        <v>0.16438459758287</v>
      </c>
      <c r="O1684">
        <v>19.269578313253</v>
      </c>
      <c r="P1684">
        <v>106.051202482544</v>
      </c>
      <c r="Q1684">
        <v>2.3254046251058001E-2</v>
      </c>
    </row>
    <row r="1685" spans="1:17" hidden="1" x14ac:dyDescent="0.3">
      <c r="A1685" t="s">
        <v>3547</v>
      </c>
      <c r="B1685" t="s">
        <v>3548</v>
      </c>
      <c r="C1685" t="str">
        <f>IFERROR(VLOOKUP(Table1[[#This Row],[Ticker]],[1]!Table2[[Symbol]:[Industry]],2,FALSE),"-")</f>
        <v>-</v>
      </c>
      <c r="D1685" t="s">
        <v>1603</v>
      </c>
      <c r="E1685">
        <v>671.43627500000002</v>
      </c>
      <c r="F1685">
        <v>64.67</v>
      </c>
      <c r="G1685">
        <v>312.78627125244799</v>
      </c>
      <c r="H1685">
        <v>16.256154837825399</v>
      </c>
      <c r="I1685">
        <v>250.61366275249199</v>
      </c>
      <c r="J1685">
        <v>6.9170378944492104</v>
      </c>
      <c r="K1685">
        <v>50.273867590427102</v>
      </c>
      <c r="L1685">
        <v>32.372457390448702</v>
      </c>
      <c r="M1685">
        <v>88.5694631685204</v>
      </c>
      <c r="N1685">
        <v>0.65564440714137795</v>
      </c>
      <c r="O1685">
        <v>0</v>
      </c>
      <c r="P1685">
        <v>580.73684210526301</v>
      </c>
    </row>
    <row r="1686" spans="1:17" hidden="1" x14ac:dyDescent="0.3">
      <c r="A1686" t="s">
        <v>3549</v>
      </c>
      <c r="B1686" t="s">
        <v>3550</v>
      </c>
      <c r="C1686" t="str">
        <f>IFERROR(VLOOKUP(Table1[[#This Row],[Ticker]],[1]!Table2[[Symbol]:[Industry]],2,FALSE),"-")</f>
        <v>-</v>
      </c>
      <c r="D1686" t="s">
        <v>368</v>
      </c>
      <c r="E1686">
        <v>670.43976480000003</v>
      </c>
      <c r="F1686">
        <v>182.26</v>
      </c>
      <c r="G1686">
        <v>-27.260764607964699</v>
      </c>
      <c r="H1686">
        <v>-5.7195600168523502</v>
      </c>
      <c r="I1686">
        <v>-10.1636725404164</v>
      </c>
      <c r="J1686">
        <v>3.5169252580425501</v>
      </c>
      <c r="K1686">
        <v>176.782718889216</v>
      </c>
      <c r="L1686">
        <v>177.66533992818199</v>
      </c>
      <c r="M1686">
        <v>54.536448613230803</v>
      </c>
      <c r="N1686">
        <v>0.62875474777402696</v>
      </c>
      <c r="O1686">
        <v>31.323384176451199</v>
      </c>
      <c r="P1686">
        <v>35.610119047619001</v>
      </c>
    </row>
    <row r="1687" spans="1:17" hidden="1" x14ac:dyDescent="0.3">
      <c r="A1687" t="s">
        <v>3551</v>
      </c>
      <c r="B1687" t="s">
        <v>3552</v>
      </c>
      <c r="C1687" t="str">
        <f>IFERROR(VLOOKUP(Table1[[#This Row],[Ticker]],[1]!Table2[[Symbol]:[Industry]],2,FALSE),"-")</f>
        <v>-</v>
      </c>
      <c r="D1687" t="s">
        <v>3091</v>
      </c>
      <c r="E1687">
        <v>666.96120583499999</v>
      </c>
      <c r="F1687">
        <v>16.62</v>
      </c>
      <c r="G1687">
        <v>-2.0096009109805499</v>
      </c>
      <c r="H1687">
        <v>-3.9299528779793098</v>
      </c>
      <c r="I1687">
        <v>-36.810533030176103</v>
      </c>
      <c r="J1687">
        <v>-0.83631242611263701</v>
      </c>
      <c r="K1687">
        <v>16.8581132383793</v>
      </c>
      <c r="L1687">
        <v>18.0720129689646</v>
      </c>
      <c r="M1687">
        <v>77.816776658092806</v>
      </c>
      <c r="N1687">
        <v>1.09131888368371</v>
      </c>
      <c r="O1687">
        <v>525.15042117930204</v>
      </c>
      <c r="P1687">
        <v>30.352941176470601</v>
      </c>
      <c r="Q1687">
        <v>-5.7381900099169998E-2</v>
      </c>
    </row>
    <row r="1688" spans="1:17" hidden="1" x14ac:dyDescent="0.3">
      <c r="A1688" t="s">
        <v>3553</v>
      </c>
      <c r="B1688" t="s">
        <v>3554</v>
      </c>
      <c r="C1688" t="str">
        <f>IFERROR(VLOOKUP(Table1[[#This Row],[Ticker]],[1]!Table2[[Symbol]:[Industry]],2,FALSE),"-")</f>
        <v>-</v>
      </c>
      <c r="D1688" t="s">
        <v>193</v>
      </c>
      <c r="E1688">
        <v>663.87700500000005</v>
      </c>
      <c r="F1688">
        <v>165.99</v>
      </c>
      <c r="G1688">
        <v>-13.0847382253018</v>
      </c>
      <c r="H1688">
        <v>-0.73046340790327602</v>
      </c>
      <c r="I1688">
        <v>-21.1455110050758</v>
      </c>
      <c r="J1688">
        <v>-5.1709766249501597E-2</v>
      </c>
      <c r="K1688">
        <v>163.76221146408</v>
      </c>
      <c r="L1688">
        <v>158.082195927432</v>
      </c>
      <c r="M1688">
        <v>51.927397000674098</v>
      </c>
      <c r="N1688">
        <v>0.56121269626522696</v>
      </c>
      <c r="O1688">
        <v>27.658292668232999</v>
      </c>
      <c r="P1688">
        <v>31.3212025316455</v>
      </c>
      <c r="Q1688">
        <v>-5.1922994258299998E-3</v>
      </c>
    </row>
    <row r="1689" spans="1:17" hidden="1" x14ac:dyDescent="0.3">
      <c r="A1689" t="s">
        <v>3555</v>
      </c>
      <c r="B1689" t="s">
        <v>3556</v>
      </c>
      <c r="C1689" t="str">
        <f>IFERROR(VLOOKUP(Table1[[#This Row],[Ticker]],[1]!Table2[[Symbol]:[Industry]],2,FALSE),"-")</f>
        <v>-</v>
      </c>
      <c r="D1689" t="s">
        <v>193</v>
      </c>
      <c r="E1689">
        <v>660.48888768799998</v>
      </c>
      <c r="F1689">
        <v>54.04</v>
      </c>
      <c r="G1689">
        <v>48.788873342039103</v>
      </c>
      <c r="H1689">
        <v>34.852201252613</v>
      </c>
      <c r="I1689">
        <v>-3.63939000320741</v>
      </c>
      <c r="J1689">
        <v>1.69585975518234</v>
      </c>
      <c r="K1689">
        <v>47.6275419547691</v>
      </c>
      <c r="L1689">
        <v>40.763903625528499</v>
      </c>
      <c r="M1689">
        <v>50.104172775524503</v>
      </c>
      <c r="N1689">
        <v>0.57411895165904203</v>
      </c>
      <c r="O1689">
        <v>19.855662472242699</v>
      </c>
      <c r="P1689">
        <v>96.509090909090901</v>
      </c>
      <c r="Q1689">
        <v>8.8911855163695E-2</v>
      </c>
    </row>
    <row r="1690" spans="1:17" hidden="1" x14ac:dyDescent="0.3">
      <c r="A1690" t="s">
        <v>3557</v>
      </c>
      <c r="B1690" t="s">
        <v>3558</v>
      </c>
      <c r="C1690" t="str">
        <f>IFERROR(VLOOKUP(Table1[[#This Row],[Ticker]],[1]!Table2[[Symbol]:[Industry]],2,FALSE),"-")</f>
        <v>-</v>
      </c>
      <c r="D1690" t="s">
        <v>561</v>
      </c>
      <c r="E1690">
        <v>658.86861999999996</v>
      </c>
      <c r="F1690">
        <v>717.8</v>
      </c>
      <c r="G1690">
        <v>27.194896156332302</v>
      </c>
      <c r="H1690">
        <v>31.046550384818001</v>
      </c>
      <c r="I1690">
        <v>38.034041311213699</v>
      </c>
      <c r="J1690">
        <v>-3.6311532318306301</v>
      </c>
      <c r="K1690">
        <v>607.95391041535004</v>
      </c>
      <c r="L1690">
        <v>512.04023109917796</v>
      </c>
      <c r="M1690">
        <v>57.6698019027098</v>
      </c>
      <c r="N1690">
        <v>0.269715139466355</v>
      </c>
      <c r="O1690">
        <v>7.8434104207300201</v>
      </c>
      <c r="P1690">
        <v>74.859926918392105</v>
      </c>
      <c r="Q1690">
        <v>3.7806892363840001E-2</v>
      </c>
    </row>
    <row r="1691" spans="1:17" hidden="1" x14ac:dyDescent="0.3">
      <c r="A1691" t="s">
        <v>3559</v>
      </c>
      <c r="B1691" t="s">
        <v>3560</v>
      </c>
      <c r="C1691" t="str">
        <f>IFERROR(VLOOKUP(Table1[[#This Row],[Ticker]],[1]!Table2[[Symbol]:[Industry]],2,FALSE),"-")</f>
        <v>-</v>
      </c>
      <c r="D1691" t="s">
        <v>566</v>
      </c>
      <c r="E1691">
        <v>657.67039986999998</v>
      </c>
      <c r="F1691">
        <v>357.85</v>
      </c>
      <c r="G1691">
        <v>-1.0632408107604601</v>
      </c>
      <c r="H1691">
        <v>-7.3004739621830099</v>
      </c>
      <c r="I1691">
        <v>-15.643715890355001</v>
      </c>
      <c r="J1691">
        <v>-5.2611103133757</v>
      </c>
      <c r="K1691">
        <v>369.24112531183403</v>
      </c>
      <c r="L1691">
        <v>346.72548293272899</v>
      </c>
      <c r="M1691">
        <v>33.377976338605997</v>
      </c>
      <c r="N1691">
        <v>0.29104967411004101</v>
      </c>
      <c r="O1691">
        <v>22.956546038843001</v>
      </c>
      <c r="P1691">
        <v>36.531858069439103</v>
      </c>
      <c r="Q1691">
        <v>2.7669305741818001E-2</v>
      </c>
    </row>
    <row r="1692" spans="1:17" hidden="1" x14ac:dyDescent="0.3">
      <c r="A1692" t="s">
        <v>3561</v>
      </c>
      <c r="B1692" t="s">
        <v>3562</v>
      </c>
      <c r="C1692" t="str">
        <f>IFERROR(VLOOKUP(Table1[[#This Row],[Ticker]],[1]!Table2[[Symbol]:[Industry]],2,FALSE),"-")</f>
        <v>-</v>
      </c>
      <c r="D1692" t="s">
        <v>156</v>
      </c>
      <c r="E1692">
        <v>656.57992960000001</v>
      </c>
      <c r="F1692">
        <v>54.88</v>
      </c>
      <c r="G1692">
        <v>46.324020523764403</v>
      </c>
      <c r="H1692">
        <v>-5.3290576809663897</v>
      </c>
      <c r="I1692">
        <v>-34.524305812442002</v>
      </c>
      <c r="J1692">
        <v>-7.1906966108260599</v>
      </c>
      <c r="K1692">
        <v>51.082641296849999</v>
      </c>
      <c r="L1692">
        <v>49.262044711631397</v>
      </c>
      <c r="M1692">
        <v>66.788015440234702</v>
      </c>
      <c r="N1692">
        <v>2.0006730452821002</v>
      </c>
      <c r="O1692">
        <v>31.833090379008699</v>
      </c>
      <c r="P1692">
        <v>77.0322580645161</v>
      </c>
      <c r="Q1692">
        <v>6.1201005098258002E-2</v>
      </c>
    </row>
    <row r="1693" spans="1:17" hidden="1" x14ac:dyDescent="0.3">
      <c r="A1693" t="s">
        <v>3563</v>
      </c>
      <c r="B1693" t="s">
        <v>3564</v>
      </c>
      <c r="C1693" t="str">
        <f>IFERROR(VLOOKUP(Table1[[#This Row],[Ticker]],[1]!Table2[[Symbol]:[Industry]],2,FALSE),"-")</f>
        <v>-</v>
      </c>
      <c r="D1693" t="s">
        <v>300</v>
      </c>
      <c r="E1693">
        <v>656.10715843999901</v>
      </c>
      <c r="F1693">
        <v>583.4</v>
      </c>
      <c r="G1693">
        <v>-59.4028376012755</v>
      </c>
      <c r="H1693">
        <v>2.2568429239249901</v>
      </c>
      <c r="I1693">
        <v>6.1056948460688796</v>
      </c>
      <c r="J1693">
        <v>1.6183976853104101</v>
      </c>
      <c r="K1693">
        <v>549.56301433329895</v>
      </c>
      <c r="L1693">
        <v>530.04947225838498</v>
      </c>
      <c r="M1693">
        <v>80.706402444911305</v>
      </c>
      <c r="N1693">
        <v>0.71283521214524403</v>
      </c>
      <c r="O1693">
        <v>45.901137227522703</v>
      </c>
      <c r="P1693">
        <v>42.466422466422401</v>
      </c>
      <c r="Q1693">
        <v>0.12521636539414099</v>
      </c>
    </row>
    <row r="1694" spans="1:17" hidden="1" x14ac:dyDescent="0.3">
      <c r="A1694" t="s">
        <v>3565</v>
      </c>
      <c r="B1694" t="s">
        <v>3566</v>
      </c>
      <c r="C1694" t="str">
        <f>IFERROR(VLOOKUP(Table1[[#This Row],[Ticker]],[1]!Table2[[Symbol]:[Industry]],2,FALSE),"-")</f>
        <v>-</v>
      </c>
      <c r="D1694" t="s">
        <v>1848</v>
      </c>
      <c r="E1694">
        <v>655.96799999999996</v>
      </c>
      <c r="F1694">
        <v>204.99</v>
      </c>
      <c r="G1694">
        <v>13.845612224989599</v>
      </c>
      <c r="H1694">
        <v>19.222026782951001</v>
      </c>
      <c r="I1694">
        <v>-6.65334957625047</v>
      </c>
      <c r="J1694">
        <v>5.4439070400339498</v>
      </c>
      <c r="K1694">
        <v>182.06265122199599</v>
      </c>
      <c r="L1694">
        <v>173.40640145155501</v>
      </c>
      <c r="M1694">
        <v>65.767611787263505</v>
      </c>
      <c r="N1694">
        <v>2.4047489139213498</v>
      </c>
      <c r="O1694">
        <v>15.615395872969399</v>
      </c>
      <c r="P1694">
        <v>51.507760532150698</v>
      </c>
      <c r="Q1694">
        <v>0.141343765679672</v>
      </c>
    </row>
    <row r="1695" spans="1:17" hidden="1" x14ac:dyDescent="0.3">
      <c r="A1695" t="s">
        <v>3567</v>
      </c>
      <c r="B1695" t="s">
        <v>3568</v>
      </c>
      <c r="C1695" t="str">
        <f>IFERROR(VLOOKUP(Table1[[#This Row],[Ticker]],[1]!Table2[[Symbol]:[Industry]],2,FALSE),"-")</f>
        <v>-</v>
      </c>
      <c r="D1695" t="s">
        <v>46</v>
      </c>
      <c r="E1695">
        <v>655.84000160000005</v>
      </c>
      <c r="F1695">
        <v>229.6</v>
      </c>
      <c r="G1695">
        <v>-67.784924803092693</v>
      </c>
      <c r="H1695">
        <v>-16.5693299937513</v>
      </c>
      <c r="I1695">
        <v>-6.87010739078573</v>
      </c>
      <c r="J1695">
        <v>1.2659243937401301</v>
      </c>
      <c r="K1695">
        <v>238.81132904458201</v>
      </c>
      <c r="L1695">
        <v>246.23479617685501</v>
      </c>
      <c r="M1695">
        <v>57.809062693424899</v>
      </c>
      <c r="N1695">
        <v>0.51014149994566105</v>
      </c>
      <c r="O1695">
        <v>73.584494773519097</v>
      </c>
      <c r="P1695">
        <v>27.5555555555555</v>
      </c>
      <c r="Q1695">
        <v>9.4322682697402002E-2</v>
      </c>
    </row>
    <row r="1696" spans="1:17" hidden="1" x14ac:dyDescent="0.3">
      <c r="A1696" t="s">
        <v>3569</v>
      </c>
      <c r="B1696" t="s">
        <v>3570</v>
      </c>
      <c r="C1696" t="str">
        <f>IFERROR(VLOOKUP(Table1[[#This Row],[Ticker]],[1]!Table2[[Symbol]:[Industry]],2,FALSE),"-")</f>
        <v>-</v>
      </c>
      <c r="D1696" t="s">
        <v>306</v>
      </c>
      <c r="E1696">
        <v>654.47555</v>
      </c>
      <c r="F1696">
        <v>203.95</v>
      </c>
      <c r="G1696">
        <v>-8.6373297942815093</v>
      </c>
      <c r="H1696">
        <v>0.69929261441387702</v>
      </c>
      <c r="I1696">
        <v>0.322054071324268</v>
      </c>
      <c r="J1696">
        <v>-6.3989963690855296</v>
      </c>
      <c r="K1696">
        <v>187.265955732973</v>
      </c>
      <c r="L1696">
        <v>176.83549805757599</v>
      </c>
      <c r="M1696">
        <v>70.008906401523802</v>
      </c>
      <c r="N1696">
        <v>0.87875858845726396</v>
      </c>
      <c r="O1696">
        <v>16.695268448149001</v>
      </c>
      <c r="P1696">
        <v>41.828929068150103</v>
      </c>
      <c r="Q1696">
        <v>2.4656881621116001E-2</v>
      </c>
    </row>
    <row r="1697" spans="1:17" hidden="1" x14ac:dyDescent="0.3">
      <c r="A1697" t="s">
        <v>3571</v>
      </c>
      <c r="B1697" t="s">
        <v>3572</v>
      </c>
      <c r="C1697" t="str">
        <f>IFERROR(VLOOKUP(Table1[[#This Row],[Ticker]],[1]!Table2[[Symbol]:[Industry]],2,FALSE),"-")</f>
        <v>-</v>
      </c>
      <c r="D1697" t="s">
        <v>46</v>
      </c>
      <c r="E1697">
        <v>653.79</v>
      </c>
      <c r="F1697">
        <v>42.18</v>
      </c>
      <c r="G1697">
        <v>-6.1607400943778101</v>
      </c>
      <c r="H1697">
        <v>-12.4808869950675</v>
      </c>
      <c r="I1697">
        <v>-25.190570545096801</v>
      </c>
      <c r="J1697">
        <v>-0.78295272363013202</v>
      </c>
      <c r="K1697">
        <v>44.4083453936437</v>
      </c>
      <c r="L1697">
        <v>36.825781454022497</v>
      </c>
      <c r="M1697">
        <v>43.433334256169402</v>
      </c>
      <c r="N1697">
        <v>0.26523780274157599</v>
      </c>
      <c r="O1697">
        <v>44.618302513039303</v>
      </c>
      <c r="Q1697">
        <v>0.115063354541135</v>
      </c>
    </row>
    <row r="1698" spans="1:17" hidden="1" x14ac:dyDescent="0.3">
      <c r="A1698" t="s">
        <v>3573</v>
      </c>
      <c r="B1698" t="s">
        <v>3574</v>
      </c>
      <c r="C1698" t="str">
        <f>IFERROR(VLOOKUP(Table1[[#This Row],[Ticker]],[1]!Table2[[Symbol]:[Industry]],2,FALSE),"-")</f>
        <v>-</v>
      </c>
      <c r="D1698" t="s">
        <v>226</v>
      </c>
      <c r="E1698">
        <v>653.65017350000005</v>
      </c>
      <c r="F1698">
        <v>138.65</v>
      </c>
      <c r="G1698">
        <v>99.545304144255397</v>
      </c>
      <c r="H1698">
        <v>-13.517013716802699</v>
      </c>
      <c r="I1698">
        <v>26.366257615734099</v>
      </c>
      <c r="J1698">
        <v>-4.47454423529084</v>
      </c>
      <c r="K1698">
        <v>141.53658560039199</v>
      </c>
      <c r="L1698">
        <v>116.511725197749</v>
      </c>
      <c r="M1698">
        <v>34.1135233365979</v>
      </c>
      <c r="N1698">
        <v>0.50157942850328197</v>
      </c>
      <c r="O1698">
        <v>26.938333934367101</v>
      </c>
      <c r="P1698">
        <v>141.13043478260801</v>
      </c>
      <c r="Q1698">
        <v>8.2448831663475997E-2</v>
      </c>
    </row>
    <row r="1699" spans="1:17" hidden="1" x14ac:dyDescent="0.3">
      <c r="A1699" t="s">
        <v>3575</v>
      </c>
      <c r="B1699" t="s">
        <v>3576</v>
      </c>
      <c r="C1699" t="str">
        <f>IFERROR(VLOOKUP(Table1[[#This Row],[Ticker]],[1]!Table2[[Symbol]:[Industry]],2,FALSE),"-")</f>
        <v>-</v>
      </c>
      <c r="D1699" t="s">
        <v>632</v>
      </c>
      <c r="E1699">
        <v>653.43200000000002</v>
      </c>
      <c r="F1699">
        <v>125.66</v>
      </c>
      <c r="G1699">
        <v>4.4681362102627</v>
      </c>
      <c r="H1699">
        <v>-12.8892428661515</v>
      </c>
      <c r="I1699">
        <v>12.2095927902437</v>
      </c>
      <c r="J1699">
        <v>-7.5874495281269301</v>
      </c>
      <c r="K1699">
        <v>130.43836966912801</v>
      </c>
      <c r="L1699">
        <v>114.660472339118</v>
      </c>
      <c r="M1699">
        <v>37.781223804275797</v>
      </c>
      <c r="N1699">
        <v>0.25273790359556297</v>
      </c>
      <c r="O1699">
        <v>23.1895591278052</v>
      </c>
      <c r="P1699">
        <v>42.7143668370244</v>
      </c>
      <c r="Q1699">
        <v>7.0688745375955001E-2</v>
      </c>
    </row>
    <row r="1700" spans="1:17" hidden="1" x14ac:dyDescent="0.3">
      <c r="A1700" t="s">
        <v>3577</v>
      </c>
      <c r="B1700" t="s">
        <v>3578</v>
      </c>
      <c r="C1700" t="str">
        <f>IFERROR(VLOOKUP(Table1[[#This Row],[Ticker]],[1]!Table2[[Symbol]:[Industry]],2,FALSE),"-")</f>
        <v>-</v>
      </c>
      <c r="D1700" t="s">
        <v>89</v>
      </c>
      <c r="E1700">
        <v>653.06056320000005</v>
      </c>
      <c r="F1700">
        <v>728.55</v>
      </c>
      <c r="G1700">
        <v>7.9060870998197297</v>
      </c>
      <c r="H1700">
        <v>-7.4541575420394297</v>
      </c>
      <c r="I1700">
        <v>11.741792367568401</v>
      </c>
      <c r="J1700">
        <v>0.419309558706637</v>
      </c>
      <c r="K1700">
        <v>760.44811123209195</v>
      </c>
      <c r="L1700">
        <v>697.734742420305</v>
      </c>
      <c r="M1700">
        <v>46.560662785416497</v>
      </c>
      <c r="N1700">
        <v>0.455575255901151</v>
      </c>
      <c r="O1700">
        <v>45.329764600919603</v>
      </c>
      <c r="P1700">
        <v>50.185528756957297</v>
      </c>
      <c r="Q1700">
        <v>6.5367466955161005E-2</v>
      </c>
    </row>
    <row r="1701" spans="1:17" hidden="1" x14ac:dyDescent="0.3">
      <c r="A1701" t="s">
        <v>3579</v>
      </c>
      <c r="B1701" t="s">
        <v>3580</v>
      </c>
      <c r="C1701" t="str">
        <f>IFERROR(VLOOKUP(Table1[[#This Row],[Ticker]],[1]!Table2[[Symbol]:[Industry]],2,FALSE),"-")</f>
        <v>-</v>
      </c>
      <c r="D1701" t="s">
        <v>1684</v>
      </c>
      <c r="E1701">
        <v>651.53970000000004</v>
      </c>
      <c r="F1701">
        <v>61</v>
      </c>
      <c r="G1701">
        <v>-8.0992677311863108</v>
      </c>
      <c r="H1701">
        <v>-0.40886476077347</v>
      </c>
      <c r="I1701">
        <v>2.3933956335612301</v>
      </c>
      <c r="J1701">
        <v>-0.63379908228257098</v>
      </c>
      <c r="K1701">
        <v>60.652927033260703</v>
      </c>
      <c r="L1701">
        <v>57.834759745566501</v>
      </c>
      <c r="M1701">
        <v>63.305866194264297</v>
      </c>
      <c r="N1701">
        <v>0.73246625910584295</v>
      </c>
      <c r="O1701">
        <v>5.8196721311475299</v>
      </c>
      <c r="P1701">
        <v>26.687435098649999</v>
      </c>
      <c r="Q1701">
        <v>-3.0371808196612001E-2</v>
      </c>
    </row>
    <row r="1702" spans="1:17" hidden="1" x14ac:dyDescent="0.3">
      <c r="A1702" t="s">
        <v>3581</v>
      </c>
      <c r="B1702" t="s">
        <v>3582</v>
      </c>
      <c r="C1702" t="str">
        <f>IFERROR(VLOOKUP(Table1[[#This Row],[Ticker]],[1]!Table2[[Symbol]:[Industry]],2,FALSE),"-")</f>
        <v>-</v>
      </c>
      <c r="D1702" t="s">
        <v>262</v>
      </c>
      <c r="E1702">
        <v>650.52581538000004</v>
      </c>
      <c r="F1702">
        <v>591.15</v>
      </c>
      <c r="G1702">
        <v>132.76086008071499</v>
      </c>
      <c r="H1702">
        <v>-0.83869557164516995</v>
      </c>
      <c r="I1702">
        <v>23.587240448959999</v>
      </c>
      <c r="J1702">
        <v>7.3065432725136796</v>
      </c>
      <c r="K1702">
        <v>522.55947960396395</v>
      </c>
      <c r="L1702">
        <v>447.53932239220802</v>
      </c>
      <c r="M1702">
        <v>70.834538746155204</v>
      </c>
      <c r="N1702">
        <v>2.5859903134988902</v>
      </c>
      <c r="O1702">
        <v>13.169246384166399</v>
      </c>
      <c r="P1702">
        <v>174.63414634146301</v>
      </c>
      <c r="Q1702">
        <v>0.12435088911699201</v>
      </c>
    </row>
    <row r="1703" spans="1:17" hidden="1" x14ac:dyDescent="0.3">
      <c r="A1703" t="s">
        <v>3583</v>
      </c>
      <c r="B1703" t="s">
        <v>3584</v>
      </c>
      <c r="C1703" t="str">
        <f>IFERROR(VLOOKUP(Table1[[#This Row],[Ticker]],[1]!Table2[[Symbol]:[Industry]],2,FALSE),"-")</f>
        <v>-</v>
      </c>
      <c r="D1703" t="s">
        <v>127</v>
      </c>
      <c r="E1703">
        <v>648.91459214999998</v>
      </c>
      <c r="F1703">
        <v>262.35000000000002</v>
      </c>
      <c r="G1703">
        <v>144.71253409686801</v>
      </c>
      <c r="H1703">
        <v>-22.323766675675301</v>
      </c>
      <c r="I1703">
        <v>136.44435515621799</v>
      </c>
      <c r="J1703">
        <v>-8.4340103746877801</v>
      </c>
      <c r="K1703">
        <v>275.01864884831599</v>
      </c>
      <c r="M1703">
        <v>47.730507695305597</v>
      </c>
      <c r="N1703">
        <v>0.45238945488919202</v>
      </c>
      <c r="O1703">
        <v>50.142938822184</v>
      </c>
      <c r="P1703">
        <v>191.338145474736</v>
      </c>
    </row>
    <row r="1704" spans="1:17" hidden="1" x14ac:dyDescent="0.3">
      <c r="A1704" t="s">
        <v>3585</v>
      </c>
      <c r="B1704" t="s">
        <v>3586</v>
      </c>
      <c r="C1704" t="str">
        <f>IFERROR(VLOOKUP(Table1[[#This Row],[Ticker]],[1]!Table2[[Symbol]:[Industry]],2,FALSE),"-")</f>
        <v>-</v>
      </c>
      <c r="D1704" t="s">
        <v>175</v>
      </c>
      <c r="E1704">
        <v>648.906665772</v>
      </c>
      <c r="F1704">
        <v>38.46</v>
      </c>
      <c r="G1704">
        <v>-38.696712330018897</v>
      </c>
      <c r="H1704">
        <v>-2.7319184856963701</v>
      </c>
      <c r="I1704">
        <v>-38.810454075535603</v>
      </c>
      <c r="J1704">
        <v>-1.5225751912032299</v>
      </c>
      <c r="K1704">
        <v>41.429859196654597</v>
      </c>
      <c r="L1704">
        <v>44.347911780280498</v>
      </c>
      <c r="M1704">
        <v>43.662871158914299</v>
      </c>
      <c r="N1704">
        <v>1.9085480627220499</v>
      </c>
      <c r="O1704">
        <v>63.026521060842398</v>
      </c>
      <c r="P1704">
        <v>5.3698630136986303</v>
      </c>
      <c r="Q1704">
        <v>0.16005576526870299</v>
      </c>
    </row>
    <row r="1705" spans="1:17" hidden="1" x14ac:dyDescent="0.3">
      <c r="A1705" t="s">
        <v>3587</v>
      </c>
      <c r="B1705" t="s">
        <v>3588</v>
      </c>
      <c r="C1705" t="str">
        <f>IFERROR(VLOOKUP(Table1[[#This Row],[Ticker]],[1]!Table2[[Symbol]:[Industry]],2,FALSE),"-")</f>
        <v>-</v>
      </c>
      <c r="D1705" t="s">
        <v>632</v>
      </c>
      <c r="E1705">
        <v>648.43858207999995</v>
      </c>
      <c r="F1705">
        <v>72.069999999999993</v>
      </c>
      <c r="G1705">
        <v>107.44136349394201</v>
      </c>
      <c r="H1705">
        <v>4.3654282488136502</v>
      </c>
      <c r="I1705">
        <v>7.7167669549464399</v>
      </c>
      <c r="J1705">
        <v>-1.1396589472968199</v>
      </c>
      <c r="K1705">
        <v>70.202620963672004</v>
      </c>
      <c r="L1705">
        <v>58.604006225657301</v>
      </c>
      <c r="M1705">
        <v>47.683692044154398</v>
      </c>
      <c r="N1705">
        <v>0.50751776043382202</v>
      </c>
      <c r="O1705">
        <v>22.1035104759262</v>
      </c>
      <c r="P1705">
        <v>142.98718813216399</v>
      </c>
      <c r="Q1705">
        <v>8.5794659354266001E-2</v>
      </c>
    </row>
    <row r="1706" spans="1:17" hidden="1" x14ac:dyDescent="0.3">
      <c r="A1706" t="s">
        <v>3589</v>
      </c>
      <c r="B1706" t="s">
        <v>3590</v>
      </c>
      <c r="C1706" t="str">
        <f>IFERROR(VLOOKUP(Table1[[#This Row],[Ticker]],[1]!Table2[[Symbol]:[Industry]],2,FALSE),"-")</f>
        <v>-</v>
      </c>
      <c r="D1706" t="s">
        <v>21</v>
      </c>
      <c r="E1706">
        <v>647.41893856599995</v>
      </c>
      <c r="F1706">
        <v>163.41999999999999</v>
      </c>
      <c r="G1706">
        <v>98.543965718057706</v>
      </c>
      <c r="H1706">
        <v>-5.8088347004932997E-2</v>
      </c>
      <c r="I1706">
        <v>42.199529944569001</v>
      </c>
      <c r="J1706">
        <v>6.5388824477022798</v>
      </c>
      <c r="K1706">
        <v>146.627331193934</v>
      </c>
      <c r="L1706">
        <v>106.965934404558</v>
      </c>
      <c r="M1706">
        <v>52.316339305691798</v>
      </c>
      <c r="N1706">
        <v>0.55566367135733596</v>
      </c>
      <c r="O1706">
        <v>18.039407661240901</v>
      </c>
      <c r="P1706">
        <v>186.199649737302</v>
      </c>
      <c r="Q1706">
        <v>0.110115749862029</v>
      </c>
    </row>
    <row r="1707" spans="1:17" hidden="1" x14ac:dyDescent="0.3">
      <c r="A1707" t="s">
        <v>3591</v>
      </c>
      <c r="B1707" t="s">
        <v>3592</v>
      </c>
      <c r="C1707" t="str">
        <f>IFERROR(VLOOKUP(Table1[[#This Row],[Ticker]],[1]!Table2[[Symbol]:[Industry]],2,FALSE),"-")</f>
        <v>-</v>
      </c>
      <c r="D1707" t="s">
        <v>262</v>
      </c>
      <c r="E1707">
        <v>647.10949845000005</v>
      </c>
      <c r="F1707">
        <v>349.85</v>
      </c>
      <c r="G1707">
        <v>64.721553362999003</v>
      </c>
      <c r="H1707">
        <v>-20.4669971733247</v>
      </c>
      <c r="I1707">
        <v>-12.7295194998675</v>
      </c>
      <c r="J1707">
        <v>-4.7252191658965703</v>
      </c>
      <c r="K1707">
        <v>399.52436982231399</v>
      </c>
      <c r="L1707">
        <v>364.301910624404</v>
      </c>
      <c r="M1707">
        <v>18.328405723723002</v>
      </c>
      <c r="N1707">
        <v>1.3862754205060599</v>
      </c>
      <c r="O1707">
        <v>35.986851507788998</v>
      </c>
      <c r="P1707">
        <v>99.800114220445394</v>
      </c>
      <c r="Q1707">
        <v>0.16554008142706</v>
      </c>
    </row>
    <row r="1708" spans="1:17" hidden="1" x14ac:dyDescent="0.3">
      <c r="A1708" t="s">
        <v>3593</v>
      </c>
      <c r="B1708" t="s">
        <v>3594</v>
      </c>
      <c r="C1708" t="str">
        <f>IFERROR(VLOOKUP(Table1[[#This Row],[Ticker]],[1]!Table2[[Symbol]:[Industry]],2,FALSE),"-")</f>
        <v>-</v>
      </c>
      <c r="D1708" t="s">
        <v>127</v>
      </c>
      <c r="E1708">
        <v>646.36851479999996</v>
      </c>
      <c r="F1708">
        <v>417</v>
      </c>
      <c r="G1708">
        <v>-56.728329780699099</v>
      </c>
      <c r="H1708">
        <v>-4.0980044415672596</v>
      </c>
      <c r="I1708">
        <v>-30.281732604556101</v>
      </c>
      <c r="J1708">
        <v>0.87796441522819102</v>
      </c>
      <c r="K1708">
        <v>438.45441903999398</v>
      </c>
      <c r="L1708">
        <v>475.640929885015</v>
      </c>
      <c r="M1708">
        <v>43.397535654873401</v>
      </c>
      <c r="N1708">
        <v>0.93409862128890497</v>
      </c>
      <c r="O1708">
        <v>63.417266187050302</v>
      </c>
      <c r="P1708">
        <v>4.51127819548873</v>
      </c>
      <c r="Q1708">
        <v>7.6410830623878004E-2</v>
      </c>
    </row>
    <row r="1709" spans="1:17" hidden="1" x14ac:dyDescent="0.3">
      <c r="A1709" t="s">
        <v>3595</v>
      </c>
      <c r="B1709" t="s">
        <v>3596</v>
      </c>
      <c r="C1709" t="str">
        <f>IFERROR(VLOOKUP(Table1[[#This Row],[Ticker]],[1]!Table2[[Symbol]:[Industry]],2,FALSE),"-")</f>
        <v>-</v>
      </c>
      <c r="E1709">
        <v>645.78901399999995</v>
      </c>
      <c r="F1709">
        <v>43.55</v>
      </c>
      <c r="G1709">
        <v>635.38761196224698</v>
      </c>
      <c r="H1709">
        <v>4.1434337738259401</v>
      </c>
      <c r="I1709">
        <v>40.293962035862599</v>
      </c>
      <c r="J1709">
        <v>1.8416165344547799</v>
      </c>
      <c r="K1709">
        <v>38.637736213074199</v>
      </c>
      <c r="L1709">
        <v>28.1538476889829</v>
      </c>
      <c r="M1709">
        <v>62.047872470605</v>
      </c>
      <c r="N1709">
        <v>1.6004940616525301</v>
      </c>
      <c r="O1709">
        <v>11.481056257175601</v>
      </c>
      <c r="P1709">
        <v>665.24336671938102</v>
      </c>
      <c r="Q1709">
        <v>0.21149480863956099</v>
      </c>
    </row>
    <row r="1710" spans="1:17" hidden="1" x14ac:dyDescent="0.3">
      <c r="A1710" t="s">
        <v>3597</v>
      </c>
      <c r="B1710" t="s">
        <v>3598</v>
      </c>
      <c r="C1710" t="str">
        <f>IFERROR(VLOOKUP(Table1[[#This Row],[Ticker]],[1]!Table2[[Symbol]:[Industry]],2,FALSE),"-")</f>
        <v>-</v>
      </c>
      <c r="D1710" t="s">
        <v>63</v>
      </c>
      <c r="E1710">
        <v>645.38319324899999</v>
      </c>
      <c r="F1710">
        <v>30.93</v>
      </c>
      <c r="G1710">
        <v>78.4270735256938</v>
      </c>
      <c r="H1710">
        <v>-8.2646215791858992</v>
      </c>
      <c r="I1710">
        <v>44.703636163591398</v>
      </c>
      <c r="J1710">
        <v>-3.1779456846608301</v>
      </c>
      <c r="K1710">
        <v>32.617831892271198</v>
      </c>
      <c r="L1710">
        <v>27.1696472339476</v>
      </c>
      <c r="M1710">
        <v>39.645970339429802</v>
      </c>
      <c r="N1710">
        <v>0.33396011923723801</v>
      </c>
      <c r="O1710">
        <v>57.1290009699321</v>
      </c>
      <c r="P1710">
        <v>113.31034482758599</v>
      </c>
      <c r="Q1710">
        <v>0.109035499313415</v>
      </c>
    </row>
    <row r="1711" spans="1:17" hidden="1" x14ac:dyDescent="0.3">
      <c r="A1711" t="s">
        <v>3599</v>
      </c>
      <c r="B1711" t="s">
        <v>3600</v>
      </c>
      <c r="C1711" t="str">
        <f>IFERROR(VLOOKUP(Table1[[#This Row],[Ticker]],[1]!Table2[[Symbol]:[Industry]],2,FALSE),"-")</f>
        <v>-</v>
      </c>
      <c r="D1711" t="s">
        <v>226</v>
      </c>
      <c r="E1711">
        <v>645.09641950000002</v>
      </c>
      <c r="F1711">
        <v>267.5</v>
      </c>
      <c r="G1711">
        <v>-47.938743579673002</v>
      </c>
      <c r="H1711">
        <v>-20.788788880309699</v>
      </c>
      <c r="I1711">
        <v>-30.7839328116189</v>
      </c>
      <c r="J1711">
        <v>-13.685756941779999</v>
      </c>
      <c r="M1711">
        <v>43.734960132913002</v>
      </c>
      <c r="O1711">
        <v>48.317757009345797</v>
      </c>
      <c r="P1711">
        <v>9.8111658456486008</v>
      </c>
    </row>
    <row r="1712" spans="1:17" hidden="1" x14ac:dyDescent="0.3">
      <c r="A1712" t="s">
        <v>3601</v>
      </c>
      <c r="B1712" t="s">
        <v>3602</v>
      </c>
      <c r="C1712" t="str">
        <f>IFERROR(VLOOKUP(Table1[[#This Row],[Ticker]],[1]!Table2[[Symbol]:[Industry]],2,FALSE),"-")</f>
        <v>-</v>
      </c>
      <c r="D1712" t="s">
        <v>632</v>
      </c>
      <c r="E1712">
        <v>640.19463163199998</v>
      </c>
      <c r="F1712">
        <v>24.54</v>
      </c>
      <c r="G1712">
        <v>-4.25114823122271</v>
      </c>
      <c r="H1712">
        <v>5.8230483781770204</v>
      </c>
      <c r="I1712">
        <v>-11.086037156782099</v>
      </c>
      <c r="J1712">
        <v>1.9495875089101</v>
      </c>
      <c r="K1712">
        <v>23.523590607331499</v>
      </c>
      <c r="L1712">
        <v>23.4396353230395</v>
      </c>
      <c r="M1712">
        <v>52.855551127831099</v>
      </c>
      <c r="N1712">
        <v>0.74988353652505102</v>
      </c>
      <c r="O1712">
        <v>44.254278728606302</v>
      </c>
      <c r="P1712">
        <v>26.821705426356498</v>
      </c>
      <c r="Q1712">
        <v>5.5198539762168999E-2</v>
      </c>
    </row>
    <row r="1713" spans="1:17" hidden="1" x14ac:dyDescent="0.3">
      <c r="A1713" t="s">
        <v>3603</v>
      </c>
      <c r="B1713" t="s">
        <v>3604</v>
      </c>
      <c r="C1713" t="str">
        <f>IFERROR(VLOOKUP(Table1[[#This Row],[Ticker]],[1]!Table2[[Symbol]:[Industry]],2,FALSE),"-")</f>
        <v>-</v>
      </c>
      <c r="D1713" t="s">
        <v>971</v>
      </c>
      <c r="E1713">
        <v>638.34716685000001</v>
      </c>
      <c r="F1713">
        <v>255.35</v>
      </c>
      <c r="G1713">
        <v>45.0415055168382</v>
      </c>
      <c r="H1713">
        <v>-3.4150365169452299</v>
      </c>
      <c r="I1713">
        <v>73.414216360773906</v>
      </c>
      <c r="J1713">
        <v>3.44939769706109</v>
      </c>
      <c r="K1713">
        <v>220.653045643003</v>
      </c>
      <c r="L1713">
        <v>171.78432178678</v>
      </c>
      <c r="M1713">
        <v>64.891501881506102</v>
      </c>
      <c r="N1713">
        <v>0.68274067649609704</v>
      </c>
      <c r="O1713">
        <v>16.232621891521401</v>
      </c>
      <c r="P1713">
        <v>127.991071428571</v>
      </c>
      <c r="Q1713">
        <v>5.2925142419371997E-2</v>
      </c>
    </row>
    <row r="1714" spans="1:17" hidden="1" x14ac:dyDescent="0.3">
      <c r="A1714" t="s">
        <v>3605</v>
      </c>
      <c r="B1714" t="s">
        <v>3606</v>
      </c>
      <c r="C1714" t="str">
        <f>IFERROR(VLOOKUP(Table1[[#This Row],[Ticker]],[1]!Table2[[Symbol]:[Industry]],2,FALSE),"-")</f>
        <v>-</v>
      </c>
      <c r="D1714" t="s">
        <v>127</v>
      </c>
      <c r="E1714">
        <v>637.717625</v>
      </c>
      <c r="F1714">
        <v>3228.95</v>
      </c>
      <c r="G1714">
        <v>48.419521833948899</v>
      </c>
      <c r="H1714">
        <v>18.2450332877163</v>
      </c>
      <c r="I1714">
        <v>-20.1437577252495</v>
      </c>
      <c r="J1714">
        <v>12.0448450996487</v>
      </c>
      <c r="K1714">
        <v>2826.92807673583</v>
      </c>
      <c r="L1714">
        <v>2653.0546996275898</v>
      </c>
      <c r="M1714">
        <v>75.991829547595302</v>
      </c>
      <c r="N1714">
        <v>1.39797577567612</v>
      </c>
      <c r="O1714">
        <v>23.845212840087299</v>
      </c>
      <c r="P1714">
        <v>79.187014428412795</v>
      </c>
      <c r="Q1714">
        <v>0.14268797564621399</v>
      </c>
    </row>
    <row r="1715" spans="1:17" hidden="1" x14ac:dyDescent="0.3">
      <c r="A1715" t="s">
        <v>3607</v>
      </c>
      <c r="B1715" t="s">
        <v>3608</v>
      </c>
      <c r="C1715" t="str">
        <f>IFERROR(VLOOKUP(Table1[[#This Row],[Ticker]],[1]!Table2[[Symbol]:[Industry]],2,FALSE),"-")</f>
        <v>-</v>
      </c>
      <c r="D1715" t="s">
        <v>27</v>
      </c>
      <c r="E1715">
        <v>636.66693959999998</v>
      </c>
      <c r="F1715">
        <v>2.3199999999999998</v>
      </c>
      <c r="G1715">
        <v>48.605783704403997</v>
      </c>
      <c r="H1715">
        <v>49.912885560976797</v>
      </c>
      <c r="I1715">
        <v>9.4043191688144496</v>
      </c>
      <c r="J1715">
        <v>3.21335127267385</v>
      </c>
      <c r="K1715">
        <v>1.8997275816138499</v>
      </c>
      <c r="L1715">
        <v>1.78130328184952</v>
      </c>
      <c r="M1715">
        <v>66.325235785555293</v>
      </c>
      <c r="N1715">
        <v>1.28097632686403</v>
      </c>
      <c r="O1715">
        <v>5.6034482758620703</v>
      </c>
      <c r="P1715">
        <v>85.6</v>
      </c>
      <c r="Q1715">
        <v>-6.1185158939E-5</v>
      </c>
    </row>
    <row r="1716" spans="1:17" hidden="1" x14ac:dyDescent="0.3">
      <c r="A1716" t="s">
        <v>3609</v>
      </c>
      <c r="B1716" t="s">
        <v>3610</v>
      </c>
      <c r="C1716" t="str">
        <f>IFERROR(VLOOKUP(Table1[[#This Row],[Ticker]],[1]!Table2[[Symbol]:[Industry]],2,FALSE),"-")</f>
        <v>-</v>
      </c>
      <c r="D1716" t="s">
        <v>193</v>
      </c>
      <c r="E1716">
        <v>636.29999999999995</v>
      </c>
      <c r="F1716">
        <v>242.4</v>
      </c>
      <c r="G1716">
        <v>27.751527427520902</v>
      </c>
      <c r="H1716">
        <v>5.1535872676471302</v>
      </c>
      <c r="I1716">
        <v>50.972249798900798</v>
      </c>
      <c r="J1716">
        <v>-0.31341243715620698</v>
      </c>
      <c r="K1716">
        <v>233.30389548655199</v>
      </c>
      <c r="L1716">
        <v>181.948988132171</v>
      </c>
      <c r="M1716">
        <v>42.092069884885603</v>
      </c>
      <c r="N1716">
        <v>0.66286599793726797</v>
      </c>
      <c r="O1716">
        <v>27.062706270627</v>
      </c>
      <c r="P1716">
        <v>97.073170731707293</v>
      </c>
      <c r="Q1716">
        <v>9.4563190625469001E-2</v>
      </c>
    </row>
    <row r="1717" spans="1:17" hidden="1" x14ac:dyDescent="0.3">
      <c r="A1717" t="s">
        <v>3611</v>
      </c>
      <c r="B1717" t="s">
        <v>3612</v>
      </c>
      <c r="C1717" t="str">
        <f>IFERROR(VLOOKUP(Table1[[#This Row],[Ticker]],[1]!Table2[[Symbol]:[Industry]],2,FALSE),"-")</f>
        <v>-</v>
      </c>
      <c r="D1717" t="s">
        <v>2216</v>
      </c>
      <c r="E1717">
        <v>636.27429710000001</v>
      </c>
      <c r="F1717">
        <v>254.6</v>
      </c>
      <c r="G1717">
        <v>117.568929402243</v>
      </c>
      <c r="H1717">
        <v>-18.010633075695502</v>
      </c>
      <c r="I1717">
        <v>77.867918286368806</v>
      </c>
      <c r="J1717">
        <v>-5.6692444573297998</v>
      </c>
      <c r="K1717">
        <v>280.76100483011197</v>
      </c>
      <c r="M1717">
        <v>29.8005175320985</v>
      </c>
      <c r="N1717">
        <v>0.40581362211456201</v>
      </c>
      <c r="O1717">
        <v>64.964650432050206</v>
      </c>
      <c r="P1717">
        <v>168</v>
      </c>
    </row>
    <row r="1718" spans="1:17" hidden="1" x14ac:dyDescent="0.3">
      <c r="A1718" t="s">
        <v>3613</v>
      </c>
      <c r="B1718" t="s">
        <v>3614</v>
      </c>
      <c r="C1718" t="str">
        <f>IFERROR(VLOOKUP(Table1[[#This Row],[Ticker]],[1]!Table2[[Symbol]:[Industry]],2,FALSE),"-")</f>
        <v>-</v>
      </c>
      <c r="D1718" t="s">
        <v>300</v>
      </c>
      <c r="E1718">
        <v>635.95375320000005</v>
      </c>
      <c r="F1718">
        <v>3.72</v>
      </c>
      <c r="G1718">
        <v>31.8833756776482</v>
      </c>
      <c r="H1718">
        <v>-7.3354498599474001</v>
      </c>
      <c r="I1718">
        <v>-39.759767518491998</v>
      </c>
      <c r="J1718">
        <v>-1.29115323183063</v>
      </c>
      <c r="K1718">
        <v>3.82935235836197</v>
      </c>
      <c r="L1718">
        <v>3.8416918730767602</v>
      </c>
      <c r="M1718">
        <v>49.653702265747498</v>
      </c>
      <c r="N1718">
        <v>0.675815601454273</v>
      </c>
      <c r="O1718">
        <v>78.763440860214999</v>
      </c>
      <c r="P1718">
        <v>61.739130434782602</v>
      </c>
      <c r="Q1718">
        <v>8.6362240219272995E-2</v>
      </c>
    </row>
    <row r="1719" spans="1:17" hidden="1" x14ac:dyDescent="0.3">
      <c r="A1719" t="s">
        <v>3615</v>
      </c>
      <c r="B1719" t="s">
        <v>3616</v>
      </c>
      <c r="C1719" t="str">
        <f>IFERROR(VLOOKUP(Table1[[#This Row],[Ticker]],[1]!Table2[[Symbol]:[Industry]],2,FALSE),"-")</f>
        <v>-</v>
      </c>
      <c r="D1719" t="s">
        <v>385</v>
      </c>
      <c r="E1719">
        <v>635.74309818899997</v>
      </c>
      <c r="F1719">
        <v>10.63</v>
      </c>
      <c r="G1719">
        <v>-9.0603002116798592</v>
      </c>
      <c r="H1719">
        <v>-10.2842037818411</v>
      </c>
      <c r="I1719">
        <v>-29.328394969472399</v>
      </c>
      <c r="J1719">
        <v>0.59563922099956002</v>
      </c>
      <c r="K1719">
        <v>11.2567315886507</v>
      </c>
      <c r="L1719">
        <v>11.118667673415301</v>
      </c>
      <c r="M1719">
        <v>42.031016149491798</v>
      </c>
      <c r="N1719">
        <v>0.33438751471031802</v>
      </c>
      <c r="O1719">
        <v>49.106302916274601</v>
      </c>
      <c r="P1719">
        <v>32.875</v>
      </c>
      <c r="Q1719">
        <v>8.4487040931059999E-3</v>
      </c>
    </row>
    <row r="1720" spans="1:17" hidden="1" x14ac:dyDescent="0.3">
      <c r="A1720" t="s">
        <v>3617</v>
      </c>
      <c r="B1720" t="s">
        <v>3618</v>
      </c>
      <c r="C1720" t="str">
        <f>IFERROR(VLOOKUP(Table1[[#This Row],[Ticker]],[1]!Table2[[Symbol]:[Industry]],2,FALSE),"-")</f>
        <v>-</v>
      </c>
      <c r="D1720" t="s">
        <v>3619</v>
      </c>
      <c r="E1720">
        <v>634</v>
      </c>
      <c r="F1720">
        <v>158.5</v>
      </c>
      <c r="G1720">
        <v>21.0966261952465</v>
      </c>
      <c r="H1720">
        <v>17.069505060879901</v>
      </c>
      <c r="I1720">
        <v>-18.4118303662367</v>
      </c>
      <c r="J1720">
        <v>-1.2404497206124701</v>
      </c>
      <c r="K1720">
        <v>140.02575662681099</v>
      </c>
      <c r="M1720">
        <v>72.1704266396343</v>
      </c>
      <c r="N1720">
        <v>2.5126203765506099</v>
      </c>
      <c r="O1720">
        <v>61.104100946372199</v>
      </c>
      <c r="P1720">
        <v>65.1041666666666</v>
      </c>
    </row>
    <row r="1721" spans="1:17" hidden="1" x14ac:dyDescent="0.3">
      <c r="A1721" t="s">
        <v>3620</v>
      </c>
      <c r="B1721" t="s">
        <v>3621</v>
      </c>
      <c r="C1721" t="str">
        <f>IFERROR(VLOOKUP(Table1[[#This Row],[Ticker]],[1]!Table2[[Symbol]:[Industry]],2,FALSE),"-")</f>
        <v>-</v>
      </c>
      <c r="D1721" t="s">
        <v>402</v>
      </c>
      <c r="E1721">
        <v>633.03532199999995</v>
      </c>
      <c r="F1721">
        <v>463.5</v>
      </c>
      <c r="G1721">
        <v>48.550711755567598</v>
      </c>
      <c r="H1721">
        <v>-9.1442835737878099</v>
      </c>
      <c r="I1721">
        <v>-37.273767422766198</v>
      </c>
      <c r="J1721">
        <v>-4.9982990393481899</v>
      </c>
      <c r="K1721">
        <v>487.52048265520602</v>
      </c>
      <c r="L1721">
        <v>453.99031175751901</v>
      </c>
      <c r="M1721">
        <v>33.827032347240397</v>
      </c>
      <c r="N1721">
        <v>0.71463326959043505</v>
      </c>
      <c r="O1721">
        <v>44.2071197411003</v>
      </c>
      <c r="P1721">
        <v>94.625236195675001</v>
      </c>
      <c r="Q1721">
        <v>0.23158127610731399</v>
      </c>
    </row>
    <row r="1722" spans="1:17" hidden="1" x14ac:dyDescent="0.3">
      <c r="A1722" t="s">
        <v>3622</v>
      </c>
      <c r="B1722" t="s">
        <v>3623</v>
      </c>
      <c r="C1722" t="str">
        <f>IFERROR(VLOOKUP(Table1[[#This Row],[Ticker]],[1]!Table2[[Symbol]:[Industry]],2,FALSE),"-")</f>
        <v>-</v>
      </c>
      <c r="D1722" t="s">
        <v>407</v>
      </c>
      <c r="E1722">
        <v>630.90878199999997</v>
      </c>
      <c r="F1722">
        <v>47.66</v>
      </c>
      <c r="G1722">
        <v>13.9149843077222</v>
      </c>
      <c r="H1722">
        <v>10.266995119238601</v>
      </c>
      <c r="I1722">
        <v>-7.7229704207983403</v>
      </c>
      <c r="J1722">
        <v>6.0955907985197202</v>
      </c>
      <c r="K1722">
        <v>44.474132587192898</v>
      </c>
      <c r="L1722">
        <v>42.7138501407834</v>
      </c>
      <c r="M1722">
        <v>74.656873443089296</v>
      </c>
      <c r="N1722">
        <v>1.20324087244429</v>
      </c>
      <c r="O1722">
        <v>13.5123793537557</v>
      </c>
      <c r="P1722">
        <v>44.424242424242401</v>
      </c>
      <c r="Q1722">
        <v>6.2861850882815998E-2</v>
      </c>
    </row>
    <row r="1723" spans="1:17" hidden="1" x14ac:dyDescent="0.3">
      <c r="A1723" t="s">
        <v>3624</v>
      </c>
      <c r="B1723" t="s">
        <v>3625</v>
      </c>
      <c r="C1723" t="str">
        <f>IFERROR(VLOOKUP(Table1[[#This Row],[Ticker]],[1]!Table2[[Symbol]:[Industry]],2,FALSE),"-")</f>
        <v>-</v>
      </c>
      <c r="D1723" t="s">
        <v>412</v>
      </c>
      <c r="E1723">
        <v>629.28812540000001</v>
      </c>
      <c r="F1723">
        <v>593.9</v>
      </c>
      <c r="G1723">
        <v>54.900817026968802</v>
      </c>
      <c r="H1723">
        <v>0.99328315618862495</v>
      </c>
      <c r="I1723">
        <v>15.0332209748943</v>
      </c>
      <c r="J1723">
        <v>4.58176362049982</v>
      </c>
      <c r="K1723">
        <v>558.99925959351901</v>
      </c>
      <c r="L1723">
        <v>488.93214310419501</v>
      </c>
      <c r="M1723">
        <v>66.885537100730104</v>
      </c>
      <c r="N1723">
        <v>0.64453136570682701</v>
      </c>
      <c r="O1723">
        <v>6.9287758881966699</v>
      </c>
      <c r="P1723">
        <v>91.580645161290306</v>
      </c>
      <c r="Q1723">
        <v>8.0824525716287995E-2</v>
      </c>
    </row>
    <row r="1724" spans="1:17" hidden="1" x14ac:dyDescent="0.3">
      <c r="A1724" t="s">
        <v>3626</v>
      </c>
      <c r="B1724" t="s">
        <v>3627</v>
      </c>
      <c r="C1724" t="str">
        <f>IFERROR(VLOOKUP(Table1[[#This Row],[Ticker]],[1]!Table2[[Symbol]:[Industry]],2,FALSE),"-")</f>
        <v>-</v>
      </c>
      <c r="D1724" t="s">
        <v>303</v>
      </c>
      <c r="E1724">
        <v>624.91856625599996</v>
      </c>
      <c r="F1724">
        <v>211.98</v>
      </c>
      <c r="G1724">
        <v>-27.027716920607599</v>
      </c>
      <c r="H1724">
        <v>-11.3189934914204</v>
      </c>
      <c r="I1724">
        <v>-42.798223461462797</v>
      </c>
      <c r="J1724">
        <v>1.93116723186912</v>
      </c>
      <c r="K1724">
        <v>221.15804582140899</v>
      </c>
      <c r="L1724">
        <v>237.807536221059</v>
      </c>
      <c r="M1724">
        <v>51.638747842920999</v>
      </c>
      <c r="N1724">
        <v>1.4985170046599501</v>
      </c>
      <c r="O1724">
        <v>75.488253608831002</v>
      </c>
      <c r="P1724">
        <v>13.5404392072844</v>
      </c>
      <c r="Q1724">
        <v>0.14231691137916999</v>
      </c>
    </row>
    <row r="1725" spans="1:17" hidden="1" x14ac:dyDescent="0.3">
      <c r="A1725" t="s">
        <v>3628</v>
      </c>
      <c r="B1725" t="s">
        <v>3629</v>
      </c>
      <c r="C1725" t="str">
        <f>IFERROR(VLOOKUP(Table1[[#This Row],[Ticker]],[1]!Table2[[Symbol]:[Industry]],2,FALSE),"-")</f>
        <v>-</v>
      </c>
      <c r="D1725" t="s">
        <v>46</v>
      </c>
      <c r="E1725">
        <v>624.655845</v>
      </c>
      <c r="F1725">
        <v>272.25</v>
      </c>
      <c r="G1725">
        <v>-9.3911529872229007</v>
      </c>
      <c r="H1725">
        <v>9.5995032910728195</v>
      </c>
      <c r="I1725">
        <v>7.7636577808312204</v>
      </c>
      <c r="J1725">
        <v>-6.9837207993982098</v>
      </c>
      <c r="K1725">
        <v>242.11012733419199</v>
      </c>
      <c r="M1725">
        <v>48.331227606927001</v>
      </c>
      <c r="N1725">
        <v>0.45224664331720499</v>
      </c>
      <c r="O1725">
        <v>10.1377410468319</v>
      </c>
      <c r="P1725">
        <v>90.584529226461299</v>
      </c>
    </row>
    <row r="1726" spans="1:17" hidden="1" x14ac:dyDescent="0.3">
      <c r="A1726" t="s">
        <v>3630</v>
      </c>
      <c r="B1726" t="s">
        <v>3631</v>
      </c>
      <c r="C1726" t="str">
        <f>IFERROR(VLOOKUP(Table1[[#This Row],[Ticker]],[1]!Table2[[Symbol]:[Industry]],2,FALSE),"-")</f>
        <v>-</v>
      </c>
      <c r="D1726" t="s">
        <v>262</v>
      </c>
      <c r="E1726">
        <v>624.39635732500005</v>
      </c>
      <c r="F1726">
        <v>1277.05</v>
      </c>
      <c r="G1726">
        <v>179.80719383646399</v>
      </c>
      <c r="H1726">
        <v>33.5089203622233</v>
      </c>
      <c r="I1726">
        <v>67.228608670306798</v>
      </c>
      <c r="J1726">
        <v>13.4027243191897</v>
      </c>
      <c r="K1726">
        <v>1009.33443791653</v>
      </c>
      <c r="L1726">
        <v>825.61267051232301</v>
      </c>
      <c r="M1726">
        <v>83.377928313634001</v>
      </c>
      <c r="N1726">
        <v>2.2740192618845798</v>
      </c>
      <c r="O1726">
        <v>6.4954387063936396</v>
      </c>
      <c r="P1726">
        <v>249.73298644392699</v>
      </c>
      <c r="Q1726">
        <v>0.173682051857909</v>
      </c>
    </row>
    <row r="1727" spans="1:17" hidden="1" x14ac:dyDescent="0.3">
      <c r="A1727" t="s">
        <v>3632</v>
      </c>
      <c r="B1727" t="s">
        <v>3633</v>
      </c>
      <c r="C1727" t="str">
        <f>IFERROR(VLOOKUP(Table1[[#This Row],[Ticker]],[1]!Table2[[Symbol]:[Industry]],2,FALSE),"-")</f>
        <v>-</v>
      </c>
      <c r="D1727" t="s">
        <v>156</v>
      </c>
      <c r="E1727">
        <v>623.49095169999998</v>
      </c>
      <c r="F1727">
        <v>95.14</v>
      </c>
      <c r="G1727">
        <v>-59.224722834342998</v>
      </c>
      <c r="H1727">
        <v>-5.3610897129984298</v>
      </c>
      <c r="I1727">
        <v>-33.615324703959701</v>
      </c>
      <c r="J1727">
        <v>1.6141281160470999</v>
      </c>
      <c r="K1727">
        <v>97.776135993520995</v>
      </c>
      <c r="L1727">
        <v>110.31800215096099</v>
      </c>
      <c r="M1727">
        <v>49.4528902615343</v>
      </c>
      <c r="N1727">
        <v>0.93215653953399802</v>
      </c>
      <c r="O1727">
        <v>63.916333823838499</v>
      </c>
      <c r="P1727">
        <v>5.3016048699501903</v>
      </c>
      <c r="Q1727">
        <v>3.0050089464586E-2</v>
      </c>
    </row>
    <row r="1728" spans="1:17" hidden="1" x14ac:dyDescent="0.3">
      <c r="A1728" t="s">
        <v>3634</v>
      </c>
      <c r="B1728" t="s">
        <v>3635</v>
      </c>
      <c r="C1728" t="str">
        <f>IFERROR(VLOOKUP(Table1[[#This Row],[Ticker]],[1]!Table2[[Symbol]:[Industry]],2,FALSE),"-")</f>
        <v>-</v>
      </c>
      <c r="D1728" t="s">
        <v>193</v>
      </c>
      <c r="E1728">
        <v>621.74922141000002</v>
      </c>
      <c r="F1728">
        <v>178.26</v>
      </c>
      <c r="G1728">
        <v>83.5526015220467</v>
      </c>
      <c r="H1728">
        <v>-7.4736971603505102</v>
      </c>
      <c r="I1728">
        <v>-25.7193884118381</v>
      </c>
      <c r="J1728">
        <v>-8.5437848107779999</v>
      </c>
      <c r="K1728">
        <v>185.86526652661701</v>
      </c>
      <c r="L1728">
        <v>165.97756637353299</v>
      </c>
      <c r="M1728">
        <v>42.201382919884701</v>
      </c>
      <c r="N1728">
        <v>0.52850038609000805</v>
      </c>
      <c r="O1728">
        <v>23.415236171883699</v>
      </c>
      <c r="Q1728">
        <v>0.15136514925896299</v>
      </c>
    </row>
    <row r="1729" spans="1:17" hidden="1" x14ac:dyDescent="0.3">
      <c r="A1729" t="s">
        <v>3636</v>
      </c>
      <c r="B1729" t="s">
        <v>3637</v>
      </c>
      <c r="C1729" t="str">
        <f>IFERROR(VLOOKUP(Table1[[#This Row],[Ticker]],[1]!Table2[[Symbol]:[Industry]],2,FALSE),"-")</f>
        <v>-</v>
      </c>
      <c r="D1729" t="s">
        <v>402</v>
      </c>
      <c r="E1729">
        <v>618.92504481499998</v>
      </c>
      <c r="F1729">
        <v>39.409999999999997</v>
      </c>
      <c r="G1729">
        <v>31.3303393123952</v>
      </c>
      <c r="H1729">
        <v>-12.810837848230401</v>
      </c>
      <c r="I1729">
        <v>-15.3923020137716</v>
      </c>
      <c r="J1729">
        <v>-4.8774956538399703</v>
      </c>
      <c r="K1729">
        <v>39.085114232277498</v>
      </c>
      <c r="L1729">
        <v>36.699476401871998</v>
      </c>
      <c r="M1729">
        <v>50.429160628506999</v>
      </c>
      <c r="N1729">
        <v>0.79274453878533302</v>
      </c>
      <c r="O1729">
        <v>25.095153514336399</v>
      </c>
      <c r="P1729">
        <v>69.505376344086002</v>
      </c>
      <c r="Q1729">
        <v>1.7642566258296001E-2</v>
      </c>
    </row>
    <row r="1730" spans="1:17" hidden="1" x14ac:dyDescent="0.3">
      <c r="A1730" t="s">
        <v>3638</v>
      </c>
      <c r="B1730" t="s">
        <v>3639</v>
      </c>
      <c r="C1730" t="str">
        <f>IFERROR(VLOOKUP(Table1[[#This Row],[Ticker]],[1]!Table2[[Symbol]:[Industry]],2,FALSE),"-")</f>
        <v>-</v>
      </c>
      <c r="D1730" t="s">
        <v>566</v>
      </c>
      <c r="E1730">
        <v>617.34788730000002</v>
      </c>
      <c r="F1730">
        <v>44.67</v>
      </c>
      <c r="G1730">
        <v>-29.020540310181801</v>
      </c>
      <c r="H1730">
        <v>-6.2191069173323204</v>
      </c>
      <c r="I1730">
        <v>-21.908261062251</v>
      </c>
      <c r="J1730">
        <v>0.44044849977108902</v>
      </c>
      <c r="K1730">
        <v>45.061861252453703</v>
      </c>
      <c r="L1730">
        <v>46.174024440346599</v>
      </c>
      <c r="M1730">
        <v>48.794514122280397</v>
      </c>
      <c r="N1730">
        <v>0.65933955312856096</v>
      </c>
      <c r="O1730">
        <v>42.377434519811899</v>
      </c>
      <c r="P1730">
        <v>12.945638432364101</v>
      </c>
      <c r="Q1730">
        <v>0.13575017467210099</v>
      </c>
    </row>
    <row r="1731" spans="1:17" hidden="1" x14ac:dyDescent="0.3">
      <c r="A1731" t="s">
        <v>3640</v>
      </c>
      <c r="B1731" t="s">
        <v>3641</v>
      </c>
      <c r="C1731" t="str">
        <f>IFERROR(VLOOKUP(Table1[[#This Row],[Ticker]],[1]!Table2[[Symbol]:[Industry]],2,FALSE),"-")</f>
        <v>-</v>
      </c>
      <c r="D1731" t="s">
        <v>335</v>
      </c>
      <c r="E1731">
        <v>614.64567505000002</v>
      </c>
      <c r="F1731">
        <v>125.5</v>
      </c>
      <c r="G1731">
        <v>55.111083857456599</v>
      </c>
      <c r="H1731">
        <v>-3.1093464443060101</v>
      </c>
      <c r="I1731">
        <v>10.822678058163801</v>
      </c>
      <c r="J1731">
        <v>-1.51162567277552</v>
      </c>
      <c r="K1731">
        <v>122.431809727599</v>
      </c>
      <c r="L1731">
        <v>105.281954288435</v>
      </c>
      <c r="M1731">
        <v>52.868759066890703</v>
      </c>
      <c r="N1731">
        <v>0.23633510474014399</v>
      </c>
      <c r="O1731">
        <v>17.808764940239001</v>
      </c>
      <c r="P1731">
        <v>93.076923076922995</v>
      </c>
      <c r="Q1731">
        <v>8.5632112217118E-2</v>
      </c>
    </row>
    <row r="1732" spans="1:17" hidden="1" x14ac:dyDescent="0.3">
      <c r="A1732" t="s">
        <v>3642</v>
      </c>
      <c r="B1732" t="s">
        <v>3643</v>
      </c>
      <c r="C1732" t="str">
        <f>IFERROR(VLOOKUP(Table1[[#This Row],[Ticker]],[1]!Table2[[Symbol]:[Industry]],2,FALSE),"-")</f>
        <v>-</v>
      </c>
      <c r="D1732" t="s">
        <v>2474</v>
      </c>
      <c r="E1732">
        <v>611.928</v>
      </c>
      <c r="F1732">
        <v>708.25</v>
      </c>
      <c r="G1732">
        <v>505.34603896483799</v>
      </c>
      <c r="H1732">
        <v>41.345516627934003</v>
      </c>
      <c r="I1732">
        <v>30.9748852025213</v>
      </c>
      <c r="J1732">
        <v>6.9379744357096103</v>
      </c>
      <c r="K1732">
        <v>554.05572076968394</v>
      </c>
      <c r="L1732">
        <v>409.52367329095802</v>
      </c>
      <c r="M1732">
        <v>80.789388640784196</v>
      </c>
      <c r="N1732">
        <v>1.06284007549027</v>
      </c>
      <c r="O1732">
        <v>4.0804800564772297</v>
      </c>
      <c r="P1732">
        <v>620.86513994910899</v>
      </c>
      <c r="Q1732">
        <v>0.227277066166791</v>
      </c>
    </row>
    <row r="1733" spans="1:17" hidden="1" x14ac:dyDescent="0.3">
      <c r="A1733" t="s">
        <v>3644</v>
      </c>
      <c r="B1733" t="s">
        <v>3645</v>
      </c>
      <c r="C1733" t="str">
        <f>IFERROR(VLOOKUP(Table1[[#This Row],[Ticker]],[1]!Table2[[Symbol]:[Industry]],2,FALSE),"-")</f>
        <v>-</v>
      </c>
      <c r="D1733" t="s">
        <v>412</v>
      </c>
      <c r="E1733">
        <v>611.65870579</v>
      </c>
      <c r="F1733">
        <v>2489.65</v>
      </c>
      <c r="G1733">
        <v>11.3408991490048</v>
      </c>
      <c r="H1733">
        <v>1.23915492003309</v>
      </c>
      <c r="I1733">
        <v>20.350039337127502</v>
      </c>
      <c r="J1733">
        <v>1.94288932136085</v>
      </c>
      <c r="K1733">
        <v>2261.0647861925099</v>
      </c>
      <c r="L1733">
        <v>1985.64066649098</v>
      </c>
      <c r="M1733">
        <v>70.491534440430598</v>
      </c>
      <c r="N1733">
        <v>0.223581744161131</v>
      </c>
      <c r="O1733">
        <v>11.622115558411799</v>
      </c>
      <c r="P1733">
        <v>49.524038317167602</v>
      </c>
      <c r="Q1733">
        <v>-5.3768896812465002E-2</v>
      </c>
    </row>
    <row r="1734" spans="1:17" hidden="1" x14ac:dyDescent="0.3">
      <c r="A1734" t="s">
        <v>3646</v>
      </c>
      <c r="B1734" t="s">
        <v>3647</v>
      </c>
      <c r="C1734" t="str">
        <f>IFERROR(VLOOKUP(Table1[[#This Row],[Ticker]],[1]!Table2[[Symbol]:[Industry]],2,FALSE),"-")</f>
        <v>-</v>
      </c>
      <c r="D1734" t="s">
        <v>561</v>
      </c>
      <c r="E1734">
        <v>610.22655373999999</v>
      </c>
      <c r="F1734">
        <v>517.70000000000005</v>
      </c>
      <c r="G1734">
        <v>82.664770694425499</v>
      </c>
      <c r="H1734">
        <v>11.611210960369799</v>
      </c>
      <c r="I1734">
        <v>51.439829631718702</v>
      </c>
      <c r="J1734">
        <v>-2.4767740228768198</v>
      </c>
      <c r="K1734">
        <v>477.20043714946399</v>
      </c>
      <c r="L1734">
        <v>379.77741116887802</v>
      </c>
      <c r="M1734">
        <v>47.2356916856235</v>
      </c>
      <c r="N1734">
        <v>0.44187147699421397</v>
      </c>
      <c r="O1734">
        <v>13.7627969866718</v>
      </c>
      <c r="P1734">
        <v>137.09640485459099</v>
      </c>
      <c r="Q1734">
        <v>3.5758239555054E-2</v>
      </c>
    </row>
    <row r="1735" spans="1:17" hidden="1" x14ac:dyDescent="0.3">
      <c r="A1735" t="s">
        <v>3648</v>
      </c>
      <c r="B1735" t="s">
        <v>3649</v>
      </c>
      <c r="C1735" t="str">
        <f>IFERROR(VLOOKUP(Table1[[#This Row],[Ticker]],[1]!Table2[[Symbol]:[Industry]],2,FALSE),"-")</f>
        <v>-</v>
      </c>
      <c r="D1735" t="s">
        <v>306</v>
      </c>
      <c r="E1735">
        <v>609.98658</v>
      </c>
      <c r="F1735">
        <v>1061.4000000000001</v>
      </c>
      <c r="G1735">
        <v>-13.760594789948099</v>
      </c>
      <c r="H1735">
        <v>-2.5212640072423498</v>
      </c>
      <c r="I1735">
        <v>3.39421597810595</v>
      </c>
      <c r="J1735">
        <v>13.190106952851499</v>
      </c>
      <c r="M1735">
        <v>73.655005775132807</v>
      </c>
      <c r="O1735">
        <v>33.601846617674703</v>
      </c>
      <c r="P1735">
        <v>21.8949181739879</v>
      </c>
    </row>
    <row r="1736" spans="1:17" hidden="1" x14ac:dyDescent="0.3">
      <c r="A1736" t="s">
        <v>3650</v>
      </c>
      <c r="B1736" t="s">
        <v>3651</v>
      </c>
      <c r="C1736" t="str">
        <f>IFERROR(VLOOKUP(Table1[[#This Row],[Ticker]],[1]!Table2[[Symbol]:[Industry]],2,FALSE),"-")</f>
        <v>-</v>
      </c>
      <c r="D1736" t="s">
        <v>770</v>
      </c>
      <c r="E1736">
        <v>609.938810039999</v>
      </c>
      <c r="F1736">
        <v>84.88</v>
      </c>
      <c r="G1736">
        <v>346.99817782713501</v>
      </c>
      <c r="H1736">
        <v>19.209113142918699</v>
      </c>
      <c r="I1736">
        <v>16.394113045140202</v>
      </c>
      <c r="J1736">
        <v>2.4509037227468999</v>
      </c>
      <c r="K1736">
        <v>77.061249128976598</v>
      </c>
      <c r="L1736">
        <v>61.1788263269205</v>
      </c>
      <c r="M1736">
        <v>60.206640864289398</v>
      </c>
      <c r="N1736">
        <v>2.1830788138906501</v>
      </c>
      <c r="O1736">
        <v>11.569274269557001</v>
      </c>
      <c r="P1736">
        <v>385.02857142857101</v>
      </c>
      <c r="Q1736">
        <v>0.116901165942437</v>
      </c>
    </row>
    <row r="1737" spans="1:17" hidden="1" x14ac:dyDescent="0.3">
      <c r="A1737" t="s">
        <v>3652</v>
      </c>
      <c r="B1737" t="s">
        <v>3653</v>
      </c>
      <c r="C1737" t="str">
        <f>IFERROR(VLOOKUP(Table1[[#This Row],[Ticker]],[1]!Table2[[Symbol]:[Industry]],2,FALSE),"-")</f>
        <v>-</v>
      </c>
      <c r="D1737" t="s">
        <v>632</v>
      </c>
      <c r="E1737">
        <v>605.87891290000005</v>
      </c>
      <c r="F1737">
        <v>326.64999999999998</v>
      </c>
      <c r="G1737">
        <v>105.144245242865</v>
      </c>
      <c r="H1737">
        <v>1.12807674429552</v>
      </c>
      <c r="I1737">
        <v>55.199338714594802</v>
      </c>
      <c r="J1737">
        <v>2.4750805344031299</v>
      </c>
      <c r="K1737">
        <v>298.21304880001497</v>
      </c>
      <c r="L1737">
        <v>210.11246298017301</v>
      </c>
      <c r="M1737">
        <v>53.830306631659703</v>
      </c>
      <c r="N1737">
        <v>0.71902368987796095</v>
      </c>
      <c r="O1737">
        <v>11.6485534976274</v>
      </c>
      <c r="P1737">
        <v>268.26381059751901</v>
      </c>
      <c r="Q1737">
        <v>0.22020827721518099</v>
      </c>
    </row>
    <row r="1738" spans="1:17" hidden="1" x14ac:dyDescent="0.3">
      <c r="A1738" t="s">
        <v>3654</v>
      </c>
      <c r="B1738" t="s">
        <v>3655</v>
      </c>
      <c r="C1738" t="str">
        <f>IFERROR(VLOOKUP(Table1[[#This Row],[Ticker]],[1]!Table2[[Symbol]:[Industry]],2,FALSE),"-")</f>
        <v>-</v>
      </c>
      <c r="D1738" t="s">
        <v>139</v>
      </c>
      <c r="E1738">
        <v>605.40770039999995</v>
      </c>
      <c r="F1738">
        <v>15.37</v>
      </c>
      <c r="G1738">
        <v>139.79336804988299</v>
      </c>
      <c r="H1738">
        <v>12.3674880595032</v>
      </c>
      <c r="I1738">
        <v>4.6273002857288699</v>
      </c>
      <c r="J1738">
        <v>12.479097136357799</v>
      </c>
      <c r="K1738">
        <v>13.2062954343758</v>
      </c>
      <c r="L1738">
        <v>11.139961524921</v>
      </c>
      <c r="M1738">
        <v>66.862285103556303</v>
      </c>
      <c r="N1738">
        <v>1.8908664825696899</v>
      </c>
      <c r="O1738">
        <v>12.687052700064999</v>
      </c>
      <c r="P1738">
        <v>187.28971962616799</v>
      </c>
      <c r="Q1738">
        <v>8.9407004166293005E-2</v>
      </c>
    </row>
    <row r="1739" spans="1:17" hidden="1" x14ac:dyDescent="0.3">
      <c r="A1739" t="s">
        <v>3656</v>
      </c>
      <c r="B1739" t="s">
        <v>3657</v>
      </c>
      <c r="C1739" t="str">
        <f>IFERROR(VLOOKUP(Table1[[#This Row],[Ticker]],[1]!Table2[[Symbol]:[Industry]],2,FALSE),"-")</f>
        <v>-</v>
      </c>
      <c r="D1739" t="s">
        <v>528</v>
      </c>
      <c r="E1739">
        <v>604.56611250000003</v>
      </c>
      <c r="F1739">
        <v>525</v>
      </c>
      <c r="G1739">
        <v>45.847056487845499</v>
      </c>
      <c r="H1739">
        <v>1.59363199900483</v>
      </c>
      <c r="I1739">
        <v>26.9638604801934</v>
      </c>
      <c r="J1739">
        <v>1.40786265046499</v>
      </c>
      <c r="K1739">
        <v>515.23822742050697</v>
      </c>
      <c r="L1739">
        <v>430.94489852970702</v>
      </c>
      <c r="M1739">
        <v>57.309096165124203</v>
      </c>
      <c r="N1739">
        <v>1.3147579693034199</v>
      </c>
      <c r="O1739">
        <v>17.523809523809501</v>
      </c>
      <c r="P1739">
        <v>183.324338909875</v>
      </c>
      <c r="Q1739">
        <v>0.1991101453003</v>
      </c>
    </row>
    <row r="1740" spans="1:17" hidden="1" x14ac:dyDescent="0.3">
      <c r="A1740" t="s">
        <v>3658</v>
      </c>
      <c r="B1740" t="s">
        <v>3659</v>
      </c>
      <c r="C1740" t="str">
        <f>IFERROR(VLOOKUP(Table1[[#This Row],[Ticker]],[1]!Table2[[Symbol]:[Industry]],2,FALSE),"-")</f>
        <v>-</v>
      </c>
      <c r="D1740" t="s">
        <v>335</v>
      </c>
      <c r="E1740">
        <v>602.07831072099998</v>
      </c>
      <c r="F1740">
        <v>98.39</v>
      </c>
      <c r="G1740">
        <v>-27.4728203138461</v>
      </c>
      <c r="H1740">
        <v>18.158511016067202</v>
      </c>
      <c r="I1740">
        <v>-9.5667720813234602</v>
      </c>
      <c r="J1740">
        <v>25.259715254521701</v>
      </c>
      <c r="K1740">
        <v>87.720083298848195</v>
      </c>
      <c r="L1740">
        <v>90.231786141081102</v>
      </c>
      <c r="M1740">
        <v>65.100673995228206</v>
      </c>
      <c r="N1740">
        <v>3.3314441394852099</v>
      </c>
      <c r="O1740">
        <v>36.599247891045799</v>
      </c>
      <c r="P1740">
        <v>29.120734908136399</v>
      </c>
      <c r="Q1740">
        <v>5.5593524137363001E-2</v>
      </c>
    </row>
    <row r="1741" spans="1:17" hidden="1" x14ac:dyDescent="0.3">
      <c r="A1741" t="s">
        <v>3660</v>
      </c>
      <c r="B1741" t="s">
        <v>3661</v>
      </c>
      <c r="C1741" t="str">
        <f>IFERROR(VLOOKUP(Table1[[#This Row],[Ticker]],[1]!Table2[[Symbol]:[Industry]],2,FALSE),"-")</f>
        <v>-</v>
      </c>
      <c r="D1741" t="s">
        <v>1603</v>
      </c>
      <c r="E1741">
        <v>600.67365257899996</v>
      </c>
      <c r="F1741">
        <v>25.97</v>
      </c>
      <c r="G1741">
        <v>-22.319522873076401</v>
      </c>
      <c r="H1741">
        <v>-5.33075927140455</v>
      </c>
      <c r="I1741">
        <v>-31.1624824506187</v>
      </c>
      <c r="J1741">
        <v>1.13525886045257</v>
      </c>
      <c r="K1741">
        <v>26.2959857197399</v>
      </c>
      <c r="L1741">
        <v>26.5335180802103</v>
      </c>
      <c r="M1741">
        <v>59.012638132059202</v>
      </c>
      <c r="N1741">
        <v>0.45610643973457698</v>
      </c>
      <c r="O1741">
        <v>42.087023488640703</v>
      </c>
      <c r="P1741">
        <v>19.9538106235565</v>
      </c>
      <c r="Q1741">
        <v>-4.6322708828909999E-3</v>
      </c>
    </row>
    <row r="1742" spans="1:17" hidden="1" x14ac:dyDescent="0.3">
      <c r="A1742" t="s">
        <v>3662</v>
      </c>
      <c r="B1742" t="s">
        <v>3663</v>
      </c>
      <c r="C1742" t="str">
        <f>IFERROR(VLOOKUP(Table1[[#This Row],[Ticker]],[1]!Table2[[Symbol]:[Industry]],2,FALSE),"-")</f>
        <v>-</v>
      </c>
      <c r="D1742" t="s">
        <v>21</v>
      </c>
      <c r="E1742">
        <v>599.73087414500003</v>
      </c>
      <c r="F1742">
        <v>192.65</v>
      </c>
      <c r="G1742">
        <v>25.695315085417</v>
      </c>
      <c r="H1742">
        <v>-1.44136898816587</v>
      </c>
      <c r="I1742">
        <v>2.1425731495188298</v>
      </c>
      <c r="J1742">
        <v>1.85919973413713</v>
      </c>
      <c r="K1742">
        <v>180.60416805047501</v>
      </c>
      <c r="L1742">
        <v>166.76209009396999</v>
      </c>
      <c r="M1742">
        <v>56.654156779684598</v>
      </c>
      <c r="N1742">
        <v>0.95655489049841702</v>
      </c>
      <c r="O1742">
        <v>12.7173630936932</v>
      </c>
      <c r="P1742">
        <v>61.754827875734698</v>
      </c>
      <c r="Q1742">
        <v>2.825452904996E-3</v>
      </c>
    </row>
    <row r="1743" spans="1:17" hidden="1" x14ac:dyDescent="0.3">
      <c r="A1743" t="s">
        <v>3664</v>
      </c>
      <c r="B1743" t="s">
        <v>3665</v>
      </c>
      <c r="C1743" t="str">
        <f>IFERROR(VLOOKUP(Table1[[#This Row],[Ticker]],[1]!Table2[[Symbol]:[Industry]],2,FALSE),"-")</f>
        <v>-</v>
      </c>
      <c r="D1743" t="s">
        <v>2583</v>
      </c>
      <c r="E1743">
        <v>599.438982141</v>
      </c>
      <c r="F1743">
        <v>70.47</v>
      </c>
      <c r="G1743">
        <v>374.78378842630599</v>
      </c>
      <c r="H1743">
        <v>-21.8792578304001</v>
      </c>
      <c r="I1743">
        <v>8.4231536389706001</v>
      </c>
      <c r="J1743">
        <v>-6.7370991777765799</v>
      </c>
      <c r="K1743">
        <v>68.407973674861395</v>
      </c>
      <c r="L1743">
        <v>50.467105971746903</v>
      </c>
      <c r="M1743">
        <v>40.419499473467603</v>
      </c>
      <c r="N1743">
        <v>0.60080911855316799</v>
      </c>
      <c r="O1743">
        <v>38.796651057187397</v>
      </c>
      <c r="P1743">
        <v>402.99785867237603</v>
      </c>
    </row>
    <row r="1744" spans="1:17" hidden="1" x14ac:dyDescent="0.3">
      <c r="A1744" t="s">
        <v>3666</v>
      </c>
      <c r="B1744" t="s">
        <v>3667</v>
      </c>
      <c r="C1744" t="str">
        <f>IFERROR(VLOOKUP(Table1[[#This Row],[Ticker]],[1]!Table2[[Symbol]:[Industry]],2,FALSE),"-")</f>
        <v>-</v>
      </c>
      <c r="D1744" t="s">
        <v>743</v>
      </c>
      <c r="E1744">
        <v>599.22049201000004</v>
      </c>
      <c r="F1744">
        <v>79.66</v>
      </c>
      <c r="G1744">
        <v>40.539967167999201</v>
      </c>
      <c r="H1744">
        <v>0.77325855543377897</v>
      </c>
      <c r="I1744">
        <v>14.307984582348199</v>
      </c>
      <c r="J1744">
        <v>-6.63509863598441E-2</v>
      </c>
      <c r="K1744">
        <v>76.462991936520993</v>
      </c>
      <c r="L1744">
        <v>66.728856535108903</v>
      </c>
      <c r="M1744">
        <v>47.3837917882664</v>
      </c>
      <c r="N1744">
        <v>0.57403211679563404</v>
      </c>
      <c r="O1744">
        <v>1.1800150640220901</v>
      </c>
      <c r="P1744">
        <v>77.022222222222197</v>
      </c>
      <c r="Q1744">
        <v>1.14306047313E-3</v>
      </c>
    </row>
    <row r="1745" spans="1:17" hidden="1" x14ac:dyDescent="0.3">
      <c r="A1745" t="s">
        <v>3668</v>
      </c>
      <c r="B1745" t="s">
        <v>3669</v>
      </c>
      <c r="C1745" t="str">
        <f>IFERROR(VLOOKUP(Table1[[#This Row],[Ticker]],[1]!Table2[[Symbol]:[Industry]],2,FALSE),"-")</f>
        <v>-</v>
      </c>
      <c r="D1745" t="s">
        <v>156</v>
      </c>
      <c r="E1745">
        <v>597.63972946499996</v>
      </c>
      <c r="F1745">
        <v>87.07</v>
      </c>
      <c r="G1745">
        <v>-1.87437308148522</v>
      </c>
      <c r="H1745">
        <v>-3.3377824937550602</v>
      </c>
      <c r="I1745">
        <v>-8.0872229750228506</v>
      </c>
      <c r="J1745">
        <v>0.36347272948374298</v>
      </c>
      <c r="K1745">
        <v>86.495433272067203</v>
      </c>
      <c r="L1745">
        <v>80.796592108344697</v>
      </c>
      <c r="M1745">
        <v>55.121602386824897</v>
      </c>
      <c r="N1745">
        <v>0.55879649062104098</v>
      </c>
      <c r="O1745">
        <v>22.315378431147298</v>
      </c>
      <c r="P1745">
        <v>51.7780360255665</v>
      </c>
      <c r="Q1745">
        <v>0.10995307345090601</v>
      </c>
    </row>
    <row r="1746" spans="1:17" hidden="1" x14ac:dyDescent="0.3">
      <c r="A1746" t="s">
        <v>3670</v>
      </c>
      <c r="B1746" t="s">
        <v>3671</v>
      </c>
      <c r="C1746" t="str">
        <f>IFERROR(VLOOKUP(Table1[[#This Row],[Ticker]],[1]!Table2[[Symbol]:[Industry]],2,FALSE),"-")</f>
        <v>-</v>
      </c>
      <c r="D1746" t="s">
        <v>92</v>
      </c>
      <c r="E1746">
        <v>597.45813750000002</v>
      </c>
      <c r="F1746">
        <v>286.25</v>
      </c>
      <c r="G1746">
        <v>506.25535635397603</v>
      </c>
      <c r="H1746">
        <v>-4.23777398889737</v>
      </c>
      <c r="I1746">
        <v>11.082839794703499</v>
      </c>
      <c r="J1746">
        <v>16.198886608806799</v>
      </c>
      <c r="K1746">
        <v>296.76894157902302</v>
      </c>
      <c r="L1746">
        <v>241.42499933827699</v>
      </c>
      <c r="M1746">
        <v>55.515157079292003</v>
      </c>
      <c r="N1746">
        <v>0.385262844937525</v>
      </c>
      <c r="O1746">
        <v>38.567685589519598</v>
      </c>
      <c r="P1746">
        <v>589.75903614457798</v>
      </c>
    </row>
    <row r="1747" spans="1:17" hidden="1" x14ac:dyDescent="0.3">
      <c r="A1747" t="s">
        <v>3672</v>
      </c>
      <c r="B1747" t="s">
        <v>3673</v>
      </c>
      <c r="C1747" t="str">
        <f>IFERROR(VLOOKUP(Table1[[#This Row],[Ticker]],[1]!Table2[[Symbol]:[Industry]],2,FALSE),"-")</f>
        <v>-</v>
      </c>
      <c r="D1747" t="s">
        <v>193</v>
      </c>
      <c r="E1747">
        <v>595.53576120000002</v>
      </c>
      <c r="F1747">
        <v>766.55</v>
      </c>
      <c r="G1747">
        <v>-5.5931859894901201</v>
      </c>
      <c r="H1747">
        <v>-1.87035303188851</v>
      </c>
      <c r="I1747">
        <v>-12.2495918825592</v>
      </c>
      <c r="J1747">
        <v>1.0670674632677399</v>
      </c>
      <c r="K1747">
        <v>693.254666678474</v>
      </c>
      <c r="L1747">
        <v>542.79544946107296</v>
      </c>
      <c r="M1747">
        <v>72.794479082948499</v>
      </c>
      <c r="N1747">
        <v>1</v>
      </c>
      <c r="Q1747">
        <v>-5.0546889445763001E-2</v>
      </c>
    </row>
    <row r="1748" spans="1:17" hidden="1" x14ac:dyDescent="0.3">
      <c r="A1748" t="s">
        <v>3674</v>
      </c>
      <c r="B1748" t="s">
        <v>3675</v>
      </c>
      <c r="C1748" t="str">
        <f>IFERROR(VLOOKUP(Table1[[#This Row],[Ticker]],[1]!Table2[[Symbol]:[Industry]],2,FALSE),"-")</f>
        <v>-</v>
      </c>
      <c r="D1748" t="s">
        <v>21</v>
      </c>
      <c r="E1748">
        <v>593.74782100200002</v>
      </c>
      <c r="F1748">
        <v>35.06</v>
      </c>
      <c r="G1748">
        <v>-20.121795445710202</v>
      </c>
      <c r="H1748">
        <v>-6.9386292477826199</v>
      </c>
      <c r="I1748">
        <v>-42.650993939130203</v>
      </c>
      <c r="J1748">
        <v>1.4256097739497</v>
      </c>
      <c r="K1748">
        <v>36.2385339483303</v>
      </c>
      <c r="L1748">
        <v>39.582681321492998</v>
      </c>
      <c r="M1748">
        <v>50.747460227484702</v>
      </c>
      <c r="N1748">
        <v>0.52638644937276402</v>
      </c>
      <c r="O1748">
        <v>82.258984597832196</v>
      </c>
      <c r="P1748">
        <v>15.900826446280901</v>
      </c>
      <c r="Q1748">
        <v>2.5597582697126999E-2</v>
      </c>
    </row>
    <row r="1749" spans="1:17" hidden="1" x14ac:dyDescent="0.3">
      <c r="A1749" t="s">
        <v>3676</v>
      </c>
      <c r="B1749" t="s">
        <v>3677</v>
      </c>
      <c r="C1749" t="str">
        <f>IFERROR(VLOOKUP(Table1[[#This Row],[Ticker]],[1]!Table2[[Symbol]:[Industry]],2,FALSE),"-")</f>
        <v>-</v>
      </c>
      <c r="D1749" t="s">
        <v>51</v>
      </c>
      <c r="E1749">
        <v>592.36045000000001</v>
      </c>
      <c r="F1749">
        <v>281.5</v>
      </c>
      <c r="G1749">
        <v>-40.490675392055003</v>
      </c>
      <c r="H1749">
        <v>-3.5059655265858898</v>
      </c>
      <c r="I1749">
        <v>-8.3837307224506699</v>
      </c>
      <c r="J1749">
        <v>0.675758532875252</v>
      </c>
      <c r="K1749">
        <v>280.65244611646199</v>
      </c>
      <c r="M1749">
        <v>59.307400673934197</v>
      </c>
      <c r="N1749">
        <v>0.61314878892733504</v>
      </c>
      <c r="O1749">
        <v>29.3072824156305</v>
      </c>
      <c r="P1749">
        <v>25.669642857142801</v>
      </c>
    </row>
    <row r="1750" spans="1:17" hidden="1" x14ac:dyDescent="0.3">
      <c r="A1750" t="s">
        <v>3678</v>
      </c>
      <c r="B1750" t="s">
        <v>3679</v>
      </c>
      <c r="C1750" t="str">
        <f>IFERROR(VLOOKUP(Table1[[#This Row],[Ticker]],[1]!Table2[[Symbol]:[Industry]],2,FALSE),"-")</f>
        <v>-</v>
      </c>
      <c r="D1750" t="s">
        <v>1616</v>
      </c>
      <c r="E1750">
        <v>592.32288672200002</v>
      </c>
      <c r="F1750">
        <v>39.619999999999997</v>
      </c>
      <c r="G1750">
        <v>1189.42141883978</v>
      </c>
      <c r="H1750">
        <v>1.79611420840515</v>
      </c>
      <c r="I1750">
        <v>248.136943078314</v>
      </c>
      <c r="J1750">
        <v>1.54485170035186</v>
      </c>
      <c r="K1750">
        <v>36.375544998893297</v>
      </c>
      <c r="L1750">
        <v>21.365116216207898</v>
      </c>
      <c r="M1750">
        <v>39.6664858075222</v>
      </c>
      <c r="N1750">
        <v>1.2192690191715101</v>
      </c>
      <c r="O1750">
        <v>13.276123170116101</v>
      </c>
      <c r="P1750">
        <v>1411.05955287712</v>
      </c>
      <c r="Q1750">
        <v>0.21538212672545501</v>
      </c>
    </row>
    <row r="1751" spans="1:17" hidden="1" x14ac:dyDescent="0.3">
      <c r="A1751" t="s">
        <v>3680</v>
      </c>
      <c r="B1751" t="s">
        <v>3681</v>
      </c>
      <c r="C1751" t="str">
        <f>IFERROR(VLOOKUP(Table1[[#This Row],[Ticker]],[1]!Table2[[Symbol]:[Industry]],2,FALSE),"-")</f>
        <v>-</v>
      </c>
      <c r="D1751" t="s">
        <v>735</v>
      </c>
      <c r="E1751">
        <v>592.21085249999999</v>
      </c>
      <c r="F1751">
        <v>107.27</v>
      </c>
      <c r="G1751">
        <v>-12.9657035421404</v>
      </c>
      <c r="H1751">
        <v>-5.9931022565153897</v>
      </c>
      <c r="I1751">
        <v>-26.185902453472501</v>
      </c>
      <c r="J1751">
        <v>-5.0055160342409204</v>
      </c>
      <c r="K1751">
        <v>113.278818747454</v>
      </c>
      <c r="L1751">
        <v>109.70586071523</v>
      </c>
      <c r="M1751">
        <v>37.848139763219301</v>
      </c>
      <c r="N1751">
        <v>0.42504691600616301</v>
      </c>
      <c r="O1751">
        <v>41.185792859140399</v>
      </c>
      <c r="P1751">
        <v>34.104263032878997</v>
      </c>
      <c r="Q1751">
        <v>-1.0376689096630001E-2</v>
      </c>
    </row>
    <row r="1752" spans="1:17" hidden="1" x14ac:dyDescent="0.3">
      <c r="A1752" t="s">
        <v>3682</v>
      </c>
      <c r="B1752" t="s">
        <v>3683</v>
      </c>
      <c r="C1752" t="str">
        <f>IFERROR(VLOOKUP(Table1[[#This Row],[Ticker]],[1]!Table2[[Symbol]:[Industry]],2,FALSE),"-")</f>
        <v>-</v>
      </c>
      <c r="D1752" t="s">
        <v>2205</v>
      </c>
      <c r="E1752">
        <v>591.01025000000004</v>
      </c>
      <c r="F1752">
        <v>653.04999999999995</v>
      </c>
      <c r="G1752">
        <v>-20.1731884151794</v>
      </c>
      <c r="H1752">
        <v>-2.1729291767715901</v>
      </c>
      <c r="I1752">
        <v>-34.232935578145998</v>
      </c>
      <c r="J1752">
        <v>2.7847646275346398</v>
      </c>
      <c r="K1752">
        <v>652.37217303335694</v>
      </c>
      <c r="L1752">
        <v>613.67854742547297</v>
      </c>
      <c r="M1752">
        <v>52.681595631484598</v>
      </c>
      <c r="N1752">
        <v>1.3855261995228401</v>
      </c>
      <c r="O1752">
        <v>33.0679121047393</v>
      </c>
      <c r="P1752">
        <v>45.770089285714199</v>
      </c>
    </row>
    <row r="1753" spans="1:17" hidden="1" x14ac:dyDescent="0.3">
      <c r="A1753" t="s">
        <v>3684</v>
      </c>
      <c r="B1753" t="s">
        <v>3685</v>
      </c>
      <c r="C1753" t="str">
        <f>IFERROR(VLOOKUP(Table1[[#This Row],[Ticker]],[1]!Table2[[Symbol]:[Industry]],2,FALSE),"-")</f>
        <v>-</v>
      </c>
      <c r="D1753" t="s">
        <v>412</v>
      </c>
      <c r="E1753">
        <v>589.68492345499999</v>
      </c>
      <c r="F1753">
        <v>61.97</v>
      </c>
      <c r="G1753">
        <v>-56.579179139303001</v>
      </c>
      <c r="H1753">
        <v>-10.302568757564201</v>
      </c>
      <c r="I1753">
        <v>-34.907823225836403</v>
      </c>
      <c r="J1753">
        <v>-2.37412822784911</v>
      </c>
      <c r="K1753">
        <v>66.232917263418003</v>
      </c>
      <c r="L1753">
        <v>69.353490508979306</v>
      </c>
      <c r="M1753">
        <v>36.1944811854599</v>
      </c>
      <c r="N1753">
        <v>1.0149146778788201</v>
      </c>
      <c r="O1753">
        <v>58.124899144747403</v>
      </c>
      <c r="P1753">
        <v>3.11148086522461</v>
      </c>
      <c r="Q1753">
        <v>-9.9163190774990001E-3</v>
      </c>
    </row>
    <row r="1754" spans="1:17" hidden="1" x14ac:dyDescent="0.3">
      <c r="A1754" t="s">
        <v>3686</v>
      </c>
      <c r="B1754" t="s">
        <v>3687</v>
      </c>
      <c r="C1754" t="str">
        <f>IFERROR(VLOOKUP(Table1[[#This Row],[Ticker]],[1]!Table2[[Symbol]:[Industry]],2,FALSE),"-")</f>
        <v>-</v>
      </c>
      <c r="D1754" t="s">
        <v>193</v>
      </c>
      <c r="E1754">
        <v>588.26585007200003</v>
      </c>
      <c r="F1754">
        <v>150.97999999999999</v>
      </c>
      <c r="G1754">
        <v>17.226563801072999</v>
      </c>
      <c r="H1754">
        <v>7.3432161865265799</v>
      </c>
      <c r="I1754">
        <v>-6.7872295029350704</v>
      </c>
      <c r="J1754">
        <v>-0.81707915775657303</v>
      </c>
      <c r="K1754">
        <v>132.59510877654799</v>
      </c>
      <c r="L1754">
        <v>122.622550681733</v>
      </c>
      <c r="M1754">
        <v>71.565044271801</v>
      </c>
      <c r="N1754">
        <v>1.1088802509179501</v>
      </c>
      <c r="O1754">
        <v>9.4846999602596398</v>
      </c>
      <c r="P1754">
        <v>79.311163895486899</v>
      </c>
      <c r="Q1754">
        <v>9.1691418906146002E-2</v>
      </c>
    </row>
    <row r="1755" spans="1:17" hidden="1" x14ac:dyDescent="0.3">
      <c r="A1755" t="s">
        <v>3688</v>
      </c>
      <c r="B1755" t="s">
        <v>3689</v>
      </c>
      <c r="C1755" t="str">
        <f>IFERROR(VLOOKUP(Table1[[#This Row],[Ticker]],[1]!Table2[[Symbol]:[Industry]],2,FALSE),"-")</f>
        <v>-</v>
      </c>
      <c r="D1755" t="s">
        <v>306</v>
      </c>
      <c r="E1755">
        <v>587.61096999999995</v>
      </c>
      <c r="F1755">
        <v>127.9</v>
      </c>
      <c r="G1755">
        <v>-22.105122912146999</v>
      </c>
      <c r="H1755">
        <v>-7.3426356872848704</v>
      </c>
      <c r="I1755">
        <v>-18.518322486871099</v>
      </c>
      <c r="J1755">
        <v>-1.94752388820128</v>
      </c>
      <c r="K1755">
        <v>129.12338731051599</v>
      </c>
      <c r="L1755">
        <v>126.142078217921</v>
      </c>
      <c r="M1755">
        <v>41.336124909290398</v>
      </c>
      <c r="N1755">
        <v>0.77394600239302702</v>
      </c>
      <c r="O1755">
        <v>19.5465207193119</v>
      </c>
      <c r="P1755">
        <v>27.9</v>
      </c>
      <c r="Q1755">
        <v>5.1042854324044998E-2</v>
      </c>
    </row>
    <row r="1756" spans="1:17" hidden="1" x14ac:dyDescent="0.3">
      <c r="A1756" t="s">
        <v>3690</v>
      </c>
      <c r="B1756" t="s">
        <v>3691</v>
      </c>
      <c r="C1756" t="str">
        <f>IFERROR(VLOOKUP(Table1[[#This Row],[Ticker]],[1]!Table2[[Symbol]:[Industry]],2,FALSE),"-")</f>
        <v>-</v>
      </c>
      <c r="D1756" t="s">
        <v>473</v>
      </c>
      <c r="E1756">
        <v>587.45581026499997</v>
      </c>
      <c r="F1756">
        <v>481.15</v>
      </c>
      <c r="G1756">
        <v>116.130952809327</v>
      </c>
      <c r="H1756">
        <v>1.3233787971422399</v>
      </c>
      <c r="I1756">
        <v>34.259960103772499</v>
      </c>
      <c r="J1756">
        <v>1.70665858436191</v>
      </c>
      <c r="K1756">
        <v>456.68894260258298</v>
      </c>
      <c r="L1756">
        <v>385.71570289243198</v>
      </c>
      <c r="M1756">
        <v>62.596491919521398</v>
      </c>
      <c r="N1756">
        <v>1.2957305765017899</v>
      </c>
      <c r="O1756">
        <v>6.1311441338459796</v>
      </c>
      <c r="P1756">
        <v>146.74358974358901</v>
      </c>
      <c r="Q1756">
        <v>7.2601630387447005E-2</v>
      </c>
    </row>
    <row r="1757" spans="1:17" hidden="1" x14ac:dyDescent="0.3">
      <c r="A1757" t="s">
        <v>3692</v>
      </c>
      <c r="B1757" t="s">
        <v>3693</v>
      </c>
      <c r="C1757" t="str">
        <f>IFERROR(VLOOKUP(Table1[[#This Row],[Ticker]],[1]!Table2[[Symbol]:[Industry]],2,FALSE),"-")</f>
        <v>-</v>
      </c>
      <c r="D1757" t="s">
        <v>632</v>
      </c>
      <c r="E1757">
        <v>585.36</v>
      </c>
      <c r="F1757">
        <v>487.8</v>
      </c>
      <c r="G1757">
        <v>123.28384046860501</v>
      </c>
      <c r="H1757">
        <v>-1.8158948236080199</v>
      </c>
      <c r="I1757">
        <v>22.742621192094202</v>
      </c>
      <c r="J1757">
        <v>-2.9713151751504698</v>
      </c>
      <c r="K1757">
        <v>481.75472280055902</v>
      </c>
      <c r="L1757">
        <v>383.57361315678997</v>
      </c>
      <c r="M1757">
        <v>38.787657348484899</v>
      </c>
      <c r="N1757">
        <v>0.52099114362975996</v>
      </c>
      <c r="O1757">
        <v>14.4936449364493</v>
      </c>
      <c r="P1757">
        <v>165.108695652173</v>
      </c>
      <c r="Q1757">
        <v>6.8380472647782006E-2</v>
      </c>
    </row>
    <row r="1758" spans="1:17" hidden="1" x14ac:dyDescent="0.3">
      <c r="A1758" t="s">
        <v>3694</v>
      </c>
      <c r="B1758" t="s">
        <v>3695</v>
      </c>
      <c r="C1758" t="str">
        <f>IFERROR(VLOOKUP(Table1[[#This Row],[Ticker]],[1]!Table2[[Symbol]:[Industry]],2,FALSE),"-")</f>
        <v>-</v>
      </c>
      <c r="D1758" t="s">
        <v>561</v>
      </c>
      <c r="E1758">
        <v>585.24139200000002</v>
      </c>
      <c r="F1758">
        <v>157.72999999999999</v>
      </c>
      <c r="G1758">
        <v>-30.8537462208552</v>
      </c>
      <c r="H1758">
        <v>2.0965075655707102</v>
      </c>
      <c r="I1758">
        <v>-13.698935452801001</v>
      </c>
      <c r="J1758">
        <v>7.10035848448927</v>
      </c>
      <c r="K1758">
        <v>152.43028361800299</v>
      </c>
      <c r="M1758">
        <v>67.651542081894505</v>
      </c>
      <c r="O1758">
        <v>10.213656248018699</v>
      </c>
      <c r="P1758">
        <v>14.181265382944799</v>
      </c>
    </row>
    <row r="1759" spans="1:17" hidden="1" x14ac:dyDescent="0.3">
      <c r="A1759" t="s">
        <v>3696</v>
      </c>
      <c r="B1759" t="s">
        <v>3697</v>
      </c>
      <c r="C1759" t="str">
        <f>IFERROR(VLOOKUP(Table1[[#This Row],[Ticker]],[1]!Table2[[Symbol]:[Industry]],2,FALSE),"-")</f>
        <v>-</v>
      </c>
      <c r="D1759" t="s">
        <v>993</v>
      </c>
      <c r="E1759">
        <v>585.06685800000002</v>
      </c>
      <c r="F1759">
        <v>51.6</v>
      </c>
      <c r="G1759">
        <v>34.737546678272203</v>
      </c>
      <c r="H1759">
        <v>-1.7708132538695101</v>
      </c>
      <c r="I1759">
        <v>19.437340261879999</v>
      </c>
      <c r="J1759">
        <v>-0.174503181980184</v>
      </c>
      <c r="K1759">
        <v>47.4650142607085</v>
      </c>
      <c r="L1759">
        <v>40.857798120860103</v>
      </c>
      <c r="M1759">
        <v>64.156394394761705</v>
      </c>
      <c r="N1759">
        <v>0.57119416710664495</v>
      </c>
      <c r="O1759">
        <v>5.6201550387596697</v>
      </c>
      <c r="P1759">
        <v>69.180327868852402</v>
      </c>
      <c r="Q1759">
        <v>8.0181056275364995E-2</v>
      </c>
    </row>
    <row r="1760" spans="1:17" hidden="1" x14ac:dyDescent="0.3">
      <c r="A1760" t="s">
        <v>3698</v>
      </c>
      <c r="B1760" t="s">
        <v>3699</v>
      </c>
      <c r="C1760" t="str">
        <f>IFERROR(VLOOKUP(Table1[[#This Row],[Ticker]],[1]!Table2[[Symbol]:[Industry]],2,FALSE),"-")</f>
        <v>-</v>
      </c>
      <c r="D1760" t="s">
        <v>127</v>
      </c>
      <c r="E1760">
        <v>582.23379050000005</v>
      </c>
      <c r="F1760">
        <v>317.05</v>
      </c>
      <c r="G1760">
        <v>107.634881946985</v>
      </c>
      <c r="H1760">
        <v>32.6526562505383</v>
      </c>
      <c r="I1760">
        <v>27.742023895748002</v>
      </c>
      <c r="J1760">
        <v>1.5475564455887201</v>
      </c>
      <c r="K1760">
        <v>260.010500246373</v>
      </c>
      <c r="L1760">
        <v>228.08506230534101</v>
      </c>
      <c r="M1760">
        <v>78.154205646278697</v>
      </c>
      <c r="N1760">
        <v>2.4036109084029298</v>
      </c>
      <c r="O1760">
        <v>11.9381800977763</v>
      </c>
      <c r="P1760">
        <v>147.30889235569401</v>
      </c>
      <c r="Q1760">
        <v>0.12499329304795501</v>
      </c>
    </row>
    <row r="1761" spans="1:17" hidden="1" x14ac:dyDescent="0.3">
      <c r="A1761" t="s">
        <v>3700</v>
      </c>
      <c r="B1761" t="s">
        <v>3701</v>
      </c>
      <c r="C1761" t="str">
        <f>IFERROR(VLOOKUP(Table1[[#This Row],[Ticker]],[1]!Table2[[Symbol]:[Industry]],2,FALSE),"-")</f>
        <v>-</v>
      </c>
      <c r="D1761" t="s">
        <v>46</v>
      </c>
      <c r="E1761">
        <v>580.25244559999999</v>
      </c>
      <c r="F1761">
        <v>33.82</v>
      </c>
      <c r="G1761">
        <v>139.626316956013</v>
      </c>
      <c r="H1761">
        <v>15.7556815084848</v>
      </c>
      <c r="I1761">
        <v>7.8694659930944102</v>
      </c>
      <c r="J1761">
        <v>17.296455029328499</v>
      </c>
      <c r="K1761">
        <v>30.1510888955269</v>
      </c>
      <c r="L1761">
        <v>26.514534310178799</v>
      </c>
      <c r="M1761">
        <v>58.135870525449299</v>
      </c>
      <c r="N1761">
        <v>2.3787513616577001</v>
      </c>
      <c r="O1761">
        <v>19.1602602010644</v>
      </c>
      <c r="P1761">
        <v>199.29203539823001</v>
      </c>
      <c r="Q1761">
        <v>-7.9857848475589997E-3</v>
      </c>
    </row>
    <row r="1762" spans="1:17" hidden="1" x14ac:dyDescent="0.3">
      <c r="A1762" t="s">
        <v>3702</v>
      </c>
      <c r="B1762" t="s">
        <v>3703</v>
      </c>
      <c r="C1762" t="str">
        <f>IFERROR(VLOOKUP(Table1[[#This Row],[Ticker]],[1]!Table2[[Symbol]:[Industry]],2,FALSE),"-")</f>
        <v>-</v>
      </c>
      <c r="D1762" t="s">
        <v>51</v>
      </c>
      <c r="E1762">
        <v>578.55233250000003</v>
      </c>
      <c r="F1762">
        <v>184.5</v>
      </c>
      <c r="G1762">
        <v>43.400968194710501</v>
      </c>
      <c r="H1762">
        <v>4.8490183252921897</v>
      </c>
      <c r="I1762">
        <v>24.099851766887799</v>
      </c>
      <c r="J1762">
        <v>1.83817382438646</v>
      </c>
      <c r="K1762">
        <v>178.828793261198</v>
      </c>
      <c r="L1762">
        <v>154.63322739878001</v>
      </c>
      <c r="M1762">
        <v>56.675997501296003</v>
      </c>
      <c r="N1762">
        <v>1.12760150771039</v>
      </c>
      <c r="O1762">
        <v>18.521189981754301</v>
      </c>
      <c r="P1762">
        <v>100.567395193279</v>
      </c>
      <c r="Q1762">
        <v>0.13876041299070799</v>
      </c>
    </row>
    <row r="1763" spans="1:17" hidden="1" x14ac:dyDescent="0.3">
      <c r="A1763" t="s">
        <v>3704</v>
      </c>
      <c r="B1763" t="s">
        <v>3705</v>
      </c>
      <c r="C1763" t="str">
        <f>IFERROR(VLOOKUP(Table1[[#This Row],[Ticker]],[1]!Table2[[Symbol]:[Industry]],2,FALSE),"-")</f>
        <v>-</v>
      </c>
      <c r="D1763" t="s">
        <v>127</v>
      </c>
      <c r="E1763">
        <v>577.67489999999998</v>
      </c>
      <c r="F1763">
        <v>407.1</v>
      </c>
      <c r="G1763">
        <v>15.407403137602399</v>
      </c>
      <c r="H1763">
        <v>7.5968682449595297</v>
      </c>
      <c r="I1763">
        <v>47.196935036842703</v>
      </c>
      <c r="J1763">
        <v>14.7630053755194</v>
      </c>
      <c r="K1763">
        <v>327.61815862341803</v>
      </c>
      <c r="L1763">
        <v>266.04773174525201</v>
      </c>
      <c r="M1763">
        <v>82.957301969747405</v>
      </c>
      <c r="N1763">
        <v>0.643652504755865</v>
      </c>
      <c r="O1763">
        <v>5.4286416113976799</v>
      </c>
      <c r="P1763">
        <v>113.141361256544</v>
      </c>
    </row>
    <row r="1764" spans="1:17" hidden="1" x14ac:dyDescent="0.3">
      <c r="A1764" t="s">
        <v>3706</v>
      </c>
      <c r="B1764" t="s">
        <v>3707</v>
      </c>
      <c r="C1764" t="str">
        <f>IFERROR(VLOOKUP(Table1[[#This Row],[Ticker]],[1]!Table2[[Symbol]:[Industry]],2,FALSE),"-")</f>
        <v>-</v>
      </c>
      <c r="D1764" t="s">
        <v>561</v>
      </c>
      <c r="E1764">
        <v>577.55660113500005</v>
      </c>
      <c r="F1764">
        <v>656.9</v>
      </c>
      <c r="G1764">
        <v>-19.443115039511</v>
      </c>
      <c r="H1764">
        <v>-2.1715795921905898</v>
      </c>
      <c r="I1764">
        <v>-17.429007803438498</v>
      </c>
      <c r="J1764">
        <v>0.17042149707083401</v>
      </c>
      <c r="K1764">
        <v>654.89762205465797</v>
      </c>
      <c r="L1764">
        <v>657.88055828258905</v>
      </c>
      <c r="M1764">
        <v>67.043903492205303</v>
      </c>
      <c r="N1764">
        <v>0.50410244181152097</v>
      </c>
      <c r="O1764">
        <v>23.306439336276402</v>
      </c>
      <c r="P1764">
        <v>19.8394600018243</v>
      </c>
      <c r="Q1764">
        <v>-0.104653785853072</v>
      </c>
    </row>
    <row r="1765" spans="1:17" hidden="1" x14ac:dyDescent="0.3">
      <c r="A1765" t="s">
        <v>3708</v>
      </c>
      <c r="B1765" t="s">
        <v>3709</v>
      </c>
      <c r="C1765" t="str">
        <f>IFERROR(VLOOKUP(Table1[[#This Row],[Ticker]],[1]!Table2[[Symbol]:[Industry]],2,FALSE),"-")</f>
        <v>-</v>
      </c>
      <c r="D1765" t="s">
        <v>356</v>
      </c>
      <c r="E1765">
        <v>565.90358291999996</v>
      </c>
      <c r="F1765">
        <v>18.579999999999998</v>
      </c>
      <c r="G1765">
        <v>36.781016543313903</v>
      </c>
      <c r="H1765">
        <v>-17.009192361101</v>
      </c>
      <c r="I1765">
        <v>-35.445226733363</v>
      </c>
      <c r="J1765">
        <v>10.142603573976899</v>
      </c>
      <c r="K1765">
        <v>19.311399487082699</v>
      </c>
      <c r="L1765">
        <v>18.856064530516999</v>
      </c>
      <c r="M1765">
        <v>61.2688548743279</v>
      </c>
      <c r="N1765">
        <v>1.3093345635695901</v>
      </c>
      <c r="O1765">
        <v>54.736275565123698</v>
      </c>
      <c r="P1765">
        <v>90.564102564102498</v>
      </c>
      <c r="Q1765">
        <v>8.6994594145750004E-2</v>
      </c>
    </row>
    <row r="1766" spans="1:17" hidden="1" x14ac:dyDescent="0.3">
      <c r="A1766" t="s">
        <v>3710</v>
      </c>
      <c r="B1766" t="s">
        <v>3711</v>
      </c>
      <c r="C1766" t="str">
        <f>IFERROR(VLOOKUP(Table1[[#This Row],[Ticker]],[1]!Table2[[Symbol]:[Industry]],2,FALSE),"-")</f>
        <v>-</v>
      </c>
      <c r="D1766" t="s">
        <v>528</v>
      </c>
      <c r="E1766">
        <v>564.92611875</v>
      </c>
      <c r="F1766">
        <v>520.1</v>
      </c>
      <c r="G1766">
        <v>164.735012730829</v>
      </c>
      <c r="H1766">
        <v>9.7791965353210504</v>
      </c>
      <c r="I1766">
        <v>93.279254030721702</v>
      </c>
      <c r="J1766">
        <v>2.4388467681693502</v>
      </c>
      <c r="K1766">
        <v>452.72086300426997</v>
      </c>
      <c r="L1766">
        <v>324.671554492734</v>
      </c>
      <c r="M1766">
        <v>86.106140922036602</v>
      </c>
      <c r="N1766">
        <v>0.75803905349602896</v>
      </c>
      <c r="O1766">
        <v>0.730628725245141</v>
      </c>
      <c r="P1766">
        <v>197.2</v>
      </c>
      <c r="Q1766">
        <v>0.389579192730587</v>
      </c>
    </row>
    <row r="1767" spans="1:17" hidden="1" x14ac:dyDescent="0.3">
      <c r="A1767" t="s">
        <v>3712</v>
      </c>
      <c r="B1767" t="s">
        <v>3713</v>
      </c>
      <c r="C1767" t="str">
        <f>IFERROR(VLOOKUP(Table1[[#This Row],[Ticker]],[1]!Table2[[Symbol]:[Industry]],2,FALSE),"-")</f>
        <v>-</v>
      </c>
      <c r="D1767" t="s">
        <v>262</v>
      </c>
      <c r="E1767">
        <v>564.49350000000004</v>
      </c>
      <c r="F1767">
        <v>399.5</v>
      </c>
      <c r="G1767">
        <v>70.344696257648806</v>
      </c>
      <c r="H1767">
        <v>14.881512439715999</v>
      </c>
      <c r="I1767">
        <v>1.1005087954233499</v>
      </c>
      <c r="J1767">
        <v>14.6525087400003</v>
      </c>
      <c r="K1767">
        <v>364.30317188674502</v>
      </c>
      <c r="L1767">
        <v>328.79635795467198</v>
      </c>
      <c r="M1767">
        <v>61.212374917984199</v>
      </c>
      <c r="N1767">
        <v>3.0594957513405099</v>
      </c>
      <c r="O1767">
        <v>9.3617021276595604</v>
      </c>
      <c r="P1767">
        <v>104.76678626345399</v>
      </c>
      <c r="Q1767">
        <v>9.5443579497913003E-2</v>
      </c>
    </row>
    <row r="1768" spans="1:17" hidden="1" x14ac:dyDescent="0.3">
      <c r="A1768" t="s">
        <v>3714</v>
      </c>
      <c r="B1768" t="s">
        <v>3715</v>
      </c>
      <c r="C1768" t="str">
        <f>IFERROR(VLOOKUP(Table1[[#This Row],[Ticker]],[1]!Table2[[Symbol]:[Industry]],2,FALSE),"-")</f>
        <v>-</v>
      </c>
      <c r="D1768" t="s">
        <v>300</v>
      </c>
      <c r="E1768">
        <v>563.58729290500003</v>
      </c>
      <c r="F1768">
        <v>398.35</v>
      </c>
      <c r="G1768">
        <v>94.440416414036704</v>
      </c>
      <c r="H1768">
        <v>-19.030341042198799</v>
      </c>
      <c r="I1768">
        <v>27.2920273692047</v>
      </c>
      <c r="J1768">
        <v>-5.3132171251884799</v>
      </c>
      <c r="K1768">
        <v>418.66339042494099</v>
      </c>
      <c r="L1768">
        <v>329.53616128879497</v>
      </c>
      <c r="M1768">
        <v>28.504254083718202</v>
      </c>
      <c r="N1768">
        <v>0.34460784143755702</v>
      </c>
      <c r="O1768">
        <v>40.316304757123099</v>
      </c>
      <c r="P1768">
        <v>128.93678160919501</v>
      </c>
      <c r="Q1768">
        <v>0.12175476799465999</v>
      </c>
    </row>
    <row r="1769" spans="1:17" hidden="1" x14ac:dyDescent="0.3">
      <c r="A1769" t="s">
        <v>3716</v>
      </c>
      <c r="B1769" t="s">
        <v>3717</v>
      </c>
      <c r="C1769" t="str">
        <f>IFERROR(VLOOKUP(Table1[[#This Row],[Ticker]],[1]!Table2[[Symbol]:[Industry]],2,FALSE),"-")</f>
        <v>-</v>
      </c>
      <c r="D1769" t="s">
        <v>127</v>
      </c>
      <c r="E1769">
        <v>562.42211999999995</v>
      </c>
      <c r="F1769">
        <v>107.62</v>
      </c>
      <c r="G1769">
        <v>79.766372239359498</v>
      </c>
      <c r="H1769">
        <v>12.9071604308508</v>
      </c>
      <c r="I1769">
        <v>-10.059074651931899</v>
      </c>
      <c r="J1769">
        <v>5.3981778350626701</v>
      </c>
      <c r="K1769">
        <v>96.732033063080905</v>
      </c>
      <c r="L1769">
        <v>90.0479176796254</v>
      </c>
      <c r="M1769">
        <v>77.433942185268705</v>
      </c>
      <c r="N1769">
        <v>1.35888430780689</v>
      </c>
      <c r="O1769">
        <v>17.543207582233698</v>
      </c>
      <c r="P1769">
        <v>640.47062061373299</v>
      </c>
      <c r="Q1769">
        <v>0.15052874037344699</v>
      </c>
    </row>
    <row r="1770" spans="1:17" hidden="1" x14ac:dyDescent="0.3">
      <c r="A1770" t="s">
        <v>3718</v>
      </c>
      <c r="B1770" t="s">
        <v>3719</v>
      </c>
      <c r="C1770" t="str">
        <f>IFERROR(VLOOKUP(Table1[[#This Row],[Ticker]],[1]!Table2[[Symbol]:[Industry]],2,FALSE),"-")</f>
        <v>-</v>
      </c>
      <c r="D1770" t="s">
        <v>248</v>
      </c>
      <c r="E1770">
        <v>562.25255702499999</v>
      </c>
      <c r="F1770">
        <v>335.75</v>
      </c>
      <c r="G1770">
        <v>-9.8164269058651801</v>
      </c>
      <c r="H1770">
        <v>-1.86348305974145</v>
      </c>
      <c r="I1770">
        <v>-3.9912143468591399</v>
      </c>
      <c r="J1770">
        <v>2.23300559451285</v>
      </c>
      <c r="K1770">
        <v>314.45955194693897</v>
      </c>
      <c r="L1770">
        <v>304.92361601206102</v>
      </c>
      <c r="M1770">
        <v>69.971398831286294</v>
      </c>
      <c r="N1770">
        <v>0.60960670581595</v>
      </c>
      <c r="O1770">
        <v>6.8652271034996302</v>
      </c>
      <c r="P1770">
        <v>27.419354838709602</v>
      </c>
      <c r="Q1770">
        <v>1.8661966712299999E-2</v>
      </c>
    </row>
    <row r="1771" spans="1:17" hidden="1" x14ac:dyDescent="0.3">
      <c r="A1771" t="s">
        <v>3720</v>
      </c>
      <c r="B1771" t="s">
        <v>3721</v>
      </c>
      <c r="C1771" t="str">
        <f>IFERROR(VLOOKUP(Table1[[#This Row],[Ticker]],[1]!Table2[[Symbol]:[Industry]],2,FALSE),"-")</f>
        <v>-</v>
      </c>
      <c r="D1771" t="s">
        <v>127</v>
      </c>
      <c r="E1771">
        <v>562.02</v>
      </c>
      <c r="F1771">
        <v>493</v>
      </c>
      <c r="G1771">
        <v>58.276281113882497</v>
      </c>
      <c r="H1771">
        <v>-23.218194915843</v>
      </c>
      <c r="I1771">
        <v>-3.4367595919171499</v>
      </c>
      <c r="J1771">
        <v>-15.477975583790499</v>
      </c>
      <c r="K1771">
        <v>633.09722405438902</v>
      </c>
      <c r="L1771">
        <v>546.30209439936004</v>
      </c>
      <c r="M1771">
        <v>10.933598977926099</v>
      </c>
      <c r="N1771">
        <v>1.05160761154855</v>
      </c>
      <c r="O1771">
        <v>92.900608519269696</v>
      </c>
      <c r="P1771">
        <v>111.089702419182</v>
      </c>
      <c r="Q1771">
        <v>0.15672421159152899</v>
      </c>
    </row>
    <row r="1772" spans="1:17" hidden="1" x14ac:dyDescent="0.3">
      <c r="A1772" t="s">
        <v>3722</v>
      </c>
      <c r="B1772" t="s">
        <v>3723</v>
      </c>
      <c r="C1772" t="str">
        <f>IFERROR(VLOOKUP(Table1[[#This Row],[Ticker]],[1]!Table2[[Symbol]:[Industry]],2,FALSE),"-")</f>
        <v>-</v>
      </c>
      <c r="D1772" t="s">
        <v>80</v>
      </c>
      <c r="E1772">
        <v>561.410489568</v>
      </c>
      <c r="F1772">
        <v>191.12</v>
      </c>
      <c r="G1772">
        <v>-27.707171112024799</v>
      </c>
      <c r="H1772">
        <v>-5.1511102593848097</v>
      </c>
      <c r="I1772">
        <v>-22.8466891700863</v>
      </c>
      <c r="J1772">
        <v>1.75161883097391</v>
      </c>
      <c r="K1772">
        <v>191.36735800961901</v>
      </c>
      <c r="L1772">
        <v>193.851433022696</v>
      </c>
      <c r="M1772">
        <v>55.312659360640801</v>
      </c>
      <c r="N1772">
        <v>0.59253681877742903</v>
      </c>
      <c r="O1772">
        <v>21.363541230640401</v>
      </c>
      <c r="P1772">
        <v>23.8626053143227</v>
      </c>
      <c r="Q1772">
        <v>-0.115424688583326</v>
      </c>
    </row>
    <row r="1773" spans="1:17" hidden="1" x14ac:dyDescent="0.3">
      <c r="A1773" t="s">
        <v>3724</v>
      </c>
      <c r="B1773" t="s">
        <v>3725</v>
      </c>
      <c r="C1773" t="str">
        <f>IFERROR(VLOOKUP(Table1[[#This Row],[Ticker]],[1]!Table2[[Symbol]:[Industry]],2,FALSE),"-")</f>
        <v>-</v>
      </c>
      <c r="D1773" t="s">
        <v>265</v>
      </c>
      <c r="E1773">
        <v>560.52792223999995</v>
      </c>
      <c r="F1773">
        <v>598.4</v>
      </c>
      <c r="G1773">
        <v>-12.037286554732299</v>
      </c>
      <c r="H1773">
        <v>5.4548392594522799</v>
      </c>
      <c r="I1773">
        <v>15.1896309200883</v>
      </c>
      <c r="J1773">
        <v>2.7292896983226802</v>
      </c>
      <c r="K1773">
        <v>540.71031673517098</v>
      </c>
      <c r="L1773">
        <v>500.57479836447601</v>
      </c>
      <c r="M1773">
        <v>60.276365900586001</v>
      </c>
      <c r="N1773">
        <v>0.42727694496368301</v>
      </c>
      <c r="O1773">
        <v>9.2413101604278101</v>
      </c>
      <c r="P1773">
        <v>54.226804123711297</v>
      </c>
      <c r="Q1773">
        <v>-1.1913965645510999E-2</v>
      </c>
    </row>
    <row r="1774" spans="1:17" hidden="1" x14ac:dyDescent="0.3">
      <c r="A1774" t="s">
        <v>3726</v>
      </c>
      <c r="B1774" t="s">
        <v>3727</v>
      </c>
      <c r="C1774" t="str">
        <f>IFERROR(VLOOKUP(Table1[[#This Row],[Ticker]],[1]!Table2[[Symbol]:[Industry]],2,FALSE),"-")</f>
        <v>-</v>
      </c>
      <c r="D1774" t="s">
        <v>359</v>
      </c>
      <c r="E1774">
        <v>559.86685799999998</v>
      </c>
      <c r="F1774">
        <v>1630</v>
      </c>
      <c r="G1774">
        <v>44.485119086386597</v>
      </c>
      <c r="H1774">
        <v>35.818156760365603</v>
      </c>
      <c r="I1774">
        <v>38.224981936845602</v>
      </c>
      <c r="J1774">
        <v>-10.9631932540652</v>
      </c>
      <c r="K1774">
        <v>1325.88719129076</v>
      </c>
      <c r="L1774">
        <v>1121.49388081559</v>
      </c>
      <c r="M1774">
        <v>55.063394399825697</v>
      </c>
      <c r="N1774">
        <v>1.0405643738977</v>
      </c>
      <c r="O1774">
        <v>12.8220858895705</v>
      </c>
      <c r="P1774">
        <v>92.899408284023593</v>
      </c>
    </row>
    <row r="1775" spans="1:17" hidden="1" x14ac:dyDescent="0.3">
      <c r="A1775" t="s">
        <v>3728</v>
      </c>
      <c r="B1775" t="s">
        <v>3729</v>
      </c>
      <c r="C1775" t="str">
        <f>IFERROR(VLOOKUP(Table1[[#This Row],[Ticker]],[1]!Table2[[Symbol]:[Industry]],2,FALSE),"-")</f>
        <v>-</v>
      </c>
      <c r="D1775" t="s">
        <v>127</v>
      </c>
      <c r="E1775">
        <v>559.71787258400002</v>
      </c>
      <c r="F1775">
        <v>55.78</v>
      </c>
      <c r="G1775">
        <v>77.024171065767703</v>
      </c>
      <c r="H1775">
        <v>14.259588581713</v>
      </c>
      <c r="I1775">
        <v>23.6471371646718</v>
      </c>
      <c r="J1775">
        <v>8.0111723495647098</v>
      </c>
      <c r="K1775">
        <v>53.219506875964399</v>
      </c>
      <c r="L1775">
        <v>43.296416684964498</v>
      </c>
      <c r="M1775">
        <v>45.787732771642901</v>
      </c>
      <c r="N1775">
        <v>1.2053929067398399</v>
      </c>
      <c r="O1775">
        <v>34.456794550017896</v>
      </c>
      <c r="P1775">
        <v>113.205924510272</v>
      </c>
      <c r="Q1775">
        <v>0.154689965046722</v>
      </c>
    </row>
    <row r="1776" spans="1:17" hidden="1" x14ac:dyDescent="0.3">
      <c r="A1776" t="s">
        <v>3730</v>
      </c>
      <c r="B1776" t="s">
        <v>3731</v>
      </c>
      <c r="C1776" t="str">
        <f>IFERROR(VLOOKUP(Table1[[#This Row],[Ticker]],[1]!Table2[[Symbol]:[Industry]],2,FALSE),"-")</f>
        <v>-</v>
      </c>
      <c r="D1776" t="s">
        <v>303</v>
      </c>
      <c r="E1776">
        <v>558.32392000000004</v>
      </c>
      <c r="F1776">
        <v>108.92</v>
      </c>
      <c r="G1776">
        <v>4.9879468832246001</v>
      </c>
      <c r="H1776">
        <v>2.3009180891962902</v>
      </c>
      <c r="I1776">
        <v>-25.9811987661503</v>
      </c>
      <c r="J1776">
        <v>1.7462299457394499</v>
      </c>
      <c r="K1776">
        <v>109.4783978449</v>
      </c>
      <c r="L1776">
        <v>108.488057221546</v>
      </c>
      <c r="M1776">
        <v>56.059761461053697</v>
      </c>
      <c r="N1776">
        <v>1.5837450198018901</v>
      </c>
      <c r="O1776">
        <v>60.484759456481797</v>
      </c>
      <c r="P1776">
        <v>64.780635400907698</v>
      </c>
    </row>
    <row r="1777" spans="1:17" hidden="1" x14ac:dyDescent="0.3">
      <c r="A1777" t="s">
        <v>3732</v>
      </c>
      <c r="B1777" t="s">
        <v>3733</v>
      </c>
      <c r="C1777" t="str">
        <f>IFERROR(VLOOKUP(Table1[[#This Row],[Ticker]],[1]!Table2[[Symbol]:[Industry]],2,FALSE),"-")</f>
        <v>-</v>
      </c>
      <c r="D1777" t="s">
        <v>51</v>
      </c>
      <c r="E1777">
        <v>556.30261843799997</v>
      </c>
      <c r="F1777">
        <v>114.17</v>
      </c>
      <c r="G1777">
        <v>-40.9036706122181</v>
      </c>
      <c r="H1777">
        <v>-1.4619261494698499</v>
      </c>
      <c r="I1777">
        <v>-10.352221443136701</v>
      </c>
      <c r="J1777">
        <v>2.7007896357760202</v>
      </c>
      <c r="K1777">
        <v>110.580034502084</v>
      </c>
      <c r="L1777">
        <v>108.75460407272899</v>
      </c>
      <c r="M1777">
        <v>56.023183155033102</v>
      </c>
      <c r="N1777">
        <v>1.1296439407182499</v>
      </c>
      <c r="O1777">
        <v>17.762985022335101</v>
      </c>
      <c r="P1777">
        <v>27.564245810055802</v>
      </c>
    </row>
    <row r="1778" spans="1:17" hidden="1" x14ac:dyDescent="0.3">
      <c r="A1778" t="s">
        <v>3734</v>
      </c>
      <c r="B1778" t="s">
        <v>3735</v>
      </c>
      <c r="C1778" t="str">
        <f>IFERROR(VLOOKUP(Table1[[#This Row],[Ticker]],[1]!Table2[[Symbol]:[Industry]],2,FALSE),"-")</f>
        <v>-</v>
      </c>
      <c r="D1778" t="s">
        <v>226</v>
      </c>
      <c r="E1778">
        <v>555.54399999999998</v>
      </c>
      <c r="F1778">
        <v>171.2</v>
      </c>
      <c r="G1778">
        <v>89.210144155213598</v>
      </c>
      <c r="H1778">
        <v>-1.6197458454715901</v>
      </c>
      <c r="I1778">
        <v>22.635024390366301</v>
      </c>
      <c r="J1778">
        <v>-3.7074523808461102</v>
      </c>
      <c r="K1778">
        <v>149.580343423914</v>
      </c>
      <c r="L1778">
        <v>128.835455099287</v>
      </c>
      <c r="M1778">
        <v>64.765096679742399</v>
      </c>
      <c r="N1778">
        <v>1.75052640983556</v>
      </c>
      <c r="O1778">
        <v>8.3703271028037403</v>
      </c>
      <c r="P1778">
        <v>135.97518952446501</v>
      </c>
      <c r="Q1778">
        <v>8.3557396228190001E-2</v>
      </c>
    </row>
    <row r="1779" spans="1:17" hidden="1" x14ac:dyDescent="0.3">
      <c r="A1779" t="s">
        <v>3736</v>
      </c>
      <c r="B1779" t="s">
        <v>3737</v>
      </c>
      <c r="C1779" t="str">
        <f>IFERROR(VLOOKUP(Table1[[#This Row],[Ticker]],[1]!Table2[[Symbol]:[Industry]],2,FALSE),"-")</f>
        <v>-</v>
      </c>
      <c r="D1779" t="s">
        <v>412</v>
      </c>
      <c r="E1779">
        <v>555.16999999999996</v>
      </c>
      <c r="F1779">
        <v>793.1</v>
      </c>
      <c r="G1779">
        <v>128.02101324806799</v>
      </c>
      <c r="H1779">
        <v>19.235460358089501</v>
      </c>
      <c r="I1779">
        <v>21.6203363902913</v>
      </c>
      <c r="J1779">
        <v>1.2962033966036199</v>
      </c>
      <c r="K1779">
        <v>682.98660694483999</v>
      </c>
      <c r="L1779">
        <v>551.88669690633606</v>
      </c>
      <c r="M1779">
        <v>88.701144097974506</v>
      </c>
      <c r="N1779">
        <v>0.83874446203103403</v>
      </c>
      <c r="O1779">
        <v>1.33652755011979</v>
      </c>
      <c r="P1779">
        <v>179.26056338028101</v>
      </c>
      <c r="Q1779">
        <v>0.169557360714677</v>
      </c>
    </row>
    <row r="1780" spans="1:17" hidden="1" x14ac:dyDescent="0.3">
      <c r="A1780" t="s">
        <v>3738</v>
      </c>
      <c r="B1780" t="s">
        <v>3739</v>
      </c>
      <c r="C1780" t="str">
        <f>IFERROR(VLOOKUP(Table1[[#This Row],[Ticker]],[1]!Table2[[Symbol]:[Industry]],2,FALSE),"-")</f>
        <v>-</v>
      </c>
      <c r="D1780" t="s">
        <v>262</v>
      </c>
      <c r="E1780">
        <v>555.08800244399902</v>
      </c>
      <c r="F1780">
        <v>84.12</v>
      </c>
      <c r="G1780">
        <v>63.479110791015401</v>
      </c>
      <c r="H1780">
        <v>3.0318615807162201</v>
      </c>
      <c r="I1780">
        <v>19.024705869986398</v>
      </c>
      <c r="J1780">
        <v>7.3339101877533199</v>
      </c>
      <c r="K1780">
        <v>74.999768570150806</v>
      </c>
      <c r="L1780">
        <v>62.6663249351449</v>
      </c>
      <c r="M1780">
        <v>55.126722654671397</v>
      </c>
      <c r="N1780">
        <v>0.70487421353687296</v>
      </c>
      <c r="O1780">
        <v>11.150737042320401</v>
      </c>
      <c r="P1780">
        <v>118.436769670215</v>
      </c>
      <c r="Q1780">
        <v>0.154245605824052</v>
      </c>
    </row>
    <row r="1781" spans="1:17" hidden="1" x14ac:dyDescent="0.3">
      <c r="A1781" t="s">
        <v>3740</v>
      </c>
      <c r="B1781" t="s">
        <v>3741</v>
      </c>
      <c r="C1781" t="str">
        <f>IFERROR(VLOOKUP(Table1[[#This Row],[Ticker]],[1]!Table2[[Symbol]:[Industry]],2,FALSE),"-")</f>
        <v>-</v>
      </c>
      <c r="D1781" t="s">
        <v>193</v>
      </c>
      <c r="E1781">
        <v>553.73916799999995</v>
      </c>
      <c r="F1781">
        <v>454.6</v>
      </c>
      <c r="G1781">
        <v>-18.3111590020123</v>
      </c>
      <c r="H1781">
        <v>-10.140591174875</v>
      </c>
      <c r="I1781">
        <v>-18.891616708849099</v>
      </c>
      <c r="J1781">
        <v>0.53323471543866496</v>
      </c>
      <c r="K1781">
        <v>470.31428851433401</v>
      </c>
      <c r="L1781">
        <v>468.26799153493698</v>
      </c>
      <c r="M1781">
        <v>67.853470978278494</v>
      </c>
      <c r="N1781">
        <v>0.33191658136506702</v>
      </c>
      <c r="O1781">
        <v>40.9700835899692</v>
      </c>
      <c r="P1781">
        <v>22.533692722371899</v>
      </c>
      <c r="Q1781">
        <v>0.15672235005573201</v>
      </c>
    </row>
    <row r="1782" spans="1:17" hidden="1" x14ac:dyDescent="0.3">
      <c r="A1782" t="s">
        <v>3742</v>
      </c>
      <c r="B1782" t="s">
        <v>3743</v>
      </c>
      <c r="C1782" t="str">
        <f>IFERROR(VLOOKUP(Table1[[#This Row],[Ticker]],[1]!Table2[[Symbol]:[Industry]],2,FALSE),"-")</f>
        <v>-</v>
      </c>
      <c r="D1782" t="s">
        <v>306</v>
      </c>
      <c r="E1782">
        <v>553.52923424999994</v>
      </c>
      <c r="F1782">
        <v>565.75</v>
      </c>
      <c r="G1782">
        <v>-10.208932297580599</v>
      </c>
      <c r="H1782">
        <v>-9.7122360134839401</v>
      </c>
      <c r="I1782">
        <v>-9.6029941029754902</v>
      </c>
      <c r="J1782">
        <v>3.2345920256219198</v>
      </c>
      <c r="K1782">
        <v>570.18732629054898</v>
      </c>
      <c r="L1782">
        <v>545.73011329655105</v>
      </c>
      <c r="M1782">
        <v>45.793401833842502</v>
      </c>
      <c r="N1782">
        <v>0.561221639259598</v>
      </c>
      <c r="O1782">
        <v>22.562969509500601</v>
      </c>
      <c r="P1782">
        <v>26.821340506612799</v>
      </c>
    </row>
    <row r="1783" spans="1:17" hidden="1" x14ac:dyDescent="0.3">
      <c r="A1783" t="s">
        <v>3744</v>
      </c>
      <c r="B1783" t="s">
        <v>3745</v>
      </c>
      <c r="C1783" t="str">
        <f>IFERROR(VLOOKUP(Table1[[#This Row],[Ticker]],[1]!Table2[[Symbol]:[Industry]],2,FALSE),"-")</f>
        <v>-</v>
      </c>
      <c r="D1783" t="s">
        <v>54</v>
      </c>
      <c r="E1783">
        <v>552.81712545899995</v>
      </c>
      <c r="F1783">
        <v>47.29</v>
      </c>
      <c r="G1783">
        <v>-51.104713957800499</v>
      </c>
      <c r="H1783">
        <v>0.81504504815908796</v>
      </c>
      <c r="I1783">
        <v>-47.652800935435103</v>
      </c>
      <c r="J1783">
        <v>-1.51473046760299</v>
      </c>
      <c r="K1783">
        <v>50.169390581987798</v>
      </c>
      <c r="L1783">
        <v>59.085985306005199</v>
      </c>
      <c r="M1783">
        <v>42.903379615603001</v>
      </c>
      <c r="N1783">
        <v>0.56227446012020899</v>
      </c>
      <c r="O1783">
        <v>84.182702474096004</v>
      </c>
      <c r="P1783">
        <v>10.542309490416001</v>
      </c>
      <c r="Q1783">
        <v>-6.6303821955074005E-2</v>
      </c>
    </row>
    <row r="1784" spans="1:17" hidden="1" x14ac:dyDescent="0.3">
      <c r="A1784" t="s">
        <v>3746</v>
      </c>
      <c r="B1784" t="s">
        <v>3747</v>
      </c>
      <c r="C1784" t="str">
        <f>IFERROR(VLOOKUP(Table1[[#This Row],[Ticker]],[1]!Table2[[Symbol]:[Industry]],2,FALSE),"-")</f>
        <v>-</v>
      </c>
      <c r="D1784" t="s">
        <v>632</v>
      </c>
      <c r="E1784">
        <v>552.11962500000004</v>
      </c>
      <c r="F1784">
        <v>481.15</v>
      </c>
      <c r="G1784">
        <v>171.61667632055901</v>
      </c>
      <c r="H1784">
        <v>13.9151622174656</v>
      </c>
      <c r="I1784">
        <v>46.699420430333298</v>
      </c>
      <c r="J1784">
        <v>15.851703911026499</v>
      </c>
      <c r="K1784">
        <v>403.10113646428903</v>
      </c>
      <c r="L1784">
        <v>305.53508759484401</v>
      </c>
      <c r="M1784">
        <v>69.414576258997101</v>
      </c>
      <c r="N1784">
        <v>1.1530164243785499</v>
      </c>
      <c r="O1784">
        <v>2.66029304790607</v>
      </c>
      <c r="P1784">
        <v>229.10396716826199</v>
      </c>
      <c r="Q1784">
        <v>0.119752003294885</v>
      </c>
    </row>
    <row r="1785" spans="1:17" hidden="1" x14ac:dyDescent="0.3">
      <c r="A1785" t="s">
        <v>3748</v>
      </c>
      <c r="B1785" t="s">
        <v>3749</v>
      </c>
      <c r="C1785" t="str">
        <f>IFERROR(VLOOKUP(Table1[[#This Row],[Ticker]],[1]!Table2[[Symbol]:[Industry]],2,FALSE),"-")</f>
        <v>-</v>
      </c>
      <c r="D1785" t="s">
        <v>1539</v>
      </c>
      <c r="E1785">
        <v>551.43131112000003</v>
      </c>
      <c r="F1785">
        <v>346.6</v>
      </c>
      <c r="G1785">
        <v>-12.1647530593415</v>
      </c>
      <c r="H1785">
        <v>30.212687453998999</v>
      </c>
      <c r="I1785">
        <v>-7.9879530525243698</v>
      </c>
      <c r="J1785">
        <v>22.921065417687</v>
      </c>
      <c r="K1785">
        <v>299.09190681787499</v>
      </c>
      <c r="M1785">
        <v>61.628949067721599</v>
      </c>
      <c r="N1785">
        <v>2.7089715536105001</v>
      </c>
      <c r="O1785">
        <v>14.2383150605885</v>
      </c>
      <c r="P1785">
        <v>84.853333333333296</v>
      </c>
    </row>
    <row r="1786" spans="1:17" hidden="1" x14ac:dyDescent="0.3">
      <c r="A1786" t="s">
        <v>3750</v>
      </c>
      <c r="B1786" t="s">
        <v>3751</v>
      </c>
      <c r="C1786" t="str">
        <f>IFERROR(VLOOKUP(Table1[[#This Row],[Ticker]],[1]!Table2[[Symbol]:[Industry]],2,FALSE),"-")</f>
        <v>-</v>
      </c>
      <c r="D1786" t="s">
        <v>971</v>
      </c>
      <c r="E1786">
        <v>551.42999999999995</v>
      </c>
      <c r="F1786">
        <v>275</v>
      </c>
      <c r="G1786">
        <v>-28.901276049351701</v>
      </c>
      <c r="H1786">
        <v>16.178428528647402</v>
      </c>
      <c r="I1786">
        <v>1.83466617335204</v>
      </c>
      <c r="J1786">
        <v>4.3819236912462802</v>
      </c>
      <c r="K1786">
        <v>235.95192433670499</v>
      </c>
      <c r="L1786">
        <v>218.03198433270001</v>
      </c>
      <c r="M1786">
        <v>65.612041302927295</v>
      </c>
      <c r="N1786">
        <v>3.5516483516483501</v>
      </c>
      <c r="O1786">
        <v>10.527272727272701</v>
      </c>
      <c r="P1786">
        <v>52.7777777777777</v>
      </c>
      <c r="Q1786">
        <v>0.14454208229035101</v>
      </c>
    </row>
    <row r="1787" spans="1:17" hidden="1" x14ac:dyDescent="0.3">
      <c r="A1787" t="s">
        <v>3752</v>
      </c>
      <c r="B1787" t="s">
        <v>3753</v>
      </c>
      <c r="C1787" t="str">
        <f>IFERROR(VLOOKUP(Table1[[#This Row],[Ticker]],[1]!Table2[[Symbol]:[Industry]],2,FALSE),"-")</f>
        <v>-</v>
      </c>
      <c r="D1787" t="s">
        <v>51</v>
      </c>
      <c r="E1787">
        <v>551.38230691499996</v>
      </c>
      <c r="F1787">
        <v>342.85</v>
      </c>
      <c r="G1787">
        <v>53.535526334066397</v>
      </c>
      <c r="H1787">
        <v>-4.9353135647113904</v>
      </c>
      <c r="I1787">
        <v>-31.050551038377701</v>
      </c>
      <c r="J1787">
        <v>-0.29929534878103797</v>
      </c>
      <c r="K1787">
        <v>342.72284277502303</v>
      </c>
      <c r="L1787">
        <v>333.42827502651897</v>
      </c>
      <c r="M1787">
        <v>57.252980174650602</v>
      </c>
      <c r="N1787">
        <v>0.59146826870401803</v>
      </c>
      <c r="O1787">
        <v>37.086189295610303</v>
      </c>
      <c r="Q1787">
        <v>6.4663241859660006E-2</v>
      </c>
    </row>
    <row r="1788" spans="1:17" hidden="1" x14ac:dyDescent="0.3">
      <c r="A1788" t="s">
        <v>3754</v>
      </c>
      <c r="B1788" t="s">
        <v>3755</v>
      </c>
      <c r="C1788" t="str">
        <f>IFERROR(VLOOKUP(Table1[[#This Row],[Ticker]],[1]!Table2[[Symbol]:[Industry]],2,FALSE),"-")</f>
        <v>-</v>
      </c>
      <c r="D1788" t="s">
        <v>226</v>
      </c>
      <c r="E1788">
        <v>548.84500000000003</v>
      </c>
      <c r="F1788">
        <v>498.95</v>
      </c>
      <c r="G1788">
        <v>66.156816446951197</v>
      </c>
      <c r="H1788">
        <v>-16.3076571413539</v>
      </c>
      <c r="I1788">
        <v>55.267411506627496</v>
      </c>
      <c r="J1788">
        <v>-1.62341161158241</v>
      </c>
      <c r="K1788">
        <v>541.34703525701696</v>
      </c>
      <c r="L1788">
        <v>432.87079928009001</v>
      </c>
      <c r="M1788">
        <v>34.1104218003101</v>
      </c>
      <c r="N1788">
        <v>0.49276464272748999</v>
      </c>
      <c r="O1788">
        <v>33.480308648161099</v>
      </c>
      <c r="P1788">
        <v>119.559955995599</v>
      </c>
      <c r="Q1788">
        <v>0.216625225505827</v>
      </c>
    </row>
    <row r="1789" spans="1:17" hidden="1" x14ac:dyDescent="0.3">
      <c r="A1789" t="s">
        <v>3756</v>
      </c>
      <c r="B1789" t="s">
        <v>3757</v>
      </c>
      <c r="C1789" t="str">
        <f>IFERROR(VLOOKUP(Table1[[#This Row],[Ticker]],[1]!Table2[[Symbol]:[Industry]],2,FALSE),"-")</f>
        <v>-</v>
      </c>
      <c r="D1789" t="s">
        <v>770</v>
      </c>
      <c r="E1789">
        <v>548.31822032000002</v>
      </c>
      <c r="F1789">
        <v>375.7</v>
      </c>
      <c r="G1789">
        <v>-51.125662552607999</v>
      </c>
      <c r="H1789">
        <v>-7.6539257986819296</v>
      </c>
      <c r="I1789">
        <v>-14.2212585369177</v>
      </c>
      <c r="J1789">
        <v>-3.6662343479889699</v>
      </c>
      <c r="K1789">
        <v>386.31651572041699</v>
      </c>
      <c r="L1789">
        <v>396.80980013247603</v>
      </c>
      <c r="M1789">
        <v>36.780046904721303</v>
      </c>
      <c r="N1789">
        <v>0.436142394651373</v>
      </c>
      <c r="O1789">
        <v>33.071599680596201</v>
      </c>
      <c r="P1789">
        <v>24.403973509933699</v>
      </c>
      <c r="Q1789">
        <v>-8.1565074894100005E-4</v>
      </c>
    </row>
    <row r="1790" spans="1:17" hidden="1" x14ac:dyDescent="0.3">
      <c r="A1790" t="s">
        <v>3758</v>
      </c>
      <c r="B1790" t="s">
        <v>3759</v>
      </c>
      <c r="C1790" t="str">
        <f>IFERROR(VLOOKUP(Table1[[#This Row],[Ticker]],[1]!Table2[[Symbol]:[Industry]],2,FALSE),"-")</f>
        <v>-</v>
      </c>
      <c r="D1790" t="s">
        <v>412</v>
      </c>
      <c r="E1790">
        <v>547.94956189499999</v>
      </c>
      <c r="F1790">
        <v>333.15</v>
      </c>
      <c r="G1790">
        <v>-44.792560578658701</v>
      </c>
      <c r="H1790">
        <v>-1.3270453334646</v>
      </c>
      <c r="I1790">
        <v>-7.7222138803675104</v>
      </c>
      <c r="J1790">
        <v>10.348707487784599</v>
      </c>
      <c r="K1790">
        <v>315.35534816031401</v>
      </c>
      <c r="L1790">
        <v>323.83148041710098</v>
      </c>
      <c r="M1790">
        <v>64.257093914087605</v>
      </c>
      <c r="N1790">
        <v>1.07629345806202</v>
      </c>
      <c r="O1790">
        <v>38.075941767972303</v>
      </c>
      <c r="P1790">
        <v>27.156488549618299</v>
      </c>
      <c r="Q1790">
        <v>-3.1046353978898999E-2</v>
      </c>
    </row>
    <row r="1791" spans="1:17" hidden="1" x14ac:dyDescent="0.3">
      <c r="A1791" t="s">
        <v>3760</v>
      </c>
      <c r="B1791" t="s">
        <v>3761</v>
      </c>
      <c r="C1791" t="str">
        <f>IFERROR(VLOOKUP(Table1[[#This Row],[Ticker]],[1]!Table2[[Symbol]:[Industry]],2,FALSE),"-")</f>
        <v>-</v>
      </c>
      <c r="D1791" t="s">
        <v>407</v>
      </c>
      <c r="E1791">
        <v>547.44690000000003</v>
      </c>
      <c r="F1791">
        <v>109.38</v>
      </c>
      <c r="G1791">
        <v>80.692849670199493</v>
      </c>
      <c r="H1791">
        <v>29.4778206259119</v>
      </c>
      <c r="I1791">
        <v>62.027490515712003</v>
      </c>
      <c r="J1791">
        <v>9.1044866551293904</v>
      </c>
      <c r="K1791">
        <v>85.845990629306002</v>
      </c>
      <c r="L1791">
        <v>67.867978968892501</v>
      </c>
      <c r="M1791">
        <v>91.030452126773795</v>
      </c>
      <c r="N1791">
        <v>0.64675721227087402</v>
      </c>
      <c r="O1791">
        <v>0</v>
      </c>
      <c r="P1791">
        <v>144.69798657718101</v>
      </c>
      <c r="Q1791">
        <v>9.7197942015882E-2</v>
      </c>
    </row>
    <row r="1792" spans="1:17" hidden="1" x14ac:dyDescent="0.3">
      <c r="A1792" t="s">
        <v>3762</v>
      </c>
      <c r="B1792" t="s">
        <v>3763</v>
      </c>
      <c r="C1792" t="str">
        <f>IFERROR(VLOOKUP(Table1[[#This Row],[Ticker]],[1]!Table2[[Symbol]:[Industry]],2,FALSE),"-")</f>
        <v>-</v>
      </c>
      <c r="D1792" t="s">
        <v>193</v>
      </c>
      <c r="E1792">
        <v>546.34262679300002</v>
      </c>
      <c r="F1792">
        <v>33.79</v>
      </c>
      <c r="G1792">
        <v>26.218148245175001</v>
      </c>
      <c r="H1792">
        <v>32.5344228846497</v>
      </c>
      <c r="I1792">
        <v>-28.854790142926401</v>
      </c>
      <c r="J1792">
        <v>14.3836435161368</v>
      </c>
      <c r="K1792">
        <v>28.691937279952398</v>
      </c>
      <c r="L1792">
        <v>28.678870531377498</v>
      </c>
      <c r="M1792">
        <v>68.537239588250102</v>
      </c>
      <c r="N1792">
        <v>2.7556404919955999</v>
      </c>
      <c r="O1792">
        <v>58.330867120449803</v>
      </c>
      <c r="P1792">
        <v>86.685082872928106</v>
      </c>
      <c r="Q1792">
        <v>5.5731224132480002E-2</v>
      </c>
    </row>
    <row r="1793" spans="1:17" hidden="1" x14ac:dyDescent="0.3">
      <c r="A1793" t="s">
        <v>3764</v>
      </c>
      <c r="B1793" t="s">
        <v>3765</v>
      </c>
      <c r="C1793" t="str">
        <f>IFERROR(VLOOKUP(Table1[[#This Row],[Ticker]],[1]!Table2[[Symbol]:[Industry]],2,FALSE),"-")</f>
        <v>-</v>
      </c>
      <c r="D1793" t="s">
        <v>118</v>
      </c>
      <c r="E1793">
        <v>545.95222659000001</v>
      </c>
      <c r="F1793">
        <v>66.930000000000007</v>
      </c>
      <c r="G1793">
        <v>-32.785413930448399</v>
      </c>
      <c r="H1793">
        <v>3.4674564802536501</v>
      </c>
      <c r="I1793">
        <v>-27.6564713080129</v>
      </c>
      <c r="J1793">
        <v>1.52574817662007</v>
      </c>
      <c r="K1793">
        <v>66.970572690472807</v>
      </c>
      <c r="L1793">
        <v>73.565109433075094</v>
      </c>
      <c r="M1793">
        <v>68.835466622880702</v>
      </c>
      <c r="N1793">
        <v>0.33579026864366601</v>
      </c>
      <c r="O1793">
        <v>54.863290004482202</v>
      </c>
      <c r="P1793">
        <v>10.884691848906501</v>
      </c>
      <c r="Q1793">
        <v>5.5629443414142998E-2</v>
      </c>
    </row>
    <row r="1794" spans="1:17" hidden="1" x14ac:dyDescent="0.3">
      <c r="A1794" t="s">
        <v>3766</v>
      </c>
      <c r="B1794" t="s">
        <v>3767</v>
      </c>
      <c r="C1794" t="str">
        <f>IFERROR(VLOOKUP(Table1[[#This Row],[Ticker]],[1]!Table2[[Symbol]:[Industry]],2,FALSE),"-")</f>
        <v>-</v>
      </c>
      <c r="D1794" t="s">
        <v>21</v>
      </c>
      <c r="E1794">
        <v>545.50085069600004</v>
      </c>
      <c r="F1794">
        <v>16.57</v>
      </c>
      <c r="G1794">
        <v>-38.811798713178298</v>
      </c>
      <c r="H1794">
        <v>-2.32563518843265</v>
      </c>
      <c r="I1794">
        <v>-15.2303557537861</v>
      </c>
      <c r="J1794">
        <v>-1.7080680620867399</v>
      </c>
      <c r="K1794">
        <v>16.841647557395198</v>
      </c>
      <c r="L1794">
        <v>17.436871458285101</v>
      </c>
      <c r="M1794">
        <v>49.770735917556898</v>
      </c>
      <c r="N1794">
        <v>1.0332955039512499</v>
      </c>
      <c r="O1794">
        <v>59.3240796620398</v>
      </c>
      <c r="P1794">
        <v>18.781362007168401</v>
      </c>
      <c r="Q1794">
        <v>2.3206532018455E-2</v>
      </c>
    </row>
    <row r="1795" spans="1:17" hidden="1" x14ac:dyDescent="0.3">
      <c r="A1795" t="s">
        <v>3768</v>
      </c>
      <c r="B1795" t="s">
        <v>3769</v>
      </c>
      <c r="C1795" t="str">
        <f>IFERROR(VLOOKUP(Table1[[#This Row],[Ticker]],[1]!Table2[[Symbol]:[Industry]],2,FALSE),"-")</f>
        <v>-</v>
      </c>
      <c r="D1795" t="s">
        <v>632</v>
      </c>
      <c r="E1795">
        <v>544.93295999999998</v>
      </c>
      <c r="F1795">
        <v>770.55</v>
      </c>
      <c r="G1795">
        <v>152.39699249561201</v>
      </c>
      <c r="H1795">
        <v>-7.1058918399661604</v>
      </c>
      <c r="I1795">
        <v>169.55180326366599</v>
      </c>
      <c r="J1795">
        <v>-1.9668289075063099</v>
      </c>
      <c r="K1795">
        <v>696.77538430140203</v>
      </c>
      <c r="M1795">
        <v>65.731794938583207</v>
      </c>
      <c r="N1795">
        <v>0.18229102167182601</v>
      </c>
      <c r="O1795">
        <v>8.3641554733631995</v>
      </c>
      <c r="P1795">
        <v>196.36538461538399</v>
      </c>
    </row>
    <row r="1796" spans="1:17" hidden="1" x14ac:dyDescent="0.3">
      <c r="A1796" t="s">
        <v>3770</v>
      </c>
      <c r="B1796" t="s">
        <v>3771</v>
      </c>
      <c r="C1796" t="str">
        <f>IFERROR(VLOOKUP(Table1[[#This Row],[Ticker]],[1]!Table2[[Symbol]:[Industry]],2,FALSE),"-")</f>
        <v>-</v>
      </c>
      <c r="D1796" t="s">
        <v>72</v>
      </c>
      <c r="E1796">
        <v>543.96412735499996</v>
      </c>
      <c r="F1796">
        <v>182.27</v>
      </c>
      <c r="G1796">
        <v>19.7912074760347</v>
      </c>
      <c r="H1796">
        <v>-11.0553420240677</v>
      </c>
      <c r="I1796">
        <v>14.493752451952499</v>
      </c>
      <c r="J1796">
        <v>-4.63939072793129</v>
      </c>
      <c r="K1796">
        <v>173.33789866264601</v>
      </c>
      <c r="L1796">
        <v>146.94443373301999</v>
      </c>
      <c r="M1796">
        <v>43.9737423026911</v>
      </c>
      <c r="N1796">
        <v>0.352778063239365</v>
      </c>
      <c r="O1796">
        <v>24.924562462281202</v>
      </c>
      <c r="P1796">
        <v>64.207207207207205</v>
      </c>
      <c r="Q1796">
        <v>5.7641972136966001E-2</v>
      </c>
    </row>
    <row r="1797" spans="1:17" hidden="1" x14ac:dyDescent="0.3">
      <c r="A1797" t="s">
        <v>3772</v>
      </c>
      <c r="B1797" t="s">
        <v>3773</v>
      </c>
      <c r="C1797" t="str">
        <f>IFERROR(VLOOKUP(Table1[[#This Row],[Ticker]],[1]!Table2[[Symbol]:[Industry]],2,FALSE),"-")</f>
        <v>-</v>
      </c>
      <c r="D1797" t="s">
        <v>262</v>
      </c>
      <c r="E1797">
        <v>543.41154600000004</v>
      </c>
      <c r="F1797">
        <v>85.74</v>
      </c>
      <c r="G1797">
        <v>-31.304030619203299</v>
      </c>
      <c r="H1797">
        <v>6.8669100657699295E-2</v>
      </c>
      <c r="I1797">
        <v>-17.750777876123401</v>
      </c>
      <c r="J1797">
        <v>0.39199177758556603</v>
      </c>
      <c r="K1797">
        <v>82.521405418196096</v>
      </c>
      <c r="L1797">
        <v>83.079632744436296</v>
      </c>
      <c r="M1797">
        <v>63.876118606810898</v>
      </c>
      <c r="N1797">
        <v>1.45572237401366</v>
      </c>
      <c r="O1797">
        <v>45.498017261488201</v>
      </c>
      <c r="P1797">
        <v>22.485714285714199</v>
      </c>
      <c r="Q1797">
        <v>1.1426354430287E-2</v>
      </c>
    </row>
    <row r="1798" spans="1:17" hidden="1" x14ac:dyDescent="0.3">
      <c r="A1798" t="s">
        <v>3774</v>
      </c>
      <c r="B1798" t="s">
        <v>3775</v>
      </c>
      <c r="C1798" t="str">
        <f>IFERROR(VLOOKUP(Table1[[#This Row],[Ticker]],[1]!Table2[[Symbol]:[Industry]],2,FALSE),"-")</f>
        <v>-</v>
      </c>
      <c r="D1798" t="s">
        <v>402</v>
      </c>
      <c r="E1798">
        <v>542.36924999999997</v>
      </c>
      <c r="F1798">
        <v>51.3</v>
      </c>
      <c r="G1798">
        <v>14.400525231575701</v>
      </c>
      <c r="H1798">
        <v>32.859542266498799</v>
      </c>
      <c r="I1798">
        <v>-50.132338061528102</v>
      </c>
      <c r="J1798">
        <v>14.457595061296299</v>
      </c>
      <c r="K1798">
        <v>41.869969841054797</v>
      </c>
      <c r="L1798">
        <v>47.547849405292403</v>
      </c>
      <c r="M1798">
        <v>86.759608287061596</v>
      </c>
      <c r="N1798">
        <v>1.3256827691675199</v>
      </c>
      <c r="O1798">
        <v>69.590643274853804</v>
      </c>
      <c r="P1798">
        <v>60.362613316661403</v>
      </c>
      <c r="Q1798">
        <v>0.13190720410568599</v>
      </c>
    </row>
    <row r="1799" spans="1:17" hidden="1" x14ac:dyDescent="0.3">
      <c r="A1799" t="s">
        <v>3776</v>
      </c>
      <c r="B1799" t="s">
        <v>3777</v>
      </c>
      <c r="C1799" t="str">
        <f>IFERROR(VLOOKUP(Table1[[#This Row],[Ticker]],[1]!Table2[[Symbol]:[Industry]],2,FALSE),"-")</f>
        <v>-</v>
      </c>
      <c r="D1799" t="s">
        <v>193</v>
      </c>
      <c r="E1799">
        <v>540.90142717499998</v>
      </c>
      <c r="F1799">
        <v>4570.25</v>
      </c>
      <c r="G1799">
        <v>125.76536499229201</v>
      </c>
      <c r="H1799">
        <v>44.675955293791702</v>
      </c>
      <c r="I1799">
        <v>28.602563670882301</v>
      </c>
      <c r="J1799">
        <v>8.7025833681067102</v>
      </c>
      <c r="K1799">
        <v>3581.0135962998202</v>
      </c>
      <c r="L1799">
        <v>2773.6623098115801</v>
      </c>
      <c r="M1799">
        <v>78.654732712916299</v>
      </c>
      <c r="N1799">
        <v>1.1913943401897999</v>
      </c>
      <c r="O1799">
        <v>3.2985066462447299</v>
      </c>
      <c r="P1799">
        <v>215.18965517241301</v>
      </c>
      <c r="Q1799">
        <v>0.117567229044334</v>
      </c>
    </row>
    <row r="1800" spans="1:17" hidden="1" x14ac:dyDescent="0.3">
      <c r="A1800" t="s">
        <v>3778</v>
      </c>
      <c r="B1800" t="s">
        <v>3779</v>
      </c>
      <c r="C1800" t="str">
        <f>IFERROR(VLOOKUP(Table1[[#This Row],[Ticker]],[1]!Table2[[Symbol]:[Industry]],2,FALSE),"-")</f>
        <v>-</v>
      </c>
      <c r="D1800" t="s">
        <v>226</v>
      </c>
      <c r="E1800">
        <v>540.67304999999999</v>
      </c>
      <c r="F1800">
        <v>905.65</v>
      </c>
      <c r="G1800">
        <v>478.98458137731899</v>
      </c>
      <c r="H1800">
        <v>7.0822849116261901</v>
      </c>
      <c r="I1800">
        <v>166.82066094919099</v>
      </c>
      <c r="J1800">
        <v>-0.93629575655431896</v>
      </c>
      <c r="K1800">
        <v>813.30954494376601</v>
      </c>
      <c r="L1800">
        <v>541.53760869514497</v>
      </c>
      <c r="M1800">
        <v>67.403323045270994</v>
      </c>
      <c r="N1800">
        <v>0.45791019723038101</v>
      </c>
      <c r="O1800">
        <v>21.145033953514002</v>
      </c>
      <c r="P1800">
        <v>592.65774378585002</v>
      </c>
    </row>
    <row r="1801" spans="1:17" hidden="1" x14ac:dyDescent="0.3">
      <c r="A1801" t="s">
        <v>3780</v>
      </c>
      <c r="B1801" t="s">
        <v>3781</v>
      </c>
      <c r="C1801" t="str">
        <f>IFERROR(VLOOKUP(Table1[[#This Row],[Ticker]],[1]!Table2[[Symbol]:[Industry]],2,FALSE),"-")</f>
        <v>-</v>
      </c>
      <c r="D1801" t="s">
        <v>1848</v>
      </c>
      <c r="E1801">
        <v>540.08345472600001</v>
      </c>
      <c r="F1801">
        <v>266.01</v>
      </c>
      <c r="G1801">
        <v>-10.058411816355299</v>
      </c>
      <c r="H1801">
        <v>11.459886933144199</v>
      </c>
      <c r="I1801">
        <v>-20.925887925599099</v>
      </c>
      <c r="J1801">
        <v>6.0942047729963802</v>
      </c>
      <c r="K1801">
        <v>246.894716864087</v>
      </c>
      <c r="L1801">
        <v>248.33862315406699</v>
      </c>
      <c r="M1801">
        <v>62.4365742628394</v>
      </c>
      <c r="N1801">
        <v>2.6883858085202101</v>
      </c>
      <c r="O1801">
        <v>19.9203037479793</v>
      </c>
      <c r="P1801">
        <v>36.415384615384603</v>
      </c>
      <c r="Q1801">
        <v>-3.6016706630537999E-2</v>
      </c>
    </row>
    <row r="1802" spans="1:17" hidden="1" x14ac:dyDescent="0.3">
      <c r="A1802" t="s">
        <v>3782</v>
      </c>
      <c r="B1802" t="s">
        <v>3783</v>
      </c>
      <c r="C1802" t="str">
        <f>IFERROR(VLOOKUP(Table1[[#This Row],[Ticker]],[1]!Table2[[Symbol]:[Industry]],2,FALSE),"-")</f>
        <v>-</v>
      </c>
      <c r="D1802" t="s">
        <v>223</v>
      </c>
      <c r="E1802">
        <v>537.73199999999997</v>
      </c>
      <c r="F1802">
        <v>248.95</v>
      </c>
      <c r="G1802">
        <v>-3.9326389250656102</v>
      </c>
      <c r="H1802">
        <v>26.970378629705799</v>
      </c>
      <c r="I1802">
        <v>21.5400913304128</v>
      </c>
      <c r="J1802">
        <v>5.1131020873182997</v>
      </c>
      <c r="K1802">
        <v>208.52453130313501</v>
      </c>
      <c r="L1802">
        <v>193.457452360757</v>
      </c>
      <c r="M1802">
        <v>71.688640795220607</v>
      </c>
      <c r="N1802">
        <v>1.3651877080869099</v>
      </c>
      <c r="O1802">
        <v>6.4470777264511003</v>
      </c>
      <c r="P1802">
        <v>56.572327044025101</v>
      </c>
      <c r="Q1802">
        <v>-3.4872033541109002E-2</v>
      </c>
    </row>
    <row r="1803" spans="1:17" hidden="1" x14ac:dyDescent="0.3">
      <c r="A1803" t="s">
        <v>3784</v>
      </c>
      <c r="B1803" t="s">
        <v>3785</v>
      </c>
      <c r="C1803" t="str">
        <f>IFERROR(VLOOKUP(Table1[[#This Row],[Ticker]],[1]!Table2[[Symbol]:[Industry]],2,FALSE),"-")</f>
        <v>-</v>
      </c>
      <c r="D1803" t="s">
        <v>528</v>
      </c>
      <c r="E1803">
        <v>536.4</v>
      </c>
      <c r="F1803">
        <v>536.4</v>
      </c>
      <c r="G1803">
        <v>65.198790697410999</v>
      </c>
      <c r="H1803">
        <v>41.808754549869001</v>
      </c>
      <c r="I1803">
        <v>46.0912407356088</v>
      </c>
      <c r="J1803">
        <v>33.5042041291956</v>
      </c>
      <c r="K1803">
        <v>404.82749182721898</v>
      </c>
      <c r="L1803">
        <v>359.20181195598002</v>
      </c>
      <c r="M1803">
        <v>85.440772903414199</v>
      </c>
      <c r="N1803">
        <v>2.0763476350913299</v>
      </c>
      <c r="O1803">
        <v>7.0096942580163999</v>
      </c>
      <c r="P1803">
        <v>113.620071684587</v>
      </c>
      <c r="Q1803">
        <v>9.2987113451358003E-2</v>
      </c>
    </row>
    <row r="1804" spans="1:17" hidden="1" x14ac:dyDescent="0.3">
      <c r="A1804" t="s">
        <v>3786</v>
      </c>
      <c r="B1804" t="s">
        <v>3787</v>
      </c>
      <c r="C1804" t="str">
        <f>IFERROR(VLOOKUP(Table1[[#This Row],[Ticker]],[1]!Table2[[Symbol]:[Industry]],2,FALSE),"-")</f>
        <v>-</v>
      </c>
      <c r="D1804" t="s">
        <v>561</v>
      </c>
      <c r="E1804">
        <v>536.073502577</v>
      </c>
      <c r="F1804">
        <v>122.69</v>
      </c>
      <c r="G1804">
        <v>-23.538597044829299</v>
      </c>
      <c r="H1804">
        <v>-3.3555127074214202</v>
      </c>
      <c r="I1804">
        <v>-17.666087288847802</v>
      </c>
      <c r="J1804">
        <v>1.6105576034595399</v>
      </c>
      <c r="K1804">
        <v>122.54522305256801</v>
      </c>
      <c r="L1804">
        <v>123.405755558678</v>
      </c>
      <c r="M1804">
        <v>54.690464138087897</v>
      </c>
      <c r="N1804">
        <v>0.90185826113709699</v>
      </c>
      <c r="O1804">
        <v>27.964789306381899</v>
      </c>
      <c r="P1804">
        <v>20.817331363860099</v>
      </c>
      <c r="Q1804">
        <v>-3.2155524233070998E-2</v>
      </c>
    </row>
    <row r="1805" spans="1:17" hidden="1" x14ac:dyDescent="0.3">
      <c r="A1805" t="s">
        <v>3788</v>
      </c>
      <c r="B1805" t="s">
        <v>3789</v>
      </c>
      <c r="C1805" t="str">
        <f>IFERROR(VLOOKUP(Table1[[#This Row],[Ticker]],[1]!Table2[[Symbol]:[Industry]],2,FALSE),"-")</f>
        <v>-</v>
      </c>
      <c r="D1805" t="s">
        <v>300</v>
      </c>
      <c r="E1805">
        <v>535.92191070000001</v>
      </c>
      <c r="F1805">
        <v>363</v>
      </c>
      <c r="G1805">
        <v>53.523886566432097</v>
      </c>
      <c r="H1805">
        <v>13.9450635740465</v>
      </c>
      <c r="I1805">
        <v>18.606706580642999</v>
      </c>
      <c r="J1805">
        <v>2.61881646951116</v>
      </c>
      <c r="K1805">
        <v>307.91863858795199</v>
      </c>
      <c r="L1805">
        <v>267.87942405526798</v>
      </c>
      <c r="M1805">
        <v>78.184853425958494</v>
      </c>
      <c r="N1805">
        <v>1.3882053416830999</v>
      </c>
      <c r="O1805">
        <v>1.3360881542699701</v>
      </c>
      <c r="P1805">
        <v>98.740761018341004</v>
      </c>
      <c r="Q1805">
        <v>7.8511753969490006E-2</v>
      </c>
    </row>
    <row r="1806" spans="1:17" hidden="1" x14ac:dyDescent="0.3">
      <c r="A1806" t="s">
        <v>3790</v>
      </c>
      <c r="B1806" t="s">
        <v>3791</v>
      </c>
      <c r="C1806" t="str">
        <f>IFERROR(VLOOKUP(Table1[[#This Row],[Ticker]],[1]!Table2[[Symbol]:[Industry]],2,FALSE),"-")</f>
        <v>-</v>
      </c>
      <c r="D1806" t="s">
        <v>2598</v>
      </c>
      <c r="E1806">
        <v>535.13362800000004</v>
      </c>
      <c r="F1806">
        <v>273.14999999999998</v>
      </c>
      <c r="G1806">
        <v>23.384076939920199</v>
      </c>
      <c r="H1806">
        <v>22.016713342139099</v>
      </c>
      <c r="I1806">
        <v>-16.774692891626302</v>
      </c>
      <c r="J1806">
        <v>2.9530761054738899</v>
      </c>
      <c r="K1806">
        <v>257.21016473973702</v>
      </c>
      <c r="L1806">
        <v>233.75858533047801</v>
      </c>
      <c r="M1806">
        <v>55.410256461606302</v>
      </c>
      <c r="N1806">
        <v>1.0446435527853499</v>
      </c>
      <c r="O1806">
        <v>13.1246567819879</v>
      </c>
      <c r="P1806">
        <v>70.985915492957702</v>
      </c>
      <c r="Q1806">
        <v>0.177663316952265</v>
      </c>
    </row>
    <row r="1807" spans="1:17" hidden="1" x14ac:dyDescent="0.3">
      <c r="A1807" t="s">
        <v>3792</v>
      </c>
      <c r="B1807" t="s">
        <v>3793</v>
      </c>
      <c r="C1807" t="str">
        <f>IFERROR(VLOOKUP(Table1[[#This Row],[Ticker]],[1]!Table2[[Symbol]:[Industry]],2,FALSE),"-")</f>
        <v>-</v>
      </c>
      <c r="D1807" t="s">
        <v>412</v>
      </c>
      <c r="E1807">
        <v>534.22485138000002</v>
      </c>
      <c r="F1807">
        <v>195.8</v>
      </c>
      <c r="G1807">
        <v>10.0013881000084</v>
      </c>
      <c r="H1807">
        <v>2.0384040215738399</v>
      </c>
      <c r="I1807">
        <v>-2.3910848341506901</v>
      </c>
      <c r="J1807">
        <v>1.0817281241015699</v>
      </c>
      <c r="K1807">
        <v>187.47958251793</v>
      </c>
      <c r="L1807">
        <v>173.52080307278899</v>
      </c>
      <c r="M1807">
        <v>62.531281961574898</v>
      </c>
      <c r="N1807">
        <v>0.37546830601249498</v>
      </c>
      <c r="O1807">
        <v>6.7415730337078497</v>
      </c>
      <c r="P1807">
        <v>43.233357717629801</v>
      </c>
      <c r="Q1807">
        <v>3.2081292303820001E-2</v>
      </c>
    </row>
    <row r="1808" spans="1:17" hidden="1" x14ac:dyDescent="0.3">
      <c r="A1808" t="s">
        <v>3794</v>
      </c>
      <c r="B1808" t="s">
        <v>3795</v>
      </c>
      <c r="C1808" t="str">
        <f>IFERROR(VLOOKUP(Table1[[#This Row],[Ticker]],[1]!Table2[[Symbol]:[Industry]],2,FALSE),"-")</f>
        <v>-</v>
      </c>
      <c r="D1808" t="s">
        <v>51</v>
      </c>
      <c r="E1808">
        <v>532.88738999999998</v>
      </c>
      <c r="F1808">
        <v>149.31</v>
      </c>
      <c r="G1808">
        <v>-2.2403701417497901</v>
      </c>
      <c r="H1808">
        <v>21.6715349116261</v>
      </c>
      <c r="I1808">
        <v>8.1000268847061392</v>
      </c>
      <c r="J1808">
        <v>22.603583610274601</v>
      </c>
      <c r="K1808">
        <v>122.96746061360901</v>
      </c>
      <c r="L1808">
        <v>118.537215208503</v>
      </c>
      <c r="M1808">
        <v>67.750439008265104</v>
      </c>
      <c r="N1808">
        <v>3.7457589830438298</v>
      </c>
      <c r="O1808">
        <v>7.8293483356774498</v>
      </c>
      <c r="P1808">
        <v>52.512768130745599</v>
      </c>
      <c r="Q1808">
        <v>6.4452962873267003E-2</v>
      </c>
    </row>
    <row r="1809" spans="1:17" hidden="1" x14ac:dyDescent="0.3">
      <c r="A1809" t="s">
        <v>3796</v>
      </c>
      <c r="B1809" t="s">
        <v>3797</v>
      </c>
      <c r="C1809" t="str">
        <f>IFERROR(VLOOKUP(Table1[[#This Row],[Ticker]],[1]!Table2[[Symbol]:[Industry]],2,FALSE),"-")</f>
        <v>-</v>
      </c>
      <c r="D1809" t="s">
        <v>51</v>
      </c>
      <c r="E1809">
        <v>530.77097700000002</v>
      </c>
      <c r="F1809">
        <v>417.45</v>
      </c>
      <c r="G1809">
        <v>-69.355754757134406</v>
      </c>
      <c r="H1809">
        <v>-10.5681745657874</v>
      </c>
      <c r="I1809">
        <v>-27.784345128217701</v>
      </c>
      <c r="J1809">
        <v>2.9320359158530001</v>
      </c>
      <c r="K1809">
        <v>437.735190244401</v>
      </c>
      <c r="L1809">
        <v>507.62252059749198</v>
      </c>
      <c r="M1809">
        <v>57.678604812055397</v>
      </c>
      <c r="N1809">
        <v>0.63575224013458997</v>
      </c>
      <c r="O1809">
        <v>81.985866570846795</v>
      </c>
      <c r="P1809">
        <v>17.4426782951188</v>
      </c>
      <c r="Q1809">
        <v>-2.8693952081524001E-2</v>
      </c>
    </row>
    <row r="1810" spans="1:17" hidden="1" x14ac:dyDescent="0.3">
      <c r="A1810" t="s">
        <v>3798</v>
      </c>
      <c r="B1810" t="s">
        <v>3799</v>
      </c>
      <c r="C1810" t="str">
        <f>IFERROR(VLOOKUP(Table1[[#This Row],[Ticker]],[1]!Table2[[Symbol]:[Industry]],2,FALSE),"-")</f>
        <v>-</v>
      </c>
      <c r="D1810" t="s">
        <v>303</v>
      </c>
      <c r="E1810">
        <v>529.51570749999996</v>
      </c>
      <c r="F1810">
        <v>662.35</v>
      </c>
      <c r="G1810">
        <v>63.052356499600599</v>
      </c>
      <c r="H1810">
        <v>5.27619313947429</v>
      </c>
      <c r="I1810">
        <v>-6.4529491222211002</v>
      </c>
      <c r="J1810">
        <v>0.31636875785696</v>
      </c>
      <c r="K1810">
        <v>630.21819589134498</v>
      </c>
      <c r="L1810">
        <v>569.91939430132402</v>
      </c>
      <c r="M1810">
        <v>58.173656276790197</v>
      </c>
      <c r="N1810">
        <v>1.54940392948906</v>
      </c>
      <c r="O1810">
        <v>17.913489846757699</v>
      </c>
      <c r="P1810">
        <v>97.716417910447703</v>
      </c>
      <c r="Q1810">
        <v>0.19592455836230499</v>
      </c>
    </row>
    <row r="1811" spans="1:17" hidden="1" x14ac:dyDescent="0.3">
      <c r="A1811" t="s">
        <v>3800</v>
      </c>
      <c r="B1811" t="s">
        <v>3801</v>
      </c>
      <c r="C1811" t="str">
        <f>IFERROR(VLOOKUP(Table1[[#This Row],[Ticker]],[1]!Table2[[Symbol]:[Industry]],2,FALSE),"-")</f>
        <v>-</v>
      </c>
      <c r="D1811" t="s">
        <v>248</v>
      </c>
      <c r="E1811">
        <v>528.64985730000001</v>
      </c>
      <c r="F1811">
        <v>234.46</v>
      </c>
      <c r="G1811">
        <v>95.586552935173202</v>
      </c>
      <c r="H1811">
        <v>18.471173653976901</v>
      </c>
      <c r="I1811">
        <v>-9.6642487572630902</v>
      </c>
      <c r="J1811">
        <v>-4.30832061380488</v>
      </c>
      <c r="K1811">
        <v>207.44970805701999</v>
      </c>
      <c r="L1811">
        <v>184.853283913995</v>
      </c>
      <c r="M1811">
        <v>59.735530415507903</v>
      </c>
      <c r="N1811">
        <v>1.4751211269053801</v>
      </c>
      <c r="O1811">
        <v>19.423355796297798</v>
      </c>
      <c r="P1811">
        <v>133.06163021868699</v>
      </c>
      <c r="Q1811">
        <v>0.115521127980519</v>
      </c>
    </row>
    <row r="1812" spans="1:17" hidden="1" x14ac:dyDescent="0.3">
      <c r="A1812" t="s">
        <v>3802</v>
      </c>
      <c r="B1812" t="s">
        <v>3803</v>
      </c>
      <c r="C1812" t="str">
        <f>IFERROR(VLOOKUP(Table1[[#This Row],[Ticker]],[1]!Table2[[Symbol]:[Industry]],2,FALSE),"-")</f>
        <v>-</v>
      </c>
      <c r="D1812" t="s">
        <v>1765</v>
      </c>
      <c r="E1812">
        <v>527.82350399999996</v>
      </c>
      <c r="F1812">
        <v>388.7</v>
      </c>
      <c r="G1812">
        <v>-56.942605254226798</v>
      </c>
      <c r="H1812">
        <v>-6.1557254325700601</v>
      </c>
      <c r="I1812">
        <v>-37.195893484029703</v>
      </c>
      <c r="J1812">
        <v>-0.39271573183064001</v>
      </c>
      <c r="K1812">
        <v>402.717574565858</v>
      </c>
      <c r="L1812">
        <v>419.53967173791801</v>
      </c>
      <c r="M1812">
        <v>48.504830789961801</v>
      </c>
      <c r="N1812">
        <v>0.63789923409576399</v>
      </c>
      <c r="O1812">
        <v>48.700797530228897</v>
      </c>
      <c r="P1812">
        <v>23.730701893999601</v>
      </c>
    </row>
    <row r="1813" spans="1:17" hidden="1" x14ac:dyDescent="0.3">
      <c r="A1813" t="s">
        <v>3804</v>
      </c>
      <c r="B1813" t="s">
        <v>3805</v>
      </c>
      <c r="C1813" t="str">
        <f>IFERROR(VLOOKUP(Table1[[#This Row],[Ticker]],[1]!Table2[[Symbol]:[Industry]],2,FALSE),"-")</f>
        <v>-</v>
      </c>
      <c r="D1813" t="s">
        <v>72</v>
      </c>
      <c r="E1813">
        <v>521.96864500000004</v>
      </c>
      <c r="F1813">
        <v>145.75</v>
      </c>
      <c r="G1813">
        <v>286.21618358143201</v>
      </c>
      <c r="H1813">
        <v>5.35634397999317</v>
      </c>
      <c r="I1813">
        <v>229.756762777837</v>
      </c>
      <c r="J1813">
        <v>5.6731324824550704</v>
      </c>
      <c r="K1813">
        <v>128.949619124896</v>
      </c>
      <c r="L1813">
        <v>87.799977804393507</v>
      </c>
      <c r="M1813">
        <v>68.154101849784595</v>
      </c>
      <c r="N1813">
        <v>0.67993292342090506</v>
      </c>
      <c r="O1813">
        <v>7.8559176672384101</v>
      </c>
      <c r="P1813">
        <v>316.07193833856599</v>
      </c>
      <c r="Q1813">
        <v>0.14059998587549399</v>
      </c>
    </row>
    <row r="1814" spans="1:17" hidden="1" x14ac:dyDescent="0.3">
      <c r="A1814" t="s">
        <v>3806</v>
      </c>
      <c r="B1814" t="s">
        <v>3807</v>
      </c>
      <c r="C1814" t="str">
        <f>IFERROR(VLOOKUP(Table1[[#This Row],[Ticker]],[1]!Table2[[Symbol]:[Industry]],2,FALSE),"-")</f>
        <v>-</v>
      </c>
      <c r="D1814" t="s">
        <v>21</v>
      </c>
      <c r="E1814">
        <v>520.91</v>
      </c>
      <c r="F1814">
        <v>400.7</v>
      </c>
      <c r="G1814">
        <v>132.03967007946599</v>
      </c>
      <c r="H1814">
        <v>7.8723447992907403</v>
      </c>
      <c r="I1814">
        <v>65.784579396220394</v>
      </c>
      <c r="J1814">
        <v>-2.1477366875330302</v>
      </c>
      <c r="K1814">
        <v>357.64280048347001</v>
      </c>
      <c r="L1814">
        <v>259.67996102616502</v>
      </c>
      <c r="M1814">
        <v>44.923004144817</v>
      </c>
      <c r="N1814">
        <v>0.298597044101654</v>
      </c>
      <c r="O1814">
        <v>14.225106064387299</v>
      </c>
      <c r="Q1814">
        <v>0.18046055139509501</v>
      </c>
    </row>
    <row r="1815" spans="1:17" hidden="1" x14ac:dyDescent="0.3">
      <c r="A1815" t="s">
        <v>3808</v>
      </c>
      <c r="B1815" t="s">
        <v>3809</v>
      </c>
      <c r="C1815" t="str">
        <f>IFERROR(VLOOKUP(Table1[[#This Row],[Ticker]],[1]!Table2[[Symbol]:[Industry]],2,FALSE),"-")</f>
        <v>-</v>
      </c>
      <c r="D1815" t="s">
        <v>21</v>
      </c>
      <c r="E1815">
        <v>520.77284996000003</v>
      </c>
      <c r="F1815">
        <v>354.8</v>
      </c>
      <c r="G1815">
        <v>-13.0107028882063</v>
      </c>
      <c r="H1815">
        <v>-10.313579516234499</v>
      </c>
      <c r="I1815">
        <v>19.687115712412201</v>
      </c>
      <c r="J1815">
        <v>-0.59863245620736905</v>
      </c>
      <c r="K1815">
        <v>368.14247166943198</v>
      </c>
      <c r="L1815">
        <v>323.94417262155901</v>
      </c>
      <c r="M1815">
        <v>34.730665164192203</v>
      </c>
      <c r="N1815">
        <v>0.73691726165476601</v>
      </c>
      <c r="O1815">
        <v>26.747463359639202</v>
      </c>
      <c r="P1815">
        <v>49.075630252100801</v>
      </c>
    </row>
    <row r="1816" spans="1:17" hidden="1" x14ac:dyDescent="0.3">
      <c r="A1816" t="s">
        <v>3810</v>
      </c>
      <c r="B1816" t="s">
        <v>3811</v>
      </c>
      <c r="C1816" t="str">
        <f>IFERROR(VLOOKUP(Table1[[#This Row],[Ticker]],[1]!Table2[[Symbol]:[Industry]],2,FALSE),"-")</f>
        <v>-</v>
      </c>
      <c r="D1816" t="s">
        <v>127</v>
      </c>
      <c r="E1816">
        <v>520.25874999999996</v>
      </c>
      <c r="F1816">
        <v>301.25</v>
      </c>
      <c r="G1816">
        <v>53.3306240814183</v>
      </c>
      <c r="H1816">
        <v>21.873301017494001</v>
      </c>
      <c r="I1816">
        <v>2.1046962548221702</v>
      </c>
      <c r="J1816">
        <v>3.9201143738031599</v>
      </c>
      <c r="K1816">
        <v>259.727196688753</v>
      </c>
      <c r="L1816">
        <v>230.492620057126</v>
      </c>
      <c r="M1816">
        <v>78.666139132598204</v>
      </c>
      <c r="N1816">
        <v>1.15194233657683</v>
      </c>
      <c r="O1816">
        <v>0.24896265560165801</v>
      </c>
      <c r="P1816">
        <v>119.569970845481</v>
      </c>
      <c r="Q1816">
        <v>0.13469679511511101</v>
      </c>
    </row>
    <row r="1817" spans="1:17" hidden="1" x14ac:dyDescent="0.3">
      <c r="A1817" t="s">
        <v>3812</v>
      </c>
      <c r="B1817" t="s">
        <v>3813</v>
      </c>
      <c r="C1817" t="str">
        <f>IFERROR(VLOOKUP(Table1[[#This Row],[Ticker]],[1]!Table2[[Symbol]:[Industry]],2,FALSE),"-")</f>
        <v>-</v>
      </c>
      <c r="D1817" t="s">
        <v>528</v>
      </c>
      <c r="E1817">
        <v>520.17240456000002</v>
      </c>
      <c r="F1817">
        <v>30.9</v>
      </c>
      <c r="G1817">
        <v>73.545232626299494</v>
      </c>
      <c r="H1817">
        <v>-6.6681421070073501</v>
      </c>
      <c r="I1817">
        <v>51.007665282442801</v>
      </c>
      <c r="J1817">
        <v>-4.54889836118228</v>
      </c>
      <c r="K1817">
        <v>28.6795093543045</v>
      </c>
      <c r="L1817">
        <v>21.825252820571201</v>
      </c>
      <c r="M1817">
        <v>44.273016517693797</v>
      </c>
      <c r="N1817">
        <v>0.82643237529704205</v>
      </c>
      <c r="O1817">
        <v>26.634304207119701</v>
      </c>
      <c r="P1817">
        <v>134.98098859315499</v>
      </c>
      <c r="Q1817">
        <v>8.1276366963938002E-2</v>
      </c>
    </row>
    <row r="1818" spans="1:17" hidden="1" x14ac:dyDescent="0.3">
      <c r="A1818" t="s">
        <v>3814</v>
      </c>
      <c r="B1818" t="s">
        <v>3815</v>
      </c>
      <c r="C1818" t="str">
        <f>IFERROR(VLOOKUP(Table1[[#This Row],[Ticker]],[1]!Table2[[Symbol]:[Industry]],2,FALSE),"-")</f>
        <v>-</v>
      </c>
      <c r="D1818" t="s">
        <v>133</v>
      </c>
      <c r="E1818">
        <v>520.03164603000005</v>
      </c>
      <c r="F1818">
        <v>208.55</v>
      </c>
      <c r="G1818">
        <v>87.497033153235506</v>
      </c>
      <c r="H1818">
        <v>-13.9382194743387</v>
      </c>
      <c r="I1818">
        <v>44.814161751100997</v>
      </c>
      <c r="J1818">
        <v>1.5407511589202101</v>
      </c>
      <c r="K1818">
        <v>191.83385732450299</v>
      </c>
      <c r="L1818">
        <v>159.26151814841501</v>
      </c>
      <c r="M1818">
        <v>71.897200262958805</v>
      </c>
      <c r="N1818">
        <v>0.41139671217152401</v>
      </c>
      <c r="O1818">
        <v>11.963557899784201</v>
      </c>
      <c r="P1818">
        <v>148.27380952380901</v>
      </c>
    </row>
    <row r="1819" spans="1:17" hidden="1" x14ac:dyDescent="0.3">
      <c r="A1819" t="s">
        <v>3816</v>
      </c>
      <c r="B1819" t="s">
        <v>3817</v>
      </c>
      <c r="C1819" t="str">
        <f>IFERROR(VLOOKUP(Table1[[#This Row],[Ticker]],[1]!Table2[[Symbol]:[Industry]],2,FALSE),"-")</f>
        <v>-</v>
      </c>
      <c r="D1819" t="s">
        <v>51</v>
      </c>
      <c r="E1819">
        <v>518.57751403199995</v>
      </c>
      <c r="F1819">
        <v>67.67</v>
      </c>
      <c r="G1819">
        <v>81.151417054527499</v>
      </c>
      <c r="H1819">
        <v>-3.1077190889556898</v>
      </c>
      <c r="I1819">
        <v>3.3910100339082301</v>
      </c>
      <c r="J1819">
        <v>6.9507822520403204</v>
      </c>
      <c r="K1819">
        <v>60.5856497913136</v>
      </c>
      <c r="L1819">
        <v>50.9636222308133</v>
      </c>
      <c r="M1819">
        <v>65.206903560120793</v>
      </c>
      <c r="N1819">
        <v>0.63546530995940798</v>
      </c>
      <c r="O1819">
        <v>14.8219299541894</v>
      </c>
      <c r="P1819">
        <v>121.868852459016</v>
      </c>
      <c r="Q1819">
        <v>7.0772370928371006E-2</v>
      </c>
    </row>
    <row r="1820" spans="1:17" hidden="1" x14ac:dyDescent="0.3">
      <c r="A1820" t="s">
        <v>3818</v>
      </c>
      <c r="B1820" t="s">
        <v>3819</v>
      </c>
      <c r="C1820" t="str">
        <f>IFERROR(VLOOKUP(Table1[[#This Row],[Ticker]],[1]!Table2[[Symbol]:[Industry]],2,FALSE),"-")</f>
        <v>-</v>
      </c>
      <c r="D1820" t="s">
        <v>54</v>
      </c>
      <c r="E1820">
        <v>518.50120140000001</v>
      </c>
      <c r="F1820">
        <v>121.5</v>
      </c>
      <c r="G1820">
        <v>-38.742143958484199</v>
      </c>
      <c r="H1820">
        <v>3.2468526407946401</v>
      </c>
      <c r="I1820">
        <v>-21.587333190430101</v>
      </c>
      <c r="J1820">
        <v>4.4745813366049898</v>
      </c>
      <c r="M1820">
        <v>69.965257638850005</v>
      </c>
      <c r="O1820">
        <v>10.2880658436214</v>
      </c>
      <c r="P1820">
        <v>31.053823751483101</v>
      </c>
    </row>
    <row r="1821" spans="1:17" hidden="1" x14ac:dyDescent="0.3">
      <c r="A1821" t="s">
        <v>3820</v>
      </c>
      <c r="B1821" t="s">
        <v>3821</v>
      </c>
      <c r="C1821" t="str">
        <f>IFERROR(VLOOKUP(Table1[[#This Row],[Ticker]],[1]!Table2[[Symbol]:[Industry]],2,FALSE),"-")</f>
        <v>-</v>
      </c>
      <c r="D1821" t="s">
        <v>136</v>
      </c>
      <c r="E1821">
        <v>517.79047324999999</v>
      </c>
      <c r="F1821">
        <v>334.45</v>
      </c>
      <c r="G1821">
        <v>0.53410879062387195</v>
      </c>
      <c r="H1821">
        <v>-1.7643652352166801</v>
      </c>
      <c r="I1821">
        <v>73.622175788078493</v>
      </c>
      <c r="J1821">
        <v>-3.36873568134392</v>
      </c>
      <c r="K1821">
        <v>329.15002936402402</v>
      </c>
      <c r="L1821">
        <v>263.81098414520898</v>
      </c>
      <c r="M1821">
        <v>42.181536239948798</v>
      </c>
      <c r="N1821">
        <v>0.45608838169236299</v>
      </c>
      <c r="O1821">
        <v>19.808641052474201</v>
      </c>
      <c r="P1821">
        <v>154.334600760456</v>
      </c>
    </row>
    <row r="1822" spans="1:17" hidden="1" x14ac:dyDescent="0.3">
      <c r="A1822" t="s">
        <v>3822</v>
      </c>
      <c r="B1822" t="s">
        <v>3823</v>
      </c>
      <c r="C1822" t="str">
        <f>IFERROR(VLOOKUP(Table1[[#This Row],[Ticker]],[1]!Table2[[Symbol]:[Industry]],2,FALSE),"-")</f>
        <v>-</v>
      </c>
      <c r="D1822" t="s">
        <v>632</v>
      </c>
      <c r="E1822">
        <v>517.27674509999997</v>
      </c>
      <c r="F1822">
        <v>272.3</v>
      </c>
      <c r="G1822">
        <v>81.393275498877998</v>
      </c>
      <c r="H1822">
        <v>14.1102590150122</v>
      </c>
      <c r="I1822">
        <v>25.312233912592301</v>
      </c>
      <c r="J1822">
        <v>-7.7532942239977203</v>
      </c>
      <c r="K1822">
        <v>252.774196098088</v>
      </c>
      <c r="L1822">
        <v>197.15762648595501</v>
      </c>
      <c r="M1822">
        <v>43.568266775426203</v>
      </c>
      <c r="N1822">
        <v>0.82306466474565498</v>
      </c>
      <c r="O1822">
        <v>15.662871832537601</v>
      </c>
      <c r="P1822">
        <v>134.741379310344</v>
      </c>
    </row>
    <row r="1823" spans="1:17" hidden="1" x14ac:dyDescent="0.3">
      <c r="A1823" t="s">
        <v>3824</v>
      </c>
      <c r="B1823" t="s">
        <v>3825</v>
      </c>
      <c r="C1823" t="str">
        <f>IFERROR(VLOOKUP(Table1[[#This Row],[Ticker]],[1]!Table2[[Symbol]:[Industry]],2,FALSE),"-")</f>
        <v>-</v>
      </c>
      <c r="D1823" t="s">
        <v>127</v>
      </c>
      <c r="E1823">
        <v>516.97984374999999</v>
      </c>
      <c r="F1823">
        <v>177.5</v>
      </c>
      <c r="G1823">
        <v>836.91984437140502</v>
      </c>
      <c r="H1823">
        <v>7.1666579199117297</v>
      </c>
      <c r="I1823">
        <v>23.189425020259701</v>
      </c>
      <c r="J1823">
        <v>5.9965527250768398</v>
      </c>
      <c r="K1823">
        <v>161.20271538548801</v>
      </c>
      <c r="L1823">
        <v>126.13953529841601</v>
      </c>
      <c r="M1823">
        <v>81.789896487544098</v>
      </c>
      <c r="N1823">
        <v>0.85713108808754102</v>
      </c>
      <c r="O1823">
        <v>19.8591549295774</v>
      </c>
      <c r="P1823">
        <v>866.77559912853997</v>
      </c>
      <c r="Q1823">
        <v>0.17900812887098</v>
      </c>
    </row>
    <row r="1824" spans="1:17" hidden="1" x14ac:dyDescent="0.3">
      <c r="A1824" t="s">
        <v>3826</v>
      </c>
      <c r="B1824" t="s">
        <v>3827</v>
      </c>
      <c r="C1824" t="str">
        <f>IFERROR(VLOOKUP(Table1[[#This Row],[Ticker]],[1]!Table2[[Symbol]:[Industry]],2,FALSE),"-")</f>
        <v>-</v>
      </c>
      <c r="D1824" t="s">
        <v>113</v>
      </c>
      <c r="E1824">
        <v>514.46024999999997</v>
      </c>
      <c r="F1824">
        <v>34297.35</v>
      </c>
      <c r="G1824">
        <v>159.085694274036</v>
      </c>
      <c r="H1824">
        <v>12.7236639187851</v>
      </c>
      <c r="I1824">
        <v>62.808482055869902</v>
      </c>
      <c r="J1824">
        <v>4.9855671195602804</v>
      </c>
      <c r="K1824">
        <v>28050.415811412098</v>
      </c>
      <c r="L1824">
        <v>21224.084144767701</v>
      </c>
      <c r="M1824">
        <v>86.447807014519398</v>
      </c>
      <c r="N1824">
        <v>0.64598683450744898</v>
      </c>
      <c r="O1824">
        <v>13.1282737587598</v>
      </c>
      <c r="P1824">
        <v>249.56988370552301</v>
      </c>
      <c r="Q1824">
        <v>8.3445261981067997E-2</v>
      </c>
    </row>
    <row r="1825" spans="1:17" hidden="1" x14ac:dyDescent="0.3">
      <c r="A1825" t="s">
        <v>3828</v>
      </c>
      <c r="B1825" t="s">
        <v>3829</v>
      </c>
      <c r="C1825" t="str">
        <f>IFERROR(VLOOKUP(Table1[[#This Row],[Ticker]],[1]!Table2[[Symbol]:[Industry]],2,FALSE),"-")</f>
        <v>-</v>
      </c>
      <c r="D1825" t="s">
        <v>46</v>
      </c>
      <c r="E1825">
        <v>514.12574683800005</v>
      </c>
      <c r="F1825">
        <v>39.21</v>
      </c>
      <c r="G1825">
        <v>96.1384815541047</v>
      </c>
      <c r="H1825">
        <v>44.755186117563099</v>
      </c>
      <c r="I1825">
        <v>-28.8292862350695</v>
      </c>
      <c r="J1825">
        <v>9.0352395650179798</v>
      </c>
      <c r="K1825">
        <v>29.906588040956901</v>
      </c>
      <c r="L1825">
        <v>28.259990307607801</v>
      </c>
      <c r="M1825">
        <v>98.048530491852404</v>
      </c>
      <c r="N1825">
        <v>0.88925051412122702</v>
      </c>
      <c r="O1825">
        <v>31.726600357051701</v>
      </c>
      <c r="Q1825">
        <v>0.16358515400448601</v>
      </c>
    </row>
    <row r="1826" spans="1:17" hidden="1" x14ac:dyDescent="0.3">
      <c r="A1826" t="s">
        <v>3830</v>
      </c>
      <c r="B1826" t="s">
        <v>3831</v>
      </c>
      <c r="C1826" t="str">
        <f>IFERROR(VLOOKUP(Table1[[#This Row],[Ticker]],[1]!Table2[[Symbol]:[Industry]],2,FALSE),"-")</f>
        <v>-</v>
      </c>
      <c r="D1826" t="s">
        <v>72</v>
      </c>
      <c r="E1826">
        <v>513.87932594999995</v>
      </c>
      <c r="F1826">
        <v>720.75</v>
      </c>
      <c r="G1826">
        <v>38.543777953145899</v>
      </c>
      <c r="H1826">
        <v>5.52711474229974</v>
      </c>
      <c r="I1826">
        <v>10.926843317952301</v>
      </c>
      <c r="J1826">
        <v>15.933410781724101</v>
      </c>
      <c r="K1826">
        <v>628.64166306397897</v>
      </c>
      <c r="L1826">
        <v>561.801053801384</v>
      </c>
      <c r="M1826">
        <v>85.800389546009498</v>
      </c>
      <c r="N1826">
        <v>2.7816243989196998</v>
      </c>
      <c r="O1826">
        <v>5.5844606312868503</v>
      </c>
      <c r="P1826">
        <v>94.770976895014101</v>
      </c>
      <c r="Q1826">
        <v>7.5038035869526995E-2</v>
      </c>
    </row>
    <row r="1827" spans="1:17" hidden="1" x14ac:dyDescent="0.3">
      <c r="A1827" t="s">
        <v>3832</v>
      </c>
      <c r="B1827" t="s">
        <v>3833</v>
      </c>
      <c r="C1827" t="str">
        <f>IFERROR(VLOOKUP(Table1[[#This Row],[Ticker]],[1]!Table2[[Symbol]:[Industry]],2,FALSE),"-")</f>
        <v>-</v>
      </c>
      <c r="D1827" t="s">
        <v>2262</v>
      </c>
      <c r="E1827">
        <v>513.57240000000002</v>
      </c>
      <c r="F1827">
        <v>118.8</v>
      </c>
      <c r="G1827">
        <v>-15.679877774914299</v>
      </c>
      <c r="H1827">
        <v>-7.8315616708403697</v>
      </c>
      <c r="I1827">
        <v>-9.4414915770854897</v>
      </c>
      <c r="J1827">
        <v>-4.3531687357065998</v>
      </c>
      <c r="K1827">
        <v>133.71618119249499</v>
      </c>
      <c r="L1827">
        <v>121.525874990191</v>
      </c>
      <c r="M1827">
        <v>35.888053381076297</v>
      </c>
      <c r="N1827">
        <v>2.7496603572960301</v>
      </c>
      <c r="O1827">
        <v>56.397306397306401</v>
      </c>
      <c r="P1827">
        <v>42.617046818727403</v>
      </c>
      <c r="Q1827">
        <v>9.2216236271408E-2</v>
      </c>
    </row>
    <row r="1828" spans="1:17" hidden="1" x14ac:dyDescent="0.3">
      <c r="A1828" t="s">
        <v>3834</v>
      </c>
      <c r="B1828" t="s">
        <v>3835</v>
      </c>
      <c r="C1828" t="str">
        <f>IFERROR(VLOOKUP(Table1[[#This Row],[Ticker]],[1]!Table2[[Symbol]:[Industry]],2,FALSE),"-")</f>
        <v>-</v>
      </c>
      <c r="D1828" t="s">
        <v>139</v>
      </c>
      <c r="E1828">
        <v>509.99139863999898</v>
      </c>
      <c r="F1828">
        <v>36.18</v>
      </c>
      <c r="G1828">
        <v>108.17056103233899</v>
      </c>
      <c r="H1828">
        <v>-26.7506312184446</v>
      </c>
      <c r="I1828">
        <v>26.990175702039402</v>
      </c>
      <c r="J1828">
        <v>3.1633922227148101</v>
      </c>
      <c r="K1828">
        <v>38.587580891670797</v>
      </c>
      <c r="L1828">
        <v>31.936266090967901</v>
      </c>
      <c r="M1828">
        <v>59.682677612183703</v>
      </c>
      <c r="N1828">
        <v>1.8348755558871199</v>
      </c>
      <c r="O1828">
        <v>46.5174129353233</v>
      </c>
      <c r="P1828">
        <v>174.09090909090901</v>
      </c>
      <c r="Q1828">
        <v>1.3892971604071E-2</v>
      </c>
    </row>
    <row r="1829" spans="1:17" hidden="1" x14ac:dyDescent="0.3">
      <c r="A1829" t="s">
        <v>3836</v>
      </c>
      <c r="B1829" t="s">
        <v>3837</v>
      </c>
      <c r="C1829" t="str">
        <f>IFERROR(VLOOKUP(Table1[[#This Row],[Ticker]],[1]!Table2[[Symbol]:[Industry]],2,FALSE),"-")</f>
        <v>-</v>
      </c>
      <c r="D1829" t="s">
        <v>46</v>
      </c>
      <c r="E1829">
        <v>509.77872996000002</v>
      </c>
      <c r="F1829">
        <v>18.91</v>
      </c>
      <c r="G1829">
        <v>204.24318517219399</v>
      </c>
      <c r="H1829">
        <v>29.3288943887503</v>
      </c>
      <c r="I1829">
        <v>61.1042030697432</v>
      </c>
      <c r="J1829">
        <v>10.8215228245073</v>
      </c>
      <c r="K1829">
        <v>13.9954138303028</v>
      </c>
      <c r="L1829">
        <v>11.177381237283001</v>
      </c>
      <c r="M1829">
        <v>68.795929319059894</v>
      </c>
      <c r="N1829">
        <v>1.7643622335818401</v>
      </c>
      <c r="O1829">
        <v>9.7303014278159594</v>
      </c>
      <c r="P1829">
        <v>241.33574007220199</v>
      </c>
      <c r="Q1829">
        <v>0.12555215545524101</v>
      </c>
    </row>
    <row r="1830" spans="1:17" hidden="1" x14ac:dyDescent="0.3">
      <c r="A1830" t="s">
        <v>3838</v>
      </c>
      <c r="B1830" t="s">
        <v>3839</v>
      </c>
      <c r="C1830" t="str">
        <f>IFERROR(VLOOKUP(Table1[[#This Row],[Ticker]],[1]!Table2[[Symbol]:[Industry]],2,FALSE),"-")</f>
        <v>-</v>
      </c>
      <c r="D1830" t="s">
        <v>262</v>
      </c>
      <c r="E1830">
        <v>508.87529999999998</v>
      </c>
      <c r="F1830">
        <v>1270.5999999999999</v>
      </c>
      <c r="G1830">
        <v>7.3654774908271197</v>
      </c>
      <c r="H1830">
        <v>-12.766670499021901</v>
      </c>
      <c r="I1830">
        <v>-23.124293419796899</v>
      </c>
      <c r="J1830">
        <v>-2.3199918912226898</v>
      </c>
      <c r="K1830">
        <v>1362.7849640239899</v>
      </c>
      <c r="L1830">
        <v>1322.9663491026799</v>
      </c>
      <c r="M1830">
        <v>36.130514542420997</v>
      </c>
      <c r="N1830">
        <v>0.46316682761759398</v>
      </c>
      <c r="O1830">
        <v>30.721706280497401</v>
      </c>
      <c r="P1830">
        <v>39.626373626373599</v>
      </c>
      <c r="Q1830">
        <v>7.4562850835148006E-2</v>
      </c>
    </row>
    <row r="1831" spans="1:17" hidden="1" x14ac:dyDescent="0.3">
      <c r="A1831" t="s">
        <v>3840</v>
      </c>
      <c r="B1831" t="s">
        <v>3841</v>
      </c>
      <c r="C1831" t="str">
        <f>IFERROR(VLOOKUP(Table1[[#This Row],[Ticker]],[1]!Table2[[Symbol]:[Industry]],2,FALSE),"-")</f>
        <v>-</v>
      </c>
      <c r="D1831" t="s">
        <v>1470</v>
      </c>
      <c r="E1831">
        <v>508.793636225</v>
      </c>
      <c r="F1831">
        <v>470.05</v>
      </c>
      <c r="G1831">
        <v>14.775014473634799</v>
      </c>
      <c r="H1831">
        <v>10.079223073320099</v>
      </c>
      <c r="I1831">
        <v>45.352183112466399</v>
      </c>
      <c r="J1831">
        <v>-5.3732109221357396</v>
      </c>
      <c r="K1831">
        <v>416.54054411842202</v>
      </c>
      <c r="L1831">
        <v>342.476593151114</v>
      </c>
      <c r="M1831">
        <v>55.626393898391903</v>
      </c>
      <c r="N1831">
        <v>0.33759407897315102</v>
      </c>
      <c r="O1831">
        <v>10.626529092649699</v>
      </c>
      <c r="P1831">
        <v>113.65909090909</v>
      </c>
      <c r="Q1831">
        <v>0.16208039505108299</v>
      </c>
    </row>
    <row r="1832" spans="1:17" hidden="1" x14ac:dyDescent="0.3">
      <c r="A1832" t="s">
        <v>3842</v>
      </c>
      <c r="B1832" t="s">
        <v>3843</v>
      </c>
      <c r="C1832" t="str">
        <f>IFERROR(VLOOKUP(Table1[[#This Row],[Ticker]],[1]!Table2[[Symbol]:[Industry]],2,FALSE),"-")</f>
        <v>-</v>
      </c>
      <c r="D1832" t="s">
        <v>139</v>
      </c>
      <c r="E1832">
        <v>507.50039817599998</v>
      </c>
      <c r="F1832">
        <v>125.04</v>
      </c>
      <c r="G1832">
        <v>274.80443941762201</v>
      </c>
      <c r="H1832">
        <v>52.498829029273203</v>
      </c>
      <c r="I1832">
        <v>86.565988281835999</v>
      </c>
      <c r="J1832">
        <v>18.708846768169298</v>
      </c>
      <c r="K1832">
        <v>92.723564825466298</v>
      </c>
      <c r="L1832">
        <v>69.623340646007804</v>
      </c>
      <c r="M1832">
        <v>87.108058086016896</v>
      </c>
      <c r="N1832">
        <v>2.5992238987705298</v>
      </c>
      <c r="O1832">
        <v>0</v>
      </c>
      <c r="P1832">
        <v>363.11111111111097</v>
      </c>
      <c r="Q1832">
        <v>0.179277126161106</v>
      </c>
    </row>
    <row r="1833" spans="1:17" hidden="1" x14ac:dyDescent="0.3">
      <c r="A1833" t="s">
        <v>3844</v>
      </c>
      <c r="B1833" t="s">
        <v>3845</v>
      </c>
      <c r="C1833" t="str">
        <f>IFERROR(VLOOKUP(Table1[[#This Row],[Ticker]],[1]!Table2[[Symbol]:[Industry]],2,FALSE),"-")</f>
        <v>-</v>
      </c>
      <c r="D1833" t="s">
        <v>259</v>
      </c>
      <c r="E1833">
        <v>506.27771963999999</v>
      </c>
      <c r="F1833">
        <v>456.4</v>
      </c>
      <c r="G1833">
        <v>-50.065544966924598</v>
      </c>
      <c r="H1833">
        <v>-16.108647902417001</v>
      </c>
      <c r="I1833">
        <v>-42.802789459636898</v>
      </c>
      <c r="J1833">
        <v>-6.08913302981043</v>
      </c>
      <c r="K1833">
        <v>499.01501793231199</v>
      </c>
      <c r="L1833">
        <v>522.44512676961199</v>
      </c>
      <c r="M1833">
        <v>31.5593930896245</v>
      </c>
      <c r="N1833">
        <v>0.55186846038863901</v>
      </c>
      <c r="O1833">
        <v>87.5</v>
      </c>
      <c r="P1833">
        <v>19.492080115198299</v>
      </c>
      <c r="Q1833">
        <v>0.24872710782167701</v>
      </c>
    </row>
    <row r="1834" spans="1:17" hidden="1" x14ac:dyDescent="0.3">
      <c r="A1834" t="s">
        <v>3846</v>
      </c>
      <c r="B1834" t="s">
        <v>3847</v>
      </c>
      <c r="C1834" t="str">
        <f>IFERROR(VLOOKUP(Table1[[#This Row],[Ticker]],[1]!Table2[[Symbol]:[Industry]],2,FALSE),"-")</f>
        <v>-</v>
      </c>
      <c r="D1834" t="s">
        <v>54</v>
      </c>
      <c r="E1834">
        <v>505.71</v>
      </c>
      <c r="F1834">
        <v>365</v>
      </c>
      <c r="G1834">
        <v>25.993946353027798</v>
      </c>
      <c r="H1834">
        <v>-7.8520455364389701</v>
      </c>
      <c r="I1834">
        <v>22.184495774408202</v>
      </c>
      <c r="J1834">
        <v>-0.47601092732661798</v>
      </c>
      <c r="K1834">
        <v>360.74003983395301</v>
      </c>
      <c r="L1834">
        <v>306.83464719186401</v>
      </c>
      <c r="M1834">
        <v>42.972954085151002</v>
      </c>
      <c r="N1834">
        <v>0.32410641734745099</v>
      </c>
      <c r="O1834">
        <v>13.6027397260273</v>
      </c>
      <c r="P1834">
        <v>58.695652173912997</v>
      </c>
    </row>
    <row r="1835" spans="1:17" hidden="1" x14ac:dyDescent="0.3">
      <c r="A1835" t="s">
        <v>3848</v>
      </c>
      <c r="B1835" t="s">
        <v>3849</v>
      </c>
      <c r="C1835" t="str">
        <f>IFERROR(VLOOKUP(Table1[[#This Row],[Ticker]],[1]!Table2[[Symbol]:[Industry]],2,FALSE),"-")</f>
        <v>-</v>
      </c>
      <c r="D1835" t="s">
        <v>127</v>
      </c>
      <c r="E1835">
        <v>505.66572000000002</v>
      </c>
      <c r="F1835">
        <v>18.989999999999998</v>
      </c>
      <c r="G1835">
        <v>172.37236195374001</v>
      </c>
      <c r="H1835">
        <v>-2.9002981641079599</v>
      </c>
      <c r="I1835">
        <v>-6.61155851421994</v>
      </c>
      <c r="J1835">
        <v>-4.1058922287600099</v>
      </c>
      <c r="K1835">
        <v>19.513569054080001</v>
      </c>
      <c r="L1835">
        <v>16.664510131792301</v>
      </c>
      <c r="M1835">
        <v>42.654127022849103</v>
      </c>
      <c r="N1835">
        <v>1.00317156856721</v>
      </c>
      <c r="O1835">
        <v>29.015271195365901</v>
      </c>
      <c r="P1835">
        <v>220.95774647887299</v>
      </c>
      <c r="Q1835">
        <v>0.14623786034800801</v>
      </c>
    </row>
    <row r="1836" spans="1:17" hidden="1" x14ac:dyDescent="0.3">
      <c r="A1836" t="s">
        <v>3850</v>
      </c>
      <c r="B1836" t="s">
        <v>3851</v>
      </c>
      <c r="C1836" t="str">
        <f>IFERROR(VLOOKUP(Table1[[#This Row],[Ticker]],[1]!Table2[[Symbol]:[Industry]],2,FALSE),"-")</f>
        <v>-</v>
      </c>
      <c r="D1836" t="s">
        <v>21</v>
      </c>
      <c r="E1836">
        <v>504.08500800000002</v>
      </c>
      <c r="F1836">
        <v>253.25</v>
      </c>
      <c r="G1836">
        <v>115.660483730504</v>
      </c>
      <c r="H1836">
        <v>-11.4875748014212</v>
      </c>
      <c r="I1836">
        <v>77.498079668448796</v>
      </c>
      <c r="J1836">
        <v>-2.3182850147763698</v>
      </c>
      <c r="K1836">
        <v>245.51587644658599</v>
      </c>
      <c r="L1836">
        <v>184.84832931891501</v>
      </c>
      <c r="M1836">
        <v>42.3105281620577</v>
      </c>
      <c r="N1836">
        <v>0.84418398784738502</v>
      </c>
      <c r="O1836">
        <v>12.975320829220101</v>
      </c>
      <c r="P1836">
        <v>169.41489361702099</v>
      </c>
      <c r="Q1836">
        <v>5.7184849476751003E-2</v>
      </c>
    </row>
    <row r="1837" spans="1:17" hidden="1" x14ac:dyDescent="0.3">
      <c r="A1837" t="s">
        <v>3852</v>
      </c>
      <c r="B1837" t="s">
        <v>3853</v>
      </c>
      <c r="C1837" t="str">
        <f>IFERROR(VLOOKUP(Table1[[#This Row],[Ticker]],[1]!Table2[[Symbol]:[Industry]],2,FALSE),"-")</f>
        <v>-</v>
      </c>
      <c r="D1837" t="s">
        <v>359</v>
      </c>
      <c r="E1837">
        <v>503.68655999999999</v>
      </c>
      <c r="F1837">
        <v>50.88</v>
      </c>
      <c r="G1837">
        <v>38.900464148338202</v>
      </c>
      <c r="H1837">
        <v>13.694617242801</v>
      </c>
      <c r="I1837">
        <v>-0.38306319437827502</v>
      </c>
      <c r="J1837">
        <v>5.8084138677364399</v>
      </c>
      <c r="K1837">
        <v>42.957924882138897</v>
      </c>
      <c r="L1837">
        <v>42.060423067537698</v>
      </c>
      <c r="M1837">
        <v>88.897870166147499</v>
      </c>
      <c r="N1837">
        <v>2.18757008163097</v>
      </c>
      <c r="O1837">
        <v>27.555031446540799</v>
      </c>
      <c r="P1837">
        <v>70.452261306532606</v>
      </c>
      <c r="Q1837">
        <v>5.6527037795672003E-2</v>
      </c>
    </row>
    <row r="1838" spans="1:17" hidden="1" x14ac:dyDescent="0.3">
      <c r="A1838" t="s">
        <v>3854</v>
      </c>
      <c r="B1838" t="s">
        <v>3855</v>
      </c>
      <c r="C1838" t="str">
        <f>IFERROR(VLOOKUP(Table1[[#This Row],[Ticker]],[1]!Table2[[Symbol]:[Industry]],2,FALSE),"-")</f>
        <v>-</v>
      </c>
      <c r="D1838" t="s">
        <v>632</v>
      </c>
      <c r="E1838">
        <v>503.54232304999999</v>
      </c>
      <c r="F1838">
        <v>190.25</v>
      </c>
      <c r="G1838">
        <v>-19.884656491238399</v>
      </c>
      <c r="H1838">
        <v>7.50907901503715</v>
      </c>
      <c r="I1838">
        <v>-9.1071514489223695</v>
      </c>
      <c r="J1838">
        <v>2.69681175722843</v>
      </c>
      <c r="K1838">
        <v>182.80820360098201</v>
      </c>
      <c r="L1838">
        <v>175.992348475131</v>
      </c>
      <c r="M1838">
        <v>54.791803822554002</v>
      </c>
      <c r="N1838">
        <v>1.0492018519356101</v>
      </c>
      <c r="O1838">
        <v>20.5781865965834</v>
      </c>
      <c r="P1838">
        <v>40.302359882005902</v>
      </c>
      <c r="Q1838">
        <v>9.1160306635987995E-2</v>
      </c>
    </row>
    <row r="1839" spans="1:17" hidden="1" x14ac:dyDescent="0.3">
      <c r="A1839" t="s">
        <v>3856</v>
      </c>
      <c r="B1839" t="s">
        <v>3857</v>
      </c>
      <c r="C1839" t="str">
        <f>IFERROR(VLOOKUP(Table1[[#This Row],[Ticker]],[1]!Table2[[Symbol]:[Industry]],2,FALSE),"-")</f>
        <v>-</v>
      </c>
      <c r="D1839" t="s">
        <v>650</v>
      </c>
      <c r="E1839">
        <v>503.45195999999999</v>
      </c>
      <c r="F1839">
        <v>660</v>
      </c>
      <c r="G1839">
        <v>99.709462634169896</v>
      </c>
      <c r="H1839">
        <v>-4.7695421230466497</v>
      </c>
      <c r="I1839">
        <v>41.181079792687001</v>
      </c>
      <c r="J1839">
        <v>-8.9028850754060507</v>
      </c>
      <c r="K1839">
        <v>654.54149043557595</v>
      </c>
      <c r="L1839">
        <v>504.02177200725299</v>
      </c>
      <c r="M1839">
        <v>33.742848357032798</v>
      </c>
      <c r="N1839">
        <v>0.74183927375248004</v>
      </c>
      <c r="O1839">
        <v>10.9393939393939</v>
      </c>
      <c r="P1839">
        <v>180.910832091934</v>
      </c>
      <c r="Q1839">
        <v>0.17580319502238501</v>
      </c>
    </row>
    <row r="1840" spans="1:17" hidden="1" x14ac:dyDescent="0.3">
      <c r="A1840" t="s">
        <v>3858</v>
      </c>
      <c r="B1840" t="s">
        <v>3859</v>
      </c>
      <c r="C1840" t="str">
        <f>IFERROR(VLOOKUP(Table1[[#This Row],[Ticker]],[1]!Table2[[Symbol]:[Industry]],2,FALSE),"-")</f>
        <v>-</v>
      </c>
      <c r="D1840" t="s">
        <v>1190</v>
      </c>
      <c r="E1840">
        <v>502.992963288</v>
      </c>
      <c r="F1840">
        <v>130.32</v>
      </c>
      <c r="G1840">
        <v>-8.6278477803902298</v>
      </c>
      <c r="H1840">
        <v>-0.62304353827928005</v>
      </c>
      <c r="I1840">
        <v>-23.9573280544531</v>
      </c>
      <c r="J1840">
        <v>2.9690247349384</v>
      </c>
      <c r="K1840">
        <v>130.53348164691801</v>
      </c>
      <c r="L1840">
        <v>126.633315714689</v>
      </c>
      <c r="M1840">
        <v>50.5473397947734</v>
      </c>
      <c r="N1840">
        <v>0.52469238883117097</v>
      </c>
      <c r="O1840">
        <v>33.402394106814</v>
      </c>
      <c r="P1840">
        <v>32.170385395537501</v>
      </c>
      <c r="Q1840">
        <v>2.6245977523887999E-2</v>
      </c>
    </row>
    <row r="1841" spans="1:17" hidden="1" x14ac:dyDescent="0.3">
      <c r="A1841" t="s">
        <v>3860</v>
      </c>
      <c r="B1841" t="s">
        <v>3861</v>
      </c>
      <c r="C1841" t="str">
        <f>IFERROR(VLOOKUP(Table1[[#This Row],[Ticker]],[1]!Table2[[Symbol]:[Industry]],2,FALSE),"-")</f>
        <v>-</v>
      </c>
      <c r="D1841" t="s">
        <v>632</v>
      </c>
      <c r="E1841">
        <v>502.15044019599998</v>
      </c>
      <c r="F1841">
        <v>146.69</v>
      </c>
      <c r="G1841">
        <v>-33.126443843847198</v>
      </c>
      <c r="H1841">
        <v>-14.790206781526001</v>
      </c>
      <c r="I1841">
        <v>-19.118806827995702</v>
      </c>
      <c r="J1841">
        <v>0.27262715604152199</v>
      </c>
      <c r="K1841">
        <v>154.42375674485999</v>
      </c>
      <c r="L1841">
        <v>152.30511985157699</v>
      </c>
      <c r="M1841">
        <v>37.189557447443804</v>
      </c>
      <c r="N1841">
        <v>0.65876922186420706</v>
      </c>
      <c r="O1841">
        <v>24.473379235121602</v>
      </c>
      <c r="P1841">
        <v>10.251785043216801</v>
      </c>
      <c r="Q1841">
        <v>5.0504280625228999E-2</v>
      </c>
    </row>
    <row r="1842" spans="1:17" hidden="1" x14ac:dyDescent="0.3">
      <c r="A1842" t="s">
        <v>3862</v>
      </c>
      <c r="B1842" t="s">
        <v>3863</v>
      </c>
      <c r="C1842" t="str">
        <f>IFERROR(VLOOKUP(Table1[[#This Row],[Ticker]],[1]!Table2[[Symbol]:[Industry]],2,FALSE),"-")</f>
        <v>-</v>
      </c>
      <c r="D1842" t="s">
        <v>121</v>
      </c>
      <c r="E1842">
        <v>501.64067249999999</v>
      </c>
      <c r="F1842">
        <v>225</v>
      </c>
      <c r="G1842">
        <v>-46.630306264439703</v>
      </c>
      <c r="H1842">
        <v>-1.06869100199506</v>
      </c>
      <c r="I1842">
        <v>-23.3797847989254</v>
      </c>
      <c r="J1842">
        <v>-1.29115323183063</v>
      </c>
      <c r="K1842">
        <v>231.36350778264199</v>
      </c>
      <c r="L1842">
        <v>250.36367243845299</v>
      </c>
      <c r="M1842">
        <v>58.335645784745701</v>
      </c>
      <c r="N1842">
        <v>0.27625</v>
      </c>
      <c r="O1842">
        <v>37.6666666666666</v>
      </c>
      <c r="P1842">
        <v>5.6338028169014001</v>
      </c>
      <c r="Q1842">
        <v>0.15969701883311399</v>
      </c>
    </row>
    <row r="1843" spans="1:17" hidden="1" x14ac:dyDescent="0.3">
      <c r="A1843" t="s">
        <v>3864</v>
      </c>
      <c r="B1843" t="s">
        <v>3865</v>
      </c>
      <c r="C1843" t="str">
        <f>IFERROR(VLOOKUP(Table1[[#This Row],[Ticker]],[1]!Table2[[Symbol]:[Industry]],2,FALSE),"-")</f>
        <v>-</v>
      </c>
      <c r="D1843" t="s">
        <v>3200</v>
      </c>
      <c r="E1843">
        <v>501.40814399999999</v>
      </c>
      <c r="F1843">
        <v>222.35</v>
      </c>
      <c r="G1843">
        <v>18.754056765389301</v>
      </c>
      <c r="H1843">
        <v>-20.175682250586799</v>
      </c>
      <c r="I1843">
        <v>35.908867533443399</v>
      </c>
      <c r="J1843">
        <v>-3.9956986863760799</v>
      </c>
      <c r="M1843">
        <v>50.2365837983305</v>
      </c>
      <c r="O1843">
        <v>45.896109736901202</v>
      </c>
      <c r="P1843">
        <v>56.035087719298197</v>
      </c>
    </row>
    <row r="1844" spans="1:17" hidden="1" x14ac:dyDescent="0.3">
      <c r="A1844" t="s">
        <v>3866</v>
      </c>
      <c r="B1844" t="s">
        <v>3867</v>
      </c>
      <c r="C1844" t="str">
        <f>IFERROR(VLOOKUP(Table1[[#This Row],[Ticker]],[1]!Table2[[Symbol]:[Industry]],2,FALSE),"-")</f>
        <v>-</v>
      </c>
      <c r="D1844" t="s">
        <v>412</v>
      </c>
      <c r="E1844">
        <v>500.326805269999</v>
      </c>
      <c r="F1844">
        <v>26.3</v>
      </c>
      <c r="G1844">
        <v>-33.123008795313503</v>
      </c>
      <c r="H1844">
        <v>1.4391074307101599</v>
      </c>
      <c r="I1844">
        <v>-15.6529735093754</v>
      </c>
      <c r="J1844">
        <v>3.2383274397820099</v>
      </c>
      <c r="K1844">
        <v>25.682877438380999</v>
      </c>
      <c r="L1844">
        <v>25.592822147661401</v>
      </c>
      <c r="M1844">
        <v>53.866898517046003</v>
      </c>
      <c r="N1844">
        <v>0.85630132470107201</v>
      </c>
      <c r="O1844">
        <v>38.631178707224301</v>
      </c>
      <c r="P1844">
        <v>17.778772951186699</v>
      </c>
      <c r="Q1844">
        <v>5.1327239282298001E-2</v>
      </c>
    </row>
    <row r="1845" spans="1:17" hidden="1" x14ac:dyDescent="0.3">
      <c r="A1845" t="s">
        <v>3868</v>
      </c>
      <c r="B1845" t="s">
        <v>3869</v>
      </c>
      <c r="C1845" t="str">
        <f>IFERROR(VLOOKUP(Table1[[#This Row],[Ticker]],[1]!Table2[[Symbol]:[Industry]],2,FALSE),"-")</f>
        <v>-</v>
      </c>
      <c r="D1845" t="s">
        <v>525</v>
      </c>
      <c r="E1845">
        <v>500.04874000000001</v>
      </c>
      <c r="F1845">
        <v>205.9</v>
      </c>
      <c r="G1845">
        <v>-13.0330597216734</v>
      </c>
      <c r="H1845">
        <v>20.663534911626101</v>
      </c>
      <c r="I1845">
        <v>4.1217510463807097</v>
      </c>
      <c r="J1845">
        <v>9.3310805614523495</v>
      </c>
      <c r="K1845">
        <v>187.96799838606299</v>
      </c>
      <c r="M1845">
        <v>62.433200491719198</v>
      </c>
      <c r="N1845">
        <v>0.96770833333333295</v>
      </c>
      <c r="O1845">
        <v>61.097620203982501</v>
      </c>
      <c r="P1845">
        <v>38.606529787950102</v>
      </c>
    </row>
    <row r="1846" spans="1:17" hidden="1" x14ac:dyDescent="0.3">
      <c r="A1846" t="s">
        <v>3870</v>
      </c>
      <c r="B1846" t="s">
        <v>3871</v>
      </c>
      <c r="C1846" t="str">
        <f>IFERROR(VLOOKUP(Table1[[#This Row],[Ticker]],[1]!Table2[[Symbol]:[Industry]],2,FALSE),"-")</f>
        <v>-</v>
      </c>
      <c r="D1846" t="s">
        <v>113</v>
      </c>
      <c r="E1846">
        <v>499.47197249999999</v>
      </c>
      <c r="F1846">
        <v>1626.15</v>
      </c>
      <c r="G1846">
        <v>11.8011118311316</v>
      </c>
      <c r="H1846">
        <v>-14.016148396965599</v>
      </c>
      <c r="I1846">
        <v>2.6165754237481398</v>
      </c>
      <c r="J1846">
        <v>-3.2982162100531101</v>
      </c>
      <c r="K1846">
        <v>1701.65630528985</v>
      </c>
      <c r="L1846">
        <v>1529.2030312061199</v>
      </c>
      <c r="M1846">
        <v>39.465722775348802</v>
      </c>
      <c r="N1846">
        <v>0.67143097246966199</v>
      </c>
      <c r="O1846">
        <v>32.1526304461458</v>
      </c>
      <c r="P1846">
        <v>65.933673469387699</v>
      </c>
      <c r="Q1846">
        <v>9.2766982901994005E-2</v>
      </c>
    </row>
    <row r="1847" spans="1:17" hidden="1" x14ac:dyDescent="0.3">
      <c r="A1847" t="s">
        <v>3872</v>
      </c>
      <c r="B1847" t="s">
        <v>3873</v>
      </c>
      <c r="C1847" t="str">
        <f>IFERROR(VLOOKUP(Table1[[#This Row],[Ticker]],[1]!Table2[[Symbol]:[Industry]],2,FALSE),"-")</f>
        <v>-</v>
      </c>
      <c r="D1847" t="s">
        <v>92</v>
      </c>
      <c r="E1847">
        <v>498.51074</v>
      </c>
      <c r="F1847">
        <v>209.3</v>
      </c>
      <c r="G1847">
        <v>51.277953594228599</v>
      </c>
      <c r="H1847">
        <v>88.854444002535303</v>
      </c>
      <c r="I1847">
        <v>68.432764362282796</v>
      </c>
      <c r="J1847">
        <v>29.052596768169298</v>
      </c>
      <c r="O1847">
        <v>8.8389870998566593</v>
      </c>
      <c r="P1847">
        <v>90.186278964107203</v>
      </c>
    </row>
    <row r="1848" spans="1:17" hidden="1" x14ac:dyDescent="0.3">
      <c r="A1848" t="s">
        <v>3874</v>
      </c>
      <c r="B1848" t="s">
        <v>3875</v>
      </c>
      <c r="C1848" t="str">
        <f>IFERROR(VLOOKUP(Table1[[#This Row],[Ticker]],[1]!Table2[[Symbol]:[Industry]],2,FALSE),"-")</f>
        <v>-</v>
      </c>
      <c r="D1848" t="s">
        <v>51</v>
      </c>
      <c r="E1848">
        <v>498.28460000000001</v>
      </c>
      <c r="F1848">
        <v>114.68</v>
      </c>
      <c r="G1848">
        <v>-61.4105145303364</v>
      </c>
      <c r="H1848">
        <v>-21.060417008631699</v>
      </c>
      <c r="I1848">
        <v>-46.411926648039803</v>
      </c>
      <c r="J1848">
        <v>-1.8218513743871501</v>
      </c>
      <c r="K1848">
        <v>128.997072624879</v>
      </c>
      <c r="L1848">
        <v>157.45662719933401</v>
      </c>
      <c r="M1848">
        <v>48.680835695199001</v>
      </c>
      <c r="N1848">
        <v>1.50227291844989</v>
      </c>
      <c r="O1848">
        <v>87.434600627833902</v>
      </c>
      <c r="P1848">
        <v>14.4510978043912</v>
      </c>
    </row>
    <row r="1849" spans="1:17" hidden="1" x14ac:dyDescent="0.3">
      <c r="A1849" t="s">
        <v>3876</v>
      </c>
      <c r="B1849" t="s">
        <v>3877</v>
      </c>
      <c r="C1849" t="str">
        <f>IFERROR(VLOOKUP(Table1[[#This Row],[Ticker]],[1]!Table2[[Symbol]:[Industry]],2,FALSE),"-")</f>
        <v>-</v>
      </c>
      <c r="D1849" t="s">
        <v>3878</v>
      </c>
      <c r="E1849">
        <v>497.95501997899999</v>
      </c>
      <c r="F1849">
        <v>76.63</v>
      </c>
      <c r="G1849">
        <v>-87.556292016670696</v>
      </c>
      <c r="H1849">
        <v>28.324906752781398</v>
      </c>
      <c r="I1849">
        <v>1.3317941061578</v>
      </c>
      <c r="J1849">
        <v>-1.29115323183063</v>
      </c>
      <c r="K1849">
        <v>67.463211817959902</v>
      </c>
      <c r="L1849">
        <v>77.106167512983006</v>
      </c>
      <c r="M1849">
        <v>58.306862922695103</v>
      </c>
      <c r="N1849">
        <v>1.26396512685951</v>
      </c>
      <c r="O1849">
        <v>143.07870446905901</v>
      </c>
      <c r="P1849">
        <v>51.923076923076898</v>
      </c>
      <c r="Q1849">
        <v>-0.130075553740538</v>
      </c>
    </row>
    <row r="1850" spans="1:17" hidden="1" x14ac:dyDescent="0.3">
      <c r="A1850" t="s">
        <v>3879</v>
      </c>
      <c r="B1850" t="s">
        <v>3880</v>
      </c>
      <c r="C1850" t="str">
        <f>IFERROR(VLOOKUP(Table1[[#This Row],[Ticker]],[1]!Table2[[Symbol]:[Industry]],2,FALSE),"-")</f>
        <v>-</v>
      </c>
      <c r="D1850" t="s">
        <v>51</v>
      </c>
      <c r="E1850">
        <v>497.62164150000001</v>
      </c>
      <c r="F1850">
        <v>1127.55</v>
      </c>
      <c r="G1850">
        <v>29.650540334108999</v>
      </c>
      <c r="H1850">
        <v>26.955080486262901</v>
      </c>
      <c r="I1850">
        <v>35.164769734609898</v>
      </c>
      <c r="J1850">
        <v>22.853974397002201</v>
      </c>
      <c r="K1850">
        <v>920.74827096901799</v>
      </c>
      <c r="L1850">
        <v>814.53950146359796</v>
      </c>
      <c r="M1850">
        <v>76.213802154945299</v>
      </c>
      <c r="N1850">
        <v>1.0972009576449</v>
      </c>
      <c r="O1850">
        <v>6.2480599529954404</v>
      </c>
      <c r="P1850">
        <v>92.119611518146101</v>
      </c>
      <c r="Q1850">
        <v>8.9603145148095004E-2</v>
      </c>
    </row>
    <row r="1851" spans="1:17" hidden="1" x14ac:dyDescent="0.3">
      <c r="A1851" t="s">
        <v>3881</v>
      </c>
      <c r="B1851" t="s">
        <v>3882</v>
      </c>
      <c r="C1851" t="str">
        <f>IFERROR(VLOOKUP(Table1[[#This Row],[Ticker]],[1]!Table2[[Symbol]:[Industry]],2,FALSE),"-")</f>
        <v>-</v>
      </c>
      <c r="D1851" t="s">
        <v>1389</v>
      </c>
      <c r="E1851">
        <v>494.64265260000002</v>
      </c>
      <c r="F1851">
        <v>37.200000000000003</v>
      </c>
      <c r="G1851">
        <v>-36.739359262766399</v>
      </c>
      <c r="H1851">
        <v>-5.7706163658845497</v>
      </c>
      <c r="I1851">
        <v>-21.991360960550601</v>
      </c>
      <c r="J1851">
        <v>-6.1085974508975696</v>
      </c>
      <c r="K1851">
        <v>39.514864787028003</v>
      </c>
      <c r="L1851">
        <v>41.053093334966199</v>
      </c>
      <c r="M1851">
        <v>27.336908013755</v>
      </c>
      <c r="N1851">
        <v>0.91044090897920205</v>
      </c>
      <c r="O1851">
        <v>39.999999999999901</v>
      </c>
      <c r="P1851">
        <v>12.7272727272727</v>
      </c>
      <c r="Q1851">
        <v>-8.6702389624879993E-3</v>
      </c>
    </row>
    <row r="1852" spans="1:17" hidden="1" x14ac:dyDescent="0.3">
      <c r="A1852" t="s">
        <v>3883</v>
      </c>
      <c r="B1852" t="s">
        <v>3884</v>
      </c>
      <c r="C1852" t="str">
        <f>IFERROR(VLOOKUP(Table1[[#This Row],[Ticker]],[1]!Table2[[Symbol]:[Industry]],2,FALSE),"-")</f>
        <v>-</v>
      </c>
      <c r="D1852" t="s">
        <v>528</v>
      </c>
      <c r="E1852">
        <v>492.80516999999998</v>
      </c>
      <c r="F1852">
        <v>421.85</v>
      </c>
      <c r="G1852">
        <v>160.97499326079</v>
      </c>
      <c r="H1852">
        <v>18.6811485479898</v>
      </c>
      <c r="I1852">
        <v>61.653261425261498</v>
      </c>
      <c r="J1852">
        <v>12.3169548762774</v>
      </c>
      <c r="K1852">
        <v>342.28834890055401</v>
      </c>
      <c r="L1852">
        <v>266.56554088394603</v>
      </c>
      <c r="M1852">
        <v>78.804342729023105</v>
      </c>
      <c r="N1852">
        <v>0.31199731231912597</v>
      </c>
      <c r="O1852">
        <v>3.1172217612895401</v>
      </c>
      <c r="P1852">
        <v>203.05316091954001</v>
      </c>
      <c r="Q1852">
        <v>0.17681852673899101</v>
      </c>
    </row>
    <row r="1853" spans="1:17" hidden="1" x14ac:dyDescent="0.3">
      <c r="A1853" t="s">
        <v>3885</v>
      </c>
      <c r="B1853" t="s">
        <v>3886</v>
      </c>
      <c r="C1853" t="str">
        <f>IFERROR(VLOOKUP(Table1[[#This Row],[Ticker]],[1]!Table2[[Symbol]:[Industry]],2,FALSE),"-")</f>
        <v>-</v>
      </c>
      <c r="D1853" t="s">
        <v>1539</v>
      </c>
      <c r="E1853">
        <v>491.91596920199999</v>
      </c>
      <c r="F1853">
        <v>90.93</v>
      </c>
      <c r="G1853">
        <v>-12.5267224990698</v>
      </c>
      <c r="H1853">
        <v>-6.2209257830721496</v>
      </c>
      <c r="I1853">
        <v>-11.6114498256561</v>
      </c>
      <c r="J1853">
        <v>7.8889709917718402</v>
      </c>
      <c r="K1853">
        <v>85.218625460244894</v>
      </c>
      <c r="L1853">
        <v>84.505491600457702</v>
      </c>
      <c r="M1853">
        <v>73.424427058535102</v>
      </c>
      <c r="N1853">
        <v>1.2721162129595001</v>
      </c>
      <c r="O1853">
        <v>25.371164632134601</v>
      </c>
      <c r="P1853">
        <v>42.523510971786799</v>
      </c>
      <c r="Q1853">
        <v>8.6996470383669006E-2</v>
      </c>
    </row>
    <row r="1854" spans="1:17" hidden="1" x14ac:dyDescent="0.3">
      <c r="A1854" t="s">
        <v>3887</v>
      </c>
      <c r="B1854" t="s">
        <v>3888</v>
      </c>
      <c r="C1854" t="str">
        <f>IFERROR(VLOOKUP(Table1[[#This Row],[Ticker]],[1]!Table2[[Symbol]:[Industry]],2,FALSE),"-")</f>
        <v>-</v>
      </c>
      <c r="D1854" t="s">
        <v>632</v>
      </c>
      <c r="E1854">
        <v>491.10285180599999</v>
      </c>
      <c r="F1854">
        <v>61.11</v>
      </c>
      <c r="G1854">
        <v>-14.226615684286701</v>
      </c>
      <c r="H1854">
        <v>-4.7951070636824298</v>
      </c>
      <c r="I1854">
        <v>-19.828603563548299</v>
      </c>
      <c r="J1854">
        <v>-0.48038624626228998</v>
      </c>
      <c r="K1854">
        <v>60.655507074405499</v>
      </c>
      <c r="L1854">
        <v>58.657392337559997</v>
      </c>
      <c r="M1854">
        <v>41.913744078709698</v>
      </c>
      <c r="N1854">
        <v>0.82877723216422305</v>
      </c>
      <c r="O1854">
        <v>22.565864833906002</v>
      </c>
      <c r="P1854">
        <v>22.464929859719401</v>
      </c>
      <c r="Q1854">
        <v>-3.1773766123945002E-2</v>
      </c>
    </row>
    <row r="1855" spans="1:17" hidden="1" x14ac:dyDescent="0.3">
      <c r="A1855" t="s">
        <v>3889</v>
      </c>
      <c r="B1855" t="s">
        <v>3890</v>
      </c>
      <c r="C1855" t="str">
        <f>IFERROR(VLOOKUP(Table1[[#This Row],[Ticker]],[1]!Table2[[Symbol]:[Industry]],2,FALSE),"-")</f>
        <v>-</v>
      </c>
      <c r="D1855" t="s">
        <v>54</v>
      </c>
      <c r="E1855">
        <v>490.14513856000002</v>
      </c>
      <c r="F1855">
        <v>15.32</v>
      </c>
      <c r="G1855">
        <v>199.60661083426299</v>
      </c>
      <c r="H1855">
        <v>3.70949934391074</v>
      </c>
      <c r="I1855">
        <v>23.719358771382701</v>
      </c>
      <c r="J1855">
        <v>-2.7114243745033302</v>
      </c>
      <c r="K1855">
        <v>13.436848849107699</v>
      </c>
      <c r="L1855">
        <v>10.284832932048801</v>
      </c>
      <c r="M1855">
        <v>50.596754860588199</v>
      </c>
      <c r="N1855">
        <v>0.586865946143031</v>
      </c>
      <c r="O1855">
        <v>38.446475195822401</v>
      </c>
      <c r="P1855">
        <v>240.444444444444</v>
      </c>
      <c r="Q1855">
        <v>0.15772139534990601</v>
      </c>
    </row>
    <row r="1856" spans="1:17" hidden="1" x14ac:dyDescent="0.3">
      <c r="A1856" t="s">
        <v>3891</v>
      </c>
      <c r="B1856" t="s">
        <v>3892</v>
      </c>
      <c r="C1856" t="str">
        <f>IFERROR(VLOOKUP(Table1[[#This Row],[Ticker]],[1]!Table2[[Symbol]:[Industry]],2,FALSE),"-")</f>
        <v>-</v>
      </c>
      <c r="D1856" t="s">
        <v>262</v>
      </c>
      <c r="E1856">
        <v>488.95</v>
      </c>
      <c r="F1856">
        <v>139.69999999999999</v>
      </c>
      <c r="G1856">
        <v>-7.3656188518297201</v>
      </c>
      <c r="H1856">
        <v>-6.1008375580094203</v>
      </c>
      <c r="I1856">
        <v>-20.428817172699802</v>
      </c>
      <c r="J1856">
        <v>3.2559954822953299</v>
      </c>
      <c r="K1856">
        <v>140.69645884448801</v>
      </c>
      <c r="L1856">
        <v>137.23663243478001</v>
      </c>
      <c r="M1856">
        <v>51.821811785521099</v>
      </c>
      <c r="N1856">
        <v>0.592736667982668</v>
      </c>
      <c r="O1856">
        <v>21.474588403722201</v>
      </c>
      <c r="P1856">
        <v>35.631067961165002</v>
      </c>
      <c r="Q1856">
        <v>7.4765094916065006E-2</v>
      </c>
    </row>
    <row r="1857" spans="1:17" hidden="1" x14ac:dyDescent="0.3">
      <c r="A1857" t="s">
        <v>3893</v>
      </c>
      <c r="B1857" t="s">
        <v>3894</v>
      </c>
      <c r="C1857" t="str">
        <f>IFERROR(VLOOKUP(Table1[[#This Row],[Ticker]],[1]!Table2[[Symbol]:[Industry]],2,FALSE),"-")</f>
        <v>-</v>
      </c>
      <c r="D1857" t="s">
        <v>156</v>
      </c>
      <c r="E1857">
        <v>488.39327279999998</v>
      </c>
      <c r="F1857">
        <v>65.760000000000005</v>
      </c>
      <c r="G1857">
        <v>216.24950840075999</v>
      </c>
      <c r="H1857">
        <v>-2.6018467143647799</v>
      </c>
      <c r="I1857">
        <v>67.216976667554505</v>
      </c>
      <c r="J1857">
        <v>-0.685575542587605</v>
      </c>
      <c r="K1857">
        <v>61.623995922625198</v>
      </c>
      <c r="L1857">
        <v>47.871248640013498</v>
      </c>
      <c r="M1857">
        <v>64.486960368774007</v>
      </c>
      <c r="N1857">
        <v>1.20956989539644</v>
      </c>
      <c r="O1857">
        <v>10.812043795620401</v>
      </c>
      <c r="P1857">
        <v>263.314917127071</v>
      </c>
      <c r="Q1857">
        <v>0.13208968863610401</v>
      </c>
    </row>
    <row r="1858" spans="1:17" hidden="1" x14ac:dyDescent="0.3">
      <c r="A1858" t="s">
        <v>3895</v>
      </c>
      <c r="B1858" t="s">
        <v>3896</v>
      </c>
      <c r="C1858" t="str">
        <f>IFERROR(VLOOKUP(Table1[[#This Row],[Ticker]],[1]!Table2[[Symbol]:[Industry]],2,FALSE),"-")</f>
        <v>-</v>
      </c>
      <c r="D1858" t="s">
        <v>3897</v>
      </c>
      <c r="E1858">
        <v>487.0506848</v>
      </c>
      <c r="F1858">
        <v>254.9</v>
      </c>
      <c r="G1858">
        <v>67.130334887378694</v>
      </c>
      <c r="H1858">
        <v>-3.9524498647772202</v>
      </c>
      <c r="I1858">
        <v>61.470562673031097</v>
      </c>
      <c r="J1858">
        <v>-4.7826143323998904</v>
      </c>
      <c r="K1858">
        <v>228.10199700016901</v>
      </c>
      <c r="L1858">
        <v>176.96641749251501</v>
      </c>
      <c r="M1858">
        <v>54.781513590281897</v>
      </c>
      <c r="N1858">
        <v>0.428241292268217</v>
      </c>
      <c r="O1858">
        <v>9.0231463318948499</v>
      </c>
      <c r="P1858">
        <v>105.564516129032</v>
      </c>
      <c r="Q1858">
        <v>0.116360615281361</v>
      </c>
    </row>
    <row r="1859" spans="1:17" hidden="1" x14ac:dyDescent="0.3">
      <c r="A1859" t="s">
        <v>3898</v>
      </c>
      <c r="B1859" t="s">
        <v>3899</v>
      </c>
      <c r="C1859" t="str">
        <f>IFERROR(VLOOKUP(Table1[[#This Row],[Ticker]],[1]!Table2[[Symbol]:[Industry]],2,FALSE),"-")</f>
        <v>-</v>
      </c>
      <c r="D1859" t="s">
        <v>1711</v>
      </c>
      <c r="E1859">
        <v>485.98590000000002</v>
      </c>
      <c r="F1859">
        <v>194.55</v>
      </c>
      <c r="G1859">
        <v>285.849373447993</v>
      </c>
      <c r="H1859">
        <v>15.2341231469203</v>
      </c>
      <c r="I1859">
        <v>41.703817915681597</v>
      </c>
      <c r="J1859">
        <v>2.74578608215353</v>
      </c>
      <c r="K1859">
        <v>168.15245993850601</v>
      </c>
      <c r="L1859">
        <v>123.954584225709</v>
      </c>
      <c r="M1859">
        <v>64.202846755841506</v>
      </c>
      <c r="N1859">
        <v>1.64068085106382</v>
      </c>
      <c r="O1859">
        <v>4.3433564636340103</v>
      </c>
      <c r="P1859">
        <v>374.51219512195098</v>
      </c>
      <c r="Q1859">
        <v>0.21220287413934999</v>
      </c>
    </row>
    <row r="1860" spans="1:17" hidden="1" x14ac:dyDescent="0.3">
      <c r="A1860" t="s">
        <v>3900</v>
      </c>
      <c r="B1860" t="s">
        <v>3901</v>
      </c>
      <c r="C1860" t="str">
        <f>IFERROR(VLOOKUP(Table1[[#This Row],[Ticker]],[1]!Table2[[Symbol]:[Industry]],2,FALSE),"-")</f>
        <v>-</v>
      </c>
      <c r="D1860" t="s">
        <v>21</v>
      </c>
      <c r="E1860">
        <v>485.70269999999999</v>
      </c>
      <c r="F1860">
        <v>38.85</v>
      </c>
      <c r="G1860">
        <v>36.525401559781997</v>
      </c>
      <c r="H1860">
        <v>31.210729631098101</v>
      </c>
      <c r="I1860">
        <v>24.336093047956702</v>
      </c>
      <c r="J1860">
        <v>-10.4275168681942</v>
      </c>
      <c r="K1860">
        <v>33.6908454006984</v>
      </c>
      <c r="L1860">
        <v>28.261099523583901</v>
      </c>
      <c r="M1860">
        <v>50.820998164294203</v>
      </c>
      <c r="N1860">
        <v>1.147101883738</v>
      </c>
      <c r="O1860">
        <v>25.559845559845499</v>
      </c>
      <c r="P1860">
        <v>89.051094890510896</v>
      </c>
      <c r="Q1860">
        <v>4.5266291643089998E-2</v>
      </c>
    </row>
    <row r="1861" spans="1:17" hidden="1" x14ac:dyDescent="0.3">
      <c r="A1861" t="s">
        <v>3902</v>
      </c>
      <c r="B1861" t="s">
        <v>3903</v>
      </c>
      <c r="C1861" t="str">
        <f>IFERROR(VLOOKUP(Table1[[#This Row],[Ticker]],[1]!Table2[[Symbol]:[Industry]],2,FALSE),"-")</f>
        <v>-</v>
      </c>
      <c r="D1861" t="s">
        <v>632</v>
      </c>
      <c r="E1861">
        <v>484.95625000000001</v>
      </c>
      <c r="F1861">
        <v>125.15</v>
      </c>
      <c r="G1861">
        <v>-27.273787544019601</v>
      </c>
      <c r="H1861">
        <v>-8.6583516027437195</v>
      </c>
      <c r="I1861">
        <v>-21.979668164506101</v>
      </c>
      <c r="J1861">
        <v>-10.418425959103301</v>
      </c>
      <c r="K1861">
        <v>125.127742910831</v>
      </c>
      <c r="L1861">
        <v>123.06300171325999</v>
      </c>
      <c r="M1861">
        <v>40.777016205320002</v>
      </c>
      <c r="N1861">
        <v>0.39064819436829401</v>
      </c>
      <c r="O1861">
        <v>23.531761885737101</v>
      </c>
      <c r="P1861">
        <v>23.604938271604901</v>
      </c>
      <c r="Q1861">
        <v>6.5198921352336001E-2</v>
      </c>
    </row>
    <row r="1862" spans="1:17" hidden="1" x14ac:dyDescent="0.3">
      <c r="A1862" t="s">
        <v>3904</v>
      </c>
      <c r="B1862" t="s">
        <v>3905</v>
      </c>
      <c r="C1862" t="str">
        <f>IFERROR(VLOOKUP(Table1[[#This Row],[Ticker]],[1]!Table2[[Symbol]:[Industry]],2,FALSE),"-")</f>
        <v>-</v>
      </c>
      <c r="D1862" t="s">
        <v>151</v>
      </c>
      <c r="E1862">
        <v>484.37924111199999</v>
      </c>
      <c r="F1862">
        <v>42.64</v>
      </c>
      <c r="G1862">
        <v>-68.766929542234607</v>
      </c>
      <c r="H1862">
        <v>8.35665428920945</v>
      </c>
      <c r="I1862">
        <v>-27.1643341595918</v>
      </c>
      <c r="J1862">
        <v>17.853828180808701</v>
      </c>
      <c r="K1862">
        <v>41.594993442090399</v>
      </c>
      <c r="L1862">
        <v>48.152528317315799</v>
      </c>
      <c r="M1862">
        <v>61.917235406493603</v>
      </c>
      <c r="N1862">
        <v>1.82264712415807</v>
      </c>
      <c r="O1862">
        <v>63.813320825515902</v>
      </c>
      <c r="P1862">
        <v>13.6460554371002</v>
      </c>
      <c r="Q1862">
        <v>-6.456362250172E-2</v>
      </c>
    </row>
    <row r="1863" spans="1:17" hidden="1" x14ac:dyDescent="0.3">
      <c r="A1863" t="s">
        <v>3906</v>
      </c>
      <c r="B1863" t="s">
        <v>3907</v>
      </c>
      <c r="C1863" t="str">
        <f>IFERROR(VLOOKUP(Table1[[#This Row],[Ticker]],[1]!Table2[[Symbol]:[Industry]],2,FALSE),"-")</f>
        <v>-</v>
      </c>
      <c r="D1863" t="s">
        <v>306</v>
      </c>
      <c r="E1863">
        <v>483.88853204999998</v>
      </c>
      <c r="F1863">
        <v>91.55</v>
      </c>
      <c r="G1863">
        <v>-48.873888326351498</v>
      </c>
      <c r="H1863">
        <v>-8.8232303822562503</v>
      </c>
      <c r="I1863">
        <v>-34.6931048616092</v>
      </c>
      <c r="J1863">
        <v>0.93230424454512595</v>
      </c>
      <c r="K1863">
        <v>95.719973818218705</v>
      </c>
      <c r="L1863">
        <v>99.694938438101701</v>
      </c>
      <c r="M1863">
        <v>43.336501814811399</v>
      </c>
      <c r="N1863">
        <v>0.50675986415763796</v>
      </c>
      <c r="O1863">
        <v>44.675040961223303</v>
      </c>
      <c r="P1863">
        <v>18.911546954149799</v>
      </c>
      <c r="Q1863">
        <v>0.157310849146547</v>
      </c>
    </row>
    <row r="1864" spans="1:17" hidden="1" x14ac:dyDescent="0.3">
      <c r="A1864" t="s">
        <v>3908</v>
      </c>
      <c r="B1864" t="s">
        <v>3909</v>
      </c>
      <c r="C1864" t="str">
        <f>IFERROR(VLOOKUP(Table1[[#This Row],[Ticker]],[1]!Table2[[Symbol]:[Industry]],2,FALSE),"-")</f>
        <v>-</v>
      </c>
      <c r="D1864" t="s">
        <v>1374</v>
      </c>
      <c r="E1864">
        <v>483.77810663999998</v>
      </c>
      <c r="F1864">
        <v>235.86</v>
      </c>
      <c r="G1864">
        <v>-34.558785060164702</v>
      </c>
      <c r="H1864">
        <v>-4.1262955968483803</v>
      </c>
      <c r="I1864">
        <v>-26.463284025643301</v>
      </c>
      <c r="J1864">
        <v>-1.54115323183063</v>
      </c>
      <c r="K1864">
        <v>243.73986600284499</v>
      </c>
      <c r="L1864">
        <v>252.05775383883901</v>
      </c>
      <c r="M1864">
        <v>41.844233972152402</v>
      </c>
      <c r="N1864">
        <v>0.92977824158622402</v>
      </c>
      <c r="O1864">
        <v>33.257016874416998</v>
      </c>
      <c r="P1864">
        <v>1.7295665300841101</v>
      </c>
      <c r="Q1864">
        <v>8.4470321753424005E-2</v>
      </c>
    </row>
    <row r="1865" spans="1:17" hidden="1" x14ac:dyDescent="0.3">
      <c r="A1865" t="s">
        <v>3910</v>
      </c>
      <c r="B1865" t="s">
        <v>3911</v>
      </c>
      <c r="C1865" t="str">
        <f>IFERROR(VLOOKUP(Table1[[#This Row],[Ticker]],[1]!Table2[[Symbol]:[Industry]],2,FALSE),"-")</f>
        <v>-</v>
      </c>
      <c r="D1865" t="s">
        <v>1848</v>
      </c>
      <c r="E1865">
        <v>483.68945600000001</v>
      </c>
      <c r="F1865">
        <v>636.4</v>
      </c>
      <c r="G1865">
        <v>-2.2567572634000701</v>
      </c>
      <c r="H1865">
        <v>26.8635349116262</v>
      </c>
      <c r="I1865">
        <v>14.898053504653999</v>
      </c>
      <c r="J1865">
        <v>26.3088467681693</v>
      </c>
      <c r="O1865">
        <v>0</v>
      </c>
      <c r="P1865">
        <v>33.978947368420997</v>
      </c>
    </row>
    <row r="1866" spans="1:17" hidden="1" x14ac:dyDescent="0.3">
      <c r="A1866" t="s">
        <v>3912</v>
      </c>
      <c r="B1866" t="s">
        <v>3913</v>
      </c>
      <c r="C1866" t="str">
        <f>IFERROR(VLOOKUP(Table1[[#This Row],[Ticker]],[1]!Table2[[Symbol]:[Industry]],2,FALSE),"-")</f>
        <v>-</v>
      </c>
      <c r="D1866" t="s">
        <v>127</v>
      </c>
      <c r="E1866">
        <v>483.54229650000002</v>
      </c>
      <c r="F1866">
        <v>255</v>
      </c>
      <c r="G1866">
        <v>-72.712897614277196</v>
      </c>
      <c r="H1866">
        <v>-15.362315428509801</v>
      </c>
      <c r="I1866">
        <v>-40.7178811803293</v>
      </c>
      <c r="J1866">
        <v>-6.5205283498219604</v>
      </c>
      <c r="K1866">
        <v>259.68850258776502</v>
      </c>
      <c r="M1866">
        <v>47.9786954990144</v>
      </c>
      <c r="N1866">
        <v>0.40606080685708201</v>
      </c>
      <c r="O1866">
        <v>75</v>
      </c>
      <c r="P1866">
        <v>15.020297699594</v>
      </c>
    </row>
    <row r="1867" spans="1:17" hidden="1" x14ac:dyDescent="0.3">
      <c r="A1867" t="s">
        <v>3914</v>
      </c>
      <c r="B1867" t="s">
        <v>3915</v>
      </c>
      <c r="C1867" t="str">
        <f>IFERROR(VLOOKUP(Table1[[#This Row],[Ticker]],[1]!Table2[[Symbol]:[Industry]],2,FALSE),"-")</f>
        <v>-</v>
      </c>
      <c r="D1867" t="s">
        <v>385</v>
      </c>
      <c r="E1867">
        <v>483.50908700000002</v>
      </c>
      <c r="F1867">
        <v>585.1</v>
      </c>
      <c r="G1867">
        <v>29.898511454469599</v>
      </c>
      <c r="H1867">
        <v>1.08938970449503</v>
      </c>
      <c r="I1867">
        <v>-9.7900302611759393</v>
      </c>
      <c r="J1867">
        <v>0.36834805793719999</v>
      </c>
      <c r="K1867">
        <v>580.98843314035798</v>
      </c>
      <c r="L1867">
        <v>511.55571203337502</v>
      </c>
      <c r="M1867">
        <v>44.4774633630662</v>
      </c>
      <c r="N1867">
        <v>0.469274385677523</v>
      </c>
      <c r="O1867">
        <v>10.237566227995201</v>
      </c>
      <c r="P1867">
        <v>80.030769230769195</v>
      </c>
      <c r="Q1867">
        <v>4.7813088760621E-2</v>
      </c>
    </row>
    <row r="1868" spans="1:17" hidden="1" x14ac:dyDescent="0.3">
      <c r="A1868" t="s">
        <v>3916</v>
      </c>
      <c r="B1868" t="s">
        <v>3917</v>
      </c>
      <c r="C1868" t="str">
        <f>IFERROR(VLOOKUP(Table1[[#This Row],[Ticker]],[1]!Table2[[Symbol]:[Industry]],2,FALSE),"-")</f>
        <v>-</v>
      </c>
      <c r="D1868" t="s">
        <v>743</v>
      </c>
      <c r="E1868">
        <v>481.92970355999898</v>
      </c>
      <c r="F1868">
        <v>28.71</v>
      </c>
      <c r="G1868">
        <v>1.1205226151283501</v>
      </c>
      <c r="H1868">
        <v>-3.8141066027436901E-2</v>
      </c>
      <c r="I1868">
        <v>0.91203582888569501</v>
      </c>
      <c r="J1868">
        <v>1.0146289604361101</v>
      </c>
      <c r="K1868">
        <v>27.758137111697099</v>
      </c>
      <c r="L1868">
        <v>25.739337479656999</v>
      </c>
      <c r="M1868">
        <v>56.344784633490001</v>
      </c>
      <c r="N1868">
        <v>0.71136492041639998</v>
      </c>
      <c r="O1868">
        <v>4.52803901079763</v>
      </c>
      <c r="P1868">
        <v>43.55</v>
      </c>
      <c r="Q1868">
        <v>3.3094991646369998E-3</v>
      </c>
    </row>
    <row r="1869" spans="1:17" hidden="1" x14ac:dyDescent="0.3">
      <c r="A1869" t="s">
        <v>3918</v>
      </c>
      <c r="B1869" t="s">
        <v>3919</v>
      </c>
      <c r="C1869" t="str">
        <f>IFERROR(VLOOKUP(Table1[[#This Row],[Ticker]],[1]!Table2[[Symbol]:[Industry]],2,FALSE),"-")</f>
        <v>-</v>
      </c>
      <c r="D1869" t="s">
        <v>21</v>
      </c>
      <c r="E1869">
        <v>481.90920440000002</v>
      </c>
      <c r="F1869">
        <v>69.099999999999994</v>
      </c>
      <c r="G1869">
        <v>5.3797856795763703</v>
      </c>
      <c r="H1869">
        <v>-8.1313090503819403</v>
      </c>
      <c r="I1869">
        <v>-28.688785934369001</v>
      </c>
      <c r="J1869">
        <v>-5.5016795476201104</v>
      </c>
      <c r="K1869">
        <v>72.474278574873594</v>
      </c>
      <c r="L1869">
        <v>67.520164003142199</v>
      </c>
      <c r="M1869">
        <v>43.672278688951799</v>
      </c>
      <c r="N1869">
        <v>0.125872646498836</v>
      </c>
      <c r="O1869">
        <v>30.897250361794502</v>
      </c>
      <c r="P1869">
        <v>86.504723346828598</v>
      </c>
      <c r="Q1869">
        <v>0.198070253346953</v>
      </c>
    </row>
    <row r="1870" spans="1:17" hidden="1" x14ac:dyDescent="0.3">
      <c r="A1870" t="s">
        <v>3920</v>
      </c>
      <c r="B1870" t="s">
        <v>3921</v>
      </c>
      <c r="C1870" t="str">
        <f>IFERROR(VLOOKUP(Table1[[#This Row],[Ticker]],[1]!Table2[[Symbol]:[Industry]],2,FALSE),"-")</f>
        <v>-</v>
      </c>
      <c r="D1870" t="s">
        <v>262</v>
      </c>
      <c r="E1870">
        <v>481.36767251999999</v>
      </c>
      <c r="F1870">
        <v>140.30000000000001</v>
      </c>
      <c r="G1870">
        <v>62.890501596760302</v>
      </c>
      <c r="H1870">
        <v>6.9387295723603399</v>
      </c>
      <c r="I1870">
        <v>3.9726526845164001</v>
      </c>
      <c r="J1870">
        <v>13.9469420062645</v>
      </c>
      <c r="K1870">
        <v>128.239909749524</v>
      </c>
      <c r="L1870">
        <v>117.30101650682001</v>
      </c>
      <c r="M1870">
        <v>65.454340548451</v>
      </c>
      <c r="N1870">
        <v>1.7643657584886601</v>
      </c>
      <c r="O1870">
        <v>15.930149679258699</v>
      </c>
      <c r="P1870">
        <v>100.428571428571</v>
      </c>
      <c r="Q1870">
        <v>0.10453321045595</v>
      </c>
    </row>
    <row r="1871" spans="1:17" hidden="1" x14ac:dyDescent="0.3">
      <c r="A1871" t="s">
        <v>3922</v>
      </c>
      <c r="B1871" t="s">
        <v>3923</v>
      </c>
      <c r="C1871" t="str">
        <f>IFERROR(VLOOKUP(Table1[[#This Row],[Ticker]],[1]!Table2[[Symbol]:[Industry]],2,FALSE),"-")</f>
        <v>-</v>
      </c>
      <c r="D1871" t="s">
        <v>283</v>
      </c>
      <c r="E1871">
        <v>480.57855999999998</v>
      </c>
      <c r="F1871">
        <v>291.5</v>
      </c>
      <c r="G1871">
        <v>32.4945654879226</v>
      </c>
      <c r="H1871">
        <v>-19.258216870710399</v>
      </c>
      <c r="I1871">
        <v>49.649376255976698</v>
      </c>
      <c r="J1871">
        <v>1.6500232387575899</v>
      </c>
      <c r="M1871">
        <v>61.263366032979</v>
      </c>
      <c r="O1871">
        <v>29.948542024013701</v>
      </c>
      <c r="P1871">
        <v>70.467836257309898</v>
      </c>
    </row>
    <row r="1872" spans="1:17" hidden="1" x14ac:dyDescent="0.3">
      <c r="A1872" t="s">
        <v>3924</v>
      </c>
      <c r="B1872" t="s">
        <v>3925</v>
      </c>
      <c r="C1872" t="str">
        <f>IFERROR(VLOOKUP(Table1[[#This Row],[Ticker]],[1]!Table2[[Symbol]:[Industry]],2,FALSE),"-")</f>
        <v>-</v>
      </c>
      <c r="D1872" t="s">
        <v>51</v>
      </c>
      <c r="E1872">
        <v>480.40954871999998</v>
      </c>
      <c r="F1872">
        <v>359.4</v>
      </c>
      <c r="G1872">
        <v>20.3322937175835</v>
      </c>
      <c r="H1872">
        <v>-14.313107424140201</v>
      </c>
      <c r="I1872">
        <v>-6.5736739462631997</v>
      </c>
      <c r="J1872">
        <v>3.4876078301162599</v>
      </c>
      <c r="K1872">
        <v>367.68210701527602</v>
      </c>
      <c r="L1872">
        <v>339.56036516943902</v>
      </c>
      <c r="M1872">
        <v>45.723712647228503</v>
      </c>
      <c r="N1872">
        <v>0.79919764559853501</v>
      </c>
      <c r="O1872">
        <v>19.6438508625486</v>
      </c>
      <c r="P1872">
        <v>61.564396493594003</v>
      </c>
      <c r="Q1872">
        <v>-3.1028138204100001E-2</v>
      </c>
    </row>
    <row r="1873" spans="1:17" hidden="1" x14ac:dyDescent="0.3">
      <c r="A1873" t="s">
        <v>3926</v>
      </c>
      <c r="B1873" t="s">
        <v>3927</v>
      </c>
      <c r="C1873" t="str">
        <f>IFERROR(VLOOKUP(Table1[[#This Row],[Ticker]],[1]!Table2[[Symbol]:[Industry]],2,FALSE),"-")</f>
        <v>-</v>
      </c>
      <c r="D1873" t="s">
        <v>46</v>
      </c>
      <c r="E1873">
        <v>480.23039999999997</v>
      </c>
      <c r="F1873">
        <v>270.39999999999998</v>
      </c>
      <c r="G1873">
        <v>97.466649614450205</v>
      </c>
      <c r="H1873">
        <v>-7.8551091561704096</v>
      </c>
      <c r="I1873">
        <v>114.621460382504</v>
      </c>
      <c r="J1873">
        <v>7.7635731363285601</v>
      </c>
      <c r="K1873">
        <v>289.40207792517202</v>
      </c>
      <c r="M1873">
        <v>47.351720838568198</v>
      </c>
      <c r="N1873">
        <v>0.55473902393065699</v>
      </c>
      <c r="O1873">
        <v>83.727810650887506</v>
      </c>
      <c r="P1873">
        <v>181.666666666666</v>
      </c>
    </row>
    <row r="1874" spans="1:17" hidden="1" x14ac:dyDescent="0.3">
      <c r="A1874" t="s">
        <v>3928</v>
      </c>
      <c r="B1874" t="s">
        <v>3929</v>
      </c>
      <c r="C1874" t="str">
        <f>IFERROR(VLOOKUP(Table1[[#This Row],[Ticker]],[1]!Table2[[Symbol]:[Industry]],2,FALSE),"-")</f>
        <v>-</v>
      </c>
      <c r="D1874" t="s">
        <v>971</v>
      </c>
      <c r="E1874">
        <v>478.11080364999998</v>
      </c>
      <c r="F1874">
        <v>263.3</v>
      </c>
      <c r="G1874">
        <v>-3.2083281097077498</v>
      </c>
      <c r="H1874">
        <v>-20.437957625687201</v>
      </c>
      <c r="I1874">
        <v>13.9464826583463</v>
      </c>
      <c r="J1874">
        <v>-0.91801890347242798</v>
      </c>
      <c r="K1874">
        <v>297.66340157870599</v>
      </c>
      <c r="M1874">
        <v>33.471109868663397</v>
      </c>
      <c r="O1874">
        <v>51.652107861754601</v>
      </c>
      <c r="P1874">
        <v>32.979797979797901</v>
      </c>
    </row>
    <row r="1875" spans="1:17" hidden="1" x14ac:dyDescent="0.3">
      <c r="A1875" t="s">
        <v>3930</v>
      </c>
      <c r="B1875" t="s">
        <v>3931</v>
      </c>
      <c r="C1875" t="str">
        <f>IFERROR(VLOOKUP(Table1[[#This Row],[Ticker]],[1]!Table2[[Symbol]:[Industry]],2,FALSE),"-")</f>
        <v>-</v>
      </c>
      <c r="D1875" t="s">
        <v>359</v>
      </c>
      <c r="E1875">
        <v>477.69809165999999</v>
      </c>
      <c r="F1875">
        <v>5537.45</v>
      </c>
      <c r="G1875">
        <v>10.5959776022223</v>
      </c>
      <c r="H1875">
        <v>59.2094839009849</v>
      </c>
      <c r="I1875">
        <v>44.921953167277302</v>
      </c>
      <c r="J1875">
        <v>4.5922959565627401</v>
      </c>
      <c r="K1875">
        <v>4502.29112537935</v>
      </c>
      <c r="L1875">
        <v>3894.7686980714002</v>
      </c>
      <c r="M1875">
        <v>59.350280671841901</v>
      </c>
      <c r="N1875">
        <v>0.81089005235602096</v>
      </c>
      <c r="O1875">
        <v>8.3531228272941398</v>
      </c>
      <c r="P1875">
        <v>77.170052791553303</v>
      </c>
      <c r="Q1875">
        <v>9.8813213568193003E-2</v>
      </c>
    </row>
    <row r="1876" spans="1:17" hidden="1" x14ac:dyDescent="0.3">
      <c r="A1876" t="s">
        <v>3932</v>
      </c>
      <c r="B1876" t="s">
        <v>3933</v>
      </c>
      <c r="C1876" t="str">
        <f>IFERROR(VLOOKUP(Table1[[#This Row],[Ticker]],[1]!Table2[[Symbol]:[Industry]],2,FALSE),"-")</f>
        <v>-</v>
      </c>
      <c r="D1876" t="s">
        <v>1848</v>
      </c>
      <c r="E1876">
        <v>477.194880847999</v>
      </c>
      <c r="F1876">
        <v>81.760000000000005</v>
      </c>
      <c r="G1876">
        <v>58.748628172507999</v>
      </c>
      <c r="H1876">
        <v>16.3260724943081</v>
      </c>
      <c r="I1876">
        <v>-2.5122647437972501</v>
      </c>
      <c r="J1876">
        <v>-12.398459167903599</v>
      </c>
      <c r="K1876">
        <v>70.621675454287796</v>
      </c>
      <c r="L1876">
        <v>63.434708270731498</v>
      </c>
      <c r="M1876">
        <v>60.518856620567099</v>
      </c>
      <c r="N1876">
        <v>3.9884410323586201</v>
      </c>
      <c r="O1876">
        <v>14.1756360078277</v>
      </c>
      <c r="P1876">
        <v>92.830188679245296</v>
      </c>
      <c r="Q1876">
        <v>6.1940883705182997E-2</v>
      </c>
    </row>
    <row r="1877" spans="1:17" hidden="1" x14ac:dyDescent="0.3">
      <c r="A1877" t="s">
        <v>3934</v>
      </c>
      <c r="B1877" t="s">
        <v>3935</v>
      </c>
      <c r="C1877" t="str">
        <f>IFERROR(VLOOKUP(Table1[[#This Row],[Ticker]],[1]!Table2[[Symbol]:[Industry]],2,FALSE),"-")</f>
        <v>-</v>
      </c>
      <c r="D1877" t="s">
        <v>3936</v>
      </c>
      <c r="E1877">
        <v>476.275706824</v>
      </c>
      <c r="F1877">
        <v>101.03</v>
      </c>
      <c r="G1877">
        <v>-62.0958620676642</v>
      </c>
      <c r="H1877">
        <v>20.492896803638601</v>
      </c>
      <c r="I1877">
        <v>-38.740475467850402</v>
      </c>
      <c r="J1877">
        <v>22.197483131805701</v>
      </c>
      <c r="K1877">
        <v>92.854322053530296</v>
      </c>
      <c r="L1877">
        <v>112.17973068054501</v>
      </c>
      <c r="M1877">
        <v>64.430696246655302</v>
      </c>
      <c r="N1877">
        <v>5.5897064609597003</v>
      </c>
      <c r="O1877">
        <v>75.195486489161596</v>
      </c>
      <c r="P1877">
        <v>26.287499999999898</v>
      </c>
      <c r="Q1877">
        <v>-2.2007776610357001E-2</v>
      </c>
    </row>
    <row r="1878" spans="1:17" hidden="1" x14ac:dyDescent="0.3">
      <c r="A1878" t="s">
        <v>3937</v>
      </c>
      <c r="B1878" t="s">
        <v>3938</v>
      </c>
      <c r="C1878" t="str">
        <f>IFERROR(VLOOKUP(Table1[[#This Row],[Ticker]],[1]!Table2[[Symbol]:[Industry]],2,FALSE),"-")</f>
        <v>-</v>
      </c>
      <c r="D1878" t="s">
        <v>306</v>
      </c>
      <c r="E1878">
        <v>476.089031917</v>
      </c>
      <c r="F1878">
        <v>87.73</v>
      </c>
      <c r="G1878">
        <v>-12.648005926139</v>
      </c>
      <c r="H1878">
        <v>4.7209029555717503</v>
      </c>
      <c r="I1878">
        <v>-2.7222552589812299</v>
      </c>
      <c r="J1878">
        <v>-6.8419553708680603</v>
      </c>
      <c r="K1878">
        <v>86.847420430956305</v>
      </c>
      <c r="L1878">
        <v>81.171256511112105</v>
      </c>
      <c r="N1878">
        <v>1.2055546923924001</v>
      </c>
      <c r="O1878">
        <v>15.467912914624399</v>
      </c>
      <c r="P1878">
        <v>32.924242424242401</v>
      </c>
    </row>
    <row r="1879" spans="1:17" hidden="1" x14ac:dyDescent="0.3">
      <c r="A1879" t="s">
        <v>3939</v>
      </c>
      <c r="B1879" t="s">
        <v>3940</v>
      </c>
      <c r="C1879" t="str">
        <f>IFERROR(VLOOKUP(Table1[[#This Row],[Ticker]],[1]!Table2[[Symbol]:[Industry]],2,FALSE),"-")</f>
        <v>-</v>
      </c>
      <c r="D1879" t="s">
        <v>175</v>
      </c>
      <c r="E1879">
        <v>475.3</v>
      </c>
      <c r="F1879">
        <v>194</v>
      </c>
      <c r="G1879">
        <v>-2.8508447735010201</v>
      </c>
      <c r="H1879">
        <v>-5.1503934846464796</v>
      </c>
      <c r="I1879">
        <v>-1.4624118789885301</v>
      </c>
      <c r="J1879">
        <v>1.0185580542585999</v>
      </c>
      <c r="K1879">
        <v>194.84895856609799</v>
      </c>
      <c r="L1879">
        <v>180.34587977421501</v>
      </c>
      <c r="M1879">
        <v>50.391993181082498</v>
      </c>
      <c r="N1879">
        <v>0.38790931989924399</v>
      </c>
      <c r="O1879">
        <v>18.556701030927801</v>
      </c>
      <c r="P1879">
        <v>49.116064565718602</v>
      </c>
      <c r="Q1879">
        <v>9.4824366417319006E-2</v>
      </c>
    </row>
    <row r="1880" spans="1:17" hidden="1" x14ac:dyDescent="0.3">
      <c r="A1880" t="s">
        <v>3941</v>
      </c>
      <c r="B1880" t="s">
        <v>3942</v>
      </c>
      <c r="C1880" t="str">
        <f>IFERROR(VLOOKUP(Table1[[#This Row],[Ticker]],[1]!Table2[[Symbol]:[Industry]],2,FALSE),"-")</f>
        <v>-</v>
      </c>
      <c r="D1880" t="s">
        <v>1092</v>
      </c>
      <c r="E1880">
        <v>474.529355519999</v>
      </c>
      <c r="F1880">
        <v>270.60000000000002</v>
      </c>
      <c r="G1880">
        <v>205.25260437599201</v>
      </c>
      <c r="H1880">
        <v>-5.9754356766090897</v>
      </c>
      <c r="I1880">
        <v>126.028654599362</v>
      </c>
      <c r="J1880">
        <v>-5.8281902688676697</v>
      </c>
      <c r="K1880">
        <v>262.01135158215902</v>
      </c>
      <c r="L1880">
        <v>194.73039982380499</v>
      </c>
      <c r="M1880">
        <v>50.647235307824197</v>
      </c>
      <c r="N1880">
        <v>0.57454010301692404</v>
      </c>
      <c r="O1880">
        <v>25.628233555062799</v>
      </c>
      <c r="P1880">
        <v>238.25</v>
      </c>
      <c r="Q1880">
        <v>0.13282885893369301</v>
      </c>
    </row>
    <row r="1881" spans="1:17" hidden="1" x14ac:dyDescent="0.3">
      <c r="A1881" t="s">
        <v>3943</v>
      </c>
      <c r="B1881" t="s">
        <v>3944</v>
      </c>
      <c r="C1881" t="str">
        <f>IFERROR(VLOOKUP(Table1[[#This Row],[Ticker]],[1]!Table2[[Symbol]:[Industry]],2,FALSE),"-")</f>
        <v>-</v>
      </c>
      <c r="D1881" t="s">
        <v>262</v>
      </c>
      <c r="E1881">
        <v>473.90799500000003</v>
      </c>
      <c r="F1881">
        <v>1450</v>
      </c>
      <c r="G1881">
        <v>-28.457153358532999</v>
      </c>
      <c r="H1881">
        <v>-3.4210288467630598</v>
      </c>
      <c r="I1881">
        <v>-26.133779809975799</v>
      </c>
      <c r="J1881">
        <v>-1.29115323183063</v>
      </c>
      <c r="K1881">
        <v>1478.5027246561599</v>
      </c>
      <c r="L1881">
        <v>1474.9035669896</v>
      </c>
      <c r="M1881">
        <v>52.3784036496887</v>
      </c>
      <c r="N1881">
        <v>0.43698435277382602</v>
      </c>
      <c r="O1881">
        <v>33.448275862068897</v>
      </c>
      <c r="P1881">
        <v>15.999999999999901</v>
      </c>
      <c r="Q1881">
        <v>0.17653758641578099</v>
      </c>
    </row>
    <row r="1882" spans="1:17" hidden="1" x14ac:dyDescent="0.3">
      <c r="A1882" t="s">
        <v>3945</v>
      </c>
      <c r="B1882" t="s">
        <v>3946</v>
      </c>
      <c r="C1882" t="str">
        <f>IFERROR(VLOOKUP(Table1[[#This Row],[Ticker]],[1]!Table2[[Symbol]:[Industry]],2,FALSE),"-")</f>
        <v>-</v>
      </c>
      <c r="D1882" t="s">
        <v>561</v>
      </c>
      <c r="E1882">
        <v>473.63737138499999</v>
      </c>
      <c r="F1882">
        <v>635.65</v>
      </c>
      <c r="G1882">
        <v>22.761292061593</v>
      </c>
      <c r="H1882">
        <v>-17.8595267841837</v>
      </c>
      <c r="I1882">
        <v>11.7289277932432</v>
      </c>
      <c r="J1882">
        <v>-3.3192343550755599</v>
      </c>
      <c r="K1882">
        <v>665.82799096359804</v>
      </c>
      <c r="L1882">
        <v>568.15175059414298</v>
      </c>
      <c r="M1882">
        <v>35.194786065461699</v>
      </c>
      <c r="N1882">
        <v>0.95247328949567001</v>
      </c>
      <c r="O1882">
        <v>25.729568158577798</v>
      </c>
      <c r="P1882">
        <v>70.827734479978403</v>
      </c>
      <c r="Q1882">
        <v>4.1680275311180001E-2</v>
      </c>
    </row>
    <row r="1883" spans="1:17" hidden="1" x14ac:dyDescent="0.3">
      <c r="A1883" t="s">
        <v>3947</v>
      </c>
      <c r="B1883" t="s">
        <v>3948</v>
      </c>
      <c r="C1883" t="str">
        <f>IFERROR(VLOOKUP(Table1[[#This Row],[Ticker]],[1]!Table2[[Symbol]:[Industry]],2,FALSE),"-")</f>
        <v>-</v>
      </c>
      <c r="D1883" t="s">
        <v>193</v>
      </c>
      <c r="E1883">
        <v>472.46140032</v>
      </c>
      <c r="F1883">
        <v>454.4</v>
      </c>
      <c r="G1883">
        <v>111.71787629018</v>
      </c>
      <c r="H1883">
        <v>24.177125399667101</v>
      </c>
      <c r="I1883">
        <v>17.9488547458248</v>
      </c>
      <c r="J1883">
        <v>9.3776365770865606</v>
      </c>
      <c r="K1883">
        <v>370.53987994445401</v>
      </c>
      <c r="L1883">
        <v>313.45445872169</v>
      </c>
      <c r="M1883">
        <v>86.522577545629304</v>
      </c>
      <c r="N1883">
        <v>2.5620471714769999</v>
      </c>
      <c r="O1883">
        <v>4.7535211267605701</v>
      </c>
      <c r="P1883">
        <v>172.58548290341901</v>
      </c>
      <c r="Q1883">
        <v>0.125157305098966</v>
      </c>
    </row>
    <row r="1884" spans="1:17" hidden="1" x14ac:dyDescent="0.3">
      <c r="A1884" t="s">
        <v>3949</v>
      </c>
      <c r="B1884" t="s">
        <v>3950</v>
      </c>
      <c r="C1884" t="str">
        <f>IFERROR(VLOOKUP(Table1[[#This Row],[Ticker]],[1]!Table2[[Symbol]:[Industry]],2,FALSE),"-")</f>
        <v>-</v>
      </c>
      <c r="D1884" t="s">
        <v>21</v>
      </c>
      <c r="E1884">
        <v>471.80634718999897</v>
      </c>
      <c r="F1884">
        <v>11.15</v>
      </c>
      <c r="G1884">
        <v>-84.567371329027097</v>
      </c>
      <c r="H1884">
        <v>2.6271712752625498</v>
      </c>
      <c r="I1884">
        <v>-62.294072379676997</v>
      </c>
      <c r="J1884">
        <v>-5.1795725048653001</v>
      </c>
      <c r="K1884">
        <v>12.1321687597809</v>
      </c>
      <c r="L1884">
        <v>16.343467764272599</v>
      </c>
      <c r="M1884">
        <v>27.982036051058401</v>
      </c>
      <c r="N1884">
        <v>0.299970474041937</v>
      </c>
      <c r="O1884">
        <v>162.60089686098601</v>
      </c>
      <c r="P1884">
        <v>16.753926701570599</v>
      </c>
      <c r="Q1884">
        <v>0.124117388861953</v>
      </c>
    </row>
    <row r="1885" spans="1:17" hidden="1" x14ac:dyDescent="0.3">
      <c r="A1885" t="s">
        <v>3951</v>
      </c>
      <c r="B1885" t="s">
        <v>3952</v>
      </c>
      <c r="C1885" t="str">
        <f>IFERROR(VLOOKUP(Table1[[#This Row],[Ticker]],[1]!Table2[[Symbol]:[Industry]],2,FALSE),"-")</f>
        <v>-</v>
      </c>
      <c r="D1885" t="s">
        <v>971</v>
      </c>
      <c r="E1885">
        <v>469.78383936</v>
      </c>
      <c r="F1885">
        <v>4.4000000000000004</v>
      </c>
      <c r="G1885">
        <v>32.994037445517499</v>
      </c>
      <c r="H1885">
        <v>1.46941726456736</v>
      </c>
      <c r="I1885">
        <v>-10.919823862422801</v>
      </c>
      <c r="J1885">
        <v>-11.9977913474623</v>
      </c>
      <c r="K1885">
        <v>4.1021937170987899</v>
      </c>
      <c r="L1885">
        <v>3.9643431244508398</v>
      </c>
      <c r="M1885">
        <v>56.379913941291001</v>
      </c>
      <c r="N1885">
        <v>3.3305747017324698</v>
      </c>
      <c r="O1885">
        <v>71.9375850670814</v>
      </c>
      <c r="P1885">
        <v>68.995067380110399</v>
      </c>
      <c r="Q1885">
        <v>0.14226128944582001</v>
      </c>
    </row>
    <row r="1886" spans="1:17" hidden="1" x14ac:dyDescent="0.3">
      <c r="A1886" t="s">
        <v>3953</v>
      </c>
      <c r="B1886" t="s">
        <v>3954</v>
      </c>
      <c r="C1886" t="str">
        <f>IFERROR(VLOOKUP(Table1[[#This Row],[Ticker]],[1]!Table2[[Symbol]:[Industry]],2,FALSE),"-")</f>
        <v>-</v>
      </c>
      <c r="D1886" t="s">
        <v>528</v>
      </c>
      <c r="E1886">
        <v>468.69328643999899</v>
      </c>
      <c r="F1886">
        <v>188.7</v>
      </c>
      <c r="G1886">
        <v>95.997028007677002</v>
      </c>
      <c r="H1886">
        <v>6.5260412996791102</v>
      </c>
      <c r="I1886">
        <v>43.0563816403047</v>
      </c>
      <c r="J1886">
        <v>0.81695487627747299</v>
      </c>
      <c r="K1886">
        <v>176.01340011227299</v>
      </c>
      <c r="L1886">
        <v>147.932140562114</v>
      </c>
      <c r="M1886">
        <v>59.856865355024603</v>
      </c>
      <c r="N1886">
        <v>0.32068850916456698</v>
      </c>
      <c r="O1886">
        <v>9.6979332273450005</v>
      </c>
      <c r="P1886">
        <v>130.121951219512</v>
      </c>
      <c r="Q1886">
        <v>4.3272654247248001E-2</v>
      </c>
    </row>
    <row r="1887" spans="1:17" hidden="1" x14ac:dyDescent="0.3">
      <c r="A1887" t="s">
        <v>3955</v>
      </c>
      <c r="B1887" t="s">
        <v>3956</v>
      </c>
      <c r="C1887" t="str">
        <f>IFERROR(VLOOKUP(Table1[[#This Row],[Ticker]],[1]!Table2[[Symbol]:[Industry]],2,FALSE),"-")</f>
        <v>-</v>
      </c>
      <c r="D1887" t="s">
        <v>139</v>
      </c>
      <c r="E1887">
        <v>467.88043927799998</v>
      </c>
      <c r="F1887">
        <v>30.66</v>
      </c>
      <c r="G1887">
        <v>-18.969678807767298</v>
      </c>
      <c r="H1887">
        <v>-3.9205760593700099</v>
      </c>
      <c r="I1887">
        <v>-31.696980977191199</v>
      </c>
      <c r="J1887">
        <v>-1.35623621263115</v>
      </c>
      <c r="K1887">
        <v>31.067708841361501</v>
      </c>
      <c r="L1887">
        <v>31.732787661977198</v>
      </c>
      <c r="M1887">
        <v>48.328829368368702</v>
      </c>
      <c r="N1887">
        <v>0.79521890489942004</v>
      </c>
      <c r="O1887">
        <v>46.118721461187199</v>
      </c>
      <c r="P1887">
        <v>19.299610894941601</v>
      </c>
      <c r="Q1887">
        <v>8.6680388720940006E-3</v>
      </c>
    </row>
    <row r="1888" spans="1:17" hidden="1" x14ac:dyDescent="0.3">
      <c r="A1888" t="s">
        <v>3957</v>
      </c>
      <c r="B1888" t="s">
        <v>3958</v>
      </c>
      <c r="C1888" t="str">
        <f>IFERROR(VLOOKUP(Table1[[#This Row],[Ticker]],[1]!Table2[[Symbol]:[Industry]],2,FALSE),"-")</f>
        <v>-</v>
      </c>
      <c r="D1888" t="s">
        <v>306</v>
      </c>
      <c r="E1888">
        <v>467.66368655999997</v>
      </c>
      <c r="F1888">
        <v>388.8</v>
      </c>
      <c r="G1888">
        <v>-34.1982323066484</v>
      </c>
      <c r="H1888">
        <v>4.6398789976477</v>
      </c>
      <c r="I1888">
        <v>16.791145935982101</v>
      </c>
      <c r="J1888">
        <v>4.79815664638316</v>
      </c>
      <c r="K1888">
        <v>351.42717824742601</v>
      </c>
      <c r="L1888">
        <v>315.84500076879499</v>
      </c>
      <c r="M1888">
        <v>64.284899566639893</v>
      </c>
      <c r="N1888">
        <v>0.427699283072485</v>
      </c>
      <c r="O1888">
        <v>7.6903292181069904</v>
      </c>
      <c r="P1888">
        <v>65.446808510638306</v>
      </c>
      <c r="Q1888">
        <v>-3.2683427108881002E-2</v>
      </c>
    </row>
    <row r="1889" spans="1:17" hidden="1" x14ac:dyDescent="0.3">
      <c r="A1889" t="s">
        <v>3959</v>
      </c>
      <c r="B1889" t="s">
        <v>3960</v>
      </c>
      <c r="C1889" t="str">
        <f>IFERROR(VLOOKUP(Table1[[#This Row],[Ticker]],[1]!Table2[[Symbol]:[Industry]],2,FALSE),"-")</f>
        <v>-</v>
      </c>
      <c r="D1889" t="s">
        <v>632</v>
      </c>
      <c r="E1889">
        <v>467.50671</v>
      </c>
      <c r="F1889">
        <v>199.1</v>
      </c>
      <c r="G1889">
        <v>246.159353835877</v>
      </c>
      <c r="H1889">
        <v>5.5385682894633099</v>
      </c>
      <c r="I1889">
        <v>231.167795216446</v>
      </c>
      <c r="J1889">
        <v>-2.2861781074525198</v>
      </c>
      <c r="K1889">
        <v>168.00793389186799</v>
      </c>
      <c r="L1889">
        <v>106.05282281041301</v>
      </c>
      <c r="M1889">
        <v>70.365807111524404</v>
      </c>
      <c r="N1889">
        <v>0.56435765673175697</v>
      </c>
      <c r="O1889">
        <v>2.7122049221496698</v>
      </c>
      <c r="P1889">
        <v>390.998766954377</v>
      </c>
      <c r="Q1889">
        <v>9.0625225462354006E-2</v>
      </c>
    </row>
    <row r="1890" spans="1:17" hidden="1" x14ac:dyDescent="0.3">
      <c r="A1890" t="s">
        <v>3961</v>
      </c>
      <c r="B1890" t="s">
        <v>3962</v>
      </c>
      <c r="C1890" t="str">
        <f>IFERROR(VLOOKUP(Table1[[#This Row],[Ticker]],[1]!Table2[[Symbol]:[Industry]],2,FALSE),"-")</f>
        <v>-</v>
      </c>
      <c r="D1890" t="s">
        <v>632</v>
      </c>
      <c r="E1890">
        <v>467.40875</v>
      </c>
      <c r="F1890">
        <v>1395.25</v>
      </c>
      <c r="G1890">
        <v>9265.7671408657607</v>
      </c>
      <c r="H1890">
        <v>42.897703022089701</v>
      </c>
      <c r="I1890">
        <v>453.78301865809698</v>
      </c>
      <c r="J1890">
        <v>6.9416275570288102</v>
      </c>
      <c r="K1890">
        <v>1004.89372428576</v>
      </c>
      <c r="L1890">
        <v>582.25942739207198</v>
      </c>
      <c r="M1890">
        <v>98.903299879619993</v>
      </c>
      <c r="N1890">
        <v>0.61886431233120198</v>
      </c>
      <c r="O1890">
        <v>0</v>
      </c>
      <c r="P1890">
        <v>9295.6228956228897</v>
      </c>
      <c r="Q1890">
        <v>0.45260919093728103</v>
      </c>
    </row>
    <row r="1891" spans="1:17" hidden="1" x14ac:dyDescent="0.3">
      <c r="A1891" t="s">
        <v>3963</v>
      </c>
      <c r="B1891" t="s">
        <v>3964</v>
      </c>
      <c r="C1891" t="str">
        <f>IFERROR(VLOOKUP(Table1[[#This Row],[Ticker]],[1]!Table2[[Symbol]:[Industry]],2,FALSE),"-")</f>
        <v>-</v>
      </c>
      <c r="D1891" t="s">
        <v>561</v>
      </c>
      <c r="E1891">
        <v>466.25644999999997</v>
      </c>
      <c r="F1891">
        <v>439.45</v>
      </c>
      <c r="G1891">
        <v>-1.3828327824317199E-2</v>
      </c>
      <c r="H1891">
        <v>-0.78254803768255599</v>
      </c>
      <c r="I1891">
        <v>10.705402542792701</v>
      </c>
      <c r="J1891">
        <v>5.1889645884933699</v>
      </c>
      <c r="K1891">
        <v>418.58828871628901</v>
      </c>
      <c r="L1891">
        <v>383.98918714784799</v>
      </c>
      <c r="M1891">
        <v>62.4177503411101</v>
      </c>
      <c r="N1891">
        <v>0.63719233532133801</v>
      </c>
      <c r="O1891">
        <v>8.3513482762544093</v>
      </c>
      <c r="P1891">
        <v>37.156679151061098</v>
      </c>
      <c r="Q1891">
        <v>4.050118218469E-3</v>
      </c>
    </row>
    <row r="1892" spans="1:17" hidden="1" x14ac:dyDescent="0.3">
      <c r="A1892" t="s">
        <v>3965</v>
      </c>
      <c r="B1892" t="s">
        <v>3966</v>
      </c>
      <c r="C1892" t="str">
        <f>IFERROR(VLOOKUP(Table1[[#This Row],[Ticker]],[1]!Table2[[Symbol]:[Industry]],2,FALSE),"-")</f>
        <v>-</v>
      </c>
      <c r="D1892" t="s">
        <v>306</v>
      </c>
      <c r="E1892">
        <v>465.93855000000002</v>
      </c>
      <c r="F1892">
        <v>186.45</v>
      </c>
      <c r="G1892">
        <v>100.756490140824</v>
      </c>
      <c r="H1892">
        <v>6.5806080823578998</v>
      </c>
      <c r="I1892">
        <v>-12.134600947009</v>
      </c>
      <c r="J1892">
        <v>-3.2313734730472001</v>
      </c>
      <c r="K1892">
        <v>182.83905781187701</v>
      </c>
      <c r="L1892">
        <v>177.15280658134901</v>
      </c>
      <c r="M1892">
        <v>46.520187331871597</v>
      </c>
      <c r="N1892">
        <v>0.56147403685092101</v>
      </c>
      <c r="O1892">
        <v>30.383480825958699</v>
      </c>
      <c r="P1892">
        <v>147.11729622266299</v>
      </c>
    </row>
    <row r="1893" spans="1:17" hidden="1" x14ac:dyDescent="0.3">
      <c r="A1893" t="s">
        <v>3967</v>
      </c>
      <c r="B1893" t="s">
        <v>3968</v>
      </c>
      <c r="C1893" t="str">
        <f>IFERROR(VLOOKUP(Table1[[#This Row],[Ticker]],[1]!Table2[[Symbol]:[Industry]],2,FALSE),"-")</f>
        <v>-</v>
      </c>
      <c r="D1893" t="s">
        <v>262</v>
      </c>
      <c r="E1893">
        <v>461.83730965000001</v>
      </c>
      <c r="F1893">
        <v>15.91</v>
      </c>
      <c r="G1893">
        <v>7.2994176566586697</v>
      </c>
      <c r="H1893">
        <v>14.3630544723674</v>
      </c>
      <c r="I1893">
        <v>-35.915229703365902</v>
      </c>
      <c r="J1893">
        <v>27.116197457296401</v>
      </c>
      <c r="K1893">
        <v>14.2464439657328</v>
      </c>
      <c r="L1893">
        <v>13.9835882733174</v>
      </c>
      <c r="M1893">
        <v>64.2379756722124</v>
      </c>
      <c r="N1893">
        <v>2.8641233000091701</v>
      </c>
      <c r="O1893">
        <v>35.135135135135101</v>
      </c>
      <c r="P1893">
        <v>59.099999999999902</v>
      </c>
      <c r="Q1893">
        <v>0.122999521607496</v>
      </c>
    </row>
    <row r="1894" spans="1:17" hidden="1" x14ac:dyDescent="0.3">
      <c r="A1894" t="s">
        <v>3969</v>
      </c>
      <c r="B1894" t="s">
        <v>3970</v>
      </c>
      <c r="C1894" t="str">
        <f>IFERROR(VLOOKUP(Table1[[#This Row],[Ticker]],[1]!Table2[[Symbol]:[Industry]],2,FALSE),"-")</f>
        <v>-</v>
      </c>
      <c r="D1894" t="s">
        <v>993</v>
      </c>
      <c r="E1894">
        <v>459.94873042</v>
      </c>
      <c r="F1894">
        <v>55.49</v>
      </c>
      <c r="G1894">
        <v>-29.693299883488098</v>
      </c>
      <c r="H1894">
        <v>-8.85669092696563</v>
      </c>
      <c r="I1894">
        <v>-20.677726741982401</v>
      </c>
      <c r="J1894">
        <v>-1.12822781546569</v>
      </c>
      <c r="K1894">
        <v>57.132741620403102</v>
      </c>
      <c r="L1894">
        <v>55.967965793659403</v>
      </c>
      <c r="M1894">
        <v>47.431039246532798</v>
      </c>
      <c r="N1894">
        <v>0.53588133426190698</v>
      </c>
      <c r="O1894">
        <v>29.212470715444201</v>
      </c>
      <c r="P1894">
        <v>16.821052631578901</v>
      </c>
      <c r="Q1894">
        <v>4.8812389155560999E-2</v>
      </c>
    </row>
    <row r="1895" spans="1:17" hidden="1" x14ac:dyDescent="0.3">
      <c r="A1895" t="s">
        <v>3971</v>
      </c>
      <c r="B1895" t="s">
        <v>3972</v>
      </c>
      <c r="C1895" t="str">
        <f>IFERROR(VLOOKUP(Table1[[#This Row],[Ticker]],[1]!Table2[[Symbol]:[Industry]],2,FALSE),"-")</f>
        <v>-</v>
      </c>
      <c r="D1895" t="s">
        <v>359</v>
      </c>
      <c r="E1895">
        <v>458.0625</v>
      </c>
      <c r="F1895">
        <v>436.25</v>
      </c>
      <c r="G1895">
        <v>-21.2683247633571</v>
      </c>
      <c r="H1895">
        <v>1.25450608884578</v>
      </c>
      <c r="I1895">
        <v>-6.60901791904136</v>
      </c>
      <c r="J1895">
        <v>-0.490329527448988</v>
      </c>
      <c r="K1895">
        <v>454.65341242259001</v>
      </c>
      <c r="L1895">
        <v>447.82628771642499</v>
      </c>
      <c r="M1895">
        <v>59.812213842715799</v>
      </c>
      <c r="N1895">
        <v>0.34997629119930401</v>
      </c>
      <c r="O1895">
        <v>45.444126074498499</v>
      </c>
      <c r="P1895">
        <v>37.077769049489298</v>
      </c>
    </row>
    <row r="1896" spans="1:17" hidden="1" x14ac:dyDescent="0.3">
      <c r="A1896" t="s">
        <v>3973</v>
      </c>
      <c r="B1896" t="s">
        <v>3974</v>
      </c>
      <c r="C1896" t="str">
        <f>IFERROR(VLOOKUP(Table1[[#This Row],[Ticker]],[1]!Table2[[Symbol]:[Industry]],2,FALSE),"-")</f>
        <v>-</v>
      </c>
      <c r="D1896" t="s">
        <v>127</v>
      </c>
      <c r="E1896">
        <v>456.91964631000002</v>
      </c>
      <c r="F1896">
        <v>396.45</v>
      </c>
      <c r="G1896">
        <v>-60.907928670177803</v>
      </c>
      <c r="H1896">
        <v>-32.830082109650398</v>
      </c>
      <c r="I1896">
        <v>-33.410943989080202</v>
      </c>
      <c r="J1896">
        <v>-12.822365117848999</v>
      </c>
      <c r="K1896">
        <v>496.99478569303801</v>
      </c>
      <c r="L1896">
        <v>514.64097938328996</v>
      </c>
      <c r="M1896">
        <v>30.082220684606199</v>
      </c>
      <c r="N1896">
        <v>0.91782945736434096</v>
      </c>
      <c r="O1896">
        <v>111.628200277462</v>
      </c>
      <c r="P1896">
        <v>2.4418604651162701</v>
      </c>
    </row>
    <row r="1897" spans="1:17" hidden="1" x14ac:dyDescent="0.3">
      <c r="A1897" t="s">
        <v>3975</v>
      </c>
      <c r="B1897" t="s">
        <v>3976</v>
      </c>
      <c r="C1897" t="str">
        <f>IFERROR(VLOOKUP(Table1[[#This Row],[Ticker]],[1]!Table2[[Symbol]:[Industry]],2,FALSE),"-")</f>
        <v>-</v>
      </c>
      <c r="D1897" t="s">
        <v>993</v>
      </c>
      <c r="E1897">
        <v>456.855694384</v>
      </c>
      <c r="F1897">
        <v>38.44</v>
      </c>
      <c r="G1897">
        <v>20.007793001150102</v>
      </c>
      <c r="H1897">
        <v>-2.7881368208965802</v>
      </c>
      <c r="I1897">
        <v>-6.3662275298824902</v>
      </c>
      <c r="J1897">
        <v>-2.1373070779844698</v>
      </c>
      <c r="K1897">
        <v>38.158997867695803</v>
      </c>
      <c r="L1897">
        <v>34.689261728224601</v>
      </c>
      <c r="M1897">
        <v>46.819537161232802</v>
      </c>
      <c r="N1897">
        <v>0.50727677771515001</v>
      </c>
      <c r="O1897">
        <v>21.618106139438002</v>
      </c>
      <c r="P1897">
        <v>50.450097847358101</v>
      </c>
      <c r="Q1897">
        <v>8.2968093452891994E-2</v>
      </c>
    </row>
    <row r="1898" spans="1:17" hidden="1" x14ac:dyDescent="0.3">
      <c r="A1898" t="s">
        <v>3977</v>
      </c>
      <c r="B1898" t="s">
        <v>3978</v>
      </c>
      <c r="C1898" t="str">
        <f>IFERROR(VLOOKUP(Table1[[#This Row],[Ticker]],[1]!Table2[[Symbol]:[Industry]],2,FALSE),"-")</f>
        <v>-</v>
      </c>
      <c r="D1898" t="s">
        <v>993</v>
      </c>
      <c r="E1898">
        <v>456.57203660800002</v>
      </c>
      <c r="F1898">
        <v>116.72</v>
      </c>
      <c r="G1898">
        <v>-11.298111283289799</v>
      </c>
      <c r="H1898">
        <v>0.68717598151402304</v>
      </c>
      <c r="I1898">
        <v>4.9603463335003601</v>
      </c>
      <c r="J1898">
        <v>-0.20765508065685601</v>
      </c>
      <c r="K1898">
        <v>112.90746884519</v>
      </c>
      <c r="L1898">
        <v>105.01260653736701</v>
      </c>
      <c r="M1898">
        <v>57.636144935930098</v>
      </c>
      <c r="N1898">
        <v>0.64368672025025597</v>
      </c>
      <c r="O1898">
        <v>16.603838245373499</v>
      </c>
      <c r="P1898">
        <v>39.952038369304503</v>
      </c>
      <c r="Q1898">
        <v>3.2427951780871003E-2</v>
      </c>
    </row>
    <row r="1899" spans="1:17" hidden="1" x14ac:dyDescent="0.3">
      <c r="A1899" t="s">
        <v>3979</v>
      </c>
      <c r="B1899" t="s">
        <v>3980</v>
      </c>
      <c r="C1899" t="str">
        <f>IFERROR(VLOOKUP(Table1[[#This Row],[Ticker]],[1]!Table2[[Symbol]:[Industry]],2,FALSE),"-")</f>
        <v>-</v>
      </c>
      <c r="D1899" t="s">
        <v>1187</v>
      </c>
      <c r="E1899">
        <v>456.34201508000001</v>
      </c>
      <c r="F1899">
        <v>217.84</v>
      </c>
      <c r="G1899">
        <v>67.284516736078203</v>
      </c>
      <c r="H1899">
        <v>-2.9514839970718101</v>
      </c>
      <c r="I1899">
        <v>7.1230384091595402</v>
      </c>
      <c r="J1899">
        <v>-0.73559767627508699</v>
      </c>
      <c r="K1899">
        <v>214.43949189275901</v>
      </c>
      <c r="L1899">
        <v>187.182747822344</v>
      </c>
      <c r="M1899">
        <v>54.994657352190103</v>
      </c>
      <c r="N1899">
        <v>0.37986061386346698</v>
      </c>
      <c r="O1899">
        <v>16.553433712816702</v>
      </c>
      <c r="P1899">
        <v>117.83999999999899</v>
      </c>
      <c r="Q1899">
        <v>9.7143142366789004E-2</v>
      </c>
    </row>
    <row r="1900" spans="1:17" hidden="1" x14ac:dyDescent="0.3">
      <c r="A1900" t="s">
        <v>3981</v>
      </c>
      <c r="B1900" t="s">
        <v>3982</v>
      </c>
      <c r="C1900" t="str">
        <f>IFERROR(VLOOKUP(Table1[[#This Row],[Ticker]],[1]!Table2[[Symbol]:[Industry]],2,FALSE),"-")</f>
        <v>-</v>
      </c>
      <c r="D1900" t="s">
        <v>2598</v>
      </c>
      <c r="E1900">
        <v>455.91</v>
      </c>
      <c r="F1900">
        <v>116.9</v>
      </c>
      <c r="G1900">
        <v>158.13444132129601</v>
      </c>
      <c r="H1900">
        <v>-12.5409763665692</v>
      </c>
      <c r="I1900">
        <v>-20.8128760752302</v>
      </c>
      <c r="J1900">
        <v>6.9691144192999497</v>
      </c>
      <c r="K1900">
        <v>140.714090986494</v>
      </c>
      <c r="L1900">
        <v>142.161413232082</v>
      </c>
      <c r="M1900">
        <v>46.526307207611701</v>
      </c>
      <c r="N1900">
        <v>0.65737061299257105</v>
      </c>
      <c r="O1900">
        <v>253.55004277159901</v>
      </c>
      <c r="P1900">
        <v>207.63157894736801</v>
      </c>
      <c r="Q1900">
        <v>0.21993421829507201</v>
      </c>
    </row>
    <row r="1901" spans="1:17" hidden="1" x14ac:dyDescent="0.3">
      <c r="A1901" t="s">
        <v>3983</v>
      </c>
      <c r="B1901" t="s">
        <v>3984</v>
      </c>
      <c r="C1901" t="str">
        <f>IFERROR(VLOOKUP(Table1[[#This Row],[Ticker]],[1]!Table2[[Symbol]:[Industry]],2,FALSE),"-")</f>
        <v>-</v>
      </c>
      <c r="D1901" t="s">
        <v>262</v>
      </c>
      <c r="E1901">
        <v>455.00799999999998</v>
      </c>
      <c r="F1901">
        <v>385.6</v>
      </c>
      <c r="G1901">
        <v>44.426731118571801</v>
      </c>
      <c r="H1901">
        <v>44.7825314577087</v>
      </c>
      <c r="I1901">
        <v>24.620993332857001</v>
      </c>
      <c r="J1901">
        <v>47.473016996751397</v>
      </c>
      <c r="K1901">
        <v>282.133564967545</v>
      </c>
      <c r="L1901">
        <v>258.82796293143201</v>
      </c>
      <c r="M1901">
        <v>79.558678789171097</v>
      </c>
      <c r="N1901">
        <v>5.0482954444353103</v>
      </c>
      <c r="O1901">
        <v>7.5466804979253004</v>
      </c>
      <c r="P1901">
        <v>87.184466019417499</v>
      </c>
      <c r="Q1901">
        <v>4.8066464687134998E-2</v>
      </c>
    </row>
    <row r="1902" spans="1:17" hidden="1" x14ac:dyDescent="0.3">
      <c r="A1902" t="s">
        <v>3985</v>
      </c>
      <c r="B1902" t="s">
        <v>3986</v>
      </c>
      <c r="C1902" t="str">
        <f>IFERROR(VLOOKUP(Table1[[#This Row],[Ticker]],[1]!Table2[[Symbol]:[Industry]],2,FALSE),"-")</f>
        <v>-</v>
      </c>
      <c r="D1902" t="s">
        <v>499</v>
      </c>
      <c r="E1902">
        <v>454.5</v>
      </c>
      <c r="F1902">
        <v>606</v>
      </c>
      <c r="G1902">
        <v>14.0701447797376</v>
      </c>
      <c r="H1902">
        <v>5.5738797392124004</v>
      </c>
      <c r="I1902">
        <v>-28.317458644792801</v>
      </c>
      <c r="J1902">
        <v>6.5531843282917901</v>
      </c>
      <c r="K1902">
        <v>583.71810778107601</v>
      </c>
      <c r="L1902">
        <v>588.66784846970097</v>
      </c>
      <c r="M1902">
        <v>66.688766194127894</v>
      </c>
      <c r="N1902">
        <v>0.85263759727244204</v>
      </c>
      <c r="O1902">
        <v>41.551155115511499</v>
      </c>
      <c r="Q1902">
        <v>5.7848566350689997E-3</v>
      </c>
    </row>
    <row r="1903" spans="1:17" hidden="1" x14ac:dyDescent="0.3">
      <c r="A1903" t="s">
        <v>3987</v>
      </c>
      <c r="B1903" t="s">
        <v>3988</v>
      </c>
      <c r="C1903" t="str">
        <f>IFERROR(VLOOKUP(Table1[[#This Row],[Ticker]],[1]!Table2[[Symbol]:[Industry]],2,FALSE),"-")</f>
        <v>-</v>
      </c>
      <c r="D1903" t="s">
        <v>193</v>
      </c>
      <c r="E1903">
        <v>453.802752</v>
      </c>
      <c r="F1903">
        <v>196.2</v>
      </c>
      <c r="G1903">
        <v>-29.317707101484899</v>
      </c>
      <c r="H1903">
        <v>-8.3064877984419301</v>
      </c>
      <c r="I1903">
        <v>-21.487554867741299</v>
      </c>
      <c r="J1903">
        <v>-6.8839367369852704</v>
      </c>
      <c r="K1903">
        <v>193.98149648716901</v>
      </c>
      <c r="M1903">
        <v>59.3777587278582</v>
      </c>
      <c r="N1903">
        <v>0.42773232279734702</v>
      </c>
      <c r="O1903">
        <v>33.358817533129397</v>
      </c>
      <c r="P1903">
        <v>49.656750572082302</v>
      </c>
    </row>
    <row r="1904" spans="1:17" hidden="1" x14ac:dyDescent="0.3">
      <c r="A1904" t="s">
        <v>3989</v>
      </c>
      <c r="B1904" t="s">
        <v>3990</v>
      </c>
      <c r="C1904" t="str">
        <f>IFERROR(VLOOKUP(Table1[[#This Row],[Ticker]],[1]!Table2[[Symbol]:[Industry]],2,FALSE),"-")</f>
        <v>-</v>
      </c>
      <c r="D1904" t="s">
        <v>300</v>
      </c>
      <c r="E1904">
        <v>453.73346029999999</v>
      </c>
      <c r="F1904">
        <v>353.95</v>
      </c>
      <c r="G1904">
        <v>111.995970558888</v>
      </c>
      <c r="H1904">
        <v>5.7085626164964198</v>
      </c>
      <c r="I1904">
        <v>4.6175843503297296</v>
      </c>
      <c r="J1904">
        <v>1.20814471818339</v>
      </c>
      <c r="K1904">
        <v>353.35886296078201</v>
      </c>
      <c r="L1904">
        <v>304.5262445578</v>
      </c>
      <c r="M1904">
        <v>41.781217710755399</v>
      </c>
      <c r="N1904">
        <v>1.9645084722507999</v>
      </c>
      <c r="O1904">
        <v>16.174600932335</v>
      </c>
      <c r="P1904">
        <v>151.02836879432601</v>
      </c>
      <c r="Q1904">
        <v>0.106223959361745</v>
      </c>
    </row>
    <row r="1905" spans="1:17" hidden="1" x14ac:dyDescent="0.3">
      <c r="A1905" t="s">
        <v>3991</v>
      </c>
      <c r="B1905" t="s">
        <v>3992</v>
      </c>
      <c r="C1905" t="str">
        <f>IFERROR(VLOOKUP(Table1[[#This Row],[Ticker]],[1]!Table2[[Symbol]:[Industry]],2,FALSE),"-")</f>
        <v>-</v>
      </c>
      <c r="D1905" t="s">
        <v>139</v>
      </c>
      <c r="E1905">
        <v>453.06703910800002</v>
      </c>
      <c r="F1905">
        <v>119.72</v>
      </c>
      <c r="G1905">
        <v>9.1111634088551305</v>
      </c>
      <c r="H1905">
        <v>5.0817167298080097</v>
      </c>
      <c r="I1905">
        <v>2.7474648826651298</v>
      </c>
      <c r="J1905">
        <v>-1.81342082275267</v>
      </c>
      <c r="K1905">
        <v>100.134404006585</v>
      </c>
      <c r="L1905">
        <v>100.2428099089</v>
      </c>
      <c r="M1905">
        <v>79.149304044468707</v>
      </c>
      <c r="N1905">
        <v>4.0322959257271904</v>
      </c>
      <c r="O1905">
        <v>27.088205813564901</v>
      </c>
      <c r="P1905">
        <v>63.551912568306001</v>
      </c>
      <c r="Q1905">
        <v>4.6559230092806998E-2</v>
      </c>
    </row>
    <row r="1906" spans="1:17" hidden="1" x14ac:dyDescent="0.3">
      <c r="A1906" t="s">
        <v>3993</v>
      </c>
      <c r="B1906" t="s">
        <v>3994</v>
      </c>
      <c r="C1906" t="str">
        <f>IFERROR(VLOOKUP(Table1[[#This Row],[Ticker]],[1]!Table2[[Symbol]:[Industry]],2,FALSE),"-")</f>
        <v>-</v>
      </c>
      <c r="D1906" t="s">
        <v>306</v>
      </c>
      <c r="E1906">
        <v>452.54897999999997</v>
      </c>
      <c r="F1906">
        <v>41.34</v>
      </c>
      <c r="G1906">
        <v>1351.8646753503899</v>
      </c>
      <c r="H1906">
        <v>-15.1037156296058</v>
      </c>
      <c r="I1906">
        <v>420.03101477380602</v>
      </c>
      <c r="J1906">
        <v>-11.8380282318306</v>
      </c>
      <c r="K1906">
        <v>43.772319923578998</v>
      </c>
      <c r="L1906">
        <v>24.600870083253401</v>
      </c>
      <c r="M1906">
        <v>11.152617179016101</v>
      </c>
      <c r="N1906">
        <v>8.6870251450436795E-2</v>
      </c>
      <c r="O1906">
        <v>35.607160135462003</v>
      </c>
      <c r="P1906">
        <v>1454.13533834586</v>
      </c>
      <c r="Q1906">
        <v>0.21424752286728799</v>
      </c>
    </row>
    <row r="1907" spans="1:17" hidden="1" x14ac:dyDescent="0.3">
      <c r="A1907" t="s">
        <v>3995</v>
      </c>
      <c r="B1907" t="s">
        <v>3996</v>
      </c>
      <c r="C1907" t="str">
        <f>IFERROR(VLOOKUP(Table1[[#This Row],[Ticker]],[1]!Table2[[Symbol]:[Industry]],2,FALSE),"-")</f>
        <v>-</v>
      </c>
      <c r="D1907" t="s">
        <v>262</v>
      </c>
      <c r="E1907">
        <v>451.39251728999898</v>
      </c>
      <c r="F1907">
        <v>81.510000000000005</v>
      </c>
      <c r="G1907">
        <v>191.42922750538</v>
      </c>
      <c r="H1907">
        <v>41.1643010553693</v>
      </c>
      <c r="I1907">
        <v>50.319056010919702</v>
      </c>
      <c r="J1907">
        <v>21.0201675228863</v>
      </c>
      <c r="K1907">
        <v>61.8881050784927</v>
      </c>
      <c r="L1907">
        <v>50.705932239949902</v>
      </c>
      <c r="M1907">
        <v>75.974497001932903</v>
      </c>
      <c r="N1907">
        <v>2.3749834068925599</v>
      </c>
      <c r="O1907">
        <v>4.28168322905164</v>
      </c>
      <c r="P1907">
        <v>245.38135593220301</v>
      </c>
      <c r="Q1907">
        <v>0.101329862148187</v>
      </c>
    </row>
    <row r="1908" spans="1:17" hidden="1" x14ac:dyDescent="0.3">
      <c r="A1908" t="s">
        <v>3997</v>
      </c>
      <c r="B1908" t="s">
        <v>3998</v>
      </c>
      <c r="C1908" t="str">
        <f>IFERROR(VLOOKUP(Table1[[#This Row],[Ticker]],[1]!Table2[[Symbol]:[Industry]],2,FALSE),"-")</f>
        <v>-</v>
      </c>
      <c r="D1908" t="s">
        <v>46</v>
      </c>
      <c r="E1908">
        <v>450.78306079999999</v>
      </c>
      <c r="F1908">
        <v>352.25</v>
      </c>
      <c r="G1908">
        <v>205.62043571905599</v>
      </c>
      <c r="H1908">
        <v>20.382668485633399</v>
      </c>
      <c r="I1908">
        <v>222.77524648711</v>
      </c>
      <c r="J1908">
        <v>-2.4256751118954698</v>
      </c>
      <c r="K1908">
        <v>265.40991625360198</v>
      </c>
      <c r="M1908">
        <v>67.242829099938604</v>
      </c>
      <c r="O1908">
        <v>2.1433640880056801</v>
      </c>
      <c r="P1908">
        <v>255.09072580645099</v>
      </c>
    </row>
    <row r="1909" spans="1:17" hidden="1" x14ac:dyDescent="0.3">
      <c r="A1909" t="s">
        <v>3999</v>
      </c>
      <c r="B1909" t="s">
        <v>4000</v>
      </c>
      <c r="C1909" t="str">
        <f>IFERROR(VLOOKUP(Table1[[#This Row],[Ticker]],[1]!Table2[[Symbol]:[Industry]],2,FALSE),"-")</f>
        <v>-</v>
      </c>
      <c r="D1909" t="s">
        <v>971</v>
      </c>
      <c r="E1909">
        <v>450.65122406999899</v>
      </c>
      <c r="F1909">
        <v>133.29</v>
      </c>
      <c r="G1909">
        <v>157.40717627734799</v>
      </c>
      <c r="H1909">
        <v>46.371968646565897</v>
      </c>
      <c r="I1909">
        <v>26.650859460998099</v>
      </c>
      <c r="J1909">
        <v>35.133427773755898</v>
      </c>
      <c r="K1909">
        <v>92.718375774547496</v>
      </c>
      <c r="L1909">
        <v>81.183192178602098</v>
      </c>
      <c r="M1909">
        <v>87.519187958839595</v>
      </c>
      <c r="N1909">
        <v>3.3007519819454001</v>
      </c>
      <c r="O1909">
        <v>7.7650236326806104</v>
      </c>
      <c r="P1909">
        <v>192.94505494505401</v>
      </c>
      <c r="Q1909">
        <v>4.9755409077971997E-2</v>
      </c>
    </row>
    <row r="1910" spans="1:17" hidden="1" x14ac:dyDescent="0.3">
      <c r="A1910" t="s">
        <v>4001</v>
      </c>
      <c r="B1910" t="s">
        <v>4002</v>
      </c>
      <c r="C1910" t="str">
        <f>IFERROR(VLOOKUP(Table1[[#This Row],[Ticker]],[1]!Table2[[Symbol]:[Industry]],2,FALSE),"-")</f>
        <v>-</v>
      </c>
      <c r="D1910" t="s">
        <v>953</v>
      </c>
      <c r="E1910">
        <v>450.31979999999999</v>
      </c>
      <c r="F1910">
        <v>1416.1</v>
      </c>
      <c r="G1910">
        <v>-35.793981259957398</v>
      </c>
      <c r="H1910">
        <v>-7.0732877890124204</v>
      </c>
      <c r="I1910">
        <v>-22.8098086858143</v>
      </c>
      <c r="J1910">
        <v>1.7994264783142899</v>
      </c>
      <c r="K1910">
        <v>1463.2527077459499</v>
      </c>
      <c r="L1910">
        <v>1458.3432284867199</v>
      </c>
      <c r="M1910">
        <v>45.212598419621699</v>
      </c>
      <c r="N1910">
        <v>0.66647366662955099</v>
      </c>
      <c r="O1910">
        <v>27.109667396370298</v>
      </c>
      <c r="P1910">
        <v>9.7326617590081295</v>
      </c>
      <c r="Q1910">
        <v>0.12703680832306399</v>
      </c>
    </row>
    <row r="1911" spans="1:17" hidden="1" x14ac:dyDescent="0.3">
      <c r="A1911" t="s">
        <v>4003</v>
      </c>
      <c r="B1911" t="s">
        <v>4004</v>
      </c>
      <c r="C1911" t="str">
        <f>IFERROR(VLOOKUP(Table1[[#This Row],[Ticker]],[1]!Table2[[Symbol]:[Industry]],2,FALSE),"-")</f>
        <v>-</v>
      </c>
      <c r="D1911" t="s">
        <v>4005</v>
      </c>
      <c r="E1911">
        <v>449.7415522</v>
      </c>
      <c r="F1911">
        <v>52.73</v>
      </c>
      <c r="G1911">
        <v>119.694647514517</v>
      </c>
      <c r="H1911">
        <v>63.270627110207698</v>
      </c>
      <c r="I1911">
        <v>53.221019509975697</v>
      </c>
      <c r="J1911">
        <v>34.438854104926499</v>
      </c>
      <c r="K1911">
        <v>37.311736846291303</v>
      </c>
      <c r="L1911">
        <v>31.654927605588899</v>
      </c>
      <c r="M1911">
        <v>76.018145134442705</v>
      </c>
      <c r="N1911">
        <v>3.0185023257651702</v>
      </c>
      <c r="O1911">
        <v>14.166508628863999</v>
      </c>
      <c r="P1911">
        <v>155.84667637069299</v>
      </c>
      <c r="Q1911">
        <v>0.101135062918855</v>
      </c>
    </row>
    <row r="1912" spans="1:17" hidden="1" x14ac:dyDescent="0.3">
      <c r="A1912" t="s">
        <v>4006</v>
      </c>
      <c r="B1912" t="s">
        <v>4007</v>
      </c>
      <c r="C1912" t="str">
        <f>IFERROR(VLOOKUP(Table1[[#This Row],[Ticker]],[1]!Table2[[Symbol]:[Industry]],2,FALSE),"-")</f>
        <v>-</v>
      </c>
      <c r="D1912" t="s">
        <v>632</v>
      </c>
      <c r="E1912">
        <v>447.89393302500002</v>
      </c>
      <c r="F1912">
        <v>50.25</v>
      </c>
      <c r="G1912">
        <v>35.9858294012814</v>
      </c>
      <c r="H1912">
        <v>25.893699172452401</v>
      </c>
      <c r="I1912">
        <v>-0.41044119578418498</v>
      </c>
      <c r="J1912">
        <v>3.3356203647146998</v>
      </c>
      <c r="K1912">
        <v>42.663760850911302</v>
      </c>
      <c r="L1912">
        <v>39.483625358952303</v>
      </c>
      <c r="M1912">
        <v>64.949358314644499</v>
      </c>
      <c r="N1912">
        <v>4.8691909733883199</v>
      </c>
      <c r="O1912">
        <v>13.4328358208955</v>
      </c>
      <c r="P1912">
        <v>66.115702479338793</v>
      </c>
      <c r="Q1912">
        <v>3.9860555824129999E-2</v>
      </c>
    </row>
    <row r="1913" spans="1:17" hidden="1" x14ac:dyDescent="0.3">
      <c r="A1913" t="s">
        <v>4008</v>
      </c>
      <c r="B1913" t="s">
        <v>4009</v>
      </c>
      <c r="C1913" t="str">
        <f>IFERROR(VLOOKUP(Table1[[#This Row],[Ticker]],[1]!Table2[[Symbol]:[Industry]],2,FALSE),"-")</f>
        <v>-</v>
      </c>
      <c r="D1913" t="s">
        <v>306</v>
      </c>
      <c r="E1913">
        <v>447.06376799999998</v>
      </c>
      <c r="F1913">
        <v>522</v>
      </c>
      <c r="G1913">
        <v>1.4319716010144701</v>
      </c>
      <c r="H1913">
        <v>19.159749087826199</v>
      </c>
      <c r="I1913">
        <v>36.976475365758397</v>
      </c>
      <c r="J1913">
        <v>1.0854832233556599</v>
      </c>
      <c r="K1913">
        <v>439.38508846881399</v>
      </c>
      <c r="L1913">
        <v>399.14767990980999</v>
      </c>
      <c r="M1913">
        <v>69.202763444136593</v>
      </c>
      <c r="N1913">
        <v>1.65087320375887</v>
      </c>
      <c r="O1913">
        <v>2.60536398467432</v>
      </c>
      <c r="P1913">
        <v>93.3333333333333</v>
      </c>
      <c r="Q1913">
        <v>-6.8977428530361998E-2</v>
      </c>
    </row>
    <row r="1914" spans="1:17" hidden="1" x14ac:dyDescent="0.3">
      <c r="A1914" t="s">
        <v>4010</v>
      </c>
      <c r="B1914" t="s">
        <v>4011</v>
      </c>
      <c r="C1914" t="str">
        <f>IFERROR(VLOOKUP(Table1[[#This Row],[Ticker]],[1]!Table2[[Symbol]:[Industry]],2,FALSE),"-")</f>
        <v>-</v>
      </c>
      <c r="D1914" t="s">
        <v>51</v>
      </c>
      <c r="E1914">
        <v>443.97785964799903</v>
      </c>
      <c r="F1914">
        <v>19.52</v>
      </c>
      <c r="G1914">
        <v>111.72840365870699</v>
      </c>
      <c r="H1914">
        <v>39.888534911626202</v>
      </c>
      <c r="I1914">
        <v>-11.613424569090601</v>
      </c>
      <c r="J1914">
        <v>16.9884166606424</v>
      </c>
      <c r="K1914">
        <v>15.644796561512299</v>
      </c>
      <c r="L1914">
        <v>15.1711300041428</v>
      </c>
      <c r="M1914">
        <v>84.516137469435094</v>
      </c>
      <c r="N1914">
        <v>2.8327887782581702</v>
      </c>
      <c r="O1914">
        <v>12.141393442622901</v>
      </c>
      <c r="P1914">
        <v>160.266666666666</v>
      </c>
      <c r="Q1914">
        <v>8.9309688758923006E-2</v>
      </c>
    </row>
    <row r="1915" spans="1:17" hidden="1" x14ac:dyDescent="0.3">
      <c r="A1915" t="s">
        <v>4012</v>
      </c>
      <c r="B1915" t="s">
        <v>4013</v>
      </c>
      <c r="C1915" t="str">
        <f>IFERROR(VLOOKUP(Table1[[#This Row],[Ticker]],[1]!Table2[[Symbol]:[Industry]],2,FALSE),"-")</f>
        <v>-</v>
      </c>
      <c r="D1915" t="s">
        <v>193</v>
      </c>
      <c r="E1915">
        <v>443.88679462499999</v>
      </c>
      <c r="F1915">
        <v>200.73</v>
      </c>
      <c r="G1915">
        <v>13.9851624768318</v>
      </c>
      <c r="H1915">
        <v>1.2573157786464999</v>
      </c>
      <c r="I1915">
        <v>4.8224752146667802</v>
      </c>
      <c r="J1915">
        <v>1.26540369294404</v>
      </c>
      <c r="K1915">
        <v>168.25051900600101</v>
      </c>
      <c r="L1915">
        <v>159.19888019814999</v>
      </c>
      <c r="M1915">
        <v>87.171937088689006</v>
      </c>
      <c r="N1915">
        <v>1.7981828904825501</v>
      </c>
      <c r="O1915">
        <v>0</v>
      </c>
      <c r="P1915">
        <v>56.514619883040901</v>
      </c>
      <c r="Q1915">
        <v>1.883744255349E-2</v>
      </c>
    </row>
    <row r="1916" spans="1:17" hidden="1" x14ac:dyDescent="0.3">
      <c r="A1916" t="s">
        <v>4014</v>
      </c>
      <c r="B1916" t="s">
        <v>4015</v>
      </c>
      <c r="C1916" t="str">
        <f>IFERROR(VLOOKUP(Table1[[#This Row],[Ticker]],[1]!Table2[[Symbol]:[Industry]],2,FALSE),"-")</f>
        <v>-</v>
      </c>
      <c r="D1916" t="s">
        <v>971</v>
      </c>
      <c r="E1916">
        <v>443.87642799999998</v>
      </c>
      <c r="F1916">
        <v>233.57</v>
      </c>
      <c r="G1916">
        <v>-19.3685267533501</v>
      </c>
      <c r="H1916">
        <v>-6.9081780705388702</v>
      </c>
      <c r="I1916">
        <v>-2.23984207373385</v>
      </c>
      <c r="J1916">
        <v>-2.50512703095727</v>
      </c>
      <c r="K1916">
        <v>226.16142306688999</v>
      </c>
      <c r="L1916">
        <v>210.60104555814999</v>
      </c>
      <c r="M1916">
        <v>60.541520045045097</v>
      </c>
      <c r="N1916">
        <v>0.24676513894267499</v>
      </c>
      <c r="O1916">
        <v>13.160936764139199</v>
      </c>
      <c r="P1916">
        <v>39.736763386180002</v>
      </c>
      <c r="Q1916">
        <v>-6.4972533820365996E-2</v>
      </c>
    </row>
    <row r="1917" spans="1:17" hidden="1" x14ac:dyDescent="0.3">
      <c r="A1917" t="s">
        <v>4016</v>
      </c>
      <c r="B1917" t="s">
        <v>4017</v>
      </c>
      <c r="C1917" t="str">
        <f>IFERROR(VLOOKUP(Table1[[#This Row],[Ticker]],[1]!Table2[[Symbol]:[Industry]],2,FALSE),"-")</f>
        <v>-</v>
      </c>
      <c r="D1917" t="s">
        <v>193</v>
      </c>
      <c r="E1917">
        <v>443.7</v>
      </c>
      <c r="F1917">
        <v>87</v>
      </c>
      <c r="G1917">
        <v>-12.160949562329201</v>
      </c>
      <c r="H1917">
        <v>-7.4610468129555203</v>
      </c>
      <c r="I1917">
        <v>-28.234924571604498</v>
      </c>
      <c r="J1917">
        <v>-9.2642643047764706E-2</v>
      </c>
      <c r="K1917">
        <v>88.818991144712797</v>
      </c>
      <c r="L1917">
        <v>86.706962992976003</v>
      </c>
      <c r="M1917">
        <v>48.272483684787403</v>
      </c>
      <c r="N1917">
        <v>0.69271025037477696</v>
      </c>
      <c r="O1917">
        <v>44.712643678160902</v>
      </c>
      <c r="P1917">
        <v>31.778249015449799</v>
      </c>
      <c r="Q1917">
        <v>8.6410329633298005E-2</v>
      </c>
    </row>
    <row r="1918" spans="1:17" hidden="1" x14ac:dyDescent="0.3">
      <c r="A1918" t="s">
        <v>4018</v>
      </c>
      <c r="B1918" t="s">
        <v>4019</v>
      </c>
      <c r="C1918" t="str">
        <f>IFERROR(VLOOKUP(Table1[[#This Row],[Ticker]],[1]!Table2[[Symbol]:[Industry]],2,FALSE),"-")</f>
        <v>-</v>
      </c>
      <c r="D1918" t="s">
        <v>80</v>
      </c>
      <c r="E1918">
        <v>441.934296719999</v>
      </c>
      <c r="F1918">
        <v>252.35</v>
      </c>
      <c r="G1918">
        <v>44.238760592986303</v>
      </c>
      <c r="H1918">
        <v>37.852408724380602</v>
      </c>
      <c r="I1918">
        <v>-20.870521863898301</v>
      </c>
      <c r="J1918">
        <v>11.4212722813011</v>
      </c>
      <c r="K1918">
        <v>212.57076592382299</v>
      </c>
      <c r="L1918">
        <v>202.33722867248801</v>
      </c>
      <c r="M1918">
        <v>71.852857502035604</v>
      </c>
      <c r="N1918">
        <v>3.3483782503344499</v>
      </c>
      <c r="O1918">
        <v>26.510798494154901</v>
      </c>
      <c r="P1918">
        <v>94.714506172839506</v>
      </c>
      <c r="Q1918">
        <v>0.132302942634863</v>
      </c>
    </row>
    <row r="1919" spans="1:17" hidden="1" x14ac:dyDescent="0.3">
      <c r="A1919" t="s">
        <v>4020</v>
      </c>
      <c r="B1919" t="s">
        <v>4021</v>
      </c>
      <c r="C1919" t="str">
        <f>IFERROR(VLOOKUP(Table1[[#This Row],[Ticker]],[1]!Table2[[Symbol]:[Industry]],2,FALSE),"-")</f>
        <v>-</v>
      </c>
      <c r="D1919" t="s">
        <v>971</v>
      </c>
      <c r="E1919">
        <v>440.65856671400002</v>
      </c>
      <c r="F1919">
        <v>18.670000000000002</v>
      </c>
      <c r="G1919">
        <v>79.919526141741997</v>
      </c>
      <c r="H1919">
        <v>3.6761765335701502</v>
      </c>
      <c r="I1919">
        <v>30.914440626304302</v>
      </c>
      <c r="J1919">
        <v>21.758741357066</v>
      </c>
      <c r="K1919">
        <v>14.785996119528299</v>
      </c>
      <c r="L1919">
        <v>13.234482434885599</v>
      </c>
      <c r="M1919">
        <v>80.259020348520707</v>
      </c>
      <c r="N1919">
        <v>2.7214471997728298</v>
      </c>
      <c r="O1919">
        <v>4.98125334761649</v>
      </c>
      <c r="P1919">
        <v>113.371428571428</v>
      </c>
      <c r="Q1919">
        <v>8.6069787993806005E-2</v>
      </c>
    </row>
    <row r="1920" spans="1:17" hidden="1" x14ac:dyDescent="0.3">
      <c r="A1920" t="s">
        <v>4022</v>
      </c>
      <c r="B1920" t="s">
        <v>4023</v>
      </c>
      <c r="C1920" t="str">
        <f>IFERROR(VLOOKUP(Table1[[#This Row],[Ticker]],[1]!Table2[[Symbol]:[Industry]],2,FALSE),"-")</f>
        <v>-</v>
      </c>
      <c r="D1920" t="s">
        <v>46</v>
      </c>
      <c r="E1920">
        <v>439.99728255999997</v>
      </c>
      <c r="F1920">
        <v>233.2</v>
      </c>
      <c r="G1920">
        <v>-27.214909686711799</v>
      </c>
      <c r="H1920">
        <v>-2.7795474778918998</v>
      </c>
      <c r="I1920">
        <v>3.4634395725635501</v>
      </c>
      <c r="J1920">
        <v>4.7425006143232098</v>
      </c>
      <c r="K1920">
        <v>215.07926687680501</v>
      </c>
      <c r="L1920">
        <v>199.16988257329999</v>
      </c>
      <c r="M1920">
        <v>81.749616873554601</v>
      </c>
      <c r="N1920">
        <v>0.51062611806797797</v>
      </c>
      <c r="O1920">
        <v>23.713550600343002</v>
      </c>
      <c r="P1920">
        <v>65.331442750797507</v>
      </c>
      <c r="Q1920">
        <v>0.127212637501642</v>
      </c>
    </row>
    <row r="1921" spans="1:17" hidden="1" x14ac:dyDescent="0.3">
      <c r="A1921" t="s">
        <v>4024</v>
      </c>
      <c r="B1921" t="s">
        <v>4025</v>
      </c>
      <c r="C1921" t="str">
        <f>IFERROR(VLOOKUP(Table1[[#This Row],[Ticker]],[1]!Table2[[Symbol]:[Industry]],2,FALSE),"-")</f>
        <v>-</v>
      </c>
      <c r="D1921" t="s">
        <v>226</v>
      </c>
      <c r="E1921">
        <v>439.98752000000002</v>
      </c>
      <c r="F1921">
        <v>249.2</v>
      </c>
      <c r="G1921">
        <v>32.7013228684363</v>
      </c>
      <c r="H1921">
        <v>-11.2346857289431</v>
      </c>
      <c r="I1921">
        <v>-12.8612003993366</v>
      </c>
      <c r="J1921">
        <v>1.36190799265915</v>
      </c>
      <c r="K1921">
        <v>261.154318459801</v>
      </c>
      <c r="L1921">
        <v>244.070627994837</v>
      </c>
      <c r="M1921">
        <v>44.970545699027198</v>
      </c>
      <c r="N1921">
        <v>0.320569902048085</v>
      </c>
      <c r="O1921">
        <v>48.073836276083398</v>
      </c>
      <c r="P1921">
        <v>70.684931506849296</v>
      </c>
    </row>
    <row r="1922" spans="1:17" hidden="1" x14ac:dyDescent="0.3">
      <c r="A1922" t="s">
        <v>4026</v>
      </c>
      <c r="B1922" t="s">
        <v>4027</v>
      </c>
      <c r="C1922" t="str">
        <f>IFERROR(VLOOKUP(Table1[[#This Row],[Ticker]],[1]!Table2[[Symbol]:[Industry]],2,FALSE),"-")</f>
        <v>-</v>
      </c>
      <c r="D1922" t="s">
        <v>971</v>
      </c>
      <c r="E1922">
        <v>439.60774709999998</v>
      </c>
      <c r="F1922">
        <v>238.2</v>
      </c>
      <c r="G1922">
        <v>44.841714989840298</v>
      </c>
      <c r="H1922">
        <v>-1.2255146312187899</v>
      </c>
      <c r="I1922">
        <v>13.364152597318199</v>
      </c>
      <c r="J1922">
        <v>7.5480668706608897E-3</v>
      </c>
      <c r="K1922">
        <v>222.899848084231</v>
      </c>
      <c r="L1922">
        <v>189.73799630334699</v>
      </c>
      <c r="M1922">
        <v>56.362688154438501</v>
      </c>
      <c r="N1922">
        <v>0.36025029913671303</v>
      </c>
      <c r="O1922">
        <v>11.2930310663308</v>
      </c>
      <c r="P1922">
        <v>78.226711560044805</v>
      </c>
      <c r="Q1922">
        <v>7.7577137092620001E-3</v>
      </c>
    </row>
    <row r="1923" spans="1:17" hidden="1" x14ac:dyDescent="0.3">
      <c r="A1923" t="s">
        <v>4028</v>
      </c>
      <c r="B1923" t="s">
        <v>4029</v>
      </c>
      <c r="C1923" t="str">
        <f>IFERROR(VLOOKUP(Table1[[#This Row],[Ticker]],[1]!Table2[[Symbol]:[Industry]],2,FALSE),"-")</f>
        <v>-</v>
      </c>
      <c r="D1923" t="s">
        <v>193</v>
      </c>
      <c r="E1923">
        <v>439.41333600000002</v>
      </c>
      <c r="F1923">
        <v>1116.8</v>
      </c>
      <c r="G1923">
        <v>88.503811182840096</v>
      </c>
      <c r="H1923">
        <v>38.430711886518999</v>
      </c>
      <c r="I1923">
        <v>40.969506647314603</v>
      </c>
      <c r="J1923">
        <v>26.175333951971002</v>
      </c>
      <c r="K1923">
        <v>833.46402950314496</v>
      </c>
      <c r="L1923">
        <v>713.868408067529</v>
      </c>
      <c r="M1923">
        <v>80.495879140452899</v>
      </c>
      <c r="N1923">
        <v>2.8246838210368899</v>
      </c>
      <c r="O1923">
        <v>4.4009670487105996</v>
      </c>
      <c r="P1923">
        <v>127.918367346938</v>
      </c>
      <c r="Q1923">
        <v>0.108741087060393</v>
      </c>
    </row>
    <row r="1924" spans="1:17" hidden="1" x14ac:dyDescent="0.3">
      <c r="A1924" t="s">
        <v>4030</v>
      </c>
      <c r="B1924" t="s">
        <v>4031</v>
      </c>
      <c r="C1924" t="str">
        <f>IFERROR(VLOOKUP(Table1[[#This Row],[Ticker]],[1]!Table2[[Symbol]:[Industry]],2,FALSE),"-")</f>
        <v>-</v>
      </c>
      <c r="D1924" t="s">
        <v>632</v>
      </c>
      <c r="E1924">
        <v>437.42443950000001</v>
      </c>
      <c r="F1924">
        <v>6288.9</v>
      </c>
      <c r="G1924">
        <v>34.688986216177902</v>
      </c>
      <c r="H1924">
        <v>-1.4179655078201201</v>
      </c>
      <c r="I1924">
        <v>41.367014559634697</v>
      </c>
      <c r="J1924">
        <v>2.3194485351305199</v>
      </c>
      <c r="K1924">
        <v>5794.4603192288696</v>
      </c>
      <c r="L1924">
        <v>4902.61092038065</v>
      </c>
      <c r="M1924">
        <v>67.051323254403798</v>
      </c>
      <c r="N1924">
        <v>0.65476649116048102</v>
      </c>
      <c r="O1924">
        <v>12.4179109224188</v>
      </c>
      <c r="P1924">
        <v>87.7283582089552</v>
      </c>
      <c r="Q1924">
        <v>5.8980193265718003E-2</v>
      </c>
    </row>
    <row r="1925" spans="1:17" hidden="1" x14ac:dyDescent="0.3">
      <c r="A1925" t="s">
        <v>4032</v>
      </c>
      <c r="B1925" t="s">
        <v>4033</v>
      </c>
      <c r="C1925" t="str">
        <f>IFERROR(VLOOKUP(Table1[[#This Row],[Ticker]],[1]!Table2[[Symbol]:[Industry]],2,FALSE),"-")</f>
        <v>-</v>
      </c>
      <c r="D1925" t="s">
        <v>993</v>
      </c>
      <c r="E1925">
        <v>436.88561858000003</v>
      </c>
      <c r="F1925">
        <v>508.1</v>
      </c>
      <c r="G1925">
        <v>-3.55697275365441</v>
      </c>
      <c r="H1925">
        <v>-5.0760877298832296</v>
      </c>
      <c r="I1925">
        <v>7.0069132379193801</v>
      </c>
      <c r="J1925">
        <v>-6.0441120896175899</v>
      </c>
      <c r="K1925">
        <v>508.61759959094002</v>
      </c>
      <c r="L1925">
        <v>458.89115001305601</v>
      </c>
      <c r="M1925">
        <v>41.581429380600703</v>
      </c>
      <c r="N1925">
        <v>0.32258013051733397</v>
      </c>
      <c r="O1925">
        <v>17.870497933477601</v>
      </c>
      <c r="P1925">
        <v>39.876118375774197</v>
      </c>
      <c r="Q1925">
        <v>7.1998642102374E-2</v>
      </c>
    </row>
    <row r="1926" spans="1:17" hidden="1" x14ac:dyDescent="0.3">
      <c r="A1926" t="s">
        <v>4034</v>
      </c>
      <c r="B1926" t="s">
        <v>4035</v>
      </c>
      <c r="C1926" t="str">
        <f>IFERROR(VLOOKUP(Table1[[#This Row],[Ticker]],[1]!Table2[[Symbol]:[Industry]],2,FALSE),"-")</f>
        <v>-</v>
      </c>
      <c r="D1926" t="s">
        <v>971</v>
      </c>
      <c r="E1926">
        <v>436.84901351000002</v>
      </c>
      <c r="F1926">
        <v>328.3</v>
      </c>
      <c r="G1926">
        <v>4.1715977637882302</v>
      </c>
      <c r="H1926">
        <v>20.276426256009199</v>
      </c>
      <c r="I1926">
        <v>19.678088268984201</v>
      </c>
      <c r="J1926">
        <v>-4.6588002906541597</v>
      </c>
      <c r="K1926">
        <v>292.27322716262199</v>
      </c>
      <c r="L1926">
        <v>256.65454806381501</v>
      </c>
      <c r="M1926">
        <v>50.3645700811946</v>
      </c>
      <c r="N1926">
        <v>0.696618073578265</v>
      </c>
      <c r="O1926">
        <v>20.012183978068801</v>
      </c>
      <c r="P1926">
        <v>74.627659574467998</v>
      </c>
      <c r="Q1926">
        <v>8.8145059293631006E-2</v>
      </c>
    </row>
    <row r="1927" spans="1:17" hidden="1" x14ac:dyDescent="0.3">
      <c r="A1927" t="s">
        <v>4036</v>
      </c>
      <c r="B1927" t="s">
        <v>4037</v>
      </c>
      <c r="C1927" t="str">
        <f>IFERROR(VLOOKUP(Table1[[#This Row],[Ticker]],[1]!Table2[[Symbol]:[Industry]],2,FALSE),"-")</f>
        <v>-</v>
      </c>
      <c r="D1927" t="s">
        <v>51</v>
      </c>
      <c r="E1927">
        <v>435.68588956999997</v>
      </c>
      <c r="F1927">
        <v>1441.1</v>
      </c>
      <c r="G1927">
        <v>150.513895048313</v>
      </c>
      <c r="H1927">
        <v>57.049360053892102</v>
      </c>
      <c r="I1927">
        <v>124.146783843938</v>
      </c>
      <c r="J1927">
        <v>3.24045377502389</v>
      </c>
      <c r="K1927">
        <v>1021.07221972095</v>
      </c>
      <c r="L1927">
        <v>767.24002826613196</v>
      </c>
      <c r="M1927">
        <v>85.331633792040506</v>
      </c>
      <c r="N1927">
        <v>0.65008785802143698</v>
      </c>
      <c r="O1927">
        <v>0</v>
      </c>
      <c r="P1927">
        <v>205.28545704904101</v>
      </c>
      <c r="Q1927">
        <v>6.1265482885053998E-2</v>
      </c>
    </row>
    <row r="1928" spans="1:17" hidden="1" x14ac:dyDescent="0.3">
      <c r="A1928" t="s">
        <v>4038</v>
      </c>
      <c r="B1928" t="s">
        <v>4039</v>
      </c>
      <c r="C1928" t="str">
        <f>IFERROR(VLOOKUP(Table1[[#This Row],[Ticker]],[1]!Table2[[Symbol]:[Industry]],2,FALSE),"-")</f>
        <v>-</v>
      </c>
      <c r="D1928" t="s">
        <v>3897</v>
      </c>
      <c r="E1928">
        <v>435.58612943999998</v>
      </c>
      <c r="F1928">
        <v>175.2</v>
      </c>
      <c r="G1928">
        <v>94.472030134030703</v>
      </c>
      <c r="H1928">
        <v>16.138534911626198</v>
      </c>
      <c r="I1928">
        <v>-7.1905555518625803</v>
      </c>
      <c r="J1928">
        <v>2.9839397049723302</v>
      </c>
      <c r="K1928">
        <v>149.211925560477</v>
      </c>
      <c r="L1928">
        <v>129.02546899796701</v>
      </c>
      <c r="M1928">
        <v>68.708682044175603</v>
      </c>
      <c r="N1928">
        <v>4.1442622950819601</v>
      </c>
      <c r="O1928">
        <v>13.013698630136901</v>
      </c>
      <c r="P1928">
        <v>217.10407239819</v>
      </c>
    </row>
    <row r="1929" spans="1:17" hidden="1" x14ac:dyDescent="0.3">
      <c r="A1929" t="s">
        <v>4040</v>
      </c>
      <c r="B1929" t="s">
        <v>4041</v>
      </c>
      <c r="C1929" t="str">
        <f>IFERROR(VLOOKUP(Table1[[#This Row],[Ticker]],[1]!Table2[[Symbol]:[Industry]],2,FALSE),"-")</f>
        <v>-</v>
      </c>
      <c r="D1929" t="s">
        <v>3397</v>
      </c>
      <c r="E1929">
        <v>435.29715629999998</v>
      </c>
      <c r="F1929">
        <v>254.5</v>
      </c>
      <c r="G1929">
        <v>126.78290070505</v>
      </c>
      <c r="H1929">
        <v>-0.63856025187487997</v>
      </c>
      <c r="I1929">
        <v>-20.823687671390701</v>
      </c>
      <c r="J1929">
        <v>-0.26348524764091602</v>
      </c>
      <c r="K1929">
        <v>245.830691118386</v>
      </c>
      <c r="L1929">
        <v>200.441126833662</v>
      </c>
      <c r="M1929">
        <v>52.409926608970302</v>
      </c>
      <c r="N1929">
        <v>0.91118644067796595</v>
      </c>
      <c r="O1929">
        <v>23.379174852652199</v>
      </c>
      <c r="P1929">
        <v>190.30418250950501</v>
      </c>
    </row>
    <row r="1930" spans="1:17" hidden="1" x14ac:dyDescent="0.3">
      <c r="A1930" t="s">
        <v>4042</v>
      </c>
      <c r="B1930" t="s">
        <v>4043</v>
      </c>
      <c r="C1930" t="str">
        <f>IFERROR(VLOOKUP(Table1[[#This Row],[Ticker]],[1]!Table2[[Symbol]:[Industry]],2,FALSE),"-")</f>
        <v>-</v>
      </c>
      <c r="D1930" t="s">
        <v>561</v>
      </c>
      <c r="E1930">
        <v>434.133325439999</v>
      </c>
      <c r="F1930">
        <v>355.2</v>
      </c>
      <c r="G1930">
        <v>-51.184658411619402</v>
      </c>
      <c r="H1930">
        <v>7.9169340981005698E-3</v>
      </c>
      <c r="I1930">
        <v>-34.029847643565297</v>
      </c>
      <c r="J1930">
        <v>7.0623210884110401</v>
      </c>
      <c r="K1930">
        <v>374.07618827959698</v>
      </c>
      <c r="M1930">
        <v>50.396807734854001</v>
      </c>
      <c r="N1930">
        <v>0.59312633325432496</v>
      </c>
      <c r="O1930">
        <v>53.969594594594497</v>
      </c>
      <c r="P1930">
        <v>31.312384473197699</v>
      </c>
    </row>
    <row r="1931" spans="1:17" hidden="1" x14ac:dyDescent="0.3">
      <c r="A1931" t="s">
        <v>4044</v>
      </c>
      <c r="B1931" t="s">
        <v>4045</v>
      </c>
      <c r="C1931" t="str">
        <f>IFERROR(VLOOKUP(Table1[[#This Row],[Ticker]],[1]!Table2[[Symbol]:[Industry]],2,FALSE),"-")</f>
        <v>-</v>
      </c>
      <c r="D1931" t="s">
        <v>46</v>
      </c>
      <c r="E1931">
        <v>433.72352000000001</v>
      </c>
      <c r="F1931">
        <v>376</v>
      </c>
      <c r="G1931">
        <v>-31.7474703474801</v>
      </c>
      <c r="H1931">
        <v>-12.777022756307799</v>
      </c>
      <c r="I1931">
        <v>-14.592659579426</v>
      </c>
      <c r="J1931">
        <v>-0.124972473813145</v>
      </c>
      <c r="K1931">
        <v>386.11142988196002</v>
      </c>
      <c r="M1931">
        <v>65.205139529589999</v>
      </c>
      <c r="N1931">
        <v>0.58619489559164695</v>
      </c>
      <c r="O1931">
        <v>57.446808510638299</v>
      </c>
      <c r="P1931">
        <v>23.278688524590098</v>
      </c>
    </row>
    <row r="1932" spans="1:17" hidden="1" x14ac:dyDescent="0.3">
      <c r="A1932" t="s">
        <v>4046</v>
      </c>
      <c r="B1932" t="s">
        <v>4047</v>
      </c>
      <c r="C1932" t="str">
        <f>IFERROR(VLOOKUP(Table1[[#This Row],[Ticker]],[1]!Table2[[Symbol]:[Industry]],2,FALSE),"-")</f>
        <v>-</v>
      </c>
      <c r="D1932" t="s">
        <v>1190</v>
      </c>
      <c r="E1932">
        <v>432.45033269099901</v>
      </c>
      <c r="F1932">
        <v>158.59</v>
      </c>
      <c r="G1932">
        <v>-16.2118995081197</v>
      </c>
      <c r="H1932">
        <v>-3.9902877183432102</v>
      </c>
      <c r="I1932">
        <v>-16.205659535170899</v>
      </c>
      <c r="J1932">
        <v>-1.68158144341754</v>
      </c>
      <c r="K1932">
        <v>155.74842433233101</v>
      </c>
      <c r="L1932">
        <v>155.10997577778099</v>
      </c>
      <c r="M1932">
        <v>51.788214026851797</v>
      </c>
      <c r="N1932">
        <v>0.57370600371121105</v>
      </c>
      <c r="O1932">
        <v>51.333627593164699</v>
      </c>
      <c r="P1932">
        <v>28.101777059773799</v>
      </c>
      <c r="Q1932">
        <v>2.8867681672676001E-2</v>
      </c>
    </row>
    <row r="1933" spans="1:17" hidden="1" x14ac:dyDescent="0.3">
      <c r="A1933" t="s">
        <v>4048</v>
      </c>
      <c r="B1933" t="s">
        <v>4049</v>
      </c>
      <c r="C1933" t="str">
        <f>IFERROR(VLOOKUP(Table1[[#This Row],[Ticker]],[1]!Table2[[Symbol]:[Industry]],2,FALSE),"-")</f>
        <v>-</v>
      </c>
      <c r="D1933" t="s">
        <v>46</v>
      </c>
      <c r="E1933">
        <v>432.14015999999998</v>
      </c>
      <c r="F1933">
        <v>173</v>
      </c>
      <c r="G1933">
        <v>100.657236581972</v>
      </c>
      <c r="H1933">
        <v>21.567199833092101</v>
      </c>
      <c r="I1933">
        <v>117.81204735002601</v>
      </c>
      <c r="J1933">
        <v>3.0256077089255302</v>
      </c>
      <c r="K1933">
        <v>145.936715129204</v>
      </c>
      <c r="M1933">
        <v>64.501427783280505</v>
      </c>
      <c r="N1933">
        <v>0.64423970151526599</v>
      </c>
      <c r="O1933">
        <v>6.3583815028901602</v>
      </c>
      <c r="P1933">
        <v>174.60317460317401</v>
      </c>
    </row>
    <row r="1934" spans="1:17" hidden="1" x14ac:dyDescent="0.3">
      <c r="A1934" t="s">
        <v>4050</v>
      </c>
      <c r="B1934" t="s">
        <v>4051</v>
      </c>
      <c r="C1934" t="str">
        <f>IFERROR(VLOOKUP(Table1[[#This Row],[Ticker]],[1]!Table2[[Symbol]:[Industry]],2,FALSE),"-")</f>
        <v>-</v>
      </c>
      <c r="D1934" t="s">
        <v>193</v>
      </c>
      <c r="E1934">
        <v>431.48440499999998</v>
      </c>
      <c r="F1934">
        <v>194.7</v>
      </c>
      <c r="G1934">
        <v>31.9896317765314</v>
      </c>
      <c r="H1934">
        <v>1.87965877708267</v>
      </c>
      <c r="I1934">
        <v>-6.2202220858809296</v>
      </c>
      <c r="J1934">
        <v>-7.53505567085503</v>
      </c>
      <c r="K1934">
        <v>191.337502872301</v>
      </c>
      <c r="L1934">
        <v>170.02049685906499</v>
      </c>
      <c r="M1934">
        <v>48.439875974719698</v>
      </c>
      <c r="N1934">
        <v>2.0921837686287299</v>
      </c>
      <c r="O1934">
        <v>21.160760143811</v>
      </c>
      <c r="P1934">
        <v>63.613445378151198</v>
      </c>
      <c r="Q1934">
        <v>0.104655778789096</v>
      </c>
    </row>
    <row r="1935" spans="1:17" hidden="1" x14ac:dyDescent="0.3">
      <c r="A1935" t="s">
        <v>4052</v>
      </c>
      <c r="B1935" t="s">
        <v>4053</v>
      </c>
      <c r="C1935" t="str">
        <f>IFERROR(VLOOKUP(Table1[[#This Row],[Ticker]],[1]!Table2[[Symbol]:[Industry]],2,FALSE),"-")</f>
        <v>-</v>
      </c>
      <c r="D1935" t="s">
        <v>669</v>
      </c>
      <c r="E1935">
        <v>430.60344357999998</v>
      </c>
      <c r="F1935">
        <v>144.28</v>
      </c>
      <c r="G1935">
        <v>-27.782885991658599</v>
      </c>
      <c r="H1935">
        <v>5.2608987077597602</v>
      </c>
      <c r="I1935">
        <v>-3.4393006721548698</v>
      </c>
      <c r="J1935">
        <v>2.1017039110265001</v>
      </c>
      <c r="K1935">
        <v>136.92821264480301</v>
      </c>
      <c r="L1935">
        <v>131.81323527531501</v>
      </c>
      <c r="M1935">
        <v>68.341763314328006</v>
      </c>
      <c r="N1935">
        <v>0.84106888503395205</v>
      </c>
      <c r="O1935">
        <v>13.806487385639</v>
      </c>
      <c r="P1935">
        <v>34.1515574151557</v>
      </c>
      <c r="Q1935">
        <v>6.4852600470871005E-2</v>
      </c>
    </row>
    <row r="1936" spans="1:17" hidden="1" x14ac:dyDescent="0.3">
      <c r="A1936" t="s">
        <v>4054</v>
      </c>
      <c r="B1936" t="s">
        <v>4055</v>
      </c>
      <c r="C1936" t="str">
        <f>IFERROR(VLOOKUP(Table1[[#This Row],[Ticker]],[1]!Table2[[Symbol]:[Industry]],2,FALSE),"-")</f>
        <v>-</v>
      </c>
      <c r="D1936" t="s">
        <v>46</v>
      </c>
      <c r="E1936">
        <v>429.89600000000002</v>
      </c>
      <c r="F1936">
        <v>197.2</v>
      </c>
      <c r="G1936">
        <v>120.556943655563</v>
      </c>
      <c r="H1936">
        <v>-16.3886390014172</v>
      </c>
      <c r="I1936">
        <v>137.711754423618</v>
      </c>
      <c r="J1936">
        <v>6.15830675155346</v>
      </c>
      <c r="K1936">
        <v>196.14377527392901</v>
      </c>
      <c r="M1936">
        <v>52.784719016526203</v>
      </c>
      <c r="N1936">
        <v>0.43626760563380201</v>
      </c>
      <c r="O1936">
        <v>43.509127789046602</v>
      </c>
      <c r="P1936">
        <v>162.933333333333</v>
      </c>
    </row>
    <row r="1937" spans="1:17" hidden="1" x14ac:dyDescent="0.3">
      <c r="A1937" t="s">
        <v>4056</v>
      </c>
      <c r="B1937" t="s">
        <v>4057</v>
      </c>
      <c r="C1937" t="str">
        <f>IFERROR(VLOOKUP(Table1[[#This Row],[Ticker]],[1]!Table2[[Symbol]:[Industry]],2,FALSE),"-")</f>
        <v>-</v>
      </c>
      <c r="D1937" t="s">
        <v>632</v>
      </c>
      <c r="E1937">
        <v>428.31814006799999</v>
      </c>
      <c r="F1937">
        <v>229.32</v>
      </c>
      <c r="G1937">
        <v>2.6991585376632701</v>
      </c>
      <c r="H1937">
        <v>-15.43545782672</v>
      </c>
      <c r="I1937">
        <v>11.895633028034601</v>
      </c>
      <c r="J1937">
        <v>-3.7944999520448199</v>
      </c>
      <c r="K1937">
        <v>229.514815716714</v>
      </c>
      <c r="L1937">
        <v>207.34157648457801</v>
      </c>
      <c r="M1937">
        <v>53.074735340176197</v>
      </c>
      <c r="N1937">
        <v>0.35191735782678502</v>
      </c>
      <c r="O1937">
        <v>29.862201290772699</v>
      </c>
      <c r="P1937">
        <v>57.6082474226804</v>
      </c>
      <c r="Q1937">
        <v>1.7735849947500999E-2</v>
      </c>
    </row>
    <row r="1938" spans="1:17" hidden="1" x14ac:dyDescent="0.3">
      <c r="A1938" t="s">
        <v>4058</v>
      </c>
      <c r="B1938" t="s">
        <v>4059</v>
      </c>
      <c r="C1938" t="str">
        <f>IFERROR(VLOOKUP(Table1[[#This Row],[Ticker]],[1]!Table2[[Symbol]:[Industry]],2,FALSE),"-")</f>
        <v>-</v>
      </c>
      <c r="D1938" t="s">
        <v>121</v>
      </c>
      <c r="E1938">
        <v>427.82479999999998</v>
      </c>
      <c r="F1938">
        <v>172.51</v>
      </c>
      <c r="G1938">
        <v>-8.62595855193414</v>
      </c>
      <c r="H1938">
        <v>18.3397318098055</v>
      </c>
      <c r="I1938">
        <v>19.338857005944501</v>
      </c>
      <c r="J1938">
        <v>2.70154448915163</v>
      </c>
      <c r="K1938">
        <v>155.98843441535601</v>
      </c>
      <c r="L1938">
        <v>144.579410387509</v>
      </c>
      <c r="M1938">
        <v>53.176594731371999</v>
      </c>
      <c r="N1938">
        <v>0.839637404322639</v>
      </c>
      <c r="O1938">
        <v>12.457248855138801</v>
      </c>
      <c r="P1938">
        <v>39.120967741935402</v>
      </c>
      <c r="Q1938">
        <v>6.5309276182516002E-2</v>
      </c>
    </row>
    <row r="1939" spans="1:17" hidden="1" x14ac:dyDescent="0.3">
      <c r="A1939" t="s">
        <v>4060</v>
      </c>
      <c r="B1939" t="s">
        <v>4061</v>
      </c>
      <c r="C1939" t="str">
        <f>IFERROR(VLOOKUP(Table1[[#This Row],[Ticker]],[1]!Table2[[Symbol]:[Industry]],2,FALSE),"-")</f>
        <v>-</v>
      </c>
      <c r="D1939" t="s">
        <v>368</v>
      </c>
      <c r="E1939">
        <v>427.72</v>
      </c>
      <c r="F1939">
        <v>370</v>
      </c>
      <c r="G1939">
        <v>-66.062651308858506</v>
      </c>
      <c r="H1939">
        <v>1.5044312701696101</v>
      </c>
      <c r="I1939">
        <v>-32.735523630316401</v>
      </c>
      <c r="J1939">
        <v>6.69701244864273</v>
      </c>
      <c r="K1939">
        <v>354.524553600822</v>
      </c>
      <c r="L1939">
        <v>410.44672551632902</v>
      </c>
      <c r="M1939">
        <v>78.5345880477078</v>
      </c>
      <c r="N1939">
        <v>1.69056603773584</v>
      </c>
      <c r="O1939">
        <v>70.094594594594597</v>
      </c>
      <c r="P1939">
        <v>19.354838709677399</v>
      </c>
      <c r="Q1939">
        <v>0.230703668754911</v>
      </c>
    </row>
    <row r="1940" spans="1:17" hidden="1" x14ac:dyDescent="0.3">
      <c r="A1940" t="s">
        <v>4062</v>
      </c>
      <c r="B1940" t="s">
        <v>4063</v>
      </c>
      <c r="C1940" t="str">
        <f>IFERROR(VLOOKUP(Table1[[#This Row],[Ticker]],[1]!Table2[[Symbol]:[Industry]],2,FALSE),"-")</f>
        <v>-</v>
      </c>
      <c r="E1940">
        <v>426.318984</v>
      </c>
      <c r="F1940">
        <v>209.3</v>
      </c>
      <c r="G1940">
        <v>-9.0476739490535891</v>
      </c>
      <c r="H1940">
        <v>11.4446905597261</v>
      </c>
      <c r="I1940">
        <v>8.1071368190005302</v>
      </c>
      <c r="J1940">
        <v>16.0196796478645</v>
      </c>
      <c r="M1940">
        <v>56.690854180996702</v>
      </c>
      <c r="O1940">
        <v>18.967988533205901</v>
      </c>
      <c r="P1940">
        <v>33.524720893141897</v>
      </c>
    </row>
    <row r="1941" spans="1:17" hidden="1" x14ac:dyDescent="0.3">
      <c r="A1941" t="s">
        <v>4064</v>
      </c>
      <c r="B1941" t="s">
        <v>4065</v>
      </c>
      <c r="C1941" t="str">
        <f>IFERROR(VLOOKUP(Table1[[#This Row],[Ticker]],[1]!Table2[[Symbol]:[Industry]],2,FALSE),"-")</f>
        <v>-</v>
      </c>
      <c r="D1941" t="s">
        <v>561</v>
      </c>
      <c r="E1941">
        <v>425.96619989999999</v>
      </c>
      <c r="F1941">
        <v>177</v>
      </c>
      <c r="G1941">
        <v>83.809141428283198</v>
      </c>
      <c r="H1941">
        <v>49.526558838318799</v>
      </c>
      <c r="I1941">
        <v>131.639199578009</v>
      </c>
      <c r="J1941">
        <v>-4.5151969476776301</v>
      </c>
      <c r="K1941">
        <v>136.35650487735899</v>
      </c>
      <c r="L1941">
        <v>95.697128506989998</v>
      </c>
      <c r="M1941">
        <v>57.339330822365099</v>
      </c>
      <c r="N1941">
        <v>0.47209994051159998</v>
      </c>
      <c r="O1941">
        <v>11.9774011299434</v>
      </c>
      <c r="P1941">
        <v>204.123711340206</v>
      </c>
    </row>
    <row r="1942" spans="1:17" hidden="1" x14ac:dyDescent="0.3">
      <c r="A1942" t="s">
        <v>4066</v>
      </c>
      <c r="B1942" t="s">
        <v>4067</v>
      </c>
      <c r="C1942" t="str">
        <f>IFERROR(VLOOKUP(Table1[[#This Row],[Ticker]],[1]!Table2[[Symbol]:[Industry]],2,FALSE),"-")</f>
        <v>-</v>
      </c>
      <c r="D1942" t="s">
        <v>306</v>
      </c>
      <c r="E1942">
        <v>425.83850904000002</v>
      </c>
      <c r="F1942">
        <v>763.7</v>
      </c>
      <c r="G1942">
        <v>253.23930418442501</v>
      </c>
      <c r="H1942">
        <v>22.291796495589299</v>
      </c>
      <c r="I1942">
        <v>133.97218262590599</v>
      </c>
      <c r="J1942">
        <v>6.9331728504126104</v>
      </c>
      <c r="K1942">
        <v>579.98743047559196</v>
      </c>
      <c r="L1942">
        <v>393.86801887034102</v>
      </c>
      <c r="M1942">
        <v>90.796271559936102</v>
      </c>
      <c r="N1942">
        <v>0.27247656340346998</v>
      </c>
      <c r="O1942">
        <v>0</v>
      </c>
      <c r="P1942">
        <v>349.23529411764702</v>
      </c>
      <c r="Q1942">
        <v>0.228450508778239</v>
      </c>
    </row>
    <row r="1943" spans="1:17" hidden="1" x14ac:dyDescent="0.3">
      <c r="A1943" t="s">
        <v>4068</v>
      </c>
      <c r="B1943" t="s">
        <v>4069</v>
      </c>
      <c r="C1943" t="str">
        <f>IFERROR(VLOOKUP(Table1[[#This Row],[Ticker]],[1]!Table2[[Symbol]:[Industry]],2,FALSE),"-")</f>
        <v>-</v>
      </c>
      <c r="D1943" t="s">
        <v>21</v>
      </c>
      <c r="E1943">
        <v>425.70523245999999</v>
      </c>
      <c r="F1943">
        <v>123.1</v>
      </c>
      <c r="G1943">
        <v>1.9429604462917001</v>
      </c>
      <c r="H1943">
        <v>-20.626075477984099</v>
      </c>
      <c r="I1943">
        <v>-32.713939440672199</v>
      </c>
      <c r="J1943">
        <v>1.16711435391806</v>
      </c>
      <c r="K1943">
        <v>129.085970852385</v>
      </c>
      <c r="L1943">
        <v>125.495138771378</v>
      </c>
      <c r="M1943">
        <v>43.070337086928902</v>
      </c>
      <c r="N1943">
        <v>0.66403382361971697</v>
      </c>
      <c r="O1943">
        <v>41.104792851340299</v>
      </c>
      <c r="P1943">
        <v>43.976608187134403</v>
      </c>
      <c r="Q1943">
        <v>0.140324470157911</v>
      </c>
    </row>
    <row r="1944" spans="1:17" hidden="1" x14ac:dyDescent="0.3">
      <c r="A1944" t="s">
        <v>4070</v>
      </c>
      <c r="B1944" t="s">
        <v>4071</v>
      </c>
      <c r="C1944" t="str">
        <f>IFERROR(VLOOKUP(Table1[[#This Row],[Ticker]],[1]!Table2[[Symbol]:[Industry]],2,FALSE),"-")</f>
        <v>-</v>
      </c>
      <c r="D1944" t="s">
        <v>368</v>
      </c>
      <c r="E1944">
        <v>424.721946169999</v>
      </c>
      <c r="F1944">
        <v>119.3</v>
      </c>
      <c r="G1944">
        <v>-26.2561059423846</v>
      </c>
      <c r="H1944">
        <v>-10.6905232813293</v>
      </c>
      <c r="I1944">
        <v>-17.792431658133498</v>
      </c>
      <c r="J1944">
        <v>-4.5806269160411599</v>
      </c>
      <c r="K1944">
        <v>127.63010641556799</v>
      </c>
      <c r="L1944">
        <v>124.81817384768399</v>
      </c>
      <c r="M1944">
        <v>43.181025119771697</v>
      </c>
      <c r="N1944">
        <v>0.45462445423626402</v>
      </c>
      <c r="O1944">
        <v>44.216261525565798</v>
      </c>
      <c r="P1944">
        <v>20.505050505050399</v>
      </c>
      <c r="Q1944">
        <v>0.154988726786702</v>
      </c>
    </row>
    <row r="1945" spans="1:17" hidden="1" x14ac:dyDescent="0.3">
      <c r="A1945" t="s">
        <v>4072</v>
      </c>
      <c r="B1945" t="s">
        <v>4073</v>
      </c>
      <c r="C1945" t="str">
        <f>IFERROR(VLOOKUP(Table1[[#This Row],[Ticker]],[1]!Table2[[Symbol]:[Industry]],2,FALSE),"-")</f>
        <v>-</v>
      </c>
      <c r="D1945" t="s">
        <v>1539</v>
      </c>
      <c r="E1945">
        <v>424.49814939999999</v>
      </c>
      <c r="F1945">
        <v>208.49</v>
      </c>
      <c r="G1945">
        <v>-9.9994742167492294</v>
      </c>
      <c r="H1945">
        <v>14.4575647623724</v>
      </c>
      <c r="I1945">
        <v>-35.539582034972199</v>
      </c>
      <c r="J1945">
        <v>0.36848849630422897</v>
      </c>
      <c r="K1945">
        <v>187.96328916136201</v>
      </c>
      <c r="L1945">
        <v>214.72782064983201</v>
      </c>
      <c r="M1945">
        <v>82.136163515626706</v>
      </c>
      <c r="N1945">
        <v>1.85266209283244</v>
      </c>
      <c r="O1945">
        <v>83.557964410763006</v>
      </c>
      <c r="P1945">
        <v>26.857316702159999</v>
      </c>
      <c r="Q1945">
        <v>0.16723532504930799</v>
      </c>
    </row>
    <row r="1946" spans="1:17" hidden="1" x14ac:dyDescent="0.3">
      <c r="A1946" t="s">
        <v>4074</v>
      </c>
      <c r="B1946" t="s">
        <v>4075</v>
      </c>
      <c r="C1946" t="str">
        <f>IFERROR(VLOOKUP(Table1[[#This Row],[Ticker]],[1]!Table2[[Symbol]:[Industry]],2,FALSE),"-")</f>
        <v>-</v>
      </c>
      <c r="D1946" t="s">
        <v>83</v>
      </c>
      <c r="E1946">
        <v>422.93761710000001</v>
      </c>
      <c r="F1946">
        <v>31.89</v>
      </c>
      <c r="G1946">
        <v>-61.932432073428302</v>
      </c>
      <c r="H1946">
        <v>30.2824338434257</v>
      </c>
      <c r="I1946">
        <v>-40.957411930587497</v>
      </c>
      <c r="J1946">
        <v>8.1085037149961199</v>
      </c>
      <c r="K1946">
        <v>27.3108922547022</v>
      </c>
      <c r="L1946">
        <v>33.709833740978198</v>
      </c>
      <c r="M1946">
        <v>87.436783347587905</v>
      </c>
      <c r="N1946">
        <v>0.35017129776324901</v>
      </c>
      <c r="O1946">
        <v>145.06114769520201</v>
      </c>
      <c r="P1946">
        <v>51.352634076886503</v>
      </c>
      <c r="Q1946">
        <v>8.4012684202405999E-2</v>
      </c>
    </row>
    <row r="1947" spans="1:17" hidden="1" x14ac:dyDescent="0.3">
      <c r="A1947" t="s">
        <v>4076</v>
      </c>
      <c r="B1947" t="s">
        <v>4077</v>
      </c>
      <c r="C1947" t="str">
        <f>IFERROR(VLOOKUP(Table1[[#This Row],[Ticker]],[1]!Table2[[Symbol]:[Industry]],2,FALSE),"-")</f>
        <v>-</v>
      </c>
      <c r="D1947" t="s">
        <v>412</v>
      </c>
      <c r="E1947">
        <v>422.273589969</v>
      </c>
      <c r="F1947">
        <v>3.89</v>
      </c>
      <c r="G1947">
        <v>-30.506991272511499</v>
      </c>
      <c r="H1947">
        <v>-3.6776415589620401</v>
      </c>
      <c r="I1947">
        <v>-37.604418892555103</v>
      </c>
      <c r="J1947">
        <v>-1.7936657946447001</v>
      </c>
      <c r="K1947">
        <v>4.13958445129935</v>
      </c>
      <c r="L1947">
        <v>4.2380210082996097</v>
      </c>
      <c r="M1947">
        <v>37.393829901255003</v>
      </c>
      <c r="N1947">
        <v>0.67249228667452798</v>
      </c>
      <c r="O1947">
        <v>79.177377892030805</v>
      </c>
      <c r="P1947">
        <v>40.658730431837199</v>
      </c>
      <c r="Q1947">
        <v>3.2156233681140997E-2</v>
      </c>
    </row>
    <row r="1948" spans="1:17" hidden="1" x14ac:dyDescent="0.3">
      <c r="A1948" t="s">
        <v>4078</v>
      </c>
      <c r="B1948" t="s">
        <v>4079</v>
      </c>
      <c r="C1948" t="str">
        <f>IFERROR(VLOOKUP(Table1[[#This Row],[Ticker]],[1]!Table2[[Symbol]:[Industry]],2,FALSE),"-")</f>
        <v>-</v>
      </c>
      <c r="D1948" t="s">
        <v>21</v>
      </c>
      <c r="E1948">
        <v>421.99406787999999</v>
      </c>
      <c r="F1948">
        <v>410.6</v>
      </c>
      <c r="G1948">
        <v>-37.978377267763101</v>
      </c>
      <c r="H1948">
        <v>-3.6556359457269099</v>
      </c>
      <c r="I1948">
        <v>-16.665392591582901</v>
      </c>
      <c r="J1948">
        <v>2.0378284914069602</v>
      </c>
      <c r="K1948">
        <v>397.47179143554303</v>
      </c>
      <c r="L1948">
        <v>404.31394442082598</v>
      </c>
      <c r="M1948">
        <v>67.539609565702804</v>
      </c>
      <c r="N1948">
        <v>1.3776973003238699</v>
      </c>
      <c r="O1948">
        <v>38.821237213833399</v>
      </c>
      <c r="P1948">
        <v>20.3752565230137</v>
      </c>
      <c r="Q1948">
        <v>0.13551650172753399</v>
      </c>
    </row>
    <row r="1949" spans="1:17" hidden="1" x14ac:dyDescent="0.3">
      <c r="A1949" t="s">
        <v>4080</v>
      </c>
      <c r="B1949" t="s">
        <v>4081</v>
      </c>
      <c r="C1949" t="str">
        <f>IFERROR(VLOOKUP(Table1[[#This Row],[Ticker]],[1]!Table2[[Symbol]:[Industry]],2,FALSE),"-")</f>
        <v>-</v>
      </c>
      <c r="D1949" t="s">
        <v>46</v>
      </c>
      <c r="E1949">
        <v>421.98743999999999</v>
      </c>
      <c r="F1949">
        <v>171.15</v>
      </c>
      <c r="G1949">
        <v>68.119953744889798</v>
      </c>
      <c r="H1949">
        <v>5.84581339263885</v>
      </c>
      <c r="I1949">
        <v>23.024670602513702</v>
      </c>
      <c r="J1949">
        <v>5.5277494005829304</v>
      </c>
      <c r="K1949">
        <v>156.011506499718</v>
      </c>
      <c r="L1949">
        <v>125.56769588624201</v>
      </c>
      <c r="M1949">
        <v>73.659065298184601</v>
      </c>
      <c r="N1949">
        <v>0.69352597943873295</v>
      </c>
      <c r="O1949">
        <v>8.0923166812737204</v>
      </c>
      <c r="P1949">
        <v>122.272727272727</v>
      </c>
    </row>
    <row r="1950" spans="1:17" hidden="1" x14ac:dyDescent="0.3">
      <c r="A1950" t="s">
        <v>4082</v>
      </c>
      <c r="B1950" t="s">
        <v>4083</v>
      </c>
      <c r="C1950" t="str">
        <f>IFERROR(VLOOKUP(Table1[[#This Row],[Ticker]],[1]!Table2[[Symbol]:[Industry]],2,FALSE),"-")</f>
        <v>-</v>
      </c>
      <c r="D1950" t="s">
        <v>502</v>
      </c>
      <c r="E1950">
        <v>421.96534715199999</v>
      </c>
      <c r="F1950">
        <v>69.14</v>
      </c>
      <c r="G1950">
        <v>1.4516922509316099</v>
      </c>
      <c r="H1950">
        <v>0.39940838394827599</v>
      </c>
      <c r="I1950">
        <v>-17.479900055737701</v>
      </c>
      <c r="J1950">
        <v>7.0075380691701303</v>
      </c>
      <c r="K1950">
        <v>64.8940085848065</v>
      </c>
      <c r="L1950">
        <v>64.1868834595236</v>
      </c>
      <c r="M1950">
        <v>66.410544564944004</v>
      </c>
      <c r="N1950">
        <v>0.97963729492844898</v>
      </c>
      <c r="O1950">
        <v>17.1536013884871</v>
      </c>
      <c r="P1950">
        <v>32.376029102048598</v>
      </c>
      <c r="Q1950">
        <v>1.9489812870232999E-2</v>
      </c>
    </row>
    <row r="1951" spans="1:17" hidden="1" x14ac:dyDescent="0.3">
      <c r="A1951" t="s">
        <v>4084</v>
      </c>
      <c r="B1951" t="s">
        <v>4085</v>
      </c>
      <c r="C1951" t="str">
        <f>IFERROR(VLOOKUP(Table1[[#This Row],[Ticker]],[1]!Table2[[Symbol]:[Industry]],2,FALSE),"-")</f>
        <v>-</v>
      </c>
      <c r="D1951" t="s">
        <v>306</v>
      </c>
      <c r="E1951">
        <v>420.82501447999999</v>
      </c>
      <c r="F1951">
        <v>340.4</v>
      </c>
      <c r="G1951">
        <v>-8.1321717068930308</v>
      </c>
      <c r="H1951">
        <v>-8.7392010664859701</v>
      </c>
      <c r="I1951">
        <v>-19.923620467684799</v>
      </c>
      <c r="J1951">
        <v>-2.1023626713586601</v>
      </c>
      <c r="K1951">
        <v>353.89448731691499</v>
      </c>
      <c r="L1951">
        <v>356.16249663762301</v>
      </c>
      <c r="M1951">
        <v>49.981153877827403</v>
      </c>
      <c r="N1951">
        <v>0.52394174801259197</v>
      </c>
      <c r="O1951">
        <v>43.5957696827262</v>
      </c>
      <c r="P1951">
        <v>26.050731346047002</v>
      </c>
      <c r="Q1951">
        <v>-2.3028774364258001E-2</v>
      </c>
    </row>
    <row r="1952" spans="1:17" hidden="1" x14ac:dyDescent="0.3">
      <c r="A1952" t="s">
        <v>4086</v>
      </c>
      <c r="B1952" t="s">
        <v>4087</v>
      </c>
      <c r="C1952" t="str">
        <f>IFERROR(VLOOKUP(Table1[[#This Row],[Ticker]],[1]!Table2[[Symbol]:[Industry]],2,FALSE),"-")</f>
        <v>-</v>
      </c>
      <c r="D1952" t="s">
        <v>163</v>
      </c>
      <c r="E1952">
        <v>420.40618802500001</v>
      </c>
      <c r="F1952">
        <v>2913.65</v>
      </c>
      <c r="G1952">
        <v>-3.1753199745257099</v>
      </c>
      <c r="H1952">
        <v>5.4137526184476696</v>
      </c>
      <c r="I1952">
        <v>13.0880298053332</v>
      </c>
      <c r="J1952">
        <v>-3.7744865651639699</v>
      </c>
      <c r="K1952">
        <v>2787.8817243451799</v>
      </c>
      <c r="L1952">
        <v>2542.8080219254002</v>
      </c>
      <c r="M1952">
        <v>54.913154452689703</v>
      </c>
      <c r="N1952">
        <v>1.3707357732818</v>
      </c>
      <c r="O1952">
        <v>21.840303399515999</v>
      </c>
      <c r="P1952">
        <v>49.563677429290003</v>
      </c>
      <c r="Q1952">
        <v>-0.106064245699549</v>
      </c>
    </row>
    <row r="1953" spans="1:17" hidden="1" x14ac:dyDescent="0.3">
      <c r="A1953" t="s">
        <v>4088</v>
      </c>
      <c r="B1953" t="s">
        <v>4089</v>
      </c>
      <c r="C1953" t="str">
        <f>IFERROR(VLOOKUP(Table1[[#This Row],[Ticker]],[1]!Table2[[Symbol]:[Industry]],2,FALSE),"-")</f>
        <v>-</v>
      </c>
      <c r="D1953" t="s">
        <v>139</v>
      </c>
      <c r="E1953">
        <v>419.35261929199999</v>
      </c>
      <c r="F1953">
        <v>122.38</v>
      </c>
      <c r="G1953">
        <v>-8.6874379254512402</v>
      </c>
      <c r="H1953">
        <v>-6.9561929272297904</v>
      </c>
      <c r="I1953">
        <v>-12.100861786038701</v>
      </c>
      <c r="J1953">
        <v>-4.4201240069259304</v>
      </c>
      <c r="K1953">
        <v>126.62121336473</v>
      </c>
      <c r="L1953">
        <v>125.03508921655499</v>
      </c>
      <c r="M1953">
        <v>46.367783509621198</v>
      </c>
      <c r="N1953">
        <v>0.64573357236571904</v>
      </c>
      <c r="O1953">
        <v>51.086778885438797</v>
      </c>
      <c r="Q1953">
        <v>7.2245340148650002E-3</v>
      </c>
    </row>
    <row r="1954" spans="1:17" hidden="1" x14ac:dyDescent="0.3">
      <c r="A1954" t="s">
        <v>4090</v>
      </c>
      <c r="B1954" t="s">
        <v>4091</v>
      </c>
      <c r="C1954" t="str">
        <f>IFERROR(VLOOKUP(Table1[[#This Row],[Ticker]],[1]!Table2[[Symbol]:[Industry]],2,FALSE),"-")</f>
        <v>-</v>
      </c>
      <c r="D1954" t="s">
        <v>938</v>
      </c>
      <c r="E1954">
        <v>419.35064016000001</v>
      </c>
      <c r="F1954">
        <v>130.30000000000001</v>
      </c>
      <c r="G1954">
        <v>54.183793265464402</v>
      </c>
      <c r="H1954">
        <v>5.5627475100513903</v>
      </c>
      <c r="I1954">
        <v>-1.7128690316697099</v>
      </c>
      <c r="J1954">
        <v>-0.54488457511421895</v>
      </c>
      <c r="K1954">
        <v>123.57534325376299</v>
      </c>
      <c r="L1954">
        <v>121.092990896979</v>
      </c>
      <c r="M1954">
        <v>43.6106877505038</v>
      </c>
      <c r="N1954">
        <v>0.37016904209479601</v>
      </c>
      <c r="O1954">
        <v>34.305448963929301</v>
      </c>
      <c r="P1954">
        <v>93.610698365527497</v>
      </c>
    </row>
    <row r="1955" spans="1:17" hidden="1" x14ac:dyDescent="0.3">
      <c r="A1955" t="s">
        <v>4092</v>
      </c>
      <c r="B1955" t="s">
        <v>4093</v>
      </c>
      <c r="C1955" t="str">
        <f>IFERROR(VLOOKUP(Table1[[#This Row],[Ticker]],[1]!Table2[[Symbol]:[Industry]],2,FALSE),"-")</f>
        <v>-</v>
      </c>
      <c r="D1955" t="s">
        <v>566</v>
      </c>
      <c r="E1955">
        <v>419.25271828500001</v>
      </c>
      <c r="F1955">
        <v>237.15</v>
      </c>
      <c r="G1955">
        <v>12.065250628862</v>
      </c>
      <c r="H1955">
        <v>9.6925627527946094</v>
      </c>
      <c r="I1955">
        <v>60.908133609748397</v>
      </c>
      <c r="J1955">
        <v>-8.9966653432172397</v>
      </c>
      <c r="K1955">
        <v>215.152616909438</v>
      </c>
      <c r="L1955">
        <v>166.79934733106501</v>
      </c>
      <c r="M1955">
        <v>36.177250515837002</v>
      </c>
      <c r="N1955">
        <v>0.36925923179742198</v>
      </c>
      <c r="O1955">
        <v>12.776723592662799</v>
      </c>
      <c r="P1955">
        <v>102.605724049551</v>
      </c>
      <c r="Q1955">
        <v>0.148261272112995</v>
      </c>
    </row>
    <row r="1956" spans="1:17" hidden="1" x14ac:dyDescent="0.3">
      <c r="A1956" t="s">
        <v>4094</v>
      </c>
      <c r="B1956" t="s">
        <v>4095</v>
      </c>
      <c r="C1956" t="str">
        <f>IFERROR(VLOOKUP(Table1[[#This Row],[Ticker]],[1]!Table2[[Symbol]:[Industry]],2,FALSE),"-")</f>
        <v>-</v>
      </c>
      <c r="D1956" t="s">
        <v>1055</v>
      </c>
      <c r="E1956">
        <v>416.64384999999999</v>
      </c>
      <c r="F1956">
        <v>49.63</v>
      </c>
      <c r="G1956">
        <v>21.686229975690001</v>
      </c>
      <c r="H1956">
        <v>0.85083649892779201</v>
      </c>
      <c r="I1956">
        <v>-44.0089024665889</v>
      </c>
      <c r="J1956">
        <v>-1.0758469096540799</v>
      </c>
      <c r="K1956">
        <v>51.914808066475302</v>
      </c>
      <c r="L1956">
        <v>53.638025633809399</v>
      </c>
      <c r="M1956">
        <v>46.394222295973897</v>
      </c>
      <c r="N1956">
        <v>1.4315598327285199</v>
      </c>
      <c r="O1956">
        <v>98.468668144267497</v>
      </c>
      <c r="P1956">
        <v>54.851794071762797</v>
      </c>
      <c r="Q1956">
        <v>5.2613030179856003E-2</v>
      </c>
    </row>
    <row r="1957" spans="1:17" hidden="1" x14ac:dyDescent="0.3">
      <c r="A1957" t="s">
        <v>4096</v>
      </c>
      <c r="B1957" t="s">
        <v>4097</v>
      </c>
      <c r="C1957" t="str">
        <f>IFERROR(VLOOKUP(Table1[[#This Row],[Ticker]],[1]!Table2[[Symbol]:[Industry]],2,FALSE),"-")</f>
        <v>-</v>
      </c>
      <c r="D1957" t="s">
        <v>72</v>
      </c>
      <c r="E1957">
        <v>414.82108199999999</v>
      </c>
      <c r="F1957">
        <v>283.39999999999998</v>
      </c>
      <c r="G1957">
        <v>647.64767459814595</v>
      </c>
      <c r="H1957">
        <v>65.590981783820098</v>
      </c>
      <c r="I1957">
        <v>136.59532624315</v>
      </c>
      <c r="J1957">
        <v>6.8848249655608296</v>
      </c>
      <c r="K1957">
        <v>210.64639123947799</v>
      </c>
      <c r="L1957">
        <v>142.70712959338201</v>
      </c>
      <c r="M1957">
        <v>89.634651635361394</v>
      </c>
      <c r="N1957">
        <v>0.48848228700434398</v>
      </c>
      <c r="O1957">
        <v>0</v>
      </c>
      <c r="P1957">
        <v>681.57749586320995</v>
      </c>
      <c r="Q1957">
        <v>0.24508942808639</v>
      </c>
    </row>
    <row r="1958" spans="1:17" hidden="1" x14ac:dyDescent="0.3">
      <c r="A1958" t="s">
        <v>4098</v>
      </c>
      <c r="B1958" t="s">
        <v>4099</v>
      </c>
      <c r="C1958" t="str">
        <f>IFERROR(VLOOKUP(Table1[[#This Row],[Ticker]],[1]!Table2[[Symbol]:[Industry]],2,FALSE),"-")</f>
        <v>-</v>
      </c>
      <c r="D1958" t="s">
        <v>130</v>
      </c>
      <c r="E1958">
        <v>413.70888480000002</v>
      </c>
      <c r="F1958">
        <v>148.27000000000001</v>
      </c>
      <c r="G1958">
        <v>-8.2731389309761401</v>
      </c>
      <c r="H1958">
        <v>39.909602327356502</v>
      </c>
      <c r="I1958">
        <v>-8.9430713508717297</v>
      </c>
      <c r="J1958">
        <v>36.012320259942598</v>
      </c>
      <c r="K1958">
        <v>114.191089614137</v>
      </c>
      <c r="L1958">
        <v>125.58121581631799</v>
      </c>
      <c r="M1958">
        <v>88.495663445560695</v>
      </c>
      <c r="N1958">
        <v>2.65086819701287</v>
      </c>
      <c r="O1958">
        <v>26.9305995818439</v>
      </c>
      <c r="P1958">
        <v>51.141692150866398</v>
      </c>
      <c r="Q1958">
        <v>4.0257522792637002E-2</v>
      </c>
    </row>
    <row r="1959" spans="1:17" hidden="1" x14ac:dyDescent="0.3">
      <c r="A1959" t="s">
        <v>4100</v>
      </c>
      <c r="B1959" t="s">
        <v>4101</v>
      </c>
      <c r="C1959" t="str">
        <f>IFERROR(VLOOKUP(Table1[[#This Row],[Ticker]],[1]!Table2[[Symbol]:[Industry]],2,FALSE),"-")</f>
        <v>-</v>
      </c>
      <c r="D1959" t="s">
        <v>303</v>
      </c>
      <c r="E1959">
        <v>412.96005456</v>
      </c>
      <c r="F1959">
        <v>58.56</v>
      </c>
      <c r="G1959">
        <v>20.684091001220299</v>
      </c>
      <c r="H1959">
        <v>5.5248779243303598</v>
      </c>
      <c r="I1959">
        <v>4.6302521639952703</v>
      </c>
      <c r="J1959">
        <v>20.942667227459498</v>
      </c>
      <c r="K1959">
        <v>49.4557922799682</v>
      </c>
      <c r="L1959">
        <v>46.422472962093202</v>
      </c>
      <c r="M1959">
        <v>64.110807574602205</v>
      </c>
      <c r="N1959">
        <v>2.8870517557617101</v>
      </c>
      <c r="O1959">
        <v>13.200136612021801</v>
      </c>
      <c r="P1959">
        <v>77.0789234956153</v>
      </c>
      <c r="Q1959">
        <v>0.111827913365783</v>
      </c>
    </row>
    <row r="1960" spans="1:17" hidden="1" x14ac:dyDescent="0.3">
      <c r="A1960" t="s">
        <v>4102</v>
      </c>
      <c r="B1960" t="s">
        <v>4103</v>
      </c>
      <c r="C1960" t="str">
        <f>IFERROR(VLOOKUP(Table1[[#This Row],[Ticker]],[1]!Table2[[Symbol]:[Industry]],2,FALSE),"-")</f>
        <v>-</v>
      </c>
      <c r="D1960" t="s">
        <v>306</v>
      </c>
      <c r="E1960">
        <v>412.43883340000002</v>
      </c>
      <c r="F1960">
        <v>25.03</v>
      </c>
      <c r="G1960">
        <v>2.5563123243808201</v>
      </c>
      <c r="H1960">
        <v>-11.0258541558979</v>
      </c>
      <c r="I1960">
        <v>6.6256952867322596</v>
      </c>
      <c r="J1960">
        <v>0.94826044895112405</v>
      </c>
      <c r="K1960">
        <v>24.908888194148499</v>
      </c>
      <c r="L1960">
        <v>22.2087684618356</v>
      </c>
      <c r="M1960">
        <v>40.7572900443894</v>
      </c>
      <c r="N1960">
        <v>0.119402167887075</v>
      </c>
      <c r="O1960">
        <v>27.846584099080999</v>
      </c>
      <c r="P1960">
        <v>100.44988811154199</v>
      </c>
      <c r="Q1960">
        <v>8.4397203883682007E-2</v>
      </c>
    </row>
    <row r="1961" spans="1:17" hidden="1" x14ac:dyDescent="0.3">
      <c r="A1961" t="s">
        <v>4104</v>
      </c>
      <c r="B1961" t="s">
        <v>4105</v>
      </c>
      <c r="C1961" t="str">
        <f>IFERROR(VLOOKUP(Table1[[#This Row],[Ticker]],[1]!Table2[[Symbol]:[Industry]],2,FALSE),"-")</f>
        <v>-</v>
      </c>
      <c r="D1961" t="s">
        <v>139</v>
      </c>
      <c r="E1961">
        <v>411.22032480000001</v>
      </c>
      <c r="F1961">
        <v>10.44</v>
      </c>
      <c r="G1961">
        <v>206.91843879125199</v>
      </c>
      <c r="H1961">
        <v>16.308989457080699</v>
      </c>
      <c r="I1961">
        <v>68.864273402224001</v>
      </c>
      <c r="J1961">
        <v>4.8944137784786497</v>
      </c>
      <c r="K1961">
        <v>9.0352953442811899</v>
      </c>
      <c r="L1961">
        <v>7.1645595660304897</v>
      </c>
      <c r="M1961">
        <v>77.038618094468703</v>
      </c>
      <c r="N1961">
        <v>1.4610450478072201</v>
      </c>
      <c r="O1961">
        <v>6.3218390804597702</v>
      </c>
      <c r="P1961">
        <v>272.85714285714198</v>
      </c>
      <c r="Q1961">
        <v>0.140506351249721</v>
      </c>
    </row>
    <row r="1962" spans="1:17" hidden="1" x14ac:dyDescent="0.3">
      <c r="A1962" t="s">
        <v>4106</v>
      </c>
      <c r="B1962" t="s">
        <v>4107</v>
      </c>
      <c r="C1962" t="str">
        <f>IFERROR(VLOOKUP(Table1[[#This Row],[Ticker]],[1]!Table2[[Symbol]:[Industry]],2,FALSE),"-")</f>
        <v>-</v>
      </c>
      <c r="D1962" t="s">
        <v>21</v>
      </c>
      <c r="E1962">
        <v>409.940117837</v>
      </c>
      <c r="F1962">
        <v>55.57</v>
      </c>
      <c r="G1962">
        <v>-5.11950335421633</v>
      </c>
      <c r="H1962">
        <v>-19.172786527306201</v>
      </c>
      <c r="I1962">
        <v>-52.068101654110201</v>
      </c>
      <c r="J1962">
        <v>-17.615557993735401</v>
      </c>
      <c r="K1962">
        <v>67.146094280710003</v>
      </c>
      <c r="L1962">
        <v>65.189877849435305</v>
      </c>
      <c r="M1962">
        <v>15.852178625881001</v>
      </c>
      <c r="N1962">
        <v>2.1472884913225001</v>
      </c>
      <c r="O1962">
        <v>92.999820046787804</v>
      </c>
      <c r="P1962">
        <v>35.536585365853597</v>
      </c>
      <c r="Q1962">
        <v>9.7695369430161993E-2</v>
      </c>
    </row>
    <row r="1963" spans="1:17" hidden="1" x14ac:dyDescent="0.3">
      <c r="A1963" t="s">
        <v>4108</v>
      </c>
      <c r="B1963" t="s">
        <v>4109</v>
      </c>
      <c r="C1963" t="str">
        <f>IFERROR(VLOOKUP(Table1[[#This Row],[Ticker]],[1]!Table2[[Symbol]:[Industry]],2,FALSE),"-")</f>
        <v>-</v>
      </c>
      <c r="D1963" t="s">
        <v>40</v>
      </c>
      <c r="E1963">
        <v>407.65399200000002</v>
      </c>
      <c r="F1963">
        <v>10.86</v>
      </c>
      <c r="G1963">
        <v>-88.987716623667197</v>
      </c>
      <c r="H1963">
        <v>-6.40170113987595</v>
      </c>
      <c r="I1963">
        <v>-39.173523542228502</v>
      </c>
      <c r="J1963">
        <v>4.8924216473964197</v>
      </c>
      <c r="K1963">
        <v>11.457070748293599</v>
      </c>
      <c r="L1963">
        <v>14.7048521372175</v>
      </c>
      <c r="M1963">
        <v>48.961975450721397</v>
      </c>
      <c r="N1963">
        <v>0.52789597726315496</v>
      </c>
      <c r="O1963">
        <v>207.09023941068099</v>
      </c>
      <c r="P1963">
        <v>14.9206349206349</v>
      </c>
      <c r="Q1963">
        <v>0.182614876433708</v>
      </c>
    </row>
    <row r="1964" spans="1:17" hidden="1" x14ac:dyDescent="0.3">
      <c r="A1964" t="s">
        <v>4110</v>
      </c>
      <c r="B1964" t="s">
        <v>4111</v>
      </c>
      <c r="C1964" t="str">
        <f>IFERROR(VLOOKUP(Table1[[#This Row],[Ticker]],[1]!Table2[[Symbol]:[Industry]],2,FALSE),"-")</f>
        <v>-</v>
      </c>
      <c r="D1964" t="s">
        <v>193</v>
      </c>
      <c r="E1964">
        <v>406.4316819</v>
      </c>
      <c r="F1964">
        <v>561.79999999999995</v>
      </c>
      <c r="G1964">
        <v>52.044844239142002</v>
      </c>
      <c r="H1964">
        <v>45.8751878248544</v>
      </c>
      <c r="I1964">
        <v>42.299745761230099</v>
      </c>
      <c r="J1964">
        <v>30.122048606116198</v>
      </c>
      <c r="K1964">
        <v>436.48437476991103</v>
      </c>
      <c r="L1964">
        <v>380.69628928489601</v>
      </c>
      <c r="M1964">
        <v>64.583026985246207</v>
      </c>
      <c r="N1964">
        <v>4.58376664801962</v>
      </c>
      <c r="O1964">
        <v>18.547525809896701</v>
      </c>
      <c r="P1964">
        <v>103.513856185473</v>
      </c>
      <c r="Q1964">
        <v>5.7570300101738997E-2</v>
      </c>
    </row>
    <row r="1965" spans="1:17" hidden="1" x14ac:dyDescent="0.3">
      <c r="A1965" t="s">
        <v>4112</v>
      </c>
      <c r="B1965" t="s">
        <v>4113</v>
      </c>
      <c r="C1965" t="str">
        <f>IFERROR(VLOOKUP(Table1[[#This Row],[Ticker]],[1]!Table2[[Symbol]:[Industry]],2,FALSE),"-")</f>
        <v>-</v>
      </c>
      <c r="D1965" t="s">
        <v>306</v>
      </c>
      <c r="E1965">
        <v>406.29454812699998</v>
      </c>
      <c r="F1965">
        <v>79.69</v>
      </c>
      <c r="G1965">
        <v>55.254582060519397</v>
      </c>
      <c r="H1965">
        <v>-13.404695734132501</v>
      </c>
      <c r="I1965">
        <v>-0.69813302632554397</v>
      </c>
      <c r="J1965">
        <v>0.74289177682488805</v>
      </c>
      <c r="K1965">
        <v>70.528276514670395</v>
      </c>
      <c r="L1965">
        <v>64.225243286619502</v>
      </c>
      <c r="M1965">
        <v>75.693832123002394</v>
      </c>
      <c r="N1965">
        <v>1.47382693795194</v>
      </c>
      <c r="O1965">
        <v>13.1886058476596</v>
      </c>
      <c r="P1965">
        <v>87.7267373380447</v>
      </c>
      <c r="Q1965">
        <v>2.7855889677376001E-2</v>
      </c>
    </row>
    <row r="1966" spans="1:17" hidden="1" x14ac:dyDescent="0.3">
      <c r="A1966" t="s">
        <v>4114</v>
      </c>
      <c r="B1966" t="s">
        <v>4115</v>
      </c>
      <c r="C1966" t="str">
        <f>IFERROR(VLOOKUP(Table1[[#This Row],[Ticker]],[1]!Table2[[Symbol]:[Industry]],2,FALSE),"-")</f>
        <v>-</v>
      </c>
      <c r="D1966" t="s">
        <v>248</v>
      </c>
      <c r="E1966">
        <v>406.044332819999</v>
      </c>
      <c r="F1966">
        <v>12.93</v>
      </c>
      <c r="G1966">
        <v>46.062612589804303</v>
      </c>
      <c r="H1966">
        <v>-20.919391917641999</v>
      </c>
      <c r="I1966">
        <v>13.4453974743343</v>
      </c>
      <c r="J1966">
        <v>-10.008029103518201</v>
      </c>
      <c r="K1966">
        <v>13.435164385357499</v>
      </c>
      <c r="L1966">
        <v>11.488592547807</v>
      </c>
      <c r="M1966">
        <v>26.0972329806769</v>
      </c>
      <c r="N1966">
        <v>0.33216025192929499</v>
      </c>
      <c r="O1966">
        <v>42.227378190255202</v>
      </c>
      <c r="P1966">
        <v>77.123287671232802</v>
      </c>
      <c r="Q1966">
        <v>6.9740171639590995E-2</v>
      </c>
    </row>
    <row r="1967" spans="1:17" hidden="1" x14ac:dyDescent="0.3">
      <c r="A1967" t="s">
        <v>4116</v>
      </c>
      <c r="B1967" t="s">
        <v>4117</v>
      </c>
      <c r="C1967" t="str">
        <f>IFERROR(VLOOKUP(Table1[[#This Row],[Ticker]],[1]!Table2[[Symbol]:[Industry]],2,FALSE),"-")</f>
        <v>-</v>
      </c>
      <c r="D1967" t="s">
        <v>306</v>
      </c>
      <c r="E1967">
        <v>405.08474999999999</v>
      </c>
      <c r="F1967">
        <v>373.35</v>
      </c>
      <c r="G1967">
        <v>-9.1867179116269604</v>
      </c>
      <c r="H1967">
        <v>22.176382770316401</v>
      </c>
      <c r="I1967">
        <v>8.0852093593506495</v>
      </c>
      <c r="J1967">
        <v>-3.4662195448279798</v>
      </c>
      <c r="K1967">
        <v>314.72196424337602</v>
      </c>
      <c r="L1967">
        <v>297.64851014084201</v>
      </c>
      <c r="M1967">
        <v>74.5692976504521</v>
      </c>
      <c r="N1967">
        <v>4.1216890621185698</v>
      </c>
      <c r="O1967">
        <v>11.9458952725324</v>
      </c>
      <c r="P1967">
        <v>48.567449263828102</v>
      </c>
      <c r="Q1967">
        <v>8.8256452149122006E-2</v>
      </c>
    </row>
    <row r="1968" spans="1:17" hidden="1" x14ac:dyDescent="0.3">
      <c r="A1968" t="s">
        <v>4118</v>
      </c>
      <c r="B1968" t="s">
        <v>4119</v>
      </c>
      <c r="C1968" t="str">
        <f>IFERROR(VLOOKUP(Table1[[#This Row],[Ticker]],[1]!Table2[[Symbol]:[Industry]],2,FALSE),"-")</f>
        <v>-</v>
      </c>
      <c r="D1968" t="s">
        <v>1539</v>
      </c>
      <c r="E1968">
        <v>404.02499999999998</v>
      </c>
      <c r="F1968">
        <v>269.35000000000002</v>
      </c>
      <c r="G1968">
        <v>552.38841950831602</v>
      </c>
      <c r="H1968">
        <v>96.913766036433501</v>
      </c>
      <c r="I1968">
        <v>349.46446438428899</v>
      </c>
      <c r="J1968">
        <v>20.210149159834</v>
      </c>
      <c r="K1968">
        <v>156.10105742435999</v>
      </c>
      <c r="L1968">
        <v>98.475321122367106</v>
      </c>
      <c r="M1968">
        <v>100</v>
      </c>
      <c r="N1968">
        <v>0.81425512007485101</v>
      </c>
      <c r="O1968">
        <v>0</v>
      </c>
      <c r="P1968">
        <v>582.24417426545097</v>
      </c>
    </row>
    <row r="1969" spans="1:17" hidden="1" x14ac:dyDescent="0.3">
      <c r="A1969" t="s">
        <v>4120</v>
      </c>
      <c r="B1969" t="s">
        <v>4121</v>
      </c>
      <c r="C1969" t="str">
        <f>IFERROR(VLOOKUP(Table1[[#This Row],[Ticker]],[1]!Table2[[Symbol]:[Industry]],2,FALSE),"-")</f>
        <v>-</v>
      </c>
      <c r="D1969" t="s">
        <v>735</v>
      </c>
      <c r="E1969">
        <v>403.76548853999998</v>
      </c>
      <c r="F1969">
        <v>368.85</v>
      </c>
      <c r="G1969">
        <v>-38.216003204339302</v>
      </c>
      <c r="H1969">
        <v>0.98531681925123404</v>
      </c>
      <c r="I1969">
        <v>-20.141345494726401</v>
      </c>
      <c r="J1969">
        <v>0.13955939931802</v>
      </c>
      <c r="K1969">
        <v>369.98885788412798</v>
      </c>
      <c r="L1969">
        <v>383.20197025980502</v>
      </c>
      <c r="M1969">
        <v>48.0913637133145</v>
      </c>
      <c r="N1969">
        <v>1.1838189570106601</v>
      </c>
      <c r="O1969">
        <v>31.137318693235699</v>
      </c>
      <c r="P1969">
        <v>18.907156673114098</v>
      </c>
      <c r="Q1969">
        <v>-1.5994365757310001E-3</v>
      </c>
    </row>
    <row r="1970" spans="1:17" hidden="1" x14ac:dyDescent="0.3">
      <c r="A1970" t="s">
        <v>4122</v>
      </c>
      <c r="B1970" t="s">
        <v>4123</v>
      </c>
      <c r="C1970" t="str">
        <f>IFERROR(VLOOKUP(Table1[[#This Row],[Ticker]],[1]!Table2[[Symbol]:[Industry]],2,FALSE),"-")</f>
        <v>-</v>
      </c>
      <c r="D1970" t="s">
        <v>632</v>
      </c>
      <c r="E1970">
        <v>402.72918611399899</v>
      </c>
      <c r="F1970">
        <v>22.05</v>
      </c>
      <c r="G1970">
        <v>-0.90838633608178299</v>
      </c>
      <c r="K1970">
        <v>22.064075533845699</v>
      </c>
      <c r="L1970">
        <v>20.559754299100199</v>
      </c>
      <c r="M1970">
        <v>35.6509857849477</v>
      </c>
      <c r="N1970">
        <v>1</v>
      </c>
      <c r="O1970">
        <v>18.367346938775501</v>
      </c>
      <c r="P1970">
        <v>39.116719242902199</v>
      </c>
      <c r="Q1970">
        <v>2.5042493907753999E-2</v>
      </c>
    </row>
    <row r="1971" spans="1:17" hidden="1" x14ac:dyDescent="0.3">
      <c r="A1971" t="s">
        <v>4124</v>
      </c>
      <c r="B1971" t="s">
        <v>4125</v>
      </c>
      <c r="C1971" t="str">
        <f>IFERROR(VLOOKUP(Table1[[#This Row],[Ticker]],[1]!Table2[[Symbol]:[Industry]],2,FALSE),"-")</f>
        <v>-</v>
      </c>
      <c r="D1971" t="s">
        <v>262</v>
      </c>
      <c r="E1971">
        <v>402.39</v>
      </c>
      <c r="F1971">
        <v>1183.5</v>
      </c>
      <c r="G1971">
        <v>170.03022015734601</v>
      </c>
      <c r="H1971">
        <v>43.928782131876901</v>
      </c>
      <c r="I1971">
        <v>114.523784819597</v>
      </c>
      <c r="J1971">
        <v>-7.2142301549075603</v>
      </c>
      <c r="K1971">
        <v>977.81081976069902</v>
      </c>
      <c r="L1971">
        <v>737.07884203559502</v>
      </c>
      <c r="M1971">
        <v>54.890333516420803</v>
      </c>
      <c r="N1971">
        <v>1.25958959459055</v>
      </c>
      <c r="O1971">
        <v>14.9133924799323</v>
      </c>
      <c r="P1971">
        <v>253.23086106551199</v>
      </c>
      <c r="Q1971">
        <v>0.196462827887432</v>
      </c>
    </row>
    <row r="1972" spans="1:17" hidden="1" x14ac:dyDescent="0.3">
      <c r="A1972" t="s">
        <v>4126</v>
      </c>
      <c r="B1972" t="s">
        <v>4127</v>
      </c>
      <c r="C1972" t="str">
        <f>IFERROR(VLOOKUP(Table1[[#This Row],[Ticker]],[1]!Table2[[Symbol]:[Industry]],2,FALSE),"-")</f>
        <v>-</v>
      </c>
      <c r="D1972" t="s">
        <v>2205</v>
      </c>
      <c r="E1972">
        <v>402.046875</v>
      </c>
      <c r="F1972">
        <v>714.75</v>
      </c>
      <c r="G1972">
        <v>355.54322656714402</v>
      </c>
      <c r="H1972">
        <v>-16.693793059776802</v>
      </c>
      <c r="I1972">
        <v>148.156720244496</v>
      </c>
      <c r="J1972">
        <v>12.701271010593601</v>
      </c>
      <c r="K1972">
        <v>673.48416518964302</v>
      </c>
      <c r="L1972">
        <v>397.55665652328798</v>
      </c>
      <c r="M1972">
        <v>47.667762609040899</v>
      </c>
      <c r="N1972">
        <v>0.49527340129749697</v>
      </c>
      <c r="O1972">
        <v>31.507520111927199</v>
      </c>
      <c r="P1972">
        <v>513.51931330472098</v>
      </c>
    </row>
    <row r="1973" spans="1:17" hidden="1" x14ac:dyDescent="0.3">
      <c r="A1973" t="s">
        <v>4128</v>
      </c>
      <c r="B1973" t="s">
        <v>4129</v>
      </c>
      <c r="C1973" t="str">
        <f>IFERROR(VLOOKUP(Table1[[#This Row],[Ticker]],[1]!Table2[[Symbol]:[Industry]],2,FALSE),"-")</f>
        <v>-</v>
      </c>
      <c r="D1973" t="s">
        <v>46</v>
      </c>
      <c r="E1973">
        <v>401.36259672</v>
      </c>
      <c r="F1973">
        <v>55.62</v>
      </c>
      <c r="G1973">
        <v>-41.918995863853702</v>
      </c>
      <c r="H1973">
        <v>25.777980391588901</v>
      </c>
      <c r="I1973">
        <v>-21.445816835675799</v>
      </c>
      <c r="J1973">
        <v>16.521821383053201</v>
      </c>
      <c r="K1973">
        <v>44.9836812424318</v>
      </c>
      <c r="L1973">
        <v>53.850492322153897</v>
      </c>
      <c r="M1973">
        <v>89.348971935298394</v>
      </c>
      <c r="N1973">
        <v>3.3961691488371799</v>
      </c>
      <c r="O1973">
        <v>114.8507731032</v>
      </c>
      <c r="P1973">
        <v>68.036253776435004</v>
      </c>
      <c r="Q1973">
        <v>2.1499932180913998E-2</v>
      </c>
    </row>
    <row r="1974" spans="1:17" hidden="1" x14ac:dyDescent="0.3">
      <c r="A1974" t="s">
        <v>4130</v>
      </c>
      <c r="B1974" t="s">
        <v>4131</v>
      </c>
      <c r="C1974" t="str">
        <f>IFERROR(VLOOKUP(Table1[[#This Row],[Ticker]],[1]!Table2[[Symbol]:[Industry]],2,FALSE),"-")</f>
        <v>-</v>
      </c>
      <c r="D1974" t="s">
        <v>127</v>
      </c>
      <c r="E1974">
        <v>400.64490899999998</v>
      </c>
      <c r="F1974">
        <v>210</v>
      </c>
      <c r="G1974">
        <v>49.5547535726392</v>
      </c>
      <c r="H1974">
        <v>3.9630154953511498</v>
      </c>
      <c r="I1974">
        <v>31.036222335354999</v>
      </c>
      <c r="J1974">
        <v>-7.6199870446210696</v>
      </c>
      <c r="K1974">
        <v>211.48978059847801</v>
      </c>
      <c r="L1974">
        <v>187.68574488869999</v>
      </c>
      <c r="M1974">
        <v>45.468327803512203</v>
      </c>
      <c r="N1974">
        <v>1.6673648010316999</v>
      </c>
      <c r="O1974">
        <v>23.761904761904699</v>
      </c>
      <c r="P1974">
        <v>82.608695652173907</v>
      </c>
      <c r="Q1974">
        <v>7.3701274950531998E-2</v>
      </c>
    </row>
    <row r="1975" spans="1:17" hidden="1" x14ac:dyDescent="0.3">
      <c r="A1975" t="s">
        <v>4132</v>
      </c>
      <c r="B1975" t="s">
        <v>4133</v>
      </c>
      <c r="C1975" t="str">
        <f>IFERROR(VLOOKUP(Table1[[#This Row],[Ticker]],[1]!Table2[[Symbol]:[Industry]],2,FALSE),"-")</f>
        <v>-</v>
      </c>
      <c r="D1975" t="s">
        <v>72</v>
      </c>
      <c r="E1975">
        <v>399.85176000000001</v>
      </c>
      <c r="F1975">
        <v>294</v>
      </c>
      <c r="G1975">
        <v>-39.394216295595903</v>
      </c>
      <c r="I1975">
        <v>-14.7009439890802</v>
      </c>
      <c r="K1975">
        <v>240.93553543611401</v>
      </c>
      <c r="M1975" s="1">
        <v>6.0965434000000003E-8</v>
      </c>
      <c r="N1975">
        <v>1.29729729729729</v>
      </c>
      <c r="O1975">
        <v>10.5442176870748</v>
      </c>
      <c r="P1975">
        <v>0.34129692832765002</v>
      </c>
    </row>
    <row r="1976" spans="1:17" hidden="1" x14ac:dyDescent="0.3">
      <c r="A1976" t="s">
        <v>4134</v>
      </c>
      <c r="B1976" t="s">
        <v>4135</v>
      </c>
      <c r="C1976" t="str">
        <f>IFERROR(VLOOKUP(Table1[[#This Row],[Ticker]],[1]!Table2[[Symbol]:[Industry]],2,FALSE),"-")</f>
        <v>-</v>
      </c>
      <c r="D1976" t="s">
        <v>51</v>
      </c>
      <c r="E1976">
        <v>399.57119999999998</v>
      </c>
      <c r="F1976">
        <v>9.91</v>
      </c>
      <c r="G1976">
        <v>-105.13328999475399</v>
      </c>
      <c r="H1976">
        <v>-35.180909532818198</v>
      </c>
      <c r="I1976">
        <v>-80.222451567941306</v>
      </c>
      <c r="J1976">
        <v>11.4925982615982</v>
      </c>
      <c r="K1976">
        <v>14.3482278422597</v>
      </c>
      <c r="L1976">
        <v>20.689739035325999</v>
      </c>
      <c r="M1976">
        <v>39.070979720712501</v>
      </c>
      <c r="N1976">
        <v>0.75832534706973098</v>
      </c>
      <c r="O1976">
        <v>328.25428859737599</v>
      </c>
      <c r="P1976">
        <v>18.399044205495802</v>
      </c>
      <c r="Q1976">
        <v>0.15172494974755599</v>
      </c>
    </row>
    <row r="1977" spans="1:17" hidden="1" x14ac:dyDescent="0.3">
      <c r="A1977" t="s">
        <v>4136</v>
      </c>
      <c r="B1977" t="s">
        <v>4137</v>
      </c>
      <c r="C1977" t="str">
        <f>IFERROR(VLOOKUP(Table1[[#This Row],[Ticker]],[1]!Table2[[Symbol]:[Industry]],2,FALSE),"-")</f>
        <v>-</v>
      </c>
      <c r="D1977" t="s">
        <v>306</v>
      </c>
      <c r="E1977">
        <v>399.55500000000001</v>
      </c>
      <c r="F1977">
        <v>3995.55</v>
      </c>
      <c r="G1977">
        <v>114.52039203185601</v>
      </c>
      <c r="H1977">
        <v>11.182293443930501</v>
      </c>
      <c r="I1977">
        <v>50.359435140431799</v>
      </c>
      <c r="J1977">
        <v>-3.90691080758821</v>
      </c>
      <c r="K1977">
        <v>3846.0483209725598</v>
      </c>
      <c r="L1977">
        <v>3254.0884791948201</v>
      </c>
      <c r="M1977">
        <v>52.234015927992303</v>
      </c>
      <c r="N1977">
        <v>1.4537485529588401</v>
      </c>
      <c r="O1977">
        <v>27.516862509541799</v>
      </c>
      <c r="P1977">
        <v>150.50470219435701</v>
      </c>
      <c r="Q1977">
        <v>0.14856240361659001</v>
      </c>
    </row>
    <row r="1978" spans="1:17" hidden="1" x14ac:dyDescent="0.3">
      <c r="A1978" t="s">
        <v>4138</v>
      </c>
      <c r="B1978" t="s">
        <v>4139</v>
      </c>
      <c r="C1978" t="str">
        <f>IFERROR(VLOOKUP(Table1[[#This Row],[Ticker]],[1]!Table2[[Symbol]:[Industry]],2,FALSE),"-")</f>
        <v>-</v>
      </c>
      <c r="D1978" t="s">
        <v>4140</v>
      </c>
      <c r="E1978">
        <v>398.32454174999998</v>
      </c>
      <c r="F1978">
        <v>774.75</v>
      </c>
      <c r="G1978">
        <v>21.492164758395901</v>
      </c>
      <c r="H1978">
        <v>8.2319332675321402</v>
      </c>
      <c r="I1978">
        <v>21.153582617692301</v>
      </c>
      <c r="J1978">
        <v>3.17913100589546</v>
      </c>
      <c r="K1978">
        <v>748.88520216347399</v>
      </c>
      <c r="L1978">
        <v>642.66004420770798</v>
      </c>
      <c r="M1978">
        <v>55.0621107607544</v>
      </c>
      <c r="N1978">
        <v>1.1258979769144799</v>
      </c>
      <c r="O1978">
        <v>14.2303969022265</v>
      </c>
      <c r="P1978">
        <v>75.362154821185996</v>
      </c>
      <c r="Q1978">
        <v>0.20695534890494899</v>
      </c>
    </row>
    <row r="1979" spans="1:17" hidden="1" x14ac:dyDescent="0.3">
      <c r="A1979" t="s">
        <v>4141</v>
      </c>
      <c r="B1979" t="s">
        <v>4142</v>
      </c>
      <c r="C1979" t="str">
        <f>IFERROR(VLOOKUP(Table1[[#This Row],[Ticker]],[1]!Table2[[Symbol]:[Industry]],2,FALSE),"-")</f>
        <v>-</v>
      </c>
      <c r="D1979" t="s">
        <v>632</v>
      </c>
      <c r="E1979">
        <v>398.08486262500003</v>
      </c>
      <c r="F1979">
        <v>173.75</v>
      </c>
      <c r="G1979">
        <v>-26.6174897541635</v>
      </c>
      <c r="H1979">
        <v>-6.4947781459569196</v>
      </c>
      <c r="I1979">
        <v>-27.965513606246802</v>
      </c>
      <c r="J1979">
        <v>-1.1187394387271801</v>
      </c>
      <c r="K1979">
        <v>176.98602815316499</v>
      </c>
      <c r="L1979">
        <v>180.03551501510699</v>
      </c>
      <c r="M1979">
        <v>40.441936075453597</v>
      </c>
      <c r="N1979">
        <v>0.29222709291136501</v>
      </c>
      <c r="O1979">
        <v>43.482014388489198</v>
      </c>
      <c r="P1979">
        <v>15.8333333333333</v>
      </c>
      <c r="Q1979">
        <v>0.27205627616858102</v>
      </c>
    </row>
    <row r="1980" spans="1:17" hidden="1" x14ac:dyDescent="0.3">
      <c r="A1980" t="s">
        <v>4143</v>
      </c>
      <c r="B1980" t="s">
        <v>4144</v>
      </c>
      <c r="C1980" t="str">
        <f>IFERROR(VLOOKUP(Table1[[#This Row],[Ticker]],[1]!Table2[[Symbol]:[Industry]],2,FALSE),"-")</f>
        <v>-</v>
      </c>
      <c r="D1980" t="s">
        <v>368</v>
      </c>
      <c r="E1980">
        <v>396.933846869999</v>
      </c>
      <c r="F1980">
        <v>29.74</v>
      </c>
      <c r="G1980">
        <v>25.851051525588002</v>
      </c>
      <c r="H1980">
        <v>1.3395377265452599</v>
      </c>
      <c r="I1980">
        <v>-7.05263137806784</v>
      </c>
      <c r="J1980">
        <v>2.13130666121749</v>
      </c>
      <c r="K1980">
        <v>27.475646179897002</v>
      </c>
      <c r="L1980">
        <v>25.897501381996999</v>
      </c>
      <c r="M1980">
        <v>70.661025671196796</v>
      </c>
      <c r="N1980">
        <v>0.62754247199185198</v>
      </c>
      <c r="O1980">
        <v>19.199731002017501</v>
      </c>
      <c r="P1980">
        <v>59.037433155080201</v>
      </c>
      <c r="Q1980">
        <v>9.7565605368024E-2</v>
      </c>
    </row>
    <row r="1981" spans="1:17" hidden="1" x14ac:dyDescent="0.3">
      <c r="A1981" t="s">
        <v>4145</v>
      </c>
      <c r="B1981" t="s">
        <v>4146</v>
      </c>
      <c r="C1981" t="str">
        <f>IFERROR(VLOOKUP(Table1[[#This Row],[Ticker]],[1]!Table2[[Symbol]:[Industry]],2,FALSE),"-")</f>
        <v>-</v>
      </c>
      <c r="D1981" t="s">
        <v>139</v>
      </c>
      <c r="E1981">
        <v>396.62070825000001</v>
      </c>
      <c r="F1981">
        <v>161.85</v>
      </c>
      <c r="G1981">
        <v>-5.5469989967657396</v>
      </c>
      <c r="H1981">
        <v>-15.6335844299375</v>
      </c>
      <c r="I1981">
        <v>-25.708200103028101</v>
      </c>
      <c r="J1981">
        <v>-11.482236034378399</v>
      </c>
      <c r="K1981">
        <v>166.921677002319</v>
      </c>
      <c r="L1981">
        <v>165.742859682806</v>
      </c>
      <c r="M1981">
        <v>44.259170321867501</v>
      </c>
      <c r="N1981">
        <v>0.87440508197063804</v>
      </c>
      <c r="O1981">
        <v>46.308310163731797</v>
      </c>
      <c r="P1981">
        <v>31.531897602600498</v>
      </c>
      <c r="Q1981">
        <v>0.143161174402614</v>
      </c>
    </row>
    <row r="1982" spans="1:17" hidden="1" x14ac:dyDescent="0.3">
      <c r="A1982" t="s">
        <v>4147</v>
      </c>
      <c r="B1982" t="s">
        <v>4148</v>
      </c>
      <c r="C1982" t="str">
        <f>IFERROR(VLOOKUP(Table1[[#This Row],[Ticker]],[1]!Table2[[Symbol]:[Industry]],2,FALSE),"-")</f>
        <v>-</v>
      </c>
      <c r="D1982" t="s">
        <v>46</v>
      </c>
      <c r="E1982">
        <v>396.60533027999998</v>
      </c>
      <c r="F1982">
        <v>184.2</v>
      </c>
      <c r="G1982">
        <v>-33.667765200998602</v>
      </c>
      <c r="H1982">
        <v>-10.7364650883738</v>
      </c>
      <c r="I1982">
        <v>-16.5129544329445</v>
      </c>
      <c r="J1982">
        <v>-7.15850017060614</v>
      </c>
      <c r="M1982">
        <v>29.4186098767488</v>
      </c>
      <c r="O1982">
        <v>34.093376764386498</v>
      </c>
      <c r="P1982">
        <v>0.98684210526314098</v>
      </c>
    </row>
    <row r="1983" spans="1:17" hidden="1" x14ac:dyDescent="0.3">
      <c r="A1983" t="s">
        <v>4149</v>
      </c>
      <c r="B1983" t="s">
        <v>4150</v>
      </c>
      <c r="C1983" t="str">
        <f>IFERROR(VLOOKUP(Table1[[#This Row],[Ticker]],[1]!Table2[[Symbol]:[Industry]],2,FALSE),"-")</f>
        <v>-</v>
      </c>
      <c r="D1983" t="s">
        <v>492</v>
      </c>
      <c r="E1983">
        <v>396.52199400000001</v>
      </c>
      <c r="F1983">
        <v>1524.85</v>
      </c>
      <c r="G1983">
        <v>-39.082769073888798</v>
      </c>
      <c r="H1983">
        <v>-1.5973922406916801</v>
      </c>
      <c r="I1983">
        <v>-38.628759008996703</v>
      </c>
      <c r="J1983">
        <v>1.26065358440501</v>
      </c>
      <c r="K1983">
        <v>1516.2550649504899</v>
      </c>
      <c r="L1983">
        <v>1625.37086993619</v>
      </c>
      <c r="M1983">
        <v>65.176039953599698</v>
      </c>
      <c r="N1983">
        <v>0.878373658908155</v>
      </c>
      <c r="O1983">
        <v>73.918746106174396</v>
      </c>
      <c r="P1983">
        <v>13.333828830502799</v>
      </c>
      <c r="Q1983">
        <v>5.4258560693777998E-2</v>
      </c>
    </row>
    <row r="1984" spans="1:17" hidden="1" x14ac:dyDescent="0.3">
      <c r="A1984" t="s">
        <v>4151</v>
      </c>
      <c r="B1984" t="s">
        <v>4152</v>
      </c>
      <c r="C1984" t="str">
        <f>IFERROR(VLOOKUP(Table1[[#This Row],[Ticker]],[1]!Table2[[Symbol]:[Industry]],2,FALSE),"-")</f>
        <v>-</v>
      </c>
      <c r="D1984" t="s">
        <v>306</v>
      </c>
      <c r="E1984">
        <v>396.34750000000003</v>
      </c>
      <c r="F1984">
        <v>344.65</v>
      </c>
      <c r="G1984">
        <v>-40.068077278952799</v>
      </c>
      <c r="H1984">
        <v>-0.47388303148103</v>
      </c>
      <c r="I1984">
        <v>-14.3980346907345</v>
      </c>
      <c r="J1984">
        <v>-1.39289741787715</v>
      </c>
      <c r="K1984">
        <v>345.77301054782299</v>
      </c>
      <c r="L1984">
        <v>351.68825979447701</v>
      </c>
      <c r="M1984">
        <v>52.8088231689675</v>
      </c>
      <c r="N1984">
        <v>0.97430506379934401</v>
      </c>
      <c r="O1984">
        <v>27.651240388800201</v>
      </c>
      <c r="P1984">
        <v>10.1118210862619</v>
      </c>
      <c r="Q1984">
        <v>5.2488335848573001E-2</v>
      </c>
    </row>
    <row r="1985" spans="1:17" hidden="1" x14ac:dyDescent="0.3">
      <c r="A1985" t="s">
        <v>4153</v>
      </c>
      <c r="B1985" t="s">
        <v>4154</v>
      </c>
      <c r="C1985" t="str">
        <f>IFERROR(VLOOKUP(Table1[[#This Row],[Ticker]],[1]!Table2[[Symbol]:[Industry]],2,FALSE),"-")</f>
        <v>-</v>
      </c>
      <c r="D1985" t="s">
        <v>303</v>
      </c>
      <c r="E1985">
        <v>396.17253540000002</v>
      </c>
      <c r="F1985">
        <v>75.78</v>
      </c>
      <c r="G1985">
        <v>83.009413782191402</v>
      </c>
      <c r="H1985">
        <v>-3.2235784904356399</v>
      </c>
      <c r="I1985">
        <v>-8.1768060580457895</v>
      </c>
      <c r="J1985">
        <v>3.0812605612728099</v>
      </c>
      <c r="K1985">
        <v>76.607373312246906</v>
      </c>
      <c r="L1985">
        <v>68.4042757530882</v>
      </c>
      <c r="M1985">
        <v>54.929755146725398</v>
      </c>
      <c r="N1985">
        <v>0.19660920179639901</v>
      </c>
      <c r="O1985">
        <v>20.216415940881401</v>
      </c>
      <c r="P1985">
        <v>113.76586741889901</v>
      </c>
      <c r="Q1985">
        <v>9.4430780539852002E-2</v>
      </c>
    </row>
    <row r="1986" spans="1:17" hidden="1" x14ac:dyDescent="0.3">
      <c r="A1986" t="s">
        <v>4155</v>
      </c>
      <c r="B1986" t="s">
        <v>4156</v>
      </c>
      <c r="C1986" t="str">
        <f>IFERROR(VLOOKUP(Table1[[#This Row],[Ticker]],[1]!Table2[[Symbol]:[Industry]],2,FALSE),"-")</f>
        <v>-</v>
      </c>
      <c r="D1986" t="s">
        <v>4157</v>
      </c>
      <c r="E1986">
        <v>395.43682727999999</v>
      </c>
      <c r="F1986">
        <v>28.9</v>
      </c>
      <c r="G1986">
        <v>19.1645271266744</v>
      </c>
      <c r="H1986">
        <v>-24.5717289236376</v>
      </c>
      <c r="I1986">
        <v>-52.492610655746901</v>
      </c>
      <c r="J1986">
        <v>-4.7180461822222801</v>
      </c>
      <c r="K1986">
        <v>37.182830211548101</v>
      </c>
      <c r="L1986">
        <v>38.057016999150797</v>
      </c>
      <c r="M1986">
        <v>25.729936884919699</v>
      </c>
      <c r="N1986">
        <v>1.2155080600008299</v>
      </c>
      <c r="O1986">
        <v>96.885813148788898</v>
      </c>
      <c r="P1986">
        <v>49.020281883808799</v>
      </c>
      <c r="Q1986">
        <v>0.25291760668302299</v>
      </c>
    </row>
    <row r="1987" spans="1:17" hidden="1" x14ac:dyDescent="0.3">
      <c r="A1987" t="s">
        <v>4158</v>
      </c>
      <c r="B1987" t="s">
        <v>4159</v>
      </c>
      <c r="C1987" t="str">
        <f>IFERROR(VLOOKUP(Table1[[#This Row],[Ticker]],[1]!Table2[[Symbol]:[Industry]],2,FALSE),"-")</f>
        <v>-</v>
      </c>
      <c r="D1987" t="s">
        <v>1374</v>
      </c>
      <c r="E1987">
        <v>394.86934300000001</v>
      </c>
      <c r="F1987">
        <v>229.9</v>
      </c>
      <c r="G1987">
        <v>-36.627855324855403</v>
      </c>
      <c r="H1987">
        <v>-9.9769714174877304</v>
      </c>
      <c r="I1987">
        <v>-13.327699986486699</v>
      </c>
      <c r="J1987">
        <v>-3.4071941874620402</v>
      </c>
      <c r="K1987">
        <v>233.00770983587199</v>
      </c>
      <c r="L1987">
        <v>231.41168013653299</v>
      </c>
      <c r="M1987">
        <v>44.526320219187603</v>
      </c>
      <c r="N1987">
        <v>0.62271025852640005</v>
      </c>
      <c r="O1987">
        <v>34.406263592866402</v>
      </c>
      <c r="P1987">
        <v>27.793218454697001</v>
      </c>
      <c r="Q1987">
        <v>-1.86092637531E-4</v>
      </c>
    </row>
    <row r="1988" spans="1:17" hidden="1" x14ac:dyDescent="0.3">
      <c r="A1988" t="s">
        <v>4160</v>
      </c>
      <c r="B1988" t="s">
        <v>4161</v>
      </c>
      <c r="C1988" t="str">
        <f>IFERROR(VLOOKUP(Table1[[#This Row],[Ticker]],[1]!Table2[[Symbol]:[Industry]],2,FALSE),"-")</f>
        <v>-</v>
      </c>
      <c r="D1988" t="s">
        <v>385</v>
      </c>
      <c r="E1988">
        <v>394.746710345</v>
      </c>
      <c r="F1988">
        <v>303.55</v>
      </c>
      <c r="G1988">
        <v>31.951281490200302</v>
      </c>
      <c r="H1988">
        <v>6.45664078570287</v>
      </c>
      <c r="I1988">
        <v>-2.7190599311092498</v>
      </c>
      <c r="J1988">
        <v>9.9111821084357299</v>
      </c>
      <c r="K1988">
        <v>278.35384281138698</v>
      </c>
      <c r="L1988">
        <v>248.92320533517699</v>
      </c>
      <c r="M1988">
        <v>61.630626464093901</v>
      </c>
      <c r="N1988">
        <v>1.4924934999759101</v>
      </c>
      <c r="O1988">
        <v>12.8973809915994</v>
      </c>
      <c r="P1988">
        <v>92.059474849731004</v>
      </c>
      <c r="Q1988">
        <v>6.8749728946124994E-2</v>
      </c>
    </row>
    <row r="1989" spans="1:17" hidden="1" x14ac:dyDescent="0.3">
      <c r="A1989" t="s">
        <v>4162</v>
      </c>
      <c r="B1989" t="s">
        <v>4163</v>
      </c>
      <c r="C1989" t="str">
        <f>IFERROR(VLOOKUP(Table1[[#This Row],[Ticker]],[1]!Table2[[Symbol]:[Industry]],2,FALSE),"-")</f>
        <v>-</v>
      </c>
      <c r="E1989">
        <v>394.64156600000001</v>
      </c>
      <c r="F1989">
        <v>329.45</v>
      </c>
      <c r="G1989">
        <v>86.035464115735806</v>
      </c>
      <c r="H1989">
        <v>73.246836823826499</v>
      </c>
      <c r="I1989">
        <v>112.949740942426</v>
      </c>
      <c r="J1989">
        <v>5.7156382208776497</v>
      </c>
      <c r="K1989">
        <v>216.142523702913</v>
      </c>
      <c r="L1989">
        <v>168.23435833252</v>
      </c>
      <c r="M1989">
        <v>99.772038877060595</v>
      </c>
      <c r="N1989">
        <v>0.118509079324625</v>
      </c>
      <c r="O1989">
        <v>0</v>
      </c>
      <c r="P1989">
        <v>137.52703677000699</v>
      </c>
    </row>
    <row r="1990" spans="1:17" hidden="1" x14ac:dyDescent="0.3">
      <c r="A1990" t="s">
        <v>4164</v>
      </c>
      <c r="B1990" t="s">
        <v>4165</v>
      </c>
      <c r="C1990" t="str">
        <f>IFERROR(VLOOKUP(Table1[[#This Row],[Ticker]],[1]!Table2[[Symbol]:[Industry]],2,FALSE),"-")</f>
        <v>-</v>
      </c>
      <c r="D1990" t="s">
        <v>223</v>
      </c>
      <c r="E1990">
        <v>393.94669129599998</v>
      </c>
      <c r="F1990">
        <v>136.41999999999999</v>
      </c>
      <c r="G1990">
        <v>9.3483268755186408</v>
      </c>
      <c r="H1990">
        <v>8.7035349116261997</v>
      </c>
      <c r="I1990">
        <v>-2.6404357196167898</v>
      </c>
      <c r="J1990">
        <v>4.9117813229399596</v>
      </c>
      <c r="K1990">
        <v>121.94450785095199</v>
      </c>
      <c r="L1990">
        <v>110.715706182088</v>
      </c>
      <c r="M1990">
        <v>66.5658139170841</v>
      </c>
      <c r="N1990">
        <v>1.0499625638699499</v>
      </c>
      <c r="O1990">
        <v>5.8495821727019699</v>
      </c>
      <c r="P1990">
        <v>58.443670150987202</v>
      </c>
      <c r="Q1990">
        <v>2.5232204020600002E-4</v>
      </c>
    </row>
    <row r="1991" spans="1:17" hidden="1" x14ac:dyDescent="0.3">
      <c r="A1991" t="s">
        <v>4166</v>
      </c>
      <c r="B1991" t="s">
        <v>4167</v>
      </c>
      <c r="C1991" t="str">
        <f>IFERROR(VLOOKUP(Table1[[#This Row],[Ticker]],[1]!Table2[[Symbol]:[Industry]],2,FALSE),"-")</f>
        <v>-</v>
      </c>
      <c r="D1991" t="s">
        <v>412</v>
      </c>
      <c r="E1991">
        <v>393.62865319999997</v>
      </c>
      <c r="F1991">
        <v>157.75</v>
      </c>
      <c r="G1991">
        <v>-46.632330858426897</v>
      </c>
      <c r="H1991">
        <v>-22.566039023210799</v>
      </c>
      <c r="I1991">
        <v>-29.477520090372799</v>
      </c>
      <c r="J1991">
        <v>-0.71069531502962002</v>
      </c>
      <c r="M1991">
        <v>48.414926605604201</v>
      </c>
      <c r="O1991">
        <v>26.751188589540298</v>
      </c>
      <c r="P1991">
        <v>25.297855440826002</v>
      </c>
    </row>
    <row r="1992" spans="1:17" hidden="1" x14ac:dyDescent="0.3">
      <c r="A1992" t="s">
        <v>4168</v>
      </c>
      <c r="B1992" t="s">
        <v>4169</v>
      </c>
      <c r="C1992" t="str">
        <f>IFERROR(VLOOKUP(Table1[[#This Row],[Ticker]],[1]!Table2[[Symbol]:[Industry]],2,FALSE),"-")</f>
        <v>-</v>
      </c>
      <c r="D1992" t="s">
        <v>740</v>
      </c>
      <c r="E1992">
        <v>390.43049999999999</v>
      </c>
      <c r="F1992">
        <v>301.2</v>
      </c>
      <c r="G1992">
        <v>-34.2367071380867</v>
      </c>
      <c r="H1992">
        <v>16.785727115408498</v>
      </c>
      <c r="I1992">
        <v>-33.060542085325601</v>
      </c>
      <c r="J1992">
        <v>25.136083637590101</v>
      </c>
      <c r="K1992">
        <v>269.90789420312899</v>
      </c>
      <c r="L1992">
        <v>287.916558213923</v>
      </c>
      <c r="M1992">
        <v>73.390761169606193</v>
      </c>
      <c r="N1992">
        <v>1.2806121472979399</v>
      </c>
      <c r="O1992">
        <v>46.414342629482</v>
      </c>
      <c r="P1992">
        <v>36.909090909090899</v>
      </c>
    </row>
    <row r="1993" spans="1:17" hidden="1" x14ac:dyDescent="0.3">
      <c r="A1993" t="s">
        <v>4170</v>
      </c>
      <c r="B1993" t="s">
        <v>4171</v>
      </c>
      <c r="C1993" t="str">
        <f>IFERROR(VLOOKUP(Table1[[#This Row],[Ticker]],[1]!Table2[[Symbol]:[Industry]],2,FALSE),"-")</f>
        <v>-</v>
      </c>
      <c r="D1993" t="s">
        <v>262</v>
      </c>
      <c r="E1993">
        <v>390.22478368200001</v>
      </c>
      <c r="F1993">
        <v>89.19</v>
      </c>
      <c r="G1993">
        <v>-18.646278447907399</v>
      </c>
      <c r="H1993">
        <v>2.5077209581378299</v>
      </c>
      <c r="I1993">
        <v>-20.7998620725424</v>
      </c>
      <c r="J1993">
        <v>-0.23265106929932999</v>
      </c>
      <c r="K1993">
        <v>87.966529476538099</v>
      </c>
      <c r="L1993">
        <v>96.612382938953203</v>
      </c>
      <c r="M1993">
        <v>55.7887024076296</v>
      </c>
      <c r="N1993">
        <v>0.87433532744359599</v>
      </c>
      <c r="O1993">
        <v>94.528534589079499</v>
      </c>
      <c r="P1993">
        <v>19.078771695594099</v>
      </c>
    </row>
    <row r="1994" spans="1:17" hidden="1" x14ac:dyDescent="0.3">
      <c r="A1994" t="s">
        <v>4172</v>
      </c>
      <c r="B1994" t="s">
        <v>4173</v>
      </c>
      <c r="C1994" t="str">
        <f>IFERROR(VLOOKUP(Table1[[#This Row],[Ticker]],[1]!Table2[[Symbol]:[Industry]],2,FALSE),"-")</f>
        <v>-</v>
      </c>
      <c r="D1994" t="s">
        <v>46</v>
      </c>
      <c r="E1994">
        <v>389.97750000000002</v>
      </c>
      <c r="F1994">
        <v>47.85</v>
      </c>
      <c r="G1994">
        <v>223.280776608179</v>
      </c>
      <c r="H1994">
        <v>1.3326475396125399</v>
      </c>
      <c r="I1994">
        <v>96.251021076421907</v>
      </c>
      <c r="J1994">
        <v>11.6425262583747</v>
      </c>
      <c r="K1994">
        <v>43.309477193009798</v>
      </c>
      <c r="L1994">
        <v>32.619045410175403</v>
      </c>
      <c r="M1994">
        <v>68.1927033360504</v>
      </c>
      <c r="N1994">
        <v>0.45151676966569099</v>
      </c>
      <c r="O1994">
        <v>8.0041797283176592</v>
      </c>
      <c r="P1994">
        <v>265.26717557251902</v>
      </c>
      <c r="Q1994">
        <v>0.10839058718247301</v>
      </c>
    </row>
    <row r="1995" spans="1:17" hidden="1" x14ac:dyDescent="0.3">
      <c r="A1995" t="s">
        <v>4174</v>
      </c>
      <c r="B1995" t="s">
        <v>4175</v>
      </c>
      <c r="C1995" t="str">
        <f>IFERROR(VLOOKUP(Table1[[#This Row],[Ticker]],[1]!Table2[[Symbol]:[Industry]],2,FALSE),"-")</f>
        <v>-</v>
      </c>
      <c r="D1995" t="s">
        <v>21</v>
      </c>
      <c r="E1995">
        <v>389.95800000000003</v>
      </c>
      <c r="F1995">
        <v>315.5</v>
      </c>
      <c r="G1995">
        <v>-15.3366984957913</v>
      </c>
      <c r="H1995">
        <v>-7.1692136263854902</v>
      </c>
      <c r="I1995">
        <v>14.1587262964042</v>
      </c>
      <c r="J1995">
        <v>-1.5871494929304899</v>
      </c>
      <c r="K1995">
        <v>291.29316123099102</v>
      </c>
      <c r="M1995">
        <v>51.005691804862899</v>
      </c>
      <c r="N1995">
        <v>0.39512676983865602</v>
      </c>
      <c r="O1995">
        <v>19.7464342313787</v>
      </c>
      <c r="P1995">
        <v>122.183098591549</v>
      </c>
    </row>
    <row r="1996" spans="1:17" hidden="1" x14ac:dyDescent="0.3">
      <c r="A1996" t="s">
        <v>4176</v>
      </c>
      <c r="B1996" t="s">
        <v>4177</v>
      </c>
      <c r="C1996" t="str">
        <f>IFERROR(VLOOKUP(Table1[[#This Row],[Ticker]],[1]!Table2[[Symbol]:[Industry]],2,FALSE),"-")</f>
        <v>-</v>
      </c>
      <c r="D1996" t="s">
        <v>412</v>
      </c>
      <c r="E1996">
        <v>389.74986539999998</v>
      </c>
      <c r="F1996">
        <v>1066.5</v>
      </c>
      <c r="G1996">
        <v>114.754336985984</v>
      </c>
      <c r="H1996">
        <v>27.115674015954401</v>
      </c>
      <c r="I1996">
        <v>33.6656243221802</v>
      </c>
      <c r="J1996">
        <v>11.6175962158052</v>
      </c>
      <c r="K1996">
        <v>845.54644949212002</v>
      </c>
      <c r="L1996">
        <v>728.22524377284105</v>
      </c>
      <c r="M1996">
        <v>83.914926596462195</v>
      </c>
      <c r="N1996">
        <v>3.1761700631516301</v>
      </c>
      <c r="O1996">
        <v>5.3914674167838603</v>
      </c>
      <c r="P1996">
        <v>162.03931203931199</v>
      </c>
      <c r="Q1996">
        <v>0.11969679273937001</v>
      </c>
    </row>
    <row r="1997" spans="1:17" hidden="1" x14ac:dyDescent="0.3">
      <c r="A1997" t="s">
        <v>4178</v>
      </c>
      <c r="B1997" t="s">
        <v>4179</v>
      </c>
      <c r="C1997" t="str">
        <f>IFERROR(VLOOKUP(Table1[[#This Row],[Ticker]],[1]!Table2[[Symbol]:[Industry]],2,FALSE),"-")</f>
        <v>-</v>
      </c>
      <c r="D1997" t="s">
        <v>193</v>
      </c>
      <c r="E1997">
        <v>389.5</v>
      </c>
      <c r="F1997">
        <v>779</v>
      </c>
      <c r="G1997">
        <v>54.022446588315802</v>
      </c>
      <c r="H1997">
        <v>32.117149831152702</v>
      </c>
      <c r="I1997">
        <v>23.025164556960299</v>
      </c>
      <c r="J1997">
        <v>-1.5405138456413801</v>
      </c>
      <c r="K1997">
        <v>672.35303466081405</v>
      </c>
      <c r="L1997">
        <v>601.908629330802</v>
      </c>
      <c r="M1997">
        <v>65.408431356984195</v>
      </c>
      <c r="N1997">
        <v>1.48022633312176</v>
      </c>
      <c r="O1997">
        <v>5.1347881899871597</v>
      </c>
      <c r="P1997">
        <v>92.917285785042097</v>
      </c>
      <c r="Q1997">
        <v>7.9843604992902995E-2</v>
      </c>
    </row>
    <row r="1998" spans="1:17" hidden="1" x14ac:dyDescent="0.3">
      <c r="A1998" t="s">
        <v>4180</v>
      </c>
      <c r="B1998" t="s">
        <v>4181</v>
      </c>
      <c r="C1998" t="str">
        <f>IFERROR(VLOOKUP(Table1[[#This Row],[Ticker]],[1]!Table2[[Symbol]:[Industry]],2,FALSE),"-")</f>
        <v>-</v>
      </c>
      <c r="D1998" t="s">
        <v>127</v>
      </c>
      <c r="E1998">
        <v>389.12526365999997</v>
      </c>
      <c r="F1998">
        <v>18.34</v>
      </c>
      <c r="G1998">
        <v>-32.042421423801002</v>
      </c>
      <c r="H1998">
        <v>-1.3171851812890001</v>
      </c>
      <c r="I1998">
        <v>-32.085559373695602</v>
      </c>
      <c r="J1998">
        <v>-1.64039653800059</v>
      </c>
      <c r="K1998">
        <v>17.419076205878302</v>
      </c>
      <c r="L1998">
        <v>18.949875287551802</v>
      </c>
      <c r="M1998">
        <v>71.496861665275702</v>
      </c>
      <c r="N1998">
        <v>1.55806036954524</v>
      </c>
      <c r="O1998">
        <v>76.663031624863606</v>
      </c>
      <c r="P1998">
        <v>14.625</v>
      </c>
      <c r="Q1998">
        <v>4.9842049842624997E-2</v>
      </c>
    </row>
    <row r="1999" spans="1:17" hidden="1" x14ac:dyDescent="0.3">
      <c r="A1999" t="s">
        <v>4182</v>
      </c>
      <c r="B1999" t="s">
        <v>4183</v>
      </c>
      <c r="C1999" t="str">
        <f>IFERROR(VLOOKUP(Table1[[#This Row],[Ticker]],[1]!Table2[[Symbol]:[Industry]],2,FALSE),"-")</f>
        <v>-</v>
      </c>
      <c r="D1999" t="s">
        <v>632</v>
      </c>
      <c r="E1999">
        <v>389.11606787099998</v>
      </c>
      <c r="F1999">
        <v>60.01</v>
      </c>
      <c r="G1999">
        <v>-3.5189126518712501</v>
      </c>
      <c r="H1999">
        <v>12.3237387969887</v>
      </c>
      <c r="I1999">
        <v>9.7684437660217593</v>
      </c>
      <c r="J1999">
        <v>-0.588737607366009</v>
      </c>
      <c r="K1999">
        <v>53.206619614489298</v>
      </c>
      <c r="L1999">
        <v>49.385498659737799</v>
      </c>
      <c r="M1999">
        <v>68.711793045203095</v>
      </c>
      <c r="N1999">
        <v>0.972419334323253</v>
      </c>
      <c r="O1999">
        <v>4.3826028995167503</v>
      </c>
      <c r="P1999">
        <v>60.0266666666666</v>
      </c>
      <c r="Q1999">
        <v>-3.9385804711869997E-3</v>
      </c>
    </row>
    <row r="2000" spans="1:17" hidden="1" x14ac:dyDescent="0.3">
      <c r="A2000" t="s">
        <v>4184</v>
      </c>
      <c r="B2000" t="s">
        <v>4185</v>
      </c>
      <c r="C2000" t="str">
        <f>IFERROR(VLOOKUP(Table1[[#This Row],[Ticker]],[1]!Table2[[Symbol]:[Industry]],2,FALSE),"-")</f>
        <v>-</v>
      </c>
      <c r="D2000" t="s">
        <v>770</v>
      </c>
      <c r="E2000">
        <v>388.94275024000001</v>
      </c>
      <c r="F2000">
        <v>64.239999999999995</v>
      </c>
      <c r="G2000">
        <v>29.945240267741099</v>
      </c>
      <c r="H2000">
        <v>9.2822455767053</v>
      </c>
      <c r="I2000">
        <v>10.8375175493812</v>
      </c>
      <c r="J2000">
        <v>10.3223066473755</v>
      </c>
      <c r="K2000">
        <v>56.086031623101597</v>
      </c>
      <c r="L2000">
        <v>51.790719245467699</v>
      </c>
      <c r="M2000">
        <v>59.740421651216899</v>
      </c>
      <c r="N2000">
        <v>2.8231143194045001</v>
      </c>
      <c r="O2000">
        <v>11.9240348692403</v>
      </c>
      <c r="P2000">
        <v>64.507042253521107</v>
      </c>
      <c r="Q2000">
        <v>9.0164941573123006E-2</v>
      </c>
    </row>
    <row r="2001" spans="1:17" hidden="1" x14ac:dyDescent="0.3">
      <c r="A2001" t="s">
        <v>4186</v>
      </c>
      <c r="B2001" t="s">
        <v>4187</v>
      </c>
      <c r="C2001" t="str">
        <f>IFERROR(VLOOKUP(Table1[[#This Row],[Ticker]],[1]!Table2[[Symbol]:[Industry]],2,FALSE),"-")</f>
        <v>-</v>
      </c>
      <c r="D2001" t="s">
        <v>499</v>
      </c>
      <c r="E2001">
        <v>388.42500000000001</v>
      </c>
      <c r="F2001">
        <v>517.9</v>
      </c>
      <c r="G2001">
        <v>22.244098399987401</v>
      </c>
      <c r="H2001">
        <v>-5.7037734792201498</v>
      </c>
      <c r="I2001">
        <v>7.7269132368236804</v>
      </c>
      <c r="J2001">
        <v>-2.7599414815246299</v>
      </c>
      <c r="K2001">
        <v>526.16162063561296</v>
      </c>
      <c r="L2001">
        <v>469.44279726809202</v>
      </c>
      <c r="M2001">
        <v>38.219586659460298</v>
      </c>
      <c r="N2001">
        <v>0.61992774254076599</v>
      </c>
      <c r="O2001">
        <v>18.7487932033211</v>
      </c>
      <c r="P2001">
        <v>77.484578478409802</v>
      </c>
      <c r="Q2001">
        <v>4.7250315455748003E-2</v>
      </c>
    </row>
    <row r="2002" spans="1:17" hidden="1" x14ac:dyDescent="0.3">
      <c r="A2002" t="s">
        <v>4188</v>
      </c>
      <c r="B2002" t="s">
        <v>4189</v>
      </c>
      <c r="C2002" t="str">
        <f>IFERROR(VLOOKUP(Table1[[#This Row],[Ticker]],[1]!Table2[[Symbol]:[Industry]],2,FALSE),"-")</f>
        <v>-</v>
      </c>
      <c r="D2002" t="s">
        <v>80</v>
      </c>
      <c r="E2002">
        <v>388.26526100000001</v>
      </c>
      <c r="F2002">
        <v>367.75</v>
      </c>
      <c r="G2002">
        <v>-43.214218651586002</v>
      </c>
      <c r="H2002">
        <v>-8.8780358737664997</v>
      </c>
      <c r="I2002">
        <v>-26.596987070325799</v>
      </c>
      <c r="J2002">
        <v>-2.8327081916161601</v>
      </c>
      <c r="K2002">
        <v>382.50301993810098</v>
      </c>
      <c r="L2002">
        <v>390.23007318974697</v>
      </c>
      <c r="M2002">
        <v>31.330651307523802</v>
      </c>
      <c r="N2002">
        <v>1.70760067115535</v>
      </c>
      <c r="O2002">
        <v>31.638341264445899</v>
      </c>
      <c r="P2002">
        <v>13.136440547608</v>
      </c>
    </row>
    <row r="2003" spans="1:17" hidden="1" x14ac:dyDescent="0.3">
      <c r="A2003" t="s">
        <v>4190</v>
      </c>
      <c r="B2003" t="s">
        <v>4191</v>
      </c>
      <c r="C2003" t="str">
        <f>IFERROR(VLOOKUP(Table1[[#This Row],[Ticker]],[1]!Table2[[Symbol]:[Industry]],2,FALSE),"-")</f>
        <v>-</v>
      </c>
      <c r="D2003" t="s">
        <v>175</v>
      </c>
      <c r="E2003">
        <v>387.52380875</v>
      </c>
      <c r="F2003">
        <v>373.75</v>
      </c>
      <c r="G2003">
        <v>135.309197353543</v>
      </c>
      <c r="H2003">
        <v>23.919272616544198</v>
      </c>
      <c r="I2003">
        <v>84.009582326709193</v>
      </c>
      <c r="J2003">
        <v>25.3366569263708</v>
      </c>
      <c r="K2003">
        <v>299.64349366127999</v>
      </c>
      <c r="L2003">
        <v>234.83900682066599</v>
      </c>
      <c r="M2003">
        <v>69.471921084800996</v>
      </c>
      <c r="N2003">
        <v>1.4936247723132901</v>
      </c>
      <c r="O2003">
        <v>11.5183946488294</v>
      </c>
      <c r="P2003">
        <v>179.962546816479</v>
      </c>
    </row>
    <row r="2004" spans="1:17" hidden="1" x14ac:dyDescent="0.3">
      <c r="A2004" t="s">
        <v>4192</v>
      </c>
      <c r="B2004" t="s">
        <v>4193</v>
      </c>
      <c r="C2004" t="str">
        <f>IFERROR(VLOOKUP(Table1[[#This Row],[Ticker]],[1]!Table2[[Symbol]:[Industry]],2,FALSE),"-")</f>
        <v>-</v>
      </c>
      <c r="D2004" t="s">
        <v>186</v>
      </c>
      <c r="E2004">
        <v>387.31122864000002</v>
      </c>
      <c r="F2004">
        <v>5.04</v>
      </c>
      <c r="G2004">
        <v>-89.503472931673997</v>
      </c>
      <c r="H2004">
        <v>11.4063920544833</v>
      </c>
      <c r="I2004">
        <v>-62.250493538629797</v>
      </c>
      <c r="J2004">
        <v>21.0465091058316</v>
      </c>
      <c r="K2004">
        <v>4.7415693117300899</v>
      </c>
      <c r="L2004">
        <v>7.4992426504909302</v>
      </c>
      <c r="M2004">
        <v>83.1029664932054</v>
      </c>
      <c r="N2004">
        <v>1.6578370394562401</v>
      </c>
      <c r="O2004">
        <v>191.46825396825301</v>
      </c>
      <c r="P2004">
        <v>36.956521739130402</v>
      </c>
      <c r="Q2004">
        <v>0.15204469404815599</v>
      </c>
    </row>
    <row r="2005" spans="1:17" hidden="1" x14ac:dyDescent="0.3">
      <c r="A2005" t="s">
        <v>4194</v>
      </c>
      <c r="B2005" t="s">
        <v>4195</v>
      </c>
      <c r="C2005" t="str">
        <f>IFERROR(VLOOKUP(Table1[[#This Row],[Ticker]],[1]!Table2[[Symbol]:[Industry]],2,FALSE),"-")</f>
        <v>-</v>
      </c>
      <c r="D2005" t="s">
        <v>156</v>
      </c>
      <c r="E2005">
        <v>385.80671470999999</v>
      </c>
      <c r="F2005">
        <v>169.3</v>
      </c>
      <c r="G2005">
        <v>-13.8173723033989</v>
      </c>
      <c r="H2005">
        <v>-11.422270511021299</v>
      </c>
      <c r="I2005">
        <v>-5.8196308577671401</v>
      </c>
      <c r="J2005">
        <v>-7.4364046284786802</v>
      </c>
      <c r="K2005">
        <v>179.46441604928401</v>
      </c>
      <c r="L2005">
        <v>166.211781759806</v>
      </c>
      <c r="M2005">
        <v>38.395409227336899</v>
      </c>
      <c r="N2005">
        <v>0.598506876227897</v>
      </c>
      <c r="O2005">
        <v>24.0401653868871</v>
      </c>
      <c r="P2005">
        <v>49.756744803184397</v>
      </c>
    </row>
    <row r="2006" spans="1:17" hidden="1" x14ac:dyDescent="0.3">
      <c r="A2006" t="s">
        <v>4196</v>
      </c>
      <c r="B2006" t="s">
        <v>4197</v>
      </c>
      <c r="C2006" t="str">
        <f>IFERROR(VLOOKUP(Table1[[#This Row],[Ticker]],[1]!Table2[[Symbol]:[Industry]],2,FALSE),"-")</f>
        <v>-</v>
      </c>
      <c r="D2006" t="s">
        <v>1711</v>
      </c>
      <c r="E2006">
        <v>385.77117771000002</v>
      </c>
      <c r="F2006">
        <v>138.1</v>
      </c>
      <c r="G2006">
        <v>-20.901119648653101</v>
      </c>
      <c r="H2006">
        <v>-12.447874484346899</v>
      </c>
      <c r="I2006">
        <v>-11.565828646714801</v>
      </c>
      <c r="J2006">
        <v>-2.3813787957404</v>
      </c>
      <c r="K2006">
        <v>140.42221398257001</v>
      </c>
      <c r="L2006">
        <v>135.293748936669</v>
      </c>
      <c r="M2006">
        <v>65.173872627364503</v>
      </c>
      <c r="N2006">
        <v>0.24424716535689001</v>
      </c>
      <c r="O2006">
        <v>30.0868935553946</v>
      </c>
      <c r="P2006">
        <v>27.811198519204002</v>
      </c>
      <c r="Q2006">
        <v>-2.56546815172E-2</v>
      </c>
    </row>
    <row r="2007" spans="1:17" hidden="1" x14ac:dyDescent="0.3">
      <c r="A2007" t="s">
        <v>4198</v>
      </c>
      <c r="B2007" t="s">
        <v>4199</v>
      </c>
      <c r="C2007" t="str">
        <f>IFERROR(VLOOKUP(Table1[[#This Row],[Ticker]],[1]!Table2[[Symbol]:[Industry]],2,FALSE),"-")</f>
        <v>-</v>
      </c>
      <c r="D2007" t="s">
        <v>121</v>
      </c>
      <c r="E2007">
        <v>385.22879999999998</v>
      </c>
      <c r="F2007">
        <v>240</v>
      </c>
      <c r="G2007">
        <v>-72.6992889319379</v>
      </c>
      <c r="H2007">
        <v>-5.8681724054469697</v>
      </c>
      <c r="I2007">
        <v>-3.7091183760012498</v>
      </c>
      <c r="J2007">
        <v>-1.53735758144081</v>
      </c>
      <c r="K2007">
        <v>236.86261392223699</v>
      </c>
      <c r="L2007">
        <v>248.98987729599699</v>
      </c>
      <c r="M2007">
        <v>47.795746901266803</v>
      </c>
      <c r="N2007">
        <v>0.68565992865636105</v>
      </c>
      <c r="O2007">
        <v>111.458333333333</v>
      </c>
      <c r="P2007">
        <v>48.975791433891899</v>
      </c>
      <c r="Q2007">
        <v>0.13667220735282101</v>
      </c>
    </row>
    <row r="2008" spans="1:17" hidden="1" x14ac:dyDescent="0.3">
      <c r="A2008" t="s">
        <v>4200</v>
      </c>
      <c r="B2008" t="s">
        <v>4201</v>
      </c>
      <c r="C2008" t="str">
        <f>IFERROR(VLOOKUP(Table1[[#This Row],[Ticker]],[1]!Table2[[Symbol]:[Industry]],2,FALSE),"-")</f>
        <v>-</v>
      </c>
      <c r="D2008" t="s">
        <v>473</v>
      </c>
      <c r="E2008">
        <v>384.73296187300002</v>
      </c>
      <c r="F2008">
        <v>23.3</v>
      </c>
      <c r="G2008">
        <v>33.896363974520398</v>
      </c>
      <c r="H2008">
        <v>-1.4246371313845501</v>
      </c>
      <c r="I2008">
        <v>-39.522552029281201</v>
      </c>
      <c r="J2008">
        <v>-4.0291481770707298</v>
      </c>
      <c r="K2008">
        <v>23.663927954552701</v>
      </c>
      <c r="L2008">
        <v>22.149383308717301</v>
      </c>
      <c r="M2008">
        <v>43.091111877398603</v>
      </c>
      <c r="N2008">
        <v>0.60346540974268903</v>
      </c>
      <c r="O2008">
        <v>41.630901287553598</v>
      </c>
      <c r="P2008">
        <v>64.914545038199705</v>
      </c>
    </row>
    <row r="2009" spans="1:17" hidden="1" x14ac:dyDescent="0.3">
      <c r="A2009" t="s">
        <v>4202</v>
      </c>
      <c r="B2009" t="s">
        <v>4203</v>
      </c>
      <c r="C2009" t="str">
        <f>IFERROR(VLOOKUP(Table1[[#This Row],[Ticker]],[1]!Table2[[Symbol]:[Industry]],2,FALSE),"-")</f>
        <v>-</v>
      </c>
      <c r="D2009" t="s">
        <v>669</v>
      </c>
      <c r="E2009">
        <v>384.54237499999999</v>
      </c>
      <c r="F2009">
        <v>278.14999999999998</v>
      </c>
      <c r="G2009">
        <v>-4.6193747481294603</v>
      </c>
      <c r="H2009">
        <v>-11.0835945943818</v>
      </c>
      <c r="I2009">
        <v>-2.1178949582612398E-2</v>
      </c>
      <c r="J2009">
        <v>1.1692701898745099</v>
      </c>
      <c r="K2009">
        <v>273.13502881688601</v>
      </c>
      <c r="L2009">
        <v>255.38358756837599</v>
      </c>
      <c r="M2009">
        <v>61.423847248045703</v>
      </c>
      <c r="N2009">
        <v>0.35950443101540702</v>
      </c>
      <c r="O2009">
        <v>24.7528312061837</v>
      </c>
      <c r="P2009">
        <v>42.714212416623802</v>
      </c>
      <c r="Q2009">
        <v>8.2963275903898001E-2</v>
      </c>
    </row>
    <row r="2010" spans="1:17" hidden="1" x14ac:dyDescent="0.3">
      <c r="A2010" t="s">
        <v>4204</v>
      </c>
      <c r="B2010" t="s">
        <v>4205</v>
      </c>
      <c r="C2010" t="str">
        <f>IFERROR(VLOOKUP(Table1[[#This Row],[Ticker]],[1]!Table2[[Symbol]:[Industry]],2,FALSE),"-")</f>
        <v>-</v>
      </c>
      <c r="D2010" t="s">
        <v>51</v>
      </c>
      <c r="E2010">
        <v>383.95651249999997</v>
      </c>
      <c r="F2010">
        <v>291.5</v>
      </c>
      <c r="G2010">
        <v>14.7016466810009</v>
      </c>
      <c r="H2010">
        <v>8.5545325663258094</v>
      </c>
      <c r="I2010">
        <v>25.976506058493399</v>
      </c>
      <c r="J2010">
        <v>10.4800644803464</v>
      </c>
      <c r="K2010">
        <v>248.49839164379401</v>
      </c>
      <c r="L2010">
        <v>216.32211056264799</v>
      </c>
      <c r="M2010">
        <v>62.976998335459101</v>
      </c>
      <c r="N2010">
        <v>1.50883751745025</v>
      </c>
      <c r="O2010">
        <v>5.5917667238422002</v>
      </c>
      <c r="P2010">
        <v>71.571512654502598</v>
      </c>
      <c r="Q2010">
        <v>0.14679917672510301</v>
      </c>
    </row>
    <row r="2011" spans="1:17" hidden="1" x14ac:dyDescent="0.3">
      <c r="A2011" t="s">
        <v>4206</v>
      </c>
      <c r="B2011" t="s">
        <v>4207</v>
      </c>
      <c r="C2011" t="str">
        <f>IFERROR(VLOOKUP(Table1[[#This Row],[Ticker]],[1]!Table2[[Symbol]:[Industry]],2,FALSE),"-")</f>
        <v>-</v>
      </c>
      <c r="D2011" t="s">
        <v>359</v>
      </c>
      <c r="E2011">
        <v>383.752287685</v>
      </c>
      <c r="F2011">
        <v>282.85000000000002</v>
      </c>
      <c r="G2011">
        <v>-28.928011670604501</v>
      </c>
      <c r="H2011">
        <v>-6.4474591634231802</v>
      </c>
      <c r="I2011">
        <v>-14.9980078923617</v>
      </c>
      <c r="J2011">
        <v>4.11823039282437</v>
      </c>
      <c r="K2011">
        <v>272.87661650190802</v>
      </c>
      <c r="L2011">
        <v>262.09726566318301</v>
      </c>
      <c r="M2011">
        <v>47.913350000075198</v>
      </c>
      <c r="N2011">
        <v>0.55363682740499998</v>
      </c>
      <c r="O2011">
        <v>25.2077072653349</v>
      </c>
      <c r="P2011">
        <v>35.659472422062301</v>
      </c>
      <c r="Q2011">
        <v>8.8726673360369993E-3</v>
      </c>
    </row>
    <row r="2012" spans="1:17" hidden="1" x14ac:dyDescent="0.3">
      <c r="A2012" t="s">
        <v>4208</v>
      </c>
      <c r="B2012" t="s">
        <v>4209</v>
      </c>
      <c r="C2012" t="str">
        <f>IFERROR(VLOOKUP(Table1[[#This Row],[Ticker]],[1]!Table2[[Symbol]:[Industry]],2,FALSE),"-")</f>
        <v>-</v>
      </c>
      <c r="D2012" t="s">
        <v>770</v>
      </c>
      <c r="E2012">
        <v>381.90977351999999</v>
      </c>
      <c r="F2012">
        <v>85.36</v>
      </c>
      <c r="G2012">
        <v>-63.272291418600801</v>
      </c>
      <c r="H2012">
        <v>-8.7871748077366796</v>
      </c>
      <c r="I2012">
        <v>-37.227911274668202</v>
      </c>
      <c r="J2012">
        <v>0.33758928313942099</v>
      </c>
      <c r="K2012">
        <v>88.650578057206005</v>
      </c>
      <c r="L2012">
        <v>101.005937158066</v>
      </c>
      <c r="M2012">
        <v>56.436893002455101</v>
      </c>
      <c r="N2012">
        <v>0.91535836291228001</v>
      </c>
      <c r="O2012">
        <v>78.069353327085295</v>
      </c>
      <c r="P2012">
        <v>12.3305698118173</v>
      </c>
      <c r="Q2012">
        <v>-6.4999038504020001E-2</v>
      </c>
    </row>
    <row r="2013" spans="1:17" hidden="1" x14ac:dyDescent="0.3">
      <c r="A2013" t="s">
        <v>4210</v>
      </c>
      <c r="B2013" t="s">
        <v>4211</v>
      </c>
      <c r="C2013" t="str">
        <f>IFERROR(VLOOKUP(Table1[[#This Row],[Ticker]],[1]!Table2[[Symbol]:[Industry]],2,FALSE),"-")</f>
        <v>-</v>
      </c>
      <c r="D2013" t="s">
        <v>51</v>
      </c>
      <c r="E2013">
        <v>381.84080594</v>
      </c>
      <c r="F2013">
        <v>808.7</v>
      </c>
      <c r="G2013">
        <v>-43.576858411123901</v>
      </c>
      <c r="H2013">
        <v>-8.0821476852032497</v>
      </c>
      <c r="I2013">
        <v>-19.360685447990701</v>
      </c>
      <c r="J2013">
        <v>-1.5661532318306399</v>
      </c>
      <c r="K2013">
        <v>827.459160908336</v>
      </c>
      <c r="L2013">
        <v>850.17331141915997</v>
      </c>
      <c r="M2013">
        <v>54.287955285576302</v>
      </c>
      <c r="N2013">
        <v>0.92667736343542095</v>
      </c>
      <c r="O2013">
        <v>30.332632620254699</v>
      </c>
      <c r="P2013">
        <v>24.4153846153846</v>
      </c>
      <c r="Q2013">
        <v>6.9876225673299E-2</v>
      </c>
    </row>
    <row r="2014" spans="1:17" hidden="1" x14ac:dyDescent="0.3">
      <c r="A2014" t="s">
        <v>4212</v>
      </c>
      <c r="B2014" t="s">
        <v>4213</v>
      </c>
      <c r="C2014" t="str">
        <f>IFERROR(VLOOKUP(Table1[[#This Row],[Ticker]],[1]!Table2[[Symbol]:[Industry]],2,FALSE),"-")</f>
        <v>-</v>
      </c>
      <c r="D2014" t="s">
        <v>262</v>
      </c>
      <c r="E2014">
        <v>381.82275199999998</v>
      </c>
      <c r="F2014">
        <v>698</v>
      </c>
      <c r="G2014">
        <v>105.240237159335</v>
      </c>
      <c r="H2014">
        <v>-7.0762339440087798</v>
      </c>
      <c r="I2014">
        <v>34.525379571350001</v>
      </c>
      <c r="J2014">
        <v>2.9467649837827401</v>
      </c>
      <c r="K2014">
        <v>661.487731356984</v>
      </c>
      <c r="L2014">
        <v>531.837364599328</v>
      </c>
      <c r="M2014">
        <v>58.485173491201799</v>
      </c>
      <c r="N2014">
        <v>0.254396132286064</v>
      </c>
      <c r="O2014">
        <v>13.1375358166189</v>
      </c>
      <c r="P2014">
        <v>135.73117190138399</v>
      </c>
      <c r="Q2014">
        <v>0.11893338310096099</v>
      </c>
    </row>
    <row r="2015" spans="1:17" hidden="1" x14ac:dyDescent="0.3">
      <c r="A2015" t="s">
        <v>4214</v>
      </c>
      <c r="B2015" t="s">
        <v>4215</v>
      </c>
      <c r="C2015" t="str">
        <f>IFERROR(VLOOKUP(Table1[[#This Row],[Ticker]],[1]!Table2[[Symbol]:[Industry]],2,FALSE),"-")</f>
        <v>-</v>
      </c>
      <c r="D2015" t="s">
        <v>938</v>
      </c>
      <c r="E2015">
        <v>380.935585</v>
      </c>
      <c r="F2015">
        <v>673.15</v>
      </c>
      <c r="G2015">
        <v>83.842657941278205</v>
      </c>
      <c r="H2015">
        <v>3.9309252046948902</v>
      </c>
      <c r="I2015">
        <v>-0.340737011947918</v>
      </c>
      <c r="J2015">
        <v>0.51880151930058305</v>
      </c>
      <c r="K2015">
        <v>613.48005511702297</v>
      </c>
      <c r="M2015">
        <v>68.015085896445299</v>
      </c>
      <c r="N2015">
        <v>1.2892872385830101</v>
      </c>
      <c r="O2015">
        <v>2.1317685508430402</v>
      </c>
      <c r="P2015">
        <v>162.94921875</v>
      </c>
    </row>
    <row r="2016" spans="1:17" hidden="1" x14ac:dyDescent="0.3">
      <c r="A2016" t="s">
        <v>4216</v>
      </c>
      <c r="B2016" t="s">
        <v>4217</v>
      </c>
      <c r="C2016" t="str">
        <f>IFERROR(VLOOKUP(Table1[[#This Row],[Ticker]],[1]!Table2[[Symbol]:[Industry]],2,FALSE),"-")</f>
        <v>-</v>
      </c>
      <c r="D2016" t="s">
        <v>51</v>
      </c>
      <c r="E2016">
        <v>380.82707414999999</v>
      </c>
      <c r="F2016">
        <v>316.5</v>
      </c>
      <c r="G2016">
        <v>127.461318413597</v>
      </c>
      <c r="H2016">
        <v>3.8918206719874102</v>
      </c>
      <c r="I2016">
        <v>-13.062977673953499</v>
      </c>
      <c r="J2016">
        <v>-0.57708927653726405</v>
      </c>
      <c r="K2016">
        <v>320.06113597999899</v>
      </c>
      <c r="L2016">
        <v>279.546243907063</v>
      </c>
      <c r="M2016">
        <v>44.466623817140999</v>
      </c>
      <c r="N2016">
        <v>0.41457129603772602</v>
      </c>
      <c r="O2016">
        <v>31.7535545023696</v>
      </c>
      <c r="P2016">
        <v>172.609819121447</v>
      </c>
      <c r="Q2016">
        <v>0.14012450177147201</v>
      </c>
    </row>
    <row r="2017" spans="1:17" hidden="1" x14ac:dyDescent="0.3">
      <c r="A2017" t="s">
        <v>4218</v>
      </c>
      <c r="B2017" t="s">
        <v>4219</v>
      </c>
      <c r="C2017" t="str">
        <f>IFERROR(VLOOKUP(Table1[[#This Row],[Ticker]],[1]!Table2[[Symbol]:[Industry]],2,FALSE),"-")</f>
        <v>-</v>
      </c>
      <c r="D2017" t="s">
        <v>21</v>
      </c>
      <c r="E2017">
        <v>378.81848148</v>
      </c>
      <c r="F2017">
        <v>123.05</v>
      </c>
      <c r="G2017">
        <v>-25.972259611503301</v>
      </c>
      <c r="H2017">
        <v>-11.5553056680839</v>
      </c>
      <c r="I2017">
        <v>-16.792915929844099</v>
      </c>
      <c r="J2017">
        <v>3.04966915053476</v>
      </c>
      <c r="K2017">
        <v>126.080945282294</v>
      </c>
      <c r="L2017">
        <v>124.253417970318</v>
      </c>
      <c r="M2017">
        <v>52.290394153713102</v>
      </c>
      <c r="N2017">
        <v>0.29846852211392699</v>
      </c>
      <c r="O2017">
        <v>36.529865908167402</v>
      </c>
      <c r="P2017">
        <v>33.604777415852297</v>
      </c>
      <c r="Q2017">
        <v>3.373691383037E-3</v>
      </c>
    </row>
    <row r="2018" spans="1:17" hidden="1" x14ac:dyDescent="0.3">
      <c r="A2018" t="s">
        <v>4220</v>
      </c>
      <c r="B2018" t="s">
        <v>4221</v>
      </c>
      <c r="C2018" t="str">
        <f>IFERROR(VLOOKUP(Table1[[#This Row],[Ticker]],[1]!Table2[[Symbol]:[Industry]],2,FALSE),"-")</f>
        <v>-</v>
      </c>
      <c r="D2018" t="s">
        <v>4005</v>
      </c>
      <c r="E2018">
        <v>378.65519999999998</v>
      </c>
      <c r="F2018">
        <v>277.2</v>
      </c>
      <c r="G2018">
        <v>33.2990421822416</v>
      </c>
      <c r="H2018">
        <v>4.2336755396361996</v>
      </c>
      <c r="I2018">
        <v>32.4299460632757</v>
      </c>
      <c r="J2018">
        <v>-3.28755610952848</v>
      </c>
      <c r="K2018">
        <v>241.703666391132</v>
      </c>
      <c r="L2018">
        <v>203.941804632095</v>
      </c>
      <c r="M2018">
        <v>58.863802171356802</v>
      </c>
      <c r="N2018">
        <v>0.43837347019344602</v>
      </c>
      <c r="O2018">
        <v>7.1428571428571397</v>
      </c>
      <c r="P2018">
        <v>87.234042553191401</v>
      </c>
    </row>
    <row r="2019" spans="1:17" hidden="1" x14ac:dyDescent="0.3">
      <c r="A2019" t="s">
        <v>4222</v>
      </c>
      <c r="B2019" t="s">
        <v>4223</v>
      </c>
      <c r="C2019" t="str">
        <f>IFERROR(VLOOKUP(Table1[[#This Row],[Ticker]],[1]!Table2[[Symbol]:[Industry]],2,FALSE),"-")</f>
        <v>-</v>
      </c>
      <c r="D2019" t="s">
        <v>528</v>
      </c>
      <c r="E2019">
        <v>378.5</v>
      </c>
      <c r="F2019">
        <v>378.5</v>
      </c>
      <c r="G2019">
        <v>39.875186946901401</v>
      </c>
      <c r="H2019">
        <v>27.754762981801601</v>
      </c>
      <c r="I2019">
        <v>-1.9798674935413001</v>
      </c>
      <c r="J2019">
        <v>36.9236042695847</v>
      </c>
      <c r="K2019">
        <v>294.04124691931798</v>
      </c>
      <c r="L2019">
        <v>287.67939137710499</v>
      </c>
      <c r="M2019">
        <v>86.101459354497294</v>
      </c>
      <c r="N2019">
        <v>2.71072944078912</v>
      </c>
      <c r="O2019">
        <v>1.5852047556142701</v>
      </c>
      <c r="P2019">
        <v>84.4541910331384</v>
      </c>
      <c r="Q2019">
        <v>0.12394886013772401</v>
      </c>
    </row>
    <row r="2020" spans="1:17" hidden="1" x14ac:dyDescent="0.3">
      <c r="A2020" t="s">
        <v>4224</v>
      </c>
      <c r="B2020" t="s">
        <v>4225</v>
      </c>
      <c r="C2020" t="str">
        <f>IFERROR(VLOOKUP(Table1[[#This Row],[Ticker]],[1]!Table2[[Symbol]:[Industry]],2,FALSE),"-")</f>
        <v>-</v>
      </c>
      <c r="D2020" t="s">
        <v>669</v>
      </c>
      <c r="E2020">
        <v>377.03530260000002</v>
      </c>
      <c r="F2020">
        <v>241.56</v>
      </c>
      <c r="G2020">
        <v>-14.6351489856104</v>
      </c>
      <c r="H2020">
        <v>-2.28362727783048</v>
      </c>
      <c r="I2020">
        <v>-14.165353534256599</v>
      </c>
      <c r="J2020">
        <v>2.49898389447887</v>
      </c>
      <c r="K2020">
        <v>243.65638477993099</v>
      </c>
      <c r="L2020">
        <v>235.16893305498601</v>
      </c>
      <c r="M2020">
        <v>54.974975456190997</v>
      </c>
      <c r="N2020">
        <v>0.328963510852671</v>
      </c>
      <c r="O2020">
        <v>19.225037257824098</v>
      </c>
      <c r="P2020">
        <v>20.779999999999902</v>
      </c>
      <c r="Q2020">
        <v>4.5161119751212002E-2</v>
      </c>
    </row>
    <row r="2021" spans="1:17" hidden="1" x14ac:dyDescent="0.3">
      <c r="A2021" t="s">
        <v>4226</v>
      </c>
      <c r="B2021" t="s">
        <v>4227</v>
      </c>
      <c r="C2021" t="str">
        <f>IFERROR(VLOOKUP(Table1[[#This Row],[Ticker]],[1]!Table2[[Symbol]:[Industry]],2,FALSE),"-")</f>
        <v>-</v>
      </c>
      <c r="D2021" t="s">
        <v>473</v>
      </c>
      <c r="E2021">
        <v>376.22714404499999</v>
      </c>
      <c r="F2021">
        <v>45.55</v>
      </c>
      <c r="G2021">
        <v>-27.265664667044302</v>
      </c>
      <c r="H2021">
        <v>-0.52415086332072103</v>
      </c>
      <c r="I2021">
        <v>-7.8678024470779802</v>
      </c>
      <c r="J2021">
        <v>0.63067790615251995</v>
      </c>
      <c r="K2021">
        <v>43.877263497525298</v>
      </c>
      <c r="L2021">
        <v>42.531902075332297</v>
      </c>
      <c r="M2021">
        <v>49.260476300232497</v>
      </c>
      <c r="N2021">
        <v>0.38973997054481302</v>
      </c>
      <c r="O2021">
        <v>31.064763995609201</v>
      </c>
      <c r="P2021">
        <v>59.265734265734203</v>
      </c>
      <c r="Q2021">
        <v>8.8944722977253005E-2</v>
      </c>
    </row>
    <row r="2022" spans="1:17" hidden="1" x14ac:dyDescent="0.3">
      <c r="A2022" t="s">
        <v>4228</v>
      </c>
      <c r="B2022" t="s">
        <v>4229</v>
      </c>
      <c r="C2022" t="str">
        <f>IFERROR(VLOOKUP(Table1[[#This Row],[Ticker]],[1]!Table2[[Symbol]:[Industry]],2,FALSE),"-")</f>
        <v>-</v>
      </c>
      <c r="D2022" t="s">
        <v>1560</v>
      </c>
      <c r="E2022">
        <v>376.1352</v>
      </c>
      <c r="F2022">
        <v>612</v>
      </c>
      <c r="G2022">
        <v>43.589051817897399</v>
      </c>
      <c r="H2022">
        <v>8.0332395682668896</v>
      </c>
      <c r="I2022">
        <v>15.6682222405998</v>
      </c>
      <c r="J2022">
        <v>7.8543013136238997</v>
      </c>
      <c r="K2022">
        <v>558.982423011214</v>
      </c>
      <c r="L2022">
        <v>494.61158627237</v>
      </c>
      <c r="M2022">
        <v>83.427186676781005</v>
      </c>
      <c r="N2022">
        <v>1.37245264212396</v>
      </c>
      <c r="O2022">
        <v>2.6143790849673101</v>
      </c>
      <c r="P2022">
        <v>96.752933611959406</v>
      </c>
      <c r="Q2022">
        <v>0.105413400794253</v>
      </c>
    </row>
    <row r="2023" spans="1:17" hidden="1" x14ac:dyDescent="0.3">
      <c r="A2023" t="s">
        <v>4230</v>
      </c>
      <c r="B2023" t="s">
        <v>4231</v>
      </c>
      <c r="C2023" t="str">
        <f>IFERROR(VLOOKUP(Table1[[#This Row],[Ticker]],[1]!Table2[[Symbol]:[Industry]],2,FALSE),"-")</f>
        <v>-</v>
      </c>
      <c r="D2023" t="s">
        <v>446</v>
      </c>
      <c r="E2023">
        <v>375.19800765000002</v>
      </c>
      <c r="F2023">
        <v>303.95</v>
      </c>
      <c r="G2023">
        <v>18.340247193133699</v>
      </c>
      <c r="H2023">
        <v>-5.8569470160846402</v>
      </c>
      <c r="I2023">
        <v>-65.576912981328306</v>
      </c>
      <c r="J2023">
        <v>14.4325793177652</v>
      </c>
      <c r="K2023">
        <v>325.73126051353302</v>
      </c>
      <c r="L2023">
        <v>356.85997985597697</v>
      </c>
      <c r="M2023">
        <v>54.972647526192503</v>
      </c>
      <c r="N2023">
        <v>0.82110708742886696</v>
      </c>
      <c r="O2023">
        <v>141.684487580194</v>
      </c>
      <c r="P2023">
        <v>63.238453276047203</v>
      </c>
      <c r="Q2023">
        <v>0.177678990864374</v>
      </c>
    </row>
    <row r="2024" spans="1:17" hidden="1" x14ac:dyDescent="0.3">
      <c r="A2024" t="s">
        <v>4232</v>
      </c>
      <c r="B2024" t="s">
        <v>4233</v>
      </c>
      <c r="C2024" t="str">
        <f>IFERROR(VLOOKUP(Table1[[#This Row],[Ticker]],[1]!Table2[[Symbol]:[Industry]],2,FALSE),"-")</f>
        <v>-</v>
      </c>
      <c r="D2024" t="s">
        <v>262</v>
      </c>
      <c r="E2024">
        <v>373.77449999999999</v>
      </c>
      <c r="F2024">
        <v>330</v>
      </c>
      <c r="G2024">
        <v>-43.974167249001603</v>
      </c>
      <c r="H2024">
        <v>-11.833687310596</v>
      </c>
      <c r="I2024">
        <v>-26.819356480947501</v>
      </c>
      <c r="J2024">
        <v>-6.3208268223350803</v>
      </c>
      <c r="K2024">
        <v>353.39522425811703</v>
      </c>
      <c r="M2024">
        <v>38.760442838219802</v>
      </c>
      <c r="N2024">
        <v>0.50236011667992497</v>
      </c>
      <c r="O2024">
        <v>41.757575757575701</v>
      </c>
      <c r="P2024">
        <v>13.793103448275801</v>
      </c>
    </row>
    <row r="2025" spans="1:17" hidden="1" x14ac:dyDescent="0.3">
      <c r="A2025" t="s">
        <v>4234</v>
      </c>
      <c r="B2025" t="s">
        <v>4235</v>
      </c>
      <c r="C2025" t="str">
        <f>IFERROR(VLOOKUP(Table1[[#This Row],[Ticker]],[1]!Table2[[Symbol]:[Industry]],2,FALSE),"-")</f>
        <v>-</v>
      </c>
      <c r="D2025" t="s">
        <v>121</v>
      </c>
      <c r="E2025">
        <v>373.3518267</v>
      </c>
      <c r="F2025">
        <v>153.15</v>
      </c>
      <c r="G2025">
        <v>-25.6897965867552</v>
      </c>
      <c r="H2025">
        <v>-6.7491463798248601</v>
      </c>
      <c r="I2025">
        <v>-4.0068346917062501</v>
      </c>
      <c r="J2025">
        <v>-5.3387722794496897</v>
      </c>
      <c r="K2025">
        <v>170.011224866384</v>
      </c>
      <c r="L2025">
        <v>152.470161099069</v>
      </c>
      <c r="M2025">
        <v>18.876641488897</v>
      </c>
      <c r="N2025">
        <v>0.40592729926069299</v>
      </c>
      <c r="O2025">
        <v>40.417890956578503</v>
      </c>
      <c r="P2025">
        <v>25.020408163265301</v>
      </c>
      <c r="Q2025">
        <v>4.9400169315470997E-2</v>
      </c>
    </row>
    <row r="2026" spans="1:17" hidden="1" x14ac:dyDescent="0.3">
      <c r="A2026" t="s">
        <v>4236</v>
      </c>
      <c r="B2026" t="s">
        <v>4237</v>
      </c>
      <c r="C2026" t="str">
        <f>IFERROR(VLOOKUP(Table1[[#This Row],[Ticker]],[1]!Table2[[Symbol]:[Industry]],2,FALSE),"-")</f>
        <v>-</v>
      </c>
      <c r="D2026" t="s">
        <v>743</v>
      </c>
      <c r="E2026">
        <v>373.16630627000001</v>
      </c>
      <c r="F2026">
        <v>224.17</v>
      </c>
      <c r="G2026">
        <v>21.0191947650085</v>
      </c>
      <c r="H2026">
        <v>0.72749887559016002</v>
      </c>
      <c r="I2026">
        <v>7.92432505956371</v>
      </c>
      <c r="J2026">
        <v>0.80747789861990804</v>
      </c>
      <c r="K2026">
        <v>215.79436736765101</v>
      </c>
      <c r="L2026">
        <v>192.45517265438099</v>
      </c>
      <c r="M2026">
        <v>43.478451693180702</v>
      </c>
      <c r="N2026">
        <v>0.65538677017070801</v>
      </c>
      <c r="O2026">
        <v>2.1546148012669</v>
      </c>
      <c r="P2026">
        <v>55.890125173852503</v>
      </c>
      <c r="Q2026">
        <v>8.1463636799704003E-2</v>
      </c>
    </row>
    <row r="2027" spans="1:17" hidden="1" x14ac:dyDescent="0.3">
      <c r="A2027" t="s">
        <v>4238</v>
      </c>
      <c r="B2027" t="s">
        <v>4239</v>
      </c>
      <c r="C2027" t="str">
        <f>IFERROR(VLOOKUP(Table1[[#This Row],[Ticker]],[1]!Table2[[Symbol]:[Industry]],2,FALSE),"-")</f>
        <v>-</v>
      </c>
      <c r="D2027" t="s">
        <v>46</v>
      </c>
      <c r="E2027">
        <v>373.08470999999997</v>
      </c>
      <c r="F2027">
        <v>75</v>
      </c>
      <c r="G2027">
        <v>115.290113132415</v>
      </c>
      <c r="H2027">
        <v>18.405711242047101</v>
      </c>
      <c r="I2027">
        <v>22.2396821354249</v>
      </c>
      <c r="J2027">
        <v>-3.2519375455561201</v>
      </c>
      <c r="K2027">
        <v>63.903355395706299</v>
      </c>
      <c r="L2027">
        <v>49.507930913719903</v>
      </c>
      <c r="M2027">
        <v>66.852318424824205</v>
      </c>
      <c r="N2027">
        <v>0.88761002031144198</v>
      </c>
      <c r="O2027">
        <v>3.3333333333333401</v>
      </c>
      <c r="P2027">
        <v>196.31061345633401</v>
      </c>
      <c r="Q2027">
        <v>0.23486531209904199</v>
      </c>
    </row>
    <row r="2028" spans="1:17" hidden="1" x14ac:dyDescent="0.3">
      <c r="A2028" t="s">
        <v>4240</v>
      </c>
      <c r="B2028" t="s">
        <v>4241</v>
      </c>
      <c r="C2028" t="str">
        <f>IFERROR(VLOOKUP(Table1[[#This Row],[Ticker]],[1]!Table2[[Symbol]:[Industry]],2,FALSE),"-")</f>
        <v>-</v>
      </c>
      <c r="D2028" t="s">
        <v>446</v>
      </c>
      <c r="E2028">
        <v>372.64654822799997</v>
      </c>
      <c r="F2028">
        <v>94.17</v>
      </c>
      <c r="G2028">
        <v>105.687016628558</v>
      </c>
      <c r="H2028">
        <v>41.5564502335871</v>
      </c>
      <c r="I2028">
        <v>40.1724326342963</v>
      </c>
      <c r="J2028">
        <v>28.568594313751401</v>
      </c>
      <c r="K2028">
        <v>70.176816688080507</v>
      </c>
      <c r="L2028">
        <v>61.958980262930801</v>
      </c>
      <c r="M2028">
        <v>87.190633441181006</v>
      </c>
      <c r="N2028">
        <v>3.1044257145985998</v>
      </c>
      <c r="O2028">
        <v>4.06711266857811</v>
      </c>
      <c r="P2028">
        <v>141.15236875800201</v>
      </c>
      <c r="Q2028">
        <v>0.121253675433719</v>
      </c>
    </row>
    <row r="2029" spans="1:17" hidden="1" x14ac:dyDescent="0.3">
      <c r="A2029" t="s">
        <v>4242</v>
      </c>
      <c r="B2029" t="s">
        <v>4243</v>
      </c>
      <c r="C2029" t="str">
        <f>IFERROR(VLOOKUP(Table1[[#This Row],[Ticker]],[1]!Table2[[Symbol]:[Industry]],2,FALSE),"-")</f>
        <v>-</v>
      </c>
      <c r="D2029" t="s">
        <v>4244</v>
      </c>
      <c r="E2029">
        <v>371.36744744399999</v>
      </c>
      <c r="F2029">
        <v>47.03</v>
      </c>
      <c r="G2029">
        <v>-51.420131007968202</v>
      </c>
      <c r="H2029">
        <v>-10.072645212597401</v>
      </c>
      <c r="I2029">
        <v>-34.578020401040398</v>
      </c>
      <c r="J2029">
        <v>5.3526823846077196</v>
      </c>
      <c r="K2029">
        <v>49.153432364726598</v>
      </c>
      <c r="L2029">
        <v>55.005617817232803</v>
      </c>
      <c r="M2029">
        <v>58.899458314210897</v>
      </c>
      <c r="N2029">
        <v>1.2484931361557701</v>
      </c>
      <c r="O2029">
        <v>75.419944716138602</v>
      </c>
      <c r="P2029">
        <v>37.9178885630498</v>
      </c>
      <c r="Q2029">
        <v>7.0963549043054006E-2</v>
      </c>
    </row>
    <row r="2030" spans="1:17" hidden="1" x14ac:dyDescent="0.3">
      <c r="A2030" t="s">
        <v>4245</v>
      </c>
      <c r="B2030" t="s">
        <v>4246</v>
      </c>
      <c r="C2030" t="str">
        <f>IFERROR(VLOOKUP(Table1[[#This Row],[Ticker]],[1]!Table2[[Symbol]:[Industry]],2,FALSE),"-")</f>
        <v>-</v>
      </c>
      <c r="D2030" t="s">
        <v>127</v>
      </c>
      <c r="E2030">
        <v>371.12710800000002</v>
      </c>
      <c r="F2030">
        <v>6.6</v>
      </c>
      <c r="G2030">
        <v>114.58868968730999</v>
      </c>
      <c r="H2030">
        <v>30.737638497283498</v>
      </c>
      <c r="I2030">
        <v>63.299056010919699</v>
      </c>
      <c r="J2030">
        <v>7.7997558590784504</v>
      </c>
      <c r="K2030">
        <v>5.30457105615546</v>
      </c>
      <c r="L2030">
        <v>4.2107622861320602</v>
      </c>
      <c r="M2030">
        <v>66.151769645515202</v>
      </c>
      <c r="N2030">
        <v>0.64833749791330297</v>
      </c>
      <c r="O2030">
        <v>11.6666666666666</v>
      </c>
      <c r="P2030">
        <v>158.82352941176401</v>
      </c>
      <c r="Q2030">
        <v>9.4239197476365E-2</v>
      </c>
    </row>
    <row r="2031" spans="1:17" hidden="1" x14ac:dyDescent="0.3">
      <c r="A2031" t="s">
        <v>4247</v>
      </c>
      <c r="B2031" t="s">
        <v>4248</v>
      </c>
      <c r="C2031" t="str">
        <f>IFERROR(VLOOKUP(Table1[[#This Row],[Ticker]],[1]!Table2[[Symbol]:[Industry]],2,FALSE),"-")</f>
        <v>-</v>
      </c>
      <c r="D2031" t="s">
        <v>113</v>
      </c>
      <c r="E2031">
        <v>370.356246</v>
      </c>
      <c r="F2031">
        <v>14.82</v>
      </c>
      <c r="G2031">
        <v>-43.340868592510901</v>
      </c>
      <c r="H2031">
        <v>0.45317801869408803</v>
      </c>
      <c r="I2031">
        <v>-12.226367717893799</v>
      </c>
      <c r="J2031">
        <v>0.53983268366233095</v>
      </c>
      <c r="K2031">
        <v>14.1906387153456</v>
      </c>
      <c r="L2031">
        <v>14.455672473396801</v>
      </c>
      <c r="M2031">
        <v>57.608518672426399</v>
      </c>
      <c r="N2031">
        <v>1.0026333170700901</v>
      </c>
      <c r="O2031">
        <v>20.3778677462888</v>
      </c>
      <c r="P2031">
        <v>31.733333333333299</v>
      </c>
      <c r="Q2031">
        <v>3.6998929582749002E-2</v>
      </c>
    </row>
    <row r="2032" spans="1:17" hidden="1" x14ac:dyDescent="0.3">
      <c r="A2032" t="s">
        <v>4249</v>
      </c>
      <c r="B2032" t="s">
        <v>4250</v>
      </c>
      <c r="C2032" t="str">
        <f>IFERROR(VLOOKUP(Table1[[#This Row],[Ticker]],[1]!Table2[[Symbol]:[Industry]],2,FALSE),"-")</f>
        <v>-</v>
      </c>
      <c r="D2032" t="s">
        <v>561</v>
      </c>
      <c r="E2032">
        <v>370.14460000000003</v>
      </c>
      <c r="F2032">
        <v>293.3</v>
      </c>
      <c r="G2032">
        <v>-11.783465600507901</v>
      </c>
      <c r="H2032">
        <v>12.6462228387332</v>
      </c>
      <c r="I2032">
        <v>-8.3979567913562292</v>
      </c>
      <c r="J2032">
        <v>6.5247312447036503</v>
      </c>
      <c r="K2032">
        <v>268.79376164261902</v>
      </c>
      <c r="L2032">
        <v>256.059704756879</v>
      </c>
      <c r="M2032">
        <v>67.827762736199801</v>
      </c>
      <c r="N2032">
        <v>1.3646165048296499</v>
      </c>
      <c r="O2032">
        <v>15.052846914422</v>
      </c>
      <c r="P2032">
        <v>39.004739336492797</v>
      </c>
      <c r="Q2032">
        <v>6.4855934875069996E-3</v>
      </c>
    </row>
    <row r="2033" spans="1:17" hidden="1" x14ac:dyDescent="0.3">
      <c r="A2033" t="s">
        <v>4251</v>
      </c>
      <c r="B2033" t="s">
        <v>4252</v>
      </c>
      <c r="C2033" t="str">
        <f>IFERROR(VLOOKUP(Table1[[#This Row],[Ticker]],[1]!Table2[[Symbol]:[Industry]],2,FALSE),"-")</f>
        <v>-</v>
      </c>
      <c r="D2033" t="s">
        <v>262</v>
      </c>
      <c r="E2033">
        <v>368.935</v>
      </c>
      <c r="F2033">
        <v>222.25</v>
      </c>
      <c r="G2033">
        <v>-24.524001202632</v>
      </c>
      <c r="H2033">
        <v>2.0032609390234501</v>
      </c>
      <c r="I2033">
        <v>-34.991153779290002</v>
      </c>
      <c r="J2033">
        <v>7.3782502938877803</v>
      </c>
      <c r="K2033">
        <v>221.218437150764</v>
      </c>
      <c r="L2033">
        <v>226.04039434369801</v>
      </c>
      <c r="M2033">
        <v>56.590848072498503</v>
      </c>
      <c r="N2033">
        <v>1.0721934369602699</v>
      </c>
      <c r="O2033">
        <v>55.208098987626499</v>
      </c>
      <c r="P2033">
        <v>15.7552083333333</v>
      </c>
      <c r="Q2033">
        <v>0.115069020909934</v>
      </c>
    </row>
    <row r="2034" spans="1:17" hidden="1" x14ac:dyDescent="0.3">
      <c r="A2034" t="s">
        <v>4253</v>
      </c>
      <c r="B2034" t="s">
        <v>4254</v>
      </c>
      <c r="C2034" t="str">
        <f>IFERROR(VLOOKUP(Table1[[#This Row],[Ticker]],[1]!Table2[[Symbol]:[Industry]],2,FALSE),"-")</f>
        <v>-</v>
      </c>
      <c r="D2034" t="s">
        <v>402</v>
      </c>
      <c r="E2034">
        <v>368.85036960000002</v>
      </c>
      <c r="F2034">
        <v>113.1</v>
      </c>
      <c r="G2034">
        <v>87.574556040686801</v>
      </c>
      <c r="H2034">
        <v>2.1140022013458202</v>
      </c>
      <c r="I2034">
        <v>118.27250733835299</v>
      </c>
      <c r="J2034">
        <v>8.7038492669199794</v>
      </c>
      <c r="K2034">
        <v>106.57628397757</v>
      </c>
      <c r="L2034">
        <v>84.918994471119404</v>
      </c>
      <c r="M2034">
        <v>71.473007495370794</v>
      </c>
      <c r="N2034">
        <v>1.7084595512809699</v>
      </c>
      <c r="O2034">
        <v>8.4585912172119002</v>
      </c>
      <c r="P2034">
        <v>165.078125</v>
      </c>
    </row>
    <row r="2035" spans="1:17" hidden="1" x14ac:dyDescent="0.3">
      <c r="A2035" t="s">
        <v>4255</v>
      </c>
      <c r="B2035" t="s">
        <v>4256</v>
      </c>
      <c r="C2035" t="str">
        <f>IFERROR(VLOOKUP(Table1[[#This Row],[Ticker]],[1]!Table2[[Symbol]:[Industry]],2,FALSE),"-")</f>
        <v>-</v>
      </c>
      <c r="D2035" t="s">
        <v>226</v>
      </c>
      <c r="E2035">
        <v>368.82305672500001</v>
      </c>
      <c r="F2035">
        <v>192.95</v>
      </c>
      <c r="G2035">
        <v>9.0071455667230893</v>
      </c>
      <c r="H2035">
        <v>13.1852819543923</v>
      </c>
      <c r="I2035">
        <v>20.322151495235399</v>
      </c>
      <c r="J2035">
        <v>13.325874537470501</v>
      </c>
      <c r="K2035">
        <v>156.774625069774</v>
      </c>
      <c r="L2035">
        <v>135.71660813824499</v>
      </c>
      <c r="M2035">
        <v>79.008209133074402</v>
      </c>
      <c r="N2035">
        <v>1.7361447421409799</v>
      </c>
      <c r="O2035">
        <v>1.5807203938844301</v>
      </c>
      <c r="P2035">
        <v>81.942479962281894</v>
      </c>
      <c r="Q2035">
        <v>5.6240923274640003E-2</v>
      </c>
    </row>
    <row r="2036" spans="1:17" hidden="1" x14ac:dyDescent="0.3">
      <c r="A2036" t="s">
        <v>4257</v>
      </c>
      <c r="B2036" t="s">
        <v>4258</v>
      </c>
      <c r="C2036" t="str">
        <f>IFERROR(VLOOKUP(Table1[[#This Row],[Ticker]],[1]!Table2[[Symbol]:[Industry]],2,FALSE),"-")</f>
        <v>-</v>
      </c>
      <c r="D2036" t="s">
        <v>4259</v>
      </c>
      <c r="E2036">
        <v>368.68782599999997</v>
      </c>
      <c r="F2036">
        <v>1020.9</v>
      </c>
      <c r="G2036">
        <v>2.9960898651572001</v>
      </c>
      <c r="H2036">
        <v>17.7814263214918</v>
      </c>
      <c r="I2036">
        <v>-5.1245477825470802</v>
      </c>
      <c r="J2036">
        <v>-9.5123070779844792</v>
      </c>
      <c r="K2036">
        <v>823.75836147298696</v>
      </c>
      <c r="L2036">
        <v>833.01504168602003</v>
      </c>
      <c r="M2036">
        <v>65.304599278401895</v>
      </c>
      <c r="N2036">
        <v>2.2404312668463602</v>
      </c>
      <c r="O2036">
        <v>12.05798804976</v>
      </c>
      <c r="P2036">
        <v>91.898496240601403</v>
      </c>
      <c r="Q2036">
        <v>0.140092086684383</v>
      </c>
    </row>
    <row r="2037" spans="1:17" hidden="1" x14ac:dyDescent="0.3">
      <c r="A2037" t="s">
        <v>4260</v>
      </c>
      <c r="B2037" t="s">
        <v>4261</v>
      </c>
      <c r="C2037" t="str">
        <f>IFERROR(VLOOKUP(Table1[[#This Row],[Ticker]],[1]!Table2[[Symbol]:[Industry]],2,FALSE),"-")</f>
        <v>-</v>
      </c>
      <c r="D2037" t="s">
        <v>259</v>
      </c>
      <c r="E2037">
        <v>368.01188999999999</v>
      </c>
      <c r="F2037">
        <v>314.25</v>
      </c>
      <c r="G2037">
        <v>-50.046230947610503</v>
      </c>
      <c r="H2037">
        <v>-13.0496323481602</v>
      </c>
      <c r="I2037">
        <v>-32.891420179556398</v>
      </c>
      <c r="J2037">
        <v>-5.0411532318306298</v>
      </c>
      <c r="M2037">
        <v>46.0852269349854</v>
      </c>
      <c r="O2037">
        <v>49.5624502784407</v>
      </c>
      <c r="P2037">
        <v>12.232142857142801</v>
      </c>
    </row>
    <row r="2038" spans="1:17" hidden="1" x14ac:dyDescent="0.3">
      <c r="A2038" t="s">
        <v>4262</v>
      </c>
      <c r="B2038" t="s">
        <v>4263</v>
      </c>
      <c r="C2038" t="str">
        <f>IFERROR(VLOOKUP(Table1[[#This Row],[Ticker]],[1]!Table2[[Symbol]:[Industry]],2,FALSE),"-")</f>
        <v>-</v>
      </c>
      <c r="D2038" t="s">
        <v>740</v>
      </c>
      <c r="E2038">
        <v>367.99035354</v>
      </c>
      <c r="F2038">
        <v>27.78</v>
      </c>
      <c r="G2038">
        <v>84.385890487081497</v>
      </c>
      <c r="H2038">
        <v>7.2829306594814804</v>
      </c>
      <c r="I2038">
        <v>9.4089461208098406</v>
      </c>
      <c r="J2038">
        <v>9.5393098374384007</v>
      </c>
      <c r="K2038">
        <v>26.347660334854702</v>
      </c>
      <c r="L2038">
        <v>22.221803550121699</v>
      </c>
      <c r="M2038">
        <v>61.347104626795002</v>
      </c>
      <c r="N2038">
        <v>0.29132158457935597</v>
      </c>
      <c r="O2038">
        <v>21.3102951763858</v>
      </c>
      <c r="P2038">
        <v>125.243243243243</v>
      </c>
      <c r="Q2038">
        <v>9.3821172474024994E-2</v>
      </c>
    </row>
    <row r="2039" spans="1:17" hidden="1" x14ac:dyDescent="0.3">
      <c r="A2039" t="s">
        <v>4264</v>
      </c>
      <c r="B2039" t="s">
        <v>4265</v>
      </c>
      <c r="C2039" t="str">
        <f>IFERROR(VLOOKUP(Table1[[#This Row],[Ticker]],[1]!Table2[[Symbol]:[Industry]],2,FALSE),"-")</f>
        <v>-</v>
      </c>
      <c r="D2039" t="s">
        <v>359</v>
      </c>
      <c r="E2039">
        <v>367.63104017500001</v>
      </c>
      <c r="F2039">
        <v>3.29</v>
      </c>
      <c r="G2039">
        <v>63.6736570075714</v>
      </c>
      <c r="H2039">
        <v>10.4121835602748</v>
      </c>
      <c r="I2039">
        <v>20.497436577721299</v>
      </c>
      <c r="J2039">
        <v>3.4859168318636198</v>
      </c>
      <c r="K2039">
        <v>2.8548748114341702</v>
      </c>
      <c r="L2039">
        <v>2.4912336109540698</v>
      </c>
      <c r="M2039">
        <v>81.255156769792507</v>
      </c>
      <c r="N2039">
        <v>1.0321973719467199</v>
      </c>
      <c r="O2039">
        <v>3.9513677811550099</v>
      </c>
      <c r="P2039">
        <v>112.258064516129</v>
      </c>
      <c r="Q2039">
        <v>-3.5152040332955999E-2</v>
      </c>
    </row>
    <row r="2040" spans="1:17" hidden="1" x14ac:dyDescent="0.3">
      <c r="A2040" t="s">
        <v>4266</v>
      </c>
      <c r="B2040" t="s">
        <v>4267</v>
      </c>
      <c r="C2040" t="str">
        <f>IFERROR(VLOOKUP(Table1[[#This Row],[Ticker]],[1]!Table2[[Symbol]:[Industry]],2,FALSE),"-")</f>
        <v>-</v>
      </c>
      <c r="D2040" t="s">
        <v>139</v>
      </c>
      <c r="E2040">
        <v>366.91965403699999</v>
      </c>
      <c r="F2040">
        <v>108.97</v>
      </c>
      <c r="G2040">
        <v>-46.064905083931798</v>
      </c>
      <c r="H2040">
        <v>-18.884055449819499</v>
      </c>
      <c r="I2040">
        <v>-13.2303826015859</v>
      </c>
      <c r="J2040">
        <v>3.4799311055187601</v>
      </c>
      <c r="K2040">
        <v>102.112717002213</v>
      </c>
      <c r="L2040">
        <v>112.28494517444</v>
      </c>
      <c r="M2040">
        <v>61.123353806580198</v>
      </c>
      <c r="N2040">
        <v>1.3699213575208</v>
      </c>
      <c r="O2040">
        <v>50.500137652564902</v>
      </c>
      <c r="P2040">
        <v>33.952059004302399</v>
      </c>
      <c r="Q2040">
        <v>9.1253540307919004E-2</v>
      </c>
    </row>
    <row r="2041" spans="1:17" hidden="1" x14ac:dyDescent="0.3">
      <c r="A2041" t="s">
        <v>4268</v>
      </c>
      <c r="B2041" t="s">
        <v>4269</v>
      </c>
      <c r="C2041" t="str">
        <f>IFERROR(VLOOKUP(Table1[[#This Row],[Ticker]],[1]!Table2[[Symbol]:[Industry]],2,FALSE),"-")</f>
        <v>-</v>
      </c>
      <c r="D2041" t="s">
        <v>127</v>
      </c>
      <c r="E2041">
        <v>366.30900811499998</v>
      </c>
      <c r="F2041">
        <v>69.97</v>
      </c>
      <c r="G2041">
        <v>54.033864165335999</v>
      </c>
      <c r="H2041">
        <v>17.6994750114598</v>
      </c>
      <c r="I2041">
        <v>-28.551815907300298</v>
      </c>
      <c r="J2041">
        <v>8.1996943300829095</v>
      </c>
      <c r="K2041">
        <v>66.058265290249594</v>
      </c>
      <c r="L2041">
        <v>64.428951309920606</v>
      </c>
      <c r="M2041">
        <v>68.207073952594399</v>
      </c>
      <c r="N2041">
        <v>1.645538289541</v>
      </c>
      <c r="O2041">
        <v>35.629555523795901</v>
      </c>
      <c r="P2041">
        <v>93.180563224737696</v>
      </c>
      <c r="Q2041">
        <v>3.1196509691451001E-2</v>
      </c>
    </row>
    <row r="2042" spans="1:17" hidden="1" x14ac:dyDescent="0.3">
      <c r="A2042" t="s">
        <v>4270</v>
      </c>
      <c r="B2042" t="s">
        <v>4271</v>
      </c>
      <c r="C2042" t="str">
        <f>IFERROR(VLOOKUP(Table1[[#This Row],[Ticker]],[1]!Table2[[Symbol]:[Industry]],2,FALSE),"-")</f>
        <v>-</v>
      </c>
      <c r="D2042" t="s">
        <v>127</v>
      </c>
      <c r="E2042">
        <v>366.26980544999998</v>
      </c>
      <c r="F2042">
        <v>55.89</v>
      </c>
      <c r="G2042">
        <v>-10.3049526180969</v>
      </c>
      <c r="H2042">
        <v>-3.9912540356530002</v>
      </c>
      <c r="I2042">
        <v>-40.955116004484601</v>
      </c>
      <c r="J2042">
        <v>1.5376755969981899</v>
      </c>
      <c r="K2042">
        <v>56.1113551477331</v>
      </c>
      <c r="L2042">
        <v>56.426739829490998</v>
      </c>
      <c r="M2042">
        <v>53.250899349448503</v>
      </c>
      <c r="N2042">
        <v>1.1590704288527101</v>
      </c>
      <c r="O2042">
        <v>91.447486133476403</v>
      </c>
      <c r="P2042">
        <v>41.314791403286897</v>
      </c>
      <c r="Q2042">
        <v>4.2758380566779997E-2</v>
      </c>
    </row>
    <row r="2043" spans="1:17" hidden="1" x14ac:dyDescent="0.3">
      <c r="A2043" t="s">
        <v>4272</v>
      </c>
      <c r="B2043" t="s">
        <v>4273</v>
      </c>
      <c r="C2043" t="str">
        <f>IFERROR(VLOOKUP(Table1[[#This Row],[Ticker]],[1]!Table2[[Symbol]:[Industry]],2,FALSE),"-")</f>
        <v>-</v>
      </c>
      <c r="D2043" t="s">
        <v>46</v>
      </c>
      <c r="E2043">
        <v>364.67158660000001</v>
      </c>
      <c r="F2043">
        <v>289</v>
      </c>
      <c r="G2043">
        <v>36.955212053832398</v>
      </c>
      <c r="H2043">
        <v>6.3746460227373003</v>
      </c>
      <c r="I2043">
        <v>54.110022821886503</v>
      </c>
      <c r="J2043">
        <v>4.4492489619536304</v>
      </c>
      <c r="K2043">
        <v>250.43367845522599</v>
      </c>
      <c r="M2043">
        <v>69.108497994813803</v>
      </c>
      <c r="N2043">
        <v>0.274947466728928</v>
      </c>
      <c r="O2043">
        <v>13.8408304498269</v>
      </c>
      <c r="P2043">
        <v>114.47124304267101</v>
      </c>
    </row>
    <row r="2044" spans="1:17" hidden="1" x14ac:dyDescent="0.3">
      <c r="A2044" t="s">
        <v>4274</v>
      </c>
      <c r="B2044" t="s">
        <v>4275</v>
      </c>
      <c r="C2044" t="str">
        <f>IFERROR(VLOOKUP(Table1[[#This Row],[Ticker]],[1]!Table2[[Symbol]:[Industry]],2,FALSE),"-")</f>
        <v>-</v>
      </c>
      <c r="D2044" t="s">
        <v>21</v>
      </c>
      <c r="E2044">
        <v>364.66636799999998</v>
      </c>
      <c r="F2044">
        <v>248.6</v>
      </c>
      <c r="G2044">
        <v>-43.280793935264299</v>
      </c>
      <c r="H2044">
        <v>-3.33693790161258</v>
      </c>
      <c r="I2044">
        <v>-45.548053659528598</v>
      </c>
      <c r="J2044">
        <v>-0.43436008617580502</v>
      </c>
      <c r="K2044">
        <v>253.05079250894201</v>
      </c>
      <c r="L2044">
        <v>261.762569130023</v>
      </c>
      <c r="M2044">
        <v>53.3839049658134</v>
      </c>
      <c r="N2044">
        <v>0.57801608579088404</v>
      </c>
      <c r="O2044">
        <v>63.998390989541399</v>
      </c>
      <c r="P2044">
        <v>18.947368421052602</v>
      </c>
    </row>
    <row r="2045" spans="1:17" hidden="1" x14ac:dyDescent="0.3">
      <c r="A2045" t="s">
        <v>4276</v>
      </c>
      <c r="B2045" t="s">
        <v>4277</v>
      </c>
      <c r="C2045" t="str">
        <f>IFERROR(VLOOKUP(Table1[[#This Row],[Ticker]],[1]!Table2[[Symbol]:[Industry]],2,FALSE),"-")</f>
        <v>-</v>
      </c>
      <c r="D2045" t="s">
        <v>412</v>
      </c>
      <c r="E2045">
        <v>363.65020470000002</v>
      </c>
      <c r="F2045">
        <v>145.80000000000001</v>
      </c>
      <c r="G2045">
        <v>385.52070335527202</v>
      </c>
      <c r="H2045">
        <v>11.1682968163881</v>
      </c>
      <c r="I2045">
        <v>91.215139927003605</v>
      </c>
      <c r="J2045">
        <v>10.7857698450924</v>
      </c>
      <c r="K2045">
        <v>129.819854250394</v>
      </c>
      <c r="L2045">
        <v>98.386428952829803</v>
      </c>
      <c r="M2045">
        <v>78.008676399281597</v>
      </c>
      <c r="N2045">
        <v>0.63783033667189504</v>
      </c>
      <c r="O2045">
        <v>2.6406035665294798</v>
      </c>
      <c r="P2045">
        <v>444.02985074626798</v>
      </c>
      <c r="Q2045">
        <v>0.16534448333183499</v>
      </c>
    </row>
    <row r="2046" spans="1:17" hidden="1" x14ac:dyDescent="0.3">
      <c r="A2046" t="s">
        <v>4278</v>
      </c>
      <c r="B2046" t="s">
        <v>4279</v>
      </c>
      <c r="C2046" t="str">
        <f>IFERROR(VLOOKUP(Table1[[#This Row],[Ticker]],[1]!Table2[[Symbol]:[Industry]],2,FALSE),"-")</f>
        <v>-</v>
      </c>
      <c r="D2046" t="s">
        <v>72</v>
      </c>
      <c r="E2046">
        <v>363.25707701499999</v>
      </c>
      <c r="F2046">
        <v>62.23</v>
      </c>
      <c r="G2046">
        <v>99.519014018300197</v>
      </c>
      <c r="H2046">
        <v>42.6718241532487</v>
      </c>
      <c r="I2046">
        <v>21.357651443922698</v>
      </c>
      <c r="J2046">
        <v>0.50853377912397602</v>
      </c>
      <c r="K2046">
        <v>50.8226009323905</v>
      </c>
      <c r="L2046">
        <v>41.802531935235201</v>
      </c>
      <c r="M2046">
        <v>58.712468853606097</v>
      </c>
      <c r="N2046">
        <v>2.6261965684695401</v>
      </c>
      <c r="O2046">
        <v>18.5923188172906</v>
      </c>
      <c r="P2046">
        <v>172.81893906181401</v>
      </c>
      <c r="Q2046">
        <v>0.122641132116302</v>
      </c>
    </row>
    <row r="2047" spans="1:17" hidden="1" x14ac:dyDescent="0.3">
      <c r="A2047" t="s">
        <v>4280</v>
      </c>
      <c r="B2047" t="s">
        <v>4281</v>
      </c>
      <c r="C2047" t="str">
        <f>IFERROR(VLOOKUP(Table1[[#This Row],[Ticker]],[1]!Table2[[Symbol]:[Industry]],2,FALSE),"-")</f>
        <v>-</v>
      </c>
      <c r="D2047" t="s">
        <v>127</v>
      </c>
      <c r="E2047">
        <v>363.178004759999</v>
      </c>
      <c r="F2047">
        <v>858.15</v>
      </c>
      <c r="G2047">
        <v>29.1934529159264</v>
      </c>
      <c r="H2047">
        <v>89.757467208837099</v>
      </c>
      <c r="I2047">
        <v>88.059378855696806</v>
      </c>
      <c r="J2047">
        <v>12.5447246307647</v>
      </c>
      <c r="K2047">
        <v>599.64663195773903</v>
      </c>
      <c r="L2047">
        <v>495.29952466879598</v>
      </c>
      <c r="M2047">
        <v>77.118677274567801</v>
      </c>
      <c r="N2047">
        <v>1.0756367408090299</v>
      </c>
      <c r="O2047">
        <v>6.0420672376624003</v>
      </c>
      <c r="P2047">
        <v>121.17268041237099</v>
      </c>
      <c r="Q2047">
        <v>0.137108157136654</v>
      </c>
    </row>
    <row r="2048" spans="1:17" hidden="1" x14ac:dyDescent="0.3">
      <c r="A2048" t="s">
        <v>4282</v>
      </c>
      <c r="B2048" t="s">
        <v>4283</v>
      </c>
      <c r="C2048" t="str">
        <f>IFERROR(VLOOKUP(Table1[[#This Row],[Ticker]],[1]!Table2[[Symbol]:[Industry]],2,FALSE),"-")</f>
        <v>-</v>
      </c>
      <c r="D2048" t="s">
        <v>4284</v>
      </c>
      <c r="E2048">
        <v>361.92066</v>
      </c>
      <c r="F2048">
        <v>18.600000000000001</v>
      </c>
      <c r="G2048">
        <v>13.5521095451015</v>
      </c>
      <c r="H2048">
        <v>-0.68333012556828698</v>
      </c>
      <c r="I2048">
        <v>-50.032480377220402</v>
      </c>
      <c r="J2048">
        <v>-10.5441652800234</v>
      </c>
      <c r="K2048">
        <v>20.0251935317464</v>
      </c>
      <c r="L2048">
        <v>21.285130538185001</v>
      </c>
      <c r="M2048">
        <v>31.673015705385101</v>
      </c>
      <c r="N2048">
        <v>0.599797424026975</v>
      </c>
      <c r="O2048">
        <v>82.795698924731099</v>
      </c>
      <c r="P2048">
        <v>67.416741674167397</v>
      </c>
      <c r="Q2048">
        <v>0.124274324429061</v>
      </c>
    </row>
    <row r="2049" spans="1:17" hidden="1" x14ac:dyDescent="0.3">
      <c r="A2049" t="s">
        <v>4285</v>
      </c>
      <c r="B2049" t="s">
        <v>4286</v>
      </c>
      <c r="C2049" t="str">
        <f>IFERROR(VLOOKUP(Table1[[#This Row],[Ticker]],[1]!Table2[[Symbol]:[Industry]],2,FALSE),"-")</f>
        <v>-</v>
      </c>
      <c r="E2049">
        <v>361.38694500000003</v>
      </c>
      <c r="F2049">
        <v>178.9</v>
      </c>
      <c r="G2049">
        <v>253.55616123086301</v>
      </c>
      <c r="H2049">
        <v>41.518198334172801</v>
      </c>
      <c r="I2049">
        <v>-2.3710025768076801</v>
      </c>
      <c r="J2049">
        <v>6.8802929599670799</v>
      </c>
      <c r="K2049">
        <v>139.18759821421</v>
      </c>
      <c r="L2049">
        <v>119.170661255632</v>
      </c>
      <c r="M2049">
        <v>96.705928530150302</v>
      </c>
      <c r="N2049">
        <v>0.95026929564176998</v>
      </c>
      <c r="O2049">
        <v>12.744550027948501</v>
      </c>
      <c r="P2049">
        <v>390.13698630136901</v>
      </c>
    </row>
    <row r="2050" spans="1:17" hidden="1" x14ac:dyDescent="0.3">
      <c r="A2050" t="s">
        <v>4287</v>
      </c>
      <c r="B2050" t="s">
        <v>4288</v>
      </c>
      <c r="C2050" t="str">
        <f>IFERROR(VLOOKUP(Table1[[#This Row],[Ticker]],[1]!Table2[[Symbol]:[Industry]],2,FALSE),"-")</f>
        <v>-</v>
      </c>
      <c r="D2050" t="s">
        <v>139</v>
      </c>
      <c r="E2050">
        <v>361.08599244800001</v>
      </c>
      <c r="F2050">
        <v>58.88</v>
      </c>
      <c r="G2050">
        <v>18.456587812135101</v>
      </c>
      <c r="H2050">
        <v>33.019295280289697</v>
      </c>
      <c r="I2050">
        <v>15.4383378389937</v>
      </c>
      <c r="J2050">
        <v>8.0308806664744292</v>
      </c>
      <c r="K2050">
        <v>48.606682434401499</v>
      </c>
      <c r="L2050">
        <v>44.7782447530995</v>
      </c>
      <c r="M2050">
        <v>75.592047055151198</v>
      </c>
      <c r="N2050">
        <v>1.7541378729945201</v>
      </c>
      <c r="O2050">
        <v>8.5258152173912993</v>
      </c>
      <c r="P2050">
        <v>94.966887417218501</v>
      </c>
      <c r="Q2050">
        <v>9.4854808973040994E-2</v>
      </c>
    </row>
    <row r="2051" spans="1:17" hidden="1" x14ac:dyDescent="0.3">
      <c r="A2051" t="s">
        <v>4289</v>
      </c>
      <c r="B2051" t="s">
        <v>4290</v>
      </c>
      <c r="C2051" t="str">
        <f>IFERROR(VLOOKUP(Table1[[#This Row],[Ticker]],[1]!Table2[[Symbol]:[Industry]],2,FALSE),"-")</f>
        <v>-</v>
      </c>
      <c r="D2051" t="s">
        <v>993</v>
      </c>
      <c r="E2051">
        <v>358.73442752</v>
      </c>
      <c r="F2051">
        <v>23.36</v>
      </c>
      <c r="G2051">
        <v>-36.602261743162302</v>
      </c>
      <c r="H2051">
        <v>-8.4166541391811993</v>
      </c>
      <c r="I2051">
        <v>-17.354005213570002</v>
      </c>
      <c r="J2051">
        <v>-3.5837751576330401</v>
      </c>
      <c r="K2051">
        <v>24.091258919279301</v>
      </c>
      <c r="L2051">
        <v>23.849327104607099</v>
      </c>
      <c r="M2051">
        <v>37.868051927405503</v>
      </c>
      <c r="N2051">
        <v>0.46659139469167199</v>
      </c>
      <c r="O2051">
        <v>30.136986301369799</v>
      </c>
      <c r="P2051">
        <v>28.351648351648301</v>
      </c>
      <c r="Q2051">
        <v>-2.0907827376780999E-2</v>
      </c>
    </row>
    <row r="2052" spans="1:17" hidden="1" x14ac:dyDescent="0.3">
      <c r="A2052" t="s">
        <v>4291</v>
      </c>
      <c r="B2052" t="s">
        <v>4292</v>
      </c>
      <c r="C2052" t="str">
        <f>IFERROR(VLOOKUP(Table1[[#This Row],[Ticker]],[1]!Table2[[Symbol]:[Industry]],2,FALSE),"-")</f>
        <v>-</v>
      </c>
      <c r="D2052" t="s">
        <v>412</v>
      </c>
      <c r="E2052">
        <v>358.02030617499997</v>
      </c>
      <c r="F2052">
        <v>959.35</v>
      </c>
      <c r="G2052">
        <v>56.794045768310703</v>
      </c>
      <c r="H2052">
        <v>5.4704314633503301</v>
      </c>
      <c r="I2052">
        <v>-16.765943989080199</v>
      </c>
      <c r="J2052">
        <v>4.9157433198935001</v>
      </c>
      <c r="K2052">
        <v>892.95511943153497</v>
      </c>
      <c r="L2052">
        <v>854.71493982391996</v>
      </c>
      <c r="M2052">
        <v>66.606817650632806</v>
      </c>
      <c r="N2052">
        <v>1.0203225743233899</v>
      </c>
      <c r="O2052">
        <v>41.752228071089803</v>
      </c>
      <c r="P2052">
        <v>101.84094256259201</v>
      </c>
      <c r="Q2052">
        <v>6.0171531499916997E-2</v>
      </c>
    </row>
    <row r="2053" spans="1:17" hidden="1" x14ac:dyDescent="0.3">
      <c r="A2053" t="s">
        <v>4293</v>
      </c>
      <c r="B2053" t="s">
        <v>4294</v>
      </c>
      <c r="C2053" t="str">
        <f>IFERROR(VLOOKUP(Table1[[#This Row],[Ticker]],[1]!Table2[[Symbol]:[Industry]],2,FALSE),"-")</f>
        <v>-</v>
      </c>
      <c r="D2053" t="s">
        <v>632</v>
      </c>
      <c r="E2053">
        <v>357.97677299999998</v>
      </c>
      <c r="F2053">
        <v>88.68</v>
      </c>
      <c r="G2053">
        <v>-1.4348540642937599</v>
      </c>
      <c r="H2053">
        <v>25.1506201005358</v>
      </c>
      <c r="I2053">
        <v>6.6369647715172198</v>
      </c>
      <c r="J2053">
        <v>7.8779012094301004</v>
      </c>
      <c r="K2053">
        <v>76.360952543232102</v>
      </c>
      <c r="L2053">
        <v>75.760768924704493</v>
      </c>
      <c r="M2053">
        <v>80.050829374786503</v>
      </c>
      <c r="N2053">
        <v>2.0653434018481498</v>
      </c>
      <c r="O2053">
        <v>40.899864682002701</v>
      </c>
      <c r="P2053">
        <v>53.9583333333333</v>
      </c>
      <c r="Q2053">
        <v>0.13665473971577</v>
      </c>
    </row>
    <row r="2054" spans="1:17" hidden="1" x14ac:dyDescent="0.3">
      <c r="A2054" t="s">
        <v>4295</v>
      </c>
      <c r="B2054" t="s">
        <v>4296</v>
      </c>
      <c r="C2054" t="str">
        <f>IFERROR(VLOOKUP(Table1[[#This Row],[Ticker]],[1]!Table2[[Symbol]:[Industry]],2,FALSE),"-")</f>
        <v>-</v>
      </c>
      <c r="D2054" t="s">
        <v>993</v>
      </c>
      <c r="E2054">
        <v>356.86865942999998</v>
      </c>
      <c r="F2054">
        <v>38.79</v>
      </c>
      <c r="G2054">
        <v>-4.9282185252503501</v>
      </c>
      <c r="H2054">
        <v>-8.7835239119032096</v>
      </c>
      <c r="I2054">
        <v>0.88617167709834899</v>
      </c>
      <c r="J2054">
        <v>-0.75089081865852303</v>
      </c>
      <c r="K2054">
        <v>39.965736208291602</v>
      </c>
      <c r="L2054">
        <v>36.763187937339602</v>
      </c>
      <c r="M2054">
        <v>46.7631118555407</v>
      </c>
      <c r="N2054">
        <v>0.119992287500522</v>
      </c>
      <c r="O2054">
        <v>29.9303944315545</v>
      </c>
      <c r="P2054">
        <v>43.401109057301198</v>
      </c>
      <c r="Q2054">
        <v>3.6596186315167999E-2</v>
      </c>
    </row>
    <row r="2055" spans="1:17" hidden="1" x14ac:dyDescent="0.3">
      <c r="A2055" t="s">
        <v>4297</v>
      </c>
      <c r="B2055" t="s">
        <v>4298</v>
      </c>
      <c r="C2055" t="str">
        <f>IFERROR(VLOOKUP(Table1[[#This Row],[Ticker]],[1]!Table2[[Symbol]:[Industry]],2,FALSE),"-")</f>
        <v>-</v>
      </c>
      <c r="D2055" t="s">
        <v>303</v>
      </c>
      <c r="E2055">
        <v>356.65550048599999</v>
      </c>
      <c r="F2055">
        <v>183.34</v>
      </c>
      <c r="G2055">
        <v>-9.4749274426235797</v>
      </c>
      <c r="H2055">
        <v>-15.7974979522235</v>
      </c>
      <c r="I2055">
        <v>23.207136070222901</v>
      </c>
      <c r="J2055">
        <v>0.121402821981011</v>
      </c>
      <c r="K2055">
        <v>172.27159473691199</v>
      </c>
      <c r="L2055">
        <v>159.94701963662101</v>
      </c>
      <c r="M2055">
        <v>54.748484173544099</v>
      </c>
      <c r="N2055">
        <v>0.64190603621296105</v>
      </c>
      <c r="O2055">
        <v>30.331624304570699</v>
      </c>
      <c r="P2055">
        <v>68.433624253559898</v>
      </c>
      <c r="Q2055">
        <v>7.4863153645659999E-2</v>
      </c>
    </row>
    <row r="2056" spans="1:17" hidden="1" x14ac:dyDescent="0.3">
      <c r="A2056" t="s">
        <v>4299</v>
      </c>
      <c r="B2056" t="s">
        <v>4300</v>
      </c>
      <c r="C2056" t="str">
        <f>IFERROR(VLOOKUP(Table1[[#This Row],[Ticker]],[1]!Table2[[Symbol]:[Industry]],2,FALSE),"-")</f>
        <v>-</v>
      </c>
      <c r="D2056" t="s">
        <v>21</v>
      </c>
      <c r="E2056">
        <v>356.258985516</v>
      </c>
      <c r="F2056">
        <v>245.42</v>
      </c>
      <c r="G2056">
        <v>148.39821349683299</v>
      </c>
      <c r="H2056">
        <v>26.365220610375498</v>
      </c>
      <c r="I2056">
        <v>31.1560313919279</v>
      </c>
      <c r="J2056">
        <v>7.3442808637261603</v>
      </c>
      <c r="K2056">
        <v>193.05669257875601</v>
      </c>
      <c r="L2056">
        <v>169.07531498753099</v>
      </c>
      <c r="M2056">
        <v>79.561796093670694</v>
      </c>
      <c r="N2056">
        <v>2.5529711003715501</v>
      </c>
      <c r="O2056">
        <v>1.41797734495967</v>
      </c>
      <c r="P2056">
        <v>178.253968253968</v>
      </c>
      <c r="Q2056">
        <v>0.123671340107174</v>
      </c>
    </row>
    <row r="2057" spans="1:17" hidden="1" x14ac:dyDescent="0.3">
      <c r="A2057" t="s">
        <v>4301</v>
      </c>
      <c r="B2057" t="s">
        <v>4302</v>
      </c>
      <c r="C2057" t="str">
        <f>IFERROR(VLOOKUP(Table1[[#This Row],[Ticker]],[1]!Table2[[Symbol]:[Industry]],2,FALSE),"-")</f>
        <v>-</v>
      </c>
      <c r="D2057" t="s">
        <v>632</v>
      </c>
      <c r="E2057">
        <v>355.22546399999999</v>
      </c>
      <c r="F2057">
        <v>85.58</v>
      </c>
      <c r="G2057">
        <v>12.1857390187992</v>
      </c>
      <c r="H2057">
        <v>-6.1418704937791997</v>
      </c>
      <c r="I2057">
        <v>-4.0279281160644</v>
      </c>
      <c r="J2057">
        <v>5.3531420701827797</v>
      </c>
      <c r="K2057">
        <v>75.494481393847806</v>
      </c>
      <c r="L2057">
        <v>72.736077182887797</v>
      </c>
      <c r="M2057">
        <v>75.426601947050301</v>
      </c>
      <c r="N2057">
        <v>1.3107573328504201</v>
      </c>
      <c r="O2057">
        <v>19.186725870530399</v>
      </c>
      <c r="P2057">
        <v>63.632887189292497</v>
      </c>
      <c r="Q2057">
        <v>1.1684290698681999E-2</v>
      </c>
    </row>
    <row r="2058" spans="1:17" hidden="1" x14ac:dyDescent="0.3">
      <c r="A2058" t="s">
        <v>4303</v>
      </c>
      <c r="B2058" t="s">
        <v>4304</v>
      </c>
      <c r="C2058" t="str">
        <f>IFERROR(VLOOKUP(Table1[[#This Row],[Ticker]],[1]!Table2[[Symbol]:[Industry]],2,FALSE),"-")</f>
        <v>-</v>
      </c>
      <c r="D2058" t="s">
        <v>51</v>
      </c>
      <c r="E2058">
        <v>355.08853599999998</v>
      </c>
      <c r="F2058">
        <v>42.79</v>
      </c>
      <c r="G2058">
        <v>-76.334804163013004</v>
      </c>
      <c r="H2058">
        <v>4.0719689563677601</v>
      </c>
      <c r="I2058">
        <v>-64.075943989080201</v>
      </c>
      <c r="J2058">
        <v>4.3047016904491402</v>
      </c>
      <c r="K2058">
        <v>39.648488330469903</v>
      </c>
      <c r="L2058">
        <v>53.462927012239398</v>
      </c>
      <c r="M2058">
        <v>77.313381749111201</v>
      </c>
      <c r="N2058">
        <v>1.0563344557516601</v>
      </c>
      <c r="O2058">
        <v>117.223650385604</v>
      </c>
      <c r="P2058">
        <v>22.959770114942501</v>
      </c>
      <c r="Q2058">
        <v>5.0039398879931002E-2</v>
      </c>
    </row>
    <row r="2059" spans="1:17" hidden="1" x14ac:dyDescent="0.3">
      <c r="A2059" t="s">
        <v>4305</v>
      </c>
      <c r="B2059" t="s">
        <v>4306</v>
      </c>
      <c r="C2059" t="str">
        <f>IFERROR(VLOOKUP(Table1[[#This Row],[Ticker]],[1]!Table2[[Symbol]:[Industry]],2,FALSE),"-")</f>
        <v>-</v>
      </c>
      <c r="D2059" t="s">
        <v>262</v>
      </c>
      <c r="E2059">
        <v>354.24540000000002</v>
      </c>
      <c r="F2059">
        <v>1620</v>
      </c>
      <c r="G2059">
        <v>102.702384777749</v>
      </c>
      <c r="H2059">
        <v>6.5631609886868301</v>
      </c>
      <c r="I2059">
        <v>55.610744322607999</v>
      </c>
      <c r="J2059">
        <v>5.5395363117109602</v>
      </c>
      <c r="K2059">
        <v>1487.93195540989</v>
      </c>
      <c r="L2059">
        <v>1181.1474474173799</v>
      </c>
      <c r="M2059">
        <v>52.7050975375588</v>
      </c>
      <c r="N2059">
        <v>0.827372109009468</v>
      </c>
      <c r="O2059">
        <v>4.6481481481481302</v>
      </c>
      <c r="P2059">
        <v>143.60902255638999</v>
      </c>
      <c r="Q2059">
        <v>0.137985566190237</v>
      </c>
    </row>
    <row r="2060" spans="1:17" hidden="1" x14ac:dyDescent="0.3">
      <c r="A2060" t="s">
        <v>4307</v>
      </c>
      <c r="B2060" t="s">
        <v>4308</v>
      </c>
      <c r="C2060" t="str">
        <f>IFERROR(VLOOKUP(Table1[[#This Row],[Ticker]],[1]!Table2[[Symbol]:[Industry]],2,FALSE),"-")</f>
        <v>-</v>
      </c>
      <c r="D2060" t="s">
        <v>262</v>
      </c>
      <c r="E2060">
        <v>353.81509616599999</v>
      </c>
      <c r="F2060">
        <v>128.53</v>
      </c>
      <c r="G2060">
        <v>-30.220095842405701</v>
      </c>
      <c r="H2060">
        <v>-2.50583196274876</v>
      </c>
      <c r="I2060">
        <v>-12.326090416257101</v>
      </c>
      <c r="J2060">
        <v>-3.59413716450086</v>
      </c>
      <c r="K2060">
        <v>130.97327137494699</v>
      </c>
      <c r="L2060">
        <v>128.910836348701</v>
      </c>
      <c r="M2060">
        <v>45.517302454549302</v>
      </c>
      <c r="N2060">
        <v>2.48504876984854</v>
      </c>
      <c r="O2060">
        <v>11.483700303431</v>
      </c>
      <c r="P2060">
        <v>6.57545605306799</v>
      </c>
      <c r="Q2060">
        <v>2.5892215790286E-2</v>
      </c>
    </row>
    <row r="2061" spans="1:17" hidden="1" x14ac:dyDescent="0.3">
      <c r="A2061" t="s">
        <v>4309</v>
      </c>
      <c r="B2061" t="s">
        <v>4310</v>
      </c>
      <c r="C2061" t="str">
        <f>IFERROR(VLOOKUP(Table1[[#This Row],[Ticker]],[1]!Table2[[Symbol]:[Industry]],2,FALSE),"-")</f>
        <v>-</v>
      </c>
      <c r="D2061" t="s">
        <v>303</v>
      </c>
      <c r="E2061">
        <v>353.66705828800002</v>
      </c>
      <c r="F2061">
        <v>204.53</v>
      </c>
      <c r="G2061">
        <v>53.2507806054439</v>
      </c>
      <c r="H2061">
        <v>-1.27110014183731</v>
      </c>
      <c r="I2061">
        <v>-8.3489031727537402</v>
      </c>
      <c r="J2061">
        <v>5.3426186979939203</v>
      </c>
      <c r="K2061">
        <v>193.81789791379401</v>
      </c>
      <c r="L2061">
        <v>167.15685643888</v>
      </c>
      <c r="M2061">
        <v>50.700245693267803</v>
      </c>
      <c r="N2061">
        <v>0.26168855127309798</v>
      </c>
      <c r="O2061">
        <v>16.4523541778712</v>
      </c>
      <c r="P2061">
        <v>112.278152568759</v>
      </c>
    </row>
    <row r="2062" spans="1:17" hidden="1" x14ac:dyDescent="0.3">
      <c r="A2062" t="s">
        <v>4311</v>
      </c>
      <c r="B2062" t="s">
        <v>4312</v>
      </c>
      <c r="C2062" t="str">
        <f>IFERROR(VLOOKUP(Table1[[#This Row],[Ticker]],[1]!Table2[[Symbol]:[Industry]],2,FALSE),"-")</f>
        <v>-</v>
      </c>
      <c r="D2062" t="s">
        <v>1684</v>
      </c>
      <c r="E2062">
        <v>353.22745599999899</v>
      </c>
      <c r="F2062">
        <v>64.06</v>
      </c>
      <c r="G2062">
        <v>-8.4149964632955392</v>
      </c>
      <c r="H2062">
        <v>6.4414308611118298E-2</v>
      </c>
      <c r="I2062">
        <v>2.1430861292416998</v>
      </c>
      <c r="J2062">
        <v>-0.25227396219425002</v>
      </c>
      <c r="K2062">
        <v>63.564076821870898</v>
      </c>
      <c r="L2062">
        <v>60.728696219981103</v>
      </c>
      <c r="M2062">
        <v>59.429581906584403</v>
      </c>
      <c r="N2062">
        <v>0.64628785005547296</v>
      </c>
      <c r="O2062">
        <v>21.760849203871299</v>
      </c>
      <c r="P2062">
        <v>28.505516549648899</v>
      </c>
      <c r="Q2062">
        <v>-2.7277470216565999E-2</v>
      </c>
    </row>
    <row r="2063" spans="1:17" hidden="1" x14ac:dyDescent="0.3">
      <c r="A2063" t="s">
        <v>4313</v>
      </c>
      <c r="B2063" t="s">
        <v>4314</v>
      </c>
      <c r="C2063" t="str">
        <f>IFERROR(VLOOKUP(Table1[[#This Row],[Ticker]],[1]!Table2[[Symbol]:[Industry]],2,FALSE),"-")</f>
        <v>-</v>
      </c>
      <c r="D2063" t="s">
        <v>139</v>
      </c>
      <c r="E2063">
        <v>352.68599999999998</v>
      </c>
      <c r="F2063">
        <v>410.1</v>
      </c>
      <c r="G2063">
        <v>636.39985062403105</v>
      </c>
      <c r="H2063">
        <v>47.393945668671698</v>
      </c>
      <c r="I2063">
        <v>222.18391637348699</v>
      </c>
      <c r="J2063">
        <v>6.7566769441736696</v>
      </c>
      <c r="K2063">
        <v>286.21486327968398</v>
      </c>
      <c r="L2063">
        <v>172.75117372417901</v>
      </c>
      <c r="M2063">
        <v>99.481982452031303</v>
      </c>
      <c r="N2063">
        <v>0.44894095117487598</v>
      </c>
      <c r="O2063">
        <v>0</v>
      </c>
      <c r="P2063">
        <v>780.98818474758298</v>
      </c>
      <c r="Q2063">
        <v>0.17663114709971001</v>
      </c>
    </row>
    <row r="2064" spans="1:17" hidden="1" x14ac:dyDescent="0.3">
      <c r="A2064" t="s">
        <v>4315</v>
      </c>
      <c r="B2064" t="s">
        <v>4316</v>
      </c>
      <c r="C2064" t="str">
        <f>IFERROR(VLOOKUP(Table1[[#This Row],[Ticker]],[1]!Table2[[Symbol]:[Industry]],2,FALSE),"-")</f>
        <v>-</v>
      </c>
      <c r="D2064" t="s">
        <v>1366</v>
      </c>
      <c r="E2064">
        <v>351.41535320000003</v>
      </c>
      <c r="F2064">
        <v>266.8</v>
      </c>
      <c r="G2064">
        <v>122.79576039438</v>
      </c>
      <c r="H2064">
        <v>-17.377090088373802</v>
      </c>
      <c r="I2064">
        <v>-42.258699764657798</v>
      </c>
      <c r="J2064">
        <v>-7.6946620037604596</v>
      </c>
      <c r="K2064">
        <v>308.51794783229599</v>
      </c>
      <c r="L2064">
        <v>289.07813427593697</v>
      </c>
      <c r="M2064">
        <v>34.272613750232203</v>
      </c>
      <c r="N2064">
        <v>3.5815934788325001</v>
      </c>
      <c r="O2064">
        <v>70.502248875562202</v>
      </c>
      <c r="P2064">
        <v>180.69437138348201</v>
      </c>
      <c r="Q2064">
        <v>0.13874510348379099</v>
      </c>
    </row>
    <row r="2065" spans="1:17" hidden="1" x14ac:dyDescent="0.3">
      <c r="A2065" t="s">
        <v>4317</v>
      </c>
      <c r="B2065" t="s">
        <v>4318</v>
      </c>
      <c r="C2065" t="str">
        <f>IFERROR(VLOOKUP(Table1[[#This Row],[Ticker]],[1]!Table2[[Symbol]:[Industry]],2,FALSE),"-")</f>
        <v>-</v>
      </c>
      <c r="D2065" t="s">
        <v>528</v>
      </c>
      <c r="E2065">
        <v>351.23496</v>
      </c>
      <c r="F2065">
        <v>166.62</v>
      </c>
      <c r="G2065">
        <v>967.77270374088903</v>
      </c>
      <c r="H2065">
        <v>89.032196967433407</v>
      </c>
      <c r="I2065">
        <v>247.16946637808999</v>
      </c>
      <c r="J2065">
        <v>13.0335594118475</v>
      </c>
      <c r="K2065">
        <v>110.749956759517</v>
      </c>
      <c r="L2065">
        <v>73.274137200600407</v>
      </c>
      <c r="M2065">
        <v>89.464893779089707</v>
      </c>
      <c r="N2065">
        <v>1.62313010685103</v>
      </c>
      <c r="O2065">
        <v>0.282078982114986</v>
      </c>
      <c r="P2065">
        <v>1381.06666666666</v>
      </c>
    </row>
    <row r="2066" spans="1:17" hidden="1" x14ac:dyDescent="0.3">
      <c r="A2066" t="s">
        <v>4319</v>
      </c>
      <c r="B2066" t="s">
        <v>4320</v>
      </c>
      <c r="C2066" t="str">
        <f>IFERROR(VLOOKUP(Table1[[#This Row],[Ticker]],[1]!Table2[[Symbol]:[Industry]],2,FALSE),"-")</f>
        <v>-</v>
      </c>
      <c r="D2066" t="s">
        <v>51</v>
      </c>
      <c r="E2066">
        <v>350.178471</v>
      </c>
      <c r="F2066">
        <v>299.7</v>
      </c>
      <c r="G2066">
        <v>212.580259868094</v>
      </c>
      <c r="H2066">
        <v>30.943975682975999</v>
      </c>
      <c r="I2066">
        <v>57.438142017164303</v>
      </c>
      <c r="J2066">
        <v>-1.01143295211035</v>
      </c>
      <c r="K2066">
        <v>238.05426041440899</v>
      </c>
      <c r="L2066">
        <v>181.72822707878299</v>
      </c>
      <c r="M2066">
        <v>75.388432944334994</v>
      </c>
      <c r="N2066">
        <v>1.83097762984751</v>
      </c>
      <c r="O2066">
        <v>0.46713380046714498</v>
      </c>
      <c r="P2066">
        <v>248.488372093023</v>
      </c>
      <c r="Q2066">
        <v>0.17762515564992901</v>
      </c>
    </row>
    <row r="2067" spans="1:17" hidden="1" x14ac:dyDescent="0.3">
      <c r="A2067" t="s">
        <v>4321</v>
      </c>
      <c r="B2067" t="s">
        <v>4322</v>
      </c>
      <c r="C2067" t="str">
        <f>IFERROR(VLOOKUP(Table1[[#This Row],[Ticker]],[1]!Table2[[Symbol]:[Industry]],2,FALSE),"-")</f>
        <v>-</v>
      </c>
      <c r="D2067" t="s">
        <v>193</v>
      </c>
      <c r="E2067">
        <v>349.89803819999997</v>
      </c>
      <c r="F2067">
        <v>689.25</v>
      </c>
      <c r="G2067">
        <v>-40.249670513764599</v>
      </c>
      <c r="H2067">
        <v>3.8669610681426798</v>
      </c>
      <c r="I2067">
        <v>-10.9816405652314</v>
      </c>
      <c r="J2067">
        <v>-0.35174163847206902</v>
      </c>
      <c r="K2067">
        <v>661.82134761368798</v>
      </c>
      <c r="L2067">
        <v>647.36428678286904</v>
      </c>
      <c r="M2067">
        <v>55.711590796503799</v>
      </c>
      <c r="N2067">
        <v>0.74335052345383101</v>
      </c>
      <c r="O2067">
        <v>24.983677910772499</v>
      </c>
      <c r="P2067">
        <v>37.85</v>
      </c>
      <c r="Q2067">
        <v>9.0923238296564998E-2</v>
      </c>
    </row>
    <row r="2068" spans="1:17" hidden="1" x14ac:dyDescent="0.3">
      <c r="A2068" t="s">
        <v>4323</v>
      </c>
      <c r="B2068" t="s">
        <v>4324</v>
      </c>
      <c r="C2068" t="str">
        <f>IFERROR(VLOOKUP(Table1[[#This Row],[Ticker]],[1]!Table2[[Symbol]:[Industry]],2,FALSE),"-")</f>
        <v>-</v>
      </c>
      <c r="D2068" t="s">
        <v>127</v>
      </c>
      <c r="E2068">
        <v>349.70906530000002</v>
      </c>
      <c r="F2068">
        <v>134.5</v>
      </c>
      <c r="G2068">
        <v>-17.772421423800999</v>
      </c>
      <c r="H2068">
        <v>-2.4528829988215701</v>
      </c>
      <c r="I2068">
        <v>-6.4188420530865899</v>
      </c>
      <c r="J2068">
        <v>-1.9324206780773501</v>
      </c>
      <c r="K2068">
        <v>136.12492162652001</v>
      </c>
      <c r="L2068">
        <v>133.228994166631</v>
      </c>
      <c r="M2068">
        <v>53.804919541529998</v>
      </c>
      <c r="N2068">
        <v>0.39126637554585098</v>
      </c>
      <c r="O2068">
        <v>36.802973977695103</v>
      </c>
      <c r="P2068">
        <v>26.8867924528301</v>
      </c>
      <c r="Q2068">
        <v>1.0247084820458999E-2</v>
      </c>
    </row>
    <row r="2069" spans="1:17" hidden="1" x14ac:dyDescent="0.3">
      <c r="A2069" t="s">
        <v>4325</v>
      </c>
      <c r="B2069" t="s">
        <v>4326</v>
      </c>
      <c r="C2069" t="str">
        <f>IFERROR(VLOOKUP(Table1[[#This Row],[Ticker]],[1]!Table2[[Symbol]:[Industry]],2,FALSE),"-")</f>
        <v>-</v>
      </c>
      <c r="D2069" t="s">
        <v>51</v>
      </c>
      <c r="E2069">
        <v>349.63317599999999</v>
      </c>
      <c r="F2069">
        <v>304.05</v>
      </c>
      <c r="G2069">
        <v>9.6167223070857801</v>
      </c>
      <c r="H2069">
        <v>1.53171369748343</v>
      </c>
      <c r="I2069">
        <v>57.064550148273099</v>
      </c>
      <c r="J2069">
        <v>11.4708916376066</v>
      </c>
      <c r="K2069">
        <v>264.25145059868203</v>
      </c>
      <c r="L2069">
        <v>209.77989417423601</v>
      </c>
      <c r="M2069">
        <v>63.414591723044197</v>
      </c>
      <c r="N2069">
        <v>0.741721854304635</v>
      </c>
      <c r="O2069">
        <v>6.8903140930767801</v>
      </c>
      <c r="P2069">
        <v>123.566176470588</v>
      </c>
    </row>
    <row r="2070" spans="1:17" hidden="1" x14ac:dyDescent="0.3">
      <c r="A2070" t="s">
        <v>4327</v>
      </c>
      <c r="B2070" t="s">
        <v>4328</v>
      </c>
      <c r="C2070" t="str">
        <f>IFERROR(VLOOKUP(Table1[[#This Row],[Ticker]],[1]!Table2[[Symbol]:[Industry]],2,FALSE),"-")</f>
        <v>-</v>
      </c>
      <c r="D2070" t="s">
        <v>130</v>
      </c>
      <c r="E2070">
        <v>349.49065080000003</v>
      </c>
      <c r="F2070">
        <v>38.799999999999997</v>
      </c>
      <c r="G2070">
        <v>99.187928832003706</v>
      </c>
      <c r="H2070">
        <v>18.887887243232399</v>
      </c>
      <c r="I2070">
        <v>9.4268495268152108</v>
      </c>
      <c r="J2070">
        <v>18.995398380022099</v>
      </c>
      <c r="K2070">
        <v>30.0512248510571</v>
      </c>
      <c r="L2070">
        <v>26.457610668800701</v>
      </c>
      <c r="M2070">
        <v>85.548105989077797</v>
      </c>
      <c r="N2070">
        <v>1.8017165132355499</v>
      </c>
      <c r="O2070">
        <v>5.1546391752577296</v>
      </c>
      <c r="P2070">
        <v>150.16118633139899</v>
      </c>
      <c r="Q2070">
        <v>8.4466316257114996E-2</v>
      </c>
    </row>
    <row r="2071" spans="1:17" hidden="1" x14ac:dyDescent="0.3">
      <c r="A2071" t="s">
        <v>4329</v>
      </c>
      <c r="B2071" t="s">
        <v>4330</v>
      </c>
      <c r="C2071" t="str">
        <f>IFERROR(VLOOKUP(Table1[[#This Row],[Ticker]],[1]!Table2[[Symbol]:[Industry]],2,FALSE),"-")</f>
        <v>-</v>
      </c>
      <c r="D2071" t="s">
        <v>368</v>
      </c>
      <c r="E2071">
        <v>346.32028874999997</v>
      </c>
      <c r="F2071">
        <v>165.05</v>
      </c>
      <c r="G2071">
        <v>-63.033892408956198</v>
      </c>
      <c r="H2071">
        <v>-6.41450797571901</v>
      </c>
      <c r="I2071">
        <v>-45.879081640902101</v>
      </c>
      <c r="J2071">
        <v>-3.6974032318306298</v>
      </c>
      <c r="K2071">
        <v>171.191339735752</v>
      </c>
      <c r="M2071">
        <v>56.258140835937297</v>
      </c>
      <c r="N2071">
        <v>0.75241706161137401</v>
      </c>
      <c r="O2071">
        <v>65.404422902150799</v>
      </c>
      <c r="P2071">
        <v>10.033333333333299</v>
      </c>
    </row>
    <row r="2072" spans="1:17" hidden="1" x14ac:dyDescent="0.3">
      <c r="A2072" t="s">
        <v>4331</v>
      </c>
      <c r="B2072" t="s">
        <v>4332</v>
      </c>
      <c r="C2072" t="str">
        <f>IFERROR(VLOOKUP(Table1[[#This Row],[Ticker]],[1]!Table2[[Symbol]:[Industry]],2,FALSE),"-")</f>
        <v>-</v>
      </c>
      <c r="D2072" t="s">
        <v>306</v>
      </c>
      <c r="E2072">
        <v>345.00056343</v>
      </c>
      <c r="F2072">
        <v>441.15</v>
      </c>
      <c r="G2072">
        <v>-23.185877559927501</v>
      </c>
      <c r="H2072">
        <v>-11.2574256093343</v>
      </c>
      <c r="I2072">
        <v>-16.631693118000101</v>
      </c>
      <c r="J2072">
        <v>-3.1438318032592099</v>
      </c>
      <c r="K2072">
        <v>480.41247461461501</v>
      </c>
      <c r="L2072">
        <v>479.51911988915202</v>
      </c>
      <c r="M2072">
        <v>34.425016367644403</v>
      </c>
      <c r="N2072">
        <v>1.1334665912153801</v>
      </c>
      <c r="O2072">
        <v>33.061317012354003</v>
      </c>
      <c r="P2072">
        <v>9.9850411368735905</v>
      </c>
      <c r="Q2072">
        <v>4.4775901191929E-2</v>
      </c>
    </row>
    <row r="2073" spans="1:17" hidden="1" x14ac:dyDescent="0.3">
      <c r="A2073" t="s">
        <v>4333</v>
      </c>
      <c r="B2073" t="s">
        <v>4334</v>
      </c>
      <c r="C2073" t="str">
        <f>IFERROR(VLOOKUP(Table1[[#This Row],[Ticker]],[1]!Table2[[Symbol]:[Industry]],2,FALSE),"-")</f>
        <v>-</v>
      </c>
      <c r="D2073" t="s">
        <v>139</v>
      </c>
      <c r="E2073">
        <v>344.35268000000002</v>
      </c>
      <c r="F2073">
        <v>198.56</v>
      </c>
      <c r="G2073">
        <v>-24.574736729562801</v>
      </c>
      <c r="H2073">
        <v>3.6673142339546101</v>
      </c>
      <c r="I2073">
        <v>-20.282977966273599</v>
      </c>
      <c r="J2073">
        <v>8.6402361335209896</v>
      </c>
      <c r="K2073">
        <v>180.366427226437</v>
      </c>
      <c r="L2073">
        <v>186.535077201939</v>
      </c>
      <c r="M2073">
        <v>81.643749660599497</v>
      </c>
      <c r="N2073">
        <v>2.4168653228727899</v>
      </c>
      <c r="O2073">
        <v>20.341458501208699</v>
      </c>
      <c r="P2073">
        <v>22.530083307620998</v>
      </c>
      <c r="Q2073">
        <v>-4.1014533320162999E-2</v>
      </c>
    </row>
    <row r="2074" spans="1:17" hidden="1" x14ac:dyDescent="0.3">
      <c r="A2074" t="s">
        <v>4335</v>
      </c>
      <c r="B2074" t="s">
        <v>4336</v>
      </c>
      <c r="C2074" t="str">
        <f>IFERROR(VLOOKUP(Table1[[#This Row],[Ticker]],[1]!Table2[[Symbol]:[Industry]],2,FALSE),"-")</f>
        <v>-</v>
      </c>
      <c r="D2074" t="s">
        <v>151</v>
      </c>
      <c r="E2074">
        <v>343.98</v>
      </c>
      <c r="F2074">
        <v>245.7</v>
      </c>
      <c r="G2074">
        <v>189.44249085690001</v>
      </c>
      <c r="H2074">
        <v>-18.633016812511698</v>
      </c>
      <c r="I2074">
        <v>85.045534884159096</v>
      </c>
      <c r="J2074">
        <v>-7.2176644922020303</v>
      </c>
      <c r="K2074">
        <v>243.990824956241</v>
      </c>
      <c r="L2074">
        <v>179.32770328017301</v>
      </c>
      <c r="M2074">
        <v>33.0917184115834</v>
      </c>
      <c r="N2074">
        <v>0.68111740340076099</v>
      </c>
      <c r="O2074">
        <v>26.296296296296301</v>
      </c>
      <c r="P2074">
        <v>231.13207547169799</v>
      </c>
      <c r="Q2074">
        <v>0.14030411683584301</v>
      </c>
    </row>
    <row r="2075" spans="1:17" hidden="1" x14ac:dyDescent="0.3">
      <c r="A2075" t="s">
        <v>4337</v>
      </c>
      <c r="B2075" t="s">
        <v>4338</v>
      </c>
      <c r="C2075" t="str">
        <f>IFERROR(VLOOKUP(Table1[[#This Row],[Ticker]],[1]!Table2[[Symbol]:[Industry]],2,FALSE),"-")</f>
        <v>-</v>
      </c>
      <c r="D2075" t="s">
        <v>156</v>
      </c>
      <c r="E2075">
        <v>343.94112000000001</v>
      </c>
      <c r="F2075">
        <v>12.44</v>
      </c>
      <c r="G2075">
        <v>9.1386586506868195</v>
      </c>
      <c r="H2075">
        <v>-11.0987839289535</v>
      </c>
      <c r="I2075">
        <v>-11.149923580916999</v>
      </c>
      <c r="J2075">
        <v>-4.57496871267504</v>
      </c>
      <c r="K2075">
        <v>12.4405483736655</v>
      </c>
      <c r="L2075">
        <v>12.1360695556784</v>
      </c>
      <c r="M2075">
        <v>47.016818970809403</v>
      </c>
      <c r="N2075">
        <v>0.65936206183584301</v>
      </c>
      <c r="O2075">
        <v>71.623794212218598</v>
      </c>
      <c r="P2075">
        <v>42.988505747126403</v>
      </c>
      <c r="Q2075">
        <v>2.8733498735120998E-2</v>
      </c>
    </row>
    <row r="2076" spans="1:17" hidden="1" x14ac:dyDescent="0.3">
      <c r="A2076" t="s">
        <v>4339</v>
      </c>
      <c r="B2076" t="s">
        <v>4340</v>
      </c>
      <c r="C2076" t="str">
        <f>IFERROR(VLOOKUP(Table1[[#This Row],[Ticker]],[1]!Table2[[Symbol]:[Industry]],2,FALSE),"-")</f>
        <v>-</v>
      </c>
      <c r="D2076" t="s">
        <v>1190</v>
      </c>
      <c r="E2076">
        <v>343.70902799999999</v>
      </c>
      <c r="F2076">
        <v>140.4</v>
      </c>
      <c r="G2076">
        <v>338.144245242865</v>
      </c>
      <c r="H2076">
        <v>-13.4855951105186</v>
      </c>
      <c r="I2076">
        <v>88.128694117056199</v>
      </c>
      <c r="J2076">
        <v>7.9798451833832997</v>
      </c>
      <c r="K2076">
        <v>132.010942270832</v>
      </c>
      <c r="L2076">
        <v>97.349527659578001</v>
      </c>
      <c r="M2076">
        <v>56.926371343655198</v>
      </c>
      <c r="N2076">
        <v>0.206826484214507</v>
      </c>
      <c r="O2076">
        <v>21.972934472934401</v>
      </c>
      <c r="P2076">
        <v>396.99115044247702</v>
      </c>
      <c r="Q2076">
        <v>0.31984225892575402</v>
      </c>
    </row>
    <row r="2077" spans="1:17" hidden="1" x14ac:dyDescent="0.3">
      <c r="A2077" t="s">
        <v>4341</v>
      </c>
      <c r="B2077" t="s">
        <v>4342</v>
      </c>
      <c r="C2077" t="str">
        <f>IFERROR(VLOOKUP(Table1[[#This Row],[Ticker]],[1]!Table2[[Symbol]:[Industry]],2,FALSE),"-")</f>
        <v>-</v>
      </c>
      <c r="D2077" t="s">
        <v>385</v>
      </c>
      <c r="E2077">
        <v>342.13365978100001</v>
      </c>
      <c r="F2077">
        <v>193.37</v>
      </c>
      <c r="G2077">
        <v>-52.538681586402703</v>
      </c>
      <c r="H2077">
        <v>1.41852429591494</v>
      </c>
      <c r="I2077">
        <v>-11.6188739420337</v>
      </c>
      <c r="J2077">
        <v>3.5581526514107897E-2</v>
      </c>
      <c r="K2077">
        <v>187.82911565153401</v>
      </c>
      <c r="L2077">
        <v>196.24559148054601</v>
      </c>
      <c r="M2077">
        <v>61.641283010863802</v>
      </c>
      <c r="N2077">
        <v>0.59270785010286098</v>
      </c>
      <c r="O2077">
        <v>38.258261364223998</v>
      </c>
      <c r="P2077">
        <v>33.773780698720103</v>
      </c>
      <c r="Q2077">
        <v>-8.2478319655258994E-2</v>
      </c>
    </row>
    <row r="2078" spans="1:17" hidden="1" x14ac:dyDescent="0.3">
      <c r="A2078" t="s">
        <v>4343</v>
      </c>
      <c r="B2078" t="s">
        <v>4344</v>
      </c>
      <c r="C2078" t="str">
        <f>IFERROR(VLOOKUP(Table1[[#This Row],[Ticker]],[1]!Table2[[Symbol]:[Industry]],2,FALSE),"-")</f>
        <v>-</v>
      </c>
      <c r="D2078" t="s">
        <v>306</v>
      </c>
      <c r="E2078">
        <v>342.04542520000001</v>
      </c>
      <c r="F2078">
        <v>50.92</v>
      </c>
      <c r="G2078">
        <v>50.647612843007302</v>
      </c>
      <c r="H2078">
        <v>-17.294906646815299</v>
      </c>
      <c r="I2078">
        <v>-17.5411607709901</v>
      </c>
      <c r="J2078">
        <v>-6.0883378956572702</v>
      </c>
      <c r="K2078">
        <v>51.870099934697201</v>
      </c>
      <c r="L2078">
        <v>46.078581137602797</v>
      </c>
      <c r="M2078">
        <v>33.623707739436199</v>
      </c>
      <c r="N2078">
        <v>0.48501204981856699</v>
      </c>
      <c r="O2078">
        <v>29.516889238020401</v>
      </c>
      <c r="P2078">
        <v>81.532976827094402</v>
      </c>
      <c r="Q2078">
        <v>3.6083045467253001E-2</v>
      </c>
    </row>
    <row r="2079" spans="1:17" hidden="1" x14ac:dyDescent="0.3">
      <c r="A2079" t="s">
        <v>4345</v>
      </c>
      <c r="B2079" t="s">
        <v>4346</v>
      </c>
      <c r="C2079" t="str">
        <f>IFERROR(VLOOKUP(Table1[[#This Row],[Ticker]],[1]!Table2[[Symbol]:[Industry]],2,FALSE),"-")</f>
        <v>-</v>
      </c>
      <c r="D2079" t="s">
        <v>561</v>
      </c>
      <c r="E2079">
        <v>341.81389374999998</v>
      </c>
      <c r="F2079">
        <v>259.7</v>
      </c>
      <c r="G2079">
        <v>62.057096055273199</v>
      </c>
      <c r="H2079">
        <v>45.439172305393903</v>
      </c>
      <c r="I2079">
        <v>11.855410926986799</v>
      </c>
      <c r="J2079">
        <v>6.7038237459843399</v>
      </c>
      <c r="K2079">
        <v>213.30329838827799</v>
      </c>
      <c r="L2079">
        <v>180.93847799016999</v>
      </c>
      <c r="M2079">
        <v>70.349716720642306</v>
      </c>
      <c r="N2079">
        <v>0.89604173181718305</v>
      </c>
      <c r="O2079">
        <v>3.1959953792837799</v>
      </c>
      <c r="P2079">
        <v>115.42928245541199</v>
      </c>
      <c r="Q2079">
        <v>5.5922200334468999E-2</v>
      </c>
    </row>
    <row r="2080" spans="1:17" hidden="1" x14ac:dyDescent="0.3">
      <c r="A2080" t="s">
        <v>4347</v>
      </c>
      <c r="B2080" t="s">
        <v>4348</v>
      </c>
      <c r="C2080" t="str">
        <f>IFERROR(VLOOKUP(Table1[[#This Row],[Ticker]],[1]!Table2[[Symbol]:[Industry]],2,FALSE),"-")</f>
        <v>-</v>
      </c>
      <c r="D2080" t="s">
        <v>528</v>
      </c>
      <c r="E2080">
        <v>341.04700000000003</v>
      </c>
      <c r="F2080">
        <v>410.9</v>
      </c>
      <c r="G2080">
        <v>472.54858478252203</v>
      </c>
      <c r="H2080">
        <v>36.783560544436099</v>
      </c>
      <c r="I2080">
        <v>66.574797721216399</v>
      </c>
      <c r="J2080">
        <v>-16.284221166075</v>
      </c>
      <c r="K2080">
        <v>339.63222499695001</v>
      </c>
      <c r="L2080">
        <v>244.17561328443099</v>
      </c>
      <c r="M2080">
        <v>55.325444790022502</v>
      </c>
      <c r="N2080">
        <v>3.1063311897224302</v>
      </c>
      <c r="O2080">
        <v>27.159892917984902</v>
      </c>
      <c r="P2080">
        <v>539.03576982892605</v>
      </c>
      <c r="Q2080">
        <v>0.21311033745049399</v>
      </c>
    </row>
    <row r="2081" spans="1:17" hidden="1" x14ac:dyDescent="0.3">
      <c r="A2081" t="s">
        <v>4349</v>
      </c>
      <c r="B2081" t="s">
        <v>4350</v>
      </c>
      <c r="C2081" t="str">
        <f>IFERROR(VLOOKUP(Table1[[#This Row],[Ticker]],[1]!Table2[[Symbol]:[Industry]],2,FALSE),"-")</f>
        <v>-</v>
      </c>
      <c r="D2081" t="s">
        <v>368</v>
      </c>
      <c r="E2081">
        <v>340.39834400000001</v>
      </c>
      <c r="F2081">
        <v>164.45</v>
      </c>
      <c r="G2081">
        <v>-15.8522885526283</v>
      </c>
      <c r="H2081">
        <v>-15.874792722815799</v>
      </c>
      <c r="I2081">
        <v>-28.583296930256701</v>
      </c>
      <c r="J2081">
        <v>-8.9990639823377396</v>
      </c>
      <c r="K2081">
        <v>155.271339476039</v>
      </c>
      <c r="L2081">
        <v>165.01837555466801</v>
      </c>
      <c r="M2081">
        <v>71.211504935835094</v>
      </c>
      <c r="N2081">
        <v>2.56184305255579</v>
      </c>
      <c r="O2081">
        <v>50.7145028884159</v>
      </c>
      <c r="P2081">
        <v>32.567513099556599</v>
      </c>
    </row>
    <row r="2082" spans="1:17" hidden="1" x14ac:dyDescent="0.3">
      <c r="A2082" t="s">
        <v>4351</v>
      </c>
      <c r="B2082" t="s">
        <v>4352</v>
      </c>
      <c r="C2082" t="str">
        <f>IFERROR(VLOOKUP(Table1[[#This Row],[Ticker]],[1]!Table2[[Symbol]:[Industry]],2,FALSE),"-")</f>
        <v>-</v>
      </c>
      <c r="D2082" t="s">
        <v>46</v>
      </c>
      <c r="E2082">
        <v>340.3125</v>
      </c>
      <c r="F2082">
        <v>36.299999999999997</v>
      </c>
      <c r="G2082">
        <v>84.009131338702105</v>
      </c>
      <c r="H2082">
        <v>16.6741547550787</v>
      </c>
      <c r="I2082">
        <v>53.558597995652498</v>
      </c>
      <c r="J2082">
        <v>-8.9066338810191397</v>
      </c>
      <c r="K2082">
        <v>32.011761159791597</v>
      </c>
      <c r="L2082">
        <v>25.1772696412574</v>
      </c>
      <c r="M2082">
        <v>49.393704024018099</v>
      </c>
      <c r="N2082">
        <v>1.16234062791045</v>
      </c>
      <c r="O2082">
        <v>10.330578512396601</v>
      </c>
      <c r="P2082">
        <v>122.790507364975</v>
      </c>
      <c r="Q2082">
        <v>0.170439928157572</v>
      </c>
    </row>
    <row r="2083" spans="1:17" hidden="1" x14ac:dyDescent="0.3">
      <c r="A2083" t="s">
        <v>4353</v>
      </c>
      <c r="B2083" t="s">
        <v>4354</v>
      </c>
      <c r="C2083" t="str">
        <f>IFERROR(VLOOKUP(Table1[[#This Row],[Ticker]],[1]!Table2[[Symbol]:[Industry]],2,FALSE),"-")</f>
        <v>-</v>
      </c>
      <c r="D2083" t="s">
        <v>121</v>
      </c>
      <c r="E2083">
        <v>339.81533578</v>
      </c>
      <c r="F2083">
        <v>424.3</v>
      </c>
      <c r="G2083">
        <v>3.3206419785843502</v>
      </c>
      <c r="H2083">
        <v>11.8681082523958</v>
      </c>
      <c r="I2083">
        <v>7.5143839610543104</v>
      </c>
      <c r="J2083">
        <v>6.4032060160690802</v>
      </c>
      <c r="K2083">
        <v>375.10737025499799</v>
      </c>
      <c r="L2083">
        <v>360.16349383331698</v>
      </c>
      <c r="M2083">
        <v>62.948797907787203</v>
      </c>
      <c r="N2083">
        <v>2.1837819720552099</v>
      </c>
      <c r="O2083">
        <v>10.7706811218477</v>
      </c>
      <c r="P2083">
        <v>46.310344827586199</v>
      </c>
      <c r="Q2083">
        <v>1.9451834115292999E-2</v>
      </c>
    </row>
    <row r="2084" spans="1:17" hidden="1" x14ac:dyDescent="0.3">
      <c r="A2084" t="s">
        <v>4355</v>
      </c>
      <c r="B2084" t="s">
        <v>4356</v>
      </c>
      <c r="C2084" t="str">
        <f>IFERROR(VLOOKUP(Table1[[#This Row],[Ticker]],[1]!Table2[[Symbol]:[Industry]],2,FALSE),"-")</f>
        <v>-</v>
      </c>
      <c r="D2084" t="s">
        <v>92</v>
      </c>
      <c r="E2084">
        <v>339.35747900000001</v>
      </c>
      <c r="F2084">
        <v>154.1</v>
      </c>
      <c r="G2084">
        <v>-10.026827852002199</v>
      </c>
      <c r="H2084">
        <v>16.383716317521799</v>
      </c>
      <c r="I2084">
        <v>-30.7328588826973</v>
      </c>
      <c r="J2084">
        <v>13.614297268725499</v>
      </c>
      <c r="K2084">
        <v>137.51613895649101</v>
      </c>
      <c r="L2084">
        <v>149.837548282283</v>
      </c>
      <c r="M2084">
        <v>84.269154188605697</v>
      </c>
      <c r="N2084">
        <v>1.7641369038460299</v>
      </c>
      <c r="O2084">
        <v>64.633354964308893</v>
      </c>
      <c r="P2084">
        <v>37.712243074173301</v>
      </c>
      <c r="Q2084">
        <v>3.1489160740782E-2</v>
      </c>
    </row>
    <row r="2085" spans="1:17" hidden="1" x14ac:dyDescent="0.3">
      <c r="A2085" t="s">
        <v>4357</v>
      </c>
      <c r="B2085" t="s">
        <v>4358</v>
      </c>
      <c r="C2085" t="str">
        <f>IFERROR(VLOOKUP(Table1[[#This Row],[Ticker]],[1]!Table2[[Symbol]:[Industry]],2,FALSE),"-")</f>
        <v>-</v>
      </c>
      <c r="D2085" t="s">
        <v>473</v>
      </c>
      <c r="E2085">
        <v>338.38620790599998</v>
      </c>
      <c r="F2085">
        <v>130.18</v>
      </c>
      <c r="G2085">
        <v>-12.523623166327701</v>
      </c>
      <c r="H2085">
        <v>-2.8567658402534901</v>
      </c>
      <c r="I2085">
        <v>-11.3541164297186</v>
      </c>
      <c r="J2085">
        <v>5.4137648009562502</v>
      </c>
      <c r="K2085">
        <v>129.78737311345401</v>
      </c>
      <c r="L2085">
        <v>124.617474635359</v>
      </c>
      <c r="M2085">
        <v>54.995686337389401</v>
      </c>
      <c r="N2085">
        <v>0.133773284377633</v>
      </c>
      <c r="O2085">
        <v>36.242126286679898</v>
      </c>
      <c r="P2085">
        <v>28.827313211281499</v>
      </c>
      <c r="Q2085">
        <v>-2.7921182267710001E-3</v>
      </c>
    </row>
    <row r="2086" spans="1:17" hidden="1" x14ac:dyDescent="0.3">
      <c r="A2086" t="s">
        <v>4359</v>
      </c>
      <c r="B2086" t="s">
        <v>4360</v>
      </c>
      <c r="C2086" t="str">
        <f>IFERROR(VLOOKUP(Table1[[#This Row],[Ticker]],[1]!Table2[[Symbol]:[Industry]],2,FALSE),"-")</f>
        <v>-</v>
      </c>
      <c r="D2086" t="s">
        <v>359</v>
      </c>
      <c r="E2086">
        <v>336.93036999999998</v>
      </c>
      <c r="F2086">
        <v>301</v>
      </c>
      <c r="G2086">
        <v>-24.241719669415101</v>
      </c>
      <c r="H2086">
        <v>-2.9388942381713701</v>
      </c>
      <c r="I2086">
        <v>-23.8972856323904</v>
      </c>
      <c r="J2086">
        <v>-3.20767101646602</v>
      </c>
      <c r="K2086">
        <v>291.605872082308</v>
      </c>
      <c r="L2086">
        <v>293.07811237562498</v>
      </c>
      <c r="M2086">
        <v>48.110518276151303</v>
      </c>
      <c r="N2086">
        <v>0.48143558221385002</v>
      </c>
      <c r="O2086">
        <v>34.534883720930203</v>
      </c>
      <c r="P2086">
        <v>39.999999999999901</v>
      </c>
      <c r="Q2086">
        <v>8.5620755462855996E-2</v>
      </c>
    </row>
    <row r="2087" spans="1:17" hidden="1" x14ac:dyDescent="0.3">
      <c r="A2087" t="s">
        <v>4361</v>
      </c>
      <c r="B2087" t="s">
        <v>4362</v>
      </c>
      <c r="C2087" t="str">
        <f>IFERROR(VLOOKUP(Table1[[#This Row],[Ticker]],[1]!Table2[[Symbol]:[Industry]],2,FALSE),"-")</f>
        <v>-</v>
      </c>
      <c r="D2087" t="s">
        <v>300</v>
      </c>
      <c r="E2087">
        <v>336.13471762</v>
      </c>
      <c r="F2087">
        <v>34.81</v>
      </c>
      <c r="G2087">
        <v>-25.634197870906799</v>
      </c>
      <c r="H2087">
        <v>8.6940862825210505</v>
      </c>
      <c r="I2087">
        <v>-27.79850496469</v>
      </c>
      <c r="J2087">
        <v>9.2383659404152496</v>
      </c>
      <c r="K2087">
        <v>34.230068834852403</v>
      </c>
      <c r="L2087">
        <v>35.286899825197203</v>
      </c>
      <c r="M2087">
        <v>47.514281633513903</v>
      </c>
      <c r="N2087">
        <v>1.3964289063002699</v>
      </c>
      <c r="O2087">
        <v>26.400459638034999</v>
      </c>
      <c r="P2087">
        <v>23.221238938053101</v>
      </c>
    </row>
    <row r="2088" spans="1:17" hidden="1" x14ac:dyDescent="0.3">
      <c r="A2088" t="s">
        <v>4363</v>
      </c>
      <c r="B2088" t="s">
        <v>4364</v>
      </c>
      <c r="C2088" t="str">
        <f>IFERROR(VLOOKUP(Table1[[#This Row],[Ticker]],[1]!Table2[[Symbol]:[Industry]],2,FALSE),"-")</f>
        <v>-</v>
      </c>
      <c r="D2088" t="s">
        <v>262</v>
      </c>
      <c r="E2088">
        <v>335.92286000000001</v>
      </c>
      <c r="F2088">
        <v>681.8</v>
      </c>
      <c r="G2088">
        <v>54.938932869915298</v>
      </c>
      <c r="H2088">
        <v>2.9878468041998101</v>
      </c>
      <c r="I2088">
        <v>3.5678145375227199</v>
      </c>
      <c r="J2088">
        <v>1.5027589805066901</v>
      </c>
      <c r="K2088">
        <v>657.13572203519902</v>
      </c>
      <c r="L2088">
        <v>576.98778824892395</v>
      </c>
      <c r="M2088">
        <v>53.456064626601901</v>
      </c>
      <c r="N2088">
        <v>0.938438362859779</v>
      </c>
      <c r="O2088">
        <v>8.3602229392783798</v>
      </c>
      <c r="P2088">
        <v>123.467715503113</v>
      </c>
      <c r="Q2088">
        <v>0.159453381832275</v>
      </c>
    </row>
    <row r="2089" spans="1:17" hidden="1" x14ac:dyDescent="0.3">
      <c r="A2089" t="s">
        <v>4365</v>
      </c>
      <c r="B2089" t="s">
        <v>4366</v>
      </c>
      <c r="C2089" t="str">
        <f>IFERROR(VLOOKUP(Table1[[#This Row],[Ticker]],[1]!Table2[[Symbol]:[Industry]],2,FALSE),"-")</f>
        <v>-</v>
      </c>
      <c r="D2089" t="s">
        <v>21</v>
      </c>
      <c r="E2089">
        <v>335.88174059800002</v>
      </c>
      <c r="F2089">
        <v>143.02000000000001</v>
      </c>
      <c r="G2089">
        <v>53.268444986783599</v>
      </c>
      <c r="H2089">
        <v>-10.2733862398131</v>
      </c>
      <c r="I2089">
        <v>-6.4058863896748504</v>
      </c>
      <c r="J2089">
        <v>-0.20024414092154499</v>
      </c>
      <c r="K2089">
        <v>144.90642864609401</v>
      </c>
      <c r="L2089">
        <v>125.169905074962</v>
      </c>
      <c r="M2089">
        <v>41.715707001446603</v>
      </c>
      <c r="N2089">
        <v>0.190329380890813</v>
      </c>
      <c r="O2089">
        <v>24.6818626765487</v>
      </c>
      <c r="P2089">
        <v>94.056987788331</v>
      </c>
      <c r="Q2089">
        <v>6.1937420347683E-2</v>
      </c>
    </row>
    <row r="2090" spans="1:17" hidden="1" x14ac:dyDescent="0.3">
      <c r="A2090" t="s">
        <v>4367</v>
      </c>
      <c r="B2090" t="s">
        <v>4368</v>
      </c>
      <c r="C2090" t="str">
        <f>IFERROR(VLOOKUP(Table1[[#This Row],[Ticker]],[1]!Table2[[Symbol]:[Industry]],2,FALSE),"-")</f>
        <v>-</v>
      </c>
      <c r="D2090" t="s">
        <v>201</v>
      </c>
      <c r="E2090">
        <v>335.35457142600001</v>
      </c>
      <c r="F2090">
        <v>127.77</v>
      </c>
      <c r="G2090">
        <v>5.9253291961068202</v>
      </c>
      <c r="H2090">
        <v>41.756846843140302</v>
      </c>
      <c r="I2090">
        <v>-10.4849439890802</v>
      </c>
      <c r="J2090">
        <v>20.661406526388902</v>
      </c>
      <c r="K2090">
        <v>102.137900274006</v>
      </c>
      <c r="L2090">
        <v>103.21455841953301</v>
      </c>
      <c r="M2090">
        <v>63.797264332657498</v>
      </c>
      <c r="N2090">
        <v>2.19298758376828</v>
      </c>
      <c r="O2090">
        <v>45.339281521483898</v>
      </c>
      <c r="P2090">
        <v>74.4300341296928</v>
      </c>
      <c r="Q2090">
        <v>1.9976692887285999E-2</v>
      </c>
    </row>
    <row r="2091" spans="1:17" hidden="1" x14ac:dyDescent="0.3">
      <c r="A2091" t="s">
        <v>4369</v>
      </c>
      <c r="B2091" t="s">
        <v>4370</v>
      </c>
      <c r="C2091" t="str">
        <f>IFERROR(VLOOKUP(Table1[[#This Row],[Ticker]],[1]!Table2[[Symbol]:[Industry]],2,FALSE),"-")</f>
        <v>-</v>
      </c>
      <c r="D2091" t="s">
        <v>46</v>
      </c>
      <c r="E2091">
        <v>334.84398750000003</v>
      </c>
      <c r="F2091">
        <v>190.55</v>
      </c>
      <c r="G2091">
        <v>76.367188965809305</v>
      </c>
      <c r="H2091">
        <v>26.7168762722523</v>
      </c>
      <c r="I2091">
        <v>93.521999733863396</v>
      </c>
      <c r="J2091">
        <v>44.658519294884201</v>
      </c>
      <c r="M2091">
        <v>67.462968119146694</v>
      </c>
      <c r="O2091">
        <v>14.7992652847021</v>
      </c>
      <c r="P2091">
        <v>127.93062200956901</v>
      </c>
    </row>
    <row r="2092" spans="1:17" hidden="1" x14ac:dyDescent="0.3">
      <c r="A2092" t="s">
        <v>4371</v>
      </c>
      <c r="B2092" t="s">
        <v>4372</v>
      </c>
      <c r="C2092" t="str">
        <f>IFERROR(VLOOKUP(Table1[[#This Row],[Ticker]],[1]!Table2[[Symbol]:[Industry]],2,FALSE),"-")</f>
        <v>-</v>
      </c>
      <c r="D2092" t="s">
        <v>2598</v>
      </c>
      <c r="E2092">
        <v>334.61445200000003</v>
      </c>
      <c r="F2092">
        <v>206</v>
      </c>
      <c r="G2092">
        <v>65.404908749974595</v>
      </c>
      <c r="H2092">
        <v>10.6148862629775</v>
      </c>
      <c r="I2092">
        <v>23.722897070522301</v>
      </c>
      <c r="J2092">
        <v>-1.6780004271884701</v>
      </c>
      <c r="K2092">
        <v>189.35371402874901</v>
      </c>
      <c r="L2092">
        <v>156.69415792301399</v>
      </c>
      <c r="M2092">
        <v>41.365116087894201</v>
      </c>
      <c r="N2092">
        <v>0.41570881226053602</v>
      </c>
      <c r="O2092">
        <v>24.223300970873701</v>
      </c>
      <c r="P2092">
        <v>106</v>
      </c>
      <c r="Q2092">
        <v>0.14960368897648299</v>
      </c>
    </row>
    <row r="2093" spans="1:17" hidden="1" x14ac:dyDescent="0.3">
      <c r="A2093" t="s">
        <v>4373</v>
      </c>
      <c r="B2093" t="s">
        <v>4374</v>
      </c>
      <c r="C2093" t="str">
        <f>IFERROR(VLOOKUP(Table1[[#This Row],[Ticker]],[1]!Table2[[Symbol]:[Industry]],2,FALSE),"-")</f>
        <v>-</v>
      </c>
      <c r="D2093" t="s">
        <v>139</v>
      </c>
      <c r="E2093">
        <v>334.3196648</v>
      </c>
      <c r="F2093">
        <v>43.91</v>
      </c>
      <c r="G2093">
        <v>3.9346169674237701</v>
      </c>
      <c r="H2093">
        <v>2.2080168176724801</v>
      </c>
      <c r="I2093">
        <v>-32.733724903303496</v>
      </c>
      <c r="J2093">
        <v>15.1593934246656</v>
      </c>
      <c r="K2093">
        <v>43.715606206730698</v>
      </c>
      <c r="L2093">
        <v>42.750473850179603</v>
      </c>
      <c r="M2093">
        <v>65.751324247001193</v>
      </c>
      <c r="N2093">
        <v>1.3794334415656999</v>
      </c>
      <c r="O2093">
        <v>43.475290366659003</v>
      </c>
      <c r="P2093">
        <v>40.827453495830603</v>
      </c>
    </row>
    <row r="2094" spans="1:17" hidden="1" x14ac:dyDescent="0.3">
      <c r="A2094" t="s">
        <v>4375</v>
      </c>
      <c r="B2094" t="s">
        <v>4376</v>
      </c>
      <c r="C2094" t="str">
        <f>IFERROR(VLOOKUP(Table1[[#This Row],[Ticker]],[1]!Table2[[Symbol]:[Industry]],2,FALSE),"-")</f>
        <v>-</v>
      </c>
      <c r="D2094" t="s">
        <v>402</v>
      </c>
      <c r="E2094">
        <v>334.20345651399998</v>
      </c>
      <c r="F2094">
        <v>34.78</v>
      </c>
      <c r="G2094">
        <v>49.4225957583295</v>
      </c>
      <c r="H2094">
        <v>-14.3238303428235</v>
      </c>
      <c r="I2094">
        <v>-1.93661277888918</v>
      </c>
      <c r="J2094">
        <v>-9.1253778307611206</v>
      </c>
      <c r="K2094">
        <v>33.040875364748302</v>
      </c>
      <c r="L2094">
        <v>28.777345062290699</v>
      </c>
      <c r="M2094">
        <v>43.940879466041302</v>
      </c>
      <c r="N2094">
        <v>0.16229837349389101</v>
      </c>
      <c r="O2094">
        <v>27.774583093732002</v>
      </c>
      <c r="P2094">
        <v>82.094240837696304</v>
      </c>
      <c r="Q2094">
        <v>6.1891716592966002E-2</v>
      </c>
    </row>
    <row r="2095" spans="1:17" hidden="1" x14ac:dyDescent="0.3">
      <c r="A2095" t="s">
        <v>4377</v>
      </c>
      <c r="B2095" t="s">
        <v>4378</v>
      </c>
      <c r="C2095" t="str">
        <f>IFERROR(VLOOKUP(Table1[[#This Row],[Ticker]],[1]!Table2[[Symbol]:[Industry]],2,FALSE),"-")</f>
        <v>-</v>
      </c>
      <c r="D2095" t="s">
        <v>306</v>
      </c>
      <c r="E2095">
        <v>333.86529780000001</v>
      </c>
      <c r="F2095">
        <v>225.45</v>
      </c>
      <c r="G2095">
        <v>-57.371023159577298</v>
      </c>
      <c r="H2095">
        <v>-2.8811791265020599</v>
      </c>
      <c r="I2095">
        <v>-37.837918918517403</v>
      </c>
      <c r="J2095">
        <v>7.8151269614060697</v>
      </c>
      <c r="K2095">
        <v>225.468930661184</v>
      </c>
      <c r="L2095">
        <v>258.307300630854</v>
      </c>
      <c r="M2095">
        <v>58.4526963096949</v>
      </c>
      <c r="N2095">
        <v>1.7264079368488301</v>
      </c>
      <c r="O2095">
        <v>59.237081392770001</v>
      </c>
      <c r="P2095">
        <v>17.116883116883098</v>
      </c>
      <c r="Q2095">
        <v>4.3229956856508003E-2</v>
      </c>
    </row>
    <row r="2096" spans="1:17" hidden="1" x14ac:dyDescent="0.3">
      <c r="A2096" t="s">
        <v>4379</v>
      </c>
      <c r="B2096" t="s">
        <v>4380</v>
      </c>
      <c r="C2096" t="str">
        <f>IFERROR(VLOOKUP(Table1[[#This Row],[Ticker]],[1]!Table2[[Symbol]:[Industry]],2,FALSE),"-")</f>
        <v>-</v>
      </c>
      <c r="D2096" t="s">
        <v>46</v>
      </c>
      <c r="E2096">
        <v>332.86653161999999</v>
      </c>
      <c r="F2096">
        <v>18.899999999999999</v>
      </c>
      <c r="G2096">
        <v>44.337793629962299</v>
      </c>
      <c r="H2096">
        <v>-4.8946800985157903</v>
      </c>
      <c r="I2096">
        <v>0.47270870553049799</v>
      </c>
      <c r="J2096">
        <v>-3.81822904410501</v>
      </c>
      <c r="K2096">
        <v>19.051689845130898</v>
      </c>
      <c r="L2096">
        <v>15.841906025693801</v>
      </c>
      <c r="M2096">
        <v>47.189448877158803</v>
      </c>
      <c r="N2096">
        <v>0.58336090103459703</v>
      </c>
      <c r="O2096">
        <v>30</v>
      </c>
      <c r="Q2096">
        <v>0.12180238664003799</v>
      </c>
    </row>
    <row r="2097" spans="1:17" hidden="1" x14ac:dyDescent="0.3">
      <c r="A2097" t="s">
        <v>4381</v>
      </c>
      <c r="B2097" t="s">
        <v>4382</v>
      </c>
      <c r="C2097" t="str">
        <f>IFERROR(VLOOKUP(Table1[[#This Row],[Ticker]],[1]!Table2[[Symbol]:[Industry]],2,FALSE),"-")</f>
        <v>-</v>
      </c>
      <c r="D2097" t="s">
        <v>226</v>
      </c>
      <c r="E2097">
        <v>332.84398499999998</v>
      </c>
      <c r="F2097">
        <v>104.03</v>
      </c>
      <c r="G2097">
        <v>26.111261734619699</v>
      </c>
      <c r="H2097">
        <v>-7.1435447343914902</v>
      </c>
      <c r="I2097">
        <v>-7.6201359082721902</v>
      </c>
      <c r="J2097">
        <v>3.5774635257301002</v>
      </c>
      <c r="K2097">
        <v>106.564587509286</v>
      </c>
      <c r="L2097">
        <v>98.1837460431057</v>
      </c>
      <c r="M2097">
        <v>53.687030873654201</v>
      </c>
      <c r="N2097">
        <v>0.65633014289137204</v>
      </c>
      <c r="O2097">
        <v>23.896952802076299</v>
      </c>
      <c r="P2097">
        <v>65.126984126984098</v>
      </c>
      <c r="Q2097">
        <v>6.4065839487365994E-2</v>
      </c>
    </row>
    <row r="2098" spans="1:17" hidden="1" x14ac:dyDescent="0.3">
      <c r="A2098" t="s">
        <v>4383</v>
      </c>
      <c r="B2098" t="s">
        <v>4384</v>
      </c>
      <c r="C2098" t="str">
        <f>IFERROR(VLOOKUP(Table1[[#This Row],[Ticker]],[1]!Table2[[Symbol]:[Industry]],2,FALSE),"-")</f>
        <v>-</v>
      </c>
      <c r="D2098" t="s">
        <v>139</v>
      </c>
      <c r="E2098">
        <v>331.171406523999</v>
      </c>
      <c r="F2098">
        <v>89.08</v>
      </c>
      <c r="G2098">
        <v>-17.8758678935266</v>
      </c>
      <c r="H2098">
        <v>48.812029894903802</v>
      </c>
      <c r="I2098">
        <v>34.9536225615578</v>
      </c>
      <c r="J2098">
        <v>-9.0952769431708305</v>
      </c>
      <c r="K2098">
        <v>69.802546277886904</v>
      </c>
      <c r="L2098">
        <v>66.302931156739206</v>
      </c>
      <c r="M2098">
        <v>66.283165384942507</v>
      </c>
      <c r="N2098">
        <v>4.0442810088753696</v>
      </c>
      <c r="O2098">
        <v>10.518634934889899</v>
      </c>
      <c r="P2098">
        <v>113.161043311797</v>
      </c>
      <c r="Q2098">
        <v>0.117757972893536</v>
      </c>
    </row>
    <row r="2099" spans="1:17" hidden="1" x14ac:dyDescent="0.3">
      <c r="A2099" t="s">
        <v>4385</v>
      </c>
      <c r="B2099" t="s">
        <v>4386</v>
      </c>
      <c r="C2099" t="str">
        <f>IFERROR(VLOOKUP(Table1[[#This Row],[Ticker]],[1]!Table2[[Symbol]:[Industry]],2,FALSE),"-")</f>
        <v>-</v>
      </c>
      <c r="D2099" t="s">
        <v>46</v>
      </c>
      <c r="E2099">
        <v>331.091066302</v>
      </c>
      <c r="F2099">
        <v>59.81</v>
      </c>
      <c r="G2099">
        <v>63.391418102316301</v>
      </c>
      <c r="H2099">
        <v>-24.570525069877299</v>
      </c>
      <c r="I2099">
        <v>-11.925880804581499</v>
      </c>
      <c r="J2099">
        <v>-2.0827553657146498</v>
      </c>
      <c r="K2099">
        <v>67.141807172336499</v>
      </c>
      <c r="L2099">
        <v>56.257074098261398</v>
      </c>
      <c r="M2099">
        <v>29.5021907085465</v>
      </c>
      <c r="N2099">
        <v>0.61153636115151699</v>
      </c>
      <c r="O2099">
        <v>47.968567129242601</v>
      </c>
      <c r="P2099">
        <v>99.366666666666603</v>
      </c>
    </row>
    <row r="2100" spans="1:17" hidden="1" x14ac:dyDescent="0.3">
      <c r="A2100" t="s">
        <v>4387</v>
      </c>
      <c r="B2100" t="s">
        <v>4388</v>
      </c>
      <c r="C2100" t="str">
        <f>IFERROR(VLOOKUP(Table1[[#This Row],[Ticker]],[1]!Table2[[Symbol]:[Industry]],2,FALSE),"-")</f>
        <v>-</v>
      </c>
      <c r="D2100" t="s">
        <v>359</v>
      </c>
      <c r="E2100">
        <v>330.87568387300001</v>
      </c>
      <c r="F2100">
        <v>79.87</v>
      </c>
      <c r="G2100">
        <v>-36.549679990779197</v>
      </c>
      <c r="H2100">
        <v>-16.164915911505901</v>
      </c>
      <c r="I2100">
        <v>-14.047287862598001</v>
      </c>
      <c r="J2100">
        <v>-1.4406673110731001</v>
      </c>
      <c r="K2100">
        <v>82.476976595882604</v>
      </c>
      <c r="L2100">
        <v>79.507160489831307</v>
      </c>
      <c r="M2100">
        <v>40.398173414627401</v>
      </c>
      <c r="N2100">
        <v>0.37320956011386702</v>
      </c>
      <c r="O2100">
        <v>31.476148741705199</v>
      </c>
      <c r="P2100">
        <v>22.876923076922999</v>
      </c>
      <c r="Q2100">
        <v>-7.9620936853620997E-2</v>
      </c>
    </row>
    <row r="2101" spans="1:17" hidden="1" x14ac:dyDescent="0.3">
      <c r="A2101" t="s">
        <v>4389</v>
      </c>
      <c r="B2101" t="s">
        <v>4390</v>
      </c>
      <c r="C2101" t="str">
        <f>IFERROR(VLOOKUP(Table1[[#This Row],[Ticker]],[1]!Table2[[Symbol]:[Industry]],2,FALSE),"-")</f>
        <v>-</v>
      </c>
      <c r="D2101" t="s">
        <v>303</v>
      </c>
      <c r="E2101">
        <v>330.85262363999999</v>
      </c>
      <c r="F2101">
        <v>20.239999999999998</v>
      </c>
      <c r="G2101">
        <v>87.778653845016095</v>
      </c>
      <c r="H2101">
        <v>-24.390311242219902</v>
      </c>
      <c r="I2101">
        <v>11.0911049405833</v>
      </c>
      <c r="J2101">
        <v>-7.3933292015562699</v>
      </c>
      <c r="K2101">
        <v>21.704905995996398</v>
      </c>
      <c r="L2101">
        <v>17.072807144613598</v>
      </c>
      <c r="M2101">
        <v>25.6919338086159</v>
      </c>
      <c r="N2101">
        <v>0.113679380886533</v>
      </c>
      <c r="O2101">
        <v>51.432806324110601</v>
      </c>
      <c r="P2101">
        <v>154.591194968553</v>
      </c>
      <c r="Q2101">
        <v>9.4053350762494006E-2</v>
      </c>
    </row>
    <row r="2102" spans="1:17" hidden="1" x14ac:dyDescent="0.3">
      <c r="A2102" t="s">
        <v>4391</v>
      </c>
      <c r="B2102" t="s">
        <v>4392</v>
      </c>
      <c r="C2102" t="str">
        <f>IFERROR(VLOOKUP(Table1[[#This Row],[Ticker]],[1]!Table2[[Symbol]:[Industry]],2,FALSE),"-")</f>
        <v>-</v>
      </c>
      <c r="D2102" t="s">
        <v>632</v>
      </c>
      <c r="E2102">
        <v>330.49348927</v>
      </c>
      <c r="F2102">
        <v>10.684333333333299</v>
      </c>
      <c r="G2102">
        <v>54.466924086092298</v>
      </c>
      <c r="H2102">
        <v>32.048622630924399</v>
      </c>
      <c r="I2102">
        <v>69.404319168814396</v>
      </c>
      <c r="J2102">
        <v>15.6007386600612</v>
      </c>
      <c r="K2102">
        <v>8.60240755132366</v>
      </c>
      <c r="L2102">
        <v>7.2485003997330502</v>
      </c>
      <c r="M2102">
        <v>83.713349875677096</v>
      </c>
      <c r="N2102">
        <v>1.82435608282091</v>
      </c>
      <c r="O2102">
        <v>1.56895127993395</v>
      </c>
      <c r="P2102">
        <v>147.64826175869101</v>
      </c>
      <c r="Q2102">
        <v>0.144550285651038</v>
      </c>
    </row>
    <row r="2103" spans="1:17" hidden="1" x14ac:dyDescent="0.3">
      <c r="A2103" t="s">
        <v>4393</v>
      </c>
      <c r="B2103" t="s">
        <v>4394</v>
      </c>
      <c r="C2103" t="str">
        <f>IFERROR(VLOOKUP(Table1[[#This Row],[Ticker]],[1]!Table2[[Symbol]:[Industry]],2,FALSE),"-")</f>
        <v>-</v>
      </c>
      <c r="E2103">
        <v>330.21084000000002</v>
      </c>
      <c r="F2103">
        <v>6.13</v>
      </c>
      <c r="G2103">
        <v>59.927526976611702</v>
      </c>
      <c r="H2103">
        <v>-7.7952886177855598</v>
      </c>
      <c r="I2103">
        <v>3.6178415896673499</v>
      </c>
      <c r="J2103">
        <v>9.5860397506255008</v>
      </c>
      <c r="K2103">
        <v>5.4865488669767002</v>
      </c>
      <c r="L2103">
        <v>4.6088646683984003</v>
      </c>
      <c r="M2103">
        <v>58.523687196231698</v>
      </c>
      <c r="N2103">
        <v>0.765549916515887</v>
      </c>
      <c r="O2103">
        <v>22.185970636215298</v>
      </c>
      <c r="P2103">
        <v>154.35684647302901</v>
      </c>
      <c r="Q2103">
        <v>-2.7306714836575E-2</v>
      </c>
    </row>
    <row r="2104" spans="1:17" hidden="1" x14ac:dyDescent="0.3">
      <c r="A2104" t="s">
        <v>4395</v>
      </c>
      <c r="B2104" t="s">
        <v>4396</v>
      </c>
      <c r="C2104" t="str">
        <f>IFERROR(VLOOKUP(Table1[[#This Row],[Ticker]],[1]!Table2[[Symbol]:[Industry]],2,FALSE),"-")</f>
        <v>-</v>
      </c>
      <c r="D2104" t="s">
        <v>51</v>
      </c>
      <c r="E2104">
        <v>329.97471975000002</v>
      </c>
      <c r="F2104">
        <v>352.95</v>
      </c>
      <c r="G2104">
        <v>-39.227946309323301</v>
      </c>
      <c r="H2104">
        <v>-2.2274600691827802</v>
      </c>
      <c r="I2104">
        <v>-5.8597149895343499</v>
      </c>
      <c r="J2104">
        <v>5.4597666209928901</v>
      </c>
      <c r="K2104">
        <v>317.75093217127801</v>
      </c>
      <c r="L2104">
        <v>334.39887435448799</v>
      </c>
      <c r="M2104">
        <v>84.242366399107198</v>
      </c>
      <c r="N2104">
        <v>1.1898120278894599</v>
      </c>
      <c r="O2104">
        <v>19.2803513245502</v>
      </c>
      <c r="P2104">
        <v>38.411764705882298</v>
      </c>
      <c r="Q2104">
        <v>8.6013743023513001E-2</v>
      </c>
    </row>
    <row r="2105" spans="1:17" hidden="1" x14ac:dyDescent="0.3">
      <c r="A2105" t="s">
        <v>4397</v>
      </c>
      <c r="B2105" t="s">
        <v>4398</v>
      </c>
      <c r="C2105" t="str">
        <f>IFERROR(VLOOKUP(Table1[[#This Row],[Ticker]],[1]!Table2[[Symbol]:[Industry]],2,FALSE),"-")</f>
        <v>-</v>
      </c>
      <c r="D2105" t="s">
        <v>80</v>
      </c>
      <c r="E2105">
        <v>329.89593000000002</v>
      </c>
      <c r="F2105">
        <v>14.7</v>
      </c>
      <c r="G2105">
        <v>82.879411668335905</v>
      </c>
      <c r="H2105">
        <v>14.128399776490999</v>
      </c>
      <c r="I2105">
        <v>180.12774126988299</v>
      </c>
      <c r="J2105">
        <v>-0.383332002780365</v>
      </c>
      <c r="K2105">
        <v>13.5185599739767</v>
      </c>
      <c r="L2105">
        <v>10.501031985493301</v>
      </c>
      <c r="M2105">
        <v>65.504102265666702</v>
      </c>
      <c r="N2105">
        <v>1.0310754497896499</v>
      </c>
      <c r="O2105">
        <v>14.285714285714301</v>
      </c>
      <c r="P2105">
        <v>297.29729729729701</v>
      </c>
      <c r="Q2105">
        <v>6.7137431075393994E-2</v>
      </c>
    </row>
    <row r="2106" spans="1:17" hidden="1" x14ac:dyDescent="0.3">
      <c r="A2106" t="s">
        <v>4399</v>
      </c>
      <c r="B2106" t="s">
        <v>4400</v>
      </c>
      <c r="C2106" t="str">
        <f>IFERROR(VLOOKUP(Table1[[#This Row],[Ticker]],[1]!Table2[[Symbol]:[Industry]],2,FALSE),"-")</f>
        <v>-</v>
      </c>
      <c r="D2106" t="s">
        <v>4401</v>
      </c>
      <c r="E2106">
        <v>329.48110680000002</v>
      </c>
      <c r="F2106">
        <v>42.86</v>
      </c>
      <c r="G2106">
        <v>418.927855998307</v>
      </c>
      <c r="H2106">
        <v>7.1177443572114099</v>
      </c>
      <c r="I2106">
        <v>170.390205284367</v>
      </c>
      <c r="J2106">
        <v>6.8962824015370199</v>
      </c>
      <c r="K2106">
        <v>33.672606418584401</v>
      </c>
      <c r="L2106">
        <v>19.071502901742601</v>
      </c>
      <c r="M2106">
        <v>70.810385855095205</v>
      </c>
      <c r="N2106">
        <v>1.27865462104568</v>
      </c>
      <c r="O2106">
        <v>6.1595893607092798</v>
      </c>
      <c r="P2106">
        <v>503.66197183098598</v>
      </c>
      <c r="Q2106">
        <v>0.14199988261124299</v>
      </c>
    </row>
    <row r="2107" spans="1:17" hidden="1" x14ac:dyDescent="0.3">
      <c r="A2107" t="s">
        <v>4402</v>
      </c>
      <c r="B2107" t="s">
        <v>4403</v>
      </c>
      <c r="C2107" t="str">
        <f>IFERROR(VLOOKUP(Table1[[#This Row],[Ticker]],[1]!Table2[[Symbol]:[Industry]],2,FALSE),"-")</f>
        <v>-</v>
      </c>
      <c r="D2107" t="s">
        <v>368</v>
      </c>
      <c r="E2107">
        <v>328.69513599999999</v>
      </c>
      <c r="F2107">
        <v>89.68</v>
      </c>
      <c r="G2107">
        <v>45.471713473559603</v>
      </c>
      <c r="H2107">
        <v>26.666312689403899</v>
      </c>
      <c r="I2107">
        <v>-19.5752949755807</v>
      </c>
      <c r="J2107">
        <v>3.01860342043227</v>
      </c>
      <c r="K2107">
        <v>80.069403704255507</v>
      </c>
      <c r="L2107">
        <v>76.407454548315698</v>
      </c>
      <c r="M2107">
        <v>62.776660456206201</v>
      </c>
      <c r="N2107">
        <v>1.60030759062437</v>
      </c>
      <c r="O2107">
        <v>44.402319357716301</v>
      </c>
      <c r="P2107">
        <v>76.709359605911303</v>
      </c>
      <c r="Q2107">
        <v>4.6704783790834002E-2</v>
      </c>
    </row>
    <row r="2108" spans="1:17" hidden="1" x14ac:dyDescent="0.3">
      <c r="A2108" t="s">
        <v>4404</v>
      </c>
      <c r="B2108" t="s">
        <v>4405</v>
      </c>
      <c r="C2108" t="str">
        <f>IFERROR(VLOOKUP(Table1[[#This Row],[Ticker]],[1]!Table2[[Symbol]:[Industry]],2,FALSE),"-")</f>
        <v>-</v>
      </c>
      <c r="D2108" t="s">
        <v>262</v>
      </c>
      <c r="E2108">
        <v>327.19478693999997</v>
      </c>
      <c r="F2108">
        <v>125.9</v>
      </c>
      <c r="G2108">
        <v>18.471295195740201</v>
      </c>
      <c r="H2108">
        <v>-3.2705781488026502</v>
      </c>
      <c r="I2108">
        <v>-22.320470191521</v>
      </c>
      <c r="J2108">
        <v>9.7212801607093304</v>
      </c>
      <c r="K2108">
        <v>122.969456158413</v>
      </c>
      <c r="L2108">
        <v>117.79689493122299</v>
      </c>
      <c r="M2108">
        <v>66.924407300487005</v>
      </c>
      <c r="N2108">
        <v>1.4165118304967801</v>
      </c>
      <c r="O2108">
        <v>37.331215250198497</v>
      </c>
      <c r="P2108">
        <v>87.910447761194007</v>
      </c>
      <c r="Q2108">
        <v>4.5340718359754E-2</v>
      </c>
    </row>
    <row r="2109" spans="1:17" hidden="1" x14ac:dyDescent="0.3">
      <c r="A2109" t="s">
        <v>4406</v>
      </c>
      <c r="B2109" t="s">
        <v>4407</v>
      </c>
      <c r="C2109" t="str">
        <f>IFERROR(VLOOKUP(Table1[[#This Row],[Ticker]],[1]!Table2[[Symbol]:[Industry]],2,FALSE),"-")</f>
        <v>-</v>
      </c>
      <c r="D2109" t="s">
        <v>1187</v>
      </c>
      <c r="E2109">
        <v>326.86919999999998</v>
      </c>
      <c r="F2109">
        <v>294</v>
      </c>
      <c r="G2109">
        <v>259.80627307586701</v>
      </c>
      <c r="H2109">
        <v>8.1524238005150806</v>
      </c>
      <c r="I2109">
        <v>105.076833788697</v>
      </c>
      <c r="J2109">
        <v>1.86674150501146</v>
      </c>
      <c r="K2109">
        <v>236.75223970144501</v>
      </c>
      <c r="L2109">
        <v>162.60016251130699</v>
      </c>
      <c r="M2109">
        <v>78.583561607166203</v>
      </c>
      <c r="N2109">
        <v>0.233707865168539</v>
      </c>
      <c r="O2109">
        <v>5.1020408163265198</v>
      </c>
      <c r="P2109">
        <v>355.10835913312599</v>
      </c>
    </row>
    <row r="2110" spans="1:17" hidden="1" x14ac:dyDescent="0.3">
      <c r="A2110" t="s">
        <v>4408</v>
      </c>
      <c r="B2110" t="s">
        <v>4409</v>
      </c>
      <c r="C2110" t="str">
        <f>IFERROR(VLOOKUP(Table1[[#This Row],[Ticker]],[1]!Table2[[Symbol]:[Industry]],2,FALSE),"-")</f>
        <v>-</v>
      </c>
      <c r="D2110" t="s">
        <v>3135</v>
      </c>
      <c r="E2110">
        <v>326.38150000000002</v>
      </c>
      <c r="F2110">
        <v>323.14999999999998</v>
      </c>
      <c r="G2110">
        <v>11.504700185997599</v>
      </c>
      <c r="H2110">
        <v>-5.3937342978818199</v>
      </c>
      <c r="I2110">
        <v>-20.857829025317301</v>
      </c>
      <c r="J2110">
        <v>8.1820298846403094</v>
      </c>
      <c r="K2110">
        <v>331.41453539983399</v>
      </c>
      <c r="L2110">
        <v>311.77648259916299</v>
      </c>
      <c r="M2110">
        <v>45.798443823813301</v>
      </c>
      <c r="N2110">
        <v>1.0808292075931201</v>
      </c>
      <c r="O2110">
        <v>25.313321986693399</v>
      </c>
      <c r="P2110">
        <v>53.807710613993301</v>
      </c>
      <c r="Q2110">
        <v>0.23758858128314</v>
      </c>
    </row>
    <row r="2111" spans="1:17" hidden="1" x14ac:dyDescent="0.3">
      <c r="A2111" t="s">
        <v>4410</v>
      </c>
      <c r="B2111" t="s">
        <v>4411</v>
      </c>
      <c r="C2111" t="str">
        <f>IFERROR(VLOOKUP(Table1[[#This Row],[Ticker]],[1]!Table2[[Symbol]:[Industry]],2,FALSE),"-")</f>
        <v>-</v>
      </c>
      <c r="D2111" t="s">
        <v>51</v>
      </c>
      <c r="E2111">
        <v>325.46386000000001</v>
      </c>
      <c r="F2111">
        <v>911</v>
      </c>
      <c r="G2111">
        <v>216.006052380299</v>
      </c>
      <c r="H2111">
        <v>26.482883436720499</v>
      </c>
      <c r="I2111">
        <v>134.28292479226701</v>
      </c>
      <c r="J2111">
        <v>9.3068049597104405</v>
      </c>
      <c r="K2111">
        <v>711.944581800371</v>
      </c>
      <c r="L2111">
        <v>521.12328890415597</v>
      </c>
      <c r="M2111">
        <v>87.359607269102497</v>
      </c>
      <c r="N2111">
        <v>1.83941255253313</v>
      </c>
      <c r="O2111">
        <v>0.54884742041711998</v>
      </c>
      <c r="P2111">
        <v>250.18258696905599</v>
      </c>
      <c r="Q2111">
        <v>7.1777937212494994E-2</v>
      </c>
    </row>
    <row r="2112" spans="1:17" hidden="1" x14ac:dyDescent="0.3">
      <c r="A2112" t="s">
        <v>4412</v>
      </c>
      <c r="B2112" t="s">
        <v>4413</v>
      </c>
      <c r="C2112" t="str">
        <f>IFERROR(VLOOKUP(Table1[[#This Row],[Ticker]],[1]!Table2[[Symbol]:[Industry]],2,FALSE),"-")</f>
        <v>-</v>
      </c>
      <c r="D2112" t="s">
        <v>193</v>
      </c>
      <c r="E2112">
        <v>325.32607522500001</v>
      </c>
      <c r="F2112">
        <v>256.64999999999998</v>
      </c>
      <c r="G2112">
        <v>47.144245242865502</v>
      </c>
      <c r="H2112">
        <v>22.712004442656799</v>
      </c>
      <c r="I2112">
        <v>37.386775309165301</v>
      </c>
      <c r="J2112">
        <v>26.499544442587901</v>
      </c>
      <c r="K2112">
        <v>188.15663199723099</v>
      </c>
      <c r="L2112">
        <v>173.13331330965701</v>
      </c>
      <c r="M2112">
        <v>88.649791990562605</v>
      </c>
      <c r="N2112">
        <v>2.45693896027815</v>
      </c>
      <c r="O2112">
        <v>2.2404052211182499</v>
      </c>
      <c r="P2112">
        <v>103.69047619047601</v>
      </c>
      <c r="Q2112">
        <v>5.1759962662846E-2</v>
      </c>
    </row>
    <row r="2113" spans="1:17" hidden="1" x14ac:dyDescent="0.3">
      <c r="A2113" t="s">
        <v>4414</v>
      </c>
      <c r="B2113" t="s">
        <v>4415</v>
      </c>
      <c r="C2113" t="str">
        <f>IFERROR(VLOOKUP(Table1[[#This Row],[Ticker]],[1]!Table2[[Symbol]:[Industry]],2,FALSE),"-")</f>
        <v>-</v>
      </c>
      <c r="D2113" t="s">
        <v>101</v>
      </c>
      <c r="E2113">
        <v>324.83797819199998</v>
      </c>
      <c r="F2113">
        <v>25.22</v>
      </c>
      <c r="G2113">
        <v>76.783586202799398</v>
      </c>
      <c r="H2113">
        <v>-12.1214008745591</v>
      </c>
      <c r="I2113">
        <v>-0.42544583537414998</v>
      </c>
      <c r="J2113">
        <v>-9.4566208577299093</v>
      </c>
      <c r="K2113">
        <v>26.916142197689801</v>
      </c>
      <c r="L2113">
        <v>22.854352325893402</v>
      </c>
      <c r="M2113">
        <v>30.6370743123361</v>
      </c>
      <c r="N2113">
        <v>0.65199313986113705</v>
      </c>
      <c r="O2113">
        <v>29.513798244188202</v>
      </c>
      <c r="P2113">
        <v>115.005306180983</v>
      </c>
      <c r="Q2113">
        <v>0.12063801284523901</v>
      </c>
    </row>
    <row r="2114" spans="1:17" hidden="1" x14ac:dyDescent="0.3">
      <c r="A2114" t="s">
        <v>4416</v>
      </c>
      <c r="B2114" t="s">
        <v>4417</v>
      </c>
      <c r="C2114" t="str">
        <f>IFERROR(VLOOKUP(Table1[[#This Row],[Ticker]],[1]!Table2[[Symbol]:[Industry]],2,FALSE),"-")</f>
        <v>-</v>
      </c>
      <c r="D2114" t="s">
        <v>528</v>
      </c>
      <c r="E2114">
        <v>324.68</v>
      </c>
      <c r="F2114">
        <v>3246.8</v>
      </c>
      <c r="G2114">
        <v>77.521372953401098</v>
      </c>
      <c r="H2114">
        <v>1.7291128815269301</v>
      </c>
      <c r="I2114">
        <v>20.255648967512599</v>
      </c>
      <c r="J2114">
        <v>2.5712291115643602</v>
      </c>
      <c r="K2114">
        <v>3018.7576116126802</v>
      </c>
      <c r="L2114">
        <v>2570.6377977070501</v>
      </c>
      <c r="M2114">
        <v>68.070250875046298</v>
      </c>
      <c r="N2114">
        <v>0.30174980233077697</v>
      </c>
      <c r="O2114">
        <v>15.8063323888135</v>
      </c>
      <c r="P2114">
        <v>113.450792189862</v>
      </c>
      <c r="Q2114">
        <v>7.4446858434854005E-2</v>
      </c>
    </row>
    <row r="2115" spans="1:17" hidden="1" x14ac:dyDescent="0.3">
      <c r="A2115" t="s">
        <v>4418</v>
      </c>
      <c r="B2115" t="s">
        <v>4419</v>
      </c>
      <c r="C2115" t="str">
        <f>IFERROR(VLOOKUP(Table1[[#This Row],[Ticker]],[1]!Table2[[Symbol]:[Industry]],2,FALSE),"-")</f>
        <v>-</v>
      </c>
      <c r="D2115" t="s">
        <v>632</v>
      </c>
      <c r="E2115">
        <v>323.66905129999998</v>
      </c>
      <c r="F2115">
        <v>254.45</v>
      </c>
      <c r="G2115">
        <v>887.94424524286501</v>
      </c>
      <c r="H2115">
        <v>21.039079300235901</v>
      </c>
      <c r="I2115">
        <v>319.66948931593203</v>
      </c>
      <c r="J2115">
        <v>3.0130074568350702</v>
      </c>
      <c r="K2115">
        <v>201.58801721989099</v>
      </c>
      <c r="L2115">
        <v>120.14935899144901</v>
      </c>
      <c r="M2115">
        <v>85.049450030145394</v>
      </c>
      <c r="N2115">
        <v>1.0125786163521999</v>
      </c>
      <c r="O2115">
        <v>1.9650225977607599E-2</v>
      </c>
      <c r="P2115">
        <v>1089.01869158878</v>
      </c>
    </row>
    <row r="2116" spans="1:17" hidden="1" x14ac:dyDescent="0.3">
      <c r="A2116" t="s">
        <v>4420</v>
      </c>
      <c r="B2116" t="s">
        <v>4421</v>
      </c>
      <c r="C2116" t="str">
        <f>IFERROR(VLOOKUP(Table1[[#This Row],[Ticker]],[1]!Table2[[Symbol]:[Industry]],2,FALSE),"-")</f>
        <v>-</v>
      </c>
      <c r="D2116" t="s">
        <v>1524</v>
      </c>
      <c r="E2116">
        <v>321.02193</v>
      </c>
      <c r="F2116">
        <v>437.3</v>
      </c>
      <c r="G2116">
        <v>-63.005643926285202</v>
      </c>
      <c r="H2116">
        <v>3.2482640932057598</v>
      </c>
      <c r="I2116">
        <v>-28.108623648621801</v>
      </c>
      <c r="J2116">
        <v>3.4684621527847499</v>
      </c>
      <c r="K2116">
        <v>432.50351537518702</v>
      </c>
      <c r="L2116">
        <v>483.78957389024401</v>
      </c>
      <c r="M2116">
        <v>60.026612450654802</v>
      </c>
      <c r="N2116">
        <v>0.77570303712035904</v>
      </c>
      <c r="O2116">
        <v>66.933455293848596</v>
      </c>
      <c r="P2116">
        <v>26.3872832369942</v>
      </c>
      <c r="Q2116">
        <v>7.107023013015E-2</v>
      </c>
    </row>
    <row r="2117" spans="1:17" hidden="1" x14ac:dyDescent="0.3">
      <c r="A2117" t="s">
        <v>4422</v>
      </c>
      <c r="B2117" t="s">
        <v>4423</v>
      </c>
      <c r="C2117" t="str">
        <f>IFERROR(VLOOKUP(Table1[[#This Row],[Ticker]],[1]!Table2[[Symbol]:[Industry]],2,FALSE),"-")</f>
        <v>-</v>
      </c>
      <c r="D2117" t="s">
        <v>1374</v>
      </c>
      <c r="E2117">
        <v>320.99217599999997</v>
      </c>
      <c r="F2117">
        <v>181.2</v>
      </c>
      <c r="G2117">
        <v>38.311298607134702</v>
      </c>
      <c r="H2117">
        <v>10.845028712654299</v>
      </c>
      <c r="I2117">
        <v>-8.6527097082878601</v>
      </c>
      <c r="J2117">
        <v>1.8102717472137899</v>
      </c>
      <c r="K2117">
        <v>160.22525469907001</v>
      </c>
      <c r="L2117">
        <v>142.24449978127001</v>
      </c>
      <c r="M2117">
        <v>58.078459727621002</v>
      </c>
      <c r="N2117">
        <v>1.3384399298569301</v>
      </c>
      <c r="O2117">
        <v>11.4790286975717</v>
      </c>
      <c r="P2117">
        <v>86.707882534775806</v>
      </c>
      <c r="Q2117">
        <v>7.0920581820407003E-2</v>
      </c>
    </row>
    <row r="2118" spans="1:17" hidden="1" x14ac:dyDescent="0.3">
      <c r="A2118" t="s">
        <v>4424</v>
      </c>
      <c r="B2118" t="s">
        <v>4425</v>
      </c>
      <c r="C2118" t="str">
        <f>IFERROR(VLOOKUP(Table1[[#This Row],[Ticker]],[1]!Table2[[Symbol]:[Industry]],2,FALSE),"-")</f>
        <v>-</v>
      </c>
      <c r="D2118" t="s">
        <v>632</v>
      </c>
      <c r="E2118">
        <v>320.15508999999997</v>
      </c>
      <c r="F2118">
        <v>258.2</v>
      </c>
      <c r="G2118">
        <v>182.73504427434199</v>
      </c>
      <c r="H2118">
        <v>-15.5531317550404</v>
      </c>
      <c r="I2118">
        <v>-0.732166885871258</v>
      </c>
      <c r="J2118">
        <v>-3.3792758371946099</v>
      </c>
      <c r="K2118">
        <v>282.00208654329799</v>
      </c>
      <c r="L2118">
        <v>225.53498549330899</v>
      </c>
      <c r="M2118">
        <v>30.5915126187091</v>
      </c>
      <c r="N2118">
        <v>0.442261185006045</v>
      </c>
      <c r="O2118">
        <v>31.680867544539101</v>
      </c>
      <c r="P2118">
        <v>244.266666666666</v>
      </c>
    </row>
    <row r="2119" spans="1:17" hidden="1" x14ac:dyDescent="0.3">
      <c r="A2119" t="s">
        <v>4426</v>
      </c>
      <c r="B2119" t="s">
        <v>4427</v>
      </c>
      <c r="C2119" t="str">
        <f>IFERROR(VLOOKUP(Table1[[#This Row],[Ticker]],[1]!Table2[[Symbol]:[Industry]],2,FALSE),"-")</f>
        <v>-</v>
      </c>
      <c r="D2119" t="s">
        <v>262</v>
      </c>
      <c r="E2119">
        <v>320.02210226</v>
      </c>
      <c r="F2119">
        <v>1338.85</v>
      </c>
      <c r="G2119">
        <v>12.817945157614</v>
      </c>
      <c r="H2119">
        <v>0.69750847858863296</v>
      </c>
      <c r="I2119">
        <v>-40.248430324920903</v>
      </c>
      <c r="J2119">
        <v>8.9733970327196193</v>
      </c>
      <c r="K2119">
        <v>1427.9118539123201</v>
      </c>
      <c r="L2119">
        <v>1478.0917843239999</v>
      </c>
      <c r="M2119">
        <v>53.663296359279798</v>
      </c>
      <c r="N2119">
        <v>0.97103741087092199</v>
      </c>
      <c r="O2119">
        <v>71.789222093587796</v>
      </c>
      <c r="P2119">
        <v>42.673699914748497</v>
      </c>
      <c r="Q2119">
        <v>0.180274157985545</v>
      </c>
    </row>
    <row r="2120" spans="1:17" hidden="1" x14ac:dyDescent="0.3">
      <c r="A2120" t="s">
        <v>4428</v>
      </c>
      <c r="B2120" t="s">
        <v>4429</v>
      </c>
      <c r="C2120" t="str">
        <f>IFERROR(VLOOKUP(Table1[[#This Row],[Ticker]],[1]!Table2[[Symbol]:[Industry]],2,FALSE),"-")</f>
        <v>-</v>
      </c>
      <c r="D2120" t="s">
        <v>127</v>
      </c>
      <c r="E2120">
        <v>319.62132860999998</v>
      </c>
      <c r="F2120">
        <v>287.85000000000002</v>
      </c>
      <c r="G2120">
        <v>-1.2651807120148899</v>
      </c>
      <c r="H2120">
        <v>26.685757133848401</v>
      </c>
      <c r="I2120">
        <v>-8.0852798059074402</v>
      </c>
      <c r="J2120">
        <v>10.5045184390603</v>
      </c>
      <c r="K2120">
        <v>240.36229027148801</v>
      </c>
      <c r="L2120">
        <v>242.07980323414799</v>
      </c>
      <c r="M2120">
        <v>82.262532750699506</v>
      </c>
      <c r="N2120">
        <v>2.9824083919342699</v>
      </c>
      <c r="O2120">
        <v>15.5636616293208</v>
      </c>
      <c r="P2120">
        <v>50.431147112620799</v>
      </c>
      <c r="Q2120">
        <v>2.1961594862986E-2</v>
      </c>
    </row>
    <row r="2121" spans="1:17" hidden="1" x14ac:dyDescent="0.3">
      <c r="A2121" t="s">
        <v>4430</v>
      </c>
      <c r="B2121" t="s">
        <v>4431</v>
      </c>
      <c r="C2121" t="str">
        <f>IFERROR(VLOOKUP(Table1[[#This Row],[Ticker]],[1]!Table2[[Symbol]:[Industry]],2,FALSE),"-")</f>
        <v>-</v>
      </c>
      <c r="D2121" t="s">
        <v>300</v>
      </c>
      <c r="E2121">
        <v>319.43513400000001</v>
      </c>
      <c r="F2121">
        <v>159.69999999999999</v>
      </c>
      <c r="G2121">
        <v>31.7839213562259</v>
      </c>
      <c r="H2121">
        <v>-1.6935506085960801</v>
      </c>
      <c r="I2121">
        <v>32.612977757962398</v>
      </c>
      <c r="J2121">
        <v>-3.4564475288723999</v>
      </c>
      <c r="K2121">
        <v>149.431350439521</v>
      </c>
      <c r="L2121">
        <v>127.96445330964499</v>
      </c>
      <c r="M2121">
        <v>57.875938499919798</v>
      </c>
      <c r="N2121">
        <v>0.48829823299403402</v>
      </c>
      <c r="O2121">
        <v>6.1365059486537303</v>
      </c>
      <c r="P2121">
        <v>88.436578171091398</v>
      </c>
      <c r="Q2121">
        <v>1.5623687735502E-2</v>
      </c>
    </row>
    <row r="2122" spans="1:17" hidden="1" x14ac:dyDescent="0.3">
      <c r="A2122" t="s">
        <v>4432</v>
      </c>
      <c r="B2122" t="s">
        <v>4433</v>
      </c>
      <c r="C2122" t="str">
        <f>IFERROR(VLOOKUP(Table1[[#This Row],[Ticker]],[1]!Table2[[Symbol]:[Industry]],2,FALSE),"-")</f>
        <v>-</v>
      </c>
      <c r="D2122" t="s">
        <v>1684</v>
      </c>
      <c r="E2122">
        <v>319.171027199999</v>
      </c>
      <c r="F2122">
        <v>60.87</v>
      </c>
      <c r="G2122">
        <v>-8.3587487691104592</v>
      </c>
      <c r="H2122">
        <v>-1.7916598935685999</v>
      </c>
      <c r="I2122">
        <v>1.9102403453200201</v>
      </c>
      <c r="J2122">
        <v>-0.96193512483474797</v>
      </c>
      <c r="K2122">
        <v>60.556559737332897</v>
      </c>
      <c r="L2122">
        <v>57.788008777859702</v>
      </c>
      <c r="M2122">
        <v>55.8285238094657</v>
      </c>
      <c r="N2122">
        <v>0.73997392562811803</v>
      </c>
      <c r="O2122">
        <v>6.6206669952357498</v>
      </c>
      <c r="P2122">
        <v>28.120395706167098</v>
      </c>
      <c r="Q2122">
        <v>-2.0749357399728999E-2</v>
      </c>
    </row>
    <row r="2123" spans="1:17" hidden="1" x14ac:dyDescent="0.3">
      <c r="A2123" t="s">
        <v>4434</v>
      </c>
      <c r="B2123" t="s">
        <v>4435</v>
      </c>
      <c r="C2123" t="str">
        <f>IFERROR(VLOOKUP(Table1[[#This Row],[Ticker]],[1]!Table2[[Symbol]:[Industry]],2,FALSE),"-")</f>
        <v>-</v>
      </c>
      <c r="D2123" t="s">
        <v>669</v>
      </c>
      <c r="E2123">
        <v>317.61493489600002</v>
      </c>
      <c r="F2123">
        <v>21.53</v>
      </c>
      <c r="G2123">
        <v>33.250305848926203</v>
      </c>
      <c r="H2123">
        <v>6.7659090806670399</v>
      </c>
      <c r="I2123">
        <v>1.21439992626365</v>
      </c>
      <c r="J2123">
        <v>-10.549670265898699</v>
      </c>
      <c r="K2123">
        <v>20.928538102337502</v>
      </c>
      <c r="L2123">
        <v>19.204735718353302</v>
      </c>
      <c r="M2123">
        <v>47.7833458242322</v>
      </c>
      <c r="N2123">
        <v>2.5950665939598498</v>
      </c>
      <c r="O2123">
        <v>17.742684626103099</v>
      </c>
      <c r="P2123">
        <v>66.899224806201502</v>
      </c>
      <c r="Q2123">
        <v>6.0082365088759996E-3</v>
      </c>
    </row>
    <row r="2124" spans="1:17" hidden="1" x14ac:dyDescent="0.3">
      <c r="A2124" t="s">
        <v>4436</v>
      </c>
      <c r="B2124" t="s">
        <v>4437</v>
      </c>
      <c r="C2124" t="str">
        <f>IFERROR(VLOOKUP(Table1[[#This Row],[Ticker]],[1]!Table2[[Symbol]:[Industry]],2,FALSE),"-")</f>
        <v>-</v>
      </c>
      <c r="D2124" t="s">
        <v>528</v>
      </c>
      <c r="E2124">
        <v>317.13672759999997</v>
      </c>
      <c r="F2124">
        <v>13.85</v>
      </c>
      <c r="G2124">
        <v>47.254219667417999</v>
      </c>
      <c r="H2124">
        <v>-8.3415351350716005</v>
      </c>
      <c r="I2124">
        <v>15.777720203869601</v>
      </c>
      <c r="J2124">
        <v>5.2473083066308899</v>
      </c>
      <c r="K2124">
        <v>13.6482010143346</v>
      </c>
      <c r="L2124">
        <v>11.484494672162599</v>
      </c>
      <c r="M2124">
        <v>46.454083448130604</v>
      </c>
      <c r="N2124">
        <v>0.21616981365212301</v>
      </c>
      <c r="O2124">
        <v>20.5776173285198</v>
      </c>
      <c r="P2124">
        <v>114.728682170542</v>
      </c>
    </row>
    <row r="2125" spans="1:17" hidden="1" x14ac:dyDescent="0.3">
      <c r="A2125" t="s">
        <v>4438</v>
      </c>
      <c r="B2125" t="s">
        <v>4439</v>
      </c>
      <c r="C2125" t="str">
        <f>IFERROR(VLOOKUP(Table1[[#This Row],[Ticker]],[1]!Table2[[Symbol]:[Industry]],2,FALSE),"-")</f>
        <v>-</v>
      </c>
      <c r="D2125" t="s">
        <v>139</v>
      </c>
      <c r="E2125">
        <v>316.61195132</v>
      </c>
      <c r="F2125">
        <v>302.05</v>
      </c>
      <c r="G2125">
        <v>29.117929453391898</v>
      </c>
      <c r="H2125">
        <v>13.192106340197601</v>
      </c>
      <c r="I2125">
        <v>-4.4392952435605597</v>
      </c>
      <c r="J2125">
        <v>8.3308398953171192</v>
      </c>
      <c r="K2125">
        <v>289.57342359105002</v>
      </c>
      <c r="L2125">
        <v>268.031307418719</v>
      </c>
      <c r="M2125">
        <v>53.635353415627101</v>
      </c>
      <c r="N2125">
        <v>1.3873873873873801</v>
      </c>
      <c r="O2125">
        <v>7.5980797881145499</v>
      </c>
      <c r="P2125">
        <v>65.870400878638094</v>
      </c>
      <c r="Q2125">
        <v>6.3226853943934999E-2</v>
      </c>
    </row>
    <row r="2126" spans="1:17" hidden="1" x14ac:dyDescent="0.3">
      <c r="A2126" t="s">
        <v>4440</v>
      </c>
      <c r="B2126" t="s">
        <v>4441</v>
      </c>
      <c r="C2126" t="str">
        <f>IFERROR(VLOOKUP(Table1[[#This Row],[Ticker]],[1]!Table2[[Symbol]:[Industry]],2,FALSE),"-")</f>
        <v>-</v>
      </c>
      <c r="D2126" t="s">
        <v>136</v>
      </c>
      <c r="E2126">
        <v>316.40072040000001</v>
      </c>
      <c r="F2126">
        <v>40.380000000000003</v>
      </c>
      <c r="G2126">
        <v>802.707755635475</v>
      </c>
      <c r="H2126">
        <v>-24.3511622085326</v>
      </c>
      <c r="I2126">
        <v>6.1336646042099101</v>
      </c>
      <c r="J2126">
        <v>-1.8084838060675601</v>
      </c>
      <c r="K2126">
        <v>41.596191861309897</v>
      </c>
      <c r="L2126">
        <v>29.766835006563898</v>
      </c>
      <c r="M2126">
        <v>39.912176134765602</v>
      </c>
      <c r="N2126">
        <v>2.7647935919378201</v>
      </c>
      <c r="O2126">
        <v>33.7295690936106</v>
      </c>
      <c r="P2126">
        <v>959.84251968503895</v>
      </c>
      <c r="Q2126">
        <v>0.29937624901627602</v>
      </c>
    </row>
    <row r="2127" spans="1:17" hidden="1" x14ac:dyDescent="0.3">
      <c r="A2127" t="s">
        <v>4442</v>
      </c>
      <c r="B2127" t="s">
        <v>4443</v>
      </c>
      <c r="C2127" t="str">
        <f>IFERROR(VLOOKUP(Table1[[#This Row],[Ticker]],[1]!Table2[[Symbol]:[Industry]],2,FALSE),"-")</f>
        <v>-</v>
      </c>
      <c r="D2127" t="s">
        <v>669</v>
      </c>
      <c r="E2127">
        <v>315.91863496899998</v>
      </c>
      <c r="F2127">
        <v>47.57</v>
      </c>
      <c r="G2127">
        <v>-3.2393646705538299</v>
      </c>
      <c r="H2127">
        <v>-13.977205829114499</v>
      </c>
      <c r="I2127">
        <v>-38.891789605837403</v>
      </c>
      <c r="J2127">
        <v>-6.3185199457977896</v>
      </c>
      <c r="K2127">
        <v>51.033352315586001</v>
      </c>
      <c r="L2127">
        <v>50.6900727507646</v>
      </c>
      <c r="M2127">
        <v>32.624288544849598</v>
      </c>
      <c r="N2127">
        <v>0.84246616850546197</v>
      </c>
      <c r="O2127">
        <v>63.570134042797697</v>
      </c>
      <c r="P2127">
        <v>38.382406918481898</v>
      </c>
      <c r="Q2127">
        <v>0.143576171090707</v>
      </c>
    </row>
    <row r="2128" spans="1:17" hidden="1" x14ac:dyDescent="0.3">
      <c r="A2128" t="s">
        <v>4444</v>
      </c>
      <c r="B2128" t="s">
        <v>4445</v>
      </c>
      <c r="C2128" t="str">
        <f>IFERROR(VLOOKUP(Table1[[#This Row],[Ticker]],[1]!Table2[[Symbol]:[Industry]],2,FALSE),"-")</f>
        <v>-</v>
      </c>
      <c r="D2128" t="s">
        <v>262</v>
      </c>
      <c r="E2128">
        <v>315.74099999999999</v>
      </c>
      <c r="F2128">
        <v>309.55</v>
      </c>
      <c r="G2128">
        <v>101.93009323987</v>
      </c>
      <c r="H2128">
        <v>53.885591912865301</v>
      </c>
      <c r="I2128">
        <v>99.464923043133496</v>
      </c>
      <c r="J2128">
        <v>4.8323371576913896</v>
      </c>
      <c r="K2128">
        <v>232.05184784921499</v>
      </c>
      <c r="L2128">
        <v>189.39976338932499</v>
      </c>
      <c r="M2128">
        <v>72.981147714367395</v>
      </c>
      <c r="N2128">
        <v>2.5861629936217199</v>
      </c>
      <c r="O2128">
        <v>10.482959134227</v>
      </c>
      <c r="P2128">
        <v>153.625563293732</v>
      </c>
      <c r="Q2128">
        <v>0.17926989888269701</v>
      </c>
    </row>
    <row r="2129" spans="1:17" hidden="1" x14ac:dyDescent="0.3">
      <c r="A2129" t="s">
        <v>4446</v>
      </c>
      <c r="B2129" t="s">
        <v>4447</v>
      </c>
      <c r="C2129" t="str">
        <f>IFERROR(VLOOKUP(Table1[[#This Row],[Ticker]],[1]!Table2[[Symbol]:[Industry]],2,FALSE),"-")</f>
        <v>-</v>
      </c>
      <c r="D2129" t="s">
        <v>54</v>
      </c>
      <c r="E2129">
        <v>315.60113999999999</v>
      </c>
      <c r="F2129">
        <v>1023.35</v>
      </c>
      <c r="G2129">
        <v>30.7033164211512</v>
      </c>
      <c r="H2129">
        <v>29.957848452311001</v>
      </c>
      <c r="I2129">
        <v>-37.675284165033297</v>
      </c>
      <c r="J2129">
        <v>-0.315377708746997</v>
      </c>
      <c r="K2129">
        <v>881.39587326470996</v>
      </c>
      <c r="L2129">
        <v>890.24619169992798</v>
      </c>
      <c r="M2129">
        <v>66.477239314751998</v>
      </c>
      <c r="N2129">
        <v>2.98391736350221</v>
      </c>
      <c r="O2129">
        <v>44.613279914007897</v>
      </c>
      <c r="P2129">
        <v>74.226774870892697</v>
      </c>
      <c r="Q2129">
        <v>6.2920670905068005E-2</v>
      </c>
    </row>
    <row r="2130" spans="1:17" hidden="1" x14ac:dyDescent="0.3">
      <c r="A2130" t="s">
        <v>4448</v>
      </c>
      <c r="B2130" t="s">
        <v>4449</v>
      </c>
      <c r="C2130" t="str">
        <f>IFERROR(VLOOKUP(Table1[[#This Row],[Ticker]],[1]!Table2[[Symbol]:[Industry]],2,FALSE),"-")</f>
        <v>-</v>
      </c>
      <c r="D2130" t="s">
        <v>993</v>
      </c>
      <c r="E2130">
        <v>314.84918515999999</v>
      </c>
      <c r="F2130">
        <v>66.069999999999993</v>
      </c>
      <c r="G2130">
        <v>65.429959528579801</v>
      </c>
      <c r="H2130">
        <v>-4.2925919092821001</v>
      </c>
      <c r="I2130">
        <v>26.5403626494866</v>
      </c>
      <c r="J2130">
        <v>-5.0945720352494401</v>
      </c>
      <c r="K2130">
        <v>63.920762489834203</v>
      </c>
      <c r="L2130">
        <v>51.224115250273798</v>
      </c>
      <c r="M2130">
        <v>43.145217749035098</v>
      </c>
      <c r="N2130">
        <v>0.24677284157585899</v>
      </c>
      <c r="O2130">
        <v>30.043892840926301</v>
      </c>
      <c r="P2130">
        <v>104.234930448222</v>
      </c>
      <c r="Q2130">
        <v>8.0267894370807003E-2</v>
      </c>
    </row>
    <row r="2131" spans="1:17" hidden="1" x14ac:dyDescent="0.3">
      <c r="A2131" t="s">
        <v>4450</v>
      </c>
      <c r="B2131" t="s">
        <v>4451</v>
      </c>
      <c r="C2131" t="str">
        <f>IFERROR(VLOOKUP(Table1[[#This Row],[Ticker]],[1]!Table2[[Symbol]:[Industry]],2,FALSE),"-")</f>
        <v>-</v>
      </c>
      <c r="D2131" t="s">
        <v>4452</v>
      </c>
      <c r="E2131">
        <v>314.130717</v>
      </c>
      <c r="F2131">
        <v>130.94999999999999</v>
      </c>
      <c r="G2131">
        <v>-47.826950749620302</v>
      </c>
      <c r="H2131">
        <v>-6.3712725063481104</v>
      </c>
      <c r="I2131">
        <v>-37.893746045635503</v>
      </c>
      <c r="J2131">
        <v>0.127014648583331</v>
      </c>
      <c r="K2131">
        <v>138.50234805744299</v>
      </c>
      <c r="L2131">
        <v>152.74215027440499</v>
      </c>
      <c r="M2131">
        <v>43.422418901920302</v>
      </c>
      <c r="N2131">
        <v>0.95162094763092198</v>
      </c>
      <c r="O2131">
        <v>68.766704849179007</v>
      </c>
      <c r="P2131">
        <v>4.5508982035927996</v>
      </c>
    </row>
    <row r="2132" spans="1:17" hidden="1" x14ac:dyDescent="0.3">
      <c r="A2132" t="s">
        <v>4453</v>
      </c>
      <c r="B2132" t="s">
        <v>4454</v>
      </c>
      <c r="C2132" t="str">
        <f>IFERROR(VLOOKUP(Table1[[#This Row],[Ticker]],[1]!Table2[[Symbol]:[Industry]],2,FALSE),"-")</f>
        <v>-</v>
      </c>
      <c r="D2132" t="s">
        <v>499</v>
      </c>
      <c r="E2132">
        <v>314.120025</v>
      </c>
      <c r="F2132">
        <v>13.05</v>
      </c>
      <c r="G2132">
        <v>123.542303495292</v>
      </c>
      <c r="H2132">
        <v>16.910593735155601</v>
      </c>
      <c r="I2132">
        <v>-30.625472290967</v>
      </c>
      <c r="J2132">
        <v>28.9414049077042</v>
      </c>
      <c r="K2132">
        <v>12.503969853343101</v>
      </c>
      <c r="L2132">
        <v>12.9413548949504</v>
      </c>
      <c r="M2132">
        <v>64.9137333053677</v>
      </c>
      <c r="N2132">
        <v>1.6293577981651299</v>
      </c>
      <c r="O2132">
        <v>78.927203065134094</v>
      </c>
      <c r="P2132">
        <v>153.39805825242701</v>
      </c>
      <c r="Q2132">
        <v>0.22445918566832301</v>
      </c>
    </row>
    <row r="2133" spans="1:17" hidden="1" x14ac:dyDescent="0.3">
      <c r="A2133" t="s">
        <v>4455</v>
      </c>
      <c r="B2133" t="s">
        <v>4456</v>
      </c>
      <c r="C2133" t="str">
        <f>IFERROR(VLOOKUP(Table1[[#This Row],[Ticker]],[1]!Table2[[Symbol]:[Industry]],2,FALSE),"-")</f>
        <v>-</v>
      </c>
      <c r="D2133" t="s">
        <v>46</v>
      </c>
      <c r="E2133">
        <v>314.08</v>
      </c>
      <c r="F2133">
        <v>208</v>
      </c>
      <c r="G2133">
        <v>-35.524688997497201</v>
      </c>
      <c r="H2133">
        <v>1.84248228004725</v>
      </c>
      <c r="I2133">
        <v>-20.256499544635801</v>
      </c>
      <c r="J2133">
        <v>10.0802753395979</v>
      </c>
      <c r="K2133">
        <v>184.884902425061</v>
      </c>
      <c r="M2133">
        <v>79.588815486171001</v>
      </c>
      <c r="N2133">
        <v>0.86986211424819404</v>
      </c>
      <c r="O2133">
        <v>55.192307692307601</v>
      </c>
      <c r="P2133">
        <v>43.398827990348103</v>
      </c>
    </row>
    <row r="2134" spans="1:17" hidden="1" x14ac:dyDescent="0.3">
      <c r="A2134" t="s">
        <v>4457</v>
      </c>
      <c r="B2134" t="s">
        <v>4458</v>
      </c>
      <c r="C2134" t="str">
        <f>IFERROR(VLOOKUP(Table1[[#This Row],[Ticker]],[1]!Table2[[Symbol]:[Industry]],2,FALSE),"-")</f>
        <v>-</v>
      </c>
      <c r="E2134">
        <v>313.73938290000001</v>
      </c>
      <c r="F2134">
        <v>1029.8</v>
      </c>
      <c r="G2134">
        <v>996.22407028387101</v>
      </c>
      <c r="H2134">
        <v>-20.0121852529828</v>
      </c>
      <c r="I2134">
        <v>156.10615598481601</v>
      </c>
      <c r="J2134">
        <v>-6.96985689101224</v>
      </c>
      <c r="K2134">
        <v>1056.4799058655001</v>
      </c>
      <c r="M2134">
        <v>52.416309764652297</v>
      </c>
      <c r="N2134">
        <v>0.992209574246259</v>
      </c>
      <c r="O2134">
        <v>34.773742474266797</v>
      </c>
      <c r="P2134">
        <v>1082.3191733639401</v>
      </c>
    </row>
    <row r="2135" spans="1:17" hidden="1" x14ac:dyDescent="0.3">
      <c r="A2135" t="s">
        <v>4459</v>
      </c>
      <c r="B2135" t="s">
        <v>4460</v>
      </c>
      <c r="C2135" t="str">
        <f>IFERROR(VLOOKUP(Table1[[#This Row],[Ticker]],[1]!Table2[[Symbol]:[Industry]],2,FALSE),"-")</f>
        <v>-</v>
      </c>
      <c r="D2135" t="s">
        <v>51</v>
      </c>
      <c r="E2135">
        <v>313.10547924999997</v>
      </c>
      <c r="F2135">
        <v>313.10000000000002</v>
      </c>
      <c r="G2135">
        <v>-32.1189044371718</v>
      </c>
      <c r="H2135">
        <v>14.497041212589799</v>
      </c>
      <c r="I2135">
        <v>-21.6040571691791</v>
      </c>
      <c r="J2135">
        <v>10.906609308768401</v>
      </c>
      <c r="K2135">
        <v>276.273340804165</v>
      </c>
      <c r="L2135">
        <v>313.03066850182302</v>
      </c>
      <c r="M2135">
        <v>85.586763255442605</v>
      </c>
      <c r="N2135">
        <v>2.5159538535881198</v>
      </c>
      <c r="O2135">
        <v>49.728521239220598</v>
      </c>
      <c r="P2135">
        <v>30.4583333333333</v>
      </c>
      <c r="Q2135">
        <v>-0.14447706938789801</v>
      </c>
    </row>
    <row r="2136" spans="1:17" hidden="1" x14ac:dyDescent="0.3">
      <c r="A2136" t="s">
        <v>4461</v>
      </c>
      <c r="B2136" t="s">
        <v>4462</v>
      </c>
      <c r="C2136" t="str">
        <f>IFERROR(VLOOKUP(Table1[[#This Row],[Ticker]],[1]!Table2[[Symbol]:[Industry]],2,FALSE),"-")</f>
        <v>-</v>
      </c>
      <c r="D2136" t="s">
        <v>262</v>
      </c>
      <c r="E2136">
        <v>313.05712499999998</v>
      </c>
      <c r="F2136">
        <v>818.45</v>
      </c>
      <c r="G2136">
        <v>10.6748084296787</v>
      </c>
      <c r="H2136">
        <v>18.3695955176868</v>
      </c>
      <c r="I2136">
        <v>27.4686055913273</v>
      </c>
      <c r="J2136">
        <v>14.482042644458</v>
      </c>
      <c r="K2136">
        <v>667.11766036775896</v>
      </c>
      <c r="L2136">
        <v>620.98167118059496</v>
      </c>
      <c r="M2136">
        <v>92.026233041674203</v>
      </c>
      <c r="N2136">
        <v>2.0270824446568998</v>
      </c>
      <c r="O2136">
        <v>0.79418412853564602</v>
      </c>
      <c r="P2136">
        <v>50.174311926605498</v>
      </c>
      <c r="Q2136">
        <v>9.7625023391540999E-2</v>
      </c>
    </row>
    <row r="2137" spans="1:17" hidden="1" x14ac:dyDescent="0.3">
      <c r="A2137" t="s">
        <v>4463</v>
      </c>
      <c r="B2137" t="s">
        <v>4464</v>
      </c>
      <c r="C2137" t="str">
        <f>IFERROR(VLOOKUP(Table1[[#This Row],[Ticker]],[1]!Table2[[Symbol]:[Industry]],2,FALSE),"-")</f>
        <v>-</v>
      </c>
      <c r="D2137" t="s">
        <v>528</v>
      </c>
      <c r="E2137">
        <v>313.01715999999999</v>
      </c>
      <c r="F2137">
        <v>200</v>
      </c>
      <c r="G2137">
        <v>20.316943846259399</v>
      </c>
      <c r="H2137">
        <v>29.811922008400298</v>
      </c>
      <c r="I2137">
        <v>37.471754614313603</v>
      </c>
      <c r="J2137">
        <v>6.4564506020351597</v>
      </c>
      <c r="K2137">
        <v>176.76745708354699</v>
      </c>
      <c r="M2137">
        <v>60.644647180579199</v>
      </c>
      <c r="N2137">
        <v>0.92875226039782999</v>
      </c>
      <c r="O2137">
        <v>3.4</v>
      </c>
      <c r="P2137">
        <v>75.131348511383493</v>
      </c>
    </row>
    <row r="2138" spans="1:17" hidden="1" x14ac:dyDescent="0.3">
      <c r="A2138" t="s">
        <v>4465</v>
      </c>
      <c r="B2138" t="s">
        <v>4466</v>
      </c>
      <c r="C2138" t="str">
        <f>IFERROR(VLOOKUP(Table1[[#This Row],[Ticker]],[1]!Table2[[Symbol]:[Industry]],2,FALSE),"-")</f>
        <v>-</v>
      </c>
      <c r="D2138" t="s">
        <v>306</v>
      </c>
      <c r="E2138">
        <v>312.18036000000001</v>
      </c>
      <c r="F2138">
        <v>174.4</v>
      </c>
      <c r="G2138">
        <v>-1.7146820165025101</v>
      </c>
      <c r="H2138">
        <v>-11.0891099246458</v>
      </c>
      <c r="I2138">
        <v>-31.205616886276498</v>
      </c>
      <c r="J2138">
        <v>-1.3192431194710901</v>
      </c>
      <c r="K2138">
        <v>183.26927805108099</v>
      </c>
      <c r="L2138">
        <v>183.03319965124101</v>
      </c>
      <c r="M2138">
        <v>32.609919634099199</v>
      </c>
      <c r="N2138">
        <v>0.81032011466793996</v>
      </c>
      <c r="O2138">
        <v>42.775229357798104</v>
      </c>
      <c r="P2138">
        <v>41.214574898785401</v>
      </c>
    </row>
    <row r="2139" spans="1:17" hidden="1" x14ac:dyDescent="0.3">
      <c r="A2139" t="s">
        <v>4467</v>
      </c>
      <c r="B2139" t="s">
        <v>4468</v>
      </c>
      <c r="C2139" t="str">
        <f>IFERROR(VLOOKUP(Table1[[#This Row],[Ticker]],[1]!Table2[[Symbol]:[Industry]],2,FALSE),"-")</f>
        <v>-</v>
      </c>
      <c r="D2139" t="s">
        <v>46</v>
      </c>
      <c r="E2139">
        <v>311.633884696</v>
      </c>
      <c r="F2139">
        <v>44.56</v>
      </c>
      <c r="G2139">
        <v>166.223979462134</v>
      </c>
      <c r="H2139">
        <v>-1.8087261606348699</v>
      </c>
      <c r="I2139">
        <v>75.315933648050503</v>
      </c>
      <c r="J2139">
        <v>16.271173637975402</v>
      </c>
      <c r="K2139">
        <v>35.529778405596602</v>
      </c>
      <c r="L2139">
        <v>27.9248389921915</v>
      </c>
      <c r="M2139">
        <v>80.7890149436505</v>
      </c>
      <c r="N2139">
        <v>1.0341174768497301</v>
      </c>
      <c r="O2139">
        <v>0</v>
      </c>
      <c r="P2139">
        <v>242.76923076923001</v>
      </c>
      <c r="Q2139">
        <v>7.9293043748801001E-2</v>
      </c>
    </row>
    <row r="2140" spans="1:17" hidden="1" x14ac:dyDescent="0.3">
      <c r="A2140" t="s">
        <v>4469</v>
      </c>
      <c r="B2140" t="s">
        <v>4470</v>
      </c>
      <c r="C2140" t="str">
        <f>IFERROR(VLOOKUP(Table1[[#This Row],[Ticker]],[1]!Table2[[Symbol]:[Industry]],2,FALSE),"-")</f>
        <v>-</v>
      </c>
      <c r="D2140" t="s">
        <v>971</v>
      </c>
      <c r="E2140">
        <v>311.08273202499998</v>
      </c>
      <c r="F2140">
        <v>971.75</v>
      </c>
      <c r="G2140">
        <v>-17.6405648837166</v>
      </c>
      <c r="H2140">
        <v>-11.658816773866899</v>
      </c>
      <c r="I2140">
        <v>3.8158425816631301</v>
      </c>
      <c r="J2140">
        <v>1.5322553923993401</v>
      </c>
      <c r="K2140">
        <v>1020.88883672048</v>
      </c>
      <c r="L2140">
        <v>943.03696321723703</v>
      </c>
      <c r="M2140">
        <v>40.228999584791303</v>
      </c>
      <c r="N2140">
        <v>0.63930238174495901</v>
      </c>
      <c r="O2140">
        <v>42.732184203756098</v>
      </c>
      <c r="P2140">
        <v>29.566666666666599</v>
      </c>
      <c r="Q2140">
        <v>-7.8035820209737997E-2</v>
      </c>
    </row>
    <row r="2141" spans="1:17" hidden="1" x14ac:dyDescent="0.3">
      <c r="A2141" t="s">
        <v>4471</v>
      </c>
      <c r="B2141" t="s">
        <v>4472</v>
      </c>
      <c r="C2141" t="str">
        <f>IFERROR(VLOOKUP(Table1[[#This Row],[Ticker]],[1]!Table2[[Symbol]:[Industry]],2,FALSE),"-")</f>
        <v>-</v>
      </c>
      <c r="D2141" t="s">
        <v>1647</v>
      </c>
      <c r="E2141">
        <v>309.26006999999998</v>
      </c>
      <c r="F2141">
        <v>33.81</v>
      </c>
      <c r="G2141">
        <v>-65.147620785842506</v>
      </c>
      <c r="H2141">
        <v>22.4014659461089</v>
      </c>
      <c r="I2141">
        <v>-28.909122427741899</v>
      </c>
      <c r="J2141">
        <v>36.638549356041104</v>
      </c>
      <c r="K2141">
        <v>28.163925058863299</v>
      </c>
      <c r="L2141">
        <v>34.905926529419403</v>
      </c>
      <c r="M2141">
        <v>64.928753035110603</v>
      </c>
      <c r="N2141">
        <v>5.4878084642588902</v>
      </c>
      <c r="O2141">
        <v>80.9129448881001</v>
      </c>
      <c r="P2141">
        <v>45.419354838709602</v>
      </c>
      <c r="Q2141">
        <v>0.13438741962780501</v>
      </c>
    </row>
    <row r="2142" spans="1:17" hidden="1" x14ac:dyDescent="0.3">
      <c r="A2142" t="s">
        <v>4473</v>
      </c>
      <c r="B2142" t="s">
        <v>4474</v>
      </c>
      <c r="C2142" t="str">
        <f>IFERROR(VLOOKUP(Table1[[#This Row],[Ticker]],[1]!Table2[[Symbol]:[Industry]],2,FALSE),"-")</f>
        <v>-</v>
      </c>
      <c r="D2142" t="s">
        <v>528</v>
      </c>
      <c r="E2142">
        <v>308.71183128000001</v>
      </c>
      <c r="F2142">
        <v>343.55</v>
      </c>
      <c r="G2142">
        <v>129.42726411078999</v>
      </c>
      <c r="H2142">
        <v>-2.51613856976812</v>
      </c>
      <c r="I2142">
        <v>-42.466864463372403</v>
      </c>
      <c r="J2142">
        <v>-5.8911532318306401</v>
      </c>
      <c r="K2142">
        <v>350.52817587358902</v>
      </c>
      <c r="L2142">
        <v>330.10213061254501</v>
      </c>
      <c r="M2142">
        <v>50.642010994827501</v>
      </c>
      <c r="N2142">
        <v>0.81218679497673996</v>
      </c>
      <c r="O2142">
        <v>53.485664386552102</v>
      </c>
      <c r="P2142">
        <v>186.291666666666</v>
      </c>
      <c r="Q2142">
        <v>0.25910706115569399</v>
      </c>
    </row>
    <row r="2143" spans="1:17" hidden="1" x14ac:dyDescent="0.3">
      <c r="A2143" t="s">
        <v>4475</v>
      </c>
      <c r="B2143" t="s">
        <v>4476</v>
      </c>
      <c r="C2143" t="str">
        <f>IFERROR(VLOOKUP(Table1[[#This Row],[Ticker]],[1]!Table2[[Symbol]:[Industry]],2,FALSE),"-")</f>
        <v>-</v>
      </c>
      <c r="D2143" t="s">
        <v>402</v>
      </c>
      <c r="E2143">
        <v>308.30144629500001</v>
      </c>
      <c r="F2143">
        <v>134.85</v>
      </c>
      <c r="G2143">
        <v>17.7632928619132</v>
      </c>
      <c r="H2143">
        <v>3.0514136995049799</v>
      </c>
      <c r="I2143">
        <v>34.918103629967298</v>
      </c>
      <c r="J2143">
        <v>4.2965153616183001</v>
      </c>
      <c r="K2143">
        <v>126.492194058024</v>
      </c>
      <c r="M2143">
        <v>57.771471400334299</v>
      </c>
      <c r="N2143">
        <v>0.74743110931664403</v>
      </c>
      <c r="O2143">
        <v>29.699666295884299</v>
      </c>
      <c r="P2143">
        <v>96.431172614712196</v>
      </c>
    </row>
    <row r="2144" spans="1:17" hidden="1" x14ac:dyDescent="0.3">
      <c r="A2144" t="s">
        <v>4477</v>
      </c>
      <c r="B2144" t="s">
        <v>4478</v>
      </c>
      <c r="C2144" t="str">
        <f>IFERROR(VLOOKUP(Table1[[#This Row],[Ticker]],[1]!Table2[[Symbol]:[Industry]],2,FALSE),"-")</f>
        <v>-</v>
      </c>
      <c r="D2144" t="s">
        <v>46</v>
      </c>
      <c r="E2144">
        <v>308.0856</v>
      </c>
      <c r="F2144">
        <v>281.10000000000002</v>
      </c>
      <c r="G2144">
        <v>-12.437208391219601</v>
      </c>
      <c r="H2144">
        <v>-33.3735408063894</v>
      </c>
      <c r="I2144">
        <v>-14.0693650417118</v>
      </c>
      <c r="J2144">
        <v>-14.858992427810501</v>
      </c>
      <c r="K2144">
        <v>311.250977530189</v>
      </c>
      <c r="M2144">
        <v>37.088742139254997</v>
      </c>
      <c r="N2144">
        <v>0.69991305187904496</v>
      </c>
      <c r="O2144">
        <v>51.013874066168597</v>
      </c>
      <c r="P2144">
        <v>64.002333722287005</v>
      </c>
    </row>
    <row r="2145" spans="1:17" hidden="1" x14ac:dyDescent="0.3">
      <c r="A2145" t="s">
        <v>4479</v>
      </c>
      <c r="B2145" t="s">
        <v>4480</v>
      </c>
      <c r="C2145" t="str">
        <f>IFERROR(VLOOKUP(Table1[[#This Row],[Ticker]],[1]!Table2[[Symbol]:[Industry]],2,FALSE),"-")</f>
        <v>-</v>
      </c>
      <c r="D2145" t="s">
        <v>971</v>
      </c>
      <c r="E2145">
        <v>306.36864530999998</v>
      </c>
      <c r="F2145">
        <v>4925.05</v>
      </c>
      <c r="G2145">
        <v>16.675142865667599</v>
      </c>
      <c r="H2145">
        <v>9.8425175086810697</v>
      </c>
      <c r="I2145">
        <v>11.9759751932499</v>
      </c>
      <c r="J2145">
        <v>5.06399698276162</v>
      </c>
      <c r="K2145">
        <v>4479.4702298125703</v>
      </c>
      <c r="L2145">
        <v>3996.5582288557798</v>
      </c>
      <c r="M2145">
        <v>61.1221445537766</v>
      </c>
      <c r="N2145">
        <v>0.78944536954015598</v>
      </c>
      <c r="O2145">
        <v>9.4405132942812795</v>
      </c>
      <c r="P2145">
        <v>56.350793650793598</v>
      </c>
      <c r="Q2145">
        <v>1.5890620506927002E-2</v>
      </c>
    </row>
    <row r="2146" spans="1:17" hidden="1" x14ac:dyDescent="0.3">
      <c r="A2146" t="s">
        <v>4481</v>
      </c>
      <c r="B2146" t="s">
        <v>4482</v>
      </c>
      <c r="C2146" t="str">
        <f>IFERROR(VLOOKUP(Table1[[#This Row],[Ticker]],[1]!Table2[[Symbol]:[Industry]],2,FALSE),"-")</f>
        <v>-</v>
      </c>
      <c r="D2146" t="s">
        <v>193</v>
      </c>
      <c r="E2146">
        <v>306.343374799</v>
      </c>
      <c r="F2146">
        <v>143.22999999999999</v>
      </c>
      <c r="G2146">
        <v>140.134820172177</v>
      </c>
      <c r="H2146">
        <v>-13.8007903888283</v>
      </c>
      <c r="I2146">
        <v>11.9552788133566</v>
      </c>
      <c r="J2146">
        <v>-3.3192234072692202</v>
      </c>
      <c r="K2146">
        <v>141.529747013166</v>
      </c>
      <c r="L2146">
        <v>117.04442107915099</v>
      </c>
      <c r="M2146">
        <v>59.0066281655387</v>
      </c>
      <c r="N2146">
        <v>1.13896248728414</v>
      </c>
      <c r="O2146">
        <v>17.293863017524199</v>
      </c>
      <c r="P2146">
        <v>177.84675072744901</v>
      </c>
      <c r="Q2146">
        <v>0.107932380122118</v>
      </c>
    </row>
    <row r="2147" spans="1:17" hidden="1" x14ac:dyDescent="0.3">
      <c r="A2147" t="s">
        <v>4483</v>
      </c>
      <c r="B2147" t="s">
        <v>4484</v>
      </c>
      <c r="C2147" t="str">
        <f>IFERROR(VLOOKUP(Table1[[#This Row],[Ticker]],[1]!Table2[[Symbol]:[Industry]],2,FALSE),"-")</f>
        <v>-</v>
      </c>
      <c r="D2147" t="s">
        <v>1187</v>
      </c>
      <c r="E2147">
        <v>305.02999999999997</v>
      </c>
      <c r="F2147">
        <v>12.98</v>
      </c>
      <c r="G2147">
        <v>-15.4945212769581</v>
      </c>
      <c r="H2147">
        <v>-5.6999687380088302</v>
      </c>
      <c r="I2147">
        <v>-24.100261395223601</v>
      </c>
      <c r="J2147">
        <v>6.7586392992896798</v>
      </c>
      <c r="K2147">
        <v>12.535059513096799</v>
      </c>
      <c r="L2147">
        <v>12.1107818600168</v>
      </c>
      <c r="M2147">
        <v>62.971160960781603</v>
      </c>
      <c r="N2147">
        <v>0.73279420058806199</v>
      </c>
      <c r="O2147">
        <v>35.978428351309603</v>
      </c>
      <c r="P2147">
        <v>53.609467455621299</v>
      </c>
      <c r="Q2147">
        <v>6.2537653825148004E-2</v>
      </c>
    </row>
    <row r="2148" spans="1:17" hidden="1" x14ac:dyDescent="0.3">
      <c r="A2148" t="s">
        <v>4485</v>
      </c>
      <c r="B2148" t="s">
        <v>4486</v>
      </c>
      <c r="C2148" t="str">
        <f>IFERROR(VLOOKUP(Table1[[#This Row],[Ticker]],[1]!Table2[[Symbol]:[Industry]],2,FALSE),"-")</f>
        <v>-</v>
      </c>
      <c r="D2148" t="s">
        <v>993</v>
      </c>
      <c r="E2148">
        <v>304.57916</v>
      </c>
      <c r="F2148">
        <v>16.22</v>
      </c>
      <c r="G2148">
        <v>-39.744643646023299</v>
      </c>
      <c r="H2148">
        <v>-2.0099641787315701</v>
      </c>
      <c r="I2148">
        <v>-22.338826997436801</v>
      </c>
      <c r="J2148">
        <v>-1.71928778840556</v>
      </c>
      <c r="K2148">
        <v>16.408519336539801</v>
      </c>
      <c r="L2148">
        <v>16.6590791446468</v>
      </c>
      <c r="M2148">
        <v>46.434617000140001</v>
      </c>
      <c r="N2148">
        <v>0.59860876113011297</v>
      </c>
      <c r="O2148">
        <v>23.612823674475901</v>
      </c>
      <c r="P2148">
        <v>15.035460992907799</v>
      </c>
      <c r="Q2148">
        <v>-7.8975282418972004E-2</v>
      </c>
    </row>
    <row r="2149" spans="1:17" hidden="1" x14ac:dyDescent="0.3">
      <c r="A2149" t="s">
        <v>4487</v>
      </c>
      <c r="B2149" t="s">
        <v>4488</v>
      </c>
      <c r="C2149" t="str">
        <f>IFERROR(VLOOKUP(Table1[[#This Row],[Ticker]],[1]!Table2[[Symbol]:[Industry]],2,FALSE),"-")</f>
        <v>-</v>
      </c>
      <c r="D2149" t="s">
        <v>632</v>
      </c>
      <c r="E2149">
        <v>304.02539999999999</v>
      </c>
      <c r="F2149">
        <v>88.2</v>
      </c>
      <c r="G2149">
        <v>2075.1442452428601</v>
      </c>
      <c r="H2149">
        <v>39.263534911626202</v>
      </c>
      <c r="I2149">
        <v>270.77731688048402</v>
      </c>
      <c r="J2149">
        <v>1.86674150501147</v>
      </c>
      <c r="K2149">
        <v>63.930233725586902</v>
      </c>
      <c r="L2149">
        <v>37.112461595697503</v>
      </c>
      <c r="M2149">
        <v>83.947035635275</v>
      </c>
      <c r="N2149">
        <v>1.2976387668065501</v>
      </c>
      <c r="O2149">
        <v>2.72108843537415</v>
      </c>
      <c r="P2149">
        <v>2105</v>
      </c>
      <c r="Q2149">
        <v>0.19056084131966</v>
      </c>
    </row>
    <row r="2150" spans="1:17" hidden="1" x14ac:dyDescent="0.3">
      <c r="A2150" t="s">
        <v>4489</v>
      </c>
      <c r="B2150" t="s">
        <v>4490</v>
      </c>
      <c r="C2150" t="str">
        <f>IFERROR(VLOOKUP(Table1[[#This Row],[Ticker]],[1]!Table2[[Symbol]:[Industry]],2,FALSE),"-")</f>
        <v>-</v>
      </c>
      <c r="D2150" t="s">
        <v>21</v>
      </c>
      <c r="E2150">
        <v>303.87040826100002</v>
      </c>
      <c r="F2150">
        <v>11.69</v>
      </c>
      <c r="G2150">
        <v>75.231964541111097</v>
      </c>
      <c r="H2150">
        <v>21.4126577186437</v>
      </c>
      <c r="I2150">
        <v>4.7864931968493698</v>
      </c>
      <c r="J2150">
        <v>21.802769420103001</v>
      </c>
      <c r="K2150">
        <v>8.4848409734369898</v>
      </c>
      <c r="L2150">
        <v>8.4682894554697903</v>
      </c>
      <c r="M2150">
        <v>88.548449306191102</v>
      </c>
      <c r="N2150">
        <v>4.9552916493532004</v>
      </c>
      <c r="O2150">
        <v>9.0675791274593607</v>
      </c>
      <c r="P2150">
        <v>108.74999999999901</v>
      </c>
      <c r="Q2150">
        <v>3.4340880637311999E-2</v>
      </c>
    </row>
    <row r="2151" spans="1:17" hidden="1" x14ac:dyDescent="0.3">
      <c r="A2151" t="s">
        <v>4491</v>
      </c>
      <c r="B2151" t="s">
        <v>4492</v>
      </c>
      <c r="C2151" t="str">
        <f>IFERROR(VLOOKUP(Table1[[#This Row],[Ticker]],[1]!Table2[[Symbol]:[Industry]],2,FALSE),"-")</f>
        <v>-</v>
      </c>
      <c r="D2151" t="s">
        <v>499</v>
      </c>
      <c r="E2151">
        <v>303.67200000000003</v>
      </c>
      <c r="F2151">
        <v>632.65</v>
      </c>
      <c r="G2151">
        <v>11.676683721612701</v>
      </c>
      <c r="H2151">
        <v>19.652655419865201</v>
      </c>
      <c r="I2151">
        <v>12.3905043549632</v>
      </c>
      <c r="J2151">
        <v>-0.72730580231157005</v>
      </c>
      <c r="K2151">
        <v>542.51839528373603</v>
      </c>
      <c r="L2151">
        <v>500.66590634102698</v>
      </c>
      <c r="M2151">
        <v>74.125141845559398</v>
      </c>
      <c r="N2151">
        <v>1.7864052516003499</v>
      </c>
      <c r="O2151">
        <v>2.65549672014542</v>
      </c>
      <c r="P2151">
        <v>54.116930572472597</v>
      </c>
      <c r="Q2151">
        <v>-1.6411973128284001E-2</v>
      </c>
    </row>
    <row r="2152" spans="1:17" hidden="1" x14ac:dyDescent="0.3">
      <c r="A2152" t="s">
        <v>4493</v>
      </c>
      <c r="B2152" t="s">
        <v>4494</v>
      </c>
      <c r="C2152" t="str">
        <f>IFERROR(VLOOKUP(Table1[[#This Row],[Ticker]],[1]!Table2[[Symbol]:[Industry]],2,FALSE),"-")</f>
        <v>-</v>
      </c>
      <c r="D2152" t="s">
        <v>51</v>
      </c>
      <c r="E2152">
        <v>303.53802780799998</v>
      </c>
      <c r="F2152">
        <v>69.319999999999993</v>
      </c>
      <c r="G2152">
        <v>85.173326282028</v>
      </c>
      <c r="H2152">
        <v>-21.9595285711926</v>
      </c>
      <c r="I2152">
        <v>-7.2392065784610899</v>
      </c>
      <c r="J2152">
        <v>-1.6007051186231001</v>
      </c>
      <c r="K2152">
        <v>81.902945577657206</v>
      </c>
      <c r="L2152">
        <v>72.422159214047497</v>
      </c>
      <c r="M2152">
        <v>51.997323799414197</v>
      </c>
      <c r="N2152">
        <v>1.89496792703826</v>
      </c>
      <c r="O2152">
        <v>87.3918061165609</v>
      </c>
      <c r="P2152">
        <v>239.38800489595999</v>
      </c>
      <c r="Q2152">
        <v>0.19279297122838801</v>
      </c>
    </row>
    <row r="2153" spans="1:17" hidden="1" x14ac:dyDescent="0.3">
      <c r="A2153" t="s">
        <v>4495</v>
      </c>
      <c r="B2153" t="s">
        <v>4496</v>
      </c>
      <c r="C2153" t="str">
        <f>IFERROR(VLOOKUP(Table1[[#This Row],[Ticker]],[1]!Table2[[Symbol]:[Industry]],2,FALSE),"-")</f>
        <v>-</v>
      </c>
      <c r="D2153" t="s">
        <v>577</v>
      </c>
      <c r="E2153">
        <v>303.27081834000001</v>
      </c>
      <c r="F2153">
        <v>211.3</v>
      </c>
      <c r="G2153">
        <v>19.2095009747879</v>
      </c>
      <c r="H2153">
        <v>-11.0812926745807</v>
      </c>
      <c r="I2153">
        <v>36.364311742842098</v>
      </c>
      <c r="J2153">
        <v>1.9346532197822599</v>
      </c>
      <c r="K2153">
        <v>212.62623162255099</v>
      </c>
      <c r="M2153">
        <v>57.032274270896202</v>
      </c>
      <c r="N2153">
        <v>0.58325123152709302</v>
      </c>
      <c r="O2153">
        <v>29.673450070989102</v>
      </c>
      <c r="P2153">
        <v>56.518518518518498</v>
      </c>
    </row>
    <row r="2154" spans="1:17" hidden="1" x14ac:dyDescent="0.3">
      <c r="A2154" t="s">
        <v>4497</v>
      </c>
      <c r="B2154" t="s">
        <v>4498</v>
      </c>
      <c r="C2154" t="str">
        <f>IFERROR(VLOOKUP(Table1[[#This Row],[Ticker]],[1]!Table2[[Symbol]:[Industry]],2,FALSE),"-")</f>
        <v>-</v>
      </c>
      <c r="D2154" t="s">
        <v>193</v>
      </c>
      <c r="E2154">
        <v>303.24036535099998</v>
      </c>
      <c r="F2154">
        <v>215.27</v>
      </c>
      <c r="G2154">
        <v>-34.645670723520901</v>
      </c>
      <c r="H2154">
        <v>-0.446623566238323</v>
      </c>
      <c r="I2154">
        <v>-10.1670073374965</v>
      </c>
      <c r="J2154">
        <v>2.5874057455081099</v>
      </c>
      <c r="K2154">
        <v>207.706581159302</v>
      </c>
      <c r="L2154">
        <v>211.193124167653</v>
      </c>
      <c r="M2154">
        <v>64.856647271217696</v>
      </c>
      <c r="N2154">
        <v>1.0759636209943499</v>
      </c>
      <c r="O2154">
        <v>36.572676174106903</v>
      </c>
      <c r="P2154">
        <v>25.156976744186</v>
      </c>
      <c r="Q2154">
        <v>-2.5846317694767001E-2</v>
      </c>
    </row>
    <row r="2155" spans="1:17" hidden="1" x14ac:dyDescent="0.3">
      <c r="A2155" t="s">
        <v>4499</v>
      </c>
      <c r="B2155" t="s">
        <v>4500</v>
      </c>
      <c r="C2155" t="str">
        <f>IFERROR(VLOOKUP(Table1[[#This Row],[Ticker]],[1]!Table2[[Symbol]:[Industry]],2,FALSE),"-")</f>
        <v>-</v>
      </c>
      <c r="D2155" t="s">
        <v>54</v>
      </c>
      <c r="E2155">
        <v>301.17292423999999</v>
      </c>
      <c r="F2155">
        <v>45.28</v>
      </c>
      <c r="G2155">
        <v>31.858530957151299</v>
      </c>
      <c r="H2155">
        <v>-10.8182089575836</v>
      </c>
      <c r="I2155">
        <v>-18.953531980798601</v>
      </c>
      <c r="J2155">
        <v>-5.2612218246387696</v>
      </c>
      <c r="K2155">
        <v>48.829469778787697</v>
      </c>
      <c r="L2155">
        <v>43.085433956178498</v>
      </c>
      <c r="M2155">
        <v>34.7736419245267</v>
      </c>
      <c r="N2155">
        <v>0.71081754869424796</v>
      </c>
      <c r="O2155">
        <v>44.964664310953999</v>
      </c>
      <c r="P2155">
        <v>67.703703703703695</v>
      </c>
      <c r="Q2155">
        <v>0.13405541755959899</v>
      </c>
    </row>
    <row r="2156" spans="1:17" hidden="1" x14ac:dyDescent="0.3">
      <c r="A2156" t="s">
        <v>4501</v>
      </c>
      <c r="B2156" t="s">
        <v>4502</v>
      </c>
      <c r="C2156" t="str">
        <f>IFERROR(VLOOKUP(Table1[[#This Row],[Ticker]],[1]!Table2[[Symbol]:[Industry]],2,FALSE),"-")</f>
        <v>-</v>
      </c>
      <c r="D2156" t="s">
        <v>971</v>
      </c>
      <c r="E2156">
        <v>301.15621609499999</v>
      </c>
      <c r="F2156">
        <v>107.61</v>
      </c>
      <c r="G2156">
        <v>80.978884741298202</v>
      </c>
      <c r="H2156">
        <v>143.171197929236</v>
      </c>
      <c r="I2156">
        <v>139.54940762835901</v>
      </c>
      <c r="J2156">
        <v>20.228884709833999</v>
      </c>
      <c r="K2156">
        <v>56.044265756664302</v>
      </c>
      <c r="L2156">
        <v>45.347747423821303</v>
      </c>
      <c r="M2156">
        <v>98.109666077822197</v>
      </c>
      <c r="N2156">
        <v>3.2533221490584201</v>
      </c>
      <c r="O2156">
        <v>0</v>
      </c>
      <c r="P2156">
        <v>211.91304347825999</v>
      </c>
      <c r="Q2156">
        <v>8.1527936983752006E-2</v>
      </c>
    </row>
    <row r="2157" spans="1:17" hidden="1" x14ac:dyDescent="0.3">
      <c r="A2157" t="s">
        <v>4503</v>
      </c>
      <c r="B2157" t="s">
        <v>4504</v>
      </c>
      <c r="C2157" t="str">
        <f>IFERROR(VLOOKUP(Table1[[#This Row],[Ticker]],[1]!Table2[[Symbol]:[Industry]],2,FALSE),"-")</f>
        <v>-</v>
      </c>
      <c r="D2157" t="s">
        <v>743</v>
      </c>
      <c r="E2157">
        <v>298.53358683599998</v>
      </c>
      <c r="F2157">
        <v>11.97</v>
      </c>
      <c r="G2157">
        <v>-22.501494667448299</v>
      </c>
      <c r="H2157">
        <v>-0.65278308000558904</v>
      </c>
      <c r="I2157">
        <v>-8.9747741450594596</v>
      </c>
      <c r="J2157">
        <v>-1.37469542063598</v>
      </c>
      <c r="K2157">
        <v>11.878100985506</v>
      </c>
      <c r="L2157">
        <v>11.623054538193699</v>
      </c>
      <c r="M2157">
        <v>70.589314799391403</v>
      </c>
      <c r="N2157">
        <v>2.58110170803868</v>
      </c>
      <c r="O2157">
        <v>16.959064327485301</v>
      </c>
      <c r="P2157">
        <v>26</v>
      </c>
    </row>
    <row r="2158" spans="1:17" hidden="1" x14ac:dyDescent="0.3">
      <c r="A2158" t="s">
        <v>4505</v>
      </c>
      <c r="B2158" t="s">
        <v>4506</v>
      </c>
      <c r="C2158" t="str">
        <f>IFERROR(VLOOKUP(Table1[[#This Row],[Ticker]],[1]!Table2[[Symbol]:[Industry]],2,FALSE),"-")</f>
        <v>-</v>
      </c>
      <c r="D2158" t="s">
        <v>139</v>
      </c>
      <c r="E2158">
        <v>298.37390786999998</v>
      </c>
      <c r="F2158">
        <v>26.66</v>
      </c>
      <c r="G2158">
        <v>-12.255401867853401</v>
      </c>
      <c r="H2158">
        <v>0.64053528378845004</v>
      </c>
      <c r="I2158">
        <v>-3.4386489071130502</v>
      </c>
      <c r="J2158">
        <v>-0.25257756417485999</v>
      </c>
      <c r="K2158">
        <v>25.527933668168998</v>
      </c>
      <c r="L2158">
        <v>23.888469668112599</v>
      </c>
      <c r="M2158">
        <v>56.5083726969888</v>
      </c>
      <c r="N2158">
        <v>0.58588577999233404</v>
      </c>
      <c r="O2158">
        <v>39.309827456864198</v>
      </c>
      <c r="P2158">
        <v>40.315789473684198</v>
      </c>
      <c r="Q2158">
        <v>5.4528216011070003E-2</v>
      </c>
    </row>
    <row r="2159" spans="1:17" hidden="1" x14ac:dyDescent="0.3">
      <c r="A2159" t="s">
        <v>4507</v>
      </c>
      <c r="B2159" t="s">
        <v>4508</v>
      </c>
      <c r="C2159" t="str">
        <f>IFERROR(VLOOKUP(Table1[[#This Row],[Ticker]],[1]!Table2[[Symbol]:[Industry]],2,FALSE),"-")</f>
        <v>-</v>
      </c>
      <c r="D2159" t="s">
        <v>528</v>
      </c>
      <c r="E2159">
        <v>298.2</v>
      </c>
      <c r="F2159">
        <v>2.84</v>
      </c>
      <c r="G2159">
        <v>29.660459502019702</v>
      </c>
      <c r="H2159">
        <v>-5.3722266777777801</v>
      </c>
      <c r="I2159">
        <v>-7.3063024249962698</v>
      </c>
      <c r="J2159">
        <v>-2.9976378734688698</v>
      </c>
      <c r="K2159">
        <v>2.78613778112957</v>
      </c>
      <c r="L2159">
        <v>2.5580664279688499</v>
      </c>
      <c r="M2159">
        <v>46.199438447435597</v>
      </c>
      <c r="N2159">
        <v>1.2456453350538701</v>
      </c>
      <c r="O2159">
        <v>32.1563527506502</v>
      </c>
      <c r="P2159">
        <v>59.516214259154097</v>
      </c>
      <c r="Q2159">
        <v>1.7735338630320001E-2</v>
      </c>
    </row>
    <row r="2160" spans="1:17" hidden="1" x14ac:dyDescent="0.3">
      <c r="A2160" t="s">
        <v>4509</v>
      </c>
      <c r="B2160" t="s">
        <v>4510</v>
      </c>
      <c r="C2160" t="str">
        <f>IFERROR(VLOOKUP(Table1[[#This Row],[Ticker]],[1]!Table2[[Symbol]:[Industry]],2,FALSE),"-")</f>
        <v>-</v>
      </c>
      <c r="D2160" t="s">
        <v>306</v>
      </c>
      <c r="E2160">
        <v>298.19902215500002</v>
      </c>
      <c r="F2160">
        <v>150.97</v>
      </c>
      <c r="G2160">
        <v>-43.290387784657298</v>
      </c>
      <c r="H2160">
        <v>2.09316454125582</v>
      </c>
      <c r="I2160">
        <v>1.3247357692278701</v>
      </c>
      <c r="J2160">
        <v>-2.19771330035802</v>
      </c>
      <c r="K2160">
        <v>133.88762698558301</v>
      </c>
      <c r="L2160">
        <v>138.08854140244401</v>
      </c>
      <c r="M2160">
        <v>42.541483263054602</v>
      </c>
      <c r="N2160">
        <v>2.0139445213616098</v>
      </c>
      <c r="O2160">
        <v>29.164734715506398</v>
      </c>
      <c r="P2160">
        <v>65.901098901098806</v>
      </c>
      <c r="Q2160">
        <v>9.9416413082425006E-2</v>
      </c>
    </row>
    <row r="2161" spans="1:17" hidden="1" x14ac:dyDescent="0.3">
      <c r="A2161" t="s">
        <v>4511</v>
      </c>
      <c r="B2161" t="s">
        <v>4512</v>
      </c>
      <c r="C2161" t="str">
        <f>IFERROR(VLOOKUP(Table1[[#This Row],[Ticker]],[1]!Table2[[Symbol]:[Industry]],2,FALSE),"-")</f>
        <v>-</v>
      </c>
      <c r="D2161" t="s">
        <v>21</v>
      </c>
      <c r="E2161">
        <v>298.01193546600001</v>
      </c>
      <c r="F2161">
        <v>132.54</v>
      </c>
      <c r="G2161">
        <v>-26.470419343717801</v>
      </c>
      <c r="H2161">
        <v>-10.082771789757899</v>
      </c>
      <c r="I2161">
        <v>-17.2797776823848</v>
      </c>
      <c r="J2161">
        <v>3.0957806485544102</v>
      </c>
      <c r="K2161">
        <v>127.026590694794</v>
      </c>
      <c r="L2161">
        <v>126.178768852</v>
      </c>
      <c r="M2161">
        <v>56.980277575177702</v>
      </c>
      <c r="N2161">
        <v>0.92295727053247301</v>
      </c>
      <c r="O2161">
        <v>31.846989588048899</v>
      </c>
      <c r="P2161">
        <v>40.999999999999901</v>
      </c>
      <c r="Q2161">
        <v>0.13579128833054799</v>
      </c>
    </row>
    <row r="2162" spans="1:17" hidden="1" x14ac:dyDescent="0.3">
      <c r="A2162" t="s">
        <v>4513</v>
      </c>
      <c r="B2162" t="s">
        <v>4514</v>
      </c>
      <c r="C2162" t="str">
        <f>IFERROR(VLOOKUP(Table1[[#This Row],[Ticker]],[1]!Table2[[Symbol]:[Industry]],2,FALSE),"-")</f>
        <v>-</v>
      </c>
      <c r="D2162" t="s">
        <v>1765</v>
      </c>
      <c r="E2162">
        <v>297.64159999999998</v>
      </c>
      <c r="F2162">
        <v>470</v>
      </c>
      <c r="G2162">
        <v>35.9290776943647</v>
      </c>
      <c r="H2162">
        <v>-1.1694101455843999</v>
      </c>
      <c r="I2162">
        <v>-14.9878462759825</v>
      </c>
      <c r="J2162">
        <v>1.6942396671991</v>
      </c>
      <c r="K2162">
        <v>471.96004762287498</v>
      </c>
      <c r="L2162">
        <v>439.64739871282501</v>
      </c>
      <c r="M2162">
        <v>48.3829315692034</v>
      </c>
      <c r="N2162">
        <v>0.60373108060542002</v>
      </c>
      <c r="O2162">
        <v>41.702127659574401</v>
      </c>
      <c r="P2162">
        <v>83.665494333724098</v>
      </c>
    </row>
    <row r="2163" spans="1:17" hidden="1" x14ac:dyDescent="0.3">
      <c r="A2163" t="s">
        <v>4515</v>
      </c>
      <c r="B2163" t="s">
        <v>4516</v>
      </c>
      <c r="C2163" t="str">
        <f>IFERROR(VLOOKUP(Table1[[#This Row],[Ticker]],[1]!Table2[[Symbol]:[Industry]],2,FALSE),"-")</f>
        <v>-</v>
      </c>
      <c r="D2163" t="s">
        <v>127</v>
      </c>
      <c r="E2163">
        <v>297.59411519999998</v>
      </c>
      <c r="F2163">
        <v>181.08</v>
      </c>
      <c r="G2163">
        <v>141.01933873575999</v>
      </c>
      <c r="H2163">
        <v>67.088380223382501</v>
      </c>
      <c r="I2163">
        <v>52.744464873414003</v>
      </c>
      <c r="J2163">
        <v>39.748846768169301</v>
      </c>
      <c r="K2163">
        <v>119.193715754919</v>
      </c>
      <c r="L2163">
        <v>104.40239342001701</v>
      </c>
      <c r="M2163">
        <v>97.695372295972703</v>
      </c>
      <c r="N2163">
        <v>3.9876745743111099</v>
      </c>
      <c r="O2163">
        <v>0.50806273470289598</v>
      </c>
      <c r="P2163">
        <v>178.58461538461501</v>
      </c>
      <c r="Q2163">
        <v>5.6089016068234E-2</v>
      </c>
    </row>
    <row r="2164" spans="1:17" hidden="1" x14ac:dyDescent="0.3">
      <c r="A2164" t="s">
        <v>4517</v>
      </c>
      <c r="B2164" t="s">
        <v>4518</v>
      </c>
      <c r="C2164" t="str">
        <f>IFERROR(VLOOKUP(Table1[[#This Row],[Ticker]],[1]!Table2[[Symbol]:[Industry]],2,FALSE),"-")</f>
        <v>-</v>
      </c>
      <c r="D2164" t="s">
        <v>1539</v>
      </c>
      <c r="E2164">
        <v>297.58261320000003</v>
      </c>
      <c r="F2164">
        <v>9.1199999999999992</v>
      </c>
      <c r="G2164">
        <v>98.144245242865495</v>
      </c>
      <c r="H2164">
        <v>-0.51250092264032499</v>
      </c>
      <c r="I2164">
        <v>-10.229033876720701</v>
      </c>
      <c r="J2164">
        <v>-7.8673536493671801</v>
      </c>
      <c r="K2164">
        <v>8.8764756822995192</v>
      </c>
      <c r="L2164">
        <v>7.4768534831684903</v>
      </c>
      <c r="M2164">
        <v>34.457930822678897</v>
      </c>
      <c r="N2164">
        <v>0.95311964355574297</v>
      </c>
      <c r="O2164">
        <v>23.245614035087701</v>
      </c>
      <c r="P2164">
        <v>127.99999999999901</v>
      </c>
      <c r="Q2164">
        <v>-4.8082032093090003E-3</v>
      </c>
    </row>
    <row r="2165" spans="1:17" hidden="1" x14ac:dyDescent="0.3">
      <c r="A2165" t="s">
        <v>4519</v>
      </c>
      <c r="B2165" t="s">
        <v>4520</v>
      </c>
      <c r="C2165" t="str">
        <f>IFERROR(VLOOKUP(Table1[[#This Row],[Ticker]],[1]!Table2[[Symbol]:[Industry]],2,FALSE),"-")</f>
        <v>-</v>
      </c>
      <c r="D2165" t="s">
        <v>1616</v>
      </c>
      <c r="E2165">
        <v>297.54267099999998</v>
      </c>
      <c r="F2165">
        <v>31.39</v>
      </c>
      <c r="G2165">
        <v>1211.5972366958499</v>
      </c>
      <c r="H2165">
        <v>41.500133802568797</v>
      </c>
      <c r="I2165">
        <v>1054.21355415218</v>
      </c>
      <c r="J2165">
        <v>6.8986534465524896</v>
      </c>
      <c r="K2165">
        <v>22.108155814860499</v>
      </c>
      <c r="L2165">
        <v>11.482551186219499</v>
      </c>
      <c r="M2165">
        <v>97.760172861261196</v>
      </c>
      <c r="N2165">
        <v>0.12528629876867001</v>
      </c>
      <c r="O2165">
        <v>0</v>
      </c>
      <c r="P2165">
        <v>1241.4529914529901</v>
      </c>
      <c r="Q2165">
        <v>0.42016290306903797</v>
      </c>
    </row>
    <row r="2166" spans="1:17" hidden="1" x14ac:dyDescent="0.3">
      <c r="A2166" t="s">
        <v>4521</v>
      </c>
      <c r="B2166" t="s">
        <v>4522</v>
      </c>
      <c r="C2166" t="str">
        <f>IFERROR(VLOOKUP(Table1[[#This Row],[Ticker]],[1]!Table2[[Symbol]:[Industry]],2,FALSE),"-")</f>
        <v>-</v>
      </c>
      <c r="D2166" t="s">
        <v>21</v>
      </c>
      <c r="E2166">
        <v>297.24900196499999</v>
      </c>
      <c r="F2166">
        <v>227.65</v>
      </c>
      <c r="G2166">
        <v>63.5597082844968</v>
      </c>
      <c r="H2166">
        <v>113.001269077549</v>
      </c>
      <c r="I2166">
        <v>80.714519052550997</v>
      </c>
      <c r="J2166">
        <v>56.340425715537698</v>
      </c>
      <c r="M2166">
        <v>83.641920865341504</v>
      </c>
      <c r="O2166">
        <v>9.8177026136613197</v>
      </c>
      <c r="P2166">
        <v>123.07692307692299</v>
      </c>
    </row>
    <row r="2167" spans="1:17" hidden="1" x14ac:dyDescent="0.3">
      <c r="A2167" t="s">
        <v>4523</v>
      </c>
      <c r="B2167" t="s">
        <v>4524</v>
      </c>
      <c r="C2167" t="str">
        <f>IFERROR(VLOOKUP(Table1[[#This Row],[Ticker]],[1]!Table2[[Symbol]:[Industry]],2,FALSE),"-")</f>
        <v>-</v>
      </c>
      <c r="D2167" t="s">
        <v>632</v>
      </c>
      <c r="E2167">
        <v>296.52449798999999</v>
      </c>
      <c r="F2167">
        <v>615.65</v>
      </c>
      <c r="G2167">
        <v>-31.618958842023499</v>
      </c>
      <c r="H2167">
        <v>-1.1531317550404601</v>
      </c>
      <c r="I2167">
        <v>-13.7377547912021</v>
      </c>
      <c r="J2167">
        <v>-0.46428856763894399</v>
      </c>
      <c r="K2167">
        <v>596.39514713932999</v>
      </c>
      <c r="L2167">
        <v>609.74043575170106</v>
      </c>
      <c r="M2167">
        <v>59.100542277594002</v>
      </c>
      <c r="N2167">
        <v>0.62892661562294805</v>
      </c>
      <c r="O2167">
        <v>25.8669698692438</v>
      </c>
      <c r="P2167">
        <v>27.147872779842999</v>
      </c>
      <c r="Q2167">
        <v>-0.124924910734056</v>
      </c>
    </row>
    <row r="2168" spans="1:17" hidden="1" x14ac:dyDescent="0.3">
      <c r="A2168" t="s">
        <v>4525</v>
      </c>
      <c r="B2168" t="s">
        <v>4526</v>
      </c>
      <c r="C2168" t="str">
        <f>IFERROR(VLOOKUP(Table1[[#This Row],[Ticker]],[1]!Table2[[Symbol]:[Industry]],2,FALSE),"-")</f>
        <v>-</v>
      </c>
      <c r="D2168" t="s">
        <v>2205</v>
      </c>
      <c r="E2168">
        <v>296.44694249999998</v>
      </c>
      <c r="F2168">
        <v>412.85</v>
      </c>
      <c r="G2168">
        <v>19.026322415602699</v>
      </c>
      <c r="H2168">
        <v>-13.3220082876894</v>
      </c>
      <c r="I2168">
        <v>-32.753229039428803</v>
      </c>
      <c r="J2168">
        <v>1.6685445011668401</v>
      </c>
      <c r="K2168">
        <v>435.396860142251</v>
      </c>
      <c r="M2168">
        <v>49.698897363641898</v>
      </c>
      <c r="N2168">
        <v>0.67894270001773904</v>
      </c>
      <c r="O2168">
        <v>57.4421702797626</v>
      </c>
      <c r="P2168">
        <v>56.3233623627413</v>
      </c>
    </row>
    <row r="2169" spans="1:17" hidden="1" x14ac:dyDescent="0.3">
      <c r="A2169" t="s">
        <v>4527</v>
      </c>
      <c r="B2169" t="s">
        <v>4528</v>
      </c>
      <c r="C2169" t="str">
        <f>IFERROR(VLOOKUP(Table1[[#This Row],[Ticker]],[1]!Table2[[Symbol]:[Industry]],2,FALSE),"-")</f>
        <v>-</v>
      </c>
      <c r="D2169" t="s">
        <v>561</v>
      </c>
      <c r="E2169">
        <v>295.54442999999998</v>
      </c>
      <c r="F2169">
        <v>151.05000000000001</v>
      </c>
      <c r="G2169">
        <v>-59.189088090467699</v>
      </c>
      <c r="H2169">
        <v>-0.33051109649288601</v>
      </c>
      <c r="I2169">
        <v>-1.67558566493474</v>
      </c>
      <c r="J2169">
        <v>0.21363472986568</v>
      </c>
      <c r="K2169">
        <v>140.377527861792</v>
      </c>
      <c r="L2169">
        <v>144.94760177965799</v>
      </c>
      <c r="M2169">
        <v>67.149078916182603</v>
      </c>
      <c r="N2169">
        <v>0.892062286365362</v>
      </c>
      <c r="O2169">
        <v>56.239655743131401</v>
      </c>
      <c r="P2169">
        <v>51.05</v>
      </c>
    </row>
    <row r="2170" spans="1:17" hidden="1" x14ac:dyDescent="0.3">
      <c r="A2170" t="s">
        <v>4529</v>
      </c>
      <c r="B2170" t="s">
        <v>4530</v>
      </c>
      <c r="C2170" t="str">
        <f>IFERROR(VLOOKUP(Table1[[#This Row],[Ticker]],[1]!Table2[[Symbol]:[Industry]],2,FALSE),"-")</f>
        <v>-</v>
      </c>
      <c r="D2170" t="s">
        <v>953</v>
      </c>
      <c r="E2170">
        <v>295.39841408000001</v>
      </c>
      <c r="F2170">
        <v>263.2</v>
      </c>
      <c r="G2170">
        <v>392.366467465087</v>
      </c>
      <c r="H2170">
        <v>-5.6840996134731103</v>
      </c>
      <c r="I2170">
        <v>33.928582473315203</v>
      </c>
      <c r="J2170">
        <v>-3.3562695109003999</v>
      </c>
      <c r="K2170">
        <v>268.10909051078698</v>
      </c>
      <c r="L2170">
        <v>202.871817598646</v>
      </c>
      <c r="M2170">
        <v>42.238140262733303</v>
      </c>
      <c r="N2170">
        <v>0.61662044460580101</v>
      </c>
      <c r="O2170">
        <v>23.499240121580499</v>
      </c>
      <c r="P2170">
        <v>487.5</v>
      </c>
      <c r="Q2170">
        <v>0.25329123624840999</v>
      </c>
    </row>
    <row r="2171" spans="1:17" hidden="1" x14ac:dyDescent="0.3">
      <c r="A2171" t="s">
        <v>4531</v>
      </c>
      <c r="B2171" t="s">
        <v>4532</v>
      </c>
      <c r="C2171" t="str">
        <f>IFERROR(VLOOKUP(Table1[[#This Row],[Ticker]],[1]!Table2[[Symbol]:[Industry]],2,FALSE),"-")</f>
        <v>-</v>
      </c>
      <c r="D2171" t="s">
        <v>1848</v>
      </c>
      <c r="E2171">
        <v>295.00695044999998</v>
      </c>
      <c r="F2171">
        <v>463.5</v>
      </c>
      <c r="G2171">
        <v>29.586969701069901</v>
      </c>
      <c r="H2171">
        <v>1.2932754955836501</v>
      </c>
      <c r="I2171">
        <v>1.4616175872743999</v>
      </c>
      <c r="J2171">
        <v>4.5647026240252098</v>
      </c>
      <c r="K2171">
        <v>438.15740681896699</v>
      </c>
      <c r="L2171">
        <v>375.74710652127999</v>
      </c>
      <c r="M2171">
        <v>56.993193635803699</v>
      </c>
      <c r="N2171">
        <v>0.17024779869453699</v>
      </c>
      <c r="O2171">
        <v>12.578209277238299</v>
      </c>
      <c r="P2171">
        <v>73.141576391482999</v>
      </c>
      <c r="Q2171">
        <v>2.7177121295181E-2</v>
      </c>
    </row>
    <row r="2172" spans="1:17" hidden="1" x14ac:dyDescent="0.3">
      <c r="A2172" t="s">
        <v>4533</v>
      </c>
      <c r="B2172" t="s">
        <v>4534</v>
      </c>
      <c r="C2172" t="str">
        <f>IFERROR(VLOOKUP(Table1[[#This Row],[Ticker]],[1]!Table2[[Symbol]:[Industry]],2,FALSE),"-")</f>
        <v>-</v>
      </c>
      <c r="D2172" t="s">
        <v>514</v>
      </c>
      <c r="E2172">
        <v>294.675817319999</v>
      </c>
      <c r="F2172">
        <v>227.94</v>
      </c>
      <c r="G2172">
        <v>117.50181442354901</v>
      </c>
      <c r="H2172">
        <v>-10.4730465896611</v>
      </c>
      <c r="I2172">
        <v>18.600899328892002</v>
      </c>
      <c r="J2172">
        <v>11.515777461238599</v>
      </c>
      <c r="K2172">
        <v>222.42311048542001</v>
      </c>
      <c r="L2172">
        <v>184.46306192050301</v>
      </c>
      <c r="M2172">
        <v>65.111207097327494</v>
      </c>
      <c r="N2172">
        <v>0.395904859378926</v>
      </c>
      <c r="O2172">
        <v>21.961919803457</v>
      </c>
      <c r="P2172">
        <v>152.00663349916999</v>
      </c>
      <c r="Q2172">
        <v>0.12947967884799</v>
      </c>
    </row>
    <row r="2173" spans="1:17" hidden="1" x14ac:dyDescent="0.3">
      <c r="A2173" t="s">
        <v>4535</v>
      </c>
      <c r="B2173" t="s">
        <v>4536</v>
      </c>
      <c r="C2173" t="str">
        <f>IFERROR(VLOOKUP(Table1[[#This Row],[Ticker]],[1]!Table2[[Symbol]:[Industry]],2,FALSE),"-")</f>
        <v>-</v>
      </c>
      <c r="D2173" t="s">
        <v>21</v>
      </c>
      <c r="E2173">
        <v>293.84190160000003</v>
      </c>
      <c r="F2173">
        <v>52.3</v>
      </c>
      <c r="G2173">
        <v>-3.22137219054845</v>
      </c>
      <c r="H2173">
        <v>-5.9216502735589804</v>
      </c>
      <c r="I2173">
        <v>18.3767502465086</v>
      </c>
      <c r="J2173">
        <v>4.8228364054750603</v>
      </c>
      <c r="K2173">
        <v>50.873223286140004</v>
      </c>
      <c r="L2173">
        <v>45.6498464791716</v>
      </c>
      <c r="M2173">
        <v>68.110922032035205</v>
      </c>
      <c r="N2173">
        <v>0.34670571010248902</v>
      </c>
      <c r="O2173">
        <v>31.357552581261899</v>
      </c>
      <c r="P2173">
        <v>93.703703703703695</v>
      </c>
    </row>
    <row r="2174" spans="1:17" hidden="1" x14ac:dyDescent="0.3">
      <c r="A2174" t="s">
        <v>4537</v>
      </c>
      <c r="B2174" t="s">
        <v>4538</v>
      </c>
      <c r="C2174" t="str">
        <f>IFERROR(VLOOKUP(Table1[[#This Row],[Ticker]],[1]!Table2[[Symbol]:[Industry]],2,FALSE),"-")</f>
        <v>-</v>
      </c>
      <c r="D2174" t="s">
        <v>2205</v>
      </c>
      <c r="E2174">
        <v>293.51497999999998</v>
      </c>
      <c r="F2174">
        <v>647.65</v>
      </c>
      <c r="G2174">
        <v>25.186714437745302</v>
      </c>
      <c r="H2174">
        <v>-7.6181093123284302</v>
      </c>
      <c r="I2174">
        <v>-17.848864317141199</v>
      </c>
      <c r="J2174">
        <v>-3.9796438258167099</v>
      </c>
      <c r="K2174">
        <v>686.50568909484298</v>
      </c>
      <c r="M2174">
        <v>44.616916147152999</v>
      </c>
      <c r="N2174">
        <v>0.69582020051633697</v>
      </c>
      <c r="O2174">
        <v>40.430788234385801</v>
      </c>
      <c r="P2174">
        <v>62.705690239919498</v>
      </c>
    </row>
    <row r="2175" spans="1:17" hidden="1" x14ac:dyDescent="0.3">
      <c r="A2175" t="s">
        <v>4539</v>
      </c>
      <c r="B2175" t="s">
        <v>4540</v>
      </c>
      <c r="C2175" t="str">
        <f>IFERROR(VLOOKUP(Table1[[#This Row],[Ticker]],[1]!Table2[[Symbol]:[Industry]],2,FALSE),"-")</f>
        <v>-</v>
      </c>
      <c r="D2175" t="s">
        <v>669</v>
      </c>
      <c r="E2175">
        <v>293.32793971999899</v>
      </c>
      <c r="F2175">
        <v>297.39999999999998</v>
      </c>
      <c r="G2175">
        <v>33.640671850891898</v>
      </c>
      <c r="H2175">
        <v>-3.62607547798418</v>
      </c>
      <c r="I2175">
        <v>-27.510454158086301</v>
      </c>
      <c r="J2175">
        <v>3.6562151892219998</v>
      </c>
      <c r="K2175">
        <v>288.520331645932</v>
      </c>
      <c r="L2175">
        <v>260.94625634114499</v>
      </c>
      <c r="M2175">
        <v>64.819478890087694</v>
      </c>
      <c r="N2175">
        <v>0.76688609469383895</v>
      </c>
      <c r="O2175">
        <v>24.344317417619301</v>
      </c>
      <c r="P2175">
        <v>96.888447533929096</v>
      </c>
      <c r="Q2175">
        <v>0.10974558007136299</v>
      </c>
    </row>
    <row r="2176" spans="1:17" hidden="1" x14ac:dyDescent="0.3">
      <c r="A2176" t="s">
        <v>4541</v>
      </c>
      <c r="B2176" t="s">
        <v>4542</v>
      </c>
      <c r="C2176" t="str">
        <f>IFERROR(VLOOKUP(Table1[[#This Row],[Ticker]],[1]!Table2[[Symbol]:[Industry]],2,FALSE),"-")</f>
        <v>-</v>
      </c>
      <c r="D2176" t="s">
        <v>740</v>
      </c>
      <c r="E2176">
        <v>292.54924999999997</v>
      </c>
      <c r="F2176">
        <v>119.75</v>
      </c>
      <c r="G2176">
        <v>-55.476872769556699</v>
      </c>
      <c r="H2176">
        <v>-9.9633068097450597</v>
      </c>
      <c r="I2176">
        <v>-59.037488914018603</v>
      </c>
      <c r="J2176">
        <v>-0.39938184958498801</v>
      </c>
      <c r="K2176">
        <v>129.40769069574199</v>
      </c>
      <c r="L2176">
        <v>145.41307988565299</v>
      </c>
      <c r="M2176">
        <v>30.610320968613799</v>
      </c>
      <c r="N2176">
        <v>1.0609484536082401</v>
      </c>
      <c r="O2176">
        <v>116.28392484342299</v>
      </c>
      <c r="P2176">
        <v>12.2831692451945</v>
      </c>
    </row>
    <row r="2177" spans="1:17" hidden="1" x14ac:dyDescent="0.3">
      <c r="A2177" t="s">
        <v>4543</v>
      </c>
      <c r="B2177" t="s">
        <v>4544</v>
      </c>
      <c r="C2177" t="str">
        <f>IFERROR(VLOOKUP(Table1[[#This Row],[Ticker]],[1]!Table2[[Symbol]:[Industry]],2,FALSE),"-")</f>
        <v>-</v>
      </c>
      <c r="D2177" t="s">
        <v>1647</v>
      </c>
      <c r="E2177">
        <v>292.45650833000002</v>
      </c>
      <c r="F2177">
        <v>266.35000000000002</v>
      </c>
      <c r="G2177">
        <v>-7.4803814513682596</v>
      </c>
      <c r="H2177">
        <v>-8.3251175706432896</v>
      </c>
      <c r="I2177">
        <v>-30.150192400671699</v>
      </c>
      <c r="J2177">
        <v>-1.0218188724616299</v>
      </c>
      <c r="K2177">
        <v>265.00445902957802</v>
      </c>
      <c r="L2177">
        <v>259.45773339271898</v>
      </c>
      <c r="M2177">
        <v>55.828091531892099</v>
      </c>
      <c r="N2177">
        <v>0.44532324409026702</v>
      </c>
      <c r="O2177">
        <v>37.826168575182997</v>
      </c>
      <c r="P2177">
        <v>31.8564356435643</v>
      </c>
      <c r="Q2177">
        <v>0.102577768940984</v>
      </c>
    </row>
    <row r="2178" spans="1:17" hidden="1" x14ac:dyDescent="0.3">
      <c r="A2178" t="s">
        <v>4545</v>
      </c>
      <c r="B2178" t="s">
        <v>4546</v>
      </c>
      <c r="C2178" t="str">
        <f>IFERROR(VLOOKUP(Table1[[#This Row],[Ticker]],[1]!Table2[[Symbol]:[Industry]],2,FALSE),"-")</f>
        <v>-</v>
      </c>
      <c r="D2178" t="s">
        <v>51</v>
      </c>
      <c r="E2178">
        <v>292.32123745199999</v>
      </c>
      <c r="F2178">
        <v>237.57</v>
      </c>
      <c r="G2178">
        <v>-2.0268604875621699</v>
      </c>
      <c r="H2178">
        <v>-5.9044978752590502</v>
      </c>
      <c r="I2178">
        <v>0.61648982918826001</v>
      </c>
      <c r="J2178">
        <v>-4.5966275318724303</v>
      </c>
      <c r="K2178">
        <v>236.89426833329199</v>
      </c>
      <c r="L2178">
        <v>226.87098740130901</v>
      </c>
      <c r="M2178">
        <v>52.8818576191536</v>
      </c>
      <c r="N2178">
        <v>0.93805423531211096</v>
      </c>
      <c r="O2178">
        <v>36.801784737130099</v>
      </c>
      <c r="P2178">
        <v>33.466292134831399</v>
      </c>
      <c r="Q2178">
        <v>7.4599118111180002E-2</v>
      </c>
    </row>
    <row r="2179" spans="1:17" hidden="1" x14ac:dyDescent="0.3">
      <c r="A2179" t="s">
        <v>4547</v>
      </c>
      <c r="B2179" t="s">
        <v>4548</v>
      </c>
      <c r="C2179" t="str">
        <f>IFERROR(VLOOKUP(Table1[[#This Row],[Ticker]],[1]!Table2[[Symbol]:[Industry]],2,FALSE),"-")</f>
        <v>-</v>
      </c>
      <c r="D2179" t="s">
        <v>139</v>
      </c>
      <c r="E2179">
        <v>292.17071099999998</v>
      </c>
      <c r="F2179">
        <v>186.65</v>
      </c>
      <c r="G2179">
        <v>9.0724179261555093</v>
      </c>
      <c r="H2179">
        <v>-5.6614650883737996</v>
      </c>
      <c r="I2179">
        <v>-39.989607798975001</v>
      </c>
      <c r="J2179">
        <v>8.6221415658572198</v>
      </c>
      <c r="K2179">
        <v>192.44068991045901</v>
      </c>
      <c r="L2179">
        <v>189.20470182976899</v>
      </c>
      <c r="M2179">
        <v>52.621178144043299</v>
      </c>
      <c r="N2179">
        <v>1.80208828054335</v>
      </c>
      <c r="O2179">
        <v>51.593892311813498</v>
      </c>
      <c r="P2179">
        <v>46.277429467084602</v>
      </c>
      <c r="Q2179">
        <v>0.245057556333656</v>
      </c>
    </row>
    <row r="2180" spans="1:17" hidden="1" x14ac:dyDescent="0.3">
      <c r="A2180" t="s">
        <v>4549</v>
      </c>
      <c r="B2180" t="s">
        <v>4550</v>
      </c>
      <c r="C2180" t="str">
        <f>IFERROR(VLOOKUP(Table1[[#This Row],[Ticker]],[1]!Table2[[Symbol]:[Industry]],2,FALSE),"-")</f>
        <v>-</v>
      </c>
      <c r="E2180">
        <v>291.321612249</v>
      </c>
      <c r="F2180">
        <v>12.23</v>
      </c>
      <c r="G2180">
        <v>9.12151797013831</v>
      </c>
      <c r="H2180">
        <v>-7.9077798294096597</v>
      </c>
      <c r="I2180">
        <v>-7.2699095063216399</v>
      </c>
      <c r="J2180">
        <v>14.169699097207999</v>
      </c>
      <c r="K2180">
        <v>11.0287383899191</v>
      </c>
      <c r="L2180">
        <v>10.833800917219101</v>
      </c>
      <c r="M2180">
        <v>80.6976456027609</v>
      </c>
      <c r="N2180">
        <v>0.246743348446854</v>
      </c>
      <c r="O2180">
        <v>21.259198691741599</v>
      </c>
      <c r="P2180">
        <v>42.209302325581397</v>
      </c>
      <c r="Q2180">
        <v>5.0817935238396998E-2</v>
      </c>
    </row>
    <row r="2181" spans="1:17" hidden="1" x14ac:dyDescent="0.3">
      <c r="A2181" t="s">
        <v>4551</v>
      </c>
      <c r="B2181" t="s">
        <v>4552</v>
      </c>
      <c r="C2181" t="str">
        <f>IFERROR(VLOOKUP(Table1[[#This Row],[Ticker]],[1]!Table2[[Symbol]:[Industry]],2,FALSE),"-")</f>
        <v>-</v>
      </c>
      <c r="D2181" t="s">
        <v>262</v>
      </c>
      <c r="E2181">
        <v>290.986425</v>
      </c>
      <c r="F2181">
        <v>285</v>
      </c>
      <c r="G2181">
        <v>101.28779755430099</v>
      </c>
      <c r="H2181">
        <v>8.4589372104767708</v>
      </c>
      <c r="I2181">
        <v>60.026328738192397</v>
      </c>
      <c r="J2181">
        <v>-3.01529116286512</v>
      </c>
      <c r="K2181">
        <v>256.26366110181903</v>
      </c>
      <c r="L2181">
        <v>193.583310063906</v>
      </c>
      <c r="M2181">
        <v>48.445067706996802</v>
      </c>
      <c r="N2181">
        <v>0.66304347826086896</v>
      </c>
      <c r="O2181">
        <v>8.7719298245614006</v>
      </c>
      <c r="P2181">
        <v>196.257796257796</v>
      </c>
    </row>
    <row r="2182" spans="1:17" hidden="1" x14ac:dyDescent="0.3">
      <c r="A2182" t="s">
        <v>4553</v>
      </c>
      <c r="B2182" t="s">
        <v>4554</v>
      </c>
      <c r="C2182" t="str">
        <f>IFERROR(VLOOKUP(Table1[[#This Row],[Ticker]],[1]!Table2[[Symbol]:[Industry]],2,FALSE),"-")</f>
        <v>-</v>
      </c>
      <c r="D2182" t="s">
        <v>514</v>
      </c>
      <c r="E2182">
        <v>290.526320819999</v>
      </c>
      <c r="F2182">
        <v>21.4</v>
      </c>
      <c r="G2182">
        <v>47.737606238716197</v>
      </c>
      <c r="H2182">
        <v>-16.244906391868099</v>
      </c>
      <c r="I2182">
        <v>4.5593299835224501</v>
      </c>
      <c r="J2182">
        <v>-11.5497020224895</v>
      </c>
      <c r="K2182">
        <v>22.923559541010299</v>
      </c>
      <c r="L2182">
        <v>18.669528456157298</v>
      </c>
      <c r="M2182">
        <v>34.390612561420397</v>
      </c>
      <c r="N2182">
        <v>0.38590287873220702</v>
      </c>
      <c r="O2182">
        <v>38.317757009345797</v>
      </c>
      <c r="P2182">
        <v>126.455026455026</v>
      </c>
      <c r="Q2182">
        <v>0.10643313664951901</v>
      </c>
    </row>
    <row r="2183" spans="1:17" hidden="1" x14ac:dyDescent="0.3">
      <c r="A2183" t="s">
        <v>4555</v>
      </c>
      <c r="B2183" t="s">
        <v>4556</v>
      </c>
      <c r="C2183" t="str">
        <f>IFERROR(VLOOKUP(Table1[[#This Row],[Ticker]],[1]!Table2[[Symbol]:[Industry]],2,FALSE),"-")</f>
        <v>-</v>
      </c>
      <c r="D2183" t="s">
        <v>740</v>
      </c>
      <c r="E2183">
        <v>290.49033510999999</v>
      </c>
      <c r="F2183">
        <v>221.95</v>
      </c>
      <c r="G2183">
        <v>53.953769052389298</v>
      </c>
      <c r="H2183">
        <v>3.3368546672270099</v>
      </c>
      <c r="I2183">
        <v>29.483553128152199</v>
      </c>
      <c r="J2183">
        <v>13.6838467681693</v>
      </c>
      <c r="K2183">
        <v>205.084132070251</v>
      </c>
      <c r="L2183">
        <v>172.70062243825799</v>
      </c>
      <c r="M2183">
        <v>67.85958574192</v>
      </c>
      <c r="N2183">
        <v>0.433865030674846</v>
      </c>
      <c r="O2183">
        <v>17.143500788465801</v>
      </c>
      <c r="P2183">
        <v>98.169642857142804</v>
      </c>
    </row>
    <row r="2184" spans="1:17" hidden="1" x14ac:dyDescent="0.3">
      <c r="A2184" t="s">
        <v>4557</v>
      </c>
      <c r="B2184" t="s">
        <v>4558</v>
      </c>
      <c r="C2184" t="str">
        <f>IFERROR(VLOOKUP(Table1[[#This Row],[Ticker]],[1]!Table2[[Symbol]:[Industry]],2,FALSE),"-")</f>
        <v>-</v>
      </c>
      <c r="D2184" t="s">
        <v>848</v>
      </c>
      <c r="E2184">
        <v>289.66093699999999</v>
      </c>
      <c r="F2184">
        <v>188.05</v>
      </c>
      <c r="G2184">
        <v>145.67538077400101</v>
      </c>
      <c r="H2184">
        <v>13.370677768768999</v>
      </c>
      <c r="I2184">
        <v>81.165035392362995</v>
      </c>
      <c r="J2184">
        <v>9.5180953230826493</v>
      </c>
      <c r="K2184">
        <v>163.12755207166401</v>
      </c>
      <c r="M2184">
        <v>63.989949223703299</v>
      </c>
      <c r="N2184">
        <v>1.71657325860688</v>
      </c>
      <c r="O2184">
        <v>14.331294868385999</v>
      </c>
      <c r="P2184">
        <v>198.49206349206301</v>
      </c>
    </row>
    <row r="2185" spans="1:17" hidden="1" x14ac:dyDescent="0.3">
      <c r="A2185" t="s">
        <v>4559</v>
      </c>
      <c r="B2185" t="s">
        <v>4560</v>
      </c>
      <c r="C2185" t="str">
        <f>IFERROR(VLOOKUP(Table1[[#This Row],[Ticker]],[1]!Table2[[Symbol]:[Industry]],2,FALSE),"-")</f>
        <v>-</v>
      </c>
      <c r="D2185" t="s">
        <v>528</v>
      </c>
      <c r="E2185">
        <v>289.3374</v>
      </c>
      <c r="F2185">
        <v>243.55</v>
      </c>
      <c r="G2185">
        <v>608.39826161146198</v>
      </c>
      <c r="H2185">
        <v>65.744293416924506</v>
      </c>
      <c r="I2185">
        <v>182.54696484835401</v>
      </c>
      <c r="J2185">
        <v>6.9100248379473497</v>
      </c>
      <c r="K2185">
        <v>152.98707623515401</v>
      </c>
      <c r="L2185">
        <v>91.5591327407937</v>
      </c>
      <c r="M2185">
        <v>99.6419229057786</v>
      </c>
      <c r="N2185">
        <v>0.73258808146725796</v>
      </c>
      <c r="O2185">
        <v>0</v>
      </c>
      <c r="P2185">
        <v>670.72784810126495</v>
      </c>
    </row>
    <row r="2186" spans="1:17" hidden="1" x14ac:dyDescent="0.3">
      <c r="A2186" t="s">
        <v>4561</v>
      </c>
      <c r="B2186" t="s">
        <v>4562</v>
      </c>
      <c r="C2186" t="str">
        <f>IFERROR(VLOOKUP(Table1[[#This Row],[Ticker]],[1]!Table2[[Symbol]:[Industry]],2,FALSE),"-")</f>
        <v>-</v>
      </c>
      <c r="D2186" t="s">
        <v>21</v>
      </c>
      <c r="E2186">
        <v>288.65146399999998</v>
      </c>
      <c r="F2186">
        <v>126.4</v>
      </c>
      <c r="G2186">
        <v>-40.684678919391899</v>
      </c>
      <c r="H2186">
        <v>-4.1590841359928401</v>
      </c>
      <c r="I2186">
        <v>-24.463596694141302</v>
      </c>
      <c r="J2186">
        <v>-1.63664267520874</v>
      </c>
      <c r="K2186">
        <v>128.640607512196</v>
      </c>
      <c r="M2186">
        <v>47.4451232836903</v>
      </c>
      <c r="N2186">
        <v>0.83789692868297705</v>
      </c>
      <c r="O2186">
        <v>64.556962025316395</v>
      </c>
      <c r="P2186">
        <v>26.210683974038901</v>
      </c>
    </row>
    <row r="2187" spans="1:17" hidden="1" x14ac:dyDescent="0.3">
      <c r="A2187" t="s">
        <v>4563</v>
      </c>
      <c r="B2187" t="s">
        <v>4564</v>
      </c>
      <c r="C2187" t="str">
        <f>IFERROR(VLOOKUP(Table1[[#This Row],[Ticker]],[1]!Table2[[Symbol]:[Industry]],2,FALSE),"-")</f>
        <v>-</v>
      </c>
      <c r="D2187" t="s">
        <v>193</v>
      </c>
      <c r="E2187">
        <v>288.31599999999997</v>
      </c>
      <c r="F2187">
        <v>29.42</v>
      </c>
      <c r="G2187">
        <v>226.75030584892599</v>
      </c>
      <c r="H2187">
        <v>2.1269710349742099</v>
      </c>
      <c r="I2187">
        <v>39.734289171541398</v>
      </c>
      <c r="J2187">
        <v>8.1619717681693498</v>
      </c>
      <c r="K2187">
        <v>25.4000188561469</v>
      </c>
      <c r="L2187">
        <v>19.885769562794099</v>
      </c>
      <c r="M2187">
        <v>79.741589057107205</v>
      </c>
      <c r="N2187">
        <v>0.38620840519160698</v>
      </c>
      <c r="O2187">
        <v>11.216859279401699</v>
      </c>
      <c r="P2187">
        <v>260.98159509202401</v>
      </c>
      <c r="Q2187">
        <v>0.10224656672129601</v>
      </c>
    </row>
    <row r="2188" spans="1:17" hidden="1" x14ac:dyDescent="0.3">
      <c r="A2188" t="s">
        <v>4565</v>
      </c>
      <c r="B2188" t="s">
        <v>4566</v>
      </c>
      <c r="C2188" t="str">
        <f>IFERROR(VLOOKUP(Table1[[#This Row],[Ticker]],[1]!Table2[[Symbol]:[Industry]],2,FALSE),"-")</f>
        <v>-</v>
      </c>
      <c r="D2188" t="s">
        <v>632</v>
      </c>
      <c r="E2188">
        <v>287.94916080000002</v>
      </c>
      <c r="F2188">
        <v>71.58</v>
      </c>
      <c r="G2188">
        <v>-4.1444797307908798</v>
      </c>
      <c r="H2188">
        <v>1.0328201204018499</v>
      </c>
      <c r="I2188">
        <v>-10.1214083055033</v>
      </c>
      <c r="J2188">
        <v>-2.1187394387271801</v>
      </c>
      <c r="K2188">
        <v>70.354993380813596</v>
      </c>
      <c r="L2188">
        <v>67.186467892367304</v>
      </c>
      <c r="M2188">
        <v>50.754708690290599</v>
      </c>
      <c r="N2188">
        <v>0.97948282209015003</v>
      </c>
      <c r="O2188">
        <v>10.3660240290583</v>
      </c>
      <c r="P2188">
        <v>32.531012775411902</v>
      </c>
      <c r="Q2188">
        <v>5.2162056986437999E-2</v>
      </c>
    </row>
    <row r="2189" spans="1:17" hidden="1" x14ac:dyDescent="0.3">
      <c r="A2189" t="s">
        <v>4567</v>
      </c>
      <c r="B2189" t="s">
        <v>4568</v>
      </c>
      <c r="C2189" t="str">
        <f>IFERROR(VLOOKUP(Table1[[#This Row],[Ticker]],[1]!Table2[[Symbol]:[Industry]],2,FALSE),"-")</f>
        <v>-</v>
      </c>
      <c r="D2189" t="s">
        <v>4569</v>
      </c>
      <c r="E2189">
        <v>287.91688199999999</v>
      </c>
      <c r="F2189">
        <v>140.44999999999999</v>
      </c>
      <c r="G2189">
        <v>-58.017997097679597</v>
      </c>
      <c r="H2189">
        <v>-19.601713315324101</v>
      </c>
      <c r="I2189">
        <v>-40.863186329625499</v>
      </c>
      <c r="J2189">
        <v>-6.0530579937353997</v>
      </c>
      <c r="K2189">
        <v>162.74185547748701</v>
      </c>
      <c r="M2189">
        <v>40.551061539522998</v>
      </c>
      <c r="N2189">
        <v>0.75022163848300705</v>
      </c>
      <c r="O2189">
        <v>87.967248131007494</v>
      </c>
      <c r="P2189">
        <v>6.4015151515151398</v>
      </c>
    </row>
    <row r="2190" spans="1:17" hidden="1" x14ac:dyDescent="0.3">
      <c r="A2190" t="s">
        <v>4570</v>
      </c>
      <c r="B2190" t="s">
        <v>4571</v>
      </c>
      <c r="C2190" t="str">
        <f>IFERROR(VLOOKUP(Table1[[#This Row],[Ticker]],[1]!Table2[[Symbol]:[Industry]],2,FALSE),"-")</f>
        <v>-</v>
      </c>
      <c r="D2190" t="s">
        <v>193</v>
      </c>
      <c r="E2190">
        <v>287.90525000000002</v>
      </c>
      <c r="F2190">
        <v>745</v>
      </c>
      <c r="G2190">
        <v>-40.2909555265501</v>
      </c>
      <c r="H2190">
        <v>-6.3912644342034497</v>
      </c>
      <c r="I2190">
        <v>-13.5064829012698</v>
      </c>
      <c r="J2190">
        <v>-7.306567731486</v>
      </c>
      <c r="K2190">
        <v>750.758603854782</v>
      </c>
      <c r="L2190">
        <v>737.73475103451403</v>
      </c>
      <c r="M2190">
        <v>46.859827737796998</v>
      </c>
      <c r="N2190">
        <v>0.74854790588768405</v>
      </c>
      <c r="O2190">
        <v>20.671140939597301</v>
      </c>
      <c r="P2190">
        <v>14.615384615384601</v>
      </c>
      <c r="Q2190">
        <v>3.5208928130228002E-2</v>
      </c>
    </row>
    <row r="2191" spans="1:17" hidden="1" x14ac:dyDescent="0.3">
      <c r="A2191" t="s">
        <v>4572</v>
      </c>
      <c r="B2191" t="s">
        <v>4573</v>
      </c>
      <c r="C2191" t="str">
        <f>IFERROR(VLOOKUP(Table1[[#This Row],[Ticker]],[1]!Table2[[Symbol]:[Industry]],2,FALSE),"-")</f>
        <v>-</v>
      </c>
      <c r="D2191" t="s">
        <v>2474</v>
      </c>
      <c r="E2191">
        <v>287.86993849999999</v>
      </c>
      <c r="F2191">
        <v>641.15</v>
      </c>
      <c r="G2191">
        <v>41.588124160626101</v>
      </c>
      <c r="H2191">
        <v>40.566967213163302</v>
      </c>
      <c r="I2191">
        <v>-4.8993466792862401</v>
      </c>
      <c r="J2191">
        <v>9.0879897897994102</v>
      </c>
      <c r="K2191">
        <v>555.94596485349803</v>
      </c>
      <c r="L2191">
        <v>489.12245572637102</v>
      </c>
      <c r="M2191">
        <v>53.091025844669197</v>
      </c>
      <c r="N2191">
        <v>1.23770924199916</v>
      </c>
      <c r="O2191">
        <v>30.078764719644301</v>
      </c>
      <c r="P2191">
        <v>82.663817663817596</v>
      </c>
      <c r="Q2191">
        <v>0.17708448560958001</v>
      </c>
    </row>
    <row r="2192" spans="1:17" hidden="1" x14ac:dyDescent="0.3">
      <c r="A2192" t="s">
        <v>4574</v>
      </c>
      <c r="B2192" t="s">
        <v>4575</v>
      </c>
      <c r="C2192" t="str">
        <f>IFERROR(VLOOKUP(Table1[[#This Row],[Ticker]],[1]!Table2[[Symbol]:[Industry]],2,FALSE),"-")</f>
        <v>-</v>
      </c>
      <c r="D2192" t="s">
        <v>359</v>
      </c>
      <c r="E2192">
        <v>287.55090000000001</v>
      </c>
      <c r="F2192">
        <v>130</v>
      </c>
      <c r="G2192">
        <v>66.370660337205194</v>
      </c>
      <c r="H2192">
        <v>-2.25161660352531</v>
      </c>
      <c r="I2192">
        <v>29.375558743160099</v>
      </c>
      <c r="J2192">
        <v>5.2662238173496903</v>
      </c>
      <c r="K2192">
        <v>125.196157727429</v>
      </c>
      <c r="L2192">
        <v>109.256852786971</v>
      </c>
      <c r="M2192">
        <v>67.258112496769897</v>
      </c>
      <c r="N2192">
        <v>0.51805054151624497</v>
      </c>
      <c r="O2192">
        <v>13.846153846153801</v>
      </c>
      <c r="P2192">
        <v>96.2264150943396</v>
      </c>
      <c r="Q2192">
        <v>0.14015171620842301</v>
      </c>
    </row>
    <row r="2193" spans="1:17" hidden="1" x14ac:dyDescent="0.3">
      <c r="A2193" t="s">
        <v>4576</v>
      </c>
      <c r="B2193" t="s">
        <v>4577</v>
      </c>
      <c r="C2193" t="str">
        <f>IFERROR(VLOOKUP(Table1[[#This Row],[Ticker]],[1]!Table2[[Symbol]:[Industry]],2,FALSE),"-")</f>
        <v>-</v>
      </c>
      <c r="D2193" t="s">
        <v>743</v>
      </c>
      <c r="E2193">
        <v>286.83496256799998</v>
      </c>
      <c r="F2193">
        <v>266.54000000000002</v>
      </c>
      <c r="G2193">
        <v>1.0256594338795899</v>
      </c>
      <c r="H2193">
        <v>-0.14100266280658999</v>
      </c>
      <c r="I2193">
        <v>0.72515924935540499</v>
      </c>
      <c r="J2193">
        <v>0.42753126952220299</v>
      </c>
      <c r="K2193">
        <v>257.78818145794298</v>
      </c>
      <c r="L2193">
        <v>239.03848633481101</v>
      </c>
      <c r="M2193">
        <v>58.2466499100683</v>
      </c>
      <c r="N2193">
        <v>0.90216630991019298</v>
      </c>
      <c r="O2193">
        <v>0.70533503414120702</v>
      </c>
      <c r="P2193">
        <v>33.980094500854499</v>
      </c>
      <c r="Q2193">
        <v>4.1697795445031001E-2</v>
      </c>
    </row>
    <row r="2194" spans="1:17" hidden="1" x14ac:dyDescent="0.3">
      <c r="A2194" t="s">
        <v>4578</v>
      </c>
      <c r="B2194" t="s">
        <v>4579</v>
      </c>
      <c r="C2194" t="str">
        <f>IFERROR(VLOOKUP(Table1[[#This Row],[Ticker]],[1]!Table2[[Symbol]:[Industry]],2,FALSE),"-")</f>
        <v>-</v>
      </c>
      <c r="D2194" t="s">
        <v>104</v>
      </c>
      <c r="E2194">
        <v>285.63007820000001</v>
      </c>
      <c r="F2194">
        <v>51.65</v>
      </c>
      <c r="G2194">
        <v>-44.9050968623975</v>
      </c>
      <c r="H2194">
        <v>5.1103091051745801</v>
      </c>
      <c r="I2194">
        <v>-27.750286094343402</v>
      </c>
      <c r="J2194">
        <v>-9.1858900739358997</v>
      </c>
      <c r="M2194">
        <v>49.246135328338802</v>
      </c>
      <c r="O2194">
        <v>23.910939012584699</v>
      </c>
      <c r="P2194">
        <v>15.8071748878923</v>
      </c>
    </row>
    <row r="2195" spans="1:17" hidden="1" x14ac:dyDescent="0.3">
      <c r="A2195" t="s">
        <v>4580</v>
      </c>
      <c r="B2195" t="s">
        <v>4581</v>
      </c>
      <c r="C2195" t="str">
        <f>IFERROR(VLOOKUP(Table1[[#This Row],[Ticker]],[1]!Table2[[Symbol]:[Industry]],2,FALSE),"-")</f>
        <v>-</v>
      </c>
      <c r="D2195" t="s">
        <v>306</v>
      </c>
      <c r="E2195">
        <v>285.61673028000001</v>
      </c>
      <c r="F2195">
        <v>285.89999999999998</v>
      </c>
      <c r="G2195">
        <v>5.3084893504204604</v>
      </c>
      <c r="H2195">
        <v>-17.868818029550201</v>
      </c>
      <c r="I2195">
        <v>40.754998918758297</v>
      </c>
      <c r="J2195">
        <v>1.2006619736986499</v>
      </c>
      <c r="K2195">
        <v>269.60290202139601</v>
      </c>
      <c r="L2195">
        <v>220.73507655442</v>
      </c>
      <c r="M2195">
        <v>50.352151911944702</v>
      </c>
      <c r="N2195">
        <v>0.134763015868898</v>
      </c>
      <c r="O2195">
        <v>39.909059111577399</v>
      </c>
      <c r="P2195">
        <v>96.8572303140065</v>
      </c>
      <c r="Q2195">
        <v>-3.5012546306079999E-3</v>
      </c>
    </row>
    <row r="2196" spans="1:17" hidden="1" x14ac:dyDescent="0.3">
      <c r="A2196" t="s">
        <v>4582</v>
      </c>
      <c r="B2196" t="s">
        <v>4583</v>
      </c>
      <c r="C2196" t="str">
        <f>IFERROR(VLOOKUP(Table1[[#This Row],[Ticker]],[1]!Table2[[Symbol]:[Industry]],2,FALSE),"-")</f>
        <v>-</v>
      </c>
      <c r="D2196" t="s">
        <v>226</v>
      </c>
      <c r="E2196">
        <v>285.29145</v>
      </c>
      <c r="F2196">
        <v>237.15</v>
      </c>
      <c r="G2196">
        <v>-22.741933618922999</v>
      </c>
      <c r="H2196">
        <v>9.8758793858882097</v>
      </c>
      <c r="I2196">
        <v>-3.9913405052388802</v>
      </c>
      <c r="J2196">
        <v>12.0871913543159</v>
      </c>
      <c r="K2196">
        <v>191.32745105558999</v>
      </c>
      <c r="L2196">
        <v>202.668819415809</v>
      </c>
      <c r="M2196">
        <v>81.355142777508405</v>
      </c>
      <c r="N2196">
        <v>1.8091104715978299</v>
      </c>
      <c r="O2196">
        <v>32.363483027619601</v>
      </c>
      <c r="P2196">
        <v>68.669985775248904</v>
      </c>
      <c r="Q2196">
        <v>0.102733383345642</v>
      </c>
    </row>
    <row r="2197" spans="1:17" hidden="1" x14ac:dyDescent="0.3">
      <c r="A2197" t="s">
        <v>4584</v>
      </c>
      <c r="B2197" t="s">
        <v>4585</v>
      </c>
      <c r="C2197" t="str">
        <f>IFERROR(VLOOKUP(Table1[[#This Row],[Ticker]],[1]!Table2[[Symbol]:[Industry]],2,FALSE),"-")</f>
        <v>-</v>
      </c>
      <c r="D2197" t="s">
        <v>561</v>
      </c>
      <c r="E2197">
        <v>284.612697569999</v>
      </c>
      <c r="F2197">
        <v>354.3</v>
      </c>
      <c r="G2197">
        <v>17.923181634940601</v>
      </c>
      <c r="H2197">
        <v>3.1596388077300901</v>
      </c>
      <c r="I2197">
        <v>-13.4989280293994</v>
      </c>
      <c r="J2197">
        <v>5.1308651167932098</v>
      </c>
      <c r="K2197">
        <v>317.52196839676299</v>
      </c>
      <c r="L2197">
        <v>291.203285727506</v>
      </c>
      <c r="M2197">
        <v>71.211714982505796</v>
      </c>
      <c r="N2197">
        <v>0.76315974499169703</v>
      </c>
      <c r="O2197">
        <v>5.8283940163702903</v>
      </c>
      <c r="P2197">
        <v>52.551130247578001</v>
      </c>
      <c r="Q2197">
        <v>-2.703565291424E-2</v>
      </c>
    </row>
    <row r="2198" spans="1:17" hidden="1" x14ac:dyDescent="0.3">
      <c r="A2198" t="s">
        <v>4586</v>
      </c>
      <c r="B2198" t="s">
        <v>4587</v>
      </c>
      <c r="C2198" t="str">
        <f>IFERROR(VLOOKUP(Table1[[#This Row],[Ticker]],[1]!Table2[[Symbol]:[Industry]],2,FALSE),"-")</f>
        <v>-</v>
      </c>
      <c r="D2198" t="s">
        <v>223</v>
      </c>
      <c r="E2198">
        <v>284.01514346499999</v>
      </c>
      <c r="F2198">
        <v>27.19</v>
      </c>
      <c r="G2198">
        <v>-5.1309841149325699</v>
      </c>
      <c r="H2198">
        <v>-9.5273037545913901</v>
      </c>
      <c r="I2198">
        <v>-36.751223318689199</v>
      </c>
      <c r="J2198">
        <v>-4.2302213321890596</v>
      </c>
      <c r="K2198">
        <v>27.485594417983801</v>
      </c>
      <c r="L2198">
        <v>26.374925778764201</v>
      </c>
      <c r="M2198">
        <v>47.791601343698403</v>
      </c>
      <c r="N2198">
        <v>0.56407807180923997</v>
      </c>
      <c r="O2198">
        <v>39.205590290547903</v>
      </c>
      <c r="P2198">
        <v>56.714697406340001</v>
      </c>
      <c r="Q2198">
        <v>7.2157217788190002E-3</v>
      </c>
    </row>
    <row r="2199" spans="1:17" hidden="1" x14ac:dyDescent="0.3">
      <c r="A2199" t="s">
        <v>4588</v>
      </c>
      <c r="B2199" t="s">
        <v>4589</v>
      </c>
      <c r="C2199" t="str">
        <f>IFERROR(VLOOKUP(Table1[[#This Row],[Ticker]],[1]!Table2[[Symbol]:[Industry]],2,FALSE),"-")</f>
        <v>-</v>
      </c>
      <c r="D2199" t="s">
        <v>306</v>
      </c>
      <c r="E2199">
        <v>283.80082499999997</v>
      </c>
      <c r="F2199">
        <v>55.44</v>
      </c>
      <c r="G2199">
        <v>69.1392201172374</v>
      </c>
      <c r="H2199">
        <v>6.2434006834382698</v>
      </c>
      <c r="I2199">
        <v>-12.988713773252901</v>
      </c>
      <c r="J2199">
        <v>2.02366158298417</v>
      </c>
      <c r="K2199">
        <v>52.682773866150697</v>
      </c>
      <c r="L2199">
        <v>47.571298662531298</v>
      </c>
      <c r="M2199">
        <v>57.158337949192997</v>
      </c>
      <c r="N2199">
        <v>2.50996360241114</v>
      </c>
      <c r="O2199">
        <v>25.7215007215007</v>
      </c>
      <c r="P2199">
        <v>137.43040685224801</v>
      </c>
      <c r="Q2199">
        <v>0.110282746042719</v>
      </c>
    </row>
    <row r="2200" spans="1:17" hidden="1" x14ac:dyDescent="0.3">
      <c r="A2200" t="s">
        <v>4590</v>
      </c>
      <c r="B2200" t="s">
        <v>4591</v>
      </c>
      <c r="C2200" t="str">
        <f>IFERROR(VLOOKUP(Table1[[#This Row],[Ticker]],[1]!Table2[[Symbol]:[Industry]],2,FALSE),"-")</f>
        <v>-</v>
      </c>
      <c r="D2200" t="s">
        <v>163</v>
      </c>
      <c r="E2200">
        <v>283.35348114499999</v>
      </c>
      <c r="F2200">
        <v>270.55</v>
      </c>
      <c r="G2200">
        <v>-25.717956450744801</v>
      </c>
      <c r="H2200">
        <v>0.20867946314584501</v>
      </c>
      <c r="I2200">
        <v>-4.7185053540772799</v>
      </c>
      <c r="J2200">
        <v>-3.2529962843864202</v>
      </c>
      <c r="K2200">
        <v>269.485504489162</v>
      </c>
      <c r="L2200">
        <v>262.71928245301598</v>
      </c>
      <c r="M2200">
        <v>46.559646777999397</v>
      </c>
      <c r="N2200">
        <v>0.60331287692067903</v>
      </c>
      <c r="O2200">
        <v>20.643134355941498</v>
      </c>
      <c r="P2200">
        <v>11.797520661157</v>
      </c>
      <c r="Q2200">
        <v>9.7767241618363004E-2</v>
      </c>
    </row>
    <row r="2201" spans="1:17" hidden="1" x14ac:dyDescent="0.3">
      <c r="A2201" t="s">
        <v>4592</v>
      </c>
      <c r="B2201" t="s">
        <v>4593</v>
      </c>
      <c r="C2201" t="str">
        <f>IFERROR(VLOOKUP(Table1[[#This Row],[Ticker]],[1]!Table2[[Symbol]:[Industry]],2,FALSE),"-")</f>
        <v>-</v>
      </c>
      <c r="D2201" t="s">
        <v>265</v>
      </c>
      <c r="E2201">
        <v>283.26900000000001</v>
      </c>
      <c r="F2201">
        <v>345.45</v>
      </c>
      <c r="G2201">
        <v>22.3248619829536</v>
      </c>
      <c r="H2201">
        <v>10.238767109768601</v>
      </c>
      <c r="I2201">
        <v>5.6646547774093401</v>
      </c>
      <c r="J2201">
        <v>11.6954503930708</v>
      </c>
      <c r="K2201">
        <v>309.94907278653397</v>
      </c>
      <c r="L2201">
        <v>280.62212295198702</v>
      </c>
      <c r="M2201">
        <v>65.941270297524895</v>
      </c>
      <c r="N2201">
        <v>1.1275280898876401</v>
      </c>
      <c r="O2201">
        <v>12.8383268200897</v>
      </c>
      <c r="P2201">
        <v>83.749999999999901</v>
      </c>
      <c r="Q2201">
        <v>0.16741795970048501</v>
      </c>
    </row>
    <row r="2202" spans="1:17" hidden="1" x14ac:dyDescent="0.3">
      <c r="A2202" t="s">
        <v>4594</v>
      </c>
      <c r="B2202" t="s">
        <v>4595</v>
      </c>
      <c r="C2202" t="str">
        <f>IFERROR(VLOOKUP(Table1[[#This Row],[Ticker]],[1]!Table2[[Symbol]:[Industry]],2,FALSE),"-")</f>
        <v>-</v>
      </c>
      <c r="D2202" t="s">
        <v>2598</v>
      </c>
      <c r="E2202">
        <v>283.103388</v>
      </c>
      <c r="F2202">
        <v>209.7</v>
      </c>
      <c r="G2202">
        <v>1080.18463762601</v>
      </c>
      <c r="H2202">
        <v>47.539894351983897</v>
      </c>
      <c r="I2202">
        <v>-17.9854968346087</v>
      </c>
      <c r="J2202">
        <v>6.9193730839588303</v>
      </c>
      <c r="K2202">
        <v>150.14451464306401</v>
      </c>
      <c r="L2202">
        <v>124.51036035688701</v>
      </c>
      <c r="M2202">
        <v>99.676563026155407</v>
      </c>
      <c r="N2202">
        <v>0.97069428741626795</v>
      </c>
      <c r="O2202">
        <v>21.1015736766809</v>
      </c>
      <c r="P2202">
        <v>1110.04039238315</v>
      </c>
    </row>
    <row r="2203" spans="1:17" hidden="1" x14ac:dyDescent="0.3">
      <c r="A2203" t="s">
        <v>4596</v>
      </c>
      <c r="B2203" t="s">
        <v>4597</v>
      </c>
      <c r="C2203" t="str">
        <f>IFERROR(VLOOKUP(Table1[[#This Row],[Ticker]],[1]!Table2[[Symbol]:[Industry]],2,FALSE),"-")</f>
        <v>-</v>
      </c>
      <c r="D2203" t="s">
        <v>473</v>
      </c>
      <c r="E2203">
        <v>282.97957546499998</v>
      </c>
      <c r="F2203">
        <v>63.89</v>
      </c>
      <c r="G2203">
        <v>-8.3918764301382094</v>
      </c>
      <c r="H2203">
        <v>-12.9905634490295</v>
      </c>
      <c r="I2203">
        <v>-21.364274939759301</v>
      </c>
      <c r="J2203">
        <v>4.7164387800525098</v>
      </c>
      <c r="K2203">
        <v>66.579604062246204</v>
      </c>
      <c r="L2203">
        <v>67.712132338942098</v>
      </c>
      <c r="M2203">
        <v>50.717753938596601</v>
      </c>
      <c r="N2203">
        <v>0.88768167501613304</v>
      </c>
      <c r="O2203">
        <v>34.6063546720926</v>
      </c>
      <c r="P2203">
        <v>22.2775119617224</v>
      </c>
      <c r="Q2203">
        <v>4.3917042091387998E-2</v>
      </c>
    </row>
    <row r="2204" spans="1:17" hidden="1" x14ac:dyDescent="0.3">
      <c r="A2204" t="s">
        <v>4598</v>
      </c>
      <c r="B2204" t="s">
        <v>4599</v>
      </c>
      <c r="C2204" t="str">
        <f>IFERROR(VLOOKUP(Table1[[#This Row],[Ticker]],[1]!Table2[[Symbol]:[Industry]],2,FALSE),"-")</f>
        <v>-</v>
      </c>
      <c r="D2204" t="s">
        <v>21</v>
      </c>
      <c r="E2204">
        <v>282.70187399999998</v>
      </c>
      <c r="F2204">
        <v>19.11</v>
      </c>
      <c r="G2204">
        <v>-25.143425990011099</v>
      </c>
      <c r="H2204">
        <v>-6.3605400760402997</v>
      </c>
      <c r="I2204">
        <v>-45.648312410132903</v>
      </c>
      <c r="J2204">
        <v>-2.68290580915022</v>
      </c>
      <c r="K2204">
        <v>20.0914806483127</v>
      </c>
      <c r="L2204">
        <v>21.812953998499701</v>
      </c>
      <c r="M2204">
        <v>44.048914463148499</v>
      </c>
      <c r="N2204">
        <v>0.752385103983229</v>
      </c>
      <c r="O2204">
        <v>87.336473050758698</v>
      </c>
      <c r="P2204">
        <v>5.8725761772853096</v>
      </c>
      <c r="Q2204">
        <v>-8.8949614851638006E-2</v>
      </c>
    </row>
    <row r="2205" spans="1:17" hidden="1" x14ac:dyDescent="0.3">
      <c r="A2205" t="s">
        <v>4600</v>
      </c>
      <c r="B2205" t="s">
        <v>4601</v>
      </c>
      <c r="C2205" t="str">
        <f>IFERROR(VLOOKUP(Table1[[#This Row],[Ticker]],[1]!Table2[[Symbol]:[Industry]],2,FALSE),"-")</f>
        <v>-</v>
      </c>
      <c r="D2205" t="s">
        <v>740</v>
      </c>
      <c r="E2205">
        <v>282.39068750000001</v>
      </c>
      <c r="F2205">
        <v>12.55</v>
      </c>
      <c r="G2205">
        <v>282.21411653259401</v>
      </c>
      <c r="H2205">
        <v>-8.5886590837548606</v>
      </c>
      <c r="I2205">
        <v>-30.9419863343571</v>
      </c>
      <c r="J2205">
        <v>10.6826540647081</v>
      </c>
      <c r="K2205">
        <v>12.171136768374501</v>
      </c>
      <c r="L2205">
        <v>11.1576667302038</v>
      </c>
      <c r="M2205">
        <v>68.033911402235105</v>
      </c>
      <c r="N2205">
        <v>1.76917808219178</v>
      </c>
      <c r="O2205">
        <v>52.191235059760899</v>
      </c>
    </row>
    <row r="2206" spans="1:17" hidden="1" x14ac:dyDescent="0.3">
      <c r="A2206" t="s">
        <v>4602</v>
      </c>
      <c r="B2206" t="s">
        <v>4603</v>
      </c>
      <c r="C2206" t="str">
        <f>IFERROR(VLOOKUP(Table1[[#This Row],[Ticker]],[1]!Table2[[Symbol]:[Industry]],2,FALSE),"-")</f>
        <v>-</v>
      </c>
      <c r="D2206" t="s">
        <v>4604</v>
      </c>
      <c r="E2206">
        <v>281.99962467</v>
      </c>
      <c r="F2206">
        <v>849.9</v>
      </c>
      <c r="G2206">
        <v>966.78940653318796</v>
      </c>
      <c r="H2206">
        <v>133.260689961412</v>
      </c>
      <c r="I2206">
        <v>601.50073668318805</v>
      </c>
      <c r="J2206">
        <v>9.2599220369865591</v>
      </c>
      <c r="K2206">
        <v>452.45012654018802</v>
      </c>
      <c r="L2206">
        <v>218.02695186133801</v>
      </c>
      <c r="M2206">
        <v>99.595128268964501</v>
      </c>
      <c r="N2206">
        <v>0.55822784810126502</v>
      </c>
      <c r="O2206">
        <v>0</v>
      </c>
      <c r="P2206">
        <v>1162.85289747399</v>
      </c>
      <c r="Q2206">
        <v>0.29501461138554802</v>
      </c>
    </row>
    <row r="2207" spans="1:17" hidden="1" x14ac:dyDescent="0.3">
      <c r="A2207" t="s">
        <v>4605</v>
      </c>
      <c r="B2207" t="s">
        <v>4606</v>
      </c>
      <c r="C2207" t="str">
        <f>IFERROR(VLOOKUP(Table1[[#This Row],[Ticker]],[1]!Table2[[Symbol]:[Industry]],2,FALSE),"-")</f>
        <v>-</v>
      </c>
      <c r="D2207" t="s">
        <v>577</v>
      </c>
      <c r="E2207">
        <v>281.76303380000002</v>
      </c>
      <c r="F2207">
        <v>290.75</v>
      </c>
      <c r="G2207">
        <v>11.8698119014081</v>
      </c>
      <c r="H2207">
        <v>-13.4693843430321</v>
      </c>
      <c r="I2207">
        <v>16.895668446845701</v>
      </c>
      <c r="J2207">
        <v>-2.6946620037604601</v>
      </c>
      <c r="K2207">
        <v>272.66790239668899</v>
      </c>
      <c r="L2207">
        <v>234.480054403596</v>
      </c>
      <c r="M2207">
        <v>52.5661788763788</v>
      </c>
      <c r="N2207">
        <v>0.38295835327908001</v>
      </c>
      <c r="O2207">
        <v>16.543422184006801</v>
      </c>
      <c r="P2207">
        <v>90.032679738561995</v>
      </c>
    </row>
    <row r="2208" spans="1:17" hidden="1" x14ac:dyDescent="0.3">
      <c r="A2208" t="s">
        <v>4607</v>
      </c>
      <c r="B2208" t="s">
        <v>4608</v>
      </c>
      <c r="C2208" t="str">
        <f>IFERROR(VLOOKUP(Table1[[#This Row],[Ticker]],[1]!Table2[[Symbol]:[Industry]],2,FALSE),"-")</f>
        <v>-</v>
      </c>
      <c r="D2208" t="s">
        <v>2262</v>
      </c>
      <c r="E2208">
        <v>280.24743848000003</v>
      </c>
      <c r="F2208">
        <v>23.12</v>
      </c>
      <c r="G2208">
        <v>-13.029074615648801</v>
      </c>
      <c r="H2208">
        <v>0.29631443564954801</v>
      </c>
      <c r="I2208">
        <v>-32.562295808837597</v>
      </c>
      <c r="J2208">
        <v>5.2934038501210399</v>
      </c>
      <c r="K2208">
        <v>22.127982296253499</v>
      </c>
      <c r="L2208">
        <v>23.4218682618481</v>
      </c>
      <c r="M2208">
        <v>68.1659886194048</v>
      </c>
      <c r="N2208">
        <v>1.2837366483224399</v>
      </c>
      <c r="O2208">
        <v>59.1695501730103</v>
      </c>
      <c r="P2208">
        <v>28.515842134519101</v>
      </c>
      <c r="Q2208">
        <v>5.9941986815146002E-2</v>
      </c>
    </row>
    <row r="2209" spans="1:17" hidden="1" x14ac:dyDescent="0.3">
      <c r="A2209" t="s">
        <v>4609</v>
      </c>
      <c r="B2209" t="s">
        <v>4610</v>
      </c>
      <c r="C2209" t="str">
        <f>IFERROR(VLOOKUP(Table1[[#This Row],[Ticker]],[1]!Table2[[Symbol]:[Industry]],2,FALSE),"-")</f>
        <v>-</v>
      </c>
      <c r="D2209" t="s">
        <v>43</v>
      </c>
      <c r="E2209">
        <v>279.66876000000002</v>
      </c>
      <c r="F2209">
        <v>234.15</v>
      </c>
      <c r="G2209">
        <v>119.425624993743</v>
      </c>
      <c r="H2209">
        <v>54.443788240629097</v>
      </c>
      <c r="I2209">
        <v>69.801004568986698</v>
      </c>
      <c r="J2209">
        <v>-9.0161435755926895</v>
      </c>
      <c r="K2209">
        <v>194.01190679382799</v>
      </c>
      <c r="L2209">
        <v>138.18052021123</v>
      </c>
      <c r="M2209">
        <v>41.260714221318501</v>
      </c>
      <c r="N2209">
        <v>0.64526893241394601</v>
      </c>
      <c r="O2209">
        <v>19.816357036087901</v>
      </c>
      <c r="P2209">
        <v>188.36206896551701</v>
      </c>
      <c r="Q2209">
        <v>9.0061933439142997E-2</v>
      </c>
    </row>
    <row r="2210" spans="1:17" hidden="1" x14ac:dyDescent="0.3">
      <c r="A2210" t="s">
        <v>4611</v>
      </c>
      <c r="B2210" t="s">
        <v>4612</v>
      </c>
      <c r="C2210" t="str">
        <f>IFERROR(VLOOKUP(Table1[[#This Row],[Ticker]],[1]!Table2[[Symbol]:[Industry]],2,FALSE),"-")</f>
        <v>-</v>
      </c>
      <c r="D2210" t="s">
        <v>46</v>
      </c>
      <c r="E2210">
        <v>279.56246179999999</v>
      </c>
      <c r="F2210">
        <v>116.53</v>
      </c>
      <c r="G2210">
        <v>51.3728611060071</v>
      </c>
      <c r="H2210">
        <v>-10.5951753259616</v>
      </c>
      <c r="I2210">
        <v>0.87605406160199195</v>
      </c>
      <c r="J2210">
        <v>-5.2198147948827103</v>
      </c>
      <c r="K2210">
        <v>116.702298588543</v>
      </c>
      <c r="L2210">
        <v>98.018732901064197</v>
      </c>
      <c r="M2210">
        <v>42.979063106764798</v>
      </c>
      <c r="N2210">
        <v>0.213368941337027</v>
      </c>
      <c r="O2210">
        <v>27.434995280185301</v>
      </c>
      <c r="P2210">
        <v>92.611570247933898</v>
      </c>
      <c r="Q2210">
        <v>4.3001618791599E-2</v>
      </c>
    </row>
    <row r="2211" spans="1:17" hidden="1" x14ac:dyDescent="0.3">
      <c r="A2211" t="s">
        <v>4613</v>
      </c>
      <c r="B2211" t="s">
        <v>4614</v>
      </c>
      <c r="C2211" t="str">
        <f>IFERROR(VLOOKUP(Table1[[#This Row],[Ticker]],[1]!Table2[[Symbol]:[Industry]],2,FALSE),"-")</f>
        <v>-</v>
      </c>
      <c r="D2211" t="s">
        <v>133</v>
      </c>
      <c r="E2211">
        <v>279.31165440000001</v>
      </c>
      <c r="F2211">
        <v>2.4</v>
      </c>
      <c r="G2211">
        <v>194.46856956718901</v>
      </c>
      <c r="H2211">
        <v>5.8714644270446898</v>
      </c>
      <c r="I2211">
        <v>-39.3064485762362</v>
      </c>
      <c r="J2211">
        <v>-1.29115323183063</v>
      </c>
      <c r="K2211">
        <v>2.34964066879721</v>
      </c>
      <c r="L2211">
        <v>2.08470832875873</v>
      </c>
      <c r="M2211">
        <v>58.318169296631602</v>
      </c>
      <c r="N2211">
        <v>0.64770214958830896</v>
      </c>
      <c r="O2211">
        <v>60.8333333333333</v>
      </c>
      <c r="P2211">
        <v>233.333333333333</v>
      </c>
    </row>
    <row r="2212" spans="1:17" hidden="1" x14ac:dyDescent="0.3">
      <c r="A2212" t="s">
        <v>4615</v>
      </c>
      <c r="B2212" t="s">
        <v>4616</v>
      </c>
      <c r="C2212" t="str">
        <f>IFERROR(VLOOKUP(Table1[[#This Row],[Ticker]],[1]!Table2[[Symbol]:[Industry]],2,FALSE),"-")</f>
        <v>-</v>
      </c>
      <c r="D2212" t="s">
        <v>473</v>
      </c>
      <c r="E2212">
        <v>279.17239999999998</v>
      </c>
      <c r="F2212">
        <v>188.63</v>
      </c>
      <c r="G2212">
        <v>6.7336731936258998</v>
      </c>
      <c r="H2212">
        <v>15.0793820773011</v>
      </c>
      <c r="I2212">
        <v>18.794350538629701</v>
      </c>
      <c r="J2212">
        <v>14.2713467681693</v>
      </c>
      <c r="K2212">
        <v>150.025562561995</v>
      </c>
      <c r="L2212">
        <v>138.22974429891099</v>
      </c>
      <c r="M2212">
        <v>78.178224125384503</v>
      </c>
      <c r="N2212">
        <v>3.1157694573427901</v>
      </c>
      <c r="O2212">
        <v>2.6347876795843601</v>
      </c>
      <c r="P2212">
        <v>75.062645011600907</v>
      </c>
      <c r="Q2212">
        <v>4.9530048282692002E-2</v>
      </c>
    </row>
    <row r="2213" spans="1:17" hidden="1" x14ac:dyDescent="0.3">
      <c r="A2213" t="s">
        <v>4617</v>
      </c>
      <c r="B2213" t="s">
        <v>4618</v>
      </c>
      <c r="C2213" t="str">
        <f>IFERROR(VLOOKUP(Table1[[#This Row],[Ticker]],[1]!Table2[[Symbol]:[Industry]],2,FALSE),"-")</f>
        <v>-</v>
      </c>
      <c r="D2213" t="s">
        <v>92</v>
      </c>
      <c r="E2213">
        <v>278.98437544199999</v>
      </c>
      <c r="F2213">
        <v>8.3699999999999992</v>
      </c>
      <c r="G2213">
        <v>-35.479128781549001</v>
      </c>
      <c r="H2213">
        <v>9.8852965696572692</v>
      </c>
      <c r="I2213">
        <v>-37.700943989080201</v>
      </c>
      <c r="J2213">
        <v>4.6641817557623897</v>
      </c>
      <c r="K2213">
        <v>8.3138373491198507</v>
      </c>
      <c r="L2213">
        <v>9.4592822950546704</v>
      </c>
      <c r="M2213">
        <v>62.212840953563003</v>
      </c>
      <c r="N2213">
        <v>0.60626364716256198</v>
      </c>
      <c r="O2213">
        <v>94.391433418150996</v>
      </c>
      <c r="P2213">
        <v>26.054216867469801</v>
      </c>
      <c r="Q2213">
        <v>8.6727679956893997E-2</v>
      </c>
    </row>
    <row r="2214" spans="1:17" hidden="1" x14ac:dyDescent="0.3">
      <c r="A2214" t="s">
        <v>4619</v>
      </c>
      <c r="B2214" t="s">
        <v>4620</v>
      </c>
      <c r="C2214" t="str">
        <f>IFERROR(VLOOKUP(Table1[[#This Row],[Ticker]],[1]!Table2[[Symbol]:[Industry]],2,FALSE),"-")</f>
        <v>-</v>
      </c>
      <c r="D2214" t="s">
        <v>306</v>
      </c>
      <c r="E2214">
        <v>278.94296056500002</v>
      </c>
      <c r="F2214">
        <v>642.15</v>
      </c>
      <c r="G2214">
        <v>22.692053771194299</v>
      </c>
      <c r="H2214">
        <v>30.779718897997501</v>
      </c>
      <c r="I2214">
        <v>47.416248380948304</v>
      </c>
      <c r="J2214">
        <v>-5.4955327938744203</v>
      </c>
      <c r="K2214">
        <v>533.29860261848603</v>
      </c>
      <c r="L2214">
        <v>463.96655054645697</v>
      </c>
      <c r="M2214">
        <v>67.2074595769311</v>
      </c>
      <c r="N2214">
        <v>2.2755886049095402</v>
      </c>
      <c r="O2214">
        <v>8.6973448571206102</v>
      </c>
      <c r="P2214">
        <v>84.525862068965495</v>
      </c>
      <c r="Q2214">
        <v>-5.4732114190380002E-2</v>
      </c>
    </row>
    <row r="2215" spans="1:17" hidden="1" x14ac:dyDescent="0.3">
      <c r="A2215" t="s">
        <v>4621</v>
      </c>
      <c r="B2215" t="s">
        <v>4622</v>
      </c>
      <c r="C2215" t="str">
        <f>IFERROR(VLOOKUP(Table1[[#This Row],[Ticker]],[1]!Table2[[Symbol]:[Industry]],2,FALSE),"-")</f>
        <v>-</v>
      </c>
      <c r="D2215" t="s">
        <v>3532</v>
      </c>
      <c r="E2215">
        <v>278.89980000000003</v>
      </c>
      <c r="F2215">
        <v>22.03</v>
      </c>
      <c r="G2215">
        <v>139.97253633035501</v>
      </c>
      <c r="H2215">
        <v>0.45472912151765799</v>
      </c>
      <c r="I2215">
        <v>23.2587350892986</v>
      </c>
      <c r="J2215">
        <v>-4.03028366661324</v>
      </c>
      <c r="K2215">
        <v>22.0203224907366</v>
      </c>
      <c r="L2215">
        <v>17.942390983810999</v>
      </c>
      <c r="M2215">
        <v>46.093297932924003</v>
      </c>
      <c r="N2215">
        <v>0.21630018352134001</v>
      </c>
      <c r="O2215">
        <v>12.7855954002118</v>
      </c>
      <c r="P2215">
        <v>187.34782608695599</v>
      </c>
      <c r="Q2215">
        <v>0.14185528650592399</v>
      </c>
    </row>
    <row r="2216" spans="1:17" hidden="1" x14ac:dyDescent="0.3">
      <c r="A2216" t="s">
        <v>4623</v>
      </c>
      <c r="B2216" t="s">
        <v>4624</v>
      </c>
      <c r="C2216" t="str">
        <f>IFERROR(VLOOKUP(Table1[[#This Row],[Ticker]],[1]!Table2[[Symbol]:[Industry]],2,FALSE),"-")</f>
        <v>-</v>
      </c>
      <c r="D2216" t="s">
        <v>1560</v>
      </c>
      <c r="E2216">
        <v>278.46319999999997</v>
      </c>
      <c r="F2216">
        <v>22.25</v>
      </c>
      <c r="G2216">
        <v>-11.125765429492899</v>
      </c>
      <c r="H2216">
        <v>-3.2441641644846699</v>
      </c>
      <c r="I2216">
        <v>-52.646962882467498</v>
      </c>
      <c r="J2216">
        <v>-2.9334080032465302</v>
      </c>
      <c r="K2216">
        <v>22.1216879466865</v>
      </c>
      <c r="L2216">
        <v>22.119971951993001</v>
      </c>
      <c r="M2216">
        <v>48.139997233717402</v>
      </c>
      <c r="N2216">
        <v>0.79154822825125704</v>
      </c>
      <c r="O2216">
        <v>74.831460674157199</v>
      </c>
      <c r="P2216">
        <v>28.242074927953801</v>
      </c>
      <c r="Q2216">
        <v>6.6488586049375006E-2</v>
      </c>
    </row>
    <row r="2217" spans="1:17" hidden="1" x14ac:dyDescent="0.3">
      <c r="A2217" t="s">
        <v>4625</v>
      </c>
      <c r="B2217" t="s">
        <v>4626</v>
      </c>
      <c r="C2217" t="str">
        <f>IFERROR(VLOOKUP(Table1[[#This Row],[Ticker]],[1]!Table2[[Symbol]:[Industry]],2,FALSE),"-")</f>
        <v>-</v>
      </c>
      <c r="D2217" t="s">
        <v>92</v>
      </c>
      <c r="E2217">
        <v>278.30110300000001</v>
      </c>
      <c r="F2217">
        <v>165.8</v>
      </c>
      <c r="G2217">
        <v>175.204042850961</v>
      </c>
      <c r="H2217">
        <v>13.608362497832999</v>
      </c>
      <c r="I2217">
        <v>81.899994978055801</v>
      </c>
      <c r="K2217">
        <v>99.986497860728505</v>
      </c>
      <c r="M2217">
        <v>96.352645089017599</v>
      </c>
      <c r="N2217">
        <v>1.11290322580645</v>
      </c>
      <c r="O2217">
        <v>1.50784077201446</v>
      </c>
      <c r="P2217">
        <v>205.05979760809501</v>
      </c>
    </row>
    <row r="2218" spans="1:17" hidden="1" x14ac:dyDescent="0.3">
      <c r="A2218" t="s">
        <v>4627</v>
      </c>
      <c r="B2218" t="s">
        <v>4628</v>
      </c>
      <c r="C2218" t="str">
        <f>IFERROR(VLOOKUP(Table1[[#This Row],[Ticker]],[1]!Table2[[Symbol]:[Industry]],2,FALSE),"-")</f>
        <v>-</v>
      </c>
      <c r="D2218" t="s">
        <v>879</v>
      </c>
      <c r="E2218">
        <v>278.05040500000001</v>
      </c>
      <c r="F2218">
        <v>139.97</v>
      </c>
      <c r="G2218">
        <v>76.8946145190842</v>
      </c>
      <c r="H2218">
        <v>42.044227461468701</v>
      </c>
      <c r="I2218">
        <v>37.240137960571502</v>
      </c>
      <c r="J2218">
        <v>-8.5751543220459503</v>
      </c>
      <c r="K2218">
        <v>119.161113828789</v>
      </c>
      <c r="L2218">
        <v>102.626143838506</v>
      </c>
      <c r="M2218">
        <v>60.656197685514599</v>
      </c>
      <c r="N2218">
        <v>1.0327633863743599</v>
      </c>
      <c r="O2218">
        <v>9.3091376723583696</v>
      </c>
      <c r="P2218">
        <v>118.703125</v>
      </c>
      <c r="Q2218">
        <v>0.12843643806229901</v>
      </c>
    </row>
    <row r="2219" spans="1:17" hidden="1" x14ac:dyDescent="0.3">
      <c r="A2219" t="s">
        <v>4629</v>
      </c>
      <c r="B2219" t="s">
        <v>4630</v>
      </c>
      <c r="C2219" t="str">
        <f>IFERROR(VLOOKUP(Table1[[#This Row],[Ticker]],[1]!Table2[[Symbol]:[Industry]],2,FALSE),"-")</f>
        <v>-</v>
      </c>
      <c r="D2219" t="s">
        <v>4631</v>
      </c>
      <c r="E2219">
        <v>276.78198800000001</v>
      </c>
      <c r="F2219">
        <v>490</v>
      </c>
      <c r="G2219">
        <v>111.04886667846</v>
      </c>
      <c r="H2219">
        <v>-6.5056958576045698</v>
      </c>
      <c r="I2219">
        <v>44.678211302392299</v>
      </c>
      <c r="J2219">
        <v>-5.2127218592816096</v>
      </c>
      <c r="K2219">
        <v>468.614086609617</v>
      </c>
      <c r="L2219">
        <v>329.4696902426</v>
      </c>
      <c r="M2219">
        <v>41.655032567099397</v>
      </c>
      <c r="N2219">
        <v>0.568292682926829</v>
      </c>
      <c r="O2219">
        <v>11.204081632653001</v>
      </c>
      <c r="P2219">
        <v>195.44769369912501</v>
      </c>
    </row>
    <row r="2220" spans="1:17" hidden="1" x14ac:dyDescent="0.3">
      <c r="A2220" t="s">
        <v>4632</v>
      </c>
      <c r="B2220" t="s">
        <v>4633</v>
      </c>
      <c r="C2220" t="str">
        <f>IFERROR(VLOOKUP(Table1[[#This Row],[Ticker]],[1]!Table2[[Symbol]:[Industry]],2,FALSE),"-")</f>
        <v>-</v>
      </c>
      <c r="D2220" t="s">
        <v>139</v>
      </c>
      <c r="E2220">
        <v>276.32320323200003</v>
      </c>
      <c r="F2220">
        <v>136.46</v>
      </c>
      <c r="G2220">
        <v>176.451764883718</v>
      </c>
      <c r="H2220">
        <v>11.263534911626101</v>
      </c>
      <c r="I2220">
        <v>90.970697801964505</v>
      </c>
      <c r="J2220">
        <v>5.39575378904222</v>
      </c>
      <c r="K2220">
        <v>131.36670760585201</v>
      </c>
      <c r="L2220">
        <v>95.205370847699996</v>
      </c>
      <c r="M2220">
        <v>46.380223660130397</v>
      </c>
      <c r="N2220">
        <v>0.145391659647676</v>
      </c>
      <c r="O2220">
        <v>26.410669793345999</v>
      </c>
      <c r="P2220">
        <v>232.42387332521301</v>
      </c>
      <c r="Q2220">
        <v>0.12263753816437201</v>
      </c>
    </row>
    <row r="2221" spans="1:17" hidden="1" x14ac:dyDescent="0.3">
      <c r="A2221" t="s">
        <v>4634</v>
      </c>
      <c r="B2221" t="s">
        <v>4635</v>
      </c>
      <c r="C2221" t="str">
        <f>IFERROR(VLOOKUP(Table1[[#This Row],[Ticker]],[1]!Table2[[Symbol]:[Industry]],2,FALSE),"-")</f>
        <v>-</v>
      </c>
      <c r="D2221" t="s">
        <v>632</v>
      </c>
      <c r="E2221">
        <v>276.05268677999999</v>
      </c>
      <c r="F2221">
        <v>492.9</v>
      </c>
      <c r="G2221">
        <v>-32.914069242334499</v>
      </c>
      <c r="H2221">
        <v>-10.2698778668136</v>
      </c>
      <c r="I2221">
        <v>-18.230412125160701</v>
      </c>
      <c r="J2221">
        <v>-0.56651555067121495</v>
      </c>
      <c r="K2221">
        <v>513.62604679518995</v>
      </c>
      <c r="L2221">
        <v>513.15198808739297</v>
      </c>
      <c r="M2221">
        <v>42.610497443618797</v>
      </c>
      <c r="N2221">
        <v>0.415010413748584</v>
      </c>
      <c r="O2221">
        <v>16.2101846216271</v>
      </c>
      <c r="P2221">
        <v>6.6767665837030599</v>
      </c>
      <c r="Q2221">
        <v>-0.10026206130769701</v>
      </c>
    </row>
    <row r="2222" spans="1:17" hidden="1" x14ac:dyDescent="0.3">
      <c r="A2222" t="s">
        <v>4636</v>
      </c>
      <c r="B2222" t="s">
        <v>4637</v>
      </c>
      <c r="C2222" t="str">
        <f>IFERROR(VLOOKUP(Table1[[#This Row],[Ticker]],[1]!Table2[[Symbol]:[Industry]],2,FALSE),"-")</f>
        <v>-</v>
      </c>
      <c r="D2222" t="s">
        <v>223</v>
      </c>
      <c r="E2222">
        <v>275.79894389600003</v>
      </c>
      <c r="F2222">
        <v>262.48</v>
      </c>
      <c r="G2222">
        <v>-4.3272994725815499</v>
      </c>
      <c r="H2222">
        <v>14.862026900316099</v>
      </c>
      <c r="I2222">
        <v>5.9072801410598004</v>
      </c>
      <c r="J2222">
        <v>5.3736686838115197</v>
      </c>
      <c r="K2222">
        <v>230.878823030815</v>
      </c>
      <c r="L2222">
        <v>217.97926686914499</v>
      </c>
      <c r="M2222">
        <v>59.957629814131998</v>
      </c>
      <c r="N2222">
        <v>1.1578694252475601</v>
      </c>
      <c r="O2222">
        <v>10.827491618409001</v>
      </c>
      <c r="P2222">
        <v>50.074328187535698</v>
      </c>
      <c r="Q2222">
        <v>-3.5099873756683997E-2</v>
      </c>
    </row>
    <row r="2223" spans="1:17" hidden="1" x14ac:dyDescent="0.3">
      <c r="A2223" t="s">
        <v>4638</v>
      </c>
      <c r="B2223" t="s">
        <v>4639</v>
      </c>
      <c r="C2223" t="str">
        <f>IFERROR(VLOOKUP(Table1[[#This Row],[Ticker]],[1]!Table2[[Symbol]:[Industry]],2,FALSE),"-")</f>
        <v>-</v>
      </c>
      <c r="D2223" t="s">
        <v>359</v>
      </c>
      <c r="E2223">
        <v>275.47428335500001</v>
      </c>
      <c r="F2223">
        <v>122.45</v>
      </c>
      <c r="G2223">
        <v>29.896365268958199</v>
      </c>
      <c r="H2223">
        <v>-10.2822422352865</v>
      </c>
      <c r="I2223">
        <v>47.051176037012297</v>
      </c>
      <c r="J2223">
        <v>-0.14035958103698401</v>
      </c>
      <c r="K2223">
        <v>121.877415165329</v>
      </c>
      <c r="M2223">
        <v>36.623705931325603</v>
      </c>
      <c r="N2223">
        <v>0.29155873157659601</v>
      </c>
      <c r="O2223">
        <v>20.04899959167</v>
      </c>
      <c r="P2223">
        <v>86.292408337136706</v>
      </c>
    </row>
    <row r="2224" spans="1:17" hidden="1" x14ac:dyDescent="0.3">
      <c r="A2224" t="s">
        <v>4640</v>
      </c>
      <c r="B2224" t="s">
        <v>4641</v>
      </c>
      <c r="C2224" t="str">
        <f>IFERROR(VLOOKUP(Table1[[#This Row],[Ticker]],[1]!Table2[[Symbol]:[Industry]],2,FALSE),"-")</f>
        <v>-</v>
      </c>
      <c r="D2224" t="s">
        <v>4642</v>
      </c>
      <c r="E2224">
        <v>275.10840000000002</v>
      </c>
      <c r="F2224">
        <v>270</v>
      </c>
      <c r="G2224">
        <v>135.30506036685199</v>
      </c>
      <c r="H2224">
        <v>-1.5629113693655301</v>
      </c>
      <c r="I2224">
        <v>15.5346295089011</v>
      </c>
      <c r="J2224">
        <v>-9.2195419786336998</v>
      </c>
      <c r="K2224">
        <v>279.41829927101497</v>
      </c>
      <c r="L2224">
        <v>224.34353542921701</v>
      </c>
      <c r="M2224">
        <v>24.524787032858001</v>
      </c>
      <c r="N2224">
        <v>0.34005037783375303</v>
      </c>
      <c r="O2224">
        <v>27.7777777777777</v>
      </c>
      <c r="P2224">
        <v>200.75187969924801</v>
      </c>
    </row>
    <row r="2225" spans="1:17" hidden="1" x14ac:dyDescent="0.3">
      <c r="A2225" t="s">
        <v>4643</v>
      </c>
      <c r="B2225" t="s">
        <v>4644</v>
      </c>
      <c r="C2225" t="str">
        <f>IFERROR(VLOOKUP(Table1[[#This Row],[Ticker]],[1]!Table2[[Symbol]:[Industry]],2,FALSE),"-")</f>
        <v>-</v>
      </c>
      <c r="D2225" t="s">
        <v>1055</v>
      </c>
      <c r="E2225">
        <v>274.73566848000002</v>
      </c>
      <c r="F2225">
        <v>7.8</v>
      </c>
      <c r="G2225">
        <v>55.858530957151203</v>
      </c>
      <c r="H2225">
        <v>33.7116954467432</v>
      </c>
      <c r="I2225">
        <v>-8.0029574118990698</v>
      </c>
      <c r="J2225">
        <v>9.7585705250754202</v>
      </c>
      <c r="K2225">
        <v>6.5995792924204499</v>
      </c>
      <c r="L2225">
        <v>6.1463054253933596</v>
      </c>
      <c r="M2225">
        <v>63.759842732293897</v>
      </c>
      <c r="N2225">
        <v>1.8161546874725001</v>
      </c>
      <c r="O2225">
        <v>18.589743589743499</v>
      </c>
      <c r="Q2225">
        <v>-5.0136784781456001E-2</v>
      </c>
    </row>
    <row r="2226" spans="1:17" hidden="1" x14ac:dyDescent="0.3">
      <c r="A2226" t="s">
        <v>4645</v>
      </c>
      <c r="B2226" t="s">
        <v>4646</v>
      </c>
      <c r="C2226" t="str">
        <f>IFERROR(VLOOKUP(Table1[[#This Row],[Ticker]],[1]!Table2[[Symbol]:[Industry]],2,FALSE),"-")</f>
        <v>-</v>
      </c>
      <c r="D2226" t="s">
        <v>113</v>
      </c>
      <c r="E2226">
        <v>274.69400868000002</v>
      </c>
      <c r="F2226">
        <v>180.6</v>
      </c>
      <c r="G2226">
        <v>30.820401826495399</v>
      </c>
      <c r="H2226">
        <v>1.6063920544833299</v>
      </c>
      <c r="I2226">
        <v>-14.0124193989163</v>
      </c>
      <c r="J2226">
        <v>-3.9541967100915101</v>
      </c>
      <c r="K2226">
        <v>180.83965404235201</v>
      </c>
      <c r="L2226">
        <v>169.923037631527</v>
      </c>
      <c r="M2226">
        <v>46.752012459606597</v>
      </c>
      <c r="N2226">
        <v>0.88703770197486498</v>
      </c>
      <c r="O2226">
        <v>98.892580287929107</v>
      </c>
      <c r="P2226">
        <v>71.591448931116304</v>
      </c>
      <c r="Q2226">
        <v>7.7025786014173994E-2</v>
      </c>
    </row>
    <row r="2227" spans="1:17" hidden="1" x14ac:dyDescent="0.3">
      <c r="A2227" t="s">
        <v>4647</v>
      </c>
      <c r="B2227" t="s">
        <v>4648</v>
      </c>
      <c r="C2227" t="str">
        <f>IFERROR(VLOOKUP(Table1[[#This Row],[Ticker]],[1]!Table2[[Symbol]:[Industry]],2,FALSE),"-")</f>
        <v>-</v>
      </c>
      <c r="D2227" t="s">
        <v>3878</v>
      </c>
      <c r="E2227">
        <v>272.91534000000001</v>
      </c>
      <c r="F2227">
        <v>200</v>
      </c>
      <c r="G2227">
        <v>-52.9770309439497</v>
      </c>
      <c r="H2227">
        <v>8.4527241008153808</v>
      </c>
      <c r="I2227">
        <v>-45.178999357074801</v>
      </c>
      <c r="J2227">
        <v>-9.4729714136488194</v>
      </c>
      <c r="K2227">
        <v>206.47069337854899</v>
      </c>
      <c r="L2227">
        <v>232.58106823876301</v>
      </c>
      <c r="M2227">
        <v>30.187143921236899</v>
      </c>
      <c r="N2227">
        <v>0.29326923076923</v>
      </c>
      <c r="O2227">
        <v>72.5</v>
      </c>
      <c r="P2227">
        <v>19.760479041916099</v>
      </c>
      <c r="Q2227">
        <v>9.8531717926079995E-2</v>
      </c>
    </row>
    <row r="2228" spans="1:17" hidden="1" x14ac:dyDescent="0.3">
      <c r="A2228" t="s">
        <v>4649</v>
      </c>
      <c r="B2228" t="s">
        <v>4650</v>
      </c>
      <c r="C2228" t="str">
        <f>IFERROR(VLOOKUP(Table1[[#This Row],[Ticker]],[1]!Table2[[Symbol]:[Industry]],2,FALSE),"-")</f>
        <v>-</v>
      </c>
      <c r="D2228" t="s">
        <v>118</v>
      </c>
      <c r="E2228">
        <v>272.77953884999999</v>
      </c>
      <c r="F2228">
        <v>241.5</v>
      </c>
      <c r="G2228">
        <v>210.28509031328801</v>
      </c>
      <c r="H2228">
        <v>-11.703968781135901</v>
      </c>
      <c r="I2228">
        <v>-37.805611379373303</v>
      </c>
      <c r="J2228">
        <v>-8.3458949434728797</v>
      </c>
      <c r="K2228">
        <v>257.08239274178698</v>
      </c>
      <c r="L2228">
        <v>235.34903611563999</v>
      </c>
      <c r="M2228">
        <v>34.393526629848303</v>
      </c>
      <c r="N2228">
        <v>1.1593819236437899</v>
      </c>
      <c r="O2228">
        <v>49.151138716356101</v>
      </c>
      <c r="P2228">
        <v>274.41860465116201</v>
      </c>
      <c r="Q2228">
        <v>0.21004258877813201</v>
      </c>
    </row>
    <row r="2229" spans="1:17" hidden="1" x14ac:dyDescent="0.3">
      <c r="A2229" t="s">
        <v>4651</v>
      </c>
      <c r="B2229" t="s">
        <v>4652</v>
      </c>
      <c r="C2229" t="str">
        <f>IFERROR(VLOOKUP(Table1[[#This Row],[Ticker]],[1]!Table2[[Symbol]:[Industry]],2,FALSE),"-")</f>
        <v>-</v>
      </c>
      <c r="D2229" t="s">
        <v>306</v>
      </c>
      <c r="E2229">
        <v>272.62801200000001</v>
      </c>
      <c r="F2229">
        <v>384.4</v>
      </c>
      <c r="G2229">
        <v>-33.005162668446999</v>
      </c>
      <c r="H2229">
        <v>-3.3459243782997898</v>
      </c>
      <c r="I2229">
        <v>-9.4647414914302193</v>
      </c>
      <c r="J2229">
        <v>2.2155134348360201</v>
      </c>
      <c r="K2229">
        <v>386.80788343895603</v>
      </c>
      <c r="L2229">
        <v>383.634885977728</v>
      </c>
      <c r="M2229">
        <v>54.684572855655802</v>
      </c>
      <c r="N2229">
        <v>1.0857737907578799</v>
      </c>
      <c r="O2229">
        <v>33.701873048907402</v>
      </c>
      <c r="P2229">
        <v>18.095238095238098</v>
      </c>
      <c r="Q2229">
        <v>0.111328016271404</v>
      </c>
    </row>
    <row r="2230" spans="1:17" hidden="1" x14ac:dyDescent="0.3">
      <c r="A2230" t="s">
        <v>4653</v>
      </c>
      <c r="B2230" t="s">
        <v>4654</v>
      </c>
      <c r="C2230" t="str">
        <f>IFERROR(VLOOKUP(Table1[[#This Row],[Ticker]],[1]!Table2[[Symbol]:[Industry]],2,FALSE),"-")</f>
        <v>-</v>
      </c>
      <c r="D2230" t="s">
        <v>46</v>
      </c>
      <c r="E2230">
        <v>271.96973103200003</v>
      </c>
      <c r="F2230">
        <v>51.28</v>
      </c>
      <c r="G2230">
        <v>-30.475909795894101</v>
      </c>
      <c r="H2230">
        <v>-14.1718392380336</v>
      </c>
      <c r="I2230">
        <v>-8.1545627454513099</v>
      </c>
      <c r="J2230">
        <v>-0.39918098207841601</v>
      </c>
      <c r="K2230">
        <v>50.993526629588501</v>
      </c>
      <c r="L2230">
        <v>47.7779903522041</v>
      </c>
      <c r="M2230">
        <v>49.685154551332502</v>
      </c>
      <c r="N2230">
        <v>0.28469835579385</v>
      </c>
      <c r="O2230">
        <v>38.397035881435201</v>
      </c>
      <c r="P2230">
        <v>48.422575976845103</v>
      </c>
      <c r="Q2230">
        <v>2.1860271504390998E-2</v>
      </c>
    </row>
    <row r="2231" spans="1:17" hidden="1" x14ac:dyDescent="0.3">
      <c r="A2231" t="s">
        <v>4655</v>
      </c>
      <c r="B2231" t="s">
        <v>4656</v>
      </c>
      <c r="C2231" t="str">
        <f>IFERROR(VLOOKUP(Table1[[#This Row],[Ticker]],[1]!Table2[[Symbol]:[Industry]],2,FALSE),"-")</f>
        <v>-</v>
      </c>
      <c r="D2231" t="s">
        <v>528</v>
      </c>
      <c r="E2231">
        <v>271.670786144999</v>
      </c>
      <c r="F2231">
        <v>216.15</v>
      </c>
      <c r="G2231">
        <v>97.192564570596602</v>
      </c>
      <c r="H2231">
        <v>17.019495640938899</v>
      </c>
      <c r="I2231">
        <v>-13.230166262435</v>
      </c>
      <c r="J2231">
        <v>-7.3551496516113399</v>
      </c>
      <c r="K2231">
        <v>189.597658934479</v>
      </c>
      <c r="L2231">
        <v>166.668670824559</v>
      </c>
      <c r="M2231">
        <v>57.015770396712597</v>
      </c>
      <c r="N2231">
        <v>0.96373949644233203</v>
      </c>
      <c r="O2231">
        <v>24.4506130002313</v>
      </c>
      <c r="P2231">
        <v>144.43062309171</v>
      </c>
      <c r="Q2231">
        <v>5.4713167471831997E-2</v>
      </c>
    </row>
    <row r="2232" spans="1:17" hidden="1" x14ac:dyDescent="0.3">
      <c r="A2232" t="s">
        <v>4657</v>
      </c>
      <c r="B2232" t="s">
        <v>4658</v>
      </c>
      <c r="C2232" t="str">
        <f>IFERROR(VLOOKUP(Table1[[#This Row],[Ticker]],[1]!Table2[[Symbol]:[Industry]],2,FALSE),"-")</f>
        <v>-</v>
      </c>
      <c r="D2232" t="s">
        <v>259</v>
      </c>
      <c r="E2232">
        <v>271.61634163999997</v>
      </c>
      <c r="F2232">
        <v>295.39999999999998</v>
      </c>
      <c r="G2232">
        <v>-1.08504856707339</v>
      </c>
      <c r="H2232">
        <v>30.155983424212</v>
      </c>
      <c r="I2232">
        <v>16.069762200980701</v>
      </c>
      <c r="J2232">
        <v>-2.3292155155676602</v>
      </c>
      <c r="M2232">
        <v>59.256627762175199</v>
      </c>
      <c r="O2232">
        <v>12.034529451591</v>
      </c>
      <c r="P2232">
        <v>35.194508009153303</v>
      </c>
    </row>
    <row r="2233" spans="1:17" hidden="1" x14ac:dyDescent="0.3">
      <c r="A2233" t="s">
        <v>4659</v>
      </c>
      <c r="B2233" t="s">
        <v>4660</v>
      </c>
      <c r="C2233" t="str">
        <f>IFERROR(VLOOKUP(Table1[[#This Row],[Ticker]],[1]!Table2[[Symbol]:[Industry]],2,FALSE),"-")</f>
        <v>-</v>
      </c>
      <c r="D2233" t="s">
        <v>72</v>
      </c>
      <c r="E2233">
        <v>271.6147545</v>
      </c>
      <c r="F2233">
        <v>859.35</v>
      </c>
      <c r="G2233">
        <v>158.03369247904601</v>
      </c>
      <c r="H2233">
        <v>8.8814782684024696</v>
      </c>
      <c r="I2233">
        <v>205.164785620684</v>
      </c>
      <c r="J2233">
        <v>-1.30271192107528</v>
      </c>
      <c r="K2233">
        <v>765.03893030278095</v>
      </c>
      <c r="L2233">
        <v>537.53656856359305</v>
      </c>
      <c r="M2233">
        <v>61.552883268182399</v>
      </c>
      <c r="N2233">
        <v>1.06953811501928</v>
      </c>
      <c r="O2233">
        <v>2.3098853784837301</v>
      </c>
      <c r="P2233">
        <v>301.00326644890299</v>
      </c>
      <c r="Q2233">
        <v>3.4800957725891001E-2</v>
      </c>
    </row>
    <row r="2234" spans="1:17" hidden="1" x14ac:dyDescent="0.3">
      <c r="A2234" t="s">
        <v>4661</v>
      </c>
      <c r="B2234" t="s">
        <v>4662</v>
      </c>
      <c r="C2234" t="str">
        <f>IFERROR(VLOOKUP(Table1[[#This Row],[Ticker]],[1]!Table2[[Symbol]:[Industry]],2,FALSE),"-")</f>
        <v>-</v>
      </c>
      <c r="D2234" t="s">
        <v>4663</v>
      </c>
      <c r="E2234">
        <v>271.31162499999999</v>
      </c>
      <c r="F2234">
        <v>129.35</v>
      </c>
      <c r="G2234">
        <v>60.897821411572203</v>
      </c>
      <c r="H2234">
        <v>31.254107013618899</v>
      </c>
      <c r="I2234">
        <v>26.3252812903694</v>
      </c>
      <c r="J2234">
        <v>4.0079920673146603</v>
      </c>
      <c r="K2234">
        <v>101.03365705267601</v>
      </c>
      <c r="L2234">
        <v>83.265500817422506</v>
      </c>
      <c r="M2234">
        <v>70.078906747773502</v>
      </c>
      <c r="N2234">
        <v>0.830574941841143</v>
      </c>
      <c r="O2234">
        <v>5.2183996907614896</v>
      </c>
      <c r="P2234">
        <v>130.52931741222599</v>
      </c>
    </row>
    <row r="2235" spans="1:17" hidden="1" x14ac:dyDescent="0.3">
      <c r="A2235" t="s">
        <v>4664</v>
      </c>
      <c r="B2235" t="s">
        <v>4665</v>
      </c>
      <c r="C2235" t="str">
        <f>IFERROR(VLOOKUP(Table1[[#This Row],[Ticker]],[1]!Table2[[Symbol]:[Industry]],2,FALSE),"-")</f>
        <v>-</v>
      </c>
      <c r="D2235" t="s">
        <v>226</v>
      </c>
      <c r="E2235">
        <v>271.25078400000001</v>
      </c>
      <c r="F2235">
        <v>214.25</v>
      </c>
      <c r="G2235">
        <v>127.167556659482</v>
      </c>
      <c r="H2235">
        <v>-7.1620804227236103</v>
      </c>
      <c r="I2235">
        <v>46.889372584476497</v>
      </c>
      <c r="J2235">
        <v>-2.7590431400875102</v>
      </c>
      <c r="K2235">
        <v>213.24426317374699</v>
      </c>
      <c r="L2235">
        <v>166.90856804876699</v>
      </c>
      <c r="M2235">
        <v>46.702863666187199</v>
      </c>
      <c r="N2235">
        <v>0.38211162044883001</v>
      </c>
      <c r="O2235">
        <v>23.453908984830701</v>
      </c>
      <c r="P2235">
        <v>175.740025740025</v>
      </c>
      <c r="Q2235">
        <v>0.17672584782328801</v>
      </c>
    </row>
    <row r="2236" spans="1:17" hidden="1" x14ac:dyDescent="0.3">
      <c r="A2236" t="s">
        <v>4666</v>
      </c>
      <c r="B2236" t="s">
        <v>4667</v>
      </c>
      <c r="C2236" t="str">
        <f>IFERROR(VLOOKUP(Table1[[#This Row],[Ticker]],[1]!Table2[[Symbol]:[Industry]],2,FALSE),"-")</f>
        <v>-</v>
      </c>
      <c r="D2236" t="s">
        <v>971</v>
      </c>
      <c r="E2236">
        <v>270.98622733000002</v>
      </c>
      <c r="F2236">
        <v>33.67</v>
      </c>
      <c r="G2236">
        <v>-2.5008188113921399</v>
      </c>
      <c r="H2236">
        <v>7.3453265377216104</v>
      </c>
      <c r="I2236">
        <v>-6.2177055324072796</v>
      </c>
      <c r="J2236">
        <v>-0.22893775383369</v>
      </c>
      <c r="K2236">
        <v>30.853073946727399</v>
      </c>
      <c r="L2236">
        <v>30.679251866242399</v>
      </c>
      <c r="M2236">
        <v>68.848407422710693</v>
      </c>
      <c r="N2236">
        <v>1.8545248364831599</v>
      </c>
      <c r="O2236">
        <v>18.146718146718101</v>
      </c>
      <c r="P2236">
        <v>31.267056530214401</v>
      </c>
      <c r="Q2236">
        <v>2.7528419560677E-2</v>
      </c>
    </row>
    <row r="2237" spans="1:17" hidden="1" x14ac:dyDescent="0.3">
      <c r="A2237" t="s">
        <v>4668</v>
      </c>
      <c r="B2237" t="s">
        <v>4669</v>
      </c>
      <c r="C2237" t="str">
        <f>IFERROR(VLOOKUP(Table1[[#This Row],[Ticker]],[1]!Table2[[Symbol]:[Industry]],2,FALSE),"-")</f>
        <v>-</v>
      </c>
      <c r="D2237" t="s">
        <v>632</v>
      </c>
      <c r="E2237">
        <v>270.59180375</v>
      </c>
      <c r="F2237">
        <v>194.5</v>
      </c>
      <c r="G2237">
        <v>347.44485873979801</v>
      </c>
      <c r="H2237">
        <v>48.9218492624234</v>
      </c>
      <c r="I2237">
        <v>125.365151482155</v>
      </c>
      <c r="J2237">
        <v>4.7906551642942103</v>
      </c>
      <c r="K2237">
        <v>151.46573609197301</v>
      </c>
      <c r="L2237">
        <v>107.822828079037</v>
      </c>
      <c r="M2237">
        <v>78.540175857187094</v>
      </c>
      <c r="N2237">
        <v>0.81225382932166301</v>
      </c>
      <c r="O2237">
        <v>5.8868894601542303</v>
      </c>
      <c r="P2237">
        <v>386.25</v>
      </c>
    </row>
    <row r="2238" spans="1:17" hidden="1" x14ac:dyDescent="0.3">
      <c r="A2238" t="s">
        <v>4670</v>
      </c>
      <c r="B2238" t="s">
        <v>4671</v>
      </c>
      <c r="C2238" t="str">
        <f>IFERROR(VLOOKUP(Table1[[#This Row],[Ticker]],[1]!Table2[[Symbol]:[Industry]],2,FALSE),"-")</f>
        <v>-</v>
      </c>
      <c r="D2238" t="s">
        <v>54</v>
      </c>
      <c r="E2238">
        <v>270.16733249999999</v>
      </c>
      <c r="F2238">
        <v>166.59</v>
      </c>
      <c r="G2238">
        <v>43.404775664082401</v>
      </c>
      <c r="H2238">
        <v>10.499108570824999</v>
      </c>
      <c r="I2238">
        <v>12.9325401738156</v>
      </c>
      <c r="J2238">
        <v>15.744561053883601</v>
      </c>
      <c r="K2238">
        <v>135.70923194885299</v>
      </c>
      <c r="L2238">
        <v>118.375192118939</v>
      </c>
      <c r="M2238">
        <v>65.558999673353597</v>
      </c>
      <c r="N2238">
        <v>1.9873322805288101</v>
      </c>
      <c r="O2238">
        <v>11.0510834984092</v>
      </c>
      <c r="P2238">
        <v>91.372774267662194</v>
      </c>
      <c r="Q2238">
        <v>5.8889174731147E-2</v>
      </c>
    </row>
    <row r="2239" spans="1:17" hidden="1" x14ac:dyDescent="0.3">
      <c r="A2239" t="s">
        <v>4672</v>
      </c>
      <c r="B2239" t="s">
        <v>4673</v>
      </c>
      <c r="C2239" t="str">
        <f>IFERROR(VLOOKUP(Table1[[#This Row],[Ticker]],[1]!Table2[[Symbol]:[Industry]],2,FALSE),"-")</f>
        <v>-</v>
      </c>
      <c r="D2239" t="s">
        <v>1374</v>
      </c>
      <c r="E2239">
        <v>270.15677640000001</v>
      </c>
      <c r="F2239">
        <v>66.84</v>
      </c>
      <c r="G2239">
        <v>-8.5049922299012799</v>
      </c>
      <c r="H2239">
        <v>-8.8901039023899706</v>
      </c>
      <c r="I2239">
        <v>-29.772904286847002</v>
      </c>
      <c r="J2239">
        <v>3.5711332737856201</v>
      </c>
      <c r="K2239">
        <v>70.225712795782002</v>
      </c>
      <c r="L2239">
        <v>72.478829651887693</v>
      </c>
      <c r="M2239">
        <v>49.457314193179698</v>
      </c>
      <c r="N2239">
        <v>0.73827598974544795</v>
      </c>
      <c r="O2239">
        <v>67.265110712148399</v>
      </c>
      <c r="P2239">
        <v>32.225519287833798</v>
      </c>
    </row>
    <row r="2240" spans="1:17" hidden="1" x14ac:dyDescent="0.3">
      <c r="A2240" t="s">
        <v>4674</v>
      </c>
      <c r="B2240" t="s">
        <v>4675</v>
      </c>
      <c r="C2240" t="str">
        <f>IFERROR(VLOOKUP(Table1[[#This Row],[Ticker]],[1]!Table2[[Symbol]:[Industry]],2,FALSE),"-")</f>
        <v>-</v>
      </c>
      <c r="D2240" t="s">
        <v>306</v>
      </c>
      <c r="E2240">
        <v>268.85943839999999</v>
      </c>
      <c r="F2240">
        <v>193.2</v>
      </c>
      <c r="G2240">
        <v>-56.115296741867198</v>
      </c>
      <c r="H2240">
        <v>-12.998908527287799</v>
      </c>
      <c r="I2240">
        <v>-30.488178031633399</v>
      </c>
      <c r="J2240">
        <v>-2.8647572927443399</v>
      </c>
      <c r="K2240">
        <v>208.13566381455001</v>
      </c>
      <c r="L2240">
        <v>214.23895107995301</v>
      </c>
      <c r="M2240">
        <v>42.929477839015199</v>
      </c>
      <c r="N2240">
        <v>0.24373464373464299</v>
      </c>
      <c r="O2240">
        <v>63.405797101449203</v>
      </c>
      <c r="P2240">
        <v>8.5088458298230698</v>
      </c>
    </row>
    <row r="2241" spans="1:17" hidden="1" x14ac:dyDescent="0.3">
      <c r="A2241" t="s">
        <v>4676</v>
      </c>
      <c r="B2241" t="s">
        <v>4677</v>
      </c>
      <c r="C2241" t="str">
        <f>IFERROR(VLOOKUP(Table1[[#This Row],[Ticker]],[1]!Table2[[Symbol]:[Industry]],2,FALSE),"-")</f>
        <v>-</v>
      </c>
      <c r="D2241" t="s">
        <v>54</v>
      </c>
      <c r="E2241">
        <v>268.84982239999999</v>
      </c>
      <c r="F2241">
        <v>241.6</v>
      </c>
      <c r="G2241">
        <v>-66.234951597160702</v>
      </c>
      <c r="H2241">
        <v>0.95620296306915598</v>
      </c>
      <c r="I2241">
        <v>-21.685686878513302</v>
      </c>
      <c r="J2241">
        <v>9.6004130332296</v>
      </c>
      <c r="K2241">
        <v>216.62828130812801</v>
      </c>
      <c r="L2241">
        <v>253.09023828525699</v>
      </c>
      <c r="M2241">
        <v>80.658595860722599</v>
      </c>
      <c r="N2241">
        <v>0.91869895832001502</v>
      </c>
      <c r="O2241">
        <v>85.0165562913907</v>
      </c>
      <c r="P2241">
        <v>39.491916859122398</v>
      </c>
      <c r="Q2241">
        <v>-0.110028085462142</v>
      </c>
    </row>
    <row r="2242" spans="1:17" hidden="1" x14ac:dyDescent="0.3">
      <c r="A2242" t="s">
        <v>4678</v>
      </c>
      <c r="B2242" t="s">
        <v>4679</v>
      </c>
      <c r="C2242" t="str">
        <f>IFERROR(VLOOKUP(Table1[[#This Row],[Ticker]],[1]!Table2[[Symbol]:[Industry]],2,FALSE),"-")</f>
        <v>-</v>
      </c>
      <c r="D2242" t="s">
        <v>971</v>
      </c>
      <c r="E2242">
        <v>268.23599999999999</v>
      </c>
      <c r="F2242">
        <v>450</v>
      </c>
      <c r="G2242">
        <v>128.909204003197</v>
      </c>
      <c r="H2242">
        <v>17.482712993817898</v>
      </c>
      <c r="I2242">
        <v>78.181505513282801</v>
      </c>
      <c r="J2242">
        <v>7.4401054301323102</v>
      </c>
      <c r="K2242">
        <v>354.96682930560598</v>
      </c>
      <c r="L2242">
        <v>251.551504395715</v>
      </c>
      <c r="M2242">
        <v>62.907197004479201</v>
      </c>
      <c r="N2242">
        <v>0.74024778008312497</v>
      </c>
      <c r="O2242">
        <v>7.6444444444444297</v>
      </c>
      <c r="P2242">
        <v>211.58402337620399</v>
      </c>
    </row>
    <row r="2243" spans="1:17" hidden="1" x14ac:dyDescent="0.3">
      <c r="A2243" t="s">
        <v>4680</v>
      </c>
      <c r="B2243" t="s">
        <v>4681</v>
      </c>
      <c r="C2243" t="str">
        <f>IFERROR(VLOOKUP(Table1[[#This Row],[Ticker]],[1]!Table2[[Symbol]:[Industry]],2,FALSE),"-")</f>
        <v>-</v>
      </c>
      <c r="D2243" t="s">
        <v>1092</v>
      </c>
      <c r="E2243">
        <v>267.87991360000001</v>
      </c>
      <c r="F2243">
        <v>116</v>
      </c>
      <c r="G2243">
        <v>-43.770411528933998</v>
      </c>
      <c r="H2243">
        <v>2.42142964846829</v>
      </c>
      <c r="I2243">
        <v>1.92356193977347</v>
      </c>
      <c r="J2243">
        <v>6.54928693323125</v>
      </c>
      <c r="K2243">
        <v>105.75446651969099</v>
      </c>
      <c r="L2243">
        <v>107.784244325651</v>
      </c>
      <c r="M2243">
        <v>61.469471703620101</v>
      </c>
      <c r="N2243">
        <v>0.70787359400107097</v>
      </c>
      <c r="O2243">
        <v>41.379310344827502</v>
      </c>
      <c r="P2243">
        <v>57.715839564921801</v>
      </c>
    </row>
    <row r="2244" spans="1:17" hidden="1" x14ac:dyDescent="0.3">
      <c r="A2244" t="s">
        <v>4682</v>
      </c>
      <c r="B2244" t="s">
        <v>4683</v>
      </c>
      <c r="C2244" t="str">
        <f>IFERROR(VLOOKUP(Table1[[#This Row],[Ticker]],[1]!Table2[[Symbol]:[Industry]],2,FALSE),"-")</f>
        <v>-</v>
      </c>
      <c r="D2244" t="s">
        <v>1055</v>
      </c>
      <c r="E2244">
        <v>267.74841287599997</v>
      </c>
      <c r="F2244">
        <v>14.38</v>
      </c>
      <c r="G2244">
        <v>77.050720063009393</v>
      </c>
      <c r="H2244">
        <v>22.085111675111602</v>
      </c>
      <c r="I2244">
        <v>18.623256924161701</v>
      </c>
      <c r="J2244">
        <v>0.77781228541074598</v>
      </c>
      <c r="K2244">
        <v>12.644128341934699</v>
      </c>
      <c r="L2244">
        <v>10.8770052490823</v>
      </c>
      <c r="M2244">
        <v>68.140189944796305</v>
      </c>
      <c r="N2244">
        <v>0.99537341851676397</v>
      </c>
      <c r="O2244">
        <v>7.09318497913769</v>
      </c>
      <c r="Q2244">
        <v>7.6678703571834997E-2</v>
      </c>
    </row>
    <row r="2245" spans="1:17" hidden="1" x14ac:dyDescent="0.3">
      <c r="A2245" t="s">
        <v>4684</v>
      </c>
      <c r="B2245" t="s">
        <v>4685</v>
      </c>
      <c r="C2245" t="str">
        <f>IFERROR(VLOOKUP(Table1[[#This Row],[Ticker]],[1]!Table2[[Symbol]:[Industry]],2,FALSE),"-")</f>
        <v>-</v>
      </c>
      <c r="D2245" t="s">
        <v>602</v>
      </c>
      <c r="E2245">
        <v>266.67884812800003</v>
      </c>
      <c r="F2245">
        <v>51.37</v>
      </c>
      <c r="G2245">
        <v>-22.834921423800999</v>
      </c>
      <c r="H2245">
        <v>-26.898852319463298</v>
      </c>
      <c r="I2245">
        <v>-28.071619442128</v>
      </c>
      <c r="J2245">
        <v>-3.7480655897330801</v>
      </c>
      <c r="K2245">
        <v>74.570014595439801</v>
      </c>
      <c r="L2245">
        <v>76.006095611417507</v>
      </c>
      <c r="M2245">
        <v>30.4061018161905</v>
      </c>
      <c r="N2245">
        <v>1.4832304187155501</v>
      </c>
      <c r="O2245">
        <v>173.11660502238601</v>
      </c>
      <c r="P2245">
        <v>14.537346711259699</v>
      </c>
      <c r="Q2245">
        <v>4.0531612250497E-2</v>
      </c>
    </row>
    <row r="2246" spans="1:17" hidden="1" x14ac:dyDescent="0.3">
      <c r="A2246" t="s">
        <v>4686</v>
      </c>
      <c r="B2246" t="s">
        <v>4687</v>
      </c>
      <c r="C2246" t="str">
        <f>IFERROR(VLOOKUP(Table1[[#This Row],[Ticker]],[1]!Table2[[Symbol]:[Industry]],2,FALSE),"-")</f>
        <v>-</v>
      </c>
      <c r="D2246" t="s">
        <v>139</v>
      </c>
      <c r="E2246">
        <v>266.39999999999998</v>
      </c>
      <c r="F2246">
        <v>300</v>
      </c>
      <c r="G2246">
        <v>213.39367316048501</v>
      </c>
      <c r="H2246">
        <v>46.523464524496902</v>
      </c>
      <c r="I2246">
        <v>230.54848392853901</v>
      </c>
      <c r="J2246">
        <v>12.235978551115</v>
      </c>
      <c r="K2246">
        <v>203.597800316741</v>
      </c>
      <c r="M2246">
        <v>97.489424311473101</v>
      </c>
      <c r="N2246">
        <v>0.60730593607305905</v>
      </c>
      <c r="O2246">
        <v>0</v>
      </c>
      <c r="P2246">
        <v>254.191263282172</v>
      </c>
    </row>
    <row r="2247" spans="1:17" hidden="1" x14ac:dyDescent="0.3">
      <c r="A2247" t="s">
        <v>4688</v>
      </c>
      <c r="B2247" t="s">
        <v>4689</v>
      </c>
      <c r="C2247" t="str">
        <f>IFERROR(VLOOKUP(Table1[[#This Row],[Ticker]],[1]!Table2[[Symbol]:[Industry]],2,FALSE),"-")</f>
        <v>-</v>
      </c>
      <c r="D2247" t="s">
        <v>402</v>
      </c>
      <c r="E2247">
        <v>266.32809750000001</v>
      </c>
      <c r="F2247">
        <v>200.1</v>
      </c>
      <c r="G2247">
        <v>-39.496757240765</v>
      </c>
      <c r="H2247">
        <v>8.8112736050935307</v>
      </c>
      <c r="I2247">
        <v>-30.4905906612248</v>
      </c>
      <c r="J2247">
        <v>12.368909333341399</v>
      </c>
      <c r="K2247">
        <v>197.849595145964</v>
      </c>
      <c r="L2247">
        <v>203.21714267341201</v>
      </c>
      <c r="M2247">
        <v>50.422951663148901</v>
      </c>
      <c r="N2247">
        <v>1.85019094380796</v>
      </c>
      <c r="O2247">
        <v>47.126436781609101</v>
      </c>
      <c r="P2247">
        <v>34.430634867316101</v>
      </c>
    </row>
    <row r="2248" spans="1:17" hidden="1" x14ac:dyDescent="0.3">
      <c r="A2248" t="s">
        <v>4690</v>
      </c>
      <c r="B2248" t="s">
        <v>4691</v>
      </c>
      <c r="C2248" t="str">
        <f>IFERROR(VLOOKUP(Table1[[#This Row],[Ticker]],[1]!Table2[[Symbol]:[Industry]],2,FALSE),"-")</f>
        <v>-</v>
      </c>
      <c r="D2248" t="s">
        <v>1374</v>
      </c>
      <c r="E2248">
        <v>266.09519999999998</v>
      </c>
      <c r="F2248">
        <v>225.6</v>
      </c>
      <c r="G2248">
        <v>-37.6423887240258</v>
      </c>
      <c r="H2248">
        <v>11.147740091920699</v>
      </c>
      <c r="I2248">
        <v>4.1297137012356204</v>
      </c>
      <c r="J2248">
        <v>-3.3800421207195201</v>
      </c>
      <c r="K2248">
        <v>202.30496287017999</v>
      </c>
      <c r="L2248">
        <v>197.14016979322199</v>
      </c>
      <c r="M2248">
        <v>74.193451224540993</v>
      </c>
      <c r="N2248">
        <v>2.9893894642730801</v>
      </c>
      <c r="O2248">
        <v>12.123226950354599</v>
      </c>
      <c r="P2248">
        <v>40.736119775421002</v>
      </c>
      <c r="Q2248">
        <v>-3.4359734436079999E-3</v>
      </c>
    </row>
    <row r="2249" spans="1:17" hidden="1" x14ac:dyDescent="0.3">
      <c r="A2249" t="s">
        <v>4692</v>
      </c>
      <c r="B2249" t="s">
        <v>4693</v>
      </c>
      <c r="C2249" t="str">
        <f>IFERROR(VLOOKUP(Table1[[#This Row],[Ticker]],[1]!Table2[[Symbol]:[Industry]],2,FALSE),"-")</f>
        <v>-</v>
      </c>
      <c r="D2249" t="s">
        <v>124</v>
      </c>
      <c r="E2249">
        <v>265.75536649999998</v>
      </c>
      <c r="F2249">
        <v>260.45</v>
      </c>
      <c r="G2249">
        <v>66.710282978714602</v>
      </c>
      <c r="H2249">
        <v>4.1586398067310899</v>
      </c>
      <c r="I2249">
        <v>-3.6347798349764302</v>
      </c>
      <c r="J2249">
        <v>-9.8933037694650405</v>
      </c>
      <c r="K2249">
        <v>251.093329419459</v>
      </c>
      <c r="L2249">
        <v>229.18219283356001</v>
      </c>
      <c r="M2249">
        <v>64.7219015283234</v>
      </c>
      <c r="N2249">
        <v>3.8226277487934199</v>
      </c>
      <c r="O2249">
        <v>31.0808216548281</v>
      </c>
      <c r="P2249">
        <v>161.627322953289</v>
      </c>
      <c r="Q2249">
        <v>9.5885931341040995E-2</v>
      </c>
    </row>
    <row r="2250" spans="1:17" hidden="1" x14ac:dyDescent="0.3">
      <c r="A2250" t="s">
        <v>4694</v>
      </c>
      <c r="B2250" t="s">
        <v>4695</v>
      </c>
      <c r="C2250" t="str">
        <f>IFERROR(VLOOKUP(Table1[[#This Row],[Ticker]],[1]!Table2[[Symbol]:[Industry]],2,FALSE),"-")</f>
        <v>-</v>
      </c>
      <c r="D2250" t="s">
        <v>92</v>
      </c>
      <c r="E2250">
        <v>265.36467704400002</v>
      </c>
      <c r="F2250">
        <v>112.59</v>
      </c>
      <c r="G2250">
        <v>494.95001660801501</v>
      </c>
      <c r="H2250">
        <v>34.480107416334299</v>
      </c>
      <c r="I2250">
        <v>269.86786335036902</v>
      </c>
      <c r="J2250">
        <v>6.9330577903078296</v>
      </c>
      <c r="K2250">
        <v>91.089623796164503</v>
      </c>
      <c r="L2250">
        <v>59.794571472605902</v>
      </c>
      <c r="M2250">
        <v>80.908951045060405</v>
      </c>
      <c r="N2250">
        <v>1.75161596213697</v>
      </c>
      <c r="O2250">
        <v>2.0339284128252801</v>
      </c>
      <c r="P2250">
        <v>562.29411764705799</v>
      </c>
      <c r="Q2250">
        <v>0.18590591149022401</v>
      </c>
    </row>
    <row r="2251" spans="1:17" hidden="1" x14ac:dyDescent="0.3">
      <c r="A2251" t="s">
        <v>4696</v>
      </c>
      <c r="B2251" t="s">
        <v>4697</v>
      </c>
      <c r="C2251" t="str">
        <f>IFERROR(VLOOKUP(Table1[[#This Row],[Ticker]],[1]!Table2[[Symbol]:[Industry]],2,FALSE),"-")</f>
        <v>-</v>
      </c>
      <c r="D2251" t="s">
        <v>2205</v>
      </c>
      <c r="E2251">
        <v>265.27499999999998</v>
      </c>
      <c r="F2251">
        <v>1179</v>
      </c>
      <c r="G2251">
        <v>176.38366168157799</v>
      </c>
      <c r="H2251">
        <v>9.9510552765659099</v>
      </c>
      <c r="I2251">
        <v>34.214943861386999</v>
      </c>
      <c r="J2251">
        <v>-2.58214534474055</v>
      </c>
      <c r="K2251">
        <v>1173.0086315000699</v>
      </c>
      <c r="L2251">
        <v>945.98869179752</v>
      </c>
      <c r="M2251">
        <v>48.333653843840601</v>
      </c>
      <c r="N2251">
        <v>0.73847466848736298</v>
      </c>
      <c r="O2251">
        <v>22.116200169635199</v>
      </c>
      <c r="P2251">
        <v>238.79310344827499</v>
      </c>
      <c r="Q2251">
        <v>0.16449240351748201</v>
      </c>
    </row>
    <row r="2252" spans="1:17" hidden="1" x14ac:dyDescent="0.3">
      <c r="A2252" t="s">
        <v>4698</v>
      </c>
      <c r="B2252" t="s">
        <v>4699</v>
      </c>
      <c r="C2252" t="str">
        <f>IFERROR(VLOOKUP(Table1[[#This Row],[Ticker]],[1]!Table2[[Symbol]:[Industry]],2,FALSE),"-")</f>
        <v>-</v>
      </c>
      <c r="D2252" t="s">
        <v>632</v>
      </c>
      <c r="E2252">
        <v>265.25825130499999</v>
      </c>
      <c r="F2252">
        <v>30.97</v>
      </c>
      <c r="G2252">
        <v>-12.766907876227</v>
      </c>
      <c r="H2252">
        <v>-4.5513493910629803</v>
      </c>
      <c r="I2252">
        <v>-29.782603962306499</v>
      </c>
      <c r="J2252">
        <v>0.29405152378362998</v>
      </c>
      <c r="K2252">
        <v>31.3854994435377</v>
      </c>
      <c r="L2252">
        <v>32.185619984993203</v>
      </c>
      <c r="M2252">
        <v>53.324840905033</v>
      </c>
      <c r="N2252">
        <v>1.0457316511397901</v>
      </c>
      <c r="O2252">
        <v>45.947691314175003</v>
      </c>
      <c r="P2252">
        <v>26.926229508196698</v>
      </c>
      <c r="Q2252">
        <v>5.4864371989820004E-3</v>
      </c>
    </row>
    <row r="2253" spans="1:17" hidden="1" x14ac:dyDescent="0.3">
      <c r="A2253" t="s">
        <v>4700</v>
      </c>
      <c r="B2253" t="s">
        <v>4701</v>
      </c>
      <c r="C2253" t="str">
        <f>IFERROR(VLOOKUP(Table1[[#This Row],[Ticker]],[1]!Table2[[Symbol]:[Industry]],2,FALSE),"-")</f>
        <v>-</v>
      </c>
      <c r="D2253" t="s">
        <v>4702</v>
      </c>
      <c r="E2253">
        <v>265.16430000000003</v>
      </c>
      <c r="F2253">
        <v>143.1</v>
      </c>
      <c r="G2253">
        <v>6.4299595285798699</v>
      </c>
      <c r="H2253">
        <v>31.378919527010801</v>
      </c>
      <c r="I2253">
        <v>62.452054786929502</v>
      </c>
      <c r="J2253">
        <v>4.44182098902355</v>
      </c>
      <c r="K2253">
        <v>108.606478340876</v>
      </c>
      <c r="M2253">
        <v>82.457287822975005</v>
      </c>
      <c r="N2253">
        <v>2.39846743295019</v>
      </c>
      <c r="O2253">
        <v>2.7253668763102801</v>
      </c>
      <c r="P2253">
        <v>83.461538461538396</v>
      </c>
    </row>
    <row r="2254" spans="1:17" hidden="1" x14ac:dyDescent="0.3">
      <c r="A2254" t="s">
        <v>4703</v>
      </c>
      <c r="B2254" t="s">
        <v>4704</v>
      </c>
      <c r="C2254" t="str">
        <f>IFERROR(VLOOKUP(Table1[[#This Row],[Ticker]],[1]!Table2[[Symbol]:[Industry]],2,FALSE),"-")</f>
        <v>-</v>
      </c>
      <c r="D2254" t="s">
        <v>2474</v>
      </c>
      <c r="E2254">
        <v>265.08287175999999</v>
      </c>
      <c r="F2254">
        <v>2258.1999999999998</v>
      </c>
      <c r="G2254">
        <v>340.60257857619803</v>
      </c>
      <c r="H2254">
        <v>20.715616759231601</v>
      </c>
      <c r="I2254">
        <v>160.65579248350099</v>
      </c>
      <c r="J2254">
        <v>-1.1848953190073399</v>
      </c>
      <c r="K2254">
        <v>1991.4653909383501</v>
      </c>
      <c r="L2254">
        <v>1372.53236253202</v>
      </c>
      <c r="M2254">
        <v>56.911349934161898</v>
      </c>
      <c r="N2254">
        <v>0.98116988360100099</v>
      </c>
      <c r="O2254">
        <v>14.739615623062599</v>
      </c>
      <c r="P2254">
        <v>418.29240302960699</v>
      </c>
      <c r="Q2254">
        <v>0.18293230711883099</v>
      </c>
    </row>
    <row r="2255" spans="1:17" hidden="1" x14ac:dyDescent="0.3">
      <c r="A2255" t="s">
        <v>4705</v>
      </c>
      <c r="B2255" t="s">
        <v>4706</v>
      </c>
      <c r="C2255" t="str">
        <f>IFERROR(VLOOKUP(Table1[[#This Row],[Ticker]],[1]!Table2[[Symbol]:[Industry]],2,FALSE),"-")</f>
        <v>-</v>
      </c>
      <c r="D2255" t="s">
        <v>1374</v>
      </c>
      <c r="E2255">
        <v>263.97672312600002</v>
      </c>
      <c r="F2255">
        <v>122.97</v>
      </c>
      <c r="G2255">
        <v>-29.839487982022501</v>
      </c>
      <c r="H2255">
        <v>4.2376281758749004</v>
      </c>
      <c r="I2255">
        <v>2.4395054491219699</v>
      </c>
      <c r="J2255">
        <v>5.3591362926473298</v>
      </c>
      <c r="K2255">
        <v>114.134931184434</v>
      </c>
      <c r="L2255">
        <v>111.05941055577</v>
      </c>
      <c r="M2255">
        <v>60.370958351957903</v>
      </c>
      <c r="N2255">
        <v>1.50895575624027</v>
      </c>
      <c r="O2255">
        <v>21.574367731967101</v>
      </c>
      <c r="P2255">
        <v>39.897610921501702</v>
      </c>
      <c r="Q2255">
        <v>-4.8832655070192001E-2</v>
      </c>
    </row>
    <row r="2256" spans="1:17" hidden="1" x14ac:dyDescent="0.3">
      <c r="A2256" t="s">
        <v>4707</v>
      </c>
      <c r="B2256" t="s">
        <v>4708</v>
      </c>
      <c r="C2256" t="str">
        <f>IFERROR(VLOOKUP(Table1[[#This Row],[Ticker]],[1]!Table2[[Symbol]:[Industry]],2,FALSE),"-")</f>
        <v>-</v>
      </c>
      <c r="D2256" t="s">
        <v>971</v>
      </c>
      <c r="E2256">
        <v>263.91251999999997</v>
      </c>
      <c r="F2256">
        <v>192.3</v>
      </c>
      <c r="G2256">
        <v>16.658530957151299</v>
      </c>
      <c r="H2256">
        <v>-3.9074442867502599</v>
      </c>
      <c r="I2256">
        <v>33.813341725205397</v>
      </c>
      <c r="J2256">
        <v>-0.31231725299466101</v>
      </c>
      <c r="K2256">
        <v>184.90153187556999</v>
      </c>
      <c r="M2256">
        <v>58.175670759019098</v>
      </c>
      <c r="N2256">
        <v>0.34513139905818002</v>
      </c>
      <c r="O2256">
        <v>29.953198127925099</v>
      </c>
      <c r="P2256">
        <v>67.072111207645506</v>
      </c>
    </row>
    <row r="2257" spans="1:17" hidden="1" x14ac:dyDescent="0.3">
      <c r="A2257" t="s">
        <v>4709</v>
      </c>
      <c r="B2257" t="s">
        <v>4710</v>
      </c>
      <c r="C2257" t="str">
        <f>IFERROR(VLOOKUP(Table1[[#This Row],[Ticker]],[1]!Table2[[Symbol]:[Industry]],2,FALSE),"-")</f>
        <v>-</v>
      </c>
      <c r="D2257" t="s">
        <v>2205</v>
      </c>
      <c r="E2257">
        <v>263.56799999999998</v>
      </c>
      <c r="F2257">
        <v>323</v>
      </c>
      <c r="G2257">
        <v>32.0490071476274</v>
      </c>
      <c r="H2257">
        <v>8.6235349116261801</v>
      </c>
      <c r="I2257">
        <v>45.632389344252999</v>
      </c>
      <c r="J2257">
        <v>14.556304395287899</v>
      </c>
      <c r="K2257">
        <v>242.12001999584299</v>
      </c>
      <c r="M2257">
        <v>88.730475290586995</v>
      </c>
      <c r="N2257">
        <v>1.7536578877361</v>
      </c>
      <c r="O2257">
        <v>1.56346749226006</v>
      </c>
      <c r="P2257">
        <v>146.564885496183</v>
      </c>
    </row>
    <row r="2258" spans="1:17" hidden="1" x14ac:dyDescent="0.3">
      <c r="A2258" t="s">
        <v>4711</v>
      </c>
      <c r="B2258" t="s">
        <v>4712</v>
      </c>
      <c r="C2258" t="str">
        <f>IFERROR(VLOOKUP(Table1[[#This Row],[Ticker]],[1]!Table2[[Symbol]:[Industry]],2,FALSE),"-")</f>
        <v>-</v>
      </c>
      <c r="D2258" t="s">
        <v>412</v>
      </c>
      <c r="E2258">
        <v>263.29217160000002</v>
      </c>
      <c r="F2258">
        <v>4.93</v>
      </c>
      <c r="G2258">
        <v>135.19800868372499</v>
      </c>
      <c r="H2258">
        <v>14.578850226941499</v>
      </c>
      <c r="I2258">
        <v>52.181999154732402</v>
      </c>
      <c r="J2258">
        <v>9.7717534926812792</v>
      </c>
      <c r="K2258">
        <v>4.3794656147207096</v>
      </c>
      <c r="L2258">
        <v>3.4432991161651199</v>
      </c>
      <c r="M2258">
        <v>63.317862928120697</v>
      </c>
      <c r="N2258">
        <v>0.97126822432987203</v>
      </c>
      <c r="O2258">
        <v>8.1135902636916892</v>
      </c>
      <c r="P2258">
        <v>247.183098591549</v>
      </c>
      <c r="Q2258">
        <v>8.1659517544373006E-2</v>
      </c>
    </row>
    <row r="2259" spans="1:17" hidden="1" x14ac:dyDescent="0.3">
      <c r="A2259" t="s">
        <v>4713</v>
      </c>
      <c r="B2259" t="s">
        <v>4714</v>
      </c>
      <c r="C2259" t="str">
        <f>IFERROR(VLOOKUP(Table1[[#This Row],[Ticker]],[1]!Table2[[Symbol]:[Industry]],2,FALSE),"-")</f>
        <v>-</v>
      </c>
      <c r="D2259" t="s">
        <v>92</v>
      </c>
      <c r="E2259">
        <v>262.85118509500001</v>
      </c>
      <c r="F2259">
        <v>261.55</v>
      </c>
      <c r="G2259">
        <v>23.008067568990601</v>
      </c>
      <c r="H2259">
        <v>53.717812197761901</v>
      </c>
      <c r="I2259">
        <v>15.761727916617099</v>
      </c>
      <c r="J2259">
        <v>59.717456854270203</v>
      </c>
      <c r="K2259">
        <v>186.46495453087499</v>
      </c>
      <c r="L2259">
        <v>184.83141713131201</v>
      </c>
      <c r="M2259">
        <v>74.760320558922501</v>
      </c>
      <c r="N2259">
        <v>5.7995651709020901</v>
      </c>
      <c r="O2259">
        <v>20.034410246606701</v>
      </c>
      <c r="P2259">
        <v>81.6319444444444</v>
      </c>
      <c r="Q2259">
        <v>9.7155276797100995E-2</v>
      </c>
    </row>
    <row r="2260" spans="1:17" hidden="1" x14ac:dyDescent="0.3">
      <c r="A2260" t="s">
        <v>4715</v>
      </c>
      <c r="B2260" t="s">
        <v>4716</v>
      </c>
      <c r="C2260" t="str">
        <f>IFERROR(VLOOKUP(Table1[[#This Row],[Ticker]],[1]!Table2[[Symbol]:[Industry]],2,FALSE),"-")</f>
        <v>-</v>
      </c>
      <c r="D2260" t="s">
        <v>54</v>
      </c>
      <c r="E2260">
        <v>262.72930902399997</v>
      </c>
      <c r="F2260">
        <v>186.44</v>
      </c>
      <c r="G2260">
        <v>12.6280052734349</v>
      </c>
      <c r="H2260">
        <v>12.6953043805473</v>
      </c>
      <c r="I2260">
        <v>19.713828738192401</v>
      </c>
      <c r="J2260">
        <v>-7.8989963690855296</v>
      </c>
      <c r="K2260">
        <v>170.413065676229</v>
      </c>
      <c r="L2260">
        <v>150.911431544864</v>
      </c>
      <c r="M2260">
        <v>52.5045552281494</v>
      </c>
      <c r="N2260">
        <v>1.8291036188669101</v>
      </c>
      <c r="O2260">
        <v>17.1154258742759</v>
      </c>
      <c r="P2260">
        <v>76.888045540796895</v>
      </c>
      <c r="Q2260">
        <v>5.8308447691592998E-2</v>
      </c>
    </row>
    <row r="2261" spans="1:17" hidden="1" x14ac:dyDescent="0.3">
      <c r="A2261" t="s">
        <v>4717</v>
      </c>
      <c r="B2261" t="s">
        <v>4718</v>
      </c>
      <c r="C2261" t="str">
        <f>IFERROR(VLOOKUP(Table1[[#This Row],[Ticker]],[1]!Table2[[Symbol]:[Industry]],2,FALSE),"-")</f>
        <v>-</v>
      </c>
      <c r="D2261" t="s">
        <v>193</v>
      </c>
      <c r="E2261">
        <v>261.91836621799899</v>
      </c>
      <c r="F2261">
        <v>114.67</v>
      </c>
      <c r="G2261">
        <v>9.8153780077864301</v>
      </c>
      <c r="H2261">
        <v>-0.29032697144844699</v>
      </c>
      <c r="I2261">
        <v>-22.088537825508499</v>
      </c>
      <c r="J2261">
        <v>-0.29115323183064401</v>
      </c>
      <c r="K2261">
        <v>106.63259181001899</v>
      </c>
      <c r="L2261">
        <v>99.501172473907303</v>
      </c>
      <c r="M2261">
        <v>66.528579695796694</v>
      </c>
      <c r="N2261">
        <v>0.99672024444235297</v>
      </c>
      <c r="O2261">
        <v>22.699921513909398</v>
      </c>
      <c r="P2261">
        <v>60.602240896358502</v>
      </c>
      <c r="Q2261">
        <v>5.7276198075419997E-2</v>
      </c>
    </row>
    <row r="2262" spans="1:17" hidden="1" x14ac:dyDescent="0.3">
      <c r="A2262" t="s">
        <v>4719</v>
      </c>
      <c r="B2262" t="s">
        <v>4720</v>
      </c>
      <c r="C2262" t="str">
        <f>IFERROR(VLOOKUP(Table1[[#This Row],[Ticker]],[1]!Table2[[Symbol]:[Industry]],2,FALSE),"-")</f>
        <v>-</v>
      </c>
      <c r="D2262" t="s">
        <v>632</v>
      </c>
      <c r="E2262">
        <v>261.33029579999999</v>
      </c>
      <c r="F2262">
        <v>121.56</v>
      </c>
      <c r="G2262">
        <v>-5.05082662571757</v>
      </c>
      <c r="H2262">
        <v>0.90302063084270001</v>
      </c>
      <c r="I2262">
        <v>-14.510313940614999</v>
      </c>
      <c r="J2262">
        <v>-1.2744804332691601E-3</v>
      </c>
      <c r="K2262">
        <v>116.42445754883801</v>
      </c>
      <c r="L2262">
        <v>108.43455560304901</v>
      </c>
      <c r="M2262">
        <v>64.644621692888094</v>
      </c>
      <c r="N2262">
        <v>0.58049444574564102</v>
      </c>
      <c r="O2262">
        <v>10.7847976307996</v>
      </c>
      <c r="P2262">
        <v>43.264584560990002</v>
      </c>
      <c r="Q2262">
        <v>6.1308148182935999E-2</v>
      </c>
    </row>
    <row r="2263" spans="1:17" hidden="1" x14ac:dyDescent="0.3">
      <c r="A2263" t="s">
        <v>4721</v>
      </c>
      <c r="B2263" t="s">
        <v>4722</v>
      </c>
      <c r="C2263" t="str">
        <f>IFERROR(VLOOKUP(Table1[[#This Row],[Ticker]],[1]!Table2[[Symbol]:[Industry]],2,FALSE),"-")</f>
        <v>-</v>
      </c>
      <c r="D2263" t="s">
        <v>632</v>
      </c>
      <c r="E2263">
        <v>261.14550000000003</v>
      </c>
      <c r="F2263">
        <v>133</v>
      </c>
      <c r="G2263">
        <v>176.87856258603901</v>
      </c>
      <c r="H2263">
        <v>29.064598531874299</v>
      </c>
      <c r="I2263">
        <v>110.978840740149</v>
      </c>
      <c r="J2263">
        <v>-2.7490971570642699</v>
      </c>
      <c r="K2263">
        <v>102.027739338511</v>
      </c>
      <c r="L2263">
        <v>72.582221403289694</v>
      </c>
      <c r="M2263">
        <v>95.418170320437</v>
      </c>
      <c r="N2263">
        <v>0.95265846658916498</v>
      </c>
      <c r="O2263">
        <v>0.75187969924812503</v>
      </c>
      <c r="P2263">
        <v>241.02564102564099</v>
      </c>
      <c r="Q2263">
        <v>0.13215937347763099</v>
      </c>
    </row>
    <row r="2264" spans="1:17" hidden="1" x14ac:dyDescent="0.3">
      <c r="A2264" t="s">
        <v>4723</v>
      </c>
      <c r="B2264" t="s">
        <v>4724</v>
      </c>
      <c r="C2264" t="str">
        <f>IFERROR(VLOOKUP(Table1[[#This Row],[Ticker]],[1]!Table2[[Symbol]:[Industry]],2,FALSE),"-")</f>
        <v>-</v>
      </c>
      <c r="D2264" t="s">
        <v>54</v>
      </c>
      <c r="E2264">
        <v>260.91927294800001</v>
      </c>
      <c r="F2264">
        <v>77.62</v>
      </c>
      <c r="G2264">
        <v>-67.107169470149699</v>
      </c>
      <c r="H2264">
        <v>-0.208046477728105</v>
      </c>
      <c r="I2264">
        <v>-49.952358702095601</v>
      </c>
      <c r="J2264">
        <v>-4.9948569355343402</v>
      </c>
      <c r="K2264">
        <v>89.289000000000001</v>
      </c>
      <c r="M2264">
        <v>43.582318819888897</v>
      </c>
      <c r="O2264">
        <v>69.4666323112599</v>
      </c>
      <c r="P2264">
        <v>25.092667203867801</v>
      </c>
    </row>
    <row r="2265" spans="1:17" hidden="1" x14ac:dyDescent="0.3">
      <c r="A2265" t="s">
        <v>4725</v>
      </c>
      <c r="B2265" t="s">
        <v>4726</v>
      </c>
      <c r="C2265" t="str">
        <f>IFERROR(VLOOKUP(Table1[[#This Row],[Ticker]],[1]!Table2[[Symbol]:[Industry]],2,FALSE),"-")</f>
        <v>-</v>
      </c>
      <c r="D2265" t="s">
        <v>1647</v>
      </c>
      <c r="E2265">
        <v>259.64674318499999</v>
      </c>
      <c r="F2265">
        <v>559.95000000000005</v>
      </c>
      <c r="G2265">
        <v>-11.525062733890801</v>
      </c>
      <c r="H2265">
        <v>11.957570859338601</v>
      </c>
      <c r="I2265">
        <v>21.5313465538899</v>
      </c>
      <c r="J2265">
        <v>-3.0275735345911001</v>
      </c>
      <c r="K2265">
        <v>506.28692359578997</v>
      </c>
      <c r="L2265">
        <v>446.17542661370902</v>
      </c>
      <c r="M2265">
        <v>47.529413372153599</v>
      </c>
      <c r="N2265">
        <v>0.26941213207656201</v>
      </c>
      <c r="O2265">
        <v>15.903205643361</v>
      </c>
      <c r="P2265">
        <v>55.5416666666666</v>
      </c>
      <c r="Q2265">
        <v>-6.5833969152515007E-2</v>
      </c>
    </row>
    <row r="2266" spans="1:17" hidden="1" x14ac:dyDescent="0.3">
      <c r="A2266" t="s">
        <v>4727</v>
      </c>
      <c r="B2266" t="s">
        <v>4728</v>
      </c>
      <c r="C2266" t="str">
        <f>IFERROR(VLOOKUP(Table1[[#This Row],[Ticker]],[1]!Table2[[Symbol]:[Industry]],2,FALSE),"-")</f>
        <v>-</v>
      </c>
      <c r="D2266" t="s">
        <v>46</v>
      </c>
      <c r="E2266">
        <v>259.62312907299997</v>
      </c>
      <c r="F2266">
        <v>13.09</v>
      </c>
      <c r="G2266">
        <v>-18.451499437985401</v>
      </c>
      <c r="H2266">
        <v>24.338760588657198</v>
      </c>
      <c r="I2266">
        <v>-13.534277322413599</v>
      </c>
      <c r="J2266">
        <v>2.7989970185867201</v>
      </c>
      <c r="K2266">
        <v>11.6760850734637</v>
      </c>
      <c r="L2266">
        <v>11.795817752028199</v>
      </c>
      <c r="M2266">
        <v>81.117052402303301</v>
      </c>
      <c r="N2266">
        <v>0.668478829147227</v>
      </c>
      <c r="O2266">
        <v>16.119174942704301</v>
      </c>
      <c r="P2266">
        <v>41.513513513513502</v>
      </c>
    </row>
    <row r="2267" spans="1:17" hidden="1" x14ac:dyDescent="0.3">
      <c r="A2267" t="s">
        <v>4729</v>
      </c>
      <c r="B2267" t="s">
        <v>4730</v>
      </c>
      <c r="C2267" t="str">
        <f>IFERROR(VLOOKUP(Table1[[#This Row],[Ticker]],[1]!Table2[[Symbol]:[Industry]],2,FALSE),"-")</f>
        <v>-</v>
      </c>
      <c r="D2267" t="s">
        <v>54</v>
      </c>
      <c r="E2267">
        <v>259.50045</v>
      </c>
      <c r="F2267">
        <v>1.5</v>
      </c>
      <c r="G2267">
        <v>-6.8040730508177596</v>
      </c>
      <c r="H2267">
        <v>-9.3784403970157797</v>
      </c>
      <c r="I2267">
        <v>-68.190558232403703</v>
      </c>
      <c r="J2267">
        <v>-5.1872571279345303</v>
      </c>
      <c r="K2267">
        <v>1.57397767362295</v>
      </c>
      <c r="L2267">
        <v>1.8149916035683999</v>
      </c>
      <c r="M2267">
        <v>44.5318795971112</v>
      </c>
      <c r="N2267">
        <v>0.96416849179006003</v>
      </c>
      <c r="O2267">
        <v>134.666666666666</v>
      </c>
      <c r="P2267">
        <v>26.227208976157002</v>
      </c>
      <c r="Q2267">
        <v>0.25153625687456399</v>
      </c>
    </row>
    <row r="2268" spans="1:17" hidden="1" x14ac:dyDescent="0.3">
      <c r="A2268" t="s">
        <v>4731</v>
      </c>
      <c r="B2268" t="s">
        <v>4732</v>
      </c>
      <c r="C2268" t="str">
        <f>IFERROR(VLOOKUP(Table1[[#This Row],[Ticker]],[1]!Table2[[Symbol]:[Industry]],2,FALSE),"-")</f>
        <v>-</v>
      </c>
      <c r="D2268" t="s">
        <v>412</v>
      </c>
      <c r="E2268">
        <v>258.9569229</v>
      </c>
      <c r="F2268">
        <v>261.3</v>
      </c>
      <c r="G2268">
        <v>35.210574996497897</v>
      </c>
      <c r="H2268">
        <v>-2.6043896166756801</v>
      </c>
      <c r="I2268">
        <v>-23.122610084383599</v>
      </c>
      <c r="J2268">
        <v>-2.0354280409909302</v>
      </c>
      <c r="K2268">
        <v>267.57086045222297</v>
      </c>
      <c r="L2268">
        <v>255.462688879631</v>
      </c>
      <c r="M2268">
        <v>49.315107208520097</v>
      </c>
      <c r="N2268">
        <v>0.34581574277532501</v>
      </c>
      <c r="O2268">
        <v>57.787983161117403</v>
      </c>
      <c r="P2268">
        <v>77.393075356415395</v>
      </c>
      <c r="Q2268">
        <v>4.0023958706474003E-2</v>
      </c>
    </row>
    <row r="2269" spans="1:17" hidden="1" x14ac:dyDescent="0.3">
      <c r="A2269" t="s">
        <v>4733</v>
      </c>
      <c r="B2269" t="s">
        <v>4734</v>
      </c>
      <c r="C2269" t="str">
        <f>IFERROR(VLOOKUP(Table1[[#This Row],[Ticker]],[1]!Table2[[Symbol]:[Industry]],2,FALSE),"-")</f>
        <v>-</v>
      </c>
      <c r="D2269" t="s">
        <v>46</v>
      </c>
      <c r="E2269">
        <v>258.61198080000003</v>
      </c>
      <c r="F2269">
        <v>89.12</v>
      </c>
      <c r="G2269">
        <v>72.462954040319502</v>
      </c>
      <c r="H2269">
        <v>-1.3837865169452299</v>
      </c>
      <c r="I2269">
        <v>-0.58621257632394297</v>
      </c>
      <c r="J2269">
        <v>-5.5604294980958198</v>
      </c>
      <c r="K2269">
        <v>90.288940629225195</v>
      </c>
      <c r="L2269">
        <v>77.069643963913293</v>
      </c>
      <c r="M2269">
        <v>43.314798000091301</v>
      </c>
      <c r="N2269">
        <v>0.71501496193229797</v>
      </c>
      <c r="O2269">
        <v>28.366247755834799</v>
      </c>
      <c r="P2269">
        <v>116.04848484848399</v>
      </c>
      <c r="Q2269">
        <v>0.142907114024657</v>
      </c>
    </row>
    <row r="2270" spans="1:17" hidden="1" x14ac:dyDescent="0.3">
      <c r="A2270" t="s">
        <v>4735</v>
      </c>
      <c r="B2270" t="s">
        <v>4736</v>
      </c>
      <c r="C2270" t="str">
        <f>IFERROR(VLOOKUP(Table1[[#This Row],[Ticker]],[1]!Table2[[Symbol]:[Industry]],2,FALSE),"-")</f>
        <v>-</v>
      </c>
      <c r="D2270" t="s">
        <v>193</v>
      </c>
      <c r="E2270">
        <v>258.51672000000002</v>
      </c>
      <c r="F2270">
        <v>699.45</v>
      </c>
      <c r="G2270">
        <v>20.2569182764529</v>
      </c>
      <c r="H2270">
        <v>4.1565764655971797</v>
      </c>
      <c r="I2270">
        <v>49.640938336555003</v>
      </c>
      <c r="J2270">
        <v>2.8931515548837701</v>
      </c>
      <c r="K2270">
        <v>583.63859743725698</v>
      </c>
      <c r="L2270">
        <v>497.26795302402797</v>
      </c>
      <c r="M2270">
        <v>83.076474323704801</v>
      </c>
      <c r="N2270">
        <v>0.46257122002767098</v>
      </c>
      <c r="O2270">
        <v>2.9308742583458298</v>
      </c>
      <c r="P2270">
        <v>88.454802640441898</v>
      </c>
      <c r="Q2270">
        <v>0.106988866515244</v>
      </c>
    </row>
    <row r="2271" spans="1:17" hidden="1" x14ac:dyDescent="0.3">
      <c r="A2271" t="s">
        <v>4737</v>
      </c>
      <c r="B2271" t="s">
        <v>4738</v>
      </c>
      <c r="C2271" t="str">
        <f>IFERROR(VLOOKUP(Table1[[#This Row],[Ticker]],[1]!Table2[[Symbol]:[Industry]],2,FALSE),"-")</f>
        <v>-</v>
      </c>
      <c r="D2271" t="s">
        <v>1539</v>
      </c>
      <c r="E2271">
        <v>258.10636325600001</v>
      </c>
      <c r="F2271">
        <v>32.619999999999997</v>
      </c>
      <c r="G2271">
        <v>32.432802456795898</v>
      </c>
      <c r="H2271">
        <v>-1.79246508837379</v>
      </c>
      <c r="I2271">
        <v>-3.4212119957804501</v>
      </c>
      <c r="J2271">
        <v>2.6416198774130599</v>
      </c>
      <c r="K2271">
        <v>30.277075219574101</v>
      </c>
      <c r="L2271">
        <v>28.8434920237139</v>
      </c>
      <c r="M2271">
        <v>63.342828610064799</v>
      </c>
      <c r="N2271">
        <v>1.9634481357974201</v>
      </c>
      <c r="O2271">
        <v>33.660331085223703</v>
      </c>
      <c r="P2271">
        <v>66.428571428571303</v>
      </c>
      <c r="Q2271">
        <v>7.8509647895889004E-2</v>
      </c>
    </row>
    <row r="2272" spans="1:17" hidden="1" x14ac:dyDescent="0.3">
      <c r="A2272" t="s">
        <v>4739</v>
      </c>
      <c r="B2272" t="s">
        <v>4740</v>
      </c>
      <c r="C2272" t="str">
        <f>IFERROR(VLOOKUP(Table1[[#This Row],[Ticker]],[1]!Table2[[Symbol]:[Industry]],2,FALSE),"-")</f>
        <v>-</v>
      </c>
      <c r="D2272" t="s">
        <v>740</v>
      </c>
      <c r="E2272">
        <v>257.42755399999999</v>
      </c>
      <c r="F2272">
        <v>113.2</v>
      </c>
      <c r="G2272">
        <v>-47.677896317932898</v>
      </c>
      <c r="H2272">
        <v>26.252782223454101</v>
      </c>
      <c r="I2272">
        <v>22.867918286368798</v>
      </c>
      <c r="J2272">
        <v>-2.4627013489854499</v>
      </c>
      <c r="K2272">
        <v>100.84595581978</v>
      </c>
      <c r="M2272">
        <v>55.155175994498201</v>
      </c>
      <c r="N2272">
        <v>1.78720599250936</v>
      </c>
      <c r="O2272">
        <v>28.0918727915194</v>
      </c>
      <c r="P2272">
        <v>72.692601067887097</v>
      </c>
    </row>
    <row r="2273" spans="1:17" hidden="1" x14ac:dyDescent="0.3">
      <c r="A2273" t="s">
        <v>4741</v>
      </c>
      <c r="B2273" t="s">
        <v>4742</v>
      </c>
      <c r="C2273" t="str">
        <f>IFERROR(VLOOKUP(Table1[[#This Row],[Ticker]],[1]!Table2[[Symbol]:[Industry]],2,FALSE),"-")</f>
        <v>-</v>
      </c>
      <c r="D2273" t="s">
        <v>402</v>
      </c>
      <c r="E2273">
        <v>256.574682</v>
      </c>
      <c r="F2273">
        <v>223.77</v>
      </c>
      <c r="G2273">
        <v>-1.9871833285629701</v>
      </c>
      <c r="H2273">
        <v>-5.8733071936369496</v>
      </c>
      <c r="I2273">
        <v>-17.072738860875099</v>
      </c>
      <c r="J2273">
        <v>0.65454812563542997</v>
      </c>
      <c r="K2273">
        <v>221.456204985125</v>
      </c>
      <c r="L2273">
        <v>210.72035928507799</v>
      </c>
      <c r="M2273">
        <v>62.739293556159801</v>
      </c>
      <c r="N2273">
        <v>0.92812656785577796</v>
      </c>
      <c r="O2273">
        <v>19.229566072306302</v>
      </c>
      <c r="P2273">
        <v>44.367741935483799</v>
      </c>
      <c r="Q2273">
        <v>0.11142000215462999</v>
      </c>
    </row>
    <row r="2274" spans="1:17" hidden="1" x14ac:dyDescent="0.3">
      <c r="A2274" t="s">
        <v>4743</v>
      </c>
      <c r="B2274" t="s">
        <v>4744</v>
      </c>
      <c r="C2274" t="str">
        <f>IFERROR(VLOOKUP(Table1[[#This Row],[Ticker]],[1]!Table2[[Symbol]:[Industry]],2,FALSE),"-")</f>
        <v>-</v>
      </c>
      <c r="D2274" t="s">
        <v>933</v>
      </c>
      <c r="E2274">
        <v>256.50712499999997</v>
      </c>
      <c r="F2274">
        <v>257.14999999999998</v>
      </c>
      <c r="G2274">
        <v>16.418420441955401</v>
      </c>
      <c r="H2274">
        <v>-15.010070784254401</v>
      </c>
      <c r="I2274">
        <v>35.512312495069501</v>
      </c>
      <c r="J2274">
        <v>-1.38992841950349</v>
      </c>
      <c r="K2274">
        <v>275.38774180709402</v>
      </c>
      <c r="L2274">
        <v>233.70430311471199</v>
      </c>
      <c r="M2274">
        <v>46.9812791799026</v>
      </c>
      <c r="N2274">
        <v>1.6044604405526</v>
      </c>
      <c r="O2274">
        <v>34.668481431071299</v>
      </c>
      <c r="P2274">
        <v>62.753164556961998</v>
      </c>
      <c r="Q2274">
        <v>7.9135712471696998E-2</v>
      </c>
    </row>
    <row r="2275" spans="1:17" hidden="1" x14ac:dyDescent="0.3">
      <c r="A2275" t="s">
        <v>4745</v>
      </c>
      <c r="B2275" t="s">
        <v>4746</v>
      </c>
      <c r="C2275" t="str">
        <f>IFERROR(VLOOKUP(Table1[[#This Row],[Ticker]],[1]!Table2[[Symbol]:[Industry]],2,FALSE),"-")</f>
        <v>-</v>
      </c>
      <c r="E2275">
        <v>255.53286</v>
      </c>
      <c r="F2275">
        <v>148.5</v>
      </c>
      <c r="G2275">
        <v>7.6442452428655896</v>
      </c>
      <c r="H2275">
        <v>7.6830853932530099</v>
      </c>
      <c r="I2275">
        <v>41.986556010919699</v>
      </c>
      <c r="J2275">
        <v>2.4998303747267201</v>
      </c>
      <c r="K2275">
        <v>142.63089056017299</v>
      </c>
      <c r="L2275">
        <v>118.412078646042</v>
      </c>
      <c r="M2275">
        <v>47.6504311021666</v>
      </c>
      <c r="N2275">
        <v>0.607145737649048</v>
      </c>
      <c r="O2275">
        <v>20.808080808080799</v>
      </c>
      <c r="P2275">
        <v>73.684210526315795</v>
      </c>
      <c r="Q2275">
        <v>0.24582589780605699</v>
      </c>
    </row>
    <row r="2276" spans="1:17" hidden="1" x14ac:dyDescent="0.3">
      <c r="A2276" t="s">
        <v>4747</v>
      </c>
      <c r="B2276" t="s">
        <v>4748</v>
      </c>
      <c r="C2276" t="str">
        <f>IFERROR(VLOOKUP(Table1[[#This Row],[Ticker]],[1]!Table2[[Symbol]:[Industry]],2,FALSE),"-")</f>
        <v>-</v>
      </c>
      <c r="D2276" t="s">
        <v>72</v>
      </c>
      <c r="E2276">
        <v>255.339572</v>
      </c>
      <c r="F2276">
        <v>18.77</v>
      </c>
      <c r="G2276">
        <v>-11.8796391066001</v>
      </c>
      <c r="H2276">
        <v>-0.52198787657754198</v>
      </c>
      <c r="I2276">
        <v>-40.647201186776996</v>
      </c>
      <c r="J2276">
        <v>-0.26412620480360299</v>
      </c>
      <c r="K2276">
        <v>18.824771689419599</v>
      </c>
      <c r="L2276">
        <v>19.306052059205101</v>
      </c>
      <c r="M2276">
        <v>59.936399333316203</v>
      </c>
      <c r="N2276">
        <v>0.45933006854547298</v>
      </c>
      <c r="O2276">
        <v>62.226957911561001</v>
      </c>
      <c r="P2276">
        <v>27.254237288135499</v>
      </c>
      <c r="Q2276">
        <v>6.4225283888894993E-2</v>
      </c>
    </row>
    <row r="2277" spans="1:17" hidden="1" x14ac:dyDescent="0.3">
      <c r="A2277" t="s">
        <v>4749</v>
      </c>
      <c r="B2277" t="s">
        <v>4750</v>
      </c>
      <c r="C2277" t="str">
        <f>IFERROR(VLOOKUP(Table1[[#This Row],[Ticker]],[1]!Table2[[Symbol]:[Industry]],2,FALSE),"-")</f>
        <v>-</v>
      </c>
      <c r="D2277" t="s">
        <v>46</v>
      </c>
      <c r="E2277">
        <v>255.16762499999999</v>
      </c>
      <c r="F2277">
        <v>455.25</v>
      </c>
      <c r="G2277">
        <v>33.316288253618197</v>
      </c>
      <c r="H2277">
        <v>-3.76676811867683</v>
      </c>
      <c r="I2277">
        <v>52.844510556374203</v>
      </c>
      <c r="J2277">
        <v>1.92355486407302</v>
      </c>
      <c r="K2277">
        <v>481.320413268126</v>
      </c>
      <c r="L2277">
        <v>393.17432016095898</v>
      </c>
      <c r="M2277">
        <v>29.435383428766201</v>
      </c>
      <c r="N2277">
        <v>0.36910029498524999</v>
      </c>
      <c r="O2277">
        <v>33.3333333333333</v>
      </c>
      <c r="P2277">
        <v>118.87019230769199</v>
      </c>
    </row>
    <row r="2278" spans="1:17" hidden="1" x14ac:dyDescent="0.3">
      <c r="A2278" t="s">
        <v>4751</v>
      </c>
      <c r="B2278" t="s">
        <v>4752</v>
      </c>
      <c r="C2278" t="str">
        <f>IFERROR(VLOOKUP(Table1[[#This Row],[Ticker]],[1]!Table2[[Symbol]:[Industry]],2,FALSE),"-")</f>
        <v>-</v>
      </c>
      <c r="D2278" t="s">
        <v>669</v>
      </c>
      <c r="E2278">
        <v>254.37443999999999</v>
      </c>
      <c r="F2278">
        <v>512.79999999999995</v>
      </c>
      <c r="G2278">
        <v>140.96547576834701</v>
      </c>
      <c r="H2278">
        <v>70.692106340197597</v>
      </c>
      <c r="I2278">
        <v>109.91681160024</v>
      </c>
      <c r="J2278">
        <v>30.032790430141102</v>
      </c>
      <c r="K2278">
        <v>314.99280168115399</v>
      </c>
      <c r="L2278">
        <v>256.94107247518599</v>
      </c>
      <c r="M2278">
        <v>90.887833918095197</v>
      </c>
      <c r="N2278">
        <v>1.9000115222209399</v>
      </c>
      <c r="O2278">
        <v>0</v>
      </c>
      <c r="P2278">
        <v>181.68085690744201</v>
      </c>
      <c r="Q2278">
        <v>7.1938021474202002E-2</v>
      </c>
    </row>
    <row r="2279" spans="1:17" hidden="1" x14ac:dyDescent="0.3">
      <c r="A2279" t="s">
        <v>4753</v>
      </c>
      <c r="B2279" t="s">
        <v>4754</v>
      </c>
      <c r="C2279" t="str">
        <f>IFERROR(VLOOKUP(Table1[[#This Row],[Ticker]],[1]!Table2[[Symbol]:[Industry]],2,FALSE),"-")</f>
        <v>-</v>
      </c>
      <c r="D2279" t="s">
        <v>602</v>
      </c>
      <c r="E2279">
        <v>254.37168750000001</v>
      </c>
      <c r="F2279">
        <v>145</v>
      </c>
      <c r="G2279">
        <v>-33.189088090467699</v>
      </c>
      <c r="H2279">
        <v>6.6709423190335997</v>
      </c>
      <c r="I2279">
        <v>2.0596416856328199</v>
      </c>
      <c r="J2279">
        <v>2.2802753395979298</v>
      </c>
      <c r="K2279">
        <v>135.403277710596</v>
      </c>
      <c r="L2279">
        <v>132.502807063049</v>
      </c>
      <c r="M2279">
        <v>78.9750113140108</v>
      </c>
      <c r="N2279">
        <v>0.26321467098166101</v>
      </c>
      <c r="O2279">
        <v>13.7241379310344</v>
      </c>
      <c r="P2279">
        <v>20.8333333333333</v>
      </c>
    </row>
    <row r="2280" spans="1:17" hidden="1" x14ac:dyDescent="0.3">
      <c r="A2280" t="s">
        <v>4755</v>
      </c>
      <c r="B2280" t="s">
        <v>4756</v>
      </c>
      <c r="C2280" t="str">
        <f>IFERROR(VLOOKUP(Table1[[#This Row],[Ticker]],[1]!Table2[[Symbol]:[Industry]],2,FALSE),"-")</f>
        <v>-</v>
      </c>
      <c r="D2280" t="s">
        <v>127</v>
      </c>
      <c r="E2280">
        <v>254.25973873999999</v>
      </c>
      <c r="F2280">
        <v>105.35</v>
      </c>
      <c r="G2280">
        <v>27.383051213014799</v>
      </c>
      <c r="H2280">
        <v>34.036753054174703</v>
      </c>
      <c r="I2280">
        <v>-10.8643079330145</v>
      </c>
      <c r="J2280">
        <v>23.508846768169299</v>
      </c>
      <c r="K2280">
        <v>74.571991440664405</v>
      </c>
      <c r="L2280">
        <v>74.410908886080406</v>
      </c>
      <c r="M2280">
        <v>92.043431392679906</v>
      </c>
      <c r="N2280">
        <v>2.0057731958762801</v>
      </c>
      <c r="O2280">
        <v>8.8277171333649793</v>
      </c>
      <c r="P2280">
        <v>78.559322033898297</v>
      </c>
    </row>
    <row r="2281" spans="1:17" hidden="1" x14ac:dyDescent="0.3">
      <c r="A2281" t="s">
        <v>4757</v>
      </c>
      <c r="B2281" t="s">
        <v>4758</v>
      </c>
      <c r="C2281" t="str">
        <f>IFERROR(VLOOKUP(Table1[[#This Row],[Ticker]],[1]!Table2[[Symbol]:[Industry]],2,FALSE),"-")</f>
        <v>-</v>
      </c>
      <c r="D2281" t="s">
        <v>412</v>
      </c>
      <c r="E2281">
        <v>253.70548400000001</v>
      </c>
      <c r="F2281">
        <v>857.2</v>
      </c>
      <c r="G2281">
        <v>187.38626800830599</v>
      </c>
      <c r="H2281">
        <v>-2.8470178521928999</v>
      </c>
      <c r="I2281">
        <v>53.5358445302642</v>
      </c>
      <c r="J2281">
        <v>2.9193068348821698</v>
      </c>
      <c r="K2281">
        <v>798.28289022923195</v>
      </c>
      <c r="L2281">
        <v>646.70898967689595</v>
      </c>
      <c r="M2281">
        <v>70.712302757788606</v>
      </c>
      <c r="N2281">
        <v>1.02546746369486</v>
      </c>
      <c r="O2281">
        <v>7.9094727018198698</v>
      </c>
      <c r="P2281">
        <v>282.50780901383303</v>
      </c>
      <c r="Q2281">
        <v>0.19479410971790101</v>
      </c>
    </row>
    <row r="2282" spans="1:17" hidden="1" x14ac:dyDescent="0.3">
      <c r="A2282" t="s">
        <v>4759</v>
      </c>
      <c r="B2282" t="s">
        <v>4760</v>
      </c>
      <c r="C2282" t="str">
        <f>IFERROR(VLOOKUP(Table1[[#This Row],[Ticker]],[1]!Table2[[Symbol]:[Industry]],2,FALSE),"-")</f>
        <v>-</v>
      </c>
      <c r="D2282" t="s">
        <v>127</v>
      </c>
      <c r="E2282">
        <v>252.74848800000001</v>
      </c>
      <c r="F2282">
        <v>497.85</v>
      </c>
      <c r="G2282">
        <v>341.23622101879198</v>
      </c>
      <c r="H2282">
        <v>-6.0751402025077699</v>
      </c>
      <c r="I2282">
        <v>30.256701380625302</v>
      </c>
      <c r="J2282">
        <v>-5.2790572197346304</v>
      </c>
      <c r="K2282">
        <v>513.48920072327496</v>
      </c>
      <c r="L2282">
        <v>370.81884769337</v>
      </c>
      <c r="M2282">
        <v>27.327273523920599</v>
      </c>
      <c r="N2282">
        <v>0.24671342869330901</v>
      </c>
      <c r="O2282">
        <v>51.089685648287599</v>
      </c>
      <c r="P2282">
        <v>392.92079207920699</v>
      </c>
      <c r="Q2282">
        <v>0.146123352094815</v>
      </c>
    </row>
    <row r="2283" spans="1:17" hidden="1" x14ac:dyDescent="0.3">
      <c r="A2283" t="s">
        <v>4761</v>
      </c>
      <c r="B2283" t="s">
        <v>4762</v>
      </c>
      <c r="C2283" t="str">
        <f>IFERROR(VLOOKUP(Table1[[#This Row],[Ticker]],[1]!Table2[[Symbol]:[Industry]],2,FALSE),"-")</f>
        <v>-</v>
      </c>
      <c r="D2283" t="s">
        <v>139</v>
      </c>
      <c r="E2283">
        <v>252.366513113</v>
      </c>
      <c r="F2283">
        <v>1.69</v>
      </c>
      <c r="G2283">
        <v>-63.581244953212803</v>
      </c>
      <c r="H2283">
        <v>-15.7364650883738</v>
      </c>
      <c r="I2283">
        <v>-32.224753512889798</v>
      </c>
      <c r="J2283">
        <v>-4.7002441409215496</v>
      </c>
      <c r="K2283">
        <v>1.82234441744266</v>
      </c>
      <c r="L2283">
        <v>2.0530504157526699</v>
      </c>
      <c r="M2283">
        <v>36.2458420170625</v>
      </c>
      <c r="N2283">
        <v>0.24052549105645099</v>
      </c>
      <c r="O2283">
        <v>80.473372781064995</v>
      </c>
      <c r="P2283">
        <v>7.6433121019108201</v>
      </c>
      <c r="Q2283">
        <v>-0.159289559765461</v>
      </c>
    </row>
    <row r="2284" spans="1:17" hidden="1" x14ac:dyDescent="0.3">
      <c r="A2284" t="s">
        <v>4763</v>
      </c>
      <c r="B2284" t="s">
        <v>4764</v>
      </c>
      <c r="C2284" t="str">
        <f>IFERROR(VLOOKUP(Table1[[#This Row],[Ticker]],[1]!Table2[[Symbol]:[Industry]],2,FALSE),"-")</f>
        <v>-</v>
      </c>
      <c r="D2284" t="s">
        <v>4765</v>
      </c>
      <c r="E2284">
        <v>252.27401557499999</v>
      </c>
      <c r="F2284">
        <v>24.47</v>
      </c>
      <c r="G2284">
        <v>-46.340396395359598</v>
      </c>
      <c r="H2284">
        <v>2.4479848702696998</v>
      </c>
      <c r="I2284">
        <v>-28.175900811187301</v>
      </c>
      <c r="J2284">
        <v>2.0214761677552802</v>
      </c>
      <c r="K2284">
        <v>24.837979176175502</v>
      </c>
      <c r="L2284">
        <v>28.198884760802901</v>
      </c>
      <c r="M2284">
        <v>59.387537358484899</v>
      </c>
      <c r="N2284">
        <v>0.68589569261678596</v>
      </c>
      <c r="O2284">
        <v>48.344912137310899</v>
      </c>
      <c r="P2284">
        <v>19.892209701126799</v>
      </c>
      <c r="Q2284">
        <v>8.5934569479799994E-3</v>
      </c>
    </row>
    <row r="2285" spans="1:17" hidden="1" x14ac:dyDescent="0.3">
      <c r="A2285" t="s">
        <v>4766</v>
      </c>
      <c r="B2285" t="s">
        <v>4767</v>
      </c>
      <c r="C2285" t="str">
        <f>IFERROR(VLOOKUP(Table1[[#This Row],[Ticker]],[1]!Table2[[Symbol]:[Industry]],2,FALSE),"-")</f>
        <v>-</v>
      </c>
      <c r="D2285" t="s">
        <v>172</v>
      </c>
      <c r="E2285">
        <v>251.81280000000001</v>
      </c>
      <c r="F2285">
        <v>321.60000000000002</v>
      </c>
      <c r="G2285">
        <v>2.7354635483696099</v>
      </c>
      <c r="H2285">
        <v>-0.109604094799128</v>
      </c>
      <c r="I2285">
        <v>-10.8159447810967</v>
      </c>
      <c r="J2285">
        <v>2.2733628972016202</v>
      </c>
      <c r="K2285">
        <v>305.11061744298797</v>
      </c>
      <c r="L2285">
        <v>290.18189224836999</v>
      </c>
      <c r="M2285">
        <v>61.017763510261403</v>
      </c>
      <c r="N2285">
        <v>0.65861984691136399</v>
      </c>
      <c r="O2285">
        <v>5.2238805970149</v>
      </c>
      <c r="P2285">
        <v>36.909323116219603</v>
      </c>
      <c r="Q2285">
        <v>8.2276553202303995E-2</v>
      </c>
    </row>
    <row r="2286" spans="1:17" hidden="1" x14ac:dyDescent="0.3">
      <c r="A2286" t="s">
        <v>4768</v>
      </c>
      <c r="B2286" t="s">
        <v>4769</v>
      </c>
      <c r="C2286" t="str">
        <f>IFERROR(VLOOKUP(Table1[[#This Row],[Ticker]],[1]!Table2[[Symbol]:[Industry]],2,FALSE),"-")</f>
        <v>-</v>
      </c>
      <c r="D2286" t="s">
        <v>178</v>
      </c>
      <c r="E2286">
        <v>251.21520000000001</v>
      </c>
      <c r="F2286">
        <v>18.86</v>
      </c>
      <c r="G2286">
        <v>18.765206629784402</v>
      </c>
      <c r="H2286">
        <v>102.43143353887</v>
      </c>
      <c r="I2286">
        <v>58.132389344252999</v>
      </c>
      <c r="J2286">
        <v>12.085393615547</v>
      </c>
      <c r="K2286">
        <v>12.959932217814901</v>
      </c>
      <c r="L2286">
        <v>10.650144879368</v>
      </c>
      <c r="M2286">
        <v>74.907019142641005</v>
      </c>
      <c r="N2286">
        <v>1.1259484218929401</v>
      </c>
      <c r="O2286">
        <v>4.0827147401908803</v>
      </c>
      <c r="P2286">
        <v>146.858638743455</v>
      </c>
      <c r="Q2286">
        <v>0.17190040555594999</v>
      </c>
    </row>
    <row r="2287" spans="1:17" hidden="1" x14ac:dyDescent="0.3">
      <c r="A2287" t="s">
        <v>4770</v>
      </c>
      <c r="B2287" t="s">
        <v>4771</v>
      </c>
      <c r="C2287" t="str">
        <f>IFERROR(VLOOKUP(Table1[[#This Row],[Ticker]],[1]!Table2[[Symbol]:[Industry]],2,FALSE),"-")</f>
        <v>-</v>
      </c>
      <c r="D2287" t="s">
        <v>380</v>
      </c>
      <c r="E2287">
        <v>250.72496939999999</v>
      </c>
      <c r="F2287">
        <v>106</v>
      </c>
      <c r="G2287">
        <v>-37.681841713656098</v>
      </c>
      <c r="H2287">
        <v>1.92459933739651</v>
      </c>
      <c r="I2287">
        <v>17.121468748213001</v>
      </c>
      <c r="J2287">
        <v>0.98791653561122506</v>
      </c>
      <c r="K2287">
        <v>107.613617732454</v>
      </c>
      <c r="L2287">
        <v>98.530002689189104</v>
      </c>
      <c r="M2287">
        <v>46.484379454432698</v>
      </c>
      <c r="N2287">
        <v>0.71748878923766801</v>
      </c>
      <c r="O2287">
        <v>45.377358490566003</v>
      </c>
      <c r="P2287">
        <v>56.920799407845998</v>
      </c>
    </row>
    <row r="2288" spans="1:17" hidden="1" x14ac:dyDescent="0.3">
      <c r="A2288" t="s">
        <v>4772</v>
      </c>
      <c r="B2288" t="s">
        <v>4773</v>
      </c>
      <c r="C2288" t="str">
        <f>IFERROR(VLOOKUP(Table1[[#This Row],[Ticker]],[1]!Table2[[Symbol]:[Industry]],2,FALSE),"-")</f>
        <v>-</v>
      </c>
      <c r="D2288" t="s">
        <v>4642</v>
      </c>
      <c r="E2288">
        <v>250.38</v>
      </c>
      <c r="F2288">
        <v>195</v>
      </c>
      <c r="G2288">
        <v>-2.4464114052886101</v>
      </c>
      <c r="H2288">
        <v>11.665509933409499</v>
      </c>
      <c r="I2288">
        <v>14.708399362765499</v>
      </c>
      <c r="J2288">
        <v>-4.5411532318306298</v>
      </c>
      <c r="K2288">
        <v>175.86291552471599</v>
      </c>
      <c r="M2288">
        <v>56.9308173899297</v>
      </c>
      <c r="N2288">
        <v>0.43832505322923998</v>
      </c>
      <c r="O2288">
        <v>13.076923076923</v>
      </c>
      <c r="P2288">
        <v>84.834123222748801</v>
      </c>
    </row>
    <row r="2289" spans="1:17" hidden="1" x14ac:dyDescent="0.3">
      <c r="A2289" t="s">
        <v>4774</v>
      </c>
      <c r="B2289" t="s">
        <v>4775</v>
      </c>
      <c r="C2289" t="str">
        <f>IFERROR(VLOOKUP(Table1[[#This Row],[Ticker]],[1]!Table2[[Symbol]:[Industry]],2,FALSE),"-")</f>
        <v>-</v>
      </c>
      <c r="D2289" t="s">
        <v>566</v>
      </c>
      <c r="E2289">
        <v>249.85957500000001</v>
      </c>
      <c r="F2289">
        <v>226.63</v>
      </c>
      <c r="G2289">
        <v>-15.828081801159501</v>
      </c>
      <c r="H2289">
        <v>-3.7511486765402999</v>
      </c>
      <c r="I2289">
        <v>-11.5494153124456</v>
      </c>
      <c r="J2289">
        <v>-0.88308148295171496</v>
      </c>
      <c r="K2289">
        <v>222.42836487978701</v>
      </c>
      <c r="L2289">
        <v>222.489708295311</v>
      </c>
      <c r="M2289">
        <v>58.670639894599603</v>
      </c>
      <c r="N2289">
        <v>1.0211659739477801</v>
      </c>
      <c r="O2289">
        <v>21.3431584521025</v>
      </c>
      <c r="P2289">
        <v>19.278947368421001</v>
      </c>
      <c r="Q2289">
        <v>2.8998188953045002E-2</v>
      </c>
    </row>
    <row r="2290" spans="1:17" hidden="1" x14ac:dyDescent="0.3">
      <c r="A2290" t="s">
        <v>4776</v>
      </c>
      <c r="B2290" t="s">
        <v>4777</v>
      </c>
      <c r="C2290" t="str">
        <f>IFERROR(VLOOKUP(Table1[[#This Row],[Ticker]],[1]!Table2[[Symbol]:[Industry]],2,FALSE),"-")</f>
        <v>-</v>
      </c>
      <c r="D2290" t="s">
        <v>51</v>
      </c>
      <c r="E2290">
        <v>249.38959199999999</v>
      </c>
      <c r="F2290">
        <v>100.7</v>
      </c>
      <c r="G2290">
        <v>-21.225765544620899</v>
      </c>
      <c r="H2290">
        <v>-0.53942075339843099</v>
      </c>
      <c r="I2290">
        <v>-4.0709547765667899</v>
      </c>
      <c r="J2290">
        <v>3.5542075929116299</v>
      </c>
      <c r="K2290">
        <v>98.2275475248898</v>
      </c>
      <c r="M2290">
        <v>62.017282344780199</v>
      </c>
      <c r="N2290">
        <v>0.73768192643556496</v>
      </c>
      <c r="O2290">
        <v>21.002979145978099</v>
      </c>
      <c r="P2290">
        <v>22.879804758999299</v>
      </c>
    </row>
    <row r="2291" spans="1:17" hidden="1" x14ac:dyDescent="0.3">
      <c r="A2291" t="s">
        <v>4778</v>
      </c>
      <c r="B2291" t="s">
        <v>4779</v>
      </c>
      <c r="C2291" t="str">
        <f>IFERROR(VLOOKUP(Table1[[#This Row],[Ticker]],[1]!Table2[[Symbol]:[Industry]],2,FALSE),"-")</f>
        <v>-</v>
      </c>
      <c r="D2291" t="s">
        <v>46</v>
      </c>
      <c r="E2291">
        <v>249.297472</v>
      </c>
      <c r="F2291">
        <v>113.6</v>
      </c>
      <c r="G2291">
        <v>-13.700335534230501</v>
      </c>
      <c r="H2291">
        <v>31.447442957603201</v>
      </c>
      <c r="I2291">
        <v>3.4544752338236</v>
      </c>
      <c r="J2291">
        <v>-16.701230466107901</v>
      </c>
      <c r="M2291">
        <v>48.545428095954598</v>
      </c>
      <c r="O2291">
        <v>23.239436619718301</v>
      </c>
      <c r="P2291">
        <v>24.153005464480799</v>
      </c>
    </row>
    <row r="2292" spans="1:17" hidden="1" x14ac:dyDescent="0.3">
      <c r="A2292" t="s">
        <v>4780</v>
      </c>
      <c r="B2292" t="s">
        <v>4781</v>
      </c>
      <c r="C2292" t="str">
        <f>IFERROR(VLOOKUP(Table1[[#This Row],[Ticker]],[1]!Table2[[Symbol]:[Industry]],2,FALSE),"-")</f>
        <v>-</v>
      </c>
      <c r="D2292" t="s">
        <v>54</v>
      </c>
      <c r="E2292">
        <v>249.24946585000001</v>
      </c>
      <c r="F2292">
        <v>80.290000000000006</v>
      </c>
      <c r="G2292">
        <v>280.205532270444</v>
      </c>
      <c r="H2292">
        <v>7.3805518049100796</v>
      </c>
      <c r="I2292">
        <v>196.10674831861201</v>
      </c>
      <c r="J2292">
        <v>6.90016067691041</v>
      </c>
      <c r="K2292">
        <v>59.619277870983296</v>
      </c>
      <c r="L2292">
        <v>39.790322455567697</v>
      </c>
      <c r="M2292">
        <v>82.428913574923996</v>
      </c>
      <c r="N2292">
        <v>0.28827227685767998</v>
      </c>
      <c r="O2292">
        <v>0</v>
      </c>
      <c r="P2292">
        <v>344.819944598338</v>
      </c>
      <c r="Q2292">
        <v>0.114705562126157</v>
      </c>
    </row>
    <row r="2293" spans="1:17" hidden="1" x14ac:dyDescent="0.3">
      <c r="A2293" t="s">
        <v>4782</v>
      </c>
      <c r="B2293" t="s">
        <v>4783</v>
      </c>
      <c r="C2293" t="str">
        <f>IFERROR(VLOOKUP(Table1[[#This Row],[Ticker]],[1]!Table2[[Symbol]:[Industry]],2,FALSE),"-")</f>
        <v>-</v>
      </c>
      <c r="D2293" t="s">
        <v>1055</v>
      </c>
      <c r="E2293">
        <v>249.02274043899999</v>
      </c>
      <c r="F2293">
        <v>7.57</v>
      </c>
      <c r="G2293">
        <v>135.758280330584</v>
      </c>
      <c r="H2293">
        <v>6.0783497264410098</v>
      </c>
      <c r="I2293">
        <v>16.700765412629099</v>
      </c>
      <c r="J2293">
        <v>19.885317356404599</v>
      </c>
      <c r="K2293">
        <v>6.2731170315668896</v>
      </c>
      <c r="L2293">
        <v>5.3512556021050699</v>
      </c>
      <c r="M2293">
        <v>83.642160219742195</v>
      </c>
      <c r="N2293">
        <v>0.76955045369062902</v>
      </c>
      <c r="O2293">
        <v>13.8705416116248</v>
      </c>
      <c r="Q2293">
        <v>6.8634773769085E-2</v>
      </c>
    </row>
    <row r="2294" spans="1:17" hidden="1" x14ac:dyDescent="0.3">
      <c r="A2294" t="s">
        <v>4784</v>
      </c>
      <c r="B2294" t="s">
        <v>4785</v>
      </c>
      <c r="C2294" t="str">
        <f>IFERROR(VLOOKUP(Table1[[#This Row],[Ticker]],[1]!Table2[[Symbol]:[Industry]],2,FALSE),"-")</f>
        <v>-</v>
      </c>
      <c r="D2294" t="s">
        <v>226</v>
      </c>
      <c r="E2294">
        <v>248.65100000000001</v>
      </c>
      <c r="F2294">
        <v>401.05</v>
      </c>
      <c r="G2294">
        <v>538.56091190953202</v>
      </c>
      <c r="H2294">
        <v>6.3441449334126796</v>
      </c>
      <c r="I2294">
        <v>39.039502473273103</v>
      </c>
      <c r="J2294">
        <v>-1.3673921136603699</v>
      </c>
      <c r="K2294">
        <v>336.10229228265899</v>
      </c>
      <c r="L2294">
        <v>249.91323410527599</v>
      </c>
      <c r="M2294">
        <v>65.915594151978098</v>
      </c>
      <c r="N2294">
        <v>1.0163592392540799</v>
      </c>
      <c r="O2294">
        <v>4.10173295100362</v>
      </c>
      <c r="Q2294">
        <v>0.295422952094132</v>
      </c>
    </row>
    <row r="2295" spans="1:17" hidden="1" x14ac:dyDescent="0.3">
      <c r="A2295" t="s">
        <v>4786</v>
      </c>
      <c r="B2295" t="s">
        <v>4787</v>
      </c>
      <c r="C2295" t="str">
        <f>IFERROR(VLOOKUP(Table1[[#This Row],[Ticker]],[1]!Table2[[Symbol]:[Industry]],2,FALSE),"-")</f>
        <v>-</v>
      </c>
      <c r="D2295" t="s">
        <v>139</v>
      </c>
      <c r="E2295">
        <v>248.28874999999999</v>
      </c>
      <c r="F2295">
        <v>9931.5499999999993</v>
      </c>
      <c r="G2295">
        <v>137.84101074151701</v>
      </c>
      <c r="H2295">
        <v>123.776976873587</v>
      </c>
      <c r="I2295">
        <v>135.587806010919</v>
      </c>
      <c r="J2295">
        <v>1.5680195669514001</v>
      </c>
      <c r="K2295">
        <v>6496.4980595132201</v>
      </c>
      <c r="L2295">
        <v>4731.3468732838101</v>
      </c>
      <c r="M2295">
        <v>75.241990255436306</v>
      </c>
      <c r="N2295">
        <v>1.64665341285619</v>
      </c>
      <c r="O2295">
        <v>8.2308401004878409</v>
      </c>
      <c r="P2295">
        <v>186.624819624819</v>
      </c>
      <c r="Q2295">
        <v>4.1367822921247001E-2</v>
      </c>
    </row>
    <row r="2296" spans="1:17" hidden="1" x14ac:dyDescent="0.3">
      <c r="A2296" t="s">
        <v>4788</v>
      </c>
      <c r="B2296" t="s">
        <v>4789</v>
      </c>
      <c r="C2296" t="str">
        <f>IFERROR(VLOOKUP(Table1[[#This Row],[Ticker]],[1]!Table2[[Symbol]:[Industry]],2,FALSE),"-")</f>
        <v>-</v>
      </c>
      <c r="E2296">
        <v>247.01251980000001</v>
      </c>
      <c r="F2296">
        <v>18.309999999999999</v>
      </c>
      <c r="G2296">
        <v>158.49070193577899</v>
      </c>
      <c r="H2296">
        <v>8.3756844443364695</v>
      </c>
      <c r="I2296">
        <v>124.16839624377801</v>
      </c>
      <c r="J2296">
        <v>-4.7536855315722404</v>
      </c>
      <c r="K2296">
        <v>16.584281273297002</v>
      </c>
      <c r="L2296">
        <v>11.548277273817099</v>
      </c>
      <c r="M2296">
        <v>51.706094745231503</v>
      </c>
      <c r="N2296">
        <v>1.78721029008468</v>
      </c>
      <c r="O2296">
        <v>18.1867831785909</v>
      </c>
      <c r="P2296">
        <v>262.57425742574202</v>
      </c>
      <c r="Q2296">
        <v>8.8494470851690002E-2</v>
      </c>
    </row>
    <row r="2297" spans="1:17" hidden="1" x14ac:dyDescent="0.3">
      <c r="A2297" t="s">
        <v>4790</v>
      </c>
      <c r="B2297" t="s">
        <v>4791</v>
      </c>
      <c r="C2297" t="str">
        <f>IFERROR(VLOOKUP(Table1[[#This Row],[Ticker]],[1]!Table2[[Symbol]:[Industry]],2,FALSE),"-")</f>
        <v>-</v>
      </c>
      <c r="D2297" t="s">
        <v>4452</v>
      </c>
      <c r="E2297">
        <v>246.737493</v>
      </c>
      <c r="F2297">
        <v>334.7</v>
      </c>
      <c r="G2297">
        <v>37.913668801762803</v>
      </c>
      <c r="H2297">
        <v>40.465939721245398</v>
      </c>
      <c r="I2297">
        <v>92.636479323803101</v>
      </c>
      <c r="J2297">
        <v>20.780918840241402</v>
      </c>
      <c r="K2297">
        <v>248.60778623947701</v>
      </c>
      <c r="M2297">
        <v>68.873406905011095</v>
      </c>
      <c r="N2297">
        <v>0.54501766784452299</v>
      </c>
      <c r="O2297">
        <v>10.516880788766001</v>
      </c>
      <c r="P2297">
        <v>139.07142857142799</v>
      </c>
    </row>
    <row r="2298" spans="1:17" hidden="1" x14ac:dyDescent="0.3">
      <c r="A2298" t="s">
        <v>4792</v>
      </c>
      <c r="B2298" t="s">
        <v>4793</v>
      </c>
      <c r="C2298" t="str">
        <f>IFERROR(VLOOKUP(Table1[[#This Row],[Ticker]],[1]!Table2[[Symbol]:[Industry]],2,FALSE),"-")</f>
        <v>-</v>
      </c>
      <c r="D2298" t="s">
        <v>303</v>
      </c>
      <c r="E2298">
        <v>246.05305469999999</v>
      </c>
      <c r="F2298">
        <v>175.95</v>
      </c>
      <c r="G2298">
        <v>95.721168319788603</v>
      </c>
      <c r="H2298">
        <v>18.9720706506962</v>
      </c>
      <c r="I2298">
        <v>68.038655394586897</v>
      </c>
      <c r="J2298">
        <v>-1.37803420489753</v>
      </c>
      <c r="K2298">
        <v>146.67526039523699</v>
      </c>
      <c r="L2298">
        <v>110.05181706184899</v>
      </c>
      <c r="M2298">
        <v>75.330040709305706</v>
      </c>
      <c r="N2298">
        <v>1.07299215644894</v>
      </c>
      <c r="O2298">
        <v>2.0744529695936298</v>
      </c>
      <c r="P2298">
        <v>186.09756097560901</v>
      </c>
      <c r="Q2298">
        <v>0.194173910636606</v>
      </c>
    </row>
    <row r="2299" spans="1:17" hidden="1" x14ac:dyDescent="0.3">
      <c r="A2299" t="s">
        <v>4794</v>
      </c>
      <c r="B2299" t="s">
        <v>4795</v>
      </c>
      <c r="C2299" t="str">
        <f>IFERROR(VLOOKUP(Table1[[#This Row],[Ticker]],[1]!Table2[[Symbol]:[Industry]],2,FALSE),"-")</f>
        <v>-</v>
      </c>
      <c r="D2299" t="s">
        <v>163</v>
      </c>
      <c r="E2299">
        <v>245.77638400000001</v>
      </c>
      <c r="F2299">
        <v>819.2</v>
      </c>
      <c r="G2299">
        <v>100.937314689266</v>
      </c>
      <c r="H2299">
        <v>-10.428240265561801</v>
      </c>
      <c r="I2299">
        <v>3.6461657964615499</v>
      </c>
      <c r="J2299">
        <v>3.0045320473571802</v>
      </c>
      <c r="K2299">
        <v>861.76167683544304</v>
      </c>
      <c r="L2299">
        <v>773.66048676816104</v>
      </c>
      <c r="M2299">
        <v>50.233890401712799</v>
      </c>
      <c r="N2299">
        <v>1.4016928081470801</v>
      </c>
      <c r="O2299">
        <v>67.8466796875</v>
      </c>
      <c r="P2299">
        <v>151.82908084844701</v>
      </c>
      <c r="Q2299">
        <v>0.17357039151220899</v>
      </c>
    </row>
    <row r="2300" spans="1:17" hidden="1" x14ac:dyDescent="0.3">
      <c r="A2300" t="s">
        <v>4796</v>
      </c>
      <c r="B2300" t="s">
        <v>4797</v>
      </c>
      <c r="C2300" t="str">
        <f>IFERROR(VLOOKUP(Table1[[#This Row],[Ticker]],[1]!Table2[[Symbol]:[Industry]],2,FALSE),"-")</f>
        <v>-</v>
      </c>
      <c r="D2300" t="s">
        <v>226</v>
      </c>
      <c r="E2300">
        <v>245.61676912499999</v>
      </c>
      <c r="F2300">
        <v>81.16</v>
      </c>
      <c r="G2300">
        <v>31.656683053810799</v>
      </c>
      <c r="H2300">
        <v>7.0026532281589304</v>
      </c>
      <c r="I2300">
        <v>43.877834145967903</v>
      </c>
      <c r="J2300">
        <v>14.650658405841799</v>
      </c>
      <c r="K2300">
        <v>70.748831593074001</v>
      </c>
      <c r="L2300">
        <v>61.017788504962397</v>
      </c>
      <c r="M2300">
        <v>62.689224765240198</v>
      </c>
      <c r="N2300">
        <v>2.6007387036562202</v>
      </c>
      <c r="O2300">
        <v>7.6063742401839898</v>
      </c>
      <c r="P2300">
        <v>91.339882121807406</v>
      </c>
    </row>
    <row r="2301" spans="1:17" hidden="1" x14ac:dyDescent="0.3">
      <c r="A2301" t="s">
        <v>4798</v>
      </c>
      <c r="B2301" t="s">
        <v>4799</v>
      </c>
      <c r="C2301" t="str">
        <f>IFERROR(VLOOKUP(Table1[[#This Row],[Ticker]],[1]!Table2[[Symbol]:[Industry]],2,FALSE),"-")</f>
        <v>-</v>
      </c>
      <c r="D2301" t="s">
        <v>407</v>
      </c>
      <c r="E2301">
        <v>245.447294664</v>
      </c>
      <c r="F2301">
        <v>98.02</v>
      </c>
      <c r="G2301">
        <v>5.6245493202671097</v>
      </c>
      <c r="H2301">
        <v>0.226847065756139</v>
      </c>
      <c r="I2301">
        <v>-15.5070917332547</v>
      </c>
      <c r="J2301">
        <v>-2.2760778549462102</v>
      </c>
      <c r="K2301">
        <v>97.503960027728496</v>
      </c>
      <c r="L2301">
        <v>92.849242139392999</v>
      </c>
      <c r="M2301">
        <v>55.320970225280902</v>
      </c>
      <c r="N2301">
        <v>1.6247439958605101</v>
      </c>
      <c r="O2301">
        <v>22.475005100999802</v>
      </c>
      <c r="P2301">
        <v>42.9905178701677</v>
      </c>
      <c r="Q2301">
        <v>1.9991779868667001E-2</v>
      </c>
    </row>
    <row r="2302" spans="1:17" hidden="1" x14ac:dyDescent="0.3">
      <c r="A2302" t="s">
        <v>4800</v>
      </c>
      <c r="B2302" t="s">
        <v>4801</v>
      </c>
      <c r="C2302" t="str">
        <f>IFERROR(VLOOKUP(Table1[[#This Row],[Ticker]],[1]!Table2[[Symbol]:[Industry]],2,FALSE),"-")</f>
        <v>-</v>
      </c>
      <c r="D2302" t="s">
        <v>127</v>
      </c>
      <c r="E2302">
        <v>245.24216100000001</v>
      </c>
      <c r="F2302">
        <v>21.18</v>
      </c>
      <c r="G2302">
        <v>18.256133354753601</v>
      </c>
      <c r="H2302">
        <v>-8.1665350184437298</v>
      </c>
      <c r="I2302">
        <v>2.72139933517039</v>
      </c>
      <c r="J2302">
        <v>-1.29115323183063</v>
      </c>
      <c r="K2302">
        <v>21.526209147049499</v>
      </c>
      <c r="L2302">
        <v>17.329173139109201</v>
      </c>
      <c r="M2302">
        <v>55.012462869157297</v>
      </c>
      <c r="N2302">
        <v>7.6870882644741698</v>
      </c>
      <c r="O2302">
        <v>32.719546742209602</v>
      </c>
      <c r="P2302">
        <v>72.195121951219505</v>
      </c>
      <c r="Q2302">
        <v>6.9708257065144996E-2</v>
      </c>
    </row>
    <row r="2303" spans="1:17" hidden="1" x14ac:dyDescent="0.3">
      <c r="A2303" t="s">
        <v>4802</v>
      </c>
      <c r="B2303" t="s">
        <v>4803</v>
      </c>
      <c r="C2303" t="str">
        <f>IFERROR(VLOOKUP(Table1[[#This Row],[Ticker]],[1]!Table2[[Symbol]:[Industry]],2,FALSE),"-")</f>
        <v>-</v>
      </c>
      <c r="D2303" t="s">
        <v>226</v>
      </c>
      <c r="E2303">
        <v>245.20109600000001</v>
      </c>
      <c r="F2303">
        <v>135.1</v>
      </c>
      <c r="G2303">
        <v>28.1559411492983</v>
      </c>
      <c r="H2303">
        <v>-2.5756284493546899</v>
      </c>
      <c r="I2303">
        <v>45.310751917352398</v>
      </c>
      <c r="J2303">
        <v>-1.87552138376636</v>
      </c>
      <c r="K2303">
        <v>128.258478950632</v>
      </c>
      <c r="M2303">
        <v>51.268670294063497</v>
      </c>
      <c r="N2303">
        <v>0.25457543281121098</v>
      </c>
      <c r="O2303">
        <v>35.085122131754197</v>
      </c>
      <c r="P2303">
        <v>75.454545454545396</v>
      </c>
    </row>
    <row r="2304" spans="1:17" hidden="1" x14ac:dyDescent="0.3">
      <c r="A2304" t="s">
        <v>4804</v>
      </c>
      <c r="B2304" t="s">
        <v>4805</v>
      </c>
      <c r="C2304" t="str">
        <f>IFERROR(VLOOKUP(Table1[[#This Row],[Ticker]],[1]!Table2[[Symbol]:[Industry]],2,FALSE),"-")</f>
        <v>-</v>
      </c>
      <c r="D2304" t="s">
        <v>121</v>
      </c>
      <c r="E2304">
        <v>245.09364479999999</v>
      </c>
      <c r="F2304">
        <v>111.39</v>
      </c>
      <c r="G2304">
        <v>22.1087745743799</v>
      </c>
      <c r="H2304">
        <v>-15.758600602743099</v>
      </c>
      <c r="I2304">
        <v>0.96232131704217305</v>
      </c>
      <c r="J2304">
        <v>-1.51141754901125</v>
      </c>
      <c r="K2304">
        <v>114.976400224234</v>
      </c>
      <c r="L2304">
        <v>95.437954897197699</v>
      </c>
      <c r="M2304">
        <v>35.921662770753301</v>
      </c>
      <c r="N2304">
        <v>0.12549928678650599</v>
      </c>
      <c r="O2304">
        <v>48.487296884819003</v>
      </c>
      <c r="P2304">
        <v>72.965838509316697</v>
      </c>
      <c r="Q2304">
        <v>2.5177337426248E-2</v>
      </c>
    </row>
    <row r="2305" spans="1:17" hidden="1" x14ac:dyDescent="0.3">
      <c r="A2305" t="s">
        <v>4806</v>
      </c>
      <c r="B2305" t="s">
        <v>4807</v>
      </c>
      <c r="C2305" t="str">
        <f>IFERROR(VLOOKUP(Table1[[#This Row],[Ticker]],[1]!Table2[[Symbol]:[Industry]],2,FALSE),"-")</f>
        <v>-</v>
      </c>
      <c r="D2305" t="s">
        <v>4631</v>
      </c>
      <c r="E2305">
        <v>244.95246852599999</v>
      </c>
      <c r="F2305">
        <v>150.16999999999999</v>
      </c>
      <c r="G2305">
        <v>-13.6251046023356</v>
      </c>
      <c r="H2305">
        <v>-2.1531439258208498</v>
      </c>
      <c r="I2305">
        <v>-21.189670375430001</v>
      </c>
      <c r="J2305">
        <v>1.10569142836353</v>
      </c>
      <c r="K2305">
        <v>130.12563545478901</v>
      </c>
      <c r="L2305">
        <v>131.501069186184</v>
      </c>
      <c r="M2305">
        <v>81.320276875122104</v>
      </c>
      <c r="N2305">
        <v>2.3365926421433998</v>
      </c>
      <c r="O2305">
        <v>27.6886195644935</v>
      </c>
      <c r="P2305">
        <v>39.693023255813898</v>
      </c>
      <c r="Q2305">
        <v>3.2494571198676998E-2</v>
      </c>
    </row>
    <row r="2306" spans="1:17" hidden="1" x14ac:dyDescent="0.3">
      <c r="A2306" t="s">
        <v>4808</v>
      </c>
      <c r="B2306" t="s">
        <v>4809</v>
      </c>
      <c r="C2306" t="str">
        <f>IFERROR(VLOOKUP(Table1[[#This Row],[Ticker]],[1]!Table2[[Symbol]:[Industry]],2,FALSE),"-")</f>
        <v>-</v>
      </c>
      <c r="D2306" t="s">
        <v>359</v>
      </c>
      <c r="E2306">
        <v>244.26150000000001</v>
      </c>
      <c r="F2306">
        <v>189.35</v>
      </c>
      <c r="G2306">
        <v>36.240736470935701</v>
      </c>
      <c r="H2306">
        <v>-4.6773517878811903</v>
      </c>
      <c r="I2306">
        <v>57.961516578743002</v>
      </c>
      <c r="J2306">
        <v>4.4285540059031696</v>
      </c>
      <c r="K2306">
        <v>174.27217538426399</v>
      </c>
      <c r="L2306">
        <v>141.07145468902399</v>
      </c>
      <c r="M2306">
        <v>55.043959011467898</v>
      </c>
      <c r="N2306">
        <v>0.337180776191433</v>
      </c>
      <c r="O2306">
        <v>10.7472933720623</v>
      </c>
      <c r="P2306">
        <v>97.2395833333333</v>
      </c>
    </row>
    <row r="2307" spans="1:17" hidden="1" x14ac:dyDescent="0.3">
      <c r="A2307" t="s">
        <v>4810</v>
      </c>
      <c r="B2307" t="s">
        <v>4811</v>
      </c>
      <c r="C2307" t="str">
        <f>IFERROR(VLOOKUP(Table1[[#This Row],[Ticker]],[1]!Table2[[Symbol]:[Industry]],2,FALSE),"-")</f>
        <v>-</v>
      </c>
      <c r="D2307" t="s">
        <v>139</v>
      </c>
      <c r="E2307">
        <v>244.11206000000001</v>
      </c>
      <c r="F2307">
        <v>5.15</v>
      </c>
      <c r="G2307">
        <v>68.221168319788603</v>
      </c>
      <c r="H2307">
        <v>44.333957446837402</v>
      </c>
      <c r="I2307">
        <v>-10.7207459692782</v>
      </c>
      <c r="J2307">
        <v>17.0996513658705</v>
      </c>
      <c r="K2307">
        <v>4.29947129897094</v>
      </c>
      <c r="L2307">
        <v>4.2631759666309801</v>
      </c>
      <c r="M2307">
        <v>90.163496278325397</v>
      </c>
      <c r="N2307">
        <v>1.0800876880891701</v>
      </c>
      <c r="O2307">
        <v>12.6213592233009</v>
      </c>
      <c r="P2307">
        <v>119.148936170212</v>
      </c>
      <c r="Q2307">
        <v>4.1931491698692001E-2</v>
      </c>
    </row>
    <row r="2308" spans="1:17" hidden="1" x14ac:dyDescent="0.3">
      <c r="A2308" t="s">
        <v>4812</v>
      </c>
      <c r="B2308" t="s">
        <v>4813</v>
      </c>
      <c r="C2308" t="str">
        <f>IFERROR(VLOOKUP(Table1[[#This Row],[Ticker]],[1]!Table2[[Symbol]:[Industry]],2,FALSE),"-")</f>
        <v>-</v>
      </c>
      <c r="D2308" t="s">
        <v>4005</v>
      </c>
      <c r="E2308">
        <v>244.01163360000001</v>
      </c>
      <c r="F2308">
        <v>16.52</v>
      </c>
      <c r="G2308">
        <v>-65.775072057367097</v>
      </c>
      <c r="H2308">
        <v>-10.8616692255539</v>
      </c>
      <c r="I2308">
        <v>-23.835962816406798</v>
      </c>
      <c r="J2308">
        <v>-2.9002116346911802</v>
      </c>
      <c r="K2308">
        <v>17.679826472700402</v>
      </c>
      <c r="L2308">
        <v>18.837174239683801</v>
      </c>
      <c r="M2308">
        <v>32.958698279139597</v>
      </c>
      <c r="N2308">
        <v>2.2390022736455899</v>
      </c>
      <c r="O2308">
        <v>61.561743341404302</v>
      </c>
      <c r="P2308">
        <v>17.163120567375799</v>
      </c>
      <c r="Q2308">
        <v>0.19474241871292899</v>
      </c>
    </row>
    <row r="2309" spans="1:17" hidden="1" x14ac:dyDescent="0.3">
      <c r="A2309" t="s">
        <v>4814</v>
      </c>
      <c r="B2309" t="s">
        <v>4815</v>
      </c>
      <c r="C2309" t="str">
        <f>IFERROR(VLOOKUP(Table1[[#This Row],[Ticker]],[1]!Table2[[Symbol]:[Industry]],2,FALSE),"-")</f>
        <v>-</v>
      </c>
      <c r="D2309" t="s">
        <v>226</v>
      </c>
      <c r="E2309">
        <v>243.99241425</v>
      </c>
      <c r="F2309">
        <v>178.23</v>
      </c>
      <c r="G2309">
        <v>-59.269616143272998</v>
      </c>
      <c r="H2309">
        <v>-10.0687867879185</v>
      </c>
      <c r="I2309">
        <v>-42.198570571358701</v>
      </c>
      <c r="J2309">
        <v>-0.81469583272750201</v>
      </c>
      <c r="K2309">
        <v>191.422504293884</v>
      </c>
      <c r="L2309">
        <v>216.568224139238</v>
      </c>
      <c r="M2309">
        <v>46.015456878144001</v>
      </c>
      <c r="N2309">
        <v>0.80052132935488896</v>
      </c>
      <c r="O2309">
        <v>151.36060147001001</v>
      </c>
      <c r="P2309">
        <v>7.6203127830444899</v>
      </c>
      <c r="Q2309">
        <v>4.0038896439273997E-2</v>
      </c>
    </row>
    <row r="2310" spans="1:17" hidden="1" x14ac:dyDescent="0.3">
      <c r="A2310" t="s">
        <v>4816</v>
      </c>
      <c r="B2310" t="s">
        <v>4817</v>
      </c>
      <c r="C2310" t="str">
        <f>IFERROR(VLOOKUP(Table1[[#This Row],[Ticker]],[1]!Table2[[Symbol]:[Industry]],2,FALSE),"-")</f>
        <v>-</v>
      </c>
      <c r="D2310" t="s">
        <v>1848</v>
      </c>
      <c r="E2310">
        <v>243.68099405999999</v>
      </c>
      <c r="F2310">
        <v>55.02</v>
      </c>
      <c r="G2310">
        <v>130.286089214496</v>
      </c>
      <c r="H2310">
        <v>29.027685855022401</v>
      </c>
      <c r="I2310">
        <v>14.3660306067626</v>
      </c>
      <c r="J2310">
        <v>8.8810534161469405</v>
      </c>
      <c r="K2310">
        <v>44.203563969789599</v>
      </c>
      <c r="L2310">
        <v>37.645603054185898</v>
      </c>
      <c r="M2310">
        <v>91.596658113695696</v>
      </c>
      <c r="N2310">
        <v>0.63292837330557905</v>
      </c>
      <c r="O2310">
        <v>6.5067248273355096</v>
      </c>
      <c r="P2310">
        <v>212.613636363636</v>
      </c>
      <c r="Q2310">
        <v>0.15555929396462601</v>
      </c>
    </row>
    <row r="2311" spans="1:17" hidden="1" x14ac:dyDescent="0.3">
      <c r="A2311" t="s">
        <v>4818</v>
      </c>
      <c r="B2311" t="s">
        <v>4819</v>
      </c>
      <c r="C2311" t="str">
        <f>IFERROR(VLOOKUP(Table1[[#This Row],[Ticker]],[1]!Table2[[Symbol]:[Industry]],2,FALSE),"-")</f>
        <v>-</v>
      </c>
      <c r="D2311" t="s">
        <v>283</v>
      </c>
      <c r="E2311">
        <v>243.38475</v>
      </c>
      <c r="F2311">
        <v>136.35</v>
      </c>
      <c r="G2311">
        <v>-35.463231392648403</v>
      </c>
      <c r="H2311">
        <v>16.2422583158815</v>
      </c>
      <c r="I2311">
        <v>-18.013443989080201</v>
      </c>
      <c r="J2311">
        <v>25.9773652866878</v>
      </c>
      <c r="K2311">
        <v>118.664136670012</v>
      </c>
      <c r="L2311">
        <v>126.05384032854001</v>
      </c>
      <c r="M2311">
        <v>80.630450866742606</v>
      </c>
      <c r="N2311">
        <v>0.96813391196528198</v>
      </c>
      <c r="O2311">
        <v>38.613861386138602</v>
      </c>
      <c r="P2311">
        <v>51.0803324099722</v>
      </c>
    </row>
    <row r="2312" spans="1:17" hidden="1" x14ac:dyDescent="0.3">
      <c r="A2312" t="s">
        <v>4820</v>
      </c>
      <c r="B2312" t="s">
        <v>4821</v>
      </c>
      <c r="C2312" t="str">
        <f>IFERROR(VLOOKUP(Table1[[#This Row],[Ticker]],[1]!Table2[[Symbol]:[Industry]],2,FALSE),"-")</f>
        <v>-</v>
      </c>
      <c r="D2312" t="s">
        <v>4822</v>
      </c>
      <c r="E2312">
        <v>243.24299999999999</v>
      </c>
      <c r="F2312">
        <v>103.95</v>
      </c>
      <c r="G2312">
        <v>46.390430390373197</v>
      </c>
      <c r="H2312">
        <v>-11.0470776854402</v>
      </c>
      <c r="I2312">
        <v>16.541875854261701</v>
      </c>
      <c r="J2312">
        <v>0.52079583770903703</v>
      </c>
      <c r="K2312">
        <v>104.673487741062</v>
      </c>
      <c r="L2312">
        <v>84.460925242351394</v>
      </c>
      <c r="M2312">
        <v>43.795909254597703</v>
      </c>
      <c r="N2312">
        <v>0.243285939968404</v>
      </c>
      <c r="O2312">
        <v>21.7412217412217</v>
      </c>
      <c r="P2312">
        <v>126.42125898497</v>
      </c>
      <c r="Q2312">
        <v>1.6239618474086E-2</v>
      </c>
    </row>
    <row r="2313" spans="1:17" hidden="1" x14ac:dyDescent="0.3">
      <c r="A2313" t="s">
        <v>4823</v>
      </c>
      <c r="B2313" t="s">
        <v>4824</v>
      </c>
      <c r="C2313" t="str">
        <f>IFERROR(VLOOKUP(Table1[[#This Row],[Ticker]],[1]!Table2[[Symbol]:[Industry]],2,FALSE),"-")</f>
        <v>-</v>
      </c>
      <c r="D2313" t="s">
        <v>743</v>
      </c>
      <c r="E2313">
        <v>242.86609717499999</v>
      </c>
      <c r="F2313">
        <v>521.45000000000005</v>
      </c>
      <c r="G2313">
        <v>-13.792275412405001</v>
      </c>
      <c r="H2313">
        <v>-1.0366161197845201</v>
      </c>
      <c r="I2313">
        <v>-1.77773616095859</v>
      </c>
      <c r="J2313">
        <v>6.9390985856436896E-2</v>
      </c>
      <c r="K2313">
        <v>516.42319382863695</v>
      </c>
      <c r="L2313">
        <v>491.39241143758699</v>
      </c>
      <c r="M2313">
        <v>76.378610990004603</v>
      </c>
      <c r="N2313">
        <v>0.58795093865805703</v>
      </c>
      <c r="O2313">
        <v>6.2997411065298401</v>
      </c>
      <c r="P2313">
        <v>22.276937507327901</v>
      </c>
      <c r="Q2313">
        <v>-1.6014498322345E-2</v>
      </c>
    </row>
    <row r="2314" spans="1:17" hidden="1" x14ac:dyDescent="0.3">
      <c r="A2314" t="s">
        <v>4825</v>
      </c>
      <c r="B2314" t="s">
        <v>4826</v>
      </c>
      <c r="C2314" t="str">
        <f>IFERROR(VLOOKUP(Table1[[#This Row],[Ticker]],[1]!Table2[[Symbol]:[Industry]],2,FALSE),"-")</f>
        <v>-</v>
      </c>
      <c r="D2314" t="s">
        <v>193</v>
      </c>
      <c r="E2314">
        <v>242.67323694000001</v>
      </c>
      <c r="F2314">
        <v>241.95</v>
      </c>
      <c r="G2314">
        <v>64.951008527889698</v>
      </c>
      <c r="H2314">
        <v>21.685390683223499</v>
      </c>
      <c r="I2314">
        <v>67.522519698070496</v>
      </c>
      <c r="J2314">
        <v>-1.0088951673145099</v>
      </c>
      <c r="K2314">
        <v>220.40334994636601</v>
      </c>
      <c r="L2314">
        <v>180.73561380084899</v>
      </c>
      <c r="M2314">
        <v>51.397000845669901</v>
      </c>
      <c r="N2314">
        <v>1.4626322283228099</v>
      </c>
      <c r="O2314">
        <v>19.859475098160701</v>
      </c>
      <c r="P2314">
        <v>128.25471698113199</v>
      </c>
      <c r="Q2314">
        <v>0.14790279532596101</v>
      </c>
    </row>
    <row r="2315" spans="1:17" hidden="1" x14ac:dyDescent="0.3">
      <c r="A2315" t="s">
        <v>4827</v>
      </c>
      <c r="B2315" t="s">
        <v>4828</v>
      </c>
      <c r="C2315" t="str">
        <f>IFERROR(VLOOKUP(Table1[[#This Row],[Ticker]],[1]!Table2[[Symbol]:[Industry]],2,FALSE),"-")</f>
        <v>-</v>
      </c>
      <c r="D2315" t="s">
        <v>993</v>
      </c>
      <c r="E2315">
        <v>241.92305940599999</v>
      </c>
      <c r="F2315">
        <v>73.010000000000005</v>
      </c>
      <c r="G2315">
        <v>3.4958434163815699</v>
      </c>
      <c r="H2315">
        <v>-6.9140712659799703</v>
      </c>
      <c r="I2315">
        <v>-15.677688175126701</v>
      </c>
      <c r="J2315">
        <v>-2.5106654269525701</v>
      </c>
      <c r="K2315">
        <v>73.679100884110795</v>
      </c>
      <c r="L2315">
        <v>67.126349592331593</v>
      </c>
      <c r="M2315">
        <v>44.619374935506798</v>
      </c>
      <c r="N2315">
        <v>0.48488292282235002</v>
      </c>
      <c r="O2315">
        <v>39.5699219285029</v>
      </c>
      <c r="P2315">
        <v>59.584699453551899</v>
      </c>
      <c r="Q2315">
        <v>8.5597346472377003E-2</v>
      </c>
    </row>
    <row r="2316" spans="1:17" hidden="1" x14ac:dyDescent="0.3">
      <c r="A2316" t="s">
        <v>4829</v>
      </c>
      <c r="B2316" t="s">
        <v>4830</v>
      </c>
      <c r="C2316" t="str">
        <f>IFERROR(VLOOKUP(Table1[[#This Row],[Ticker]],[1]!Table2[[Symbol]:[Industry]],2,FALSE),"-")</f>
        <v>-</v>
      </c>
      <c r="D2316" t="s">
        <v>368</v>
      </c>
      <c r="E2316">
        <v>241.91753399999999</v>
      </c>
      <c r="F2316">
        <v>398</v>
      </c>
      <c r="G2316">
        <v>89.1866227882701</v>
      </c>
      <c r="H2316">
        <v>-14.945256297165001</v>
      </c>
      <c r="I2316">
        <v>9.5161602639521199</v>
      </c>
      <c r="J2316">
        <v>-2.7303654525098402</v>
      </c>
      <c r="K2316">
        <v>406.91416285344502</v>
      </c>
      <c r="L2316">
        <v>372.08347397666302</v>
      </c>
      <c r="M2316">
        <v>46.829041808865902</v>
      </c>
      <c r="N2316">
        <v>0.56608531775969095</v>
      </c>
      <c r="O2316">
        <v>32.738693467336603</v>
      </c>
      <c r="P2316">
        <v>123.34455667789</v>
      </c>
      <c r="Q2316">
        <v>0.150597727983589</v>
      </c>
    </row>
    <row r="2317" spans="1:17" hidden="1" x14ac:dyDescent="0.3">
      <c r="A2317" t="s">
        <v>4831</v>
      </c>
      <c r="B2317" t="s">
        <v>4832</v>
      </c>
      <c r="C2317" t="str">
        <f>IFERROR(VLOOKUP(Table1[[#This Row],[Ticker]],[1]!Table2[[Symbol]:[Industry]],2,FALSE),"-")</f>
        <v>-</v>
      </c>
      <c r="D2317" t="s">
        <v>51</v>
      </c>
      <c r="E2317">
        <v>241.34229184099999</v>
      </c>
      <c r="F2317">
        <v>51.01</v>
      </c>
      <c r="G2317">
        <v>14.5257906716796</v>
      </c>
      <c r="H2317">
        <v>-4.6153676427730499</v>
      </c>
      <c r="I2317">
        <v>31.3137369821224</v>
      </c>
      <c r="J2317">
        <v>0.30884676816935602</v>
      </c>
      <c r="K2317">
        <v>51.275860452402803</v>
      </c>
      <c r="L2317">
        <v>46.901617379021403</v>
      </c>
      <c r="M2317">
        <v>49.613278770295601</v>
      </c>
      <c r="N2317">
        <v>0.98802726437391097</v>
      </c>
      <c r="O2317">
        <v>14.4873554205057</v>
      </c>
      <c r="P2317">
        <v>53.644578313253</v>
      </c>
      <c r="Q2317">
        <v>1.683113456598E-2</v>
      </c>
    </row>
    <row r="2318" spans="1:17" hidden="1" x14ac:dyDescent="0.3">
      <c r="A2318" t="s">
        <v>4833</v>
      </c>
      <c r="B2318" t="s">
        <v>4834</v>
      </c>
      <c r="C2318" t="str">
        <f>IFERROR(VLOOKUP(Table1[[#This Row],[Ticker]],[1]!Table2[[Symbol]:[Industry]],2,FALSE),"-")</f>
        <v>-</v>
      </c>
      <c r="D2318" t="s">
        <v>1374</v>
      </c>
      <c r="E2318">
        <v>241.33408451999901</v>
      </c>
      <c r="F2318">
        <v>78.599999999999994</v>
      </c>
      <c r="G2318">
        <v>84.313182572565793</v>
      </c>
      <c r="H2318">
        <v>16.852526835048199</v>
      </c>
      <c r="I2318">
        <v>79.006373084090399</v>
      </c>
      <c r="J2318">
        <v>9.0991865603625701</v>
      </c>
      <c r="K2318">
        <v>58.369963075918598</v>
      </c>
      <c r="L2318">
        <v>45.024337926097999</v>
      </c>
      <c r="M2318">
        <v>80.930631001755103</v>
      </c>
      <c r="N2318">
        <v>0.47163776358625997</v>
      </c>
      <c r="O2318">
        <v>2.54452926208736E-2</v>
      </c>
      <c r="P2318">
        <v>179.61579509071501</v>
      </c>
      <c r="Q2318">
        <v>0.11721170590494399</v>
      </c>
    </row>
    <row r="2319" spans="1:17" hidden="1" x14ac:dyDescent="0.3">
      <c r="A2319" t="s">
        <v>4835</v>
      </c>
      <c r="B2319" t="s">
        <v>4836</v>
      </c>
      <c r="C2319" t="str">
        <f>IFERROR(VLOOKUP(Table1[[#This Row],[Ticker]],[1]!Table2[[Symbol]:[Industry]],2,FALSE),"-")</f>
        <v>-</v>
      </c>
      <c r="D2319" t="s">
        <v>473</v>
      </c>
      <c r="E2319">
        <v>241.19759999999999</v>
      </c>
      <c r="F2319">
        <v>137.19999999999999</v>
      </c>
      <c r="G2319">
        <v>-34.841904341621898</v>
      </c>
      <c r="H2319">
        <v>-5.7364650883737998</v>
      </c>
      <c r="I2319">
        <v>-17.6870935735678</v>
      </c>
      <c r="J2319">
        <v>-6.2911532318306298</v>
      </c>
      <c r="M2319">
        <v>0</v>
      </c>
      <c r="O2319">
        <v>16.326530612244799</v>
      </c>
      <c r="P2319">
        <v>0</v>
      </c>
    </row>
    <row r="2320" spans="1:17" hidden="1" x14ac:dyDescent="0.3">
      <c r="A2320" t="s">
        <v>4837</v>
      </c>
      <c r="B2320" t="s">
        <v>4838</v>
      </c>
      <c r="C2320" t="str">
        <f>IFERROR(VLOOKUP(Table1[[#This Row],[Ticker]],[1]!Table2[[Symbol]:[Industry]],2,FALSE),"-")</f>
        <v>-</v>
      </c>
      <c r="D2320" t="s">
        <v>303</v>
      </c>
      <c r="E2320">
        <v>240.68179499999999</v>
      </c>
      <c r="F2320">
        <v>790</v>
      </c>
      <c r="G2320">
        <v>734.00427804767696</v>
      </c>
      <c r="H2320">
        <v>-20.6614924221583</v>
      </c>
      <c r="I2320">
        <v>199.62609009014699</v>
      </c>
      <c r="J2320">
        <v>0.146651807082431</v>
      </c>
      <c r="K2320">
        <v>813.45806520122403</v>
      </c>
      <c r="M2320">
        <v>43.220987038691902</v>
      </c>
      <c r="N2320">
        <v>0.43079881860017799</v>
      </c>
      <c r="O2320">
        <v>24.050632911392398</v>
      </c>
      <c r="P2320">
        <v>807.00344431687699</v>
      </c>
    </row>
    <row r="2321" spans="1:17" hidden="1" x14ac:dyDescent="0.3">
      <c r="A2321" t="s">
        <v>4839</v>
      </c>
      <c r="B2321" t="s">
        <v>4840</v>
      </c>
      <c r="C2321" t="str">
        <f>IFERROR(VLOOKUP(Table1[[#This Row],[Ticker]],[1]!Table2[[Symbol]:[Industry]],2,FALSE),"-")</f>
        <v>-</v>
      </c>
      <c r="D2321" t="s">
        <v>139</v>
      </c>
      <c r="E2321">
        <v>240.5236788</v>
      </c>
      <c r="F2321">
        <v>59.68</v>
      </c>
      <c r="G2321">
        <v>19.530978659636499</v>
      </c>
      <c r="H2321">
        <v>2.3143236098408</v>
      </c>
      <c r="I2321">
        <v>-4.6828444415689603</v>
      </c>
      <c r="J2321">
        <v>6.2133675638293999</v>
      </c>
      <c r="K2321">
        <v>53.482806628498601</v>
      </c>
      <c r="L2321">
        <v>49.2434747525406</v>
      </c>
      <c r="M2321">
        <v>72.309922083169596</v>
      </c>
      <c r="N2321">
        <v>0.83482755123631902</v>
      </c>
      <c r="O2321">
        <v>24.8324396782841</v>
      </c>
      <c r="P2321">
        <v>61.734417344173401</v>
      </c>
      <c r="Q2321">
        <v>3.7848861711114998E-2</v>
      </c>
    </row>
    <row r="2322" spans="1:17" hidden="1" x14ac:dyDescent="0.3">
      <c r="A2322" t="s">
        <v>4841</v>
      </c>
      <c r="B2322" t="s">
        <v>4842</v>
      </c>
      <c r="C2322" t="str">
        <f>IFERROR(VLOOKUP(Table1[[#This Row],[Ticker]],[1]!Table2[[Symbol]:[Industry]],2,FALSE),"-")</f>
        <v>-</v>
      </c>
      <c r="D2322" t="s">
        <v>632</v>
      </c>
      <c r="E2322">
        <v>240.37358363999999</v>
      </c>
      <c r="F2322">
        <v>233.55</v>
      </c>
      <c r="G2322">
        <v>8.7084695086620805</v>
      </c>
      <c r="H2322">
        <v>6.6317059330038601</v>
      </c>
      <c r="I2322">
        <v>11.527779415175001</v>
      </c>
      <c r="J2322">
        <v>3.8297770007274901</v>
      </c>
      <c r="K2322">
        <v>209.21107561730099</v>
      </c>
      <c r="L2322">
        <v>193.83502175666399</v>
      </c>
      <c r="M2322">
        <v>70.249974560761302</v>
      </c>
      <c r="N2322">
        <v>0.569295383365785</v>
      </c>
      <c r="O2322">
        <v>10.370370370370299</v>
      </c>
      <c r="P2322">
        <v>46.8867924528302</v>
      </c>
      <c r="Q2322">
        <v>0.116984859333326</v>
      </c>
    </row>
    <row r="2323" spans="1:17" hidden="1" x14ac:dyDescent="0.3">
      <c r="A2323" t="s">
        <v>4843</v>
      </c>
      <c r="B2323" t="s">
        <v>4844</v>
      </c>
      <c r="C2323" t="str">
        <f>IFERROR(VLOOKUP(Table1[[#This Row],[Ticker]],[1]!Table2[[Symbol]:[Industry]],2,FALSE),"-")</f>
        <v>-</v>
      </c>
      <c r="D2323" t="s">
        <v>879</v>
      </c>
      <c r="E2323">
        <v>240.08961815999999</v>
      </c>
      <c r="F2323">
        <v>37.53</v>
      </c>
      <c r="G2323">
        <v>-15.9559065022027</v>
      </c>
      <c r="H2323">
        <v>12.9587847574004</v>
      </c>
      <c r="I2323">
        <v>-4.82511760218748</v>
      </c>
      <c r="J2323">
        <v>5.3948091415412902</v>
      </c>
      <c r="K2323">
        <v>34.212104288645001</v>
      </c>
      <c r="L2323">
        <v>32.118587220718702</v>
      </c>
      <c r="M2323">
        <v>62.709863746711598</v>
      </c>
      <c r="N2323">
        <v>0.78399024316808996</v>
      </c>
      <c r="O2323">
        <v>8.4199307220889708</v>
      </c>
      <c r="P2323">
        <v>41.409193669932101</v>
      </c>
      <c r="Q2323">
        <v>-6.5092604309219997E-3</v>
      </c>
    </row>
    <row r="2324" spans="1:17" hidden="1" x14ac:dyDescent="0.3">
      <c r="A2324" t="s">
        <v>4845</v>
      </c>
      <c r="B2324" t="s">
        <v>4846</v>
      </c>
      <c r="C2324" t="str">
        <f>IFERROR(VLOOKUP(Table1[[#This Row],[Ticker]],[1]!Table2[[Symbol]:[Industry]],2,FALSE),"-")</f>
        <v>-</v>
      </c>
      <c r="D2324" t="s">
        <v>186</v>
      </c>
      <c r="E2324">
        <v>237.89342151399899</v>
      </c>
      <c r="F2324">
        <v>27.79</v>
      </c>
      <c r="G2324">
        <v>-15.8287272000097</v>
      </c>
      <c r="H2324">
        <v>19.581716729808001</v>
      </c>
      <c r="I2324">
        <v>4.3095823267091902</v>
      </c>
      <c r="J2324">
        <v>16.3010280209458</v>
      </c>
      <c r="K2324">
        <v>22.476012713372501</v>
      </c>
      <c r="L2324">
        <v>21.980997713537899</v>
      </c>
      <c r="M2324">
        <v>79.428203607891703</v>
      </c>
      <c r="N2324">
        <v>1.8616574687801499</v>
      </c>
      <c r="O2324">
        <v>42.137459517812097</v>
      </c>
      <c r="P2324">
        <v>78.713826366559402</v>
      </c>
      <c r="Q2324">
        <v>1.1805493497884E-2</v>
      </c>
    </row>
    <row r="2325" spans="1:17" hidden="1" x14ac:dyDescent="0.3">
      <c r="A2325" t="s">
        <v>4847</v>
      </c>
      <c r="B2325" t="s">
        <v>4848</v>
      </c>
      <c r="C2325" t="str">
        <f>IFERROR(VLOOKUP(Table1[[#This Row],[Ticker]],[1]!Table2[[Symbol]:[Industry]],2,FALSE),"-")</f>
        <v>-</v>
      </c>
      <c r="D2325" t="s">
        <v>359</v>
      </c>
      <c r="E2325">
        <v>237.45260160000001</v>
      </c>
      <c r="F2325">
        <v>97.2</v>
      </c>
      <c r="G2325">
        <v>-39.630190847359898</v>
      </c>
      <c r="H2325">
        <v>-12.8000974348165</v>
      </c>
      <c r="I2325">
        <v>-22.475380079305801</v>
      </c>
      <c r="J2325">
        <v>4.5599105979565904</v>
      </c>
      <c r="M2325">
        <v>40.5697894412313</v>
      </c>
      <c r="O2325">
        <v>48.3539094650205</v>
      </c>
      <c r="P2325">
        <v>4.9676025917926703</v>
      </c>
    </row>
    <row r="2326" spans="1:17" hidden="1" x14ac:dyDescent="0.3">
      <c r="A2326" t="s">
        <v>4849</v>
      </c>
      <c r="B2326" t="s">
        <v>4850</v>
      </c>
      <c r="C2326" t="str">
        <f>IFERROR(VLOOKUP(Table1[[#This Row],[Ticker]],[1]!Table2[[Symbol]:[Industry]],2,FALSE),"-")</f>
        <v>-</v>
      </c>
      <c r="D2326" t="s">
        <v>46</v>
      </c>
      <c r="E2326">
        <v>237.00873300000001</v>
      </c>
      <c r="F2326">
        <v>208.55</v>
      </c>
      <c r="G2326">
        <v>92.242221813685603</v>
      </c>
      <c r="H2326">
        <v>15.0738797392123</v>
      </c>
      <c r="I2326">
        <v>35.944815098588997</v>
      </c>
      <c r="J2326">
        <v>-12.8513902298556</v>
      </c>
      <c r="K2326">
        <v>193.57582527353</v>
      </c>
      <c r="L2326">
        <v>161.48215263588699</v>
      </c>
      <c r="M2326">
        <v>53.083131732656199</v>
      </c>
      <c r="N2326">
        <v>5.3130644492497803</v>
      </c>
      <c r="O2326">
        <v>14.8597458643011</v>
      </c>
      <c r="P2326">
        <v>131.722222222222</v>
      </c>
      <c r="Q2326">
        <v>0.124453842629191</v>
      </c>
    </row>
    <row r="2327" spans="1:17" hidden="1" x14ac:dyDescent="0.3">
      <c r="A2327" t="s">
        <v>4851</v>
      </c>
      <c r="B2327" t="s">
        <v>4852</v>
      </c>
      <c r="C2327" t="str">
        <f>IFERROR(VLOOKUP(Table1[[#This Row],[Ticker]],[1]!Table2[[Symbol]:[Industry]],2,FALSE),"-")</f>
        <v>-</v>
      </c>
      <c r="D2327" t="s">
        <v>193</v>
      </c>
      <c r="E2327">
        <v>236.23875760000001</v>
      </c>
      <c r="F2327">
        <v>2.02</v>
      </c>
      <c r="G2327">
        <v>30.4617055603259</v>
      </c>
      <c r="H2327">
        <v>-5.4093622846354803</v>
      </c>
      <c r="I2327">
        <v>-23.320413015628901</v>
      </c>
      <c r="J2327">
        <v>-7.2819366419688798</v>
      </c>
      <c r="K2327">
        <v>2.1010339242237901</v>
      </c>
      <c r="L2327">
        <v>2.01326561076081</v>
      </c>
      <c r="M2327">
        <v>38.105643538236698</v>
      </c>
      <c r="N2327">
        <v>0.64592958404676803</v>
      </c>
      <c r="O2327">
        <v>47.029702970297002</v>
      </c>
      <c r="P2327">
        <v>77.1929824561403</v>
      </c>
      <c r="Q2327">
        <v>-3.9381630926937999E-2</v>
      </c>
    </row>
    <row r="2328" spans="1:17" hidden="1" x14ac:dyDescent="0.3">
      <c r="A2328" t="s">
        <v>4853</v>
      </c>
      <c r="B2328" t="s">
        <v>4854</v>
      </c>
      <c r="C2328" t="str">
        <f>IFERROR(VLOOKUP(Table1[[#This Row],[Ticker]],[1]!Table2[[Symbol]:[Industry]],2,FALSE),"-")</f>
        <v>-</v>
      </c>
      <c r="D2328" t="s">
        <v>229</v>
      </c>
      <c r="E2328">
        <v>235.63057793799999</v>
      </c>
      <c r="F2328">
        <v>14.98</v>
      </c>
      <c r="G2328">
        <v>85.683813588189295</v>
      </c>
      <c r="H2328">
        <v>8.9906167870635691</v>
      </c>
      <c r="I2328">
        <v>4.3303060109197196</v>
      </c>
      <c r="J2328">
        <v>7.2209574948129598</v>
      </c>
      <c r="K2328">
        <v>13.697623651861299</v>
      </c>
      <c r="L2328">
        <v>11.9152129046065</v>
      </c>
      <c r="M2328">
        <v>56.562215868621898</v>
      </c>
      <c r="N2328">
        <v>2.01478594176948</v>
      </c>
      <c r="O2328">
        <v>29.839786381842401</v>
      </c>
      <c r="P2328">
        <v>118.68613138686101</v>
      </c>
      <c r="Q2328">
        <v>3.0328438600673999E-2</v>
      </c>
    </row>
    <row r="2329" spans="1:17" hidden="1" x14ac:dyDescent="0.3">
      <c r="A2329" t="s">
        <v>4855</v>
      </c>
      <c r="B2329" t="s">
        <v>4856</v>
      </c>
      <c r="C2329" t="str">
        <f>IFERROR(VLOOKUP(Table1[[#This Row],[Ticker]],[1]!Table2[[Symbol]:[Industry]],2,FALSE),"-")</f>
        <v>-</v>
      </c>
      <c r="D2329" t="s">
        <v>306</v>
      </c>
      <c r="E2329">
        <v>235.54300000000001</v>
      </c>
      <c r="F2329">
        <v>175</v>
      </c>
      <c r="G2329">
        <v>12.4206680070932</v>
      </c>
      <c r="H2329">
        <v>-6.0476238866570604</v>
      </c>
      <c r="I2329">
        <v>-17.514650815297198</v>
      </c>
      <c r="J2329">
        <v>-4.8430658001366398</v>
      </c>
      <c r="K2329">
        <v>185.189004407304</v>
      </c>
      <c r="L2329">
        <v>176.37646313989501</v>
      </c>
      <c r="M2329">
        <v>26.527002581001199</v>
      </c>
      <c r="N2329">
        <v>0.98926928972917705</v>
      </c>
      <c r="O2329">
        <v>23.1428571428571</v>
      </c>
      <c r="P2329">
        <v>48.305084745762699</v>
      </c>
      <c r="Q2329">
        <v>0.18194188135880701</v>
      </c>
    </row>
    <row r="2330" spans="1:17" hidden="1" x14ac:dyDescent="0.3">
      <c r="A2330" t="s">
        <v>4857</v>
      </c>
      <c r="B2330" t="s">
        <v>4858</v>
      </c>
      <c r="C2330" t="str">
        <f>IFERROR(VLOOKUP(Table1[[#This Row],[Ticker]],[1]!Table2[[Symbol]:[Industry]],2,FALSE),"-")</f>
        <v>-</v>
      </c>
      <c r="D2330" t="s">
        <v>743</v>
      </c>
      <c r="E2330">
        <v>235.24006722999999</v>
      </c>
      <c r="F2330">
        <v>22.39</v>
      </c>
      <c r="G2330">
        <v>9.50687439760231</v>
      </c>
      <c r="H2330">
        <v>1.2207492948760801</v>
      </c>
      <c r="I2330">
        <v>1.1851190831475999</v>
      </c>
      <c r="J2330">
        <v>0.80547393316479099</v>
      </c>
      <c r="K2330">
        <v>21.4231534425017</v>
      </c>
      <c r="L2330">
        <v>19.614298867294501</v>
      </c>
      <c r="M2330">
        <v>52.769297021364501</v>
      </c>
      <c r="N2330">
        <v>1.06864986387216</v>
      </c>
      <c r="O2330">
        <v>3.8410004466279601</v>
      </c>
      <c r="P2330">
        <v>43.903849861816298</v>
      </c>
      <c r="Q2330">
        <v>2.7288076423579999E-3</v>
      </c>
    </row>
    <row r="2331" spans="1:17" hidden="1" x14ac:dyDescent="0.3">
      <c r="A2331" t="s">
        <v>4859</v>
      </c>
      <c r="B2331" t="s">
        <v>4860</v>
      </c>
      <c r="C2331" t="str">
        <f>IFERROR(VLOOKUP(Table1[[#This Row],[Ticker]],[1]!Table2[[Symbol]:[Industry]],2,FALSE),"-")</f>
        <v>-</v>
      </c>
      <c r="D2331" t="s">
        <v>21</v>
      </c>
      <c r="E2331">
        <v>234.927909</v>
      </c>
      <c r="F2331">
        <v>97.17</v>
      </c>
      <c r="G2331">
        <v>-24.8752016024239</v>
      </c>
      <c r="H2331">
        <v>-6.6395487888143299</v>
      </c>
      <c r="I2331">
        <v>-16.0624556748087</v>
      </c>
      <c r="J2331">
        <v>-2.1779340113728098</v>
      </c>
      <c r="K2331">
        <v>101.151662914284</v>
      </c>
      <c r="L2331">
        <v>102.06212792021699</v>
      </c>
      <c r="M2331">
        <v>51.863773514049399</v>
      </c>
      <c r="N2331">
        <v>0.29448011116022599</v>
      </c>
      <c r="O2331">
        <v>34.660903571060999</v>
      </c>
      <c r="P2331">
        <v>18.2116788321167</v>
      </c>
      <c r="Q2331">
        <v>9.3558698348261998E-2</v>
      </c>
    </row>
    <row r="2332" spans="1:17" hidden="1" x14ac:dyDescent="0.3">
      <c r="A2332" t="s">
        <v>4861</v>
      </c>
      <c r="B2332" t="s">
        <v>4862</v>
      </c>
      <c r="C2332" t="str">
        <f>IFERROR(VLOOKUP(Table1[[#This Row],[Ticker]],[1]!Table2[[Symbol]:[Industry]],2,FALSE),"-")</f>
        <v>-</v>
      </c>
      <c r="D2332" t="s">
        <v>632</v>
      </c>
      <c r="E2332">
        <v>234.48251545700001</v>
      </c>
      <c r="F2332">
        <v>180.89</v>
      </c>
      <c r="G2332">
        <v>-6.0856555439972304</v>
      </c>
      <c r="H2332">
        <v>-7.5106586367608896</v>
      </c>
      <c r="I2332">
        <v>-4.9321027617940096</v>
      </c>
      <c r="J2332">
        <v>-0.85393350088893305</v>
      </c>
      <c r="K2332">
        <v>180.62225254107099</v>
      </c>
      <c r="L2332">
        <v>165.65722688869701</v>
      </c>
      <c r="M2332">
        <v>48.027853448386303</v>
      </c>
      <c r="N2332">
        <v>0.88936306642820395</v>
      </c>
      <c r="O2332">
        <v>13.328542207971701</v>
      </c>
      <c r="P2332">
        <v>48.331283312833101</v>
      </c>
      <c r="Q2332">
        <v>-5.1465277405179999E-3</v>
      </c>
    </row>
    <row r="2333" spans="1:17" hidden="1" x14ac:dyDescent="0.3">
      <c r="A2333" t="s">
        <v>4863</v>
      </c>
      <c r="B2333" t="s">
        <v>4864</v>
      </c>
      <c r="C2333" t="str">
        <f>IFERROR(VLOOKUP(Table1[[#This Row],[Ticker]],[1]!Table2[[Symbol]:[Industry]],2,FALSE),"-")</f>
        <v>-</v>
      </c>
      <c r="D2333" t="s">
        <v>139</v>
      </c>
      <c r="E2333">
        <v>234.315</v>
      </c>
      <c r="F2333">
        <v>57.15</v>
      </c>
      <c r="G2333">
        <v>54.796910832526301</v>
      </c>
      <c r="H2333">
        <v>1.0121687914076101</v>
      </c>
      <c r="I2333">
        <v>32.904151552320997</v>
      </c>
      <c r="J2333">
        <v>-9.5501057917600496E-2</v>
      </c>
      <c r="K2333">
        <v>50.757918760664303</v>
      </c>
      <c r="L2333">
        <v>42.288589389281</v>
      </c>
      <c r="M2333">
        <v>68.552747737291398</v>
      </c>
      <c r="N2333">
        <v>0.119498945259311</v>
      </c>
      <c r="O2333">
        <v>14.278215223097099</v>
      </c>
      <c r="P2333">
        <v>95.051194539249096</v>
      </c>
      <c r="Q2333">
        <v>5.0783451186978003E-2</v>
      </c>
    </row>
    <row r="2334" spans="1:17" hidden="1" x14ac:dyDescent="0.3">
      <c r="A2334" t="s">
        <v>4865</v>
      </c>
      <c r="B2334" t="s">
        <v>4866</v>
      </c>
      <c r="C2334" t="str">
        <f>IFERROR(VLOOKUP(Table1[[#This Row],[Ticker]],[1]!Table2[[Symbol]:[Industry]],2,FALSE),"-")</f>
        <v>-</v>
      </c>
      <c r="D2334" t="s">
        <v>21</v>
      </c>
      <c r="E2334">
        <v>234.21809999999999</v>
      </c>
      <c r="F2334">
        <v>257.10000000000002</v>
      </c>
      <c r="G2334">
        <v>-50.613960952233697</v>
      </c>
      <c r="H2334">
        <v>-18.792020643929298</v>
      </c>
      <c r="I2334">
        <v>-24.045771575287102</v>
      </c>
      <c r="J2334">
        <v>-15.1513829378847</v>
      </c>
      <c r="K2334">
        <v>249.729437322118</v>
      </c>
      <c r="M2334">
        <v>60.49137704132</v>
      </c>
      <c r="N2334">
        <v>0.79092537313432798</v>
      </c>
      <c r="O2334">
        <v>30.688448074678998</v>
      </c>
      <c r="P2334">
        <v>39.690301548492201</v>
      </c>
    </row>
    <row r="2335" spans="1:17" hidden="1" x14ac:dyDescent="0.3">
      <c r="A2335" t="s">
        <v>4867</v>
      </c>
      <c r="B2335" t="s">
        <v>4868</v>
      </c>
      <c r="C2335" t="str">
        <f>IFERROR(VLOOKUP(Table1[[#This Row],[Ticker]],[1]!Table2[[Symbol]:[Industry]],2,FALSE),"-")</f>
        <v>-</v>
      </c>
      <c r="D2335" t="s">
        <v>561</v>
      </c>
      <c r="E2335">
        <v>233.93752928999999</v>
      </c>
      <c r="F2335">
        <v>386.7</v>
      </c>
      <c r="G2335">
        <v>-40.9387623450856</v>
      </c>
      <c r="H2335">
        <v>-3.6262753660468698</v>
      </c>
      <c r="I2335">
        <v>-14.6905524037298</v>
      </c>
      <c r="J2335">
        <v>2.37032745486463</v>
      </c>
      <c r="K2335">
        <v>387.66029042559899</v>
      </c>
      <c r="L2335">
        <v>391.51378044221798</v>
      </c>
      <c r="M2335">
        <v>57.061560290744701</v>
      </c>
      <c r="N2335">
        <v>1.0308920420048999</v>
      </c>
      <c r="O2335">
        <v>23.597103697956999</v>
      </c>
      <c r="P2335">
        <v>20.84375</v>
      </c>
      <c r="Q2335">
        <v>6.7687445181112998E-2</v>
      </c>
    </row>
    <row r="2336" spans="1:17" hidden="1" x14ac:dyDescent="0.3">
      <c r="A2336" t="s">
        <v>4869</v>
      </c>
      <c r="B2336" t="s">
        <v>4870</v>
      </c>
      <c r="C2336" t="str">
        <f>IFERROR(VLOOKUP(Table1[[#This Row],[Ticker]],[1]!Table2[[Symbol]:[Industry]],2,FALSE),"-")</f>
        <v>-</v>
      </c>
      <c r="D2336" t="s">
        <v>632</v>
      </c>
      <c r="E2336">
        <v>233.63293999999999</v>
      </c>
      <c r="F2336">
        <v>227</v>
      </c>
      <c r="G2336">
        <v>110.61034693777999</v>
      </c>
      <c r="H2336">
        <v>-5.4565529039610698</v>
      </c>
      <c r="I2336">
        <v>-47.433548934451103</v>
      </c>
      <c r="J2336">
        <v>-1.84110740231642</v>
      </c>
      <c r="K2336">
        <v>237.035884094452</v>
      </c>
      <c r="L2336">
        <v>192.78852389387299</v>
      </c>
      <c r="M2336">
        <v>50.677509878775901</v>
      </c>
      <c r="N2336">
        <v>1.21458333333333</v>
      </c>
      <c r="O2336">
        <v>70.044052863436093</v>
      </c>
      <c r="P2336">
        <v>177.845777233782</v>
      </c>
      <c r="Q2336">
        <v>0.131378445498748</v>
      </c>
    </row>
    <row r="2337" spans="1:17" hidden="1" x14ac:dyDescent="0.3">
      <c r="A2337" t="s">
        <v>4871</v>
      </c>
      <c r="B2337" t="s">
        <v>4872</v>
      </c>
      <c r="C2337" t="str">
        <f>IFERROR(VLOOKUP(Table1[[#This Row],[Ticker]],[1]!Table2[[Symbol]:[Industry]],2,FALSE),"-")</f>
        <v>-</v>
      </c>
      <c r="D2337" t="s">
        <v>139</v>
      </c>
      <c r="E2337">
        <v>233.53508500000001</v>
      </c>
      <c r="F2337">
        <v>14.78</v>
      </c>
      <c r="G2337">
        <v>-109.573059546485</v>
      </c>
      <c r="H2337">
        <v>-4.5502983139717301</v>
      </c>
      <c r="I2337">
        <v>-49.484519694811603</v>
      </c>
      <c r="J2337">
        <v>1.82734988667248</v>
      </c>
      <c r="K2337">
        <v>15.192470402604799</v>
      </c>
      <c r="L2337">
        <v>28.157400996439399</v>
      </c>
      <c r="M2337">
        <v>53.519257121359999</v>
      </c>
      <c r="N2337">
        <v>1.19930429880504</v>
      </c>
      <c r="O2337">
        <v>515.15561569688703</v>
      </c>
      <c r="P2337">
        <v>43.634596695821102</v>
      </c>
      <c r="Q2337">
        <v>-7.7505560975050002E-3</v>
      </c>
    </row>
    <row r="2338" spans="1:17" hidden="1" x14ac:dyDescent="0.3">
      <c r="A2338" t="s">
        <v>4873</v>
      </c>
      <c r="B2338" t="s">
        <v>4874</v>
      </c>
      <c r="C2338" t="str">
        <f>IFERROR(VLOOKUP(Table1[[#This Row],[Ticker]],[1]!Table2[[Symbol]:[Industry]],2,FALSE),"-")</f>
        <v>-</v>
      </c>
      <c r="D2338" t="s">
        <v>51</v>
      </c>
      <c r="E2338">
        <v>233.5296194</v>
      </c>
      <c r="F2338">
        <v>110.99</v>
      </c>
      <c r="G2338">
        <v>9.31665903596903</v>
      </c>
      <c r="H2338">
        <v>19.648439760567101</v>
      </c>
      <c r="I2338">
        <v>-2.7554264061184202</v>
      </c>
      <c r="J2338">
        <v>5.7547358695077904</v>
      </c>
      <c r="K2338">
        <v>94.902699139150698</v>
      </c>
      <c r="L2338">
        <v>90.325501101364495</v>
      </c>
      <c r="M2338">
        <v>78.245000848627399</v>
      </c>
      <c r="N2338">
        <v>2.8423438551169999</v>
      </c>
      <c r="O2338">
        <v>3.61293810253175</v>
      </c>
      <c r="P2338">
        <v>59.468390804597703</v>
      </c>
      <c r="Q2338">
        <v>7.5522586992397001E-2</v>
      </c>
    </row>
    <row r="2339" spans="1:17" hidden="1" x14ac:dyDescent="0.3">
      <c r="A2339" t="s">
        <v>4875</v>
      </c>
      <c r="B2339" t="s">
        <v>4876</v>
      </c>
      <c r="C2339" t="str">
        <f>IFERROR(VLOOKUP(Table1[[#This Row],[Ticker]],[1]!Table2[[Symbol]:[Industry]],2,FALSE),"-")</f>
        <v>-</v>
      </c>
      <c r="D2339" t="s">
        <v>335</v>
      </c>
      <c r="E2339">
        <v>233.49600000000001</v>
      </c>
      <c r="F2339">
        <v>138</v>
      </c>
      <c r="G2339">
        <v>100.144245242865</v>
      </c>
      <c r="H2339">
        <v>-2.1753140092371099</v>
      </c>
      <c r="I2339">
        <v>-11.8974377801686</v>
      </c>
      <c r="J2339">
        <v>-6.7105526104982198</v>
      </c>
      <c r="K2339">
        <v>140.675931906442</v>
      </c>
      <c r="L2339">
        <v>122.815338485064</v>
      </c>
      <c r="M2339">
        <v>48.447119637098503</v>
      </c>
      <c r="N2339">
        <v>0.59958217270194902</v>
      </c>
      <c r="O2339">
        <v>36.231884057971001</v>
      </c>
      <c r="P2339">
        <v>184.53608247422599</v>
      </c>
    </row>
    <row r="2340" spans="1:17" hidden="1" x14ac:dyDescent="0.3">
      <c r="A2340" t="s">
        <v>4877</v>
      </c>
      <c r="B2340" t="s">
        <v>4878</v>
      </c>
      <c r="C2340" t="str">
        <f>IFERROR(VLOOKUP(Table1[[#This Row],[Ticker]],[1]!Table2[[Symbol]:[Industry]],2,FALSE),"-")</f>
        <v>-</v>
      </c>
      <c r="D2340" t="s">
        <v>51</v>
      </c>
      <c r="E2340">
        <v>233.40555576</v>
      </c>
      <c r="F2340">
        <v>168.2</v>
      </c>
      <c r="G2340">
        <v>13.4883734174011</v>
      </c>
      <c r="H2340">
        <v>-6.11913960477413</v>
      </c>
      <c r="I2340">
        <v>11.340353946022899</v>
      </c>
      <c r="J2340">
        <v>0.36547327419345799</v>
      </c>
      <c r="K2340">
        <v>177.13311265599</v>
      </c>
      <c r="L2340">
        <v>157.17396434084901</v>
      </c>
      <c r="M2340">
        <v>41.961576431145097</v>
      </c>
      <c r="N2340">
        <v>0.74084149904798502</v>
      </c>
      <c r="O2340">
        <v>38.466111771700298</v>
      </c>
      <c r="P2340">
        <v>81.936181719848506</v>
      </c>
      <c r="Q2340">
        <v>8.6436149574148996E-2</v>
      </c>
    </row>
    <row r="2341" spans="1:17" hidden="1" x14ac:dyDescent="0.3">
      <c r="A2341" t="s">
        <v>4879</v>
      </c>
      <c r="B2341" t="s">
        <v>4880</v>
      </c>
      <c r="C2341" t="str">
        <f>IFERROR(VLOOKUP(Table1[[#This Row],[Ticker]],[1]!Table2[[Symbol]:[Industry]],2,FALSE),"-")</f>
        <v>-</v>
      </c>
      <c r="D2341" t="s">
        <v>223</v>
      </c>
      <c r="E2341">
        <v>233.29771391999901</v>
      </c>
      <c r="F2341">
        <v>298.39999999999998</v>
      </c>
      <c r="G2341">
        <v>0.44992209876077899</v>
      </c>
      <c r="H2341">
        <v>3.5769151933163301</v>
      </c>
      <c r="I2341">
        <v>-0.33039230389859098</v>
      </c>
      <c r="J2341">
        <v>-1.5436784843558899</v>
      </c>
      <c r="K2341">
        <v>286.37113213404803</v>
      </c>
      <c r="L2341">
        <v>270.54024120077599</v>
      </c>
      <c r="M2341">
        <v>53.322998730150502</v>
      </c>
      <c r="N2341">
        <v>2.24718783885131</v>
      </c>
      <c r="O2341">
        <v>20.3083109919571</v>
      </c>
      <c r="P2341">
        <v>33.392936969155102</v>
      </c>
      <c r="Q2341">
        <v>4.1028808008992002E-2</v>
      </c>
    </row>
    <row r="2342" spans="1:17" hidden="1" x14ac:dyDescent="0.3">
      <c r="A2342" t="s">
        <v>4881</v>
      </c>
      <c r="B2342" t="s">
        <v>4882</v>
      </c>
      <c r="C2342" t="str">
        <f>IFERROR(VLOOKUP(Table1[[#This Row],[Ticker]],[1]!Table2[[Symbol]:[Industry]],2,FALSE),"-")</f>
        <v>-</v>
      </c>
      <c r="D2342" t="s">
        <v>1190</v>
      </c>
      <c r="E2342">
        <v>232.83063995999899</v>
      </c>
      <c r="F2342">
        <v>538.6</v>
      </c>
      <c r="G2342">
        <v>-24.598768241597899</v>
      </c>
      <c r="H2342">
        <v>-1.9161885906779399</v>
      </c>
      <c r="I2342">
        <v>-32.926079144230897</v>
      </c>
      <c r="J2342">
        <v>-4.8789600837324301</v>
      </c>
      <c r="K2342">
        <v>547.868565980987</v>
      </c>
      <c r="L2342">
        <v>593.02192850555798</v>
      </c>
      <c r="M2342">
        <v>50.911727483062201</v>
      </c>
      <c r="N2342">
        <v>0.84186509682330102</v>
      </c>
      <c r="O2342">
        <v>84.719643520237597</v>
      </c>
      <c r="P2342">
        <v>19.423503325942299</v>
      </c>
    </row>
    <row r="2343" spans="1:17" hidden="1" x14ac:dyDescent="0.3">
      <c r="A2343" t="s">
        <v>4883</v>
      </c>
      <c r="B2343" t="s">
        <v>4884</v>
      </c>
      <c r="C2343" t="str">
        <f>IFERROR(VLOOKUP(Table1[[#This Row],[Ticker]],[1]!Table2[[Symbol]:[Industry]],2,FALSE),"-")</f>
        <v>-</v>
      </c>
      <c r="D2343" t="s">
        <v>303</v>
      </c>
      <c r="E2343">
        <v>232.08914371199899</v>
      </c>
      <c r="F2343">
        <v>134.22</v>
      </c>
      <c r="G2343">
        <v>-23.9204745677105</v>
      </c>
      <c r="H2343">
        <v>0.87081315271793602</v>
      </c>
      <c r="I2343">
        <v>-30.0277071550796</v>
      </c>
      <c r="J2343">
        <v>-1.2762278586963001</v>
      </c>
      <c r="K2343">
        <v>135.55192345080101</v>
      </c>
      <c r="L2343">
        <v>140.86787236358899</v>
      </c>
      <c r="M2343">
        <v>55.870164582455097</v>
      </c>
      <c r="N2343">
        <v>0.89639867419510599</v>
      </c>
      <c r="O2343">
        <v>36.268812397556196</v>
      </c>
      <c r="P2343">
        <v>9.4779771615008208</v>
      </c>
      <c r="Q2343">
        <v>2.5426253952840001E-2</v>
      </c>
    </row>
    <row r="2344" spans="1:17" hidden="1" x14ac:dyDescent="0.3">
      <c r="A2344" t="s">
        <v>4885</v>
      </c>
      <c r="B2344" t="s">
        <v>4886</v>
      </c>
      <c r="C2344" t="str">
        <f>IFERROR(VLOOKUP(Table1[[#This Row],[Ticker]],[1]!Table2[[Symbol]:[Industry]],2,FALSE),"-")</f>
        <v>-</v>
      </c>
      <c r="D2344" t="s">
        <v>46</v>
      </c>
      <c r="E2344">
        <v>231.86366662500001</v>
      </c>
      <c r="F2344">
        <v>301.14999999999998</v>
      </c>
      <c r="G2344">
        <v>3.5440237589231698</v>
      </c>
      <c r="H2344">
        <v>0.79484943330547697</v>
      </c>
      <c r="I2344">
        <v>16.5202531789094</v>
      </c>
      <c r="J2344">
        <v>-0.93401037468777603</v>
      </c>
      <c r="K2344">
        <v>280.963663740784</v>
      </c>
      <c r="L2344">
        <v>255.07391877161601</v>
      </c>
      <c r="M2344">
        <v>65.663690353502403</v>
      </c>
      <c r="N2344">
        <v>0.481126504655916</v>
      </c>
      <c r="O2344">
        <v>12.568487464718499</v>
      </c>
      <c r="P2344">
        <v>44.367209971236797</v>
      </c>
    </row>
    <row r="2345" spans="1:17" hidden="1" x14ac:dyDescent="0.3">
      <c r="A2345" t="s">
        <v>4887</v>
      </c>
      <c r="B2345" t="s">
        <v>4888</v>
      </c>
      <c r="C2345" t="str">
        <f>IFERROR(VLOOKUP(Table1[[#This Row],[Ticker]],[1]!Table2[[Symbol]:[Industry]],2,FALSE),"-")</f>
        <v>-</v>
      </c>
      <c r="D2345" t="s">
        <v>368</v>
      </c>
      <c r="E2345">
        <v>231.16601</v>
      </c>
      <c r="F2345">
        <v>79.180000000000007</v>
      </c>
      <c r="G2345">
        <v>-22.127863600671802</v>
      </c>
      <c r="H2345">
        <v>7.6636417492330402</v>
      </c>
      <c r="I2345">
        <v>-30.5640145284993</v>
      </c>
      <c r="J2345">
        <v>9.9006275900871703</v>
      </c>
      <c r="K2345">
        <v>74.966153360555793</v>
      </c>
      <c r="L2345">
        <v>76.709033734486397</v>
      </c>
      <c r="M2345">
        <v>70.431543546897302</v>
      </c>
      <c r="N2345">
        <v>1.87841045791093</v>
      </c>
      <c r="O2345">
        <v>36.271785804495998</v>
      </c>
      <c r="P2345">
        <v>19.067669172932298</v>
      </c>
      <c r="Q2345">
        <v>4.2643943204729001E-2</v>
      </c>
    </row>
    <row r="2346" spans="1:17" hidden="1" x14ac:dyDescent="0.3">
      <c r="A2346" t="s">
        <v>4889</v>
      </c>
      <c r="B2346" t="s">
        <v>4890</v>
      </c>
      <c r="C2346" t="str">
        <f>IFERROR(VLOOKUP(Table1[[#This Row],[Ticker]],[1]!Table2[[Symbol]:[Industry]],2,FALSE),"-")</f>
        <v>-</v>
      </c>
      <c r="D2346" t="s">
        <v>283</v>
      </c>
      <c r="E2346">
        <v>230.99928</v>
      </c>
      <c r="F2346">
        <v>150</v>
      </c>
      <c r="G2346">
        <v>-17.0737998699163</v>
      </c>
      <c r="H2346">
        <v>17.231014586422901</v>
      </c>
      <c r="I2346">
        <v>-9.6435753872252494</v>
      </c>
      <c r="J2346">
        <v>16.437041494335599</v>
      </c>
      <c r="K2346">
        <v>125.984190744259</v>
      </c>
      <c r="L2346">
        <v>131.75631029484001</v>
      </c>
      <c r="M2346">
        <v>83.438546630469602</v>
      </c>
      <c r="N2346">
        <v>2.4352713178294501</v>
      </c>
      <c r="O2346">
        <v>10.6</v>
      </c>
      <c r="P2346">
        <v>37.614678899082499</v>
      </c>
    </row>
    <row r="2347" spans="1:17" hidden="1" x14ac:dyDescent="0.3">
      <c r="A2347" t="s">
        <v>4891</v>
      </c>
      <c r="B2347" t="s">
        <v>4892</v>
      </c>
      <c r="C2347" t="str">
        <f>IFERROR(VLOOKUP(Table1[[#This Row],[Ticker]],[1]!Table2[[Symbol]:[Industry]],2,FALSE),"-")</f>
        <v>-</v>
      </c>
      <c r="D2347" t="s">
        <v>136</v>
      </c>
      <c r="E2347">
        <v>230.903775</v>
      </c>
      <c r="F2347">
        <v>225.25</v>
      </c>
      <c r="G2347">
        <v>83.045946566116996</v>
      </c>
      <c r="H2347">
        <v>-25.7714056893521</v>
      </c>
      <c r="I2347">
        <v>10.6899078323385</v>
      </c>
      <c r="J2347">
        <v>-9.2096081674529504</v>
      </c>
      <c r="K2347">
        <v>254.66902052732999</v>
      </c>
      <c r="L2347">
        <v>201.52213439817299</v>
      </c>
      <c r="M2347">
        <v>36.097981370282298</v>
      </c>
      <c r="N2347">
        <v>2.0624419396477198</v>
      </c>
      <c r="O2347">
        <v>34.517203107658098</v>
      </c>
      <c r="P2347">
        <v>130.19928461931499</v>
      </c>
      <c r="Q2347">
        <v>0.141063238306087</v>
      </c>
    </row>
    <row r="2348" spans="1:17" hidden="1" x14ac:dyDescent="0.3">
      <c r="A2348" t="s">
        <v>4893</v>
      </c>
      <c r="B2348" t="s">
        <v>4894</v>
      </c>
      <c r="C2348" t="str">
        <f>IFERROR(VLOOKUP(Table1[[#This Row],[Ticker]],[1]!Table2[[Symbol]:[Industry]],2,FALSE),"-")</f>
        <v>-</v>
      </c>
      <c r="D2348" t="s">
        <v>46</v>
      </c>
      <c r="E2348">
        <v>230.38715049999999</v>
      </c>
      <c r="F2348">
        <v>145</v>
      </c>
      <c r="G2348">
        <v>135.95542764433199</v>
      </c>
      <c r="H2348">
        <v>14.021110669201899</v>
      </c>
      <c r="I2348">
        <v>30.863412446563199</v>
      </c>
      <c r="J2348">
        <v>9.6832057425283296</v>
      </c>
      <c r="K2348">
        <v>126.75731958407</v>
      </c>
      <c r="L2348">
        <v>102.55123080499899</v>
      </c>
      <c r="M2348">
        <v>66.144946236123005</v>
      </c>
      <c r="N2348">
        <v>1.7522510538395899</v>
      </c>
      <c r="O2348">
        <v>7.9655172413793203</v>
      </c>
      <c r="P2348">
        <v>168.02218114602499</v>
      </c>
      <c r="Q2348">
        <v>6.0168303954808003E-2</v>
      </c>
    </row>
    <row r="2349" spans="1:17" hidden="1" x14ac:dyDescent="0.3">
      <c r="A2349" t="s">
        <v>4895</v>
      </c>
      <c r="B2349" t="s">
        <v>4896</v>
      </c>
      <c r="C2349" t="str">
        <f>IFERROR(VLOOKUP(Table1[[#This Row],[Ticker]],[1]!Table2[[Symbol]:[Industry]],2,FALSE),"-")</f>
        <v>-</v>
      </c>
      <c r="D2349" t="s">
        <v>54</v>
      </c>
      <c r="E2349">
        <v>229.58337570999899</v>
      </c>
      <c r="F2349">
        <v>146.68</v>
      </c>
      <c r="G2349">
        <v>15.070635915724001</v>
      </c>
      <c r="H2349">
        <v>14.378159417555</v>
      </c>
      <c r="I2349">
        <v>19.622014964460501</v>
      </c>
      <c r="J2349">
        <v>-4.3662331040351097</v>
      </c>
      <c r="K2349">
        <v>124.990458841406</v>
      </c>
      <c r="L2349">
        <v>113.366446309739</v>
      </c>
      <c r="N2349">
        <v>3.0172325889025999</v>
      </c>
      <c r="O2349">
        <v>15.216798472866</v>
      </c>
      <c r="P2349">
        <v>62.977777777777703</v>
      </c>
    </row>
    <row r="2350" spans="1:17" hidden="1" x14ac:dyDescent="0.3">
      <c r="A2350" t="s">
        <v>4897</v>
      </c>
      <c r="B2350" t="s">
        <v>4898</v>
      </c>
      <c r="C2350" t="str">
        <f>IFERROR(VLOOKUP(Table1[[#This Row],[Ticker]],[1]!Table2[[Symbol]:[Industry]],2,FALSE),"-")</f>
        <v>-</v>
      </c>
      <c r="D2350" t="s">
        <v>2474</v>
      </c>
      <c r="E2350">
        <v>229.35187020000001</v>
      </c>
      <c r="F2350">
        <v>123.85</v>
      </c>
      <c r="G2350">
        <v>60.390020972512303</v>
      </c>
      <c r="H2350">
        <v>-9.1980035499122597</v>
      </c>
      <c r="I2350">
        <v>15.774159745359499</v>
      </c>
      <c r="J2350">
        <v>2.0074578792804698</v>
      </c>
      <c r="K2350">
        <v>122.58551360783299</v>
      </c>
      <c r="M2350">
        <v>58.250541045481299</v>
      </c>
      <c r="N2350">
        <v>0.25524586449127501</v>
      </c>
      <c r="O2350">
        <v>54.945498587000401</v>
      </c>
      <c r="P2350">
        <v>99.758064516128997</v>
      </c>
    </row>
    <row r="2351" spans="1:17" hidden="1" x14ac:dyDescent="0.3">
      <c r="A2351" t="s">
        <v>4899</v>
      </c>
      <c r="B2351" t="s">
        <v>4900</v>
      </c>
      <c r="C2351" t="str">
        <f>IFERROR(VLOOKUP(Table1[[#This Row],[Ticker]],[1]!Table2[[Symbol]:[Industry]],2,FALSE),"-")</f>
        <v>-</v>
      </c>
      <c r="D2351" t="s">
        <v>412</v>
      </c>
      <c r="E2351">
        <v>229.0232312</v>
      </c>
      <c r="F2351">
        <v>176.9</v>
      </c>
      <c r="G2351">
        <v>91.186354451912194</v>
      </c>
      <c r="H2351">
        <v>31.365591271108201</v>
      </c>
      <c r="I2351">
        <v>66.347639006871105</v>
      </c>
      <c r="J2351">
        <v>13.3486352678388</v>
      </c>
      <c r="K2351">
        <v>141.79422194173401</v>
      </c>
      <c r="L2351">
        <v>113.398555738838</v>
      </c>
      <c r="M2351">
        <v>80.551500700172497</v>
      </c>
      <c r="N2351">
        <v>0.36483749149315597</v>
      </c>
      <c r="O2351">
        <v>30.016958733747799</v>
      </c>
      <c r="P2351">
        <v>132.763157894736</v>
      </c>
      <c r="Q2351">
        <v>0.12590775620401101</v>
      </c>
    </row>
    <row r="2352" spans="1:17" hidden="1" x14ac:dyDescent="0.3">
      <c r="A2352" t="s">
        <v>4901</v>
      </c>
      <c r="B2352" t="s">
        <v>4902</v>
      </c>
      <c r="C2352" t="str">
        <f>IFERROR(VLOOKUP(Table1[[#This Row],[Ticker]],[1]!Table2[[Symbol]:[Industry]],2,FALSE),"-")</f>
        <v>-</v>
      </c>
      <c r="D2352" t="s">
        <v>1848</v>
      </c>
      <c r="E2352">
        <v>228.82868731399901</v>
      </c>
      <c r="F2352">
        <v>89.78</v>
      </c>
      <c r="G2352">
        <v>94.8189199175402</v>
      </c>
      <c r="H2352">
        <v>21.076759178838198</v>
      </c>
      <c r="I2352">
        <v>67.761367568708593</v>
      </c>
      <c r="J2352">
        <v>0.82313248245506898</v>
      </c>
      <c r="K2352">
        <v>77.919696037314694</v>
      </c>
      <c r="L2352">
        <v>57.936783899517799</v>
      </c>
      <c r="M2352">
        <v>48.939543925123502</v>
      </c>
      <c r="N2352">
        <v>0.43113769853446299</v>
      </c>
      <c r="O2352">
        <v>13.8338159946536</v>
      </c>
      <c r="P2352">
        <v>172.06060606060601</v>
      </c>
      <c r="Q2352">
        <v>0.102869260738985</v>
      </c>
    </row>
    <row r="2353" spans="1:17" hidden="1" x14ac:dyDescent="0.3">
      <c r="A2353" t="s">
        <v>4903</v>
      </c>
      <c r="B2353" t="s">
        <v>4904</v>
      </c>
      <c r="C2353" t="str">
        <f>IFERROR(VLOOKUP(Table1[[#This Row],[Ticker]],[1]!Table2[[Symbol]:[Industry]],2,FALSE),"-")</f>
        <v>-</v>
      </c>
      <c r="D2353" t="s">
        <v>577</v>
      </c>
      <c r="E2353">
        <v>228.73338000000001</v>
      </c>
      <c r="F2353">
        <v>216.85</v>
      </c>
      <c r="G2353">
        <v>52.754771558655001</v>
      </c>
      <c r="H2353">
        <v>84.688636126201004</v>
      </c>
      <c r="I2353">
        <v>69.909582326709199</v>
      </c>
      <c r="J2353">
        <v>-5.8744865651639699</v>
      </c>
      <c r="K2353">
        <v>154.685816294164</v>
      </c>
      <c r="M2353">
        <v>61.972656464493198</v>
      </c>
      <c r="N2353">
        <v>2.54955305091333</v>
      </c>
      <c r="O2353">
        <v>18.515102605487598</v>
      </c>
      <c r="P2353">
        <v>171.06249999999901</v>
      </c>
    </row>
    <row r="2354" spans="1:17" hidden="1" x14ac:dyDescent="0.3">
      <c r="A2354" t="s">
        <v>4905</v>
      </c>
      <c r="B2354" t="s">
        <v>4906</v>
      </c>
      <c r="C2354" t="str">
        <f>IFERROR(VLOOKUP(Table1[[#This Row],[Ticker]],[1]!Table2[[Symbol]:[Industry]],2,FALSE),"-")</f>
        <v>-</v>
      </c>
      <c r="D2354" t="s">
        <v>632</v>
      </c>
      <c r="E2354">
        <v>228.707536</v>
      </c>
      <c r="F2354">
        <v>129.44</v>
      </c>
      <c r="G2354">
        <v>68.6718526048287</v>
      </c>
      <c r="H2354">
        <v>-18.730215088373701</v>
      </c>
      <c r="I2354">
        <v>-10.5383551966572</v>
      </c>
      <c r="J2354">
        <v>-1.1308478883191799</v>
      </c>
      <c r="K2354">
        <v>142.80523202927799</v>
      </c>
      <c r="L2354">
        <v>122.97735977183601</v>
      </c>
      <c r="M2354">
        <v>32.220989756185602</v>
      </c>
      <c r="N2354">
        <v>1.06110464104617</v>
      </c>
      <c r="O2354">
        <v>35.784919653893603</v>
      </c>
      <c r="P2354">
        <v>106.278884462151</v>
      </c>
      <c r="Q2354">
        <v>0.110044511934916</v>
      </c>
    </row>
    <row r="2355" spans="1:17" hidden="1" x14ac:dyDescent="0.3">
      <c r="A2355" t="s">
        <v>4907</v>
      </c>
      <c r="B2355" t="s">
        <v>4908</v>
      </c>
      <c r="C2355" t="str">
        <f>IFERROR(VLOOKUP(Table1[[#This Row],[Ticker]],[1]!Table2[[Symbol]:[Industry]],2,FALSE),"-")</f>
        <v>-</v>
      </c>
      <c r="E2355">
        <v>228.28006551999999</v>
      </c>
      <c r="F2355">
        <v>44.32</v>
      </c>
      <c r="G2355">
        <v>3.63822114648003</v>
      </c>
      <c r="H2355">
        <v>33.6157910979435</v>
      </c>
      <c r="I2355">
        <v>-18.583296930256701</v>
      </c>
      <c r="J2355">
        <v>8.7207657193016495</v>
      </c>
      <c r="K2355">
        <v>42.766557183518998</v>
      </c>
      <c r="L2355">
        <v>38.641651562414999</v>
      </c>
      <c r="M2355">
        <v>55.066703626755597</v>
      </c>
      <c r="N2355">
        <v>3.1686248549397602</v>
      </c>
      <c r="O2355">
        <v>24.503610108303199</v>
      </c>
      <c r="P2355">
        <v>186.48998060762699</v>
      </c>
    </row>
    <row r="2356" spans="1:17" hidden="1" x14ac:dyDescent="0.3">
      <c r="A2356" t="s">
        <v>4909</v>
      </c>
      <c r="B2356" t="s">
        <v>4910</v>
      </c>
      <c r="C2356" t="str">
        <f>IFERROR(VLOOKUP(Table1[[#This Row],[Ticker]],[1]!Table2[[Symbol]:[Industry]],2,FALSE),"-")</f>
        <v>-</v>
      </c>
      <c r="D2356" t="s">
        <v>262</v>
      </c>
      <c r="E2356">
        <v>227.92003124999999</v>
      </c>
      <c r="F2356">
        <v>3408.15</v>
      </c>
      <c r="G2356">
        <v>184.56372953642099</v>
      </c>
      <c r="H2356">
        <v>32.522326097872103</v>
      </c>
      <c r="I2356">
        <v>65.736228785788796</v>
      </c>
      <c r="J2356">
        <v>24.088636363768199</v>
      </c>
      <c r="K2356">
        <v>2537.7271869384299</v>
      </c>
      <c r="L2356">
        <v>2050.58419492967</v>
      </c>
      <c r="M2356">
        <v>93.922980580519194</v>
      </c>
      <c r="N2356">
        <v>1.0675102624938799</v>
      </c>
      <c r="O2356">
        <v>5.4281648401621703E-2</v>
      </c>
      <c r="P2356">
        <v>235.44783464566899</v>
      </c>
      <c r="Q2356">
        <v>0.148333522642044</v>
      </c>
    </row>
    <row r="2357" spans="1:17" hidden="1" x14ac:dyDescent="0.3">
      <c r="A2357" t="s">
        <v>4911</v>
      </c>
      <c r="B2357" t="s">
        <v>4912</v>
      </c>
      <c r="C2357" t="str">
        <f>IFERROR(VLOOKUP(Table1[[#This Row],[Ticker]],[1]!Table2[[Symbol]:[Industry]],2,FALSE),"-")</f>
        <v>-</v>
      </c>
      <c r="D2357" t="s">
        <v>127</v>
      </c>
      <c r="E2357">
        <v>227.78622625</v>
      </c>
      <c r="F2357">
        <v>48.71</v>
      </c>
      <c r="G2357">
        <v>26.016245242865502</v>
      </c>
      <c r="H2357">
        <v>-1.8159751568811699</v>
      </c>
      <c r="I2357">
        <v>-7.7224957132182004</v>
      </c>
      <c r="J2357">
        <v>-7.3995276160670898</v>
      </c>
      <c r="K2357">
        <v>46.8539149225861</v>
      </c>
      <c r="L2357">
        <v>41.213128857524502</v>
      </c>
      <c r="M2357">
        <v>46.806251481254002</v>
      </c>
      <c r="N2357">
        <v>0.25472963480389699</v>
      </c>
      <c r="O2357">
        <v>30.609731061383599</v>
      </c>
      <c r="Q2357">
        <v>5.3306612742598999E-2</v>
      </c>
    </row>
    <row r="2358" spans="1:17" hidden="1" x14ac:dyDescent="0.3">
      <c r="A2358" t="s">
        <v>4913</v>
      </c>
      <c r="B2358" t="s">
        <v>4914</v>
      </c>
      <c r="C2358" t="str">
        <f>IFERROR(VLOOKUP(Table1[[#This Row],[Ticker]],[1]!Table2[[Symbol]:[Industry]],2,FALSE),"-")</f>
        <v>-</v>
      </c>
      <c r="D2358" t="s">
        <v>407</v>
      </c>
      <c r="E2358">
        <v>227.68384</v>
      </c>
      <c r="F2358">
        <v>396.8</v>
      </c>
      <c r="G2358">
        <v>461.94141153667601</v>
      </c>
      <c r="H2358">
        <v>1.0071246552159401</v>
      </c>
      <c r="I2358">
        <v>71.900126027202603</v>
      </c>
      <c r="J2358">
        <v>2.2308921634211201</v>
      </c>
      <c r="K2358">
        <v>361.51034289774998</v>
      </c>
      <c r="L2358">
        <v>227.70494681777299</v>
      </c>
      <c r="M2358">
        <v>62.837801142117897</v>
      </c>
      <c r="N2358">
        <v>0.750533807829181</v>
      </c>
      <c r="O2358">
        <v>5.8467741935483701</v>
      </c>
      <c r="P2358">
        <v>491.79716629380999</v>
      </c>
    </row>
    <row r="2359" spans="1:17" hidden="1" x14ac:dyDescent="0.3">
      <c r="A2359" t="s">
        <v>4915</v>
      </c>
      <c r="B2359" t="s">
        <v>4916</v>
      </c>
      <c r="C2359" t="str">
        <f>IFERROR(VLOOKUP(Table1[[#This Row],[Ticker]],[1]!Table2[[Symbol]:[Industry]],2,FALSE),"-")</f>
        <v>-</v>
      </c>
      <c r="D2359" t="s">
        <v>133</v>
      </c>
      <c r="E2359">
        <v>227.389867898999</v>
      </c>
      <c r="F2359">
        <v>39.19</v>
      </c>
      <c r="G2359">
        <v>60.849841349921498</v>
      </c>
      <c r="H2359">
        <v>19.7558426039338</v>
      </c>
      <c r="I2359">
        <v>52.309582326709098</v>
      </c>
      <c r="J2359">
        <v>5.5574142988651198</v>
      </c>
      <c r="K2359">
        <v>32.958504202635702</v>
      </c>
      <c r="L2359">
        <v>25.859641912983498</v>
      </c>
      <c r="M2359">
        <v>76.267751247892804</v>
      </c>
      <c r="N2359">
        <v>0.84988842170564005</v>
      </c>
      <c r="O2359">
        <v>4.8992089818831399</v>
      </c>
      <c r="P2359">
        <v>117.11911357340701</v>
      </c>
      <c r="Q2359">
        <v>0.123900873443118</v>
      </c>
    </row>
    <row r="2360" spans="1:17" hidden="1" x14ac:dyDescent="0.3">
      <c r="A2360" t="s">
        <v>4917</v>
      </c>
      <c r="B2360" t="s">
        <v>4918</v>
      </c>
      <c r="C2360" t="str">
        <f>IFERROR(VLOOKUP(Table1[[#This Row],[Ticker]],[1]!Table2[[Symbol]:[Industry]],2,FALSE),"-")</f>
        <v>-</v>
      </c>
      <c r="D2360" t="s">
        <v>101</v>
      </c>
      <c r="E2360">
        <v>226.79533058000001</v>
      </c>
      <c r="F2360">
        <v>170.95</v>
      </c>
      <c r="G2360">
        <v>51.4804064305644</v>
      </c>
      <c r="H2360">
        <v>-1.9738751603162501</v>
      </c>
      <c r="I2360">
        <v>-1.8743637621759</v>
      </c>
      <c r="J2360">
        <v>-0.43896398704662998</v>
      </c>
      <c r="K2360">
        <v>174.13592618649599</v>
      </c>
      <c r="L2360">
        <v>151.84239688208399</v>
      </c>
      <c r="M2360">
        <v>48.845766593062699</v>
      </c>
      <c r="N2360">
        <v>0.51923076923076905</v>
      </c>
      <c r="O2360">
        <v>53.144194208832999</v>
      </c>
      <c r="P2360">
        <v>145.794392523364</v>
      </c>
      <c r="Q2360">
        <v>0.118781351486067</v>
      </c>
    </row>
    <row r="2361" spans="1:17" hidden="1" x14ac:dyDescent="0.3">
      <c r="A2361" t="s">
        <v>4919</v>
      </c>
      <c r="B2361" t="s">
        <v>4920</v>
      </c>
      <c r="C2361" t="str">
        <f>IFERROR(VLOOKUP(Table1[[#This Row],[Ticker]],[1]!Table2[[Symbol]:[Industry]],2,FALSE),"-")</f>
        <v>-</v>
      </c>
      <c r="D2361" t="s">
        <v>4921</v>
      </c>
      <c r="E2361">
        <v>226.48192499999999</v>
      </c>
      <c r="F2361">
        <v>101.95</v>
      </c>
      <c r="G2361">
        <v>4.64292598165187</v>
      </c>
      <c r="H2361">
        <v>28.2213185527871</v>
      </c>
      <c r="I2361">
        <v>21.797736749706001</v>
      </c>
      <c r="J2361">
        <v>-11.529904379672599</v>
      </c>
      <c r="M2361">
        <v>64.037088255512202</v>
      </c>
      <c r="O2361">
        <v>17.704757233938199</v>
      </c>
      <c r="P2361">
        <v>41.2049861495844</v>
      </c>
    </row>
    <row r="2362" spans="1:17" hidden="1" x14ac:dyDescent="0.3">
      <c r="A2362" t="s">
        <v>4922</v>
      </c>
      <c r="B2362" t="s">
        <v>4923</v>
      </c>
      <c r="C2362" t="str">
        <f>IFERROR(VLOOKUP(Table1[[#This Row],[Ticker]],[1]!Table2[[Symbol]:[Industry]],2,FALSE),"-")</f>
        <v>-</v>
      </c>
      <c r="D2362" t="s">
        <v>51</v>
      </c>
      <c r="E2362">
        <v>226.144758948</v>
      </c>
      <c r="F2362">
        <v>143.09</v>
      </c>
      <c r="G2362">
        <v>18.9637980249768</v>
      </c>
      <c r="H2362">
        <v>25.058406706498001</v>
      </c>
      <c r="I2362">
        <v>13.6478418828844</v>
      </c>
      <c r="J2362">
        <v>25.5881571129969</v>
      </c>
      <c r="K2362">
        <v>120.106667254024</v>
      </c>
      <c r="L2362">
        <v>109.976812505269</v>
      </c>
      <c r="M2362">
        <v>75.188592996267204</v>
      </c>
      <c r="N2362">
        <v>3.4754492687268899</v>
      </c>
      <c r="O2362">
        <v>6.4365084911594197</v>
      </c>
      <c r="P2362">
        <v>76.2192118226601</v>
      </c>
      <c r="Q2362">
        <v>2.5617317552726001E-2</v>
      </c>
    </row>
    <row r="2363" spans="1:17" hidden="1" x14ac:dyDescent="0.3">
      <c r="A2363" t="s">
        <v>4924</v>
      </c>
      <c r="B2363" t="s">
        <v>4925</v>
      </c>
      <c r="C2363" t="str">
        <f>IFERROR(VLOOKUP(Table1[[#This Row],[Ticker]],[1]!Table2[[Symbol]:[Industry]],2,FALSE),"-")</f>
        <v>-</v>
      </c>
      <c r="D2363" t="s">
        <v>175</v>
      </c>
      <c r="E2363">
        <v>225.84</v>
      </c>
      <c r="F2363">
        <v>28.23</v>
      </c>
      <c r="G2363">
        <v>133.97602094379999</v>
      </c>
      <c r="H2363">
        <v>-4.5653716078632796</v>
      </c>
      <c r="I2363">
        <v>11.114845484603901</v>
      </c>
      <c r="J2363">
        <v>-0.56860987922948403</v>
      </c>
      <c r="K2363">
        <v>25.4369838590593</v>
      </c>
      <c r="L2363">
        <v>21.491744734086002</v>
      </c>
      <c r="M2363">
        <v>55.990617813866201</v>
      </c>
      <c r="N2363">
        <v>1.3443023945302699</v>
      </c>
      <c r="O2363">
        <v>10.8749557208643</v>
      </c>
      <c r="P2363">
        <v>167.582938388625</v>
      </c>
      <c r="Q2363">
        <v>9.1459210305465E-2</v>
      </c>
    </row>
    <row r="2364" spans="1:17" hidden="1" x14ac:dyDescent="0.3">
      <c r="A2364" t="s">
        <v>4926</v>
      </c>
      <c r="B2364" t="s">
        <v>4927</v>
      </c>
      <c r="C2364" t="str">
        <f>IFERROR(VLOOKUP(Table1[[#This Row],[Ticker]],[1]!Table2[[Symbol]:[Industry]],2,FALSE),"-")</f>
        <v>-</v>
      </c>
      <c r="D2364" t="s">
        <v>127</v>
      </c>
      <c r="E2364">
        <v>225.63</v>
      </c>
      <c r="F2364">
        <v>250.7</v>
      </c>
      <c r="G2364">
        <v>-24.724864704778302</v>
      </c>
      <c r="H2364">
        <v>-5.26555358562603</v>
      </c>
      <c r="I2364">
        <v>-22.989009832701601</v>
      </c>
      <c r="J2364">
        <v>-1.82422332067565</v>
      </c>
      <c r="K2364">
        <v>266.02651615600399</v>
      </c>
      <c r="L2364">
        <v>266.53151498377599</v>
      </c>
      <c r="M2364">
        <v>36.210872744724803</v>
      </c>
      <c r="N2364">
        <v>0.61591636104185299</v>
      </c>
      <c r="O2364">
        <v>40.805743917032302</v>
      </c>
      <c r="P2364">
        <v>20.586820586820501</v>
      </c>
      <c r="Q2364">
        <v>1.2896255971893001E-2</v>
      </c>
    </row>
    <row r="2365" spans="1:17" hidden="1" x14ac:dyDescent="0.3">
      <c r="A2365" t="s">
        <v>4928</v>
      </c>
      <c r="B2365" t="s">
        <v>4929</v>
      </c>
      <c r="C2365" t="str">
        <f>IFERROR(VLOOKUP(Table1[[#This Row],[Ticker]],[1]!Table2[[Symbol]:[Industry]],2,FALSE),"-")</f>
        <v>-</v>
      </c>
      <c r="D2365" t="s">
        <v>3200</v>
      </c>
      <c r="E2365">
        <v>225.17326499999999</v>
      </c>
      <c r="F2365">
        <v>305</v>
      </c>
      <c r="G2365">
        <v>204.02492395113001</v>
      </c>
      <c r="H2365">
        <v>-0.47756541199839497</v>
      </c>
      <c r="I2365">
        <v>3.71126975137773</v>
      </c>
      <c r="J2365">
        <v>-4.2664116095318496</v>
      </c>
      <c r="K2365">
        <v>282.548311110768</v>
      </c>
      <c r="L2365">
        <v>253.27544043523</v>
      </c>
      <c r="M2365">
        <v>58.503490523504603</v>
      </c>
      <c r="N2365">
        <v>0.463698113207547</v>
      </c>
      <c r="O2365">
        <v>18.032786885245802</v>
      </c>
      <c r="P2365">
        <v>254.23925667828101</v>
      </c>
    </row>
    <row r="2366" spans="1:17" hidden="1" x14ac:dyDescent="0.3">
      <c r="A2366" t="s">
        <v>4930</v>
      </c>
      <c r="B2366" t="s">
        <v>4931</v>
      </c>
      <c r="C2366" t="str">
        <f>IFERROR(VLOOKUP(Table1[[#This Row],[Ticker]],[1]!Table2[[Symbol]:[Industry]],2,FALSE),"-")</f>
        <v>-</v>
      </c>
      <c r="D2366" t="s">
        <v>632</v>
      </c>
      <c r="E2366">
        <v>224.73898</v>
      </c>
      <c r="F2366">
        <v>113.39</v>
      </c>
      <c r="G2366">
        <v>47.454643991888197</v>
      </c>
      <c r="H2366">
        <v>23.430672122241599</v>
      </c>
      <c r="I2366">
        <v>8.1195141888632598</v>
      </c>
      <c r="J2366">
        <v>15.181304395288</v>
      </c>
      <c r="K2366">
        <v>90.030608618440894</v>
      </c>
      <c r="L2366">
        <v>80.360292164608694</v>
      </c>
      <c r="M2366">
        <v>71.351077165971304</v>
      </c>
      <c r="N2366">
        <v>2.4073660716557401</v>
      </c>
      <c r="O2366">
        <v>12.884734103536401</v>
      </c>
      <c r="P2366">
        <v>90.988714839144293</v>
      </c>
      <c r="Q2366">
        <v>7.6104601922776002E-2</v>
      </c>
    </row>
    <row r="2367" spans="1:17" hidden="1" x14ac:dyDescent="0.3">
      <c r="A2367" t="s">
        <v>4932</v>
      </c>
      <c r="B2367" t="s">
        <v>3596</v>
      </c>
      <c r="C2367" t="str">
        <f>IFERROR(VLOOKUP(Table1[[#This Row],[Ticker]],[1]!Table2[[Symbol]:[Industry]],2,FALSE),"-")</f>
        <v>-</v>
      </c>
      <c r="D2367" t="s">
        <v>1374</v>
      </c>
      <c r="E2367">
        <v>224.68801500000001</v>
      </c>
      <c r="F2367">
        <v>142.65</v>
      </c>
      <c r="G2367">
        <v>0.53729825931896902</v>
      </c>
      <c r="H2367">
        <v>4.9127886429694696</v>
      </c>
      <c r="I2367">
        <v>10.7521066383537</v>
      </c>
      <c r="J2367">
        <v>5.1524557907257398</v>
      </c>
      <c r="K2367">
        <v>127.416766767601</v>
      </c>
      <c r="L2367">
        <v>117.76832527649201</v>
      </c>
      <c r="M2367">
        <v>75.076196842231795</v>
      </c>
      <c r="N2367">
        <v>1.0214647923328499</v>
      </c>
      <c r="O2367">
        <v>4.3112513144058804</v>
      </c>
      <c r="P2367">
        <v>44.309559939301899</v>
      </c>
      <c r="Q2367">
        <v>3.5336291318062998E-2</v>
      </c>
    </row>
    <row r="2368" spans="1:17" hidden="1" x14ac:dyDescent="0.3">
      <c r="A2368" t="s">
        <v>4933</v>
      </c>
      <c r="B2368" t="s">
        <v>4934</v>
      </c>
      <c r="C2368" t="str">
        <f>IFERROR(VLOOKUP(Table1[[#This Row],[Ticker]],[1]!Table2[[Symbol]:[Industry]],2,FALSE),"-")</f>
        <v>-</v>
      </c>
      <c r="D2368" t="s">
        <v>163</v>
      </c>
      <c r="E2368">
        <v>224.64508518400001</v>
      </c>
      <c r="F2368">
        <v>97.28</v>
      </c>
      <c r="G2368">
        <v>128.04456337648099</v>
      </c>
      <c r="H2368">
        <v>11.5413453883772</v>
      </c>
      <c r="I2368">
        <v>68.723897487980494</v>
      </c>
      <c r="J2368">
        <v>7.8392815507780398</v>
      </c>
      <c r="K2368">
        <v>82.827276955995202</v>
      </c>
      <c r="L2368">
        <v>66.792396082974406</v>
      </c>
      <c r="M2368">
        <v>75.112253984034695</v>
      </c>
      <c r="N2368">
        <v>1.0920742604664</v>
      </c>
      <c r="O2368">
        <v>1.74753289473683</v>
      </c>
      <c r="P2368">
        <v>166.52054794520501</v>
      </c>
      <c r="Q2368">
        <v>0.16726366387703001</v>
      </c>
    </row>
    <row r="2369" spans="1:17" hidden="1" x14ac:dyDescent="0.3">
      <c r="A2369" t="s">
        <v>4935</v>
      </c>
      <c r="B2369" t="s">
        <v>4936</v>
      </c>
      <c r="C2369" t="str">
        <f>IFERROR(VLOOKUP(Table1[[#This Row],[Ticker]],[1]!Table2[[Symbol]:[Industry]],2,FALSE),"-")</f>
        <v>-</v>
      </c>
      <c r="D2369" t="s">
        <v>127</v>
      </c>
      <c r="E2369">
        <v>223.528988634</v>
      </c>
      <c r="F2369">
        <v>24.78</v>
      </c>
      <c r="G2369">
        <v>157.282136320501</v>
      </c>
      <c r="H2369">
        <v>35.916690673062199</v>
      </c>
      <c r="I2369">
        <v>27.6161568036717</v>
      </c>
      <c r="J2369">
        <v>16.649876253426701</v>
      </c>
      <c r="K2369">
        <v>18.904893300107101</v>
      </c>
      <c r="L2369">
        <v>15.383273550595399</v>
      </c>
      <c r="M2369">
        <v>75.926945773181799</v>
      </c>
      <c r="N2369">
        <v>1.3492353121403999</v>
      </c>
      <c r="O2369">
        <v>0.96852300242129497</v>
      </c>
      <c r="P2369">
        <v>191.529411764705</v>
      </c>
      <c r="Q2369">
        <v>6.7678645769070997E-2</v>
      </c>
    </row>
    <row r="2370" spans="1:17" hidden="1" x14ac:dyDescent="0.3">
      <c r="A2370" t="s">
        <v>4937</v>
      </c>
      <c r="B2370" t="s">
        <v>4938</v>
      </c>
      <c r="C2370" t="str">
        <f>IFERROR(VLOOKUP(Table1[[#This Row],[Ticker]],[1]!Table2[[Symbol]:[Industry]],2,FALSE),"-")</f>
        <v>-</v>
      </c>
      <c r="D2370" t="s">
        <v>2583</v>
      </c>
      <c r="E2370">
        <v>223.37766287100001</v>
      </c>
      <c r="F2370">
        <v>16.97</v>
      </c>
      <c r="G2370">
        <v>33.481573234071497</v>
      </c>
      <c r="H2370">
        <v>26.673606854072201</v>
      </c>
      <c r="I2370">
        <v>-15.451660321458499</v>
      </c>
      <c r="J2370">
        <v>12.016588290882</v>
      </c>
      <c r="K2370">
        <v>15.8406833273418</v>
      </c>
      <c r="L2370">
        <v>15.4140915168036</v>
      </c>
      <c r="M2370">
        <v>59.590465276593001</v>
      </c>
      <c r="N2370">
        <v>1.02191437428267</v>
      </c>
      <c r="O2370">
        <v>15.497937536829699</v>
      </c>
      <c r="P2370">
        <v>69.584492727124598</v>
      </c>
      <c r="Q2370">
        <v>7.4578107342553004E-2</v>
      </c>
    </row>
    <row r="2371" spans="1:17" hidden="1" x14ac:dyDescent="0.3">
      <c r="A2371" t="s">
        <v>4939</v>
      </c>
      <c r="B2371" t="s">
        <v>4940</v>
      </c>
      <c r="C2371" t="str">
        <f>IFERROR(VLOOKUP(Table1[[#This Row],[Ticker]],[1]!Table2[[Symbol]:[Industry]],2,FALSE),"-")</f>
        <v>-</v>
      </c>
      <c r="D2371" t="s">
        <v>121</v>
      </c>
      <c r="E2371">
        <v>223.29463000000001</v>
      </c>
      <c r="F2371">
        <v>312.64999999999998</v>
      </c>
      <c r="G2371">
        <v>89.393894611729493</v>
      </c>
      <c r="H2371">
        <v>5.28784046718176</v>
      </c>
      <c r="I2371">
        <v>4.1120580658421897</v>
      </c>
      <c r="J2371">
        <v>5.8491976453623504</v>
      </c>
      <c r="K2371">
        <v>281.04351358678298</v>
      </c>
      <c r="L2371">
        <v>245.23998914921299</v>
      </c>
      <c r="M2371">
        <v>77.274779990856302</v>
      </c>
      <c r="N2371">
        <v>0.55434944237918204</v>
      </c>
      <c r="O2371">
        <v>33.6798336798336</v>
      </c>
      <c r="P2371">
        <v>203.54368932038801</v>
      </c>
    </row>
    <row r="2372" spans="1:17" hidden="1" x14ac:dyDescent="0.3">
      <c r="A2372" t="s">
        <v>4941</v>
      </c>
      <c r="B2372" t="s">
        <v>4942</v>
      </c>
      <c r="C2372" t="str">
        <f>IFERROR(VLOOKUP(Table1[[#This Row],[Ticker]],[1]!Table2[[Symbol]:[Industry]],2,FALSE),"-")</f>
        <v>-</v>
      </c>
      <c r="D2372" t="s">
        <v>785</v>
      </c>
      <c r="E2372">
        <v>223.04620800000001</v>
      </c>
      <c r="F2372">
        <v>150.87</v>
      </c>
      <c r="G2372">
        <v>-12.2183278565496</v>
      </c>
      <c r="H2372">
        <v>-0.79580053141177998</v>
      </c>
      <c r="I2372">
        <v>-3.6908283821438501</v>
      </c>
      <c r="J2372">
        <v>6.60976498298891</v>
      </c>
      <c r="K2372">
        <v>140.98394258801201</v>
      </c>
      <c r="L2372">
        <v>138.86489151790599</v>
      </c>
      <c r="M2372">
        <v>61.671379072843898</v>
      </c>
      <c r="N2372">
        <v>1.7026941706112</v>
      </c>
      <c r="O2372">
        <v>22.1250082852787</v>
      </c>
      <c r="P2372">
        <v>33.572377158034499</v>
      </c>
      <c r="Q2372">
        <v>8.5831625806577994E-2</v>
      </c>
    </row>
    <row r="2373" spans="1:17" hidden="1" x14ac:dyDescent="0.3">
      <c r="A2373" t="s">
        <v>4943</v>
      </c>
      <c r="B2373" t="s">
        <v>4944</v>
      </c>
      <c r="C2373" t="str">
        <f>IFERROR(VLOOKUP(Table1[[#This Row],[Ticker]],[1]!Table2[[Symbol]:[Industry]],2,FALSE),"-")</f>
        <v>-</v>
      </c>
      <c r="D2373" t="s">
        <v>632</v>
      </c>
      <c r="E2373">
        <v>222.613077777</v>
      </c>
      <c r="F2373">
        <v>140.37</v>
      </c>
      <c r="G2373">
        <v>23.219490608187201</v>
      </c>
      <c r="H2373">
        <v>17.2150861228459</v>
      </c>
      <c r="I2373">
        <v>18.854819834724701</v>
      </c>
      <c r="J2373">
        <v>1.5014393607619601</v>
      </c>
      <c r="K2373">
        <v>124.62376561911501</v>
      </c>
      <c r="L2373">
        <v>117.143187741346</v>
      </c>
      <c r="M2373">
        <v>76.980652451691995</v>
      </c>
      <c r="N2373">
        <v>0.52356265341373898</v>
      </c>
      <c r="O2373">
        <v>15.402151456864001</v>
      </c>
      <c r="P2373">
        <v>64.175438596491205</v>
      </c>
      <c r="Q2373">
        <v>9.4037549082141E-2</v>
      </c>
    </row>
    <row r="2374" spans="1:17" hidden="1" x14ac:dyDescent="0.3">
      <c r="A2374" t="s">
        <v>4945</v>
      </c>
      <c r="B2374" t="s">
        <v>4946</v>
      </c>
      <c r="C2374" t="str">
        <f>IFERROR(VLOOKUP(Table1[[#This Row],[Ticker]],[1]!Table2[[Symbol]:[Industry]],2,FALSE),"-")</f>
        <v>-</v>
      </c>
      <c r="D2374" t="s">
        <v>92</v>
      </c>
      <c r="E2374">
        <v>222.49785600000001</v>
      </c>
      <c r="F2374">
        <v>55.58</v>
      </c>
      <c r="G2374">
        <v>59.191864290484602</v>
      </c>
      <c r="H2374">
        <v>-6.6465069293779804</v>
      </c>
      <c r="I2374">
        <v>20.424804513913699</v>
      </c>
      <c r="J2374">
        <v>6.6704390866330403</v>
      </c>
      <c r="K2374">
        <v>48.679556928500503</v>
      </c>
      <c r="L2374">
        <v>41.439652978211697</v>
      </c>
      <c r="M2374">
        <v>60.396720696705898</v>
      </c>
      <c r="N2374">
        <v>1.79260822296494</v>
      </c>
      <c r="O2374">
        <v>6.8729758906081297</v>
      </c>
      <c r="P2374">
        <v>126.85714285714199</v>
      </c>
      <c r="Q2374">
        <v>0.12229220175912101</v>
      </c>
    </row>
    <row r="2375" spans="1:17" hidden="1" x14ac:dyDescent="0.3">
      <c r="A2375" t="s">
        <v>4947</v>
      </c>
      <c r="B2375" t="s">
        <v>4948</v>
      </c>
      <c r="C2375" t="str">
        <f>IFERROR(VLOOKUP(Table1[[#This Row],[Ticker]],[1]!Table2[[Symbol]:[Industry]],2,FALSE),"-")</f>
        <v>-</v>
      </c>
      <c r="D2375" t="s">
        <v>1539</v>
      </c>
      <c r="E2375">
        <v>221.45565644000001</v>
      </c>
      <c r="F2375">
        <v>140.19</v>
      </c>
      <c r="G2375">
        <v>67.123327675028193</v>
      </c>
      <c r="H2375">
        <v>-1.31798263899384</v>
      </c>
      <c r="I2375">
        <v>9.5339196874211094</v>
      </c>
      <c r="J2375">
        <v>-0.35218609568040798</v>
      </c>
      <c r="K2375">
        <v>132.91202657567399</v>
      </c>
      <c r="L2375">
        <v>111.96221914673001</v>
      </c>
      <c r="M2375">
        <v>55.362454620782103</v>
      </c>
      <c r="N2375">
        <v>0.52494696434880295</v>
      </c>
      <c r="O2375">
        <v>15.0652685640915</v>
      </c>
      <c r="P2375">
        <v>122.98247703504001</v>
      </c>
      <c r="Q2375">
        <v>9.8095738952841002E-2</v>
      </c>
    </row>
    <row r="2376" spans="1:17" hidden="1" x14ac:dyDescent="0.3">
      <c r="A2376" t="s">
        <v>4949</v>
      </c>
      <c r="B2376" t="s">
        <v>4950</v>
      </c>
      <c r="C2376" t="str">
        <f>IFERROR(VLOOKUP(Table1[[#This Row],[Ticker]],[1]!Table2[[Symbol]:[Industry]],2,FALSE),"-")</f>
        <v>-</v>
      </c>
      <c r="D2376" t="s">
        <v>72</v>
      </c>
      <c r="E2376">
        <v>221.40198989999999</v>
      </c>
      <c r="F2376">
        <v>118.79</v>
      </c>
      <c r="G2376">
        <v>344.12918284002399</v>
      </c>
      <c r="H2376">
        <v>72.392838660669796</v>
      </c>
      <c r="I2376">
        <v>163.554869964408</v>
      </c>
      <c r="J2376">
        <v>20.377843434477501</v>
      </c>
      <c r="K2376">
        <v>79.199746461184503</v>
      </c>
      <c r="L2376">
        <v>60.613178262476602</v>
      </c>
      <c r="M2376">
        <v>96.609907984396699</v>
      </c>
      <c r="N2376">
        <v>1.74541059642302</v>
      </c>
      <c r="O2376">
        <v>0</v>
      </c>
      <c r="P2376">
        <v>395.21916736874903</v>
      </c>
      <c r="Q2376">
        <v>0.26703817716556499</v>
      </c>
    </row>
    <row r="2377" spans="1:17" hidden="1" x14ac:dyDescent="0.3">
      <c r="A2377" t="s">
        <v>4951</v>
      </c>
      <c r="B2377" t="s">
        <v>4952</v>
      </c>
      <c r="C2377" t="str">
        <f>IFERROR(VLOOKUP(Table1[[#This Row],[Ticker]],[1]!Table2[[Symbol]:[Industry]],2,FALSE),"-")</f>
        <v>-</v>
      </c>
      <c r="D2377" t="s">
        <v>163</v>
      </c>
      <c r="E2377">
        <v>221.28174749999999</v>
      </c>
      <c r="F2377">
        <v>241.35</v>
      </c>
      <c r="G2377">
        <v>55.512908837335601</v>
      </c>
      <c r="H2377">
        <v>5.6494673503119897</v>
      </c>
      <c r="I2377">
        <v>22.093806080732602</v>
      </c>
      <c r="J2377">
        <v>-3.46136599778808</v>
      </c>
      <c r="K2377">
        <v>215.081796222055</v>
      </c>
      <c r="L2377">
        <v>194.79192506829199</v>
      </c>
      <c r="M2377">
        <v>73.236068527873101</v>
      </c>
      <c r="N2377">
        <v>1.5532941113946399</v>
      </c>
      <c r="O2377">
        <v>21.814791796146601</v>
      </c>
      <c r="P2377">
        <v>87.674961119751103</v>
      </c>
      <c r="Q2377">
        <v>0.113804949103031</v>
      </c>
    </row>
    <row r="2378" spans="1:17" hidden="1" x14ac:dyDescent="0.3">
      <c r="A2378" t="s">
        <v>4953</v>
      </c>
      <c r="B2378" t="s">
        <v>4954</v>
      </c>
      <c r="C2378" t="str">
        <f>IFERROR(VLOOKUP(Table1[[#This Row],[Ticker]],[1]!Table2[[Symbol]:[Industry]],2,FALSE),"-")</f>
        <v>-</v>
      </c>
      <c r="D2378" t="s">
        <v>72</v>
      </c>
      <c r="E2378">
        <v>220.973255532</v>
      </c>
      <c r="F2378">
        <v>79.62</v>
      </c>
      <c r="G2378">
        <v>87.982822534247205</v>
      </c>
      <c r="H2378">
        <v>7.0991435578150499</v>
      </c>
      <c r="I2378">
        <v>51.464004464527903</v>
      </c>
      <c r="J2378">
        <v>9.2482053687524601</v>
      </c>
      <c r="K2378">
        <v>64.801111094417493</v>
      </c>
      <c r="L2378">
        <v>53.913492559456103</v>
      </c>
      <c r="M2378">
        <v>86.176942313289004</v>
      </c>
      <c r="N2378">
        <v>0.38605485156862102</v>
      </c>
      <c r="O2378">
        <v>0</v>
      </c>
      <c r="P2378">
        <v>133.48973607038101</v>
      </c>
      <c r="Q2378">
        <v>0.124829685192573</v>
      </c>
    </row>
    <row r="2379" spans="1:17" hidden="1" x14ac:dyDescent="0.3">
      <c r="A2379" t="s">
        <v>4955</v>
      </c>
      <c r="B2379" t="s">
        <v>4956</v>
      </c>
      <c r="C2379" t="str">
        <f>IFERROR(VLOOKUP(Table1[[#This Row],[Ticker]],[1]!Table2[[Symbol]:[Industry]],2,FALSE),"-")</f>
        <v>-</v>
      </c>
      <c r="D2379" t="s">
        <v>139</v>
      </c>
      <c r="E2379">
        <v>220.00414799999999</v>
      </c>
      <c r="F2379">
        <v>126.1</v>
      </c>
      <c r="G2379">
        <v>-24.022771123059702</v>
      </c>
      <c r="H2379">
        <v>-16.606575589356702</v>
      </c>
      <c r="I2379">
        <v>13.021887516403201</v>
      </c>
      <c r="J2379">
        <v>-3.3432447866846302</v>
      </c>
      <c r="K2379">
        <v>115.802637990229</v>
      </c>
      <c r="L2379">
        <v>101.436218511321</v>
      </c>
      <c r="M2379">
        <v>53.563428933373402</v>
      </c>
      <c r="N2379">
        <v>0.18581257991840699</v>
      </c>
      <c r="O2379">
        <v>22.823156225218</v>
      </c>
      <c r="P2379">
        <v>79.629629629629605</v>
      </c>
      <c r="Q2379">
        <v>6.7678398642507007E-2</v>
      </c>
    </row>
    <row r="2380" spans="1:17" hidden="1" x14ac:dyDescent="0.3">
      <c r="A2380" t="s">
        <v>4957</v>
      </c>
      <c r="B2380" t="s">
        <v>4958</v>
      </c>
      <c r="C2380" t="str">
        <f>IFERROR(VLOOKUP(Table1[[#This Row],[Ticker]],[1]!Table2[[Symbol]:[Industry]],2,FALSE),"-")</f>
        <v>-</v>
      </c>
      <c r="D2380" t="s">
        <v>186</v>
      </c>
      <c r="E2380">
        <v>219.8550405</v>
      </c>
      <c r="F2380">
        <v>146.5</v>
      </c>
      <c r="G2380">
        <v>0.94781667143701698</v>
      </c>
      <c r="H2380">
        <v>-14.7622866846179</v>
      </c>
      <c r="I2380">
        <v>-10.645910899564401</v>
      </c>
      <c r="J2380">
        <v>-3.6570312724837599</v>
      </c>
      <c r="K2380">
        <v>154.39048121652399</v>
      </c>
      <c r="L2380">
        <v>141.958356678038</v>
      </c>
      <c r="M2380">
        <v>34.786613743364697</v>
      </c>
      <c r="N2380">
        <v>0.823893805309734</v>
      </c>
      <c r="O2380">
        <v>22.866894197952199</v>
      </c>
      <c r="P2380">
        <v>39.523809523809497</v>
      </c>
      <c r="Q2380">
        <v>0.13107701669809599</v>
      </c>
    </row>
    <row r="2381" spans="1:17" hidden="1" x14ac:dyDescent="0.3">
      <c r="A2381" t="s">
        <v>4959</v>
      </c>
      <c r="B2381" t="s">
        <v>4960</v>
      </c>
      <c r="C2381" t="str">
        <f>IFERROR(VLOOKUP(Table1[[#This Row],[Ticker]],[1]!Table2[[Symbol]:[Industry]],2,FALSE),"-")</f>
        <v>-</v>
      </c>
      <c r="D2381" t="s">
        <v>528</v>
      </c>
      <c r="E2381">
        <v>219.71646820000001</v>
      </c>
      <c r="F2381">
        <v>49.51</v>
      </c>
      <c r="G2381">
        <v>26.327210542550102</v>
      </c>
      <c r="H2381">
        <v>-14.2966745124575</v>
      </c>
      <c r="I2381">
        <v>-13.0832377516557</v>
      </c>
      <c r="J2381">
        <v>-2.4288777827288399</v>
      </c>
      <c r="K2381">
        <v>49.917415461199099</v>
      </c>
      <c r="L2381">
        <v>45.482481419781003</v>
      </c>
      <c r="M2381">
        <v>48.418343749330297</v>
      </c>
      <c r="N2381">
        <v>0.274770980591309</v>
      </c>
      <c r="O2381">
        <v>22.500504948495202</v>
      </c>
      <c r="P2381">
        <v>69.8456260720411</v>
      </c>
      <c r="Q2381">
        <v>7.2341457888645003E-2</v>
      </c>
    </row>
    <row r="2382" spans="1:17" hidden="1" x14ac:dyDescent="0.3">
      <c r="A2382" t="s">
        <v>4961</v>
      </c>
      <c r="B2382" t="s">
        <v>4962</v>
      </c>
      <c r="C2382" t="str">
        <f>IFERROR(VLOOKUP(Table1[[#This Row],[Ticker]],[1]!Table2[[Symbol]:[Industry]],2,FALSE),"-")</f>
        <v>-</v>
      </c>
      <c r="D2382" t="s">
        <v>368</v>
      </c>
      <c r="E2382">
        <v>219.511709</v>
      </c>
      <c r="F2382">
        <v>74.569999999999993</v>
      </c>
      <c r="G2382">
        <v>26.639523312120499</v>
      </c>
      <c r="H2382">
        <v>-10.1955907984256</v>
      </c>
      <c r="I2382">
        <v>-12.874973440218101</v>
      </c>
      <c r="J2382">
        <v>-2.4638180114505301</v>
      </c>
      <c r="K2382">
        <v>79.344832233867905</v>
      </c>
      <c r="L2382">
        <v>73.866385657167399</v>
      </c>
      <c r="M2382">
        <v>43.795085378236401</v>
      </c>
      <c r="N2382">
        <v>0.84505103545953997</v>
      </c>
      <c r="O2382">
        <v>30.548477940190399</v>
      </c>
      <c r="P2382">
        <v>64.613686534216299</v>
      </c>
      <c r="Q2382">
        <v>3.8567353535976998E-2</v>
      </c>
    </row>
    <row r="2383" spans="1:17" hidden="1" x14ac:dyDescent="0.3">
      <c r="A2383" t="s">
        <v>4963</v>
      </c>
      <c r="B2383" t="s">
        <v>4964</v>
      </c>
      <c r="C2383" t="str">
        <f>IFERROR(VLOOKUP(Table1[[#This Row],[Ticker]],[1]!Table2[[Symbol]:[Industry]],2,FALSE),"-")</f>
        <v>-</v>
      </c>
      <c r="D2383" t="s">
        <v>1374</v>
      </c>
      <c r="E2383">
        <v>218.757331905</v>
      </c>
      <c r="F2383">
        <v>210.35</v>
      </c>
      <c r="G2383">
        <v>44.853547568446899</v>
      </c>
      <c r="H2383">
        <v>-6.1042129184331904</v>
      </c>
      <c r="I2383">
        <v>-5.4342433261531902</v>
      </c>
      <c r="J2383">
        <v>7.8500480326582904</v>
      </c>
      <c r="K2383">
        <v>188.606901032293</v>
      </c>
      <c r="L2383">
        <v>173.53914735322201</v>
      </c>
      <c r="M2383">
        <v>72.292254221201702</v>
      </c>
      <c r="N2383">
        <v>0.53676773420809598</v>
      </c>
      <c r="O2383">
        <v>18.302828618968299</v>
      </c>
      <c r="P2383">
        <v>90.1898734177215</v>
      </c>
      <c r="Q2383">
        <v>4.3007502348856003E-2</v>
      </c>
    </row>
    <row r="2384" spans="1:17" hidden="1" x14ac:dyDescent="0.3">
      <c r="A2384" t="s">
        <v>4965</v>
      </c>
      <c r="B2384" t="s">
        <v>4966</v>
      </c>
      <c r="C2384" t="str">
        <f>IFERROR(VLOOKUP(Table1[[#This Row],[Ticker]],[1]!Table2[[Symbol]:[Industry]],2,FALSE),"-")</f>
        <v>-</v>
      </c>
      <c r="D2384" t="s">
        <v>300</v>
      </c>
      <c r="E2384">
        <v>218.25527500799899</v>
      </c>
      <c r="F2384">
        <v>47.93</v>
      </c>
      <c r="G2384">
        <v>-40.400734227085799</v>
      </c>
      <c r="H2384">
        <v>-15.2487713782553</v>
      </c>
      <c r="I2384">
        <v>-42.719924862200401</v>
      </c>
      <c r="J2384">
        <v>-6.7548629092499901</v>
      </c>
      <c r="K2384">
        <v>53.076944902520403</v>
      </c>
      <c r="L2384">
        <v>57.381214589590499</v>
      </c>
      <c r="M2384">
        <v>32.077835813668202</v>
      </c>
      <c r="N2384">
        <v>0.67283916806411304</v>
      </c>
      <c r="O2384">
        <v>108.011683705403</v>
      </c>
      <c r="P2384">
        <v>7.9504504504504601</v>
      </c>
      <c r="Q2384">
        <v>9.9762962534255997E-2</v>
      </c>
    </row>
    <row r="2385" spans="1:17" hidden="1" x14ac:dyDescent="0.3">
      <c r="A2385" t="s">
        <v>4967</v>
      </c>
      <c r="B2385" t="s">
        <v>4968</v>
      </c>
      <c r="C2385" t="str">
        <f>IFERROR(VLOOKUP(Table1[[#This Row],[Ticker]],[1]!Table2[[Symbol]:[Industry]],2,FALSE),"-")</f>
        <v>-</v>
      </c>
      <c r="D2385" t="s">
        <v>577</v>
      </c>
      <c r="E2385">
        <v>218.04659119499999</v>
      </c>
      <c r="F2385">
        <v>214.95</v>
      </c>
      <c r="G2385">
        <v>139.25222646352199</v>
      </c>
      <c r="H2385">
        <v>7.2786102885106096</v>
      </c>
      <c r="I2385">
        <v>54.901395192206202</v>
      </c>
      <c r="J2385">
        <v>9.0527892733028192</v>
      </c>
      <c r="K2385">
        <v>194.62766257208801</v>
      </c>
      <c r="L2385">
        <v>154.963583567607</v>
      </c>
      <c r="M2385">
        <v>68.810212291194404</v>
      </c>
      <c r="N2385">
        <v>0.32106757524134</v>
      </c>
      <c r="O2385">
        <v>7.1644568504303399</v>
      </c>
      <c r="P2385">
        <v>183.57519788918199</v>
      </c>
      <c r="Q2385">
        <v>0.13075260262357</v>
      </c>
    </row>
    <row r="2386" spans="1:17" hidden="1" x14ac:dyDescent="0.3">
      <c r="A2386" t="s">
        <v>4969</v>
      </c>
      <c r="B2386" t="s">
        <v>4970</v>
      </c>
      <c r="C2386" t="str">
        <f>IFERROR(VLOOKUP(Table1[[#This Row],[Ticker]],[1]!Table2[[Symbol]:[Industry]],2,FALSE),"-")</f>
        <v>-</v>
      </c>
      <c r="D2386" t="s">
        <v>1374</v>
      </c>
      <c r="E2386">
        <v>217.69621649999999</v>
      </c>
      <c r="F2386">
        <v>123.06</v>
      </c>
      <c r="G2386">
        <v>11.9184387912526</v>
      </c>
      <c r="H2386">
        <v>10.9159800900829</v>
      </c>
      <c r="I2386">
        <v>0.98034931346014098</v>
      </c>
      <c r="J2386">
        <v>10.2487184455295</v>
      </c>
      <c r="K2386">
        <v>108.968692257218</v>
      </c>
      <c r="L2386">
        <v>105.558589283725</v>
      </c>
      <c r="M2386">
        <v>82.590282650230705</v>
      </c>
      <c r="N2386">
        <v>1.96456181058136</v>
      </c>
      <c r="O2386">
        <v>12.790508694945499</v>
      </c>
      <c r="P2386">
        <v>42.183708838821502</v>
      </c>
      <c r="Q2386">
        <v>-1.293476718959E-3</v>
      </c>
    </row>
    <row r="2387" spans="1:17" hidden="1" x14ac:dyDescent="0.3">
      <c r="A2387" t="s">
        <v>4971</v>
      </c>
      <c r="B2387" t="s">
        <v>4972</v>
      </c>
      <c r="C2387" t="str">
        <f>IFERROR(VLOOKUP(Table1[[#This Row],[Ticker]],[1]!Table2[[Symbol]:[Industry]],2,FALSE),"-")</f>
        <v>-</v>
      </c>
      <c r="D2387" t="s">
        <v>938</v>
      </c>
      <c r="E2387">
        <v>217.488</v>
      </c>
      <c r="F2387">
        <v>181.24</v>
      </c>
      <c r="G2387">
        <v>95.147348905187101</v>
      </c>
      <c r="H2387">
        <v>34.513534911626103</v>
      </c>
      <c r="I2387">
        <v>100.397233553541</v>
      </c>
      <c r="J2387">
        <v>17.5609681467221</v>
      </c>
      <c r="K2387">
        <v>131.53966340044099</v>
      </c>
      <c r="L2387">
        <v>100.471191440136</v>
      </c>
      <c r="M2387">
        <v>94.5610080396755</v>
      </c>
      <c r="N2387">
        <v>0.51629618480129802</v>
      </c>
      <c r="O2387">
        <v>0.29242992716840199</v>
      </c>
      <c r="Q2387">
        <v>0.100875281342563</v>
      </c>
    </row>
    <row r="2388" spans="1:17" hidden="1" x14ac:dyDescent="0.3">
      <c r="A2388" t="s">
        <v>4973</v>
      </c>
      <c r="B2388" t="s">
        <v>4974</v>
      </c>
      <c r="C2388" t="str">
        <f>IFERROR(VLOOKUP(Table1[[#This Row],[Ticker]],[1]!Table2[[Symbol]:[Industry]],2,FALSE),"-")</f>
        <v>-</v>
      </c>
      <c r="D2388" t="s">
        <v>51</v>
      </c>
      <c r="E2388">
        <v>217.416814528</v>
      </c>
      <c r="F2388">
        <v>137.36000000000001</v>
      </c>
      <c r="G2388">
        <v>4.9430676177429298</v>
      </c>
      <c r="H2388">
        <v>26.980429888795101</v>
      </c>
      <c r="I2388">
        <v>-1.8417327882566701E-2</v>
      </c>
      <c r="J2388">
        <v>19.581794045611002</v>
      </c>
      <c r="K2388">
        <v>114.492783617387</v>
      </c>
      <c r="L2388">
        <v>108.44621375511301</v>
      </c>
      <c r="M2388">
        <v>73.782440345304195</v>
      </c>
      <c r="N2388">
        <v>2.3924546890578702</v>
      </c>
      <c r="O2388">
        <v>5.5547466511356802</v>
      </c>
      <c r="P2388">
        <v>51.277533039647501</v>
      </c>
      <c r="Q2388">
        <v>-3.2632743357173997E-2</v>
      </c>
    </row>
    <row r="2389" spans="1:17" hidden="1" x14ac:dyDescent="0.3">
      <c r="A2389" t="s">
        <v>4975</v>
      </c>
      <c r="B2389" t="s">
        <v>4976</v>
      </c>
      <c r="C2389" t="str">
        <f>IFERROR(VLOOKUP(Table1[[#This Row],[Ticker]],[1]!Table2[[Symbol]:[Industry]],2,FALSE),"-")</f>
        <v>-</v>
      </c>
      <c r="D2389" t="s">
        <v>300</v>
      </c>
      <c r="E2389">
        <v>216.90291525000001</v>
      </c>
      <c r="F2389">
        <v>136.69999999999999</v>
      </c>
      <c r="G2389">
        <v>77.140005388231998</v>
      </c>
      <c r="H2389">
        <v>-14.795871028967801</v>
      </c>
      <c r="I2389">
        <v>61.883985768263202</v>
      </c>
      <c r="J2389">
        <v>1.2689097851051501</v>
      </c>
      <c r="K2389">
        <v>133.930313455462</v>
      </c>
      <c r="L2389">
        <v>108.68081504495601</v>
      </c>
      <c r="M2389">
        <v>63.133415396937899</v>
      </c>
      <c r="N2389">
        <v>0.29168097144608202</v>
      </c>
      <c r="O2389">
        <v>31.748354059985299</v>
      </c>
      <c r="P2389">
        <v>127.833333333333</v>
      </c>
      <c r="Q2389">
        <v>8.6319033201602002E-2</v>
      </c>
    </row>
    <row r="2390" spans="1:17" hidden="1" x14ac:dyDescent="0.3">
      <c r="A2390" t="s">
        <v>4977</v>
      </c>
      <c r="B2390" t="s">
        <v>4978</v>
      </c>
      <c r="C2390" t="str">
        <f>IFERROR(VLOOKUP(Table1[[#This Row],[Ticker]],[1]!Table2[[Symbol]:[Industry]],2,FALSE),"-")</f>
        <v>-</v>
      </c>
      <c r="D2390" t="s">
        <v>431</v>
      </c>
      <c r="E2390">
        <v>216.84834000000001</v>
      </c>
      <c r="F2390">
        <v>86.67</v>
      </c>
      <c r="G2390">
        <v>-63.418183164923597</v>
      </c>
      <c r="H2390">
        <v>-14.240481152630799</v>
      </c>
      <c r="I2390">
        <v>-47.388208495485699</v>
      </c>
      <c r="J2390">
        <v>19.3671100734914</v>
      </c>
      <c r="K2390">
        <v>89.615988738621098</v>
      </c>
      <c r="L2390">
        <v>106.680002898552</v>
      </c>
      <c r="M2390">
        <v>73.731507798732807</v>
      </c>
      <c r="N2390">
        <v>2.0012653489687402</v>
      </c>
      <c r="O2390">
        <v>81.319949232721797</v>
      </c>
      <c r="P2390">
        <v>29.358208955223802</v>
      </c>
      <c r="Q2390">
        <v>5.8334114337002002E-2</v>
      </c>
    </row>
    <row r="2391" spans="1:17" hidden="1" x14ac:dyDescent="0.3">
      <c r="A2391" t="s">
        <v>4979</v>
      </c>
      <c r="B2391" t="s">
        <v>4980</v>
      </c>
      <c r="C2391" t="str">
        <f>IFERROR(VLOOKUP(Table1[[#This Row],[Ticker]],[1]!Table2[[Symbol]:[Industry]],2,FALSE),"-")</f>
        <v>-</v>
      </c>
      <c r="D2391" t="s">
        <v>412</v>
      </c>
      <c r="E2391">
        <v>216.77895599999999</v>
      </c>
      <c r="F2391">
        <v>120</v>
      </c>
      <c r="G2391">
        <v>-2.87162777300742</v>
      </c>
      <c r="H2391">
        <v>4.4359487047296398</v>
      </c>
      <c r="I2391">
        <v>14.283182995046699</v>
      </c>
      <c r="J2391">
        <v>5.7263906278184802</v>
      </c>
      <c r="K2391">
        <v>115.465429031856</v>
      </c>
      <c r="M2391">
        <v>64.7461199009403</v>
      </c>
      <c r="O2391">
        <v>25.8333333333333</v>
      </c>
      <c r="P2391">
        <v>42.602495543671999</v>
      </c>
    </row>
    <row r="2392" spans="1:17" hidden="1" x14ac:dyDescent="0.3">
      <c r="A2392" t="s">
        <v>4981</v>
      </c>
      <c r="B2392" t="s">
        <v>4982</v>
      </c>
      <c r="C2392" t="str">
        <f>IFERROR(VLOOKUP(Table1[[#This Row],[Ticker]],[1]!Table2[[Symbol]:[Industry]],2,FALSE),"-")</f>
        <v>-</v>
      </c>
      <c r="D2392" t="s">
        <v>2805</v>
      </c>
      <c r="E2392">
        <v>216.61199999999999</v>
      </c>
      <c r="F2392">
        <v>87.52</v>
      </c>
      <c r="G2392">
        <v>86.243010674964296</v>
      </c>
      <c r="H2392">
        <v>9.7208896705878693</v>
      </c>
      <c r="I2392">
        <v>37.728756939073698</v>
      </c>
      <c r="J2392">
        <v>-4.7692262497610702</v>
      </c>
      <c r="K2392">
        <v>81.944133873018203</v>
      </c>
      <c r="L2392">
        <v>65.175743133237006</v>
      </c>
      <c r="M2392">
        <v>39.344534581675497</v>
      </c>
      <c r="N2392">
        <v>0.40584896815094201</v>
      </c>
      <c r="O2392">
        <v>26.199725776965199</v>
      </c>
      <c r="P2392">
        <v>143.111111111111</v>
      </c>
      <c r="Q2392">
        <v>0.15547303850220001</v>
      </c>
    </row>
    <row r="2393" spans="1:17" hidden="1" x14ac:dyDescent="0.3">
      <c r="A2393" t="s">
        <v>4983</v>
      </c>
      <c r="B2393" t="s">
        <v>4984</v>
      </c>
      <c r="C2393" t="str">
        <f>IFERROR(VLOOKUP(Table1[[#This Row],[Ticker]],[1]!Table2[[Symbol]:[Industry]],2,FALSE),"-")</f>
        <v>-</v>
      </c>
      <c r="D2393" t="s">
        <v>528</v>
      </c>
      <c r="E2393">
        <v>216.13505947600001</v>
      </c>
      <c r="F2393">
        <v>51.17</v>
      </c>
      <c r="G2393">
        <v>42.375817104191697</v>
      </c>
      <c r="H2393">
        <v>4.8923275460685396</v>
      </c>
      <c r="I2393">
        <v>54.6853824747731</v>
      </c>
      <c r="J2393">
        <v>3.5478914202981202</v>
      </c>
      <c r="K2393">
        <v>46.078328594958002</v>
      </c>
      <c r="L2393">
        <v>37.748348867032902</v>
      </c>
      <c r="M2393">
        <v>67.039918161985597</v>
      </c>
      <c r="N2393">
        <v>0.26564328928602698</v>
      </c>
      <c r="O2393">
        <v>8.4619894469415602</v>
      </c>
      <c r="P2393">
        <v>108.0081300813</v>
      </c>
      <c r="Q2393">
        <v>7.1355275330910002E-3</v>
      </c>
    </row>
    <row r="2394" spans="1:17" hidden="1" x14ac:dyDescent="0.3">
      <c r="A2394" t="s">
        <v>4985</v>
      </c>
      <c r="B2394" t="s">
        <v>4986</v>
      </c>
      <c r="C2394" t="str">
        <f>IFERROR(VLOOKUP(Table1[[#This Row],[Ticker]],[1]!Table2[[Symbol]:[Industry]],2,FALSE),"-")</f>
        <v>-</v>
      </c>
      <c r="D2394" t="s">
        <v>514</v>
      </c>
      <c r="E2394">
        <v>215.36959999999999</v>
      </c>
      <c r="F2394">
        <v>197.95</v>
      </c>
      <c r="G2394">
        <v>-35.3463252990298</v>
      </c>
      <c r="H2394">
        <v>-6.2251868928850698</v>
      </c>
      <c r="I2394">
        <v>-18.191514530975699</v>
      </c>
      <c r="J2394">
        <v>-6.7798750363419096</v>
      </c>
      <c r="O2394">
        <v>6.08739580702197</v>
      </c>
      <c r="P2394">
        <v>14.3889049407685</v>
      </c>
    </row>
    <row r="2395" spans="1:17" hidden="1" x14ac:dyDescent="0.3">
      <c r="A2395" t="s">
        <v>4987</v>
      </c>
      <c r="B2395" t="s">
        <v>4988</v>
      </c>
      <c r="C2395" t="str">
        <f>IFERROR(VLOOKUP(Table1[[#This Row],[Ticker]],[1]!Table2[[Symbol]:[Industry]],2,FALSE),"-")</f>
        <v>-</v>
      </c>
      <c r="D2395" t="s">
        <v>632</v>
      </c>
      <c r="E2395">
        <v>215.3424153</v>
      </c>
      <c r="F2395">
        <v>64.989999999999995</v>
      </c>
      <c r="G2395">
        <v>-75.810016711396301</v>
      </c>
      <c r="H2395">
        <v>10.2172970682547</v>
      </c>
      <c r="I2395">
        <v>-37.350219351399097</v>
      </c>
      <c r="J2395">
        <v>-4.2169630541921697</v>
      </c>
      <c r="K2395">
        <v>64.408159492325396</v>
      </c>
      <c r="L2395">
        <v>89.148712538878996</v>
      </c>
      <c r="M2395">
        <v>48.477456091411803</v>
      </c>
      <c r="N2395">
        <v>0.56401878421690699</v>
      </c>
      <c r="O2395">
        <v>97.568856747191802</v>
      </c>
      <c r="P2395">
        <v>41.006725970926396</v>
      </c>
      <c r="Q2395">
        <v>0.17725558153598001</v>
      </c>
    </row>
    <row r="2396" spans="1:17" hidden="1" x14ac:dyDescent="0.3">
      <c r="A2396" t="s">
        <v>4989</v>
      </c>
      <c r="B2396" t="s">
        <v>4990</v>
      </c>
      <c r="C2396" t="str">
        <f>IFERROR(VLOOKUP(Table1[[#This Row],[Ticker]],[1]!Table2[[Symbol]:[Industry]],2,FALSE),"-")</f>
        <v>-</v>
      </c>
      <c r="D2396" t="s">
        <v>933</v>
      </c>
      <c r="E2396">
        <v>215.34003805</v>
      </c>
      <c r="F2396">
        <v>115.25</v>
      </c>
      <c r="G2396">
        <v>62.548251920661897</v>
      </c>
      <c r="H2396">
        <v>36.7318893420059</v>
      </c>
      <c r="I2396">
        <v>28.277649283090899</v>
      </c>
      <c r="J2396">
        <v>13.751219649525201</v>
      </c>
      <c r="K2396">
        <v>85.825740244127601</v>
      </c>
      <c r="L2396">
        <v>76.905173195120597</v>
      </c>
      <c r="M2396">
        <v>88.236047631394399</v>
      </c>
      <c r="N2396">
        <v>3.6245109345842099</v>
      </c>
      <c r="O2396">
        <v>3.6529284164859002</v>
      </c>
      <c r="P2396">
        <v>108.97552130552999</v>
      </c>
      <c r="Q2396">
        <v>7.8542226997202993E-2</v>
      </c>
    </row>
    <row r="2397" spans="1:17" hidden="1" x14ac:dyDescent="0.3">
      <c r="A2397" t="s">
        <v>4991</v>
      </c>
      <c r="B2397" t="s">
        <v>4992</v>
      </c>
      <c r="C2397" t="str">
        <f>IFERROR(VLOOKUP(Table1[[#This Row],[Ticker]],[1]!Table2[[Symbol]:[Industry]],2,FALSE),"-")</f>
        <v>-</v>
      </c>
      <c r="D2397" t="s">
        <v>262</v>
      </c>
      <c r="E2397">
        <v>215.19075580800001</v>
      </c>
      <c r="F2397">
        <v>182.68</v>
      </c>
      <c r="G2397">
        <v>149.899222271962</v>
      </c>
      <c r="H2397">
        <v>-4.5148026198599496</v>
      </c>
      <c r="I2397">
        <v>74.567123668531195</v>
      </c>
      <c r="J2397">
        <v>4.1172352891406696</v>
      </c>
      <c r="K2397">
        <v>181.49324038284999</v>
      </c>
      <c r="L2397">
        <v>138.78866046439501</v>
      </c>
      <c r="M2397">
        <v>39.746832602073802</v>
      </c>
      <c r="N2397">
        <v>0.16388367271322499</v>
      </c>
      <c r="O2397">
        <v>28.957740310926201</v>
      </c>
      <c r="P2397">
        <v>224.764444444444</v>
      </c>
      <c r="Q2397">
        <v>9.5974099888046005E-2</v>
      </c>
    </row>
    <row r="2398" spans="1:17" hidden="1" x14ac:dyDescent="0.3">
      <c r="A2398" t="s">
        <v>4993</v>
      </c>
      <c r="B2398" t="s">
        <v>4994</v>
      </c>
      <c r="C2398" t="str">
        <f>IFERROR(VLOOKUP(Table1[[#This Row],[Ticker]],[1]!Table2[[Symbol]:[Industry]],2,FALSE),"-")</f>
        <v>-</v>
      </c>
      <c r="D2398" t="s">
        <v>21</v>
      </c>
      <c r="E2398">
        <v>214.85085434999999</v>
      </c>
      <c r="F2398">
        <v>246.5</v>
      </c>
      <c r="G2398">
        <v>221.78475879493399</v>
      </c>
      <c r="H2398">
        <v>14.720209384694099</v>
      </c>
      <c r="I2398">
        <v>238.939569562988</v>
      </c>
      <c r="J2398">
        <v>-3.0839819170895999</v>
      </c>
      <c r="K2398">
        <v>203.11770131507501</v>
      </c>
      <c r="M2398">
        <v>62.783914189084904</v>
      </c>
      <c r="N2398">
        <v>0.33398564905414202</v>
      </c>
      <c r="O2398">
        <v>5.1926977687626703</v>
      </c>
      <c r="P2398">
        <v>297.58064516129002</v>
      </c>
    </row>
    <row r="2399" spans="1:17" hidden="1" x14ac:dyDescent="0.3">
      <c r="A2399" t="s">
        <v>4995</v>
      </c>
      <c r="B2399" t="s">
        <v>4996</v>
      </c>
      <c r="C2399" t="str">
        <f>IFERROR(VLOOKUP(Table1[[#This Row],[Ticker]],[1]!Table2[[Symbol]:[Industry]],2,FALSE),"-")</f>
        <v>-</v>
      </c>
      <c r="D2399" t="s">
        <v>21</v>
      </c>
      <c r="E2399">
        <v>214.65157561999999</v>
      </c>
      <c r="F2399">
        <v>13.18</v>
      </c>
      <c r="G2399">
        <v>-51.636170187401397</v>
      </c>
      <c r="H2399">
        <v>-5.4949878156465299</v>
      </c>
      <c r="I2399">
        <v>-8.0977693859056696</v>
      </c>
      <c r="J2399">
        <v>1.38878551242663</v>
      </c>
      <c r="K2399">
        <v>13.2348723225276</v>
      </c>
      <c r="L2399">
        <v>13.455448184352401</v>
      </c>
      <c r="M2399">
        <v>52.150971537510898</v>
      </c>
      <c r="N2399">
        <v>0.35110731314698901</v>
      </c>
      <c r="O2399">
        <v>37.329286798178998</v>
      </c>
      <c r="P2399">
        <v>33.807106598984703</v>
      </c>
    </row>
    <row r="2400" spans="1:17" hidden="1" x14ac:dyDescent="0.3">
      <c r="A2400" t="s">
        <v>4997</v>
      </c>
      <c r="B2400" t="s">
        <v>4998</v>
      </c>
      <c r="C2400" t="str">
        <f>IFERROR(VLOOKUP(Table1[[#This Row],[Ticker]],[1]!Table2[[Symbol]:[Industry]],2,FALSE),"-")</f>
        <v>-</v>
      </c>
      <c r="D2400" t="s">
        <v>1616</v>
      </c>
      <c r="E2400">
        <v>214.01907879999999</v>
      </c>
      <c r="F2400">
        <v>75.099999999999994</v>
      </c>
      <c r="G2400">
        <v>282.78160788022802</v>
      </c>
      <c r="H2400">
        <v>56.4582402916432</v>
      </c>
      <c r="I2400">
        <v>2.8552954323691702</v>
      </c>
      <c r="J2400">
        <v>6.9246022061470001</v>
      </c>
      <c r="K2400">
        <v>54.065128722442999</v>
      </c>
      <c r="L2400">
        <v>47.450925176450802</v>
      </c>
      <c r="M2400">
        <v>99.563167446786693</v>
      </c>
      <c r="N2400">
        <v>0.99021525205721395</v>
      </c>
      <c r="O2400">
        <v>6.4314247669773703</v>
      </c>
      <c r="P2400">
        <v>314.91712707182302</v>
      </c>
      <c r="Q2400">
        <v>0.105591743918499</v>
      </c>
    </row>
    <row r="2401" spans="1:17" hidden="1" x14ac:dyDescent="0.3">
      <c r="A2401" t="s">
        <v>4999</v>
      </c>
      <c r="B2401" t="s">
        <v>5000</v>
      </c>
      <c r="C2401" t="str">
        <f>IFERROR(VLOOKUP(Table1[[#This Row],[Ticker]],[1]!Table2[[Symbol]:[Industry]],2,FALSE),"-")</f>
        <v>-</v>
      </c>
      <c r="D2401" t="s">
        <v>40</v>
      </c>
      <c r="E2401">
        <v>213.50962749999999</v>
      </c>
      <c r="F2401">
        <v>96.5</v>
      </c>
      <c r="G2401">
        <v>-47.797931627882697</v>
      </c>
      <c r="H2401">
        <v>2.6040521530055099</v>
      </c>
      <c r="I2401">
        <v>-30.6431208598285</v>
      </c>
      <c r="J2401">
        <v>-2.4251738503873299</v>
      </c>
      <c r="K2401">
        <v>95.208177724737297</v>
      </c>
      <c r="M2401">
        <v>55.192423811087998</v>
      </c>
      <c r="N2401">
        <v>1.6269938650306699</v>
      </c>
      <c r="O2401">
        <v>27.927461139896302</v>
      </c>
      <c r="P2401">
        <v>20.474406991260899</v>
      </c>
    </row>
    <row r="2402" spans="1:17" hidden="1" x14ac:dyDescent="0.3">
      <c r="A2402" t="s">
        <v>5001</v>
      </c>
      <c r="B2402" t="s">
        <v>5002</v>
      </c>
      <c r="C2402" t="str">
        <f>IFERROR(VLOOKUP(Table1[[#This Row],[Ticker]],[1]!Table2[[Symbol]:[Industry]],2,FALSE),"-")</f>
        <v>-</v>
      </c>
      <c r="D2402" t="s">
        <v>359</v>
      </c>
      <c r="E2402">
        <v>213.42619999999999</v>
      </c>
      <c r="F2402">
        <v>8.3000000000000007</v>
      </c>
      <c r="G2402">
        <v>-111.492922898727</v>
      </c>
      <c r="H2402">
        <v>12.5165469598189</v>
      </c>
      <c r="I2402">
        <v>-76.297435217150394</v>
      </c>
      <c r="J2402">
        <v>15.8833620036264</v>
      </c>
      <c r="K2402">
        <v>8.8899585697584502</v>
      </c>
      <c r="L2402">
        <v>18.194993079112901</v>
      </c>
      <c r="M2402">
        <v>75.149266551268894</v>
      </c>
      <c r="N2402">
        <v>0.81638372574017803</v>
      </c>
      <c r="O2402">
        <v>496.38554216867402</v>
      </c>
      <c r="P2402">
        <v>38.3333333333333</v>
      </c>
      <c r="Q2402">
        <v>7.0925276073304996E-2</v>
      </c>
    </row>
    <row r="2403" spans="1:17" hidden="1" x14ac:dyDescent="0.3">
      <c r="A2403" t="s">
        <v>5003</v>
      </c>
      <c r="B2403" t="s">
        <v>5004</v>
      </c>
      <c r="C2403" t="str">
        <f>IFERROR(VLOOKUP(Table1[[#This Row],[Ticker]],[1]!Table2[[Symbol]:[Industry]],2,FALSE),"-")</f>
        <v>-</v>
      </c>
      <c r="D2403" t="s">
        <v>632</v>
      </c>
      <c r="E2403">
        <v>213.08295287600001</v>
      </c>
      <c r="F2403">
        <v>4.58</v>
      </c>
      <c r="G2403">
        <v>82.528375046288303</v>
      </c>
      <c r="H2403">
        <v>13.447932074746699</v>
      </c>
      <c r="I2403">
        <v>25.122799819523799</v>
      </c>
      <c r="J2403">
        <v>-19.287757646092</v>
      </c>
      <c r="K2403">
        <v>3.6684273518261699</v>
      </c>
      <c r="L2403">
        <v>3.3578831331342802</v>
      </c>
      <c r="M2403">
        <v>51.244040547792601</v>
      </c>
      <c r="N2403">
        <v>2.3216269735053801</v>
      </c>
      <c r="O2403">
        <v>29.9126637554585</v>
      </c>
      <c r="P2403">
        <v>123.369515827737</v>
      </c>
      <c r="Q2403">
        <v>0.15142210828379299</v>
      </c>
    </row>
    <row r="2404" spans="1:17" hidden="1" x14ac:dyDescent="0.3">
      <c r="A2404" t="s">
        <v>5005</v>
      </c>
      <c r="B2404" t="s">
        <v>5006</v>
      </c>
      <c r="C2404" t="str">
        <f>IFERROR(VLOOKUP(Table1[[#This Row],[Ticker]],[1]!Table2[[Symbol]:[Industry]],2,FALSE),"-")</f>
        <v>-</v>
      </c>
      <c r="D2404" t="s">
        <v>51</v>
      </c>
      <c r="E2404">
        <v>213.03360000000001</v>
      </c>
      <c r="F2404">
        <v>130</v>
      </c>
      <c r="G2404">
        <v>-41.630440878613797</v>
      </c>
      <c r="H2404">
        <v>-3.4900882767796002</v>
      </c>
      <c r="I2404">
        <v>-24.475630110559699</v>
      </c>
      <c r="J2404">
        <v>-1.14189950048736</v>
      </c>
      <c r="K2404">
        <v>134.98571675071</v>
      </c>
      <c r="M2404">
        <v>44.646232510016603</v>
      </c>
      <c r="N2404">
        <v>0.30870745458342003</v>
      </c>
      <c r="O2404">
        <v>51.384615384615302</v>
      </c>
      <c r="P2404">
        <v>27.450980392156801</v>
      </c>
    </row>
    <row r="2405" spans="1:17" hidden="1" x14ac:dyDescent="0.3">
      <c r="A2405" t="s">
        <v>5007</v>
      </c>
      <c r="B2405" t="s">
        <v>5008</v>
      </c>
      <c r="C2405" t="str">
        <f>IFERROR(VLOOKUP(Table1[[#This Row],[Ticker]],[1]!Table2[[Symbol]:[Industry]],2,FALSE),"-")</f>
        <v>-</v>
      </c>
      <c r="D2405" t="s">
        <v>51</v>
      </c>
      <c r="E2405">
        <v>211.520818698</v>
      </c>
      <c r="F2405">
        <v>173.46</v>
      </c>
      <c r="G2405">
        <v>8.1394719731758602</v>
      </c>
      <c r="H2405">
        <v>5.4221470553684501</v>
      </c>
      <c r="I2405">
        <v>1.7563308377095499</v>
      </c>
      <c r="J2405">
        <v>3.0826284445826202</v>
      </c>
      <c r="K2405">
        <v>160.35077914708299</v>
      </c>
      <c r="L2405">
        <v>154.34837506579601</v>
      </c>
      <c r="M2405">
        <v>65.607066501707607</v>
      </c>
      <c r="N2405">
        <v>1.95443966502255</v>
      </c>
      <c r="O2405">
        <v>17.375763864867899</v>
      </c>
      <c r="P2405">
        <v>46.8133728311468</v>
      </c>
      <c r="Q2405">
        <v>0.14179853151572999</v>
      </c>
    </row>
    <row r="2406" spans="1:17" hidden="1" x14ac:dyDescent="0.3">
      <c r="A2406" t="s">
        <v>5009</v>
      </c>
      <c r="B2406" t="s">
        <v>5010</v>
      </c>
      <c r="C2406" t="str">
        <f>IFERROR(VLOOKUP(Table1[[#This Row],[Ticker]],[1]!Table2[[Symbol]:[Industry]],2,FALSE),"-")</f>
        <v>-</v>
      </c>
      <c r="D2406" t="s">
        <v>1524</v>
      </c>
      <c r="E2406">
        <v>211.48403575</v>
      </c>
      <c r="F2406">
        <v>192.25</v>
      </c>
      <c r="G2406">
        <v>3.7439672720525099</v>
      </c>
      <c r="H2406">
        <v>6.2370356089762602</v>
      </c>
      <c r="I2406">
        <v>-21.909916834416698</v>
      </c>
      <c r="J2406">
        <v>0.298250741679295</v>
      </c>
      <c r="K2406">
        <v>185.9146871154</v>
      </c>
      <c r="L2406">
        <v>178.99600828528401</v>
      </c>
      <c r="M2406">
        <v>56.212699902171401</v>
      </c>
      <c r="N2406">
        <v>1.3067301574921899</v>
      </c>
      <c r="O2406">
        <v>32.119635890767199</v>
      </c>
      <c r="P2406">
        <v>40.328467153284599</v>
      </c>
      <c r="Q2406">
        <v>3.7031881638541E-2</v>
      </c>
    </row>
    <row r="2407" spans="1:17" hidden="1" x14ac:dyDescent="0.3">
      <c r="A2407" t="s">
        <v>5011</v>
      </c>
      <c r="B2407" t="s">
        <v>5012</v>
      </c>
      <c r="C2407" t="str">
        <f>IFERROR(VLOOKUP(Table1[[#This Row],[Ticker]],[1]!Table2[[Symbol]:[Industry]],2,FALSE),"-")</f>
        <v>-</v>
      </c>
      <c r="D2407" t="s">
        <v>359</v>
      </c>
      <c r="E2407">
        <v>211.162918125</v>
      </c>
      <c r="F2407">
        <v>46.31</v>
      </c>
      <c r="G2407">
        <v>-18.552692562798399</v>
      </c>
      <c r="H2407">
        <v>-16.565936821459999</v>
      </c>
      <c r="I2407">
        <v>3.8381201550575099</v>
      </c>
      <c r="J2407">
        <v>-1.3791620327107299</v>
      </c>
      <c r="K2407">
        <v>46.3389904835755</v>
      </c>
      <c r="L2407">
        <v>43.180638405054097</v>
      </c>
      <c r="M2407">
        <v>49.416612224972802</v>
      </c>
      <c r="N2407">
        <v>0.55997833490545401</v>
      </c>
      <c r="O2407">
        <v>40.194048016332601</v>
      </c>
      <c r="P2407">
        <v>42.149910859623297</v>
      </c>
      <c r="Q2407">
        <v>7.0175349687578006E-2</v>
      </c>
    </row>
    <row r="2408" spans="1:17" hidden="1" x14ac:dyDescent="0.3">
      <c r="A2408" t="s">
        <v>5013</v>
      </c>
      <c r="B2408" t="s">
        <v>5014</v>
      </c>
      <c r="C2408" t="str">
        <f>IFERROR(VLOOKUP(Table1[[#This Row],[Ticker]],[1]!Table2[[Symbol]:[Industry]],2,FALSE),"-")</f>
        <v>-</v>
      </c>
      <c r="D2408" t="s">
        <v>139</v>
      </c>
      <c r="E2408">
        <v>210.98</v>
      </c>
      <c r="F2408">
        <v>154</v>
      </c>
      <c r="G2408">
        <v>8.8829839816043297</v>
      </c>
      <c r="H2408">
        <v>15.0846547913706</v>
      </c>
      <c r="I2408">
        <v>9.0381864457023298</v>
      </c>
      <c r="J2408">
        <v>19.5715918662085</v>
      </c>
      <c r="K2408">
        <v>142.48430112414701</v>
      </c>
      <c r="L2408">
        <v>133.597699987266</v>
      </c>
      <c r="M2408">
        <v>89.957549689227307</v>
      </c>
      <c r="N2408">
        <v>0.235987454471873</v>
      </c>
      <c r="O2408">
        <v>16.883116883116799</v>
      </c>
      <c r="P2408">
        <v>66.6666666666666</v>
      </c>
      <c r="Q2408">
        <v>8.9781327704276007E-2</v>
      </c>
    </row>
    <row r="2409" spans="1:17" hidden="1" x14ac:dyDescent="0.3">
      <c r="A2409" t="s">
        <v>5015</v>
      </c>
      <c r="B2409" t="s">
        <v>5016</v>
      </c>
      <c r="C2409" t="str">
        <f>IFERROR(VLOOKUP(Table1[[#This Row],[Ticker]],[1]!Table2[[Symbol]:[Industry]],2,FALSE),"-")</f>
        <v>-</v>
      </c>
      <c r="D2409" t="s">
        <v>1190</v>
      </c>
      <c r="E2409">
        <v>210.78276585</v>
      </c>
      <c r="F2409">
        <v>10.65</v>
      </c>
      <c r="G2409">
        <v>69.209665803613206</v>
      </c>
      <c r="H2409">
        <v>4.0202916683829404</v>
      </c>
      <c r="I2409">
        <v>-10.787068390994101</v>
      </c>
      <c r="J2409">
        <v>7.21948506604169</v>
      </c>
      <c r="K2409">
        <v>8.9471125485216305</v>
      </c>
      <c r="L2409">
        <v>8.6202473789640397</v>
      </c>
      <c r="M2409">
        <v>87.164680561568204</v>
      </c>
      <c r="N2409">
        <v>1.2708780822613099</v>
      </c>
      <c r="O2409">
        <v>44.600938967136102</v>
      </c>
      <c r="P2409">
        <v>106.796116504854</v>
      </c>
      <c r="Q2409">
        <v>0.119464115165029</v>
      </c>
    </row>
    <row r="2410" spans="1:17" hidden="1" x14ac:dyDescent="0.3">
      <c r="A2410" t="s">
        <v>5017</v>
      </c>
      <c r="B2410" t="s">
        <v>5018</v>
      </c>
      <c r="C2410" t="str">
        <f>IFERROR(VLOOKUP(Table1[[#This Row],[Ticker]],[1]!Table2[[Symbol]:[Industry]],2,FALSE),"-")</f>
        <v>-</v>
      </c>
      <c r="D2410" t="s">
        <v>412</v>
      </c>
      <c r="E2410">
        <v>210.07879004</v>
      </c>
      <c r="F2410">
        <v>175.4</v>
      </c>
      <c r="G2410">
        <v>220.94424524286501</v>
      </c>
      <c r="H2410">
        <v>-5.72021373409427</v>
      </c>
      <c r="I2410">
        <v>109.324372466615</v>
      </c>
      <c r="J2410">
        <v>-1.29115323183063</v>
      </c>
      <c r="K2410">
        <v>159.69562896416599</v>
      </c>
      <c r="L2410">
        <v>115.02965295097</v>
      </c>
      <c r="M2410">
        <v>25.137027132701299</v>
      </c>
      <c r="N2410">
        <v>0.14320388349514501</v>
      </c>
      <c r="O2410">
        <v>5.2451539338654403</v>
      </c>
      <c r="P2410">
        <v>250.8</v>
      </c>
    </row>
    <row r="2411" spans="1:17" hidden="1" x14ac:dyDescent="0.3">
      <c r="A2411" t="s">
        <v>5019</v>
      </c>
      <c r="B2411" t="s">
        <v>5020</v>
      </c>
      <c r="C2411" t="str">
        <f>IFERROR(VLOOKUP(Table1[[#This Row],[Ticker]],[1]!Table2[[Symbol]:[Industry]],2,FALSE),"-")</f>
        <v>-</v>
      </c>
      <c r="D2411" t="s">
        <v>223</v>
      </c>
      <c r="E2411">
        <v>210.00566898</v>
      </c>
      <c r="F2411">
        <v>420.3</v>
      </c>
      <c r="G2411">
        <v>6.89387921065474</v>
      </c>
      <c r="H2411">
        <v>-3.0402391101380899</v>
      </c>
      <c r="I2411">
        <v>3.4040283866103298</v>
      </c>
      <c r="J2411">
        <v>-3.1175841299227698</v>
      </c>
      <c r="K2411">
        <v>406.45721622268599</v>
      </c>
      <c r="L2411">
        <v>361.73274974468598</v>
      </c>
      <c r="M2411">
        <v>48.608028765994099</v>
      </c>
      <c r="N2411">
        <v>0.297221271449434</v>
      </c>
      <c r="O2411">
        <v>10.5638829407565</v>
      </c>
      <c r="P2411">
        <v>43.692307692307601</v>
      </c>
      <c r="Q2411">
        <v>-3.0031395771355999E-2</v>
      </c>
    </row>
    <row r="2412" spans="1:17" hidden="1" x14ac:dyDescent="0.3">
      <c r="A2412" t="s">
        <v>5021</v>
      </c>
      <c r="B2412" t="s">
        <v>5022</v>
      </c>
      <c r="C2412" t="str">
        <f>IFERROR(VLOOKUP(Table1[[#This Row],[Ticker]],[1]!Table2[[Symbol]:[Industry]],2,FALSE),"-")</f>
        <v>-</v>
      </c>
      <c r="D2412" t="s">
        <v>306</v>
      </c>
      <c r="E2412">
        <v>209.953579316</v>
      </c>
      <c r="F2412">
        <v>203.32</v>
      </c>
      <c r="G2412">
        <v>5.2854881807186898</v>
      </c>
      <c r="H2412">
        <v>-4.0903716000239498</v>
      </c>
      <c r="I2412">
        <v>-6.0272818694580304</v>
      </c>
      <c r="J2412">
        <v>3.3720592034025199</v>
      </c>
      <c r="K2412">
        <v>192.635735545947</v>
      </c>
      <c r="L2412">
        <v>187.626655681974</v>
      </c>
      <c r="M2412">
        <v>68.675223666689902</v>
      </c>
      <c r="N2412">
        <v>0.28851244675690901</v>
      </c>
      <c r="O2412">
        <v>42.632303757623397</v>
      </c>
      <c r="P2412">
        <v>39.451303155006798</v>
      </c>
      <c r="Q2412">
        <v>5.2560532991772997E-2</v>
      </c>
    </row>
    <row r="2413" spans="1:17" hidden="1" x14ac:dyDescent="0.3">
      <c r="A2413" t="s">
        <v>5023</v>
      </c>
      <c r="B2413" t="s">
        <v>5024</v>
      </c>
      <c r="C2413" t="str">
        <f>IFERROR(VLOOKUP(Table1[[#This Row],[Ticker]],[1]!Table2[[Symbol]:[Industry]],2,FALSE),"-")</f>
        <v>-</v>
      </c>
      <c r="D2413" t="s">
        <v>879</v>
      </c>
      <c r="E2413">
        <v>209.248164</v>
      </c>
      <c r="F2413">
        <v>108</v>
      </c>
      <c r="G2413">
        <v>25.988401087021401</v>
      </c>
      <c r="H2413">
        <v>-12.400412886089899</v>
      </c>
      <c r="I2413">
        <v>43.143211855075499</v>
      </c>
      <c r="J2413">
        <v>-1.4294658182760001</v>
      </c>
      <c r="M2413">
        <v>40.978539149407602</v>
      </c>
      <c r="O2413">
        <v>28.703703703703699</v>
      </c>
      <c r="P2413">
        <v>72.248803827751104</v>
      </c>
    </row>
    <row r="2414" spans="1:17" hidden="1" x14ac:dyDescent="0.3">
      <c r="A2414" t="s">
        <v>5025</v>
      </c>
      <c r="B2414" t="s">
        <v>5026</v>
      </c>
      <c r="C2414" t="str">
        <f>IFERROR(VLOOKUP(Table1[[#This Row],[Ticker]],[1]!Table2[[Symbol]:[Industry]],2,FALSE),"-")</f>
        <v>-</v>
      </c>
      <c r="D2414" t="s">
        <v>473</v>
      </c>
      <c r="E2414">
        <v>208.88529600000001</v>
      </c>
      <c r="F2414">
        <v>141</v>
      </c>
      <c r="G2414">
        <v>211.13578091396499</v>
      </c>
      <c r="H2414">
        <v>9.5921734092787805</v>
      </c>
      <c r="I2414">
        <v>150.604378139771</v>
      </c>
      <c r="J2414">
        <v>-9.1342904867325991</v>
      </c>
      <c r="K2414">
        <v>118.060390325475</v>
      </c>
      <c r="M2414">
        <v>35.202057672784797</v>
      </c>
      <c r="N2414">
        <v>1.3228200371057499</v>
      </c>
      <c r="O2414">
        <v>13.7234042553191</v>
      </c>
      <c r="P2414">
        <v>277.51004016064201</v>
      </c>
    </row>
    <row r="2415" spans="1:17" hidden="1" x14ac:dyDescent="0.3">
      <c r="A2415" t="s">
        <v>5027</v>
      </c>
      <c r="B2415" t="s">
        <v>5028</v>
      </c>
      <c r="C2415" t="str">
        <f>IFERROR(VLOOKUP(Table1[[#This Row],[Ticker]],[1]!Table2[[Symbol]:[Industry]],2,FALSE),"-")</f>
        <v>-</v>
      </c>
      <c r="D2415" t="s">
        <v>402</v>
      </c>
      <c r="E2415">
        <v>208.832044005</v>
      </c>
      <c r="F2415">
        <v>154.05000000000001</v>
      </c>
      <c r="G2415">
        <v>-42.202838683165602</v>
      </c>
      <c r="H2415">
        <v>-20.466194818103499</v>
      </c>
      <c r="I2415">
        <v>-25.048027915111501</v>
      </c>
      <c r="J2415">
        <v>-11.2911532318306</v>
      </c>
      <c r="M2415">
        <v>36.836317937294901</v>
      </c>
      <c r="O2415">
        <v>26.095423563777899</v>
      </c>
      <c r="P2415">
        <v>5.3693570451436496</v>
      </c>
    </row>
    <row r="2416" spans="1:17" hidden="1" x14ac:dyDescent="0.3">
      <c r="A2416" t="s">
        <v>5029</v>
      </c>
      <c r="B2416" t="s">
        <v>5030</v>
      </c>
      <c r="C2416" t="str">
        <f>IFERROR(VLOOKUP(Table1[[#This Row],[Ticker]],[1]!Table2[[Symbol]:[Industry]],2,FALSE),"-")</f>
        <v>-</v>
      </c>
      <c r="D2416" t="s">
        <v>561</v>
      </c>
      <c r="E2416">
        <v>208.81847999999999</v>
      </c>
      <c r="F2416">
        <v>86.36</v>
      </c>
      <c r="G2416">
        <v>-35.473241095932202</v>
      </c>
      <c r="H2416">
        <v>5.0377165960690098</v>
      </c>
      <c r="I2416">
        <v>-30.788774777280899</v>
      </c>
      <c r="J2416">
        <v>-0.848778377348687</v>
      </c>
      <c r="K2416">
        <v>83.863709796984907</v>
      </c>
      <c r="L2416">
        <v>89.806234723893397</v>
      </c>
      <c r="M2416">
        <v>64.162564705934997</v>
      </c>
      <c r="N2416">
        <v>1.2289953116218699</v>
      </c>
      <c r="O2416">
        <v>38.374247336729901</v>
      </c>
      <c r="P2416">
        <v>27</v>
      </c>
      <c r="Q2416">
        <v>-4.9185512050099996E-3</v>
      </c>
    </row>
    <row r="2417" spans="1:17" hidden="1" x14ac:dyDescent="0.3">
      <c r="A2417" t="s">
        <v>5031</v>
      </c>
      <c r="B2417" t="s">
        <v>5032</v>
      </c>
      <c r="C2417" t="str">
        <f>IFERROR(VLOOKUP(Table1[[#This Row],[Ticker]],[1]!Table2[[Symbol]:[Industry]],2,FALSE),"-")</f>
        <v>-</v>
      </c>
      <c r="D2417" t="s">
        <v>632</v>
      </c>
      <c r="E2417">
        <v>208.5377833</v>
      </c>
      <c r="F2417">
        <v>90.86</v>
      </c>
      <c r="G2417">
        <v>-43.2399301622821</v>
      </c>
      <c r="H2417">
        <v>0.44821161667491999</v>
      </c>
      <c r="I2417">
        <v>-30.063381460658199</v>
      </c>
      <c r="J2417">
        <v>-0.36348895794879998</v>
      </c>
      <c r="K2417">
        <v>89.534390100795704</v>
      </c>
      <c r="L2417">
        <v>92.781992555946104</v>
      </c>
      <c r="M2417">
        <v>52.359173813530802</v>
      </c>
      <c r="N2417">
        <v>0.493185533499228</v>
      </c>
      <c r="O2417">
        <v>34.822804314329701</v>
      </c>
      <c r="P2417">
        <v>15.6715467854869</v>
      </c>
      <c r="Q2417">
        <v>0.13465441302067799</v>
      </c>
    </row>
    <row r="2418" spans="1:17" hidden="1" x14ac:dyDescent="0.3">
      <c r="A2418" t="s">
        <v>5033</v>
      </c>
      <c r="B2418" t="s">
        <v>5034</v>
      </c>
      <c r="C2418" t="str">
        <f>IFERROR(VLOOKUP(Table1[[#This Row],[Ticker]],[1]!Table2[[Symbol]:[Industry]],2,FALSE),"-")</f>
        <v>-</v>
      </c>
      <c r="D2418" t="s">
        <v>993</v>
      </c>
      <c r="E2418">
        <v>208.26750000000001</v>
      </c>
      <c r="F2418">
        <v>396.7</v>
      </c>
      <c r="G2418">
        <v>180.066120242865</v>
      </c>
      <c r="H2418">
        <v>16.747219841054001</v>
      </c>
      <c r="I2418">
        <v>-4.8580732537262001</v>
      </c>
      <c r="J2418">
        <v>4.9099717510202296</v>
      </c>
      <c r="K2418">
        <v>342.96765263078203</v>
      </c>
      <c r="L2418">
        <v>278.27727363503698</v>
      </c>
      <c r="M2418">
        <v>70.666923926559207</v>
      </c>
      <c r="N2418">
        <v>0.448775629635146</v>
      </c>
      <c r="O2418">
        <v>2.3443408116964899</v>
      </c>
      <c r="P2418">
        <v>244.65682015638501</v>
      </c>
      <c r="Q2418">
        <v>8.7337253753550004E-2</v>
      </c>
    </row>
    <row r="2419" spans="1:17" hidden="1" x14ac:dyDescent="0.3">
      <c r="A2419" t="s">
        <v>5035</v>
      </c>
      <c r="B2419" t="s">
        <v>5036</v>
      </c>
      <c r="C2419" t="str">
        <f>IFERROR(VLOOKUP(Table1[[#This Row],[Ticker]],[1]!Table2[[Symbol]:[Industry]],2,FALSE),"-")</f>
        <v>-</v>
      </c>
      <c r="D2419" t="s">
        <v>632</v>
      </c>
      <c r="E2419">
        <v>207.53815488000001</v>
      </c>
      <c r="F2419">
        <v>59.68</v>
      </c>
      <c r="G2419">
        <v>154.334721433341</v>
      </c>
      <c r="H2419">
        <v>-8.8071799231163101</v>
      </c>
      <c r="I2419">
        <v>80.438214586971498</v>
      </c>
      <c r="J2419">
        <v>2.6546141938602901</v>
      </c>
      <c r="K2419">
        <v>61.379385903604899</v>
      </c>
      <c r="M2419">
        <v>47.139054837152401</v>
      </c>
      <c r="N2419">
        <v>0.69808486056290198</v>
      </c>
      <c r="O2419">
        <v>26.508042895442301</v>
      </c>
      <c r="P2419">
        <v>184.19047619047601</v>
      </c>
    </row>
    <row r="2420" spans="1:17" hidden="1" x14ac:dyDescent="0.3">
      <c r="A2420" t="s">
        <v>5037</v>
      </c>
      <c r="B2420" t="s">
        <v>5038</v>
      </c>
      <c r="C2420" t="str">
        <f>IFERROR(VLOOKUP(Table1[[#This Row],[Ticker]],[1]!Table2[[Symbol]:[Industry]],2,FALSE),"-")</f>
        <v>-</v>
      </c>
      <c r="D2420" t="s">
        <v>402</v>
      </c>
      <c r="E2420">
        <v>207.17123067700001</v>
      </c>
      <c r="F2420">
        <v>70.87</v>
      </c>
      <c r="G2420">
        <v>-32.707022748909502</v>
      </c>
      <c r="H2420">
        <v>1.5164418883703701</v>
      </c>
      <c r="I2420">
        <v>-19.0195163618496</v>
      </c>
      <c r="J2420">
        <v>-5.8366077772851899</v>
      </c>
      <c r="K2420">
        <v>70.332316469995007</v>
      </c>
      <c r="L2420">
        <v>71.127670461140298</v>
      </c>
      <c r="M2420">
        <v>39.7371597477091</v>
      </c>
      <c r="N2420">
        <v>1.2221351545822401</v>
      </c>
      <c r="O2420">
        <v>44.560462819246503</v>
      </c>
      <c r="P2420">
        <v>19.814032121724399</v>
      </c>
      <c r="Q2420">
        <v>-5.2137810918062001E-2</v>
      </c>
    </row>
    <row r="2421" spans="1:17" hidden="1" x14ac:dyDescent="0.3">
      <c r="A2421" t="s">
        <v>5039</v>
      </c>
      <c r="B2421" t="s">
        <v>5040</v>
      </c>
      <c r="C2421" t="str">
        <f>IFERROR(VLOOKUP(Table1[[#This Row],[Ticker]],[1]!Table2[[Symbol]:[Industry]],2,FALSE),"-")</f>
        <v>-</v>
      </c>
      <c r="D2421" t="s">
        <v>46</v>
      </c>
      <c r="E2421">
        <v>206.49340510499999</v>
      </c>
      <c r="F2421">
        <v>86.71</v>
      </c>
      <c r="G2421">
        <v>4.9965002972979304</v>
      </c>
      <c r="H2421">
        <v>-13.2565777191059</v>
      </c>
      <c r="I2421">
        <v>-54.2513315859795</v>
      </c>
      <c r="J2421">
        <v>-9.28692266599246</v>
      </c>
      <c r="K2421">
        <v>88.148955158963901</v>
      </c>
      <c r="L2421">
        <v>86.977821963838096</v>
      </c>
      <c r="M2421">
        <v>30.700192360531702</v>
      </c>
      <c r="N2421">
        <v>0.64601462715907598</v>
      </c>
      <c r="O2421">
        <v>77.488178987429393</v>
      </c>
      <c r="P2421">
        <v>36.336477987421297</v>
      </c>
      <c r="Q2421">
        <v>3.4857098734313002E-2</v>
      </c>
    </row>
    <row r="2422" spans="1:17" hidden="1" x14ac:dyDescent="0.3">
      <c r="A2422" t="s">
        <v>5041</v>
      </c>
      <c r="B2422" t="s">
        <v>5042</v>
      </c>
      <c r="C2422" t="str">
        <f>IFERROR(VLOOKUP(Table1[[#This Row],[Ticker]],[1]!Table2[[Symbol]:[Industry]],2,FALSE),"-")</f>
        <v>-</v>
      </c>
      <c r="D2422" t="s">
        <v>412</v>
      </c>
      <c r="E2422">
        <v>206.148402</v>
      </c>
      <c r="F2422">
        <v>136.05000000000001</v>
      </c>
      <c r="G2422">
        <v>228.17056103233901</v>
      </c>
      <c r="H2422">
        <v>47.705555833059499</v>
      </c>
      <c r="I2422">
        <v>179.25184571048999</v>
      </c>
      <c r="J2422">
        <v>6.9360272955527096</v>
      </c>
      <c r="K2422">
        <v>93.896870302261704</v>
      </c>
      <c r="L2422">
        <v>62.868993437020102</v>
      </c>
      <c r="M2422">
        <v>99.988434701788606</v>
      </c>
      <c r="N2422">
        <v>1.5137800065110401</v>
      </c>
      <c r="O2422">
        <v>0</v>
      </c>
      <c r="P2422">
        <v>349.75206611570201</v>
      </c>
      <c r="Q2422">
        <v>0.13208923315656301</v>
      </c>
    </row>
    <row r="2423" spans="1:17" hidden="1" x14ac:dyDescent="0.3">
      <c r="A2423" t="s">
        <v>5043</v>
      </c>
      <c r="B2423" t="s">
        <v>5044</v>
      </c>
      <c r="C2423" t="str">
        <f>IFERROR(VLOOKUP(Table1[[#This Row],[Ticker]],[1]!Table2[[Symbol]:[Industry]],2,FALSE),"-")</f>
        <v>-</v>
      </c>
      <c r="D2423" t="s">
        <v>561</v>
      </c>
      <c r="E2423">
        <v>206.07400000000001</v>
      </c>
      <c r="F2423">
        <v>187</v>
      </c>
      <c r="G2423">
        <v>38.993003707876802</v>
      </c>
      <c r="H2423">
        <v>3.4352800639807599</v>
      </c>
      <c r="I2423">
        <v>13.7785960853194</v>
      </c>
      <c r="J2423">
        <v>4.27843859344586</v>
      </c>
      <c r="K2423">
        <v>185.23880958157801</v>
      </c>
      <c r="L2423">
        <v>171.14972903199401</v>
      </c>
      <c r="M2423">
        <v>52.831529283373598</v>
      </c>
      <c r="N2423">
        <v>2.7234439252859999</v>
      </c>
      <c r="O2423">
        <v>68.449197860962499</v>
      </c>
      <c r="P2423">
        <v>79.807692307692307</v>
      </c>
      <c r="Q2423">
        <v>6.6502208117079006E-2</v>
      </c>
    </row>
    <row r="2424" spans="1:17" hidden="1" x14ac:dyDescent="0.3">
      <c r="A2424" t="s">
        <v>5045</v>
      </c>
      <c r="B2424" t="s">
        <v>5046</v>
      </c>
      <c r="C2424" t="str">
        <f>IFERROR(VLOOKUP(Table1[[#This Row],[Ticker]],[1]!Table2[[Symbol]:[Industry]],2,FALSE),"-")</f>
        <v>-</v>
      </c>
      <c r="D2424" t="s">
        <v>303</v>
      </c>
      <c r="E2424">
        <v>205.34931434000001</v>
      </c>
      <c r="F2424">
        <v>37.46</v>
      </c>
      <c r="G2424">
        <v>37.078291588676599</v>
      </c>
      <c r="H2424">
        <v>-1.8070743160056999</v>
      </c>
      <c r="I2424">
        <v>-12.834241776337</v>
      </c>
      <c r="J2424">
        <v>10.779305907643799</v>
      </c>
      <c r="K2424">
        <v>36.193137057277902</v>
      </c>
      <c r="L2424">
        <v>34.5080708671018</v>
      </c>
      <c r="M2424">
        <v>56.387943411258</v>
      </c>
      <c r="N2424">
        <v>0.53557662203813305</v>
      </c>
      <c r="O2424">
        <v>27.469300587293102</v>
      </c>
      <c r="P2424">
        <v>67.232142857142804</v>
      </c>
      <c r="Q2424">
        <v>0.12827076879054999</v>
      </c>
    </row>
    <row r="2425" spans="1:17" hidden="1" x14ac:dyDescent="0.3">
      <c r="A2425" t="s">
        <v>5047</v>
      </c>
      <c r="B2425" t="s">
        <v>5048</v>
      </c>
      <c r="C2425" t="str">
        <f>IFERROR(VLOOKUP(Table1[[#This Row],[Ticker]],[1]!Table2[[Symbol]:[Industry]],2,FALSE),"-")</f>
        <v>-</v>
      </c>
      <c r="D2425" t="s">
        <v>359</v>
      </c>
      <c r="E2425">
        <v>205.27972191999999</v>
      </c>
      <c r="F2425">
        <v>509.6</v>
      </c>
      <c r="G2425">
        <v>-0.84309652928630197</v>
      </c>
      <c r="H2425">
        <v>2.3244439088435498</v>
      </c>
      <c r="I2425">
        <v>-10.145097742350501</v>
      </c>
      <c r="J2425">
        <v>3.9720046629061998</v>
      </c>
      <c r="K2425">
        <v>492.754087360445</v>
      </c>
      <c r="L2425">
        <v>496.25495222016002</v>
      </c>
      <c r="M2425">
        <v>61.635598477976799</v>
      </c>
      <c r="N2425">
        <v>1.9217521445519199</v>
      </c>
      <c r="O2425">
        <v>35.9890109890109</v>
      </c>
      <c r="P2425">
        <v>32.191958495460398</v>
      </c>
    </row>
    <row r="2426" spans="1:17" hidden="1" x14ac:dyDescent="0.3">
      <c r="A2426" t="s">
        <v>5049</v>
      </c>
      <c r="B2426" t="s">
        <v>5050</v>
      </c>
      <c r="C2426" t="str">
        <f>IFERROR(VLOOKUP(Table1[[#This Row],[Ticker]],[1]!Table2[[Symbol]:[Industry]],2,FALSE),"-")</f>
        <v>-</v>
      </c>
      <c r="D2426" t="s">
        <v>1318</v>
      </c>
      <c r="E2426">
        <v>205.22035</v>
      </c>
      <c r="F2426">
        <v>473.95</v>
      </c>
      <c r="G2426">
        <v>216.34585225528301</v>
      </c>
      <c r="H2426">
        <v>3.2590706259119</v>
      </c>
      <c r="I2426">
        <v>-0.589767170629656</v>
      </c>
      <c r="J2426">
        <v>-11.6949993856767</v>
      </c>
      <c r="K2426">
        <v>421.14562999313</v>
      </c>
      <c r="L2426">
        <v>338.55457344134902</v>
      </c>
      <c r="M2426">
        <v>52.309551184870401</v>
      </c>
      <c r="N2426">
        <v>1.6072531900604401</v>
      </c>
      <c r="O2426">
        <v>21.3208144319021</v>
      </c>
      <c r="P2426">
        <v>315.56334940815401</v>
      </c>
    </row>
    <row r="2427" spans="1:17" hidden="1" x14ac:dyDescent="0.3">
      <c r="A2427" t="s">
        <v>5051</v>
      </c>
      <c r="B2427" t="s">
        <v>5052</v>
      </c>
      <c r="C2427" t="str">
        <f>IFERROR(VLOOKUP(Table1[[#This Row],[Ticker]],[1]!Table2[[Symbol]:[Industry]],2,FALSE),"-")</f>
        <v>-</v>
      </c>
      <c r="E2427">
        <v>205.03</v>
      </c>
      <c r="F2427">
        <v>203</v>
      </c>
      <c r="G2427">
        <v>656.052104321456</v>
      </c>
      <c r="H2427">
        <v>6.3690730516470904</v>
      </c>
      <c r="I2427">
        <v>600.33031698738603</v>
      </c>
      <c r="J2427">
        <v>0.69889651941314301</v>
      </c>
      <c r="K2427">
        <v>185.090847445273</v>
      </c>
      <c r="L2427">
        <v>106.85887697593</v>
      </c>
      <c r="M2427">
        <v>62.602091062152098</v>
      </c>
      <c r="N2427">
        <v>5.7555578871285498</v>
      </c>
      <c r="O2427">
        <v>3.4975369458127998</v>
      </c>
      <c r="P2427">
        <v>685.90785907859004</v>
      </c>
    </row>
    <row r="2428" spans="1:17" hidden="1" x14ac:dyDescent="0.3">
      <c r="A2428" t="s">
        <v>5053</v>
      </c>
      <c r="B2428" t="s">
        <v>5054</v>
      </c>
      <c r="C2428" t="str">
        <f>IFERROR(VLOOKUP(Table1[[#This Row],[Ticker]],[1]!Table2[[Symbol]:[Industry]],2,FALSE),"-")</f>
        <v>-</v>
      </c>
      <c r="D2428" t="s">
        <v>127</v>
      </c>
      <c r="E2428">
        <v>204.82708585500001</v>
      </c>
      <c r="F2428">
        <v>284.55</v>
      </c>
      <c r="G2428">
        <v>339.69870068840999</v>
      </c>
      <c r="H2428">
        <v>19.815136335113699</v>
      </c>
      <c r="I2428">
        <v>167.450675583628</v>
      </c>
      <c r="J2428">
        <v>4.8792679238990297</v>
      </c>
      <c r="K2428">
        <v>224.72995989263401</v>
      </c>
      <c r="L2428">
        <v>159.22449228839901</v>
      </c>
      <c r="M2428">
        <v>84.657160288728804</v>
      </c>
      <c r="N2428">
        <v>0.82751885022712901</v>
      </c>
      <c r="O2428">
        <v>0</v>
      </c>
      <c r="P2428">
        <v>511.935483870967</v>
      </c>
      <c r="Q2428">
        <v>0.15248938336735299</v>
      </c>
    </row>
    <row r="2429" spans="1:17" hidden="1" x14ac:dyDescent="0.3">
      <c r="A2429" t="s">
        <v>5055</v>
      </c>
      <c r="B2429" t="s">
        <v>5056</v>
      </c>
      <c r="C2429" t="str">
        <f>IFERROR(VLOOKUP(Table1[[#This Row],[Ticker]],[1]!Table2[[Symbol]:[Industry]],2,FALSE),"-")</f>
        <v>-</v>
      </c>
      <c r="D2429" t="s">
        <v>163</v>
      </c>
      <c r="E2429">
        <v>204.78645599999999</v>
      </c>
      <c r="F2429">
        <v>480.9</v>
      </c>
      <c r="G2429">
        <v>-33.434702125555397</v>
      </c>
      <c r="H2429">
        <v>-11.2833400883738</v>
      </c>
      <c r="I2429">
        <v>-16.279891357501299</v>
      </c>
      <c r="J2429">
        <v>-7.82176547672859</v>
      </c>
      <c r="K2429">
        <v>490.68384738269498</v>
      </c>
      <c r="M2429">
        <v>47.693028510086798</v>
      </c>
      <c r="N2429">
        <v>0.48032899246058902</v>
      </c>
      <c r="O2429">
        <v>38.6150966936993</v>
      </c>
      <c r="P2429">
        <v>47.176740627390899</v>
      </c>
    </row>
    <row r="2430" spans="1:17" hidden="1" x14ac:dyDescent="0.3">
      <c r="A2430" t="s">
        <v>5057</v>
      </c>
      <c r="B2430" t="s">
        <v>5058</v>
      </c>
      <c r="C2430" t="str">
        <f>IFERROR(VLOOKUP(Table1[[#This Row],[Ticker]],[1]!Table2[[Symbol]:[Industry]],2,FALSE),"-")</f>
        <v>-</v>
      </c>
      <c r="D2430" t="s">
        <v>1389</v>
      </c>
      <c r="E2430">
        <v>204.73599999999999</v>
      </c>
      <c r="F2430">
        <v>319.89999999999998</v>
      </c>
      <c r="G2430">
        <v>1342.30255173159</v>
      </c>
      <c r="H2430">
        <v>-4.56270214245896</v>
      </c>
      <c r="I2430">
        <v>223.257888189033</v>
      </c>
      <c r="J2430">
        <v>-2.48813860200945</v>
      </c>
      <c r="K2430">
        <v>302.27884920116401</v>
      </c>
      <c r="L2430">
        <v>181.92888163292699</v>
      </c>
      <c r="M2430">
        <v>36.355080718706802</v>
      </c>
      <c r="N2430">
        <v>1.71974666506215</v>
      </c>
      <c r="O2430">
        <v>16.786495779931201</v>
      </c>
      <c r="P2430">
        <v>1608.8675213675201</v>
      </c>
      <c r="Q2430">
        <v>0.23119935816162601</v>
      </c>
    </row>
    <row r="2431" spans="1:17" hidden="1" x14ac:dyDescent="0.3">
      <c r="A2431" t="s">
        <v>5059</v>
      </c>
      <c r="B2431" t="s">
        <v>5060</v>
      </c>
      <c r="C2431" t="str">
        <f>IFERROR(VLOOKUP(Table1[[#This Row],[Ticker]],[1]!Table2[[Symbol]:[Industry]],2,FALSE),"-")</f>
        <v>-</v>
      </c>
      <c r="D2431" t="s">
        <v>51</v>
      </c>
      <c r="E2431">
        <v>204.72958800000001</v>
      </c>
      <c r="F2431">
        <v>355.6</v>
      </c>
      <c r="G2431">
        <v>48.792826001468903</v>
      </c>
      <c r="H2431">
        <v>2.3144827789247602</v>
      </c>
      <c r="I2431">
        <v>3.6984013464352699</v>
      </c>
      <c r="J2431">
        <v>-5.9760847386799503</v>
      </c>
      <c r="K2431">
        <v>350.45741369435001</v>
      </c>
      <c r="L2431">
        <v>301.103771027422</v>
      </c>
      <c r="M2431">
        <v>51.979350538571303</v>
      </c>
      <c r="N2431">
        <v>1.61298128557786</v>
      </c>
      <c r="O2431">
        <v>14.6372328458942</v>
      </c>
      <c r="P2431">
        <v>119.50617283950599</v>
      </c>
      <c r="Q2431">
        <v>0.101056837041946</v>
      </c>
    </row>
    <row r="2432" spans="1:17" hidden="1" x14ac:dyDescent="0.3">
      <c r="A2432" t="s">
        <v>5061</v>
      </c>
      <c r="B2432" t="s">
        <v>5062</v>
      </c>
      <c r="C2432" t="str">
        <f>IFERROR(VLOOKUP(Table1[[#This Row],[Ticker]],[1]!Table2[[Symbol]:[Industry]],2,FALSE),"-")</f>
        <v>-</v>
      </c>
      <c r="D2432" t="s">
        <v>175</v>
      </c>
      <c r="E2432">
        <v>204.66283815</v>
      </c>
      <c r="F2432">
        <v>31.23</v>
      </c>
      <c r="G2432">
        <v>-3.9283354022957</v>
      </c>
      <c r="H2432">
        <v>-5.76676811867683</v>
      </c>
      <c r="I2432">
        <v>-14.1835938313515</v>
      </c>
      <c r="J2432">
        <v>8.6737590488711103</v>
      </c>
      <c r="K2432">
        <v>29.9986244252506</v>
      </c>
      <c r="L2432">
        <v>28.395978673819599</v>
      </c>
      <c r="M2432">
        <v>64.312060343430801</v>
      </c>
      <c r="N2432">
        <v>0.43516573991185298</v>
      </c>
      <c r="O2432">
        <v>47.294268331732297</v>
      </c>
      <c r="P2432">
        <v>37.880794701986702</v>
      </c>
      <c r="Q2432">
        <v>5.4726271019098001E-2</v>
      </c>
    </row>
    <row r="2433" spans="1:17" hidden="1" x14ac:dyDescent="0.3">
      <c r="A2433" t="s">
        <v>5063</v>
      </c>
      <c r="B2433" t="s">
        <v>5064</v>
      </c>
      <c r="C2433" t="str">
        <f>IFERROR(VLOOKUP(Table1[[#This Row],[Ticker]],[1]!Table2[[Symbol]:[Industry]],2,FALSE),"-")</f>
        <v>-</v>
      </c>
      <c r="D2433" t="s">
        <v>3397</v>
      </c>
      <c r="E2433">
        <v>204.56688</v>
      </c>
      <c r="F2433">
        <v>199.15</v>
      </c>
      <c r="G2433">
        <v>4.2971586817339</v>
      </c>
      <c r="H2433">
        <v>5.9829025005589997</v>
      </c>
      <c r="I2433">
        <v>-10.5727388608751</v>
      </c>
      <c r="J2433">
        <v>4.8886220490682302</v>
      </c>
      <c r="K2433">
        <v>180.31958397933201</v>
      </c>
      <c r="L2433">
        <v>179.33596117050399</v>
      </c>
      <c r="M2433">
        <v>75.4415837624299</v>
      </c>
      <c r="N2433">
        <v>0.64120171673819704</v>
      </c>
      <c r="O2433">
        <v>35.023851368315299</v>
      </c>
      <c r="P2433">
        <v>38.2986111111111</v>
      </c>
    </row>
    <row r="2434" spans="1:17" hidden="1" x14ac:dyDescent="0.3">
      <c r="A2434" t="s">
        <v>5065</v>
      </c>
      <c r="B2434" t="s">
        <v>5066</v>
      </c>
      <c r="C2434" t="str">
        <f>IFERROR(VLOOKUP(Table1[[#This Row],[Ticker]],[1]!Table2[[Symbol]:[Industry]],2,FALSE),"-")</f>
        <v>-</v>
      </c>
      <c r="D2434" t="s">
        <v>193</v>
      </c>
      <c r="E2434">
        <v>204.3610075</v>
      </c>
      <c r="F2434">
        <v>164.35</v>
      </c>
      <c r="G2434">
        <v>-65.467899713059893</v>
      </c>
      <c r="H2434">
        <v>-7.1413662301170397</v>
      </c>
      <c r="I2434">
        <v>-24.2218053618932</v>
      </c>
      <c r="J2434">
        <v>-1.5582155463706899</v>
      </c>
      <c r="K2434">
        <v>168.73617164412599</v>
      </c>
      <c r="L2434">
        <v>176.71389594078099</v>
      </c>
      <c r="M2434">
        <v>45.380842045694202</v>
      </c>
      <c r="N2434">
        <v>0.69263296858280199</v>
      </c>
      <c r="O2434">
        <v>88.287191968360204</v>
      </c>
      <c r="P2434">
        <v>17.4347981421936</v>
      </c>
      <c r="Q2434">
        <v>0.119777960695444</v>
      </c>
    </row>
    <row r="2435" spans="1:17" hidden="1" x14ac:dyDescent="0.3">
      <c r="A2435" t="s">
        <v>5067</v>
      </c>
      <c r="B2435" t="s">
        <v>5068</v>
      </c>
      <c r="C2435" t="str">
        <f>IFERROR(VLOOKUP(Table1[[#This Row],[Ticker]],[1]!Table2[[Symbol]:[Industry]],2,FALSE),"-")</f>
        <v>-</v>
      </c>
      <c r="D2435" t="s">
        <v>72</v>
      </c>
      <c r="E2435">
        <v>204.20797020000001</v>
      </c>
      <c r="F2435">
        <v>35.880000000000003</v>
      </c>
      <c r="G2435">
        <v>-53.515329225219503</v>
      </c>
      <c r="H2435">
        <v>3.9309794857218798</v>
      </c>
      <c r="I2435">
        <v>-50.300943989080203</v>
      </c>
      <c r="J2435">
        <v>9.48377730228483</v>
      </c>
      <c r="K2435">
        <v>34.765576364447703</v>
      </c>
      <c r="L2435">
        <v>41.933131764813901</v>
      </c>
      <c r="M2435">
        <v>64.163961578483097</v>
      </c>
      <c r="N2435">
        <v>1.30007464813623</v>
      </c>
      <c r="O2435">
        <v>89.520624303232907</v>
      </c>
      <c r="P2435">
        <v>19.600000000000001</v>
      </c>
      <c r="Q2435">
        <v>-2.2561346308841001E-2</v>
      </c>
    </row>
    <row r="2436" spans="1:17" hidden="1" x14ac:dyDescent="0.3">
      <c r="A2436" t="s">
        <v>5069</v>
      </c>
      <c r="B2436" t="s">
        <v>5070</v>
      </c>
      <c r="C2436" t="str">
        <f>IFERROR(VLOOKUP(Table1[[#This Row],[Ticker]],[1]!Table2[[Symbol]:[Industry]],2,FALSE),"-")</f>
        <v>-</v>
      </c>
      <c r="D2436" t="s">
        <v>124</v>
      </c>
      <c r="E2436">
        <v>203.98194599999999</v>
      </c>
      <c r="F2436">
        <v>22.89</v>
      </c>
      <c r="G2436">
        <v>54.524277448984698</v>
      </c>
      <c r="H2436">
        <v>-11.1842262824036</v>
      </c>
      <c r="I2436">
        <v>-40.080385613445699</v>
      </c>
      <c r="J2436">
        <v>-4.3967432939424302</v>
      </c>
      <c r="K2436">
        <v>24.556273306728102</v>
      </c>
      <c r="L2436">
        <v>22.597828794184601</v>
      </c>
      <c r="M2436">
        <v>31.593179546268299</v>
      </c>
      <c r="N2436">
        <v>0.56637249694417602</v>
      </c>
      <c r="O2436">
        <v>74.574049803407604</v>
      </c>
      <c r="P2436">
        <v>137.941787941787</v>
      </c>
      <c r="Q2436">
        <v>0.102706519502568</v>
      </c>
    </row>
    <row r="2437" spans="1:17" hidden="1" x14ac:dyDescent="0.3">
      <c r="A2437" t="s">
        <v>5071</v>
      </c>
      <c r="B2437" t="s">
        <v>5072</v>
      </c>
      <c r="C2437" t="str">
        <f>IFERROR(VLOOKUP(Table1[[#This Row],[Ticker]],[1]!Table2[[Symbol]:[Industry]],2,FALSE),"-")</f>
        <v>-</v>
      </c>
      <c r="D2437" t="s">
        <v>139</v>
      </c>
      <c r="E2437">
        <v>203.96534894999999</v>
      </c>
      <c r="F2437">
        <v>117.75</v>
      </c>
      <c r="G2437">
        <v>-45.082536614585798</v>
      </c>
      <c r="H2437">
        <v>-20.695869689185699</v>
      </c>
      <c r="I2437">
        <v>-47.9675740055728</v>
      </c>
      <c r="J2437">
        <v>-6.6511532318306399</v>
      </c>
      <c r="K2437">
        <v>132.967967525349</v>
      </c>
      <c r="L2437">
        <v>142.280258068732</v>
      </c>
      <c r="M2437">
        <v>32.474258029800502</v>
      </c>
      <c r="N2437">
        <v>1.39616835118419</v>
      </c>
      <c r="O2437">
        <v>70.530785562632701</v>
      </c>
      <c r="P2437">
        <v>4.8530721282279599</v>
      </c>
      <c r="Q2437">
        <v>0.15695119437028399</v>
      </c>
    </row>
    <row r="2438" spans="1:17" hidden="1" x14ac:dyDescent="0.3">
      <c r="A2438" t="s">
        <v>5073</v>
      </c>
      <c r="B2438" t="s">
        <v>5074</v>
      </c>
      <c r="C2438" t="str">
        <f>IFERROR(VLOOKUP(Table1[[#This Row],[Ticker]],[1]!Table2[[Symbol]:[Industry]],2,FALSE),"-")</f>
        <v>-</v>
      </c>
      <c r="D2438" t="s">
        <v>632</v>
      </c>
      <c r="E2438">
        <v>203.93516159999999</v>
      </c>
      <c r="F2438">
        <v>189.3</v>
      </c>
      <c r="G2438">
        <v>99.570981396059096</v>
      </c>
      <c r="H2438">
        <v>123.005673276406</v>
      </c>
      <c r="I2438">
        <v>107.032079806624</v>
      </c>
      <c r="J2438">
        <v>45.086510250902599</v>
      </c>
      <c r="K2438">
        <v>115.31150567000699</v>
      </c>
      <c r="L2438">
        <v>94.476778311513002</v>
      </c>
      <c r="M2438">
        <v>77.327310484023101</v>
      </c>
      <c r="N2438">
        <v>3.4283618070022799</v>
      </c>
      <c r="O2438">
        <v>11.674590596936</v>
      </c>
      <c r="P2438">
        <v>145.84415584415501</v>
      </c>
      <c r="Q2438">
        <v>6.5738740734652995E-2</v>
      </c>
    </row>
    <row r="2439" spans="1:17" hidden="1" x14ac:dyDescent="0.3">
      <c r="A2439" t="s">
        <v>5075</v>
      </c>
      <c r="B2439" t="s">
        <v>5076</v>
      </c>
      <c r="C2439" t="str">
        <f>IFERROR(VLOOKUP(Table1[[#This Row],[Ticker]],[1]!Table2[[Symbol]:[Industry]],2,FALSE),"-")</f>
        <v>-</v>
      </c>
      <c r="D2439" t="s">
        <v>300</v>
      </c>
      <c r="E2439">
        <v>203.84825285700001</v>
      </c>
      <c r="F2439">
        <v>78.989999999999995</v>
      </c>
      <c r="G2439">
        <v>-87.839797310325807</v>
      </c>
      <c r="H2439">
        <v>-17.8556360728297</v>
      </c>
      <c r="I2439">
        <v>-59.9882312763675</v>
      </c>
      <c r="J2439">
        <v>-2.50162754013102</v>
      </c>
      <c r="K2439">
        <v>92.017481489028498</v>
      </c>
      <c r="L2439">
        <v>129.34536070758</v>
      </c>
      <c r="M2439">
        <v>22.412718644983102</v>
      </c>
      <c r="N2439">
        <v>1.30003990797283</v>
      </c>
      <c r="O2439">
        <v>187.31484998101001</v>
      </c>
      <c r="P2439">
        <v>1.9225806451612799</v>
      </c>
      <c r="Q2439">
        <v>7.5121316249080004E-3</v>
      </c>
    </row>
    <row r="2440" spans="1:17" hidden="1" x14ac:dyDescent="0.3">
      <c r="A2440" t="s">
        <v>5077</v>
      </c>
      <c r="B2440" t="s">
        <v>5078</v>
      </c>
      <c r="C2440" t="str">
        <f>IFERROR(VLOOKUP(Table1[[#This Row],[Ticker]],[1]!Table2[[Symbol]:[Industry]],2,FALSE),"-")</f>
        <v>-</v>
      </c>
      <c r="D2440" t="s">
        <v>306</v>
      </c>
      <c r="E2440">
        <v>203.69036919000001</v>
      </c>
      <c r="F2440">
        <v>21.07</v>
      </c>
      <c r="G2440">
        <v>237.85803232838001</v>
      </c>
      <c r="H2440">
        <v>22.543351425387598</v>
      </c>
      <c r="I2440">
        <v>53.728755852941802</v>
      </c>
      <c r="J2440">
        <v>3.0271388593872199</v>
      </c>
      <c r="K2440">
        <v>18.325216690559898</v>
      </c>
      <c r="L2440">
        <v>13.5330473260973</v>
      </c>
      <c r="M2440">
        <v>59.818569874809199</v>
      </c>
      <c r="N2440">
        <v>1.3201270974189001</v>
      </c>
      <c r="O2440">
        <v>7.3089700996677696</v>
      </c>
      <c r="P2440">
        <v>290.18518518518499</v>
      </c>
    </row>
    <row r="2441" spans="1:17" hidden="1" x14ac:dyDescent="0.3">
      <c r="A2441" t="s">
        <v>5079</v>
      </c>
      <c r="B2441" t="s">
        <v>5080</v>
      </c>
      <c r="C2441" t="str">
        <f>IFERROR(VLOOKUP(Table1[[#This Row],[Ticker]],[1]!Table2[[Symbol]:[Industry]],2,FALSE),"-")</f>
        <v>-</v>
      </c>
      <c r="D2441" t="s">
        <v>306</v>
      </c>
      <c r="E2441">
        <v>203.633624</v>
      </c>
      <c r="F2441">
        <v>78.94</v>
      </c>
      <c r="G2441">
        <v>-62.872301214495401</v>
      </c>
      <c r="H2441">
        <v>-7.6321996855301997</v>
      </c>
      <c r="I2441">
        <v>-41.615847185838398</v>
      </c>
      <c r="J2441">
        <v>-1.2274832967739699</v>
      </c>
      <c r="K2441">
        <v>83.6385767017766</v>
      </c>
      <c r="L2441">
        <v>93.820821980141403</v>
      </c>
      <c r="M2441">
        <v>50.0948944173035</v>
      </c>
      <c r="N2441">
        <v>1.0702871670245</v>
      </c>
      <c r="O2441">
        <v>70.129212059792195</v>
      </c>
      <c r="P2441">
        <v>10.3284416491963</v>
      </c>
    </row>
    <row r="2442" spans="1:17" hidden="1" x14ac:dyDescent="0.3">
      <c r="A2442" t="s">
        <v>5081</v>
      </c>
      <c r="B2442" t="s">
        <v>5082</v>
      </c>
      <c r="C2442" t="str">
        <f>IFERROR(VLOOKUP(Table1[[#This Row],[Ticker]],[1]!Table2[[Symbol]:[Industry]],2,FALSE),"-")</f>
        <v>-</v>
      </c>
      <c r="D2442" t="s">
        <v>193</v>
      </c>
      <c r="E2442">
        <v>203.62806749999999</v>
      </c>
      <c r="F2442">
        <v>207.35</v>
      </c>
      <c r="G2442">
        <v>16.629586111816401</v>
      </c>
      <c r="H2442">
        <v>-11.305570779430701</v>
      </c>
      <c r="I2442">
        <v>13.501125396190499</v>
      </c>
      <c r="J2442">
        <v>4.0250473224651602</v>
      </c>
      <c r="K2442">
        <v>209.40657131036099</v>
      </c>
      <c r="L2442">
        <v>180.13269084514201</v>
      </c>
      <c r="M2442">
        <v>47.038348089666997</v>
      </c>
      <c r="N2442">
        <v>0.67424153037533496</v>
      </c>
      <c r="O2442">
        <v>25.078369905956102</v>
      </c>
      <c r="P2442">
        <v>55.902255639097703</v>
      </c>
      <c r="Q2442">
        <v>-1.1033608052599999E-4</v>
      </c>
    </row>
    <row r="2443" spans="1:17" hidden="1" x14ac:dyDescent="0.3">
      <c r="A2443" t="s">
        <v>5083</v>
      </c>
      <c r="B2443" t="s">
        <v>5084</v>
      </c>
      <c r="C2443" t="str">
        <f>IFERROR(VLOOKUP(Table1[[#This Row],[Ticker]],[1]!Table2[[Symbol]:[Industry]],2,FALSE),"-")</f>
        <v>-</v>
      </c>
      <c r="D2443" t="s">
        <v>212</v>
      </c>
      <c r="E2443">
        <v>203.1152103</v>
      </c>
      <c r="F2443">
        <v>160.77000000000001</v>
      </c>
      <c r="G2443">
        <v>304.657758756379</v>
      </c>
      <c r="H2443">
        <v>52.1157881917174</v>
      </c>
      <c r="I2443">
        <v>95.012234305493294</v>
      </c>
      <c r="J2443">
        <v>9.1126374562616608</v>
      </c>
      <c r="K2443">
        <v>111.25209750269001</v>
      </c>
      <c r="L2443">
        <v>79.561600895027496</v>
      </c>
      <c r="M2443">
        <v>99.657959581653301</v>
      </c>
      <c r="N2443">
        <v>0.26763200318736502</v>
      </c>
      <c r="O2443">
        <v>0</v>
      </c>
      <c r="P2443">
        <v>343.50344827586201</v>
      </c>
      <c r="Q2443">
        <v>9.0033583966819999E-2</v>
      </c>
    </row>
    <row r="2444" spans="1:17" hidden="1" x14ac:dyDescent="0.3">
      <c r="A2444" t="s">
        <v>5085</v>
      </c>
      <c r="B2444" t="s">
        <v>5086</v>
      </c>
      <c r="C2444" t="str">
        <f>IFERROR(VLOOKUP(Table1[[#This Row],[Ticker]],[1]!Table2[[Symbol]:[Industry]],2,FALSE),"-")</f>
        <v>-</v>
      </c>
      <c r="D2444" t="s">
        <v>1187</v>
      </c>
      <c r="E2444">
        <v>202.87711230400001</v>
      </c>
      <c r="F2444">
        <v>151.93</v>
      </c>
      <c r="G2444">
        <v>-44.621533158256398</v>
      </c>
      <c r="H2444">
        <v>12.044938446127899</v>
      </c>
      <c r="I2444">
        <v>-30.620987208961399</v>
      </c>
      <c r="J2444">
        <v>8.4875762471129796</v>
      </c>
      <c r="K2444">
        <v>151.079565340974</v>
      </c>
      <c r="L2444">
        <v>167.81928597617301</v>
      </c>
      <c r="M2444">
        <v>49.8702745768095</v>
      </c>
      <c r="N2444">
        <v>1.2754745718153599</v>
      </c>
      <c r="O2444">
        <v>97.492266175212194</v>
      </c>
      <c r="P2444">
        <v>21.0597609561753</v>
      </c>
      <c r="Q2444">
        <v>9.0271411350227995E-2</v>
      </c>
    </row>
    <row r="2445" spans="1:17" hidden="1" x14ac:dyDescent="0.3">
      <c r="A2445" t="s">
        <v>5087</v>
      </c>
      <c r="B2445" t="s">
        <v>5088</v>
      </c>
      <c r="C2445" t="str">
        <f>IFERROR(VLOOKUP(Table1[[#This Row],[Ticker]],[1]!Table2[[Symbol]:[Industry]],2,FALSE),"-")</f>
        <v>-</v>
      </c>
      <c r="D2445" t="s">
        <v>1374</v>
      </c>
      <c r="E2445">
        <v>202.70780600000001</v>
      </c>
      <c r="F2445">
        <v>396.2</v>
      </c>
      <c r="G2445">
        <v>7.5705372997507698</v>
      </c>
      <c r="H2445">
        <v>-12.999222219866001</v>
      </c>
      <c r="I2445">
        <v>-22.3680666520989</v>
      </c>
      <c r="J2445">
        <v>4.4912529068374898</v>
      </c>
      <c r="K2445">
        <v>402.49517857620401</v>
      </c>
      <c r="L2445">
        <v>369.87297551238902</v>
      </c>
      <c r="M2445">
        <v>49.951327755060802</v>
      </c>
      <c r="N2445">
        <v>1.0106489269812</v>
      </c>
      <c r="O2445">
        <v>35.991923271075201</v>
      </c>
      <c r="P2445">
        <v>62.443624436244299</v>
      </c>
      <c r="Q2445">
        <v>4.5005963755507E-2</v>
      </c>
    </row>
    <row r="2446" spans="1:17" hidden="1" x14ac:dyDescent="0.3">
      <c r="A2446" t="s">
        <v>5089</v>
      </c>
      <c r="B2446" t="s">
        <v>5090</v>
      </c>
      <c r="C2446" t="str">
        <f>IFERROR(VLOOKUP(Table1[[#This Row],[Ticker]],[1]!Table2[[Symbol]:[Industry]],2,FALSE),"-")</f>
        <v>-</v>
      </c>
      <c r="D2446" t="s">
        <v>1647</v>
      </c>
      <c r="E2446">
        <v>202.61626000000001</v>
      </c>
      <c r="F2446">
        <v>287</v>
      </c>
      <c r="G2446">
        <v>-48.6101779701563</v>
      </c>
      <c r="H2446">
        <v>0.391089527552901</v>
      </c>
      <c r="I2446">
        <v>-32.978721766858001</v>
      </c>
      <c r="J2446">
        <v>1.20884676816936</v>
      </c>
      <c r="K2446">
        <v>286.04177927857</v>
      </c>
      <c r="L2446">
        <v>325.52035788431601</v>
      </c>
      <c r="M2446">
        <v>67.283436980754203</v>
      </c>
      <c r="N2446">
        <v>0.45683060109289603</v>
      </c>
      <c r="O2446">
        <v>80.139372822299606</v>
      </c>
      <c r="P2446">
        <v>12.065599375244</v>
      </c>
      <c r="Q2446">
        <v>7.5248882673403003E-2</v>
      </c>
    </row>
    <row r="2447" spans="1:17" hidden="1" x14ac:dyDescent="0.3">
      <c r="A2447" t="s">
        <v>5091</v>
      </c>
      <c r="B2447" t="s">
        <v>5092</v>
      </c>
      <c r="C2447" t="str">
        <f>IFERROR(VLOOKUP(Table1[[#This Row],[Ticker]],[1]!Table2[[Symbol]:[Industry]],2,FALSE),"-")</f>
        <v>-</v>
      </c>
      <c r="D2447" t="s">
        <v>133</v>
      </c>
      <c r="E2447">
        <v>202.53937977000001</v>
      </c>
      <c r="F2447">
        <v>52.65</v>
      </c>
      <c r="G2447">
        <v>-76.349657196158802</v>
      </c>
      <c r="H2447">
        <v>46.177115158539699</v>
      </c>
      <c r="I2447">
        <v>-6.5517504406931799</v>
      </c>
      <c r="J2447">
        <v>0.99444942493826505</v>
      </c>
      <c r="K2447">
        <v>41.616114453974298</v>
      </c>
      <c r="M2447">
        <v>65.762011166783395</v>
      </c>
      <c r="N2447">
        <v>3.82527951040049</v>
      </c>
      <c r="O2447">
        <v>106.457739791073</v>
      </c>
      <c r="P2447">
        <v>70.664505672609295</v>
      </c>
    </row>
    <row r="2448" spans="1:17" hidden="1" x14ac:dyDescent="0.3">
      <c r="A2448" t="s">
        <v>5093</v>
      </c>
      <c r="B2448" t="s">
        <v>5094</v>
      </c>
      <c r="C2448" t="str">
        <f>IFERROR(VLOOKUP(Table1[[#This Row],[Ticker]],[1]!Table2[[Symbol]:[Industry]],2,FALSE),"-")</f>
        <v>-</v>
      </c>
      <c r="D2448" t="s">
        <v>632</v>
      </c>
      <c r="E2448">
        <v>202.30070484000001</v>
      </c>
      <c r="F2448">
        <v>9.11</v>
      </c>
      <c r="G2448">
        <v>-23.3213323534004</v>
      </c>
      <c r="H2448">
        <v>-0.51668486859358798</v>
      </c>
      <c r="I2448">
        <v>-42.838980798896202</v>
      </c>
      <c r="J2448">
        <v>-0.85062459746941299</v>
      </c>
      <c r="K2448">
        <v>9.2074511574899294</v>
      </c>
      <c r="L2448">
        <v>9.5675964837455894</v>
      </c>
      <c r="M2448">
        <v>46.5351408594221</v>
      </c>
      <c r="N2448">
        <v>0.82301562191656097</v>
      </c>
      <c r="O2448">
        <v>52.579582875960497</v>
      </c>
      <c r="P2448">
        <v>13.874999999999901</v>
      </c>
      <c r="Q2448">
        <v>1.3831613994880001E-2</v>
      </c>
    </row>
    <row r="2449" spans="1:17" hidden="1" x14ac:dyDescent="0.3">
      <c r="A2449" t="s">
        <v>5095</v>
      </c>
      <c r="B2449" t="s">
        <v>5096</v>
      </c>
      <c r="C2449" t="str">
        <f>IFERROR(VLOOKUP(Table1[[#This Row],[Ticker]],[1]!Table2[[Symbol]:[Industry]],2,FALSE),"-")</f>
        <v>-</v>
      </c>
      <c r="D2449" t="s">
        <v>46</v>
      </c>
      <c r="E2449">
        <v>202.29350775</v>
      </c>
      <c r="F2449">
        <v>19.649999999999999</v>
      </c>
      <c r="G2449">
        <v>-57.346529664883398</v>
      </c>
      <c r="H2449">
        <v>-11.6208188298704</v>
      </c>
      <c r="I2449">
        <v>-29.789551584016898</v>
      </c>
      <c r="J2449">
        <v>-2.54743463886581</v>
      </c>
      <c r="K2449">
        <v>20.429446762371999</v>
      </c>
      <c r="L2449">
        <v>22.613405519786799</v>
      </c>
      <c r="M2449">
        <v>18.8026757813915</v>
      </c>
      <c r="N2449">
        <v>0.80068965517241297</v>
      </c>
      <c r="O2449">
        <v>87.022900763358706</v>
      </c>
      <c r="P2449">
        <v>28.8524590163934</v>
      </c>
      <c r="Q2449">
        <v>0.24780872963946099</v>
      </c>
    </row>
    <row r="2450" spans="1:17" hidden="1" x14ac:dyDescent="0.3">
      <c r="A2450" t="s">
        <v>5097</v>
      </c>
      <c r="B2450" t="s">
        <v>5098</v>
      </c>
      <c r="C2450" t="str">
        <f>IFERROR(VLOOKUP(Table1[[#This Row],[Ticker]],[1]!Table2[[Symbol]:[Industry]],2,FALSE),"-")</f>
        <v>-</v>
      </c>
      <c r="D2450" t="s">
        <v>303</v>
      </c>
      <c r="E2450">
        <v>202.29302225000001</v>
      </c>
      <c r="F2450">
        <v>113.65</v>
      </c>
      <c r="G2450">
        <v>-29.855754757134399</v>
      </c>
      <c r="I2450">
        <v>-12.7009439890802</v>
      </c>
      <c r="M2450">
        <v>0</v>
      </c>
      <c r="O2450">
        <v>0</v>
      </c>
      <c r="P2450">
        <v>0</v>
      </c>
    </row>
    <row r="2451" spans="1:17" hidden="1" x14ac:dyDescent="0.3">
      <c r="A2451" t="s">
        <v>5099</v>
      </c>
      <c r="B2451" t="s">
        <v>5100</v>
      </c>
      <c r="C2451" t="str">
        <f>IFERROR(VLOOKUP(Table1[[#This Row],[Ticker]],[1]!Table2[[Symbol]:[Industry]],2,FALSE),"-")</f>
        <v>-</v>
      </c>
      <c r="D2451" t="s">
        <v>21</v>
      </c>
      <c r="E2451">
        <v>201.88283547699999</v>
      </c>
      <c r="F2451">
        <v>104.87</v>
      </c>
      <c r="G2451">
        <v>58.929123730714302</v>
      </c>
      <c r="H2451">
        <v>-17.0628256184179</v>
      </c>
      <c r="I2451">
        <v>-9.6346049227412003</v>
      </c>
      <c r="J2451">
        <v>0.66883458171664201</v>
      </c>
      <c r="K2451">
        <v>107.772508719276</v>
      </c>
      <c r="L2451">
        <v>94.362312990945</v>
      </c>
      <c r="M2451">
        <v>54.242902809851799</v>
      </c>
      <c r="N2451">
        <v>0.27565267287610201</v>
      </c>
      <c r="O2451">
        <v>40.7456851339753</v>
      </c>
      <c r="P2451">
        <v>94.0240518038853</v>
      </c>
      <c r="Q2451">
        <v>6.8301150524466003E-2</v>
      </c>
    </row>
    <row r="2452" spans="1:17" hidden="1" x14ac:dyDescent="0.3">
      <c r="A2452" t="s">
        <v>5101</v>
      </c>
      <c r="B2452" t="s">
        <v>5102</v>
      </c>
      <c r="C2452" t="str">
        <f>IFERROR(VLOOKUP(Table1[[#This Row],[Ticker]],[1]!Table2[[Symbol]:[Industry]],2,FALSE),"-")</f>
        <v>-</v>
      </c>
      <c r="D2452" t="s">
        <v>2598</v>
      </c>
      <c r="E2452">
        <v>201.49799999999999</v>
      </c>
      <c r="F2452">
        <v>93.72</v>
      </c>
      <c r="G2452">
        <v>185.169455326899</v>
      </c>
      <c r="H2452">
        <v>-6.1271374081799799</v>
      </c>
      <c r="I2452">
        <v>-35.7551311811985</v>
      </c>
      <c r="J2452">
        <v>-2.4178781337169499</v>
      </c>
      <c r="K2452">
        <v>86.0112418615915</v>
      </c>
      <c r="L2452">
        <v>91.550484613180501</v>
      </c>
      <c r="M2452">
        <v>82.464711747282095</v>
      </c>
      <c r="N2452">
        <v>2.1401017866810998</v>
      </c>
      <c r="O2452">
        <v>47.855313700384102</v>
      </c>
      <c r="P2452">
        <v>215.02521008403301</v>
      </c>
      <c r="Q2452">
        <v>6.3598439197627005E-2</v>
      </c>
    </row>
    <row r="2453" spans="1:17" hidden="1" x14ac:dyDescent="0.3">
      <c r="A2453" t="s">
        <v>5103</v>
      </c>
      <c r="B2453" t="s">
        <v>5104</v>
      </c>
      <c r="C2453" t="str">
        <f>IFERROR(VLOOKUP(Table1[[#This Row],[Ticker]],[1]!Table2[[Symbol]:[Industry]],2,FALSE),"-")</f>
        <v>-</v>
      </c>
      <c r="D2453" t="s">
        <v>402</v>
      </c>
      <c r="E2453">
        <v>200.63120795999899</v>
      </c>
      <c r="F2453">
        <v>133.19999999999999</v>
      </c>
      <c r="G2453">
        <v>-41.702214055612203</v>
      </c>
      <c r="H2453">
        <v>29.851770205743801</v>
      </c>
      <c r="I2453">
        <v>-24.547403287558101</v>
      </c>
      <c r="J2453">
        <v>73.972004662906201</v>
      </c>
      <c r="K2453">
        <v>107.91190447725501</v>
      </c>
      <c r="L2453">
        <v>87.728212135915399</v>
      </c>
      <c r="M2453">
        <v>85.350066153873598</v>
      </c>
      <c r="N2453">
        <v>3.7076271186440599</v>
      </c>
      <c r="O2453">
        <v>13.4384384384384</v>
      </c>
      <c r="P2453">
        <v>75.263157894736807</v>
      </c>
    </row>
    <row r="2454" spans="1:17" hidden="1" x14ac:dyDescent="0.3">
      <c r="A2454" t="s">
        <v>5105</v>
      </c>
      <c r="B2454" t="s">
        <v>5106</v>
      </c>
      <c r="C2454" t="str">
        <f>IFERROR(VLOOKUP(Table1[[#This Row],[Ticker]],[1]!Table2[[Symbol]:[Industry]],2,FALSE),"-")</f>
        <v>-</v>
      </c>
      <c r="D2454" t="s">
        <v>1616</v>
      </c>
      <c r="E2454">
        <v>200.43854999999999</v>
      </c>
      <c r="F2454">
        <v>317.25</v>
      </c>
      <c r="G2454">
        <v>193.20941835895499</v>
      </c>
      <c r="H2454">
        <v>-0.93924156630237399</v>
      </c>
      <c r="I2454">
        <v>27.210853144326499</v>
      </c>
      <c r="J2454">
        <v>8.4139222139855292</v>
      </c>
      <c r="K2454">
        <v>303.175164819629</v>
      </c>
      <c r="L2454">
        <v>240.71683198365699</v>
      </c>
      <c r="M2454">
        <v>63.683545271715197</v>
      </c>
      <c r="N2454">
        <v>0.53181661981053696</v>
      </c>
      <c r="O2454">
        <v>7.1867612293144303</v>
      </c>
      <c r="P2454">
        <v>243.34415584415501</v>
      </c>
      <c r="Q2454">
        <v>0.124363953432597</v>
      </c>
    </row>
    <row r="2455" spans="1:17" hidden="1" x14ac:dyDescent="0.3">
      <c r="A2455" t="s">
        <v>5107</v>
      </c>
      <c r="B2455" t="s">
        <v>5108</v>
      </c>
      <c r="C2455" t="str">
        <f>IFERROR(VLOOKUP(Table1[[#This Row],[Ticker]],[1]!Table2[[Symbol]:[Industry]],2,FALSE),"-")</f>
        <v>-</v>
      </c>
      <c r="D2455" t="s">
        <v>72</v>
      </c>
      <c r="E2455">
        <v>199.94021875000001</v>
      </c>
      <c r="F2455">
        <v>162.1</v>
      </c>
      <c r="G2455">
        <v>46.945803347172003</v>
      </c>
      <c r="H2455">
        <v>6.2730337652128201</v>
      </c>
      <c r="I2455">
        <v>-10.7833080255468</v>
      </c>
      <c r="J2455">
        <v>4.0959435423628996</v>
      </c>
      <c r="K2455">
        <v>152.454392180881</v>
      </c>
      <c r="L2455">
        <v>138.05834483646399</v>
      </c>
      <c r="M2455">
        <v>65.0020367976107</v>
      </c>
      <c r="N2455">
        <v>1.8224822820448101</v>
      </c>
      <c r="O2455">
        <v>3.9481801357186899</v>
      </c>
      <c r="P2455">
        <v>90.2358878065954</v>
      </c>
      <c r="Q2455">
        <v>8.0811846127348999E-2</v>
      </c>
    </row>
    <row r="2456" spans="1:17" hidden="1" x14ac:dyDescent="0.3">
      <c r="A2456" t="s">
        <v>5109</v>
      </c>
      <c r="B2456" t="s">
        <v>5110</v>
      </c>
      <c r="C2456" t="str">
        <f>IFERROR(VLOOKUP(Table1[[#This Row],[Ticker]],[1]!Table2[[Symbol]:[Industry]],2,FALSE),"-")</f>
        <v>-</v>
      </c>
      <c r="D2456" t="s">
        <v>306</v>
      </c>
      <c r="E2456">
        <v>199.80811270000001</v>
      </c>
      <c r="F2456">
        <v>224.98</v>
      </c>
      <c r="G2456">
        <v>-10.502969611245801</v>
      </c>
      <c r="H2456">
        <v>11.3558426039338</v>
      </c>
      <c r="I2456">
        <v>2.43723410713261</v>
      </c>
      <c r="J2456">
        <v>0.42127115160352002</v>
      </c>
      <c r="K2456">
        <v>204.39533301371301</v>
      </c>
      <c r="L2456">
        <v>200.109388931404</v>
      </c>
      <c r="M2456">
        <v>68.362069707579806</v>
      </c>
      <c r="N2456">
        <v>1.20021264416337</v>
      </c>
      <c r="O2456">
        <v>17.0992977153524</v>
      </c>
      <c r="P2456">
        <v>38.321549339071602</v>
      </c>
      <c r="Q2456">
        <v>-4.0334808854009002E-2</v>
      </c>
    </row>
    <row r="2457" spans="1:17" hidden="1" x14ac:dyDescent="0.3">
      <c r="A2457" t="s">
        <v>5111</v>
      </c>
      <c r="B2457" t="s">
        <v>5112</v>
      </c>
      <c r="C2457" t="str">
        <f>IFERROR(VLOOKUP(Table1[[#This Row],[Ticker]],[1]!Table2[[Symbol]:[Industry]],2,FALSE),"-")</f>
        <v>-</v>
      </c>
      <c r="D2457" t="s">
        <v>51</v>
      </c>
      <c r="E2457">
        <v>199.35486299999999</v>
      </c>
      <c r="F2457">
        <v>50.01</v>
      </c>
      <c r="G2457">
        <v>-25.1774580845156</v>
      </c>
      <c r="H2457">
        <v>19.064033664743398</v>
      </c>
      <c r="I2457">
        <v>-27.067382345244599</v>
      </c>
      <c r="J2457">
        <v>-2.4434166063162301</v>
      </c>
      <c r="K2457">
        <v>46.787022984804601</v>
      </c>
      <c r="L2457">
        <v>50.579707981661201</v>
      </c>
      <c r="M2457">
        <v>66.366557219103399</v>
      </c>
      <c r="N2457">
        <v>1.92084132228668</v>
      </c>
      <c r="O2457">
        <v>47.770445910817799</v>
      </c>
      <c r="P2457">
        <v>26.7680608365018</v>
      </c>
      <c r="Q2457">
        <v>0.16043362772229999</v>
      </c>
    </row>
    <row r="2458" spans="1:17" hidden="1" x14ac:dyDescent="0.3">
      <c r="A2458" t="s">
        <v>5113</v>
      </c>
      <c r="B2458" t="s">
        <v>5114</v>
      </c>
      <c r="C2458" t="str">
        <f>IFERROR(VLOOKUP(Table1[[#This Row],[Ticker]],[1]!Table2[[Symbol]:[Industry]],2,FALSE),"-")</f>
        <v>-</v>
      </c>
      <c r="D2458" t="s">
        <v>306</v>
      </c>
      <c r="E2458">
        <v>199.24234007000001</v>
      </c>
      <c r="F2458">
        <v>151.69999999999999</v>
      </c>
      <c r="G2458">
        <v>-61.706608306101103</v>
      </c>
      <c r="H2458">
        <v>1.7934494415407101</v>
      </c>
      <c r="I2458">
        <v>-32.138012496780703</v>
      </c>
      <c r="J2458">
        <v>0.12920523959309799</v>
      </c>
      <c r="K2458">
        <v>149.09518827439501</v>
      </c>
      <c r="L2458">
        <v>165.105920631706</v>
      </c>
      <c r="M2458">
        <v>64.915697750445005</v>
      </c>
      <c r="N2458">
        <v>0.91917972092344202</v>
      </c>
      <c r="O2458">
        <v>75.346077785102096</v>
      </c>
      <c r="P2458">
        <v>15.8015267175572</v>
      </c>
      <c r="Q2458">
        <v>-5.6914513555510002E-3</v>
      </c>
    </row>
    <row r="2459" spans="1:17" hidden="1" x14ac:dyDescent="0.3">
      <c r="A2459" t="s">
        <v>5115</v>
      </c>
      <c r="B2459" t="s">
        <v>5116</v>
      </c>
      <c r="C2459" t="str">
        <f>IFERROR(VLOOKUP(Table1[[#This Row],[Ticker]],[1]!Table2[[Symbol]:[Industry]],2,FALSE),"-")</f>
        <v>-</v>
      </c>
      <c r="D2459" t="s">
        <v>306</v>
      </c>
      <c r="E2459">
        <v>198.958205384</v>
      </c>
      <c r="F2459">
        <v>146.4</v>
      </c>
      <c r="G2459">
        <v>-47.063867454463697</v>
      </c>
      <c r="H2459">
        <v>-8.6150572743602307</v>
      </c>
      <c r="I2459">
        <v>-28.6837273463256</v>
      </c>
      <c r="J2459">
        <v>1.04026714119662</v>
      </c>
      <c r="K2459">
        <v>146.99853037976499</v>
      </c>
      <c r="L2459">
        <v>159.36687815318501</v>
      </c>
      <c r="M2459">
        <v>55.941710207271001</v>
      </c>
      <c r="N2459">
        <v>0.65894523292563301</v>
      </c>
      <c r="O2459">
        <v>45.300011542695302</v>
      </c>
      <c r="P2459">
        <v>15.2755905511811</v>
      </c>
      <c r="Q2459">
        <v>-7.3120701761417994E-2</v>
      </c>
    </row>
    <row r="2460" spans="1:17" hidden="1" x14ac:dyDescent="0.3">
      <c r="A2460" t="s">
        <v>5117</v>
      </c>
      <c r="B2460" t="s">
        <v>5118</v>
      </c>
      <c r="C2460" t="str">
        <f>IFERROR(VLOOKUP(Table1[[#This Row],[Ticker]],[1]!Table2[[Symbol]:[Industry]],2,FALSE),"-")</f>
        <v>-</v>
      </c>
      <c r="D2460" t="s">
        <v>1470</v>
      </c>
      <c r="E2460">
        <v>198.80650399999999</v>
      </c>
      <c r="F2460">
        <v>132.52000000000001</v>
      </c>
      <c r="G2460">
        <v>-19.880651022694501</v>
      </c>
      <c r="H2460">
        <v>0.20485427699476</v>
      </c>
      <c r="I2460">
        <v>-38.8324935988907</v>
      </c>
      <c r="J2460">
        <v>1.61883825489638</v>
      </c>
      <c r="K2460">
        <v>135.37287169264101</v>
      </c>
      <c r="L2460">
        <v>137.48499589865901</v>
      </c>
      <c r="M2460">
        <v>51.004642195766301</v>
      </c>
      <c r="N2460">
        <v>0.74688224009611404</v>
      </c>
      <c r="O2460">
        <v>48.505885904014399</v>
      </c>
      <c r="P2460">
        <v>31.795126802585699</v>
      </c>
      <c r="Q2460">
        <v>7.9172060551476006E-2</v>
      </c>
    </row>
    <row r="2461" spans="1:17" hidden="1" x14ac:dyDescent="0.3">
      <c r="A2461" t="s">
        <v>5119</v>
      </c>
      <c r="B2461" t="s">
        <v>5120</v>
      </c>
      <c r="C2461" t="str">
        <f>IFERROR(VLOOKUP(Table1[[#This Row],[Ticker]],[1]!Table2[[Symbol]:[Industry]],2,FALSE),"-")</f>
        <v>-</v>
      </c>
      <c r="D2461" t="s">
        <v>127</v>
      </c>
      <c r="E2461">
        <v>198.71492850000001</v>
      </c>
      <c r="F2461">
        <v>578.45000000000005</v>
      </c>
      <c r="G2461">
        <v>138.317634209022</v>
      </c>
      <c r="H2461">
        <v>41.948132097530802</v>
      </c>
      <c r="I2461">
        <v>103.138608249725</v>
      </c>
      <c r="J2461">
        <v>-1.82066712071951</v>
      </c>
      <c r="K2461">
        <v>482.44158322814002</v>
      </c>
      <c r="L2461">
        <v>360.786306104044</v>
      </c>
      <c r="M2461">
        <v>62.335442529024498</v>
      </c>
      <c r="N2461">
        <v>0.27747759735270899</v>
      </c>
      <c r="O2461">
        <v>11.850635318523601</v>
      </c>
      <c r="P2461">
        <v>187.786069651741</v>
      </c>
      <c r="Q2461">
        <v>0.16175144520840601</v>
      </c>
    </row>
    <row r="2462" spans="1:17" hidden="1" x14ac:dyDescent="0.3">
      <c r="A2462" t="s">
        <v>5121</v>
      </c>
      <c r="B2462" t="s">
        <v>5122</v>
      </c>
      <c r="C2462" t="str">
        <f>IFERROR(VLOOKUP(Table1[[#This Row],[Ticker]],[1]!Table2[[Symbol]:[Industry]],2,FALSE),"-")</f>
        <v>-</v>
      </c>
      <c r="D2462" t="s">
        <v>262</v>
      </c>
      <c r="E2462">
        <v>198.59458847499999</v>
      </c>
      <c r="F2462">
        <v>150.65</v>
      </c>
      <c r="G2462">
        <v>149.38428231422699</v>
      </c>
      <c r="H2462">
        <v>49.525315016338197</v>
      </c>
      <c r="I2462">
        <v>68.042907240673799</v>
      </c>
      <c r="J2462">
        <v>20.319016259694699</v>
      </c>
      <c r="K2462">
        <v>94.346578623919001</v>
      </c>
      <c r="L2462">
        <v>72.094715136542703</v>
      </c>
      <c r="M2462">
        <v>87.407726513140304</v>
      </c>
      <c r="N2462">
        <v>1.6945295404814</v>
      </c>
      <c r="O2462">
        <v>0</v>
      </c>
      <c r="P2462">
        <v>223.978494623655</v>
      </c>
    </row>
    <row r="2463" spans="1:17" hidden="1" x14ac:dyDescent="0.3">
      <c r="A2463" t="s">
        <v>5123</v>
      </c>
      <c r="B2463" t="s">
        <v>5124</v>
      </c>
      <c r="C2463" t="str">
        <f>IFERROR(VLOOKUP(Table1[[#This Row],[Ticker]],[1]!Table2[[Symbol]:[Industry]],2,FALSE),"-")</f>
        <v>-</v>
      </c>
      <c r="D2463" t="s">
        <v>113</v>
      </c>
      <c r="E2463">
        <v>198.20636730199999</v>
      </c>
      <c r="F2463">
        <v>92.87</v>
      </c>
      <c r="G2463">
        <v>2.5319857988171202</v>
      </c>
      <c r="H2463">
        <v>-2.7976497271240799</v>
      </c>
      <c r="I2463">
        <v>-18.320862688267201</v>
      </c>
      <c r="J2463">
        <v>2.7420341385311899</v>
      </c>
      <c r="K2463">
        <v>88.173985815943695</v>
      </c>
      <c r="L2463">
        <v>90.181389714491999</v>
      </c>
      <c r="M2463">
        <v>72.672415841365094</v>
      </c>
      <c r="N2463">
        <v>0.67469189790888096</v>
      </c>
      <c r="O2463">
        <v>72.068482825454893</v>
      </c>
      <c r="P2463">
        <v>34.7895500725689</v>
      </c>
      <c r="Q2463">
        <v>6.6321706257135002E-2</v>
      </c>
    </row>
    <row r="2464" spans="1:17" hidden="1" x14ac:dyDescent="0.3">
      <c r="A2464" t="s">
        <v>5125</v>
      </c>
      <c r="B2464" t="s">
        <v>5126</v>
      </c>
      <c r="C2464" t="str">
        <f>IFERROR(VLOOKUP(Table1[[#This Row],[Ticker]],[1]!Table2[[Symbol]:[Industry]],2,FALSE),"-")</f>
        <v>-</v>
      </c>
      <c r="D2464" t="s">
        <v>632</v>
      </c>
      <c r="E2464">
        <v>197.7156243</v>
      </c>
      <c r="F2464">
        <v>22.14</v>
      </c>
      <c r="G2464">
        <v>42.305987078013302</v>
      </c>
      <c r="H2464">
        <v>-10.8089872479225</v>
      </c>
      <c r="I2464">
        <v>-35.179935585718901</v>
      </c>
      <c r="J2464">
        <v>4.3406498916904201</v>
      </c>
      <c r="K2464">
        <v>22.3108372899313</v>
      </c>
      <c r="L2464">
        <v>21.452247156584299</v>
      </c>
      <c r="M2464">
        <v>48.1605501901401</v>
      </c>
      <c r="N2464">
        <v>0.59274333550493497</v>
      </c>
      <c r="O2464">
        <v>39.069557362240197</v>
      </c>
      <c r="P2464">
        <v>79.853777416734303</v>
      </c>
      <c r="Q2464">
        <v>2.9810568067218001E-2</v>
      </c>
    </row>
    <row r="2465" spans="1:17" hidden="1" x14ac:dyDescent="0.3">
      <c r="A2465" t="s">
        <v>5127</v>
      </c>
      <c r="B2465" t="s">
        <v>5128</v>
      </c>
      <c r="C2465" t="str">
        <f>IFERROR(VLOOKUP(Table1[[#This Row],[Ticker]],[1]!Table2[[Symbol]:[Industry]],2,FALSE),"-")</f>
        <v>-</v>
      </c>
      <c r="D2465" t="s">
        <v>561</v>
      </c>
      <c r="E2465">
        <v>197.70354057500001</v>
      </c>
      <c r="F2465">
        <v>79.25</v>
      </c>
      <c r="G2465">
        <v>-41.060236549851403</v>
      </c>
      <c r="H2465">
        <v>1.22556022808188</v>
      </c>
      <c r="I2465">
        <v>-23.905425781797302</v>
      </c>
      <c r="J2465">
        <v>15.4479772029519</v>
      </c>
      <c r="M2465">
        <v>67.028701878722401</v>
      </c>
      <c r="O2465">
        <v>22.649842271293299</v>
      </c>
      <c r="P2465">
        <v>30.1313628899835</v>
      </c>
    </row>
    <row r="2466" spans="1:17" hidden="1" x14ac:dyDescent="0.3">
      <c r="A2466" t="s">
        <v>5129</v>
      </c>
      <c r="B2466" t="s">
        <v>5130</v>
      </c>
      <c r="C2466" t="str">
        <f>IFERROR(VLOOKUP(Table1[[#This Row],[Ticker]],[1]!Table2[[Symbol]:[Industry]],2,FALSE),"-")</f>
        <v>-</v>
      </c>
      <c r="D2466" t="s">
        <v>669</v>
      </c>
      <c r="E2466">
        <v>197.694718795</v>
      </c>
      <c r="F2466">
        <v>221.85</v>
      </c>
      <c r="G2466">
        <v>-12.8320321896498</v>
      </c>
      <c r="H2466">
        <v>1.3486782652317599</v>
      </c>
      <c r="I2466">
        <v>-15.012700924351</v>
      </c>
      <c r="J2466">
        <v>-3.33367094754552</v>
      </c>
      <c r="K2466">
        <v>229.743730298602</v>
      </c>
      <c r="L2466">
        <v>217.083904933273</v>
      </c>
      <c r="M2466">
        <v>31.115727095454702</v>
      </c>
      <c r="N2466">
        <v>1.0584259233982101</v>
      </c>
      <c r="O2466">
        <v>33.986756060676399</v>
      </c>
      <c r="P2466">
        <v>27.4267662263067</v>
      </c>
      <c r="Q2466">
        <v>-2.9177934957584001E-2</v>
      </c>
    </row>
    <row r="2467" spans="1:17" hidden="1" x14ac:dyDescent="0.3">
      <c r="A2467" t="s">
        <v>5131</v>
      </c>
      <c r="B2467" t="s">
        <v>5132</v>
      </c>
      <c r="C2467" t="str">
        <f>IFERROR(VLOOKUP(Table1[[#This Row],[Ticker]],[1]!Table2[[Symbol]:[Industry]],2,FALSE),"-")</f>
        <v>-</v>
      </c>
      <c r="D2467" t="s">
        <v>933</v>
      </c>
      <c r="E2467">
        <v>197.54902368</v>
      </c>
      <c r="F2467">
        <v>142.65</v>
      </c>
      <c r="G2467">
        <v>159.26058087318501</v>
      </c>
      <c r="H2467">
        <v>-6.5207788138639904</v>
      </c>
      <c r="I2467">
        <v>7.38492182454039</v>
      </c>
      <c r="J2467">
        <v>17.841078173128</v>
      </c>
      <c r="K2467">
        <v>150.014166974028</v>
      </c>
      <c r="L2467">
        <v>122.36936722273001</v>
      </c>
      <c r="M2467">
        <v>47.236702869973698</v>
      </c>
      <c r="N2467">
        <v>1.89070195301443</v>
      </c>
      <c r="O2467">
        <v>33.0529267437784</v>
      </c>
      <c r="P2467">
        <v>221.79111211369201</v>
      </c>
      <c r="Q2467">
        <v>0.144254723450598</v>
      </c>
    </row>
    <row r="2468" spans="1:17" hidden="1" x14ac:dyDescent="0.3">
      <c r="A2468" t="s">
        <v>5133</v>
      </c>
      <c r="B2468" t="s">
        <v>5134</v>
      </c>
      <c r="C2468" t="str">
        <f>IFERROR(VLOOKUP(Table1[[#This Row],[Ticker]],[1]!Table2[[Symbol]:[Industry]],2,FALSE),"-")</f>
        <v>-</v>
      </c>
      <c r="E2468">
        <v>197.166347</v>
      </c>
      <c r="F2468">
        <v>84.98</v>
      </c>
      <c r="G2468">
        <v>1573.1502572669101</v>
      </c>
      <c r="H2468">
        <v>47.651780681884397</v>
      </c>
      <c r="I2468">
        <v>1294.2526983950199</v>
      </c>
      <c r="J2468">
        <v>6.9306937612853403</v>
      </c>
      <c r="K2468">
        <v>57.431283376061202</v>
      </c>
      <c r="M2468">
        <v>99.999991820010607</v>
      </c>
      <c r="N2468">
        <v>7.7186188833203204E-2</v>
      </c>
      <c r="O2468">
        <v>0</v>
      </c>
      <c r="P2468">
        <v>1603.00601202404</v>
      </c>
    </row>
    <row r="2469" spans="1:17" hidden="1" x14ac:dyDescent="0.3">
      <c r="A2469" t="s">
        <v>5135</v>
      </c>
      <c r="B2469" t="s">
        <v>5136</v>
      </c>
      <c r="C2469" t="str">
        <f>IFERROR(VLOOKUP(Table1[[#This Row],[Ticker]],[1]!Table2[[Symbol]:[Industry]],2,FALSE),"-")</f>
        <v>-</v>
      </c>
      <c r="D2469" t="s">
        <v>262</v>
      </c>
      <c r="E2469">
        <v>197.05411174</v>
      </c>
      <c r="F2469">
        <v>422.6</v>
      </c>
      <c r="G2469">
        <v>23.232453900717399</v>
      </c>
      <c r="H2469">
        <v>5.8379293752940002</v>
      </c>
      <c r="I2469">
        <v>-30.298682119137698</v>
      </c>
      <c r="J2469">
        <v>2.6124612260006801</v>
      </c>
      <c r="K2469">
        <v>393.93768802503399</v>
      </c>
      <c r="L2469">
        <v>389.761641865576</v>
      </c>
      <c r="M2469">
        <v>61.671967404260798</v>
      </c>
      <c r="N2469">
        <v>0.65175229478347296</v>
      </c>
      <c r="O2469">
        <v>44.202555608140003</v>
      </c>
      <c r="P2469">
        <v>55.567826247009002</v>
      </c>
      <c r="Q2469">
        <v>0.14104013431572501</v>
      </c>
    </row>
    <row r="2470" spans="1:17" hidden="1" x14ac:dyDescent="0.3">
      <c r="A2470" t="s">
        <v>5137</v>
      </c>
      <c r="B2470" t="s">
        <v>5138</v>
      </c>
      <c r="C2470" t="str">
        <f>IFERROR(VLOOKUP(Table1[[#This Row],[Ticker]],[1]!Table2[[Symbol]:[Industry]],2,FALSE),"-")</f>
        <v>-</v>
      </c>
      <c r="D2470" t="s">
        <v>51</v>
      </c>
      <c r="E2470">
        <v>196.89196000000001</v>
      </c>
      <c r="F2470">
        <v>156.4</v>
      </c>
      <c r="G2470">
        <v>94.020569319590393</v>
      </c>
      <c r="H2470">
        <v>-10.228675128766101</v>
      </c>
      <c r="I2470">
        <v>2.17235751661197</v>
      </c>
      <c r="J2470">
        <v>-0.19543940650031899</v>
      </c>
      <c r="K2470">
        <v>167.026990614732</v>
      </c>
      <c r="L2470">
        <v>140.74069005904201</v>
      </c>
      <c r="M2470">
        <v>35.095057645394299</v>
      </c>
      <c r="N2470">
        <v>0.62656831270134505</v>
      </c>
      <c r="O2470">
        <v>27.8772378516624</v>
      </c>
      <c r="P2470">
        <v>176.667256324075</v>
      </c>
      <c r="Q2470">
        <v>0.115927007022797</v>
      </c>
    </row>
    <row r="2471" spans="1:17" hidden="1" x14ac:dyDescent="0.3">
      <c r="A2471" t="s">
        <v>5139</v>
      </c>
      <c r="B2471" t="s">
        <v>5140</v>
      </c>
      <c r="C2471" t="str">
        <f>IFERROR(VLOOKUP(Table1[[#This Row],[Ticker]],[1]!Table2[[Symbol]:[Industry]],2,FALSE),"-")</f>
        <v>-</v>
      </c>
      <c r="D2471" t="s">
        <v>335</v>
      </c>
      <c r="E2471">
        <v>196.4143296</v>
      </c>
      <c r="F2471">
        <v>84.4</v>
      </c>
      <c r="G2471">
        <v>-70.440056059492704</v>
      </c>
      <c r="H2471">
        <v>18.320911960806502</v>
      </c>
      <c r="I2471">
        <v>-24.921432808633</v>
      </c>
      <c r="J2471">
        <v>8.9555260850574196</v>
      </c>
      <c r="K2471">
        <v>76.701044747214397</v>
      </c>
      <c r="L2471">
        <v>88.252522413390395</v>
      </c>
      <c r="M2471">
        <v>66.550701765721797</v>
      </c>
      <c r="N2471">
        <v>1.3764705882352899</v>
      </c>
      <c r="O2471">
        <v>81.279620853080502</v>
      </c>
      <c r="P2471">
        <v>33.968253968253897</v>
      </c>
    </row>
    <row r="2472" spans="1:17" hidden="1" x14ac:dyDescent="0.3">
      <c r="A2472" t="s">
        <v>5141</v>
      </c>
      <c r="B2472" t="s">
        <v>5142</v>
      </c>
      <c r="C2472" t="str">
        <f>IFERROR(VLOOKUP(Table1[[#This Row],[Ticker]],[1]!Table2[[Symbol]:[Industry]],2,FALSE),"-")</f>
        <v>-</v>
      </c>
      <c r="D2472" t="s">
        <v>306</v>
      </c>
      <c r="E2472">
        <v>196.39902000000001</v>
      </c>
      <c r="F2472">
        <v>82</v>
      </c>
      <c r="G2472">
        <v>-57.925930195730899</v>
      </c>
      <c r="H2472">
        <v>-9.0237579060533601</v>
      </c>
      <c r="I2472">
        <v>-12.456445211574099</v>
      </c>
      <c r="J2472">
        <v>-1.59145353213093</v>
      </c>
      <c r="K2472">
        <v>84.831003547342604</v>
      </c>
      <c r="L2472">
        <v>87.542213107410404</v>
      </c>
      <c r="M2472">
        <v>47.691780444196702</v>
      </c>
      <c r="N2472">
        <v>0.31314949201741599</v>
      </c>
      <c r="O2472">
        <v>43.841463414634099</v>
      </c>
      <c r="P2472">
        <v>22.296793437733001</v>
      </c>
    </row>
    <row r="2473" spans="1:17" hidden="1" x14ac:dyDescent="0.3">
      <c r="A2473" t="s">
        <v>5143</v>
      </c>
      <c r="B2473" t="s">
        <v>5144</v>
      </c>
      <c r="C2473" t="str">
        <f>IFERROR(VLOOKUP(Table1[[#This Row],[Ticker]],[1]!Table2[[Symbol]:[Industry]],2,FALSE),"-")</f>
        <v>-</v>
      </c>
      <c r="D2473" t="s">
        <v>193</v>
      </c>
      <c r="E2473">
        <v>196.2561675</v>
      </c>
      <c r="F2473">
        <v>108.25</v>
      </c>
      <c r="G2473">
        <v>-45.875925432076201</v>
      </c>
      <c r="H2473">
        <v>-0.73646508837380298</v>
      </c>
      <c r="I2473">
        <v>-17.536108824245101</v>
      </c>
      <c r="J2473">
        <v>4.2778540320918799</v>
      </c>
      <c r="K2473">
        <v>107.116293588497</v>
      </c>
      <c r="L2473">
        <v>109.228568490481</v>
      </c>
      <c r="M2473">
        <v>61.5632243317066</v>
      </c>
      <c r="N2473">
        <v>0.66888888888888798</v>
      </c>
      <c r="O2473">
        <v>54.087759815242499</v>
      </c>
      <c r="P2473">
        <v>20.680044593087999</v>
      </c>
      <c r="Q2473">
        <v>5.3250155245492002E-2</v>
      </c>
    </row>
    <row r="2474" spans="1:17" hidden="1" x14ac:dyDescent="0.3">
      <c r="A2474" t="s">
        <v>5145</v>
      </c>
      <c r="B2474" t="s">
        <v>5146</v>
      </c>
      <c r="C2474" t="str">
        <f>IFERROR(VLOOKUP(Table1[[#This Row],[Ticker]],[1]!Table2[[Symbol]:[Industry]],2,FALSE),"-")</f>
        <v>-</v>
      </c>
      <c r="D2474" t="s">
        <v>130</v>
      </c>
      <c r="E2474">
        <v>196.2337455</v>
      </c>
      <c r="F2474">
        <v>284.7</v>
      </c>
      <c r="G2474">
        <v>72.059138859886801</v>
      </c>
      <c r="H2474">
        <v>-18.3722922017221</v>
      </c>
      <c r="I2474">
        <v>25.268525359114498</v>
      </c>
      <c r="J2474">
        <v>0.97177780265211999</v>
      </c>
      <c r="K2474">
        <v>248.217787981833</v>
      </c>
      <c r="L2474">
        <v>212.226446233155</v>
      </c>
      <c r="M2474">
        <v>73.168631089304597</v>
      </c>
      <c r="N2474">
        <v>1.6657434583109401</v>
      </c>
      <c r="O2474">
        <v>5.0228310502283096</v>
      </c>
      <c r="P2474">
        <v>115.600151457781</v>
      </c>
      <c r="Q2474">
        <v>3.0736840861358999E-2</v>
      </c>
    </row>
    <row r="2475" spans="1:17" hidden="1" x14ac:dyDescent="0.3">
      <c r="A2475" t="s">
        <v>5147</v>
      </c>
      <c r="B2475" t="s">
        <v>5148</v>
      </c>
      <c r="C2475" t="str">
        <f>IFERROR(VLOOKUP(Table1[[#This Row],[Ticker]],[1]!Table2[[Symbol]:[Industry]],2,FALSE),"-")</f>
        <v>-</v>
      </c>
      <c r="D2475" t="s">
        <v>632</v>
      </c>
      <c r="E2475">
        <v>195.7941792</v>
      </c>
      <c r="F2475">
        <v>188.67</v>
      </c>
      <c r="G2475">
        <v>1.57580219166389</v>
      </c>
      <c r="H2475">
        <v>2.1208318009463598</v>
      </c>
      <c r="I2475">
        <v>-5.5020803527166402</v>
      </c>
      <c r="J2475">
        <v>2.9713747751642701</v>
      </c>
      <c r="K2475">
        <v>174.87275474518299</v>
      </c>
      <c r="L2475">
        <v>162.712219515143</v>
      </c>
      <c r="M2475">
        <v>51.200681035307802</v>
      </c>
      <c r="N2475">
        <v>0.91067499096844995</v>
      </c>
      <c r="O2475">
        <v>20.845921450151</v>
      </c>
      <c r="P2475">
        <v>47.225907140070198</v>
      </c>
      <c r="Q2475">
        <v>7.8842956587221999E-2</v>
      </c>
    </row>
    <row r="2476" spans="1:17" hidden="1" x14ac:dyDescent="0.3">
      <c r="A2476" t="s">
        <v>5149</v>
      </c>
      <c r="B2476" t="s">
        <v>5150</v>
      </c>
      <c r="C2476" t="str">
        <f>IFERROR(VLOOKUP(Table1[[#This Row],[Ticker]],[1]!Table2[[Symbol]:[Industry]],2,FALSE),"-")</f>
        <v>-</v>
      </c>
      <c r="D2476" t="s">
        <v>3200</v>
      </c>
      <c r="E2476">
        <v>195.55039249999999</v>
      </c>
      <c r="F2476">
        <v>104.03</v>
      </c>
      <c r="G2476">
        <v>50.282773381393703</v>
      </c>
      <c r="H2476">
        <v>11.2217139575856</v>
      </c>
      <c r="I2476">
        <v>4.1866964603579202</v>
      </c>
      <c r="J2476">
        <v>14.539832683662301</v>
      </c>
      <c r="K2476">
        <v>88.236286290607396</v>
      </c>
      <c r="M2476">
        <v>80.759499072295498</v>
      </c>
      <c r="N2476">
        <v>0.92148481439819996</v>
      </c>
      <c r="O2476">
        <v>38.1812938575411</v>
      </c>
      <c r="P2476">
        <v>89.145454545454498</v>
      </c>
    </row>
    <row r="2477" spans="1:17" hidden="1" x14ac:dyDescent="0.3">
      <c r="A2477" t="s">
        <v>5151</v>
      </c>
      <c r="B2477" t="s">
        <v>5152</v>
      </c>
      <c r="C2477" t="str">
        <f>IFERROR(VLOOKUP(Table1[[#This Row],[Ticker]],[1]!Table2[[Symbol]:[Industry]],2,FALSE),"-")</f>
        <v>-</v>
      </c>
      <c r="D2477" t="s">
        <v>72</v>
      </c>
      <c r="E2477">
        <v>195.36661287999999</v>
      </c>
      <c r="F2477">
        <v>140.05000000000001</v>
      </c>
      <c r="G2477">
        <v>-52.222717063121102</v>
      </c>
      <c r="H2477">
        <v>6.9703018289194301</v>
      </c>
      <c r="I2477">
        <v>-16.9075103365494</v>
      </c>
      <c r="J2477">
        <v>-5.7274440924043502</v>
      </c>
      <c r="K2477">
        <v>134.04891129707099</v>
      </c>
      <c r="L2477">
        <v>137.81699007463399</v>
      </c>
      <c r="M2477">
        <v>50.011005962913302</v>
      </c>
      <c r="N2477">
        <v>1.77564397444371</v>
      </c>
      <c r="O2477">
        <v>42.092109960728202</v>
      </c>
      <c r="P2477">
        <v>25.718132854577998</v>
      </c>
      <c r="Q2477">
        <v>4.3884989760087999E-2</v>
      </c>
    </row>
    <row r="2478" spans="1:17" hidden="1" x14ac:dyDescent="0.3">
      <c r="A2478" t="s">
        <v>5153</v>
      </c>
      <c r="B2478" t="s">
        <v>5154</v>
      </c>
      <c r="C2478" t="str">
        <f>IFERROR(VLOOKUP(Table1[[#This Row],[Ticker]],[1]!Table2[[Symbol]:[Industry]],2,FALSE),"-")</f>
        <v>-</v>
      </c>
      <c r="D2478" t="s">
        <v>262</v>
      </c>
      <c r="E2478">
        <v>195.27220500000001</v>
      </c>
      <c r="F2478">
        <v>170.35</v>
      </c>
      <c r="G2478">
        <v>-42.720204885011597</v>
      </c>
      <c r="H2478">
        <v>-11.6194871506985</v>
      </c>
      <c r="I2478">
        <v>-12.1104509273737</v>
      </c>
      <c r="J2478">
        <v>-11.7668375262765</v>
      </c>
      <c r="K2478">
        <v>183.923153554843</v>
      </c>
      <c r="L2478">
        <v>189.423581219901</v>
      </c>
      <c r="M2478">
        <v>44.444294907995399</v>
      </c>
      <c r="N2478">
        <v>1.8891859495099701</v>
      </c>
      <c r="O2478">
        <v>41.708247725271498</v>
      </c>
      <c r="P2478">
        <v>25.2573529411764</v>
      </c>
    </row>
    <row r="2479" spans="1:17" hidden="1" x14ac:dyDescent="0.3">
      <c r="A2479" t="s">
        <v>5155</v>
      </c>
      <c r="B2479" t="s">
        <v>5156</v>
      </c>
      <c r="C2479" t="str">
        <f>IFERROR(VLOOKUP(Table1[[#This Row],[Ticker]],[1]!Table2[[Symbol]:[Industry]],2,FALSE),"-")</f>
        <v>-</v>
      </c>
      <c r="D2479" t="s">
        <v>51</v>
      </c>
      <c r="E2479">
        <v>195.046482075</v>
      </c>
      <c r="F2479">
        <v>82.45</v>
      </c>
      <c r="G2479">
        <v>-49.416730366890498</v>
      </c>
      <c r="H2479">
        <v>-1.9017445176246801</v>
      </c>
      <c r="I2479">
        <v>-21.089832877969101</v>
      </c>
      <c r="J2479">
        <v>2.6088467681693599</v>
      </c>
      <c r="K2479">
        <v>85.279648469923103</v>
      </c>
      <c r="L2479">
        <v>89.764804096949604</v>
      </c>
      <c r="M2479">
        <v>47.777929053439301</v>
      </c>
      <c r="N2479">
        <v>1.0144333173489699</v>
      </c>
      <c r="O2479">
        <v>37.052759248029098</v>
      </c>
      <c r="P2479">
        <v>12.559726962457299</v>
      </c>
      <c r="Q2479">
        <v>-5.2430576015001E-2</v>
      </c>
    </row>
    <row r="2480" spans="1:17" hidden="1" x14ac:dyDescent="0.3">
      <c r="A2480" t="s">
        <v>5157</v>
      </c>
      <c r="B2480" t="s">
        <v>5158</v>
      </c>
      <c r="C2480" t="str">
        <f>IFERROR(VLOOKUP(Table1[[#This Row],[Ticker]],[1]!Table2[[Symbol]:[Industry]],2,FALSE),"-")</f>
        <v>-</v>
      </c>
      <c r="D2480" t="s">
        <v>193</v>
      </c>
      <c r="E2480">
        <v>195.03268695</v>
      </c>
      <c r="F2480">
        <v>14.58</v>
      </c>
      <c r="G2480">
        <v>78.429959528579801</v>
      </c>
      <c r="H2480">
        <v>9.6603603084515903</v>
      </c>
      <c r="I2480">
        <v>70.695282426014003</v>
      </c>
      <c r="J2480">
        <v>14.625513434836</v>
      </c>
      <c r="K2480">
        <v>12.8650877529988</v>
      </c>
      <c r="L2480">
        <v>10.658277227475599</v>
      </c>
      <c r="M2480">
        <v>71.133101730243297</v>
      </c>
      <c r="N2480">
        <v>1.2509294841452101</v>
      </c>
      <c r="O2480">
        <v>8.5048010973936794</v>
      </c>
      <c r="P2480">
        <v>137.07317073170699</v>
      </c>
      <c r="Q2480">
        <v>-1.0970410318701E-2</v>
      </c>
    </row>
    <row r="2481" spans="1:17" hidden="1" x14ac:dyDescent="0.3">
      <c r="A2481" t="s">
        <v>5159</v>
      </c>
      <c r="B2481" t="s">
        <v>5160</v>
      </c>
      <c r="C2481" t="str">
        <f>IFERROR(VLOOKUP(Table1[[#This Row],[Ticker]],[1]!Table2[[Symbol]:[Industry]],2,FALSE),"-")</f>
        <v>-</v>
      </c>
      <c r="D2481" t="s">
        <v>669</v>
      </c>
      <c r="E2481">
        <v>195</v>
      </c>
      <c r="F2481">
        <v>104</v>
      </c>
      <c r="G2481">
        <v>-39.302859676594501</v>
      </c>
      <c r="H2481">
        <v>-5.6400165576364598</v>
      </c>
      <c r="I2481">
        <v>6.8392858959771896</v>
      </c>
      <c r="J2481">
        <v>5.3707479024314803E-2</v>
      </c>
      <c r="K2481">
        <v>103.283096403081</v>
      </c>
      <c r="L2481">
        <v>96.579077123802804</v>
      </c>
      <c r="M2481">
        <v>41.002812279176098</v>
      </c>
      <c r="N2481">
        <v>1.07714202856606</v>
      </c>
      <c r="O2481">
        <v>16.105769230769202</v>
      </c>
      <c r="P2481">
        <v>51.603498542273996</v>
      </c>
      <c r="Q2481">
        <v>-6.3777908730906996E-2</v>
      </c>
    </row>
    <row r="2482" spans="1:17" hidden="1" x14ac:dyDescent="0.3">
      <c r="A2482" t="s">
        <v>5161</v>
      </c>
      <c r="B2482" t="s">
        <v>5162</v>
      </c>
      <c r="C2482" t="str">
        <f>IFERROR(VLOOKUP(Table1[[#This Row],[Ticker]],[1]!Table2[[Symbol]:[Industry]],2,FALSE),"-")</f>
        <v>-</v>
      </c>
      <c r="D2482" t="s">
        <v>72</v>
      </c>
      <c r="E2482">
        <v>194.911416</v>
      </c>
      <c r="F2482">
        <v>84.84</v>
      </c>
      <c r="G2482">
        <v>165.85703715642401</v>
      </c>
      <c r="H2482">
        <v>4.2635349116262002</v>
      </c>
      <c r="I2482">
        <v>-2.4618587499950202</v>
      </c>
      <c r="J2482">
        <v>3.7088467681693702</v>
      </c>
      <c r="K2482">
        <v>81.031464703527305</v>
      </c>
      <c r="L2482">
        <v>73.425664544673893</v>
      </c>
      <c r="M2482">
        <v>100</v>
      </c>
      <c r="N2482">
        <v>7.375</v>
      </c>
      <c r="O2482">
        <v>0</v>
      </c>
      <c r="P2482">
        <v>195.71279191355799</v>
      </c>
    </row>
    <row r="2483" spans="1:17" hidden="1" x14ac:dyDescent="0.3">
      <c r="A2483" t="s">
        <v>5163</v>
      </c>
      <c r="B2483" t="s">
        <v>5164</v>
      </c>
      <c r="C2483" t="str">
        <f>IFERROR(VLOOKUP(Table1[[#This Row],[Ticker]],[1]!Table2[[Symbol]:[Industry]],2,FALSE),"-")</f>
        <v>-</v>
      </c>
      <c r="D2483" t="s">
        <v>127</v>
      </c>
      <c r="E2483">
        <v>194.48877630000001</v>
      </c>
      <c r="F2483">
        <v>22.89</v>
      </c>
      <c r="G2483">
        <v>12.7610676727721</v>
      </c>
      <c r="H2483">
        <v>21.143196771397399</v>
      </c>
      <c r="I2483">
        <v>-15.709418565351401</v>
      </c>
      <c r="J2483">
        <v>22.747308306630899</v>
      </c>
      <c r="K2483">
        <v>20.793532175202401</v>
      </c>
      <c r="L2483">
        <v>20.373329712488299</v>
      </c>
      <c r="M2483">
        <v>64.813399825429002</v>
      </c>
      <c r="N2483">
        <v>2.1475200285276101</v>
      </c>
      <c r="O2483">
        <v>33.0275229357798</v>
      </c>
      <c r="P2483">
        <v>65.869565217391198</v>
      </c>
      <c r="Q2483">
        <v>6.9089549401225997E-2</v>
      </c>
    </row>
    <row r="2484" spans="1:17" hidden="1" x14ac:dyDescent="0.3">
      <c r="A2484" t="s">
        <v>5165</v>
      </c>
      <c r="B2484" t="s">
        <v>5166</v>
      </c>
      <c r="C2484" t="str">
        <f>IFERROR(VLOOKUP(Table1[[#This Row],[Ticker]],[1]!Table2[[Symbol]:[Industry]],2,FALSE),"-")</f>
        <v>-</v>
      </c>
      <c r="D2484" t="s">
        <v>60</v>
      </c>
      <c r="E2484">
        <v>194.13691775999999</v>
      </c>
      <c r="F2484">
        <v>19.62</v>
      </c>
      <c r="G2484">
        <v>3.61363299796764</v>
      </c>
      <c r="H2484">
        <v>-34.911903684865003</v>
      </c>
      <c r="I2484">
        <v>1.9688397631114301</v>
      </c>
      <c r="J2484">
        <v>-4.9377890818562999</v>
      </c>
      <c r="K2484">
        <v>24.015900409392302</v>
      </c>
      <c r="L2484">
        <v>21.014891191985999</v>
      </c>
      <c r="M2484">
        <v>35.782190624076499</v>
      </c>
      <c r="N2484">
        <v>4.7816251604748397</v>
      </c>
      <c r="O2484">
        <v>119.215086646279</v>
      </c>
      <c r="P2484">
        <v>41.660649819494601</v>
      </c>
      <c r="Q2484">
        <v>-8.4575330123759992E-3</v>
      </c>
    </row>
    <row r="2485" spans="1:17" hidden="1" x14ac:dyDescent="0.3">
      <c r="A2485" t="s">
        <v>5167</v>
      </c>
      <c r="B2485" t="s">
        <v>5168</v>
      </c>
      <c r="C2485" t="str">
        <f>IFERROR(VLOOKUP(Table1[[#This Row],[Ticker]],[1]!Table2[[Symbol]:[Industry]],2,FALSE),"-")</f>
        <v>-</v>
      </c>
      <c r="D2485" t="s">
        <v>541</v>
      </c>
      <c r="E2485">
        <v>194.02352719999999</v>
      </c>
      <c r="F2485">
        <v>4</v>
      </c>
      <c r="G2485">
        <v>70.144245242865594</v>
      </c>
      <c r="H2485">
        <v>2.6949074606457901</v>
      </c>
      <c r="I2485">
        <v>-2.48876510521025E-2</v>
      </c>
      <c r="J2485">
        <v>-1.76285134503819</v>
      </c>
      <c r="K2485">
        <v>3.9475361964276998</v>
      </c>
      <c r="L2485">
        <v>3.6046097847686802</v>
      </c>
      <c r="M2485">
        <v>42.485774065383801</v>
      </c>
      <c r="N2485">
        <v>2.2370877914369598</v>
      </c>
      <c r="O2485">
        <v>44.999999999999901</v>
      </c>
      <c r="P2485">
        <v>128.57142857142799</v>
      </c>
      <c r="Q2485">
        <v>2.9433549658450998E-2</v>
      </c>
    </row>
    <row r="2486" spans="1:17" hidden="1" x14ac:dyDescent="0.3">
      <c r="A2486" t="s">
        <v>5169</v>
      </c>
      <c r="B2486" t="s">
        <v>5170</v>
      </c>
      <c r="C2486" t="str">
        <f>IFERROR(VLOOKUP(Table1[[#This Row],[Ticker]],[1]!Table2[[Symbol]:[Industry]],2,FALSE),"-")</f>
        <v>-</v>
      </c>
      <c r="D2486" t="s">
        <v>127</v>
      </c>
      <c r="E2486">
        <v>193.93737999999999</v>
      </c>
      <c r="F2486">
        <v>533</v>
      </c>
      <c r="G2486">
        <v>21.9744688577352</v>
      </c>
      <c r="H2486">
        <v>-7.7252933554561602</v>
      </c>
      <c r="I2486">
        <v>14.979017682976201</v>
      </c>
      <c r="J2486">
        <v>1.97807753740013</v>
      </c>
      <c r="K2486">
        <v>530.26852425961101</v>
      </c>
      <c r="L2486">
        <v>466.04581798853002</v>
      </c>
      <c r="M2486">
        <v>55.592845785179101</v>
      </c>
      <c r="N2486">
        <v>0.16584276237423701</v>
      </c>
      <c r="O2486">
        <v>36.4540337711069</v>
      </c>
      <c r="Q2486">
        <v>8.7893048443635005E-2</v>
      </c>
    </row>
    <row r="2487" spans="1:17" hidden="1" x14ac:dyDescent="0.3">
      <c r="A2487" t="s">
        <v>5171</v>
      </c>
      <c r="B2487" t="s">
        <v>5172</v>
      </c>
      <c r="C2487" t="str">
        <f>IFERROR(VLOOKUP(Table1[[#This Row],[Ticker]],[1]!Table2[[Symbol]:[Industry]],2,FALSE),"-")</f>
        <v>-</v>
      </c>
      <c r="D2487" t="s">
        <v>1711</v>
      </c>
      <c r="E2487">
        <v>193.71045018000001</v>
      </c>
      <c r="F2487">
        <v>18.329999999999998</v>
      </c>
      <c r="G2487">
        <v>-35.855754757134399</v>
      </c>
      <c r="H2487">
        <v>-4.2198520122751804</v>
      </c>
      <c r="I2487">
        <v>-42.832447705489599</v>
      </c>
      <c r="J2487">
        <v>-16.137488929230098</v>
      </c>
      <c r="K2487">
        <v>19.593854956361898</v>
      </c>
      <c r="L2487">
        <v>19.508495225017999</v>
      </c>
      <c r="M2487">
        <v>34.781388191863101</v>
      </c>
      <c r="N2487">
        <v>2.0697683027365001</v>
      </c>
      <c r="O2487">
        <v>63.775231860338202</v>
      </c>
      <c r="P2487">
        <v>7.8235294117646896</v>
      </c>
    </row>
    <row r="2488" spans="1:17" hidden="1" x14ac:dyDescent="0.3">
      <c r="A2488" t="s">
        <v>5173</v>
      </c>
      <c r="B2488" t="s">
        <v>5174</v>
      </c>
      <c r="C2488" t="str">
        <f>IFERROR(VLOOKUP(Table1[[#This Row],[Ticker]],[1]!Table2[[Symbol]:[Industry]],2,FALSE),"-")</f>
        <v>-</v>
      </c>
      <c r="D2488" t="s">
        <v>740</v>
      </c>
      <c r="E2488">
        <v>193.09255680000001</v>
      </c>
      <c r="F2488">
        <v>176</v>
      </c>
      <c r="G2488">
        <v>21.152396251016601</v>
      </c>
      <c r="H2488">
        <v>5.1031813762726603</v>
      </c>
      <c r="I2488">
        <v>38.892509929954997</v>
      </c>
      <c r="J2488">
        <v>14.011460248224299</v>
      </c>
      <c r="K2488">
        <v>154.134529774844</v>
      </c>
      <c r="L2488">
        <v>124.894392597909</v>
      </c>
      <c r="M2488">
        <v>84.952637526051106</v>
      </c>
      <c r="N2488">
        <v>0.99068322981366397</v>
      </c>
      <c r="O2488">
        <v>6.7897727272727204</v>
      </c>
      <c r="P2488">
        <v>125.641025641025</v>
      </c>
    </row>
    <row r="2489" spans="1:17" hidden="1" x14ac:dyDescent="0.3">
      <c r="A2489" t="s">
        <v>5175</v>
      </c>
      <c r="B2489" t="s">
        <v>5176</v>
      </c>
      <c r="C2489" t="str">
        <f>IFERROR(VLOOKUP(Table1[[#This Row],[Ticker]],[1]!Table2[[Symbol]:[Industry]],2,FALSE),"-")</f>
        <v>-</v>
      </c>
      <c r="D2489" t="s">
        <v>528</v>
      </c>
      <c r="E2489">
        <v>192.86395572000001</v>
      </c>
      <c r="F2489">
        <v>274.8</v>
      </c>
      <c r="G2489">
        <v>100.971628695196</v>
      </c>
      <c r="H2489">
        <v>-3.1612887064298398</v>
      </c>
      <c r="I2489">
        <v>47.252490236763698</v>
      </c>
      <c r="J2489">
        <v>-6.2769794782872097</v>
      </c>
      <c r="K2489">
        <v>242.68964494576801</v>
      </c>
      <c r="L2489">
        <v>184.53797898813099</v>
      </c>
      <c r="M2489">
        <v>53.999273198364897</v>
      </c>
      <c r="N2489">
        <v>0.99774129051226301</v>
      </c>
      <c r="O2489">
        <v>21.7976710334788</v>
      </c>
      <c r="P2489">
        <v>158.27067669172899</v>
      </c>
      <c r="Q2489">
        <v>9.9929615166382005E-2</v>
      </c>
    </row>
    <row r="2490" spans="1:17" hidden="1" x14ac:dyDescent="0.3">
      <c r="A2490" t="s">
        <v>5177</v>
      </c>
      <c r="B2490" t="s">
        <v>5178</v>
      </c>
      <c r="C2490" t="str">
        <f>IFERROR(VLOOKUP(Table1[[#This Row],[Ticker]],[1]!Table2[[Symbol]:[Industry]],2,FALSE),"-")</f>
        <v>-</v>
      </c>
      <c r="D2490" t="s">
        <v>113</v>
      </c>
      <c r="E2490">
        <v>192.43684794699999</v>
      </c>
      <c r="F2490">
        <v>103.03</v>
      </c>
      <c r="G2490">
        <v>6.3372392944187901</v>
      </c>
      <c r="H2490">
        <v>-5.5334099467940696</v>
      </c>
      <c r="I2490">
        <v>9.4448769949149902</v>
      </c>
      <c r="J2490">
        <v>-4.5013805045579103</v>
      </c>
      <c r="K2490">
        <v>97.092780275240202</v>
      </c>
      <c r="L2490">
        <v>85.152486509375706</v>
      </c>
      <c r="M2490">
        <v>47.6567052892403</v>
      </c>
      <c r="N2490">
        <v>0.33849189560618897</v>
      </c>
      <c r="O2490">
        <v>10.4532660390177</v>
      </c>
      <c r="P2490">
        <v>54.467766116941498</v>
      </c>
      <c r="Q2490">
        <v>6.9431746153407997E-2</v>
      </c>
    </row>
    <row r="2491" spans="1:17" hidden="1" x14ac:dyDescent="0.3">
      <c r="A2491" t="s">
        <v>5179</v>
      </c>
      <c r="B2491" t="s">
        <v>5180</v>
      </c>
      <c r="C2491" t="str">
        <f>IFERROR(VLOOKUP(Table1[[#This Row],[Ticker]],[1]!Table2[[Symbol]:[Industry]],2,FALSE),"-")</f>
        <v>-</v>
      </c>
      <c r="D2491" t="s">
        <v>51</v>
      </c>
      <c r="E2491">
        <v>192.29</v>
      </c>
      <c r="F2491">
        <v>187.6</v>
      </c>
      <c r="G2491">
        <v>-20.4998818337884</v>
      </c>
      <c r="H2491">
        <v>1.09463630544965</v>
      </c>
      <c r="I2491">
        <v>-9.7371679188278009</v>
      </c>
      <c r="J2491">
        <v>4.5611194954420897</v>
      </c>
      <c r="K2491">
        <v>179.66933217161599</v>
      </c>
      <c r="L2491">
        <v>180.78318668514601</v>
      </c>
      <c r="M2491">
        <v>76.653941476552603</v>
      </c>
      <c r="N2491">
        <v>0.81833956277438302</v>
      </c>
      <c r="O2491">
        <v>22.601279317697198</v>
      </c>
      <c r="P2491">
        <v>26.244952893674299</v>
      </c>
      <c r="Q2491">
        <v>-1.7219426811112E-2</v>
      </c>
    </row>
    <row r="2492" spans="1:17" hidden="1" x14ac:dyDescent="0.3">
      <c r="A2492" t="s">
        <v>5181</v>
      </c>
      <c r="B2492" t="s">
        <v>5182</v>
      </c>
      <c r="C2492" t="str">
        <f>IFERROR(VLOOKUP(Table1[[#This Row],[Ticker]],[1]!Table2[[Symbol]:[Industry]],2,FALSE),"-")</f>
        <v>-</v>
      </c>
      <c r="D2492" t="s">
        <v>359</v>
      </c>
      <c r="E2492">
        <v>191.34611200000001</v>
      </c>
      <c r="F2492">
        <v>201.4</v>
      </c>
      <c r="G2492">
        <v>-59.551452553566698</v>
      </c>
      <c r="H2492">
        <v>-1.35728648283417</v>
      </c>
      <c r="I2492">
        <v>-24.4836859952125</v>
      </c>
      <c r="J2492">
        <v>-0.78402934871062602</v>
      </c>
      <c r="K2492">
        <v>208.956361099905</v>
      </c>
      <c r="L2492">
        <v>223.299509880838</v>
      </c>
      <c r="M2492">
        <v>36.718511371711699</v>
      </c>
      <c r="N2492">
        <v>0.87364259013581003</v>
      </c>
      <c r="O2492">
        <v>67.676266137040699</v>
      </c>
      <c r="P2492">
        <v>7.9892761394101797</v>
      </c>
      <c r="Q2492">
        <v>0.15308062679340501</v>
      </c>
    </row>
    <row r="2493" spans="1:17" hidden="1" x14ac:dyDescent="0.3">
      <c r="A2493" t="s">
        <v>5183</v>
      </c>
      <c r="B2493" t="s">
        <v>5184</v>
      </c>
      <c r="C2493" t="str">
        <f>IFERROR(VLOOKUP(Table1[[#This Row],[Ticker]],[1]!Table2[[Symbol]:[Industry]],2,FALSE),"-")</f>
        <v>-</v>
      </c>
      <c r="D2493" t="s">
        <v>306</v>
      </c>
      <c r="E2493">
        <v>190.95214250000001</v>
      </c>
      <c r="F2493">
        <v>21.07</v>
      </c>
      <c r="G2493">
        <v>-34.860263323410301</v>
      </c>
      <c r="H2493">
        <v>-4.3430224654229903</v>
      </c>
      <c r="I2493">
        <v>-23.1556826206144</v>
      </c>
      <c r="J2493">
        <v>3.65530265802147</v>
      </c>
      <c r="K2493">
        <v>20.7326493214252</v>
      </c>
      <c r="L2493">
        <v>21.098417818972798</v>
      </c>
      <c r="M2493">
        <v>68.594626599488706</v>
      </c>
      <c r="N2493">
        <v>0.54067714718484206</v>
      </c>
      <c r="O2493">
        <v>37.1618414807783</v>
      </c>
      <c r="P2493">
        <v>19.309173272933101</v>
      </c>
      <c r="Q2493">
        <v>5.1343996172729001E-2</v>
      </c>
    </row>
    <row r="2494" spans="1:17" hidden="1" x14ac:dyDescent="0.3">
      <c r="A2494" t="s">
        <v>5185</v>
      </c>
      <c r="B2494" t="s">
        <v>5186</v>
      </c>
      <c r="C2494" t="str">
        <f>IFERROR(VLOOKUP(Table1[[#This Row],[Ticker]],[1]!Table2[[Symbol]:[Industry]],2,FALSE),"-")</f>
        <v>-</v>
      </c>
      <c r="D2494" t="s">
        <v>46</v>
      </c>
      <c r="E2494">
        <v>190.91320558800001</v>
      </c>
      <c r="F2494">
        <v>74.290000000000006</v>
      </c>
      <c r="G2494">
        <v>172.75116988644999</v>
      </c>
      <c r="H2494">
        <v>-9.6146820567274407</v>
      </c>
      <c r="I2494">
        <v>-9.6634960001759502</v>
      </c>
      <c r="J2494">
        <v>-19.068931009608399</v>
      </c>
      <c r="K2494">
        <v>85.676569234903198</v>
      </c>
      <c r="L2494">
        <v>73.473649701126305</v>
      </c>
      <c r="M2494">
        <v>29.0618458698948</v>
      </c>
      <c r="N2494">
        <v>2.3377403863358199</v>
      </c>
      <c r="O2494">
        <v>57.5178355094898</v>
      </c>
      <c r="P2494">
        <v>282.93814432989598</v>
      </c>
      <c r="Q2494">
        <v>0.111681870286803</v>
      </c>
    </row>
    <row r="2495" spans="1:17" hidden="1" x14ac:dyDescent="0.3">
      <c r="A2495" t="s">
        <v>5187</v>
      </c>
      <c r="B2495" t="s">
        <v>5188</v>
      </c>
      <c r="C2495" t="str">
        <f>IFERROR(VLOOKUP(Table1[[#This Row],[Ticker]],[1]!Table2[[Symbol]:[Industry]],2,FALSE),"-")</f>
        <v>-</v>
      </c>
      <c r="D2495" t="s">
        <v>971</v>
      </c>
      <c r="E2495">
        <v>190.38286124999999</v>
      </c>
      <c r="F2495">
        <v>159.75</v>
      </c>
      <c r="G2495">
        <v>-51.412346949621501</v>
      </c>
      <c r="H2495">
        <v>-17.598291786266</v>
      </c>
      <c r="I2495">
        <v>-77.330635121594298</v>
      </c>
      <c r="J2495">
        <v>21.972735657058202</v>
      </c>
      <c r="K2495">
        <v>194.57950992537801</v>
      </c>
      <c r="L2495">
        <v>252.955015814907</v>
      </c>
      <c r="M2495">
        <v>37.325613054096003</v>
      </c>
      <c r="N2495">
        <v>0.33956802493876598</v>
      </c>
      <c r="O2495">
        <v>204.726134585289</v>
      </c>
      <c r="P2495">
        <v>10.9375</v>
      </c>
      <c r="Q2495">
        <v>2.6418515775259999E-3</v>
      </c>
    </row>
    <row r="2496" spans="1:17" hidden="1" x14ac:dyDescent="0.3">
      <c r="A2496" t="s">
        <v>5189</v>
      </c>
      <c r="B2496" t="s">
        <v>5190</v>
      </c>
      <c r="C2496" t="str">
        <f>IFERROR(VLOOKUP(Table1[[#This Row],[Ticker]],[1]!Table2[[Symbol]:[Industry]],2,FALSE),"-")</f>
        <v>-</v>
      </c>
      <c r="D2496" t="s">
        <v>412</v>
      </c>
      <c r="E2496">
        <v>190.21802500000001</v>
      </c>
      <c r="F2496">
        <v>3.35</v>
      </c>
      <c r="G2496">
        <v>-96.186399918424698</v>
      </c>
      <c r="H2496">
        <v>-11.1364650883738</v>
      </c>
      <c r="I2496">
        <v>-59.015046553182799</v>
      </c>
      <c r="J2496">
        <v>-1.29115323183063</v>
      </c>
      <c r="K2496">
        <v>3.50459333088823</v>
      </c>
      <c r="L2496">
        <v>4.8483092805992802</v>
      </c>
      <c r="M2496">
        <v>47.571534802723299</v>
      </c>
      <c r="N2496">
        <v>0.75433782022467399</v>
      </c>
      <c r="O2496">
        <v>197.91044776119401</v>
      </c>
      <c r="P2496">
        <v>6.34920634920634</v>
      </c>
      <c r="Q2496">
        <v>4.1187306827499E-2</v>
      </c>
    </row>
    <row r="2497" spans="1:17" hidden="1" x14ac:dyDescent="0.3">
      <c r="A2497" t="s">
        <v>5191</v>
      </c>
      <c r="B2497" t="s">
        <v>5192</v>
      </c>
      <c r="C2497" t="str">
        <f>IFERROR(VLOOKUP(Table1[[#This Row],[Ticker]],[1]!Table2[[Symbol]:[Industry]],2,FALSE),"-")</f>
        <v>-</v>
      </c>
      <c r="D2497" t="s">
        <v>5193</v>
      </c>
      <c r="E2497">
        <v>190.16127369</v>
      </c>
      <c r="F2497">
        <v>378.15</v>
      </c>
      <c r="G2497">
        <v>741.85932131478796</v>
      </c>
      <c r="H2497">
        <v>90.122040476014107</v>
      </c>
      <c r="I2497">
        <v>434.31193030572598</v>
      </c>
      <c r="J2497">
        <v>33.018002091682298</v>
      </c>
      <c r="K2497">
        <v>203.40022087955501</v>
      </c>
      <c r="L2497">
        <v>109.66796448725</v>
      </c>
      <c r="M2497">
        <v>97.986454820743802</v>
      </c>
      <c r="N2497">
        <v>0.46485693323550897</v>
      </c>
      <c r="O2497">
        <v>0</v>
      </c>
      <c r="P2497">
        <v>853.72005044136097</v>
      </c>
    </row>
    <row r="2498" spans="1:17" hidden="1" x14ac:dyDescent="0.3">
      <c r="A2498" t="s">
        <v>5194</v>
      </c>
      <c r="B2498" t="s">
        <v>5195</v>
      </c>
      <c r="C2498" t="str">
        <f>IFERROR(VLOOKUP(Table1[[#This Row],[Ticker]],[1]!Table2[[Symbol]:[Industry]],2,FALSE),"-")</f>
        <v>-</v>
      </c>
      <c r="D2498" t="s">
        <v>54</v>
      </c>
      <c r="E2498">
        <v>190.05641550000001</v>
      </c>
      <c r="F2498">
        <v>1.5</v>
      </c>
      <c r="G2498">
        <v>-39.612240512346901</v>
      </c>
      <c r="H2498">
        <v>0.60581679082082796</v>
      </c>
      <c r="I2498">
        <v>-45.7366582747945</v>
      </c>
      <c r="J2498">
        <v>5.1128647363994202E-2</v>
      </c>
      <c r="K2498">
        <v>1.5019450299878101</v>
      </c>
      <c r="L2498">
        <v>1.6551312323042799</v>
      </c>
      <c r="M2498">
        <v>53.526653342090903</v>
      </c>
      <c r="N2498">
        <v>0.81598324217252904</v>
      </c>
      <c r="O2498">
        <v>98</v>
      </c>
      <c r="P2498">
        <v>15.3846153846153</v>
      </c>
      <c r="Q2498">
        <v>3.8971127691208002E-2</v>
      </c>
    </row>
    <row r="2499" spans="1:17" hidden="1" x14ac:dyDescent="0.3">
      <c r="A2499" t="s">
        <v>5196</v>
      </c>
      <c r="B2499" t="s">
        <v>5197</v>
      </c>
      <c r="C2499" t="str">
        <f>IFERROR(VLOOKUP(Table1[[#This Row],[Ticker]],[1]!Table2[[Symbol]:[Industry]],2,FALSE),"-")</f>
        <v>-</v>
      </c>
      <c r="D2499" t="s">
        <v>1560</v>
      </c>
      <c r="E2499">
        <v>189.9639</v>
      </c>
      <c r="F2499">
        <v>185.15</v>
      </c>
      <c r="G2499">
        <v>-41.689088090467699</v>
      </c>
      <c r="H2499">
        <v>-5.78774713965585</v>
      </c>
      <c r="I2499">
        <v>-6.90094398908027</v>
      </c>
      <c r="J2499">
        <v>-3.8181340162475799</v>
      </c>
      <c r="K2499">
        <v>184.78481615701801</v>
      </c>
      <c r="M2499">
        <v>44.4095574580207</v>
      </c>
      <c r="N2499">
        <v>0.29183027232425501</v>
      </c>
      <c r="O2499">
        <v>17.202268431001801</v>
      </c>
      <c r="P2499">
        <v>59.612068965517203</v>
      </c>
    </row>
    <row r="2500" spans="1:17" hidden="1" x14ac:dyDescent="0.3">
      <c r="A2500" t="s">
        <v>5198</v>
      </c>
      <c r="B2500" t="s">
        <v>5199</v>
      </c>
      <c r="C2500" t="str">
        <f>IFERROR(VLOOKUP(Table1[[#This Row],[Ticker]],[1]!Table2[[Symbol]:[Industry]],2,FALSE),"-")</f>
        <v>-</v>
      </c>
      <c r="D2500" t="s">
        <v>303</v>
      </c>
      <c r="E2500">
        <v>189.71484000000001</v>
      </c>
      <c r="F2500">
        <v>159.05000000000001</v>
      </c>
      <c r="G2500">
        <v>61.9556297098217</v>
      </c>
      <c r="H2500">
        <v>4.7416225610285796</v>
      </c>
      <c r="I2500">
        <v>5.2886702542431596</v>
      </c>
      <c r="J2500">
        <v>3.2154257155377799</v>
      </c>
      <c r="K2500">
        <v>145.30128549898899</v>
      </c>
      <c r="L2500">
        <v>127.077936246644</v>
      </c>
      <c r="M2500">
        <v>75.458478890677597</v>
      </c>
      <c r="N2500">
        <v>0.90672569763576205</v>
      </c>
      <c r="O2500">
        <v>3.6152153410876999</v>
      </c>
      <c r="P2500">
        <v>104.908528729708</v>
      </c>
      <c r="Q2500">
        <v>0.13208017778057299</v>
      </c>
    </row>
    <row r="2501" spans="1:17" hidden="1" x14ac:dyDescent="0.3">
      <c r="A2501" t="s">
        <v>5200</v>
      </c>
      <c r="B2501" t="s">
        <v>5201</v>
      </c>
      <c r="C2501" t="str">
        <f>IFERROR(VLOOKUP(Table1[[#This Row],[Ticker]],[1]!Table2[[Symbol]:[Industry]],2,FALSE),"-")</f>
        <v>-</v>
      </c>
      <c r="D2501" t="s">
        <v>402</v>
      </c>
      <c r="E2501">
        <v>189.351606</v>
      </c>
      <c r="F2501">
        <v>167.55</v>
      </c>
      <c r="G2501">
        <v>-24.874551749615598</v>
      </c>
      <c r="H2501">
        <v>4.2635349116261896</v>
      </c>
      <c r="I2501">
        <v>-7.7197409815614604</v>
      </c>
      <c r="J2501">
        <v>3.7088467681693502</v>
      </c>
      <c r="M2501">
        <v>100</v>
      </c>
      <c r="O2501">
        <v>0</v>
      </c>
      <c r="P2501">
        <v>10.230263157894701</v>
      </c>
    </row>
    <row r="2502" spans="1:17" hidden="1" x14ac:dyDescent="0.3">
      <c r="A2502" t="s">
        <v>5202</v>
      </c>
      <c r="B2502" t="s">
        <v>5203</v>
      </c>
      <c r="C2502" t="str">
        <f>IFERROR(VLOOKUP(Table1[[#This Row],[Ticker]],[1]!Table2[[Symbol]:[Industry]],2,FALSE),"-")</f>
        <v>-</v>
      </c>
      <c r="D2502" t="s">
        <v>368</v>
      </c>
      <c r="E2502">
        <v>189.15939646300001</v>
      </c>
      <c r="F2502">
        <v>202.01</v>
      </c>
      <c r="G2502">
        <v>29.332582516309198</v>
      </c>
      <c r="H2502">
        <v>-4.1267089908128201</v>
      </c>
      <c r="I2502">
        <v>35.237540082688199</v>
      </c>
      <c r="J2502">
        <v>-4.04096909237568</v>
      </c>
      <c r="K2502">
        <v>197.78158671079899</v>
      </c>
      <c r="L2502">
        <v>164.34185318726901</v>
      </c>
      <c r="M2502">
        <v>40.863721844595503</v>
      </c>
      <c r="N2502">
        <v>0.25866101529240199</v>
      </c>
      <c r="O2502">
        <v>16.1922677095193</v>
      </c>
      <c r="P2502">
        <v>72.731936725096105</v>
      </c>
      <c r="Q2502">
        <v>8.1791527072175005E-2</v>
      </c>
    </row>
    <row r="2503" spans="1:17" hidden="1" x14ac:dyDescent="0.3">
      <c r="A2503" t="s">
        <v>5204</v>
      </c>
      <c r="B2503" t="s">
        <v>5205</v>
      </c>
      <c r="C2503" t="str">
        <f>IFERROR(VLOOKUP(Table1[[#This Row],[Ticker]],[1]!Table2[[Symbol]:[Industry]],2,FALSE),"-")</f>
        <v>-</v>
      </c>
      <c r="D2503" t="s">
        <v>632</v>
      </c>
      <c r="E2503">
        <v>188.58959590000001</v>
      </c>
      <c r="F2503">
        <v>69.59</v>
      </c>
      <c r="G2503">
        <v>203.110752419899</v>
      </c>
      <c r="H2503">
        <v>89.596294521494201</v>
      </c>
      <c r="I2503">
        <v>94.412151249014897</v>
      </c>
      <c r="J2503">
        <v>5.3294477644733904</v>
      </c>
      <c r="K2503">
        <v>45.9605159679219</v>
      </c>
      <c r="L2503">
        <v>34.652908491473099</v>
      </c>
      <c r="M2503">
        <v>83.795186557090801</v>
      </c>
      <c r="N2503">
        <v>1.5923171022883</v>
      </c>
      <c r="O2503">
        <v>0.10058916510991001</v>
      </c>
      <c r="P2503">
        <v>251.642243557352</v>
      </c>
      <c r="Q2503">
        <v>9.4545410471885E-2</v>
      </c>
    </row>
    <row r="2504" spans="1:17" hidden="1" x14ac:dyDescent="0.3">
      <c r="A2504" t="s">
        <v>5206</v>
      </c>
      <c r="B2504" t="s">
        <v>5207</v>
      </c>
      <c r="C2504" t="str">
        <f>IFERROR(VLOOKUP(Table1[[#This Row],[Ticker]],[1]!Table2[[Symbol]:[Industry]],2,FALSE),"-")</f>
        <v>-</v>
      </c>
      <c r="D2504" t="s">
        <v>262</v>
      </c>
      <c r="E2504">
        <v>188.49600000000001</v>
      </c>
      <c r="F2504">
        <v>89.76</v>
      </c>
      <c r="G2504">
        <v>-66.510659485433607</v>
      </c>
      <c r="H2504">
        <v>4.7347668212626299</v>
      </c>
      <c r="I2504">
        <v>-51.535696970340901</v>
      </c>
      <c r="J2504">
        <v>6.7348771369329103</v>
      </c>
      <c r="K2504">
        <v>91.566542387362304</v>
      </c>
      <c r="L2504">
        <v>112.884722420798</v>
      </c>
      <c r="M2504">
        <v>73.843128457560695</v>
      </c>
      <c r="N2504">
        <v>0.45294115502716398</v>
      </c>
      <c r="O2504">
        <v>90.4523172905525</v>
      </c>
      <c r="P2504">
        <v>15.2098575279168</v>
      </c>
      <c r="Q2504">
        <v>0.152254373456093</v>
      </c>
    </row>
    <row r="2505" spans="1:17" hidden="1" x14ac:dyDescent="0.3">
      <c r="A2505" t="s">
        <v>5208</v>
      </c>
      <c r="B2505" t="s">
        <v>5209</v>
      </c>
      <c r="C2505" t="str">
        <f>IFERROR(VLOOKUP(Table1[[#This Row],[Ticker]],[1]!Table2[[Symbol]:[Industry]],2,FALSE),"-")</f>
        <v>-</v>
      </c>
      <c r="D2505" t="s">
        <v>473</v>
      </c>
      <c r="E2505">
        <v>188.307934098</v>
      </c>
      <c r="F2505">
        <v>21.27</v>
      </c>
      <c r="G2505">
        <v>0.63504278887785004</v>
      </c>
      <c r="H2505">
        <v>-13.841053761379101</v>
      </c>
      <c r="I2505">
        <v>-27.450442987076201</v>
      </c>
      <c r="J2505">
        <v>-6.6064685471459503</v>
      </c>
      <c r="K2505">
        <v>23.122465436399398</v>
      </c>
      <c r="L2505">
        <v>22.6763872049995</v>
      </c>
      <c r="M2505">
        <v>31.068463879449801</v>
      </c>
      <c r="N2505">
        <v>0.79490387647636296</v>
      </c>
      <c r="O2505">
        <v>52.7973671838269</v>
      </c>
      <c r="P2505">
        <v>100.66037735849</v>
      </c>
    </row>
    <row r="2506" spans="1:17" hidden="1" x14ac:dyDescent="0.3">
      <c r="A2506" t="s">
        <v>5210</v>
      </c>
      <c r="B2506" t="s">
        <v>5211</v>
      </c>
      <c r="C2506" t="str">
        <f>IFERROR(VLOOKUP(Table1[[#This Row],[Ticker]],[1]!Table2[[Symbol]:[Industry]],2,FALSE),"-")</f>
        <v>-</v>
      </c>
      <c r="D2506" t="s">
        <v>1374</v>
      </c>
      <c r="E2506">
        <v>188.27189461</v>
      </c>
      <c r="F2506">
        <v>2041.7</v>
      </c>
      <c r="G2506">
        <v>-46.439346847345199</v>
      </c>
      <c r="H2506">
        <v>1.0593169120438199</v>
      </c>
      <c r="I2506">
        <v>-19.968055766343198</v>
      </c>
      <c r="J2506">
        <v>-0.77568931430486399</v>
      </c>
      <c r="K2506">
        <v>1946.25014549703</v>
      </c>
      <c r="L2506">
        <v>2098.4687171271798</v>
      </c>
      <c r="M2506">
        <v>78.723833153944497</v>
      </c>
      <c r="N2506">
        <v>0.57865182436610996</v>
      </c>
      <c r="O2506">
        <v>22.476367732771699</v>
      </c>
      <c r="P2506">
        <v>14.4450672645739</v>
      </c>
      <c r="Q2506">
        <v>2.4238980180314E-2</v>
      </c>
    </row>
    <row r="2507" spans="1:17" hidden="1" x14ac:dyDescent="0.3">
      <c r="A2507" t="s">
        <v>5212</v>
      </c>
      <c r="B2507" t="s">
        <v>5213</v>
      </c>
      <c r="C2507" t="str">
        <f>IFERROR(VLOOKUP(Table1[[#This Row],[Ticker]],[1]!Table2[[Symbol]:[Industry]],2,FALSE),"-")</f>
        <v>-</v>
      </c>
      <c r="D2507" t="s">
        <v>306</v>
      </c>
      <c r="E2507">
        <v>188.00040000000001</v>
      </c>
      <c r="F2507">
        <v>15666.7</v>
      </c>
      <c r="G2507">
        <v>-1.3280843435795</v>
      </c>
      <c r="H2507">
        <v>4.3648862629775396</v>
      </c>
      <c r="I2507">
        <v>3.4536549818415998</v>
      </c>
      <c r="J2507">
        <v>0.40874869690424198</v>
      </c>
      <c r="K2507">
        <v>14688.336038728899</v>
      </c>
      <c r="L2507">
        <v>13729.0764126267</v>
      </c>
      <c r="M2507">
        <v>73.185359401439896</v>
      </c>
      <c r="N2507">
        <v>1.13418826739427</v>
      </c>
      <c r="O2507">
        <v>14.7018836130135</v>
      </c>
      <c r="P2507">
        <v>54.942490085350002</v>
      </c>
      <c r="Q2507">
        <v>1.003031409432E-2</v>
      </c>
    </row>
    <row r="2508" spans="1:17" hidden="1" x14ac:dyDescent="0.3">
      <c r="A2508" t="s">
        <v>5214</v>
      </c>
      <c r="B2508" t="s">
        <v>5215</v>
      </c>
      <c r="C2508" t="str">
        <f>IFERROR(VLOOKUP(Table1[[#This Row],[Ticker]],[1]!Table2[[Symbol]:[Industry]],2,FALSE),"-")</f>
        <v>-</v>
      </c>
      <c r="D2508" t="s">
        <v>1371</v>
      </c>
      <c r="E2508">
        <v>187.92052545000001</v>
      </c>
      <c r="F2508">
        <v>143.5</v>
      </c>
      <c r="G2508">
        <v>77.574138275533898</v>
      </c>
      <c r="H2508">
        <v>-5.7364650883737998</v>
      </c>
      <c r="I2508">
        <v>24.2265369269502</v>
      </c>
      <c r="J2508">
        <v>-2.05716994492255</v>
      </c>
      <c r="K2508">
        <v>140.70879402444601</v>
      </c>
      <c r="L2508">
        <v>123.00364334939999</v>
      </c>
      <c r="M2508">
        <v>54.1537356437791</v>
      </c>
      <c r="N2508">
        <v>0.51130033824922205</v>
      </c>
      <c r="O2508">
        <v>32.4041811846689</v>
      </c>
      <c r="P2508">
        <v>111.029411764705</v>
      </c>
      <c r="Q2508">
        <v>8.5524773452319999E-2</v>
      </c>
    </row>
    <row r="2509" spans="1:17" hidden="1" x14ac:dyDescent="0.3">
      <c r="A2509" t="s">
        <v>5216</v>
      </c>
      <c r="B2509" t="s">
        <v>5217</v>
      </c>
      <c r="C2509" t="str">
        <f>IFERROR(VLOOKUP(Table1[[#This Row],[Ticker]],[1]!Table2[[Symbol]:[Industry]],2,FALSE),"-")</f>
        <v>-</v>
      </c>
      <c r="D2509" t="s">
        <v>46</v>
      </c>
      <c r="E2509">
        <v>187.78600837499999</v>
      </c>
      <c r="F2509">
        <v>109.05</v>
      </c>
      <c r="G2509">
        <v>-35.603377920487901</v>
      </c>
      <c r="H2509">
        <v>-6.45334349127761</v>
      </c>
      <c r="I2509">
        <v>-18.4485671524337</v>
      </c>
      <c r="J2509">
        <v>-17.770252910287201</v>
      </c>
      <c r="M2509">
        <v>38.899248996148799</v>
      </c>
      <c r="O2509">
        <v>16.918844566712501</v>
      </c>
      <c r="P2509">
        <v>10.486322188449799</v>
      </c>
    </row>
    <row r="2510" spans="1:17" hidden="1" x14ac:dyDescent="0.3">
      <c r="A2510" t="s">
        <v>5218</v>
      </c>
      <c r="B2510" t="s">
        <v>5219</v>
      </c>
      <c r="C2510" t="str">
        <f>IFERROR(VLOOKUP(Table1[[#This Row],[Ticker]],[1]!Table2[[Symbol]:[Industry]],2,FALSE),"-")</f>
        <v>-</v>
      </c>
      <c r="D2510" t="s">
        <v>306</v>
      </c>
      <c r="E2510">
        <v>187.39500000000001</v>
      </c>
      <c r="F2510">
        <v>624.65</v>
      </c>
      <c r="G2510">
        <v>290.92565312430702</v>
      </c>
      <c r="H2510">
        <v>5.2019252250165096</v>
      </c>
      <c r="I2510">
        <v>53.385203312169303</v>
      </c>
      <c r="J2510">
        <v>7.9441354856943898</v>
      </c>
      <c r="K2510">
        <v>500.20252841823299</v>
      </c>
      <c r="L2510">
        <v>373.72546678523298</v>
      </c>
      <c r="M2510">
        <v>77.681468545020095</v>
      </c>
      <c r="N2510">
        <v>0.91102234913086699</v>
      </c>
      <c r="O2510">
        <v>0</v>
      </c>
      <c r="P2510">
        <v>320.781407881441</v>
      </c>
      <c r="Q2510">
        <v>0.18623516287162201</v>
      </c>
    </row>
    <row r="2511" spans="1:17" hidden="1" x14ac:dyDescent="0.3">
      <c r="A2511" t="s">
        <v>5220</v>
      </c>
      <c r="B2511" t="s">
        <v>5221</v>
      </c>
      <c r="C2511" t="str">
        <f>IFERROR(VLOOKUP(Table1[[#This Row],[Ticker]],[1]!Table2[[Symbol]:[Industry]],2,FALSE),"-")</f>
        <v>-</v>
      </c>
      <c r="D2511" t="s">
        <v>1187</v>
      </c>
      <c r="E2511">
        <v>187.3563393</v>
      </c>
      <c r="F2511">
        <v>109.95</v>
      </c>
      <c r="G2511">
        <v>100.406025347577</v>
      </c>
      <c r="H2511">
        <v>-5.1561079455166601</v>
      </c>
      <c r="I2511">
        <v>8.1896552412660597</v>
      </c>
      <c r="J2511">
        <v>-3.9729714136488199</v>
      </c>
      <c r="K2511">
        <v>109.08766914621199</v>
      </c>
      <c r="L2511">
        <v>92.141675866424293</v>
      </c>
      <c r="M2511">
        <v>52.5960016364617</v>
      </c>
      <c r="N2511">
        <v>0.33333333333333298</v>
      </c>
      <c r="O2511">
        <v>18.2355616189176</v>
      </c>
      <c r="P2511">
        <v>185.58441558441501</v>
      </c>
    </row>
    <row r="2512" spans="1:17" hidden="1" x14ac:dyDescent="0.3">
      <c r="A2512" t="s">
        <v>5222</v>
      </c>
      <c r="B2512" t="s">
        <v>5223</v>
      </c>
      <c r="C2512" t="str">
        <f>IFERROR(VLOOKUP(Table1[[#This Row],[Ticker]],[1]!Table2[[Symbol]:[Industry]],2,FALSE),"-")</f>
        <v>-</v>
      </c>
      <c r="D2512" t="s">
        <v>632</v>
      </c>
      <c r="E2512">
        <v>187.15048605000001</v>
      </c>
      <c r="F2512">
        <v>176.22</v>
      </c>
      <c r="G2512">
        <v>39.096894249488102</v>
      </c>
      <c r="H2512">
        <v>-11.879222296188701</v>
      </c>
      <c r="I2512">
        <v>-19.846059385855401</v>
      </c>
      <c r="J2512">
        <v>-1.9947101026776899</v>
      </c>
      <c r="K2512">
        <v>192.32615268124499</v>
      </c>
      <c r="L2512">
        <v>190.80318422689899</v>
      </c>
      <c r="M2512">
        <v>40.723697051929499</v>
      </c>
      <c r="N2512">
        <v>1.6018881691765801</v>
      </c>
      <c r="O2512">
        <v>64.907501986153605</v>
      </c>
      <c r="P2512">
        <v>72.086677908937503</v>
      </c>
      <c r="Q2512">
        <v>0.101519294270113</v>
      </c>
    </row>
    <row r="2513" spans="1:17" hidden="1" x14ac:dyDescent="0.3">
      <c r="A2513" t="s">
        <v>5224</v>
      </c>
      <c r="B2513" t="s">
        <v>5225</v>
      </c>
      <c r="C2513" t="str">
        <f>IFERROR(VLOOKUP(Table1[[#This Row],[Ticker]],[1]!Table2[[Symbol]:[Industry]],2,FALSE),"-")</f>
        <v>-</v>
      </c>
      <c r="D2513" t="s">
        <v>385</v>
      </c>
      <c r="E2513">
        <v>186.9</v>
      </c>
      <c r="F2513">
        <v>111.25</v>
      </c>
      <c r="G2513">
        <v>71.319652114475005</v>
      </c>
      <c r="H2513">
        <v>-5.3397358333768201</v>
      </c>
      <c r="I2513">
        <v>11.3927537242493</v>
      </c>
      <c r="J2513">
        <v>-0.14436424100494899</v>
      </c>
      <c r="K2513">
        <v>104.220093880413</v>
      </c>
      <c r="L2513">
        <v>88.360195412024794</v>
      </c>
      <c r="M2513">
        <v>49.9269333456254</v>
      </c>
      <c r="N2513">
        <v>0.30334504591293998</v>
      </c>
      <c r="O2513">
        <v>6.9662921348314599</v>
      </c>
      <c r="P2513">
        <v>102.272727272727</v>
      </c>
      <c r="Q2513">
        <v>0.12476028883123</v>
      </c>
    </row>
    <row r="2514" spans="1:17" hidden="1" x14ac:dyDescent="0.3">
      <c r="A2514" t="s">
        <v>5226</v>
      </c>
      <c r="B2514" t="s">
        <v>5227</v>
      </c>
      <c r="C2514" t="str">
        <f>IFERROR(VLOOKUP(Table1[[#This Row],[Ticker]],[1]!Table2[[Symbol]:[Industry]],2,FALSE),"-")</f>
        <v>-</v>
      </c>
      <c r="D2514" t="s">
        <v>514</v>
      </c>
      <c r="E2514">
        <v>186.76359600000001</v>
      </c>
      <c r="F2514">
        <v>87</v>
      </c>
      <c r="G2514">
        <v>-72.731657580509307</v>
      </c>
      <c r="H2514">
        <v>-14.8141349912864</v>
      </c>
      <c r="I2514">
        <v>-55.576846812455202</v>
      </c>
      <c r="J2514">
        <v>-2.18700989476456</v>
      </c>
      <c r="M2514">
        <v>36.308796492944303</v>
      </c>
      <c r="O2514">
        <v>87.068965517241296</v>
      </c>
      <c r="P2514">
        <v>4.8192771084337203</v>
      </c>
    </row>
    <row r="2515" spans="1:17" hidden="1" x14ac:dyDescent="0.3">
      <c r="A2515" t="s">
        <v>5228</v>
      </c>
      <c r="B2515" t="s">
        <v>5229</v>
      </c>
      <c r="C2515" t="str">
        <f>IFERROR(VLOOKUP(Table1[[#This Row],[Ticker]],[1]!Table2[[Symbol]:[Industry]],2,FALSE),"-")</f>
        <v>-</v>
      </c>
      <c r="D2515" t="s">
        <v>139</v>
      </c>
      <c r="E2515">
        <v>186.254591</v>
      </c>
      <c r="F2515">
        <v>103</v>
      </c>
      <c r="G2515">
        <v>19.419607561706101</v>
      </c>
      <c r="H2515">
        <v>-5.3980641359056296</v>
      </c>
      <c r="I2515">
        <v>-4.6665408004920597</v>
      </c>
      <c r="J2515">
        <v>-4.4539439295050602</v>
      </c>
      <c r="K2515">
        <v>103.954242345305</v>
      </c>
      <c r="L2515">
        <v>96.337458788037694</v>
      </c>
      <c r="M2515">
        <v>44.731710947021398</v>
      </c>
      <c r="N2515">
        <v>0.66737826926773802</v>
      </c>
      <c r="O2515">
        <v>21.3106796116504</v>
      </c>
      <c r="P2515">
        <v>58.169533169533103</v>
      </c>
      <c r="Q2515">
        <v>4.0463999058121002E-2</v>
      </c>
    </row>
    <row r="2516" spans="1:17" hidden="1" x14ac:dyDescent="0.3">
      <c r="A2516" t="s">
        <v>5230</v>
      </c>
      <c r="B2516" t="s">
        <v>5231</v>
      </c>
      <c r="C2516" t="str">
        <f>IFERROR(VLOOKUP(Table1[[#This Row],[Ticker]],[1]!Table2[[Symbol]:[Industry]],2,FALSE),"-")</f>
        <v>-</v>
      </c>
      <c r="D2516" t="s">
        <v>262</v>
      </c>
      <c r="E2516">
        <v>186.12345719999999</v>
      </c>
      <c r="F2516">
        <v>35.04</v>
      </c>
      <c r="G2516">
        <v>119.184756969944</v>
      </c>
      <c r="H2516">
        <v>14.067645380476501</v>
      </c>
      <c r="I2516">
        <v>61.4541255934246</v>
      </c>
      <c r="J2516">
        <v>21.942214572374802</v>
      </c>
      <c r="K2516">
        <v>30.697801433904999</v>
      </c>
      <c r="L2516">
        <v>23.579758518192701</v>
      </c>
      <c r="M2516">
        <v>65.215755576297596</v>
      </c>
      <c r="N2516">
        <v>1.2350664098725499</v>
      </c>
      <c r="O2516">
        <v>4.0810502283105103</v>
      </c>
      <c r="P2516">
        <v>220</v>
      </c>
      <c r="Q2516">
        <v>0.113711008886229</v>
      </c>
    </row>
    <row r="2517" spans="1:17" hidden="1" x14ac:dyDescent="0.3">
      <c r="A2517" t="s">
        <v>5232</v>
      </c>
      <c r="B2517" t="s">
        <v>5233</v>
      </c>
      <c r="C2517" t="str">
        <f>IFERROR(VLOOKUP(Table1[[#This Row],[Ticker]],[1]!Table2[[Symbol]:[Industry]],2,FALSE),"-")</f>
        <v>-</v>
      </c>
      <c r="D2517" t="s">
        <v>412</v>
      </c>
      <c r="E2517">
        <v>186.01855976499999</v>
      </c>
      <c r="F2517">
        <v>185.95</v>
      </c>
      <c r="G2517">
        <v>30.653524483262601</v>
      </c>
      <c r="H2517">
        <v>5.0149799983313903</v>
      </c>
      <c r="I2517">
        <v>36.416938929925301</v>
      </c>
      <c r="J2517">
        <v>7.8024663269051997</v>
      </c>
      <c r="K2517">
        <v>168.957966554899</v>
      </c>
      <c r="L2517">
        <v>147.64640102188</v>
      </c>
      <c r="M2517">
        <v>73.477238485790807</v>
      </c>
      <c r="N2517">
        <v>1.2443801732753701</v>
      </c>
      <c r="O2517">
        <v>8.6313525141166991</v>
      </c>
      <c r="P2517">
        <v>71.619750807567996</v>
      </c>
      <c r="Q2517">
        <v>7.6387657408330006E-2</v>
      </c>
    </row>
    <row r="2518" spans="1:17" hidden="1" x14ac:dyDescent="0.3">
      <c r="A2518" t="s">
        <v>5234</v>
      </c>
      <c r="B2518" t="s">
        <v>5235</v>
      </c>
      <c r="C2518" t="str">
        <f>IFERROR(VLOOKUP(Table1[[#This Row],[Ticker]],[1]!Table2[[Symbol]:[Industry]],2,FALSE),"-")</f>
        <v>-</v>
      </c>
      <c r="D2518" t="s">
        <v>473</v>
      </c>
      <c r="E2518">
        <v>185.79843064799999</v>
      </c>
      <c r="F2518">
        <v>7.74</v>
      </c>
      <c r="G2518">
        <v>-17.0502106855755</v>
      </c>
      <c r="H2518">
        <v>0.734123146920306</v>
      </c>
      <c r="I2518">
        <v>-37.406458994635202</v>
      </c>
      <c r="J2518">
        <v>7.1374181967407804</v>
      </c>
      <c r="K2518">
        <v>7.2483338003673099</v>
      </c>
      <c r="L2518">
        <v>7.0482337731315399</v>
      </c>
      <c r="M2518">
        <v>74.412604185716802</v>
      </c>
      <c r="N2518">
        <v>1.67541975957802</v>
      </c>
      <c r="O2518">
        <v>46.328102461383303</v>
      </c>
      <c r="P2518">
        <v>56.115170722427301</v>
      </c>
      <c r="Q2518">
        <v>9.8491972449380003E-2</v>
      </c>
    </row>
    <row r="2519" spans="1:17" hidden="1" x14ac:dyDescent="0.3">
      <c r="A2519" t="s">
        <v>5236</v>
      </c>
      <c r="B2519" t="s">
        <v>5237</v>
      </c>
      <c r="C2519" t="str">
        <f>IFERROR(VLOOKUP(Table1[[#This Row],[Ticker]],[1]!Table2[[Symbol]:[Industry]],2,FALSE),"-")</f>
        <v>-</v>
      </c>
      <c r="D2519" t="s">
        <v>632</v>
      </c>
      <c r="E2519">
        <v>185.46033690299899</v>
      </c>
      <c r="F2519">
        <v>28.83</v>
      </c>
      <c r="G2519">
        <v>-5.8557547571344202</v>
      </c>
      <c r="H2519">
        <v>-22.570642641026399</v>
      </c>
      <c r="I2519">
        <v>10.768006760384299</v>
      </c>
      <c r="J2519">
        <v>-1.7325793778408201</v>
      </c>
      <c r="K2519">
        <v>28.8226642400206</v>
      </c>
      <c r="L2519">
        <v>25.858972145933699</v>
      </c>
      <c r="M2519">
        <v>39.8203107290948</v>
      </c>
      <c r="N2519">
        <v>0.21553009337710799</v>
      </c>
      <c r="O2519">
        <v>34.928893513700999</v>
      </c>
      <c r="P2519">
        <v>42.722772277227698</v>
      </c>
      <c r="Q2519">
        <v>6.0178011825177E-2</v>
      </c>
    </row>
    <row r="2520" spans="1:17" hidden="1" x14ac:dyDescent="0.3">
      <c r="A2520" t="s">
        <v>5238</v>
      </c>
      <c r="B2520" t="s">
        <v>5239</v>
      </c>
      <c r="C2520" t="str">
        <f>IFERROR(VLOOKUP(Table1[[#This Row],[Ticker]],[1]!Table2[[Symbol]:[Industry]],2,FALSE),"-")</f>
        <v>-</v>
      </c>
      <c r="D2520" t="s">
        <v>993</v>
      </c>
      <c r="E2520">
        <v>185.322516165</v>
      </c>
      <c r="F2520">
        <v>106.65</v>
      </c>
      <c r="G2520">
        <v>11.5148709056439</v>
      </c>
      <c r="H2520">
        <v>-2.93931043027376</v>
      </c>
      <c r="I2520">
        <v>-4.1071144401544899</v>
      </c>
      <c r="J2520">
        <v>-1.66515977694518</v>
      </c>
      <c r="K2520">
        <v>105.77291589334899</v>
      </c>
      <c r="L2520">
        <v>95.320243783088799</v>
      </c>
      <c r="M2520">
        <v>56.188981318099401</v>
      </c>
      <c r="N2520">
        <v>0.45015121703474598</v>
      </c>
      <c r="O2520">
        <v>17.205813408345001</v>
      </c>
      <c r="P2520">
        <v>50</v>
      </c>
      <c r="Q2520">
        <v>7.3479307392157994E-2</v>
      </c>
    </row>
    <row r="2521" spans="1:17" hidden="1" x14ac:dyDescent="0.3">
      <c r="A2521" t="s">
        <v>5240</v>
      </c>
      <c r="B2521" t="s">
        <v>5241</v>
      </c>
      <c r="C2521" t="str">
        <f>IFERROR(VLOOKUP(Table1[[#This Row],[Ticker]],[1]!Table2[[Symbol]:[Industry]],2,FALSE),"-")</f>
        <v>-</v>
      </c>
      <c r="D2521" t="s">
        <v>46</v>
      </c>
      <c r="E2521">
        <v>185.0757777</v>
      </c>
      <c r="F2521">
        <v>46.09</v>
      </c>
      <c r="G2521">
        <v>-2.0055467127515798</v>
      </c>
      <c r="H2521">
        <v>-10.6718447329618</v>
      </c>
      <c r="I2521">
        <v>-14.949088209652899</v>
      </c>
      <c r="J2521">
        <v>-2.18004212071952</v>
      </c>
      <c r="K2521">
        <v>47.211703315352104</v>
      </c>
      <c r="L2521">
        <v>44.723989830945399</v>
      </c>
      <c r="M2521">
        <v>49.935285126443098</v>
      </c>
      <c r="N2521">
        <v>0.94135530819455204</v>
      </c>
      <c r="O2521">
        <v>41.028422651334303</v>
      </c>
      <c r="P2521">
        <v>38.616541353383397</v>
      </c>
      <c r="Q2521">
        <v>-4.0671964600400002E-4</v>
      </c>
    </row>
    <row r="2522" spans="1:17" hidden="1" x14ac:dyDescent="0.3">
      <c r="A2522" t="s">
        <v>5242</v>
      </c>
      <c r="B2522" t="s">
        <v>5243</v>
      </c>
      <c r="C2522" t="str">
        <f>IFERROR(VLOOKUP(Table1[[#This Row],[Ticker]],[1]!Table2[[Symbol]:[Industry]],2,FALSE),"-")</f>
        <v>-</v>
      </c>
      <c r="D2522" t="s">
        <v>124</v>
      </c>
      <c r="E2522">
        <v>184.87961999999999</v>
      </c>
      <c r="F2522">
        <v>170.9</v>
      </c>
      <c r="G2522">
        <v>-16.676946810114501</v>
      </c>
      <c r="H2522">
        <v>1.9254977082907201</v>
      </c>
      <c r="I2522">
        <v>-2.08605725768868</v>
      </c>
      <c r="J2522">
        <v>1.2064452311856899</v>
      </c>
      <c r="K2522">
        <v>160.320740986647</v>
      </c>
      <c r="L2522">
        <v>155.06361286414699</v>
      </c>
      <c r="M2522">
        <v>64.761743318009593</v>
      </c>
      <c r="N2522">
        <v>0.808840818245944</v>
      </c>
      <c r="O2522">
        <v>17.173785839672298</v>
      </c>
      <c r="P2522">
        <v>42.4166666666666</v>
      </c>
      <c r="Q2522">
        <v>0.113353967769263</v>
      </c>
    </row>
    <row r="2523" spans="1:17" hidden="1" x14ac:dyDescent="0.3">
      <c r="A2523" t="s">
        <v>5244</v>
      </c>
      <c r="B2523" t="s">
        <v>5245</v>
      </c>
      <c r="C2523" t="str">
        <f>IFERROR(VLOOKUP(Table1[[#This Row],[Ticker]],[1]!Table2[[Symbol]:[Industry]],2,FALSE),"-")</f>
        <v>-</v>
      </c>
      <c r="E2523">
        <v>184.63452000000001</v>
      </c>
      <c r="F2523">
        <v>60.22</v>
      </c>
      <c r="G2523">
        <v>41.955942817758597</v>
      </c>
      <c r="H2523">
        <v>-15.3224080250474</v>
      </c>
      <c r="I2523">
        <v>-23.472910206297598</v>
      </c>
      <c r="J2523">
        <v>-6.8612409376315204</v>
      </c>
      <c r="K2523">
        <v>69.504815198684696</v>
      </c>
      <c r="L2523">
        <v>65.911312339466804</v>
      </c>
      <c r="M2523">
        <v>33.8614448817439</v>
      </c>
      <c r="N2523">
        <v>0.36737431433510098</v>
      </c>
      <c r="O2523">
        <v>62.404516771836597</v>
      </c>
      <c r="P2523">
        <v>83.934025656689002</v>
      </c>
      <c r="Q2523">
        <v>0.19951483717666699</v>
      </c>
    </row>
    <row r="2524" spans="1:17" hidden="1" x14ac:dyDescent="0.3">
      <c r="A2524" t="s">
        <v>5246</v>
      </c>
      <c r="B2524" t="s">
        <v>5247</v>
      </c>
      <c r="C2524" t="str">
        <f>IFERROR(VLOOKUP(Table1[[#This Row],[Ticker]],[1]!Table2[[Symbol]:[Industry]],2,FALSE),"-")</f>
        <v>-</v>
      </c>
      <c r="D2524" t="s">
        <v>5248</v>
      </c>
      <c r="E2524">
        <v>184.53954679200001</v>
      </c>
      <c r="F2524">
        <v>75.69</v>
      </c>
      <c r="G2524">
        <v>155.49768539366599</v>
      </c>
      <c r="H2524">
        <v>-15.227883127770101</v>
      </c>
      <c r="I2524">
        <v>7.3656803764019498</v>
      </c>
      <c r="J2524">
        <v>6.9474002823134304</v>
      </c>
      <c r="K2524">
        <v>76.250001642775104</v>
      </c>
      <c r="L2524">
        <v>63.102203607849397</v>
      </c>
      <c r="M2524">
        <v>54.5551090760259</v>
      </c>
      <c r="N2524">
        <v>0.33534517916051598</v>
      </c>
      <c r="O2524">
        <v>41.128286431496797</v>
      </c>
      <c r="P2524">
        <v>212.76859504132199</v>
      </c>
    </row>
    <row r="2525" spans="1:17" hidden="1" x14ac:dyDescent="0.3">
      <c r="A2525" t="s">
        <v>5249</v>
      </c>
      <c r="B2525" t="s">
        <v>5250</v>
      </c>
      <c r="C2525" t="str">
        <f>IFERROR(VLOOKUP(Table1[[#This Row],[Ticker]],[1]!Table2[[Symbol]:[Industry]],2,FALSE),"-")</f>
        <v>-</v>
      </c>
      <c r="D2525" t="s">
        <v>1187</v>
      </c>
      <c r="E2525">
        <v>184.44638503199999</v>
      </c>
      <c r="F2525">
        <v>14.73</v>
      </c>
      <c r="G2525">
        <v>-67.703856022957197</v>
      </c>
      <c r="H2525">
        <v>-2.7039006378989101</v>
      </c>
      <c r="I2525">
        <v>-36.968296174170199</v>
      </c>
      <c r="J2525">
        <v>-3.3250515369153799</v>
      </c>
      <c r="K2525">
        <v>15.068385869995501</v>
      </c>
      <c r="L2525">
        <v>19.252304676845601</v>
      </c>
      <c r="M2525">
        <v>51.035035935970498</v>
      </c>
      <c r="N2525">
        <v>0.95778257756567797</v>
      </c>
      <c r="O2525">
        <v>157.97691785471801</v>
      </c>
      <c r="P2525">
        <v>32.107623318385599</v>
      </c>
      <c r="Q2525">
        <v>-8.0916660828950007E-3</v>
      </c>
    </row>
    <row r="2526" spans="1:17" hidden="1" x14ac:dyDescent="0.3">
      <c r="A2526" t="s">
        <v>5251</v>
      </c>
      <c r="B2526" t="s">
        <v>5252</v>
      </c>
      <c r="C2526" t="str">
        <f>IFERROR(VLOOKUP(Table1[[#This Row],[Ticker]],[1]!Table2[[Symbol]:[Industry]],2,FALSE),"-")</f>
        <v>-</v>
      </c>
      <c r="D2526" t="s">
        <v>402</v>
      </c>
      <c r="E2526">
        <v>184.28543999999999</v>
      </c>
      <c r="F2526">
        <v>12.24</v>
      </c>
      <c r="G2526">
        <v>14.9963162487827</v>
      </c>
      <c r="H2526">
        <v>-1.6271533474831099</v>
      </c>
      <c r="I2526">
        <v>-16.700943989080201</v>
      </c>
      <c r="J2526">
        <v>3.0566728551258802</v>
      </c>
      <c r="K2526">
        <v>11.721723167128999</v>
      </c>
      <c r="L2526">
        <v>11.289460726961099</v>
      </c>
      <c r="M2526">
        <v>55.388248700883601</v>
      </c>
      <c r="N2526">
        <v>0.53771036090172897</v>
      </c>
      <c r="O2526">
        <v>49.101307189542403</v>
      </c>
      <c r="P2526">
        <v>73.617021276595693</v>
      </c>
      <c r="Q2526">
        <v>9.6808899795400001E-4</v>
      </c>
    </row>
    <row r="2527" spans="1:17" hidden="1" x14ac:dyDescent="0.3">
      <c r="A2527" t="s">
        <v>5253</v>
      </c>
      <c r="B2527" t="s">
        <v>5254</v>
      </c>
      <c r="C2527" t="str">
        <f>IFERROR(VLOOKUP(Table1[[#This Row],[Ticker]],[1]!Table2[[Symbol]:[Industry]],2,FALSE),"-")</f>
        <v>-</v>
      </c>
      <c r="D2527" t="s">
        <v>306</v>
      </c>
      <c r="E2527">
        <v>183.93100000000001</v>
      </c>
      <c r="F2527">
        <v>126.5</v>
      </c>
      <c r="G2527">
        <v>-59.007252936915897</v>
      </c>
      <c r="H2527">
        <v>-4.5142428661515703</v>
      </c>
      <c r="I2527">
        <v>-0.70448537907585096</v>
      </c>
      <c r="J2527">
        <v>-0.437115964749896</v>
      </c>
      <c r="K2527">
        <v>128.55743306798001</v>
      </c>
      <c r="L2527">
        <v>126.17488522595499</v>
      </c>
      <c r="M2527">
        <v>57.788268286920498</v>
      </c>
      <c r="N2527">
        <v>0.58388625592416998</v>
      </c>
      <c r="O2527">
        <v>48.6166007905138</v>
      </c>
      <c r="P2527">
        <v>48.736037624926503</v>
      </c>
    </row>
    <row r="2528" spans="1:17" hidden="1" x14ac:dyDescent="0.3">
      <c r="A2528" t="s">
        <v>5255</v>
      </c>
      <c r="B2528" t="s">
        <v>5256</v>
      </c>
      <c r="C2528" t="str">
        <f>IFERROR(VLOOKUP(Table1[[#This Row],[Ticker]],[1]!Table2[[Symbol]:[Industry]],2,FALSE),"-")</f>
        <v>-</v>
      </c>
      <c r="D2528" t="s">
        <v>80</v>
      </c>
      <c r="E2528">
        <v>183.84396784200001</v>
      </c>
      <c r="F2528">
        <v>236.49</v>
      </c>
      <c r="G2528">
        <v>-16.376868000896401</v>
      </c>
      <c r="H2528">
        <v>-9.2950604334125906</v>
      </c>
      <c r="I2528">
        <v>-7.0307027022169999</v>
      </c>
      <c r="J2528">
        <v>-1.8992043613854701</v>
      </c>
      <c r="K2528">
        <v>229.13276281559899</v>
      </c>
      <c r="L2528">
        <v>224.72776475268299</v>
      </c>
      <c r="M2528">
        <v>66.839079180447101</v>
      </c>
      <c r="N2528">
        <v>0.679238574657406</v>
      </c>
      <c r="O2528">
        <v>17.637109391517502</v>
      </c>
      <c r="P2528">
        <v>27.487870619946001</v>
      </c>
      <c r="Q2528">
        <v>-4.5227888700901997E-2</v>
      </c>
    </row>
    <row r="2529" spans="1:17" hidden="1" x14ac:dyDescent="0.3">
      <c r="A2529" t="s">
        <v>5257</v>
      </c>
      <c r="B2529" t="s">
        <v>5258</v>
      </c>
      <c r="C2529" t="str">
        <f>IFERROR(VLOOKUP(Table1[[#This Row],[Ticker]],[1]!Table2[[Symbol]:[Industry]],2,FALSE),"-")</f>
        <v>-</v>
      </c>
      <c r="D2529" t="s">
        <v>5259</v>
      </c>
      <c r="E2529">
        <v>183.80700785499999</v>
      </c>
      <c r="F2529">
        <v>78.55</v>
      </c>
      <c r="G2529">
        <v>-55.046230947610603</v>
      </c>
      <c r="H2529">
        <v>6.7292883362837301</v>
      </c>
      <c r="I2529">
        <v>-43.554817228516796</v>
      </c>
      <c r="J2529">
        <v>14.076493826992801</v>
      </c>
      <c r="K2529">
        <v>74.974056931445801</v>
      </c>
      <c r="M2529">
        <v>80.295389183112107</v>
      </c>
      <c r="N2529">
        <v>1.1995163240628699</v>
      </c>
      <c r="O2529">
        <v>93.507320178230401</v>
      </c>
      <c r="P2529">
        <v>18.566037735849001</v>
      </c>
    </row>
    <row r="2530" spans="1:17" hidden="1" x14ac:dyDescent="0.3">
      <c r="A2530" t="s">
        <v>5260</v>
      </c>
      <c r="B2530" t="s">
        <v>5261</v>
      </c>
      <c r="C2530" t="str">
        <f>IFERROR(VLOOKUP(Table1[[#This Row],[Ticker]],[1]!Table2[[Symbol]:[Industry]],2,FALSE),"-")</f>
        <v>-</v>
      </c>
      <c r="D2530" t="s">
        <v>1357</v>
      </c>
      <c r="E2530">
        <v>183.70820789999999</v>
      </c>
      <c r="F2530">
        <v>123.75</v>
      </c>
      <c r="G2530">
        <v>-22.106516620434299</v>
      </c>
      <c r="H2530">
        <v>-0.77704950395821604</v>
      </c>
      <c r="I2530">
        <v>-8.84026417372149</v>
      </c>
      <c r="J2530">
        <v>-1.8242281046195801</v>
      </c>
      <c r="K2530">
        <v>122.725149807797</v>
      </c>
      <c r="L2530">
        <v>119.929756631196</v>
      </c>
      <c r="M2530">
        <v>62.4894939835931</v>
      </c>
      <c r="N2530">
        <v>0.75330702921608295</v>
      </c>
      <c r="O2530">
        <v>2.9494949494949401</v>
      </c>
      <c r="P2530">
        <v>11.036339165545</v>
      </c>
    </row>
    <row r="2531" spans="1:17" hidden="1" x14ac:dyDescent="0.3">
      <c r="A2531" t="s">
        <v>5262</v>
      </c>
      <c r="B2531" t="s">
        <v>5263</v>
      </c>
      <c r="C2531" t="str">
        <f>IFERROR(VLOOKUP(Table1[[#This Row],[Ticker]],[1]!Table2[[Symbol]:[Industry]],2,FALSE),"-")</f>
        <v>-</v>
      </c>
      <c r="D2531" t="s">
        <v>5264</v>
      </c>
      <c r="E2531">
        <v>183.53535500000001</v>
      </c>
      <c r="F2531">
        <v>262.7</v>
      </c>
      <c r="G2531">
        <v>460.83308241556301</v>
      </c>
      <c r="H2531">
        <v>47.793803252274003</v>
      </c>
      <c r="I2531">
        <v>427.27850102633602</v>
      </c>
      <c r="J2531">
        <v>6.9458713531662202</v>
      </c>
      <c r="K2531">
        <v>180.200416871687</v>
      </c>
      <c r="L2531">
        <v>106.77549240685801</v>
      </c>
      <c r="M2531">
        <v>99.864381815179598</v>
      </c>
      <c r="N2531">
        <v>0.99421091173315002</v>
      </c>
      <c r="O2531">
        <v>0</v>
      </c>
      <c r="P2531">
        <v>627.499307671005</v>
      </c>
      <c r="Q2531">
        <v>0.26196926693739198</v>
      </c>
    </row>
    <row r="2532" spans="1:17" hidden="1" x14ac:dyDescent="0.3">
      <c r="A2532" t="s">
        <v>5265</v>
      </c>
      <c r="B2532" t="s">
        <v>5266</v>
      </c>
      <c r="C2532" t="str">
        <f>IFERROR(VLOOKUP(Table1[[#This Row],[Ticker]],[1]!Table2[[Symbol]:[Industry]],2,FALSE),"-")</f>
        <v>-</v>
      </c>
      <c r="D2532" t="s">
        <v>265</v>
      </c>
      <c r="E2532">
        <v>183.47821802999999</v>
      </c>
      <c r="F2532">
        <v>78.900000000000006</v>
      </c>
      <c r="G2532">
        <v>243.31382483663</v>
      </c>
      <c r="H2532">
        <v>10.175175865342799</v>
      </c>
      <c r="I2532">
        <v>17.949826005952001</v>
      </c>
      <c r="J2532">
        <v>1.41014546946806</v>
      </c>
      <c r="K2532">
        <v>73.900172599264906</v>
      </c>
      <c r="L2532">
        <v>61.674387885575797</v>
      </c>
      <c r="M2532">
        <v>57.504390297318302</v>
      </c>
      <c r="N2532">
        <v>1.02253462628734</v>
      </c>
      <c r="O2532">
        <v>17.2243346007604</v>
      </c>
      <c r="P2532">
        <v>284.87804878048701</v>
      </c>
      <c r="Q2532">
        <v>0.143387077875751</v>
      </c>
    </row>
    <row r="2533" spans="1:17" hidden="1" x14ac:dyDescent="0.3">
      <c r="A2533" t="s">
        <v>5267</v>
      </c>
      <c r="B2533" t="s">
        <v>5268</v>
      </c>
      <c r="C2533" t="str">
        <f>IFERROR(VLOOKUP(Table1[[#This Row],[Ticker]],[1]!Table2[[Symbol]:[Industry]],2,FALSE),"-")</f>
        <v>-</v>
      </c>
      <c r="D2533" t="s">
        <v>259</v>
      </c>
      <c r="E2533">
        <v>183.24537839999999</v>
      </c>
      <c r="F2533">
        <v>37.24</v>
      </c>
      <c r="G2533">
        <v>21.526359064003699</v>
      </c>
      <c r="H2533">
        <v>-6.7827452575701201</v>
      </c>
      <c r="I2533">
        <v>10.6103142890654</v>
      </c>
      <c r="J2533">
        <v>-5.1608069996514097</v>
      </c>
      <c r="K2533">
        <v>38.2723163887038</v>
      </c>
      <c r="L2533">
        <v>35.464065729075998</v>
      </c>
      <c r="M2533">
        <v>45.522449428036097</v>
      </c>
      <c r="N2533">
        <v>1.44970242093753</v>
      </c>
      <c r="O2533">
        <v>25.939849624060098</v>
      </c>
      <c r="P2533">
        <v>75.2470588235294</v>
      </c>
      <c r="Q2533">
        <v>9.4723460156846004E-2</v>
      </c>
    </row>
    <row r="2534" spans="1:17" hidden="1" x14ac:dyDescent="0.3">
      <c r="A2534" t="s">
        <v>5269</v>
      </c>
      <c r="B2534" t="s">
        <v>5270</v>
      </c>
      <c r="C2534" t="str">
        <f>IFERROR(VLOOKUP(Table1[[#This Row],[Ticker]],[1]!Table2[[Symbol]:[Industry]],2,FALSE),"-")</f>
        <v>-</v>
      </c>
      <c r="D2534" t="s">
        <v>92</v>
      </c>
      <c r="E2534">
        <v>182.67221454</v>
      </c>
      <c r="F2534">
        <v>86.34</v>
      </c>
      <c r="G2534">
        <v>30.062748669426</v>
      </c>
      <c r="H2534">
        <v>47.178337131064097</v>
      </c>
      <c r="I2534">
        <v>-9.5344963848264701</v>
      </c>
      <c r="J2534">
        <v>32.214501049267902</v>
      </c>
      <c r="K2534">
        <v>60.409327027741803</v>
      </c>
      <c r="L2534">
        <v>60.142228977173701</v>
      </c>
      <c r="M2534">
        <v>93.803458640605996</v>
      </c>
      <c r="N2534">
        <v>4.3834167990681996</v>
      </c>
      <c r="O2534">
        <v>18.670372944174101</v>
      </c>
      <c r="P2534">
        <v>106.55502392344501</v>
      </c>
      <c r="Q2534">
        <v>9.6469485204395994E-2</v>
      </c>
    </row>
    <row r="2535" spans="1:17" hidden="1" x14ac:dyDescent="0.3">
      <c r="A2535" t="s">
        <v>5271</v>
      </c>
      <c r="B2535" t="s">
        <v>5272</v>
      </c>
      <c r="C2535" t="str">
        <f>IFERROR(VLOOKUP(Table1[[#This Row],[Ticker]],[1]!Table2[[Symbol]:[Industry]],2,FALSE),"-")</f>
        <v>-</v>
      </c>
      <c r="D2535" t="s">
        <v>879</v>
      </c>
      <c r="E2535">
        <v>182.39293660000001</v>
      </c>
      <c r="F2535">
        <v>214.9</v>
      </c>
      <c r="G2535">
        <v>30.517379571223799</v>
      </c>
      <c r="H2535">
        <v>34.7789358504725</v>
      </c>
      <c r="I2535">
        <v>5.9627777116375604</v>
      </c>
      <c r="J2535">
        <v>-6.4998614002365303</v>
      </c>
      <c r="K2535">
        <v>181.02895986621499</v>
      </c>
      <c r="L2535">
        <v>162.12608707819399</v>
      </c>
      <c r="M2535">
        <v>66.339413987718103</v>
      </c>
      <c r="N2535">
        <v>2.2323562219730899</v>
      </c>
      <c r="O2535">
        <v>16.053978594695199</v>
      </c>
      <c r="P2535">
        <v>114.471057884231</v>
      </c>
      <c r="Q2535">
        <v>0.11638974469706399</v>
      </c>
    </row>
    <row r="2536" spans="1:17" hidden="1" x14ac:dyDescent="0.3">
      <c r="A2536" t="s">
        <v>5273</v>
      </c>
      <c r="B2536" t="s">
        <v>5274</v>
      </c>
      <c r="C2536" t="str">
        <f>IFERROR(VLOOKUP(Table1[[#This Row],[Ticker]],[1]!Table2[[Symbol]:[Industry]],2,FALSE),"-")</f>
        <v>-</v>
      </c>
      <c r="D2536" t="s">
        <v>21</v>
      </c>
      <c r="E2536">
        <v>182.33640355999901</v>
      </c>
      <c r="F2536">
        <v>0.92</v>
      </c>
      <c r="G2536">
        <v>183.069415310892</v>
      </c>
      <c r="H2536">
        <v>-2.7772814149044098</v>
      </c>
      <c r="I2536">
        <v>-49.687245358943201</v>
      </c>
      <c r="J2536">
        <v>6.5740153074951904</v>
      </c>
      <c r="K2536">
        <v>0.93703936216426398</v>
      </c>
      <c r="L2536">
        <v>0.88373945270488896</v>
      </c>
      <c r="M2536">
        <v>48.559075332096697</v>
      </c>
      <c r="N2536">
        <v>0.69967692639496804</v>
      </c>
      <c r="O2536">
        <v>85.869565217391198</v>
      </c>
      <c r="P2536">
        <v>256.589147286821</v>
      </c>
    </row>
    <row r="2537" spans="1:17" hidden="1" x14ac:dyDescent="0.3">
      <c r="A2537" t="s">
        <v>5275</v>
      </c>
      <c r="B2537" t="s">
        <v>5276</v>
      </c>
      <c r="C2537" t="str">
        <f>IFERROR(VLOOKUP(Table1[[#This Row],[Ticker]],[1]!Table2[[Symbol]:[Industry]],2,FALSE),"-")</f>
        <v>-</v>
      </c>
      <c r="D2537" t="s">
        <v>262</v>
      </c>
      <c r="E2537">
        <v>182.23500000000001</v>
      </c>
      <c r="F2537">
        <v>607.45000000000005</v>
      </c>
      <c r="G2537">
        <v>-55.880232623541197</v>
      </c>
      <c r="H2537">
        <v>-21.314673188741999</v>
      </c>
      <c r="I2537">
        <v>-29.437288310922401</v>
      </c>
      <c r="J2537">
        <v>10.730389372516299</v>
      </c>
      <c r="K2537">
        <v>656.72086589928097</v>
      </c>
      <c r="L2537">
        <v>734.15387262438298</v>
      </c>
      <c r="M2537">
        <v>55.743234035291401</v>
      </c>
      <c r="N2537">
        <v>4.2580328926152804</v>
      </c>
      <c r="O2537">
        <v>63.634867067248301</v>
      </c>
      <c r="P2537">
        <v>30.634408602150501</v>
      </c>
      <c r="Q2537">
        <v>-6.0899172422320003E-3</v>
      </c>
    </row>
    <row r="2538" spans="1:17" hidden="1" x14ac:dyDescent="0.3">
      <c r="A2538" t="s">
        <v>5277</v>
      </c>
      <c r="B2538" t="s">
        <v>5278</v>
      </c>
      <c r="C2538" t="str">
        <f>IFERROR(VLOOKUP(Table1[[#This Row],[Ticker]],[1]!Table2[[Symbol]:[Industry]],2,FALSE),"-")</f>
        <v>-</v>
      </c>
      <c r="D2538" t="s">
        <v>412</v>
      </c>
      <c r="E2538">
        <v>181.47360959700001</v>
      </c>
      <c r="F2538">
        <v>33.81</v>
      </c>
      <c r="G2538">
        <v>178.91136853053601</v>
      </c>
      <c r="H2538">
        <v>28.063534911626199</v>
      </c>
      <c r="I2538">
        <v>178.76457325229899</v>
      </c>
      <c r="J2538">
        <v>5.9740751945653097</v>
      </c>
      <c r="K2538">
        <v>27.568287824617499</v>
      </c>
      <c r="L2538">
        <v>18.8712884342808</v>
      </c>
      <c r="M2538">
        <v>78.7505366806392</v>
      </c>
      <c r="N2538">
        <v>0.26520436379644702</v>
      </c>
      <c r="O2538">
        <v>3.9337474120082701</v>
      </c>
      <c r="P2538">
        <v>309.81818181818102</v>
      </c>
      <c r="Q2538">
        <v>0.173610968422025</v>
      </c>
    </row>
    <row r="2539" spans="1:17" hidden="1" x14ac:dyDescent="0.3">
      <c r="A2539" t="s">
        <v>5279</v>
      </c>
      <c r="B2539" t="s">
        <v>5280</v>
      </c>
      <c r="C2539" t="str">
        <f>IFERROR(VLOOKUP(Table1[[#This Row],[Ticker]],[1]!Table2[[Symbol]:[Industry]],2,FALSE),"-")</f>
        <v>-</v>
      </c>
      <c r="D2539" t="s">
        <v>259</v>
      </c>
      <c r="E2539">
        <v>181.29146875000001</v>
      </c>
      <c r="F2539">
        <v>781.85</v>
      </c>
      <c r="G2539">
        <v>168.16216024191201</v>
      </c>
      <c r="H2539">
        <v>106.307560068858</v>
      </c>
      <c r="I2539">
        <v>127.794288247154</v>
      </c>
      <c r="J2539">
        <v>6.2694557990783304</v>
      </c>
      <c r="K2539">
        <v>543.29545393405897</v>
      </c>
      <c r="L2539">
        <v>359.28306783683098</v>
      </c>
      <c r="M2539">
        <v>65.986100614787702</v>
      </c>
      <c r="N2539">
        <v>1.22977099236641</v>
      </c>
      <c r="O2539">
        <v>16.288290592824701</v>
      </c>
      <c r="P2539">
        <v>421.23333333333301</v>
      </c>
    </row>
    <row r="2540" spans="1:17" hidden="1" x14ac:dyDescent="0.3">
      <c r="A2540" t="s">
        <v>5281</v>
      </c>
      <c r="B2540" t="s">
        <v>5282</v>
      </c>
      <c r="C2540" t="str">
        <f>IFERROR(VLOOKUP(Table1[[#This Row],[Ticker]],[1]!Table2[[Symbol]:[Industry]],2,FALSE),"-")</f>
        <v>-</v>
      </c>
      <c r="D2540" t="s">
        <v>51</v>
      </c>
      <c r="E2540">
        <v>181.21672533</v>
      </c>
      <c r="F2540">
        <v>84.05</v>
      </c>
      <c r="G2540">
        <v>-12.794473420087</v>
      </c>
      <c r="H2540">
        <v>-11.3575177199527</v>
      </c>
      <c r="I2540">
        <v>3.71179839319118</v>
      </c>
      <c r="J2540">
        <v>2.3840604433830199</v>
      </c>
      <c r="K2540">
        <v>82.892829591987194</v>
      </c>
      <c r="L2540">
        <v>77.353593291484401</v>
      </c>
      <c r="M2540">
        <v>47.615179358893897</v>
      </c>
      <c r="N2540">
        <v>7.3939819991219194E-2</v>
      </c>
      <c r="O2540">
        <v>44.616299821534803</v>
      </c>
      <c r="P2540">
        <v>39.270919635459798</v>
      </c>
      <c r="Q2540">
        <v>-5.3039393962608997E-2</v>
      </c>
    </row>
    <row r="2541" spans="1:17" hidden="1" x14ac:dyDescent="0.3">
      <c r="A2541" t="s">
        <v>5283</v>
      </c>
      <c r="B2541" t="s">
        <v>5284</v>
      </c>
      <c r="C2541" t="str">
        <f>IFERROR(VLOOKUP(Table1[[#This Row],[Ticker]],[1]!Table2[[Symbol]:[Industry]],2,FALSE),"-")</f>
        <v>-</v>
      </c>
      <c r="D2541" t="s">
        <v>21</v>
      </c>
      <c r="E2541">
        <v>181.17295944</v>
      </c>
      <c r="F2541">
        <v>0.48</v>
      </c>
      <c r="G2541">
        <v>-23.189088090467699</v>
      </c>
      <c r="H2541">
        <v>16.336705643333499</v>
      </c>
      <c r="I2541">
        <v>-32.700943989080201</v>
      </c>
      <c r="J2541">
        <v>-1.29115323183063</v>
      </c>
      <c r="K2541">
        <v>0.481124067762284</v>
      </c>
      <c r="L2541">
        <v>0.51700979824368698</v>
      </c>
      <c r="M2541">
        <v>99.465733495200794</v>
      </c>
      <c r="N2541">
        <v>0.72399143347581196</v>
      </c>
      <c r="O2541">
        <v>97.9166666666666</v>
      </c>
      <c r="P2541">
        <v>37.142857142857103</v>
      </c>
      <c r="Q2541">
        <v>6.9153998300482994E-2</v>
      </c>
    </row>
    <row r="2542" spans="1:17" hidden="1" x14ac:dyDescent="0.3">
      <c r="A2542" t="s">
        <v>5285</v>
      </c>
      <c r="B2542" t="s">
        <v>5286</v>
      </c>
      <c r="C2542" t="str">
        <f>IFERROR(VLOOKUP(Table1[[#This Row],[Ticker]],[1]!Table2[[Symbol]:[Industry]],2,FALSE),"-")</f>
        <v>-</v>
      </c>
      <c r="D2542" t="s">
        <v>412</v>
      </c>
      <c r="E2542">
        <v>180.71965894499999</v>
      </c>
      <c r="F2542">
        <v>22.05</v>
      </c>
      <c r="G2542">
        <v>57.803819710950698</v>
      </c>
      <c r="H2542">
        <v>-7.3942547022219998</v>
      </c>
      <c r="I2542">
        <v>1.60698758168178</v>
      </c>
      <c r="J2542">
        <v>0.35215271307027901</v>
      </c>
      <c r="K2542">
        <v>21.314426280168099</v>
      </c>
      <c r="L2542">
        <v>19.546514798687401</v>
      </c>
      <c r="M2542">
        <v>75.816298796507994</v>
      </c>
      <c r="N2542">
        <v>0.66366761949348296</v>
      </c>
      <c r="O2542">
        <v>29.251700680271998</v>
      </c>
      <c r="P2542">
        <v>98.648648648648603</v>
      </c>
      <c r="Q2542">
        <v>5.0502257737066E-2</v>
      </c>
    </row>
    <row r="2543" spans="1:17" hidden="1" x14ac:dyDescent="0.3">
      <c r="A2543" t="s">
        <v>5287</v>
      </c>
      <c r="B2543" t="s">
        <v>5288</v>
      </c>
      <c r="C2543" t="str">
        <f>IFERROR(VLOOKUP(Table1[[#This Row],[Ticker]],[1]!Table2[[Symbol]:[Industry]],2,FALSE),"-")</f>
        <v>-</v>
      </c>
      <c r="E2543">
        <v>180.58528000000001</v>
      </c>
      <c r="F2543">
        <v>75.2</v>
      </c>
      <c r="G2543">
        <v>236.93772880544401</v>
      </c>
      <c r="H2543">
        <v>6.9221782376655803</v>
      </c>
      <c r="I2543">
        <v>28.1230260483728</v>
      </c>
      <c r="J2543">
        <v>-0.19526282087173699</v>
      </c>
      <c r="K2543">
        <v>69.946261251879704</v>
      </c>
      <c r="L2543">
        <v>54.836364664870104</v>
      </c>
      <c r="M2543">
        <v>70.765274027159094</v>
      </c>
      <c r="N2543">
        <v>0.66501419458600797</v>
      </c>
      <c r="O2543">
        <v>2.9920212765957399</v>
      </c>
      <c r="P2543">
        <v>304.30107526881699</v>
      </c>
      <c r="Q2543">
        <v>0.24272405918686499</v>
      </c>
    </row>
    <row r="2544" spans="1:17" hidden="1" x14ac:dyDescent="0.3">
      <c r="A2544" t="s">
        <v>5289</v>
      </c>
      <c r="B2544" t="s">
        <v>5290</v>
      </c>
      <c r="C2544" t="str">
        <f>IFERROR(VLOOKUP(Table1[[#This Row],[Ticker]],[1]!Table2[[Symbol]:[Industry]],2,FALSE),"-")</f>
        <v>-</v>
      </c>
      <c r="D2544" t="s">
        <v>306</v>
      </c>
      <c r="E2544">
        <v>180.40426360000001</v>
      </c>
      <c r="F2544">
        <v>317.60000000000002</v>
      </c>
      <c r="G2544">
        <v>65.530280308999096</v>
      </c>
      <c r="H2544">
        <v>87.775365546744496</v>
      </c>
      <c r="I2544">
        <v>79.783904495768198</v>
      </c>
      <c r="J2544">
        <v>38.224975800427401</v>
      </c>
      <c r="K2544">
        <v>196.52279290664001</v>
      </c>
      <c r="L2544">
        <v>170.26723442425299</v>
      </c>
      <c r="M2544">
        <v>93.166651853499602</v>
      </c>
      <c r="N2544">
        <v>2.8344160237523499</v>
      </c>
      <c r="O2544">
        <v>7.8715365239290194E-2</v>
      </c>
      <c r="P2544">
        <v>137.457943925233</v>
      </c>
      <c r="Q2544">
        <v>5.6549192614037999E-2</v>
      </c>
    </row>
    <row r="2545" spans="1:17" hidden="1" x14ac:dyDescent="0.3">
      <c r="A2545" t="s">
        <v>5291</v>
      </c>
      <c r="B2545" t="s">
        <v>5292</v>
      </c>
      <c r="C2545" t="str">
        <f>IFERROR(VLOOKUP(Table1[[#This Row],[Ticker]],[1]!Table2[[Symbol]:[Industry]],2,FALSE),"-")</f>
        <v>-</v>
      </c>
      <c r="D2545" t="s">
        <v>139</v>
      </c>
      <c r="E2545">
        <v>180.2568</v>
      </c>
      <c r="F2545">
        <v>590</v>
      </c>
      <c r="G2545">
        <v>1.54736328295467</v>
      </c>
      <c r="H2545">
        <v>-6.62805974666131</v>
      </c>
      <c r="I2545">
        <v>13.5022645670694</v>
      </c>
      <c r="J2545">
        <v>1.45327215410418</v>
      </c>
      <c r="K2545">
        <v>651.50506283204595</v>
      </c>
      <c r="L2545">
        <v>589.82155115455203</v>
      </c>
      <c r="M2545">
        <v>43.386109726506</v>
      </c>
      <c r="N2545">
        <v>0.81898557468590005</v>
      </c>
      <c r="O2545">
        <v>65.983050847457605</v>
      </c>
      <c r="P2545">
        <v>71.113689095127597</v>
      </c>
    </row>
    <row r="2546" spans="1:17" hidden="1" x14ac:dyDescent="0.3">
      <c r="A2546" t="s">
        <v>5293</v>
      </c>
      <c r="B2546" t="s">
        <v>5294</v>
      </c>
      <c r="C2546" t="str">
        <f>IFERROR(VLOOKUP(Table1[[#This Row],[Ticker]],[1]!Table2[[Symbol]:[Industry]],2,FALSE),"-")</f>
        <v>-</v>
      </c>
      <c r="D2546" t="s">
        <v>632</v>
      </c>
      <c r="E2546">
        <v>180.12</v>
      </c>
      <c r="F2546">
        <v>90.06</v>
      </c>
      <c r="G2546">
        <v>-19.216934118313699</v>
      </c>
      <c r="H2546">
        <v>13.621857656225901</v>
      </c>
      <c r="I2546">
        <v>-16.9433682315045</v>
      </c>
      <c r="J2546">
        <v>5.8517039110265001</v>
      </c>
      <c r="K2546">
        <v>84.213696697389693</v>
      </c>
      <c r="L2546">
        <v>87.1040393444827</v>
      </c>
      <c r="M2546">
        <v>67.7217809248355</v>
      </c>
      <c r="N2546">
        <v>1.3146729758992599</v>
      </c>
      <c r="O2546">
        <v>21.9187208527648</v>
      </c>
      <c r="P2546">
        <v>24.9098474341192</v>
      </c>
      <c r="Q2546">
        <v>0.12754057441476799</v>
      </c>
    </row>
    <row r="2547" spans="1:17" hidden="1" x14ac:dyDescent="0.3">
      <c r="A2547" t="s">
        <v>5295</v>
      </c>
      <c r="B2547" t="s">
        <v>5296</v>
      </c>
      <c r="C2547" t="str">
        <f>IFERROR(VLOOKUP(Table1[[#This Row],[Ticker]],[1]!Table2[[Symbol]:[Industry]],2,FALSE),"-")</f>
        <v>-</v>
      </c>
      <c r="D2547" t="s">
        <v>193</v>
      </c>
      <c r="E2547">
        <v>179.80824000000001</v>
      </c>
      <c r="F2547">
        <v>293</v>
      </c>
      <c r="G2547">
        <v>53.269245242865502</v>
      </c>
      <c r="H2547">
        <v>-10.43807182135</v>
      </c>
      <c r="I2547">
        <v>19.3405161280896</v>
      </c>
      <c r="J2547">
        <v>0.13545384964067</v>
      </c>
      <c r="K2547">
        <v>271.04280230687999</v>
      </c>
      <c r="L2547">
        <v>233.87913375389499</v>
      </c>
      <c r="M2547">
        <v>52.6559130230712</v>
      </c>
      <c r="N2547">
        <v>0.25374489026024399</v>
      </c>
      <c r="O2547">
        <v>15.494880546075001</v>
      </c>
      <c r="P2547">
        <v>97.972972972972897</v>
      </c>
      <c r="Q2547">
        <v>7.6248591954409001E-2</v>
      </c>
    </row>
    <row r="2548" spans="1:17" hidden="1" x14ac:dyDescent="0.3">
      <c r="A2548" t="s">
        <v>5297</v>
      </c>
      <c r="B2548" t="s">
        <v>5298</v>
      </c>
      <c r="C2548" t="str">
        <f>IFERROR(VLOOKUP(Table1[[#This Row],[Ticker]],[1]!Table2[[Symbol]:[Industry]],2,FALSE),"-")</f>
        <v>-</v>
      </c>
      <c r="D2548" t="s">
        <v>21</v>
      </c>
      <c r="E2548">
        <v>179.49634657199999</v>
      </c>
      <c r="F2548">
        <v>122.04</v>
      </c>
      <c r="G2548">
        <v>10.662379957891501</v>
      </c>
      <c r="H2548">
        <v>8.1157088246696798</v>
      </c>
      <c r="I2548">
        <v>-16.832915709425901</v>
      </c>
      <c r="J2548">
        <v>13.5739596329151</v>
      </c>
      <c r="K2548">
        <v>115.71900024074201</v>
      </c>
      <c r="L2548">
        <v>117.663137763565</v>
      </c>
      <c r="M2548">
        <v>67.165718965422698</v>
      </c>
      <c r="N2548">
        <v>2.1976857569735899</v>
      </c>
      <c r="O2548">
        <v>27.663061291379801</v>
      </c>
      <c r="P2548">
        <v>66.493860845838995</v>
      </c>
      <c r="Q2548">
        <v>-0.101371128865234</v>
      </c>
    </row>
    <row r="2549" spans="1:17" hidden="1" x14ac:dyDescent="0.3">
      <c r="A2549" t="s">
        <v>5299</v>
      </c>
      <c r="B2549" t="s">
        <v>5300</v>
      </c>
      <c r="C2549" t="str">
        <f>IFERROR(VLOOKUP(Table1[[#This Row],[Ticker]],[1]!Table2[[Symbol]:[Industry]],2,FALSE),"-")</f>
        <v>-</v>
      </c>
      <c r="D2549" t="s">
        <v>359</v>
      </c>
      <c r="E2549">
        <v>179.33767645999899</v>
      </c>
      <c r="F2549">
        <v>198.35</v>
      </c>
      <c r="G2549">
        <v>16.1508701968589</v>
      </c>
      <c r="H2549">
        <v>-0.811334067660055</v>
      </c>
      <c r="I2549">
        <v>-22.8481693571436</v>
      </c>
      <c r="J2549">
        <v>-5.1105142695438301</v>
      </c>
      <c r="K2549">
        <v>204.02802779588001</v>
      </c>
      <c r="L2549">
        <v>194.39878562601899</v>
      </c>
      <c r="M2549">
        <v>40.756683958863903</v>
      </c>
      <c r="N2549">
        <v>0.51322995068777499</v>
      </c>
      <c r="O2549">
        <v>50.743634988656403</v>
      </c>
      <c r="P2549">
        <v>46.925925925925903</v>
      </c>
      <c r="Q2549">
        <v>9.4762240698628999E-2</v>
      </c>
    </row>
    <row r="2550" spans="1:17" hidden="1" x14ac:dyDescent="0.3">
      <c r="A2550" t="s">
        <v>5301</v>
      </c>
      <c r="B2550" t="s">
        <v>5302</v>
      </c>
      <c r="C2550" t="str">
        <f>IFERROR(VLOOKUP(Table1[[#This Row],[Ticker]],[1]!Table2[[Symbol]:[Industry]],2,FALSE),"-")</f>
        <v>-</v>
      </c>
      <c r="D2550" t="s">
        <v>72</v>
      </c>
      <c r="E2550">
        <v>179.3298192</v>
      </c>
      <c r="F2550">
        <v>3.36</v>
      </c>
      <c r="G2550">
        <v>12.7840822518836</v>
      </c>
      <c r="H2550">
        <v>35.433747677583597</v>
      </c>
      <c r="I2550">
        <v>-35.2815891503706</v>
      </c>
      <c r="J2550">
        <v>36.047902562160701</v>
      </c>
      <c r="K2550">
        <v>2.3986969036798098</v>
      </c>
      <c r="L2550">
        <v>2.6885315024436398</v>
      </c>
      <c r="M2550">
        <v>92.685212697364904</v>
      </c>
      <c r="N2550">
        <v>2.8653915772155001</v>
      </c>
      <c r="O2550">
        <v>117.559523809523</v>
      </c>
      <c r="P2550">
        <v>75</v>
      </c>
      <c r="Q2550">
        <v>1.7004295252570001E-3</v>
      </c>
    </row>
    <row r="2551" spans="1:17" hidden="1" x14ac:dyDescent="0.3">
      <c r="A2551" t="s">
        <v>5303</v>
      </c>
      <c r="B2551" t="s">
        <v>5304</v>
      </c>
      <c r="C2551" t="str">
        <f>IFERROR(VLOOKUP(Table1[[#This Row],[Ticker]],[1]!Table2[[Symbol]:[Industry]],2,FALSE),"-")</f>
        <v>-</v>
      </c>
      <c r="D2551" t="s">
        <v>971</v>
      </c>
      <c r="E2551">
        <v>179.15549999999999</v>
      </c>
      <c r="F2551">
        <v>143.9</v>
      </c>
      <c r="G2551">
        <v>24.725832953683</v>
      </c>
      <c r="H2551">
        <v>3.4818971945046</v>
      </c>
      <c r="I2551">
        <v>27.279600758001401</v>
      </c>
      <c r="J2551">
        <v>3.70884676816936</v>
      </c>
      <c r="K2551">
        <v>136.405350109946</v>
      </c>
      <c r="L2551">
        <v>121.12807994181</v>
      </c>
      <c r="M2551">
        <v>52.426960210060997</v>
      </c>
      <c r="N2551">
        <v>0.64029604088775005</v>
      </c>
      <c r="O2551">
        <v>13.9680333564975</v>
      </c>
      <c r="P2551">
        <v>59.8888888888889</v>
      </c>
      <c r="Q2551">
        <v>1.8168411857710998E-2</v>
      </c>
    </row>
    <row r="2552" spans="1:17" hidden="1" x14ac:dyDescent="0.3">
      <c r="A2552" t="s">
        <v>5305</v>
      </c>
      <c r="B2552" t="s">
        <v>5306</v>
      </c>
      <c r="C2552" t="str">
        <f>IFERROR(VLOOKUP(Table1[[#This Row],[Ticker]],[1]!Table2[[Symbol]:[Industry]],2,FALSE),"-")</f>
        <v>-</v>
      </c>
      <c r="D2552" t="s">
        <v>5307</v>
      </c>
      <c r="E2552">
        <v>178.86237</v>
      </c>
      <c r="F2552">
        <v>340.95</v>
      </c>
      <c r="G2552">
        <v>70.703068772277305</v>
      </c>
      <c r="H2552">
        <v>90.339650397190496</v>
      </c>
      <c r="I2552">
        <v>89.283653167317794</v>
      </c>
      <c r="J2552">
        <v>20.1996682033631</v>
      </c>
      <c r="K2552">
        <v>210.743073913486</v>
      </c>
      <c r="L2552">
        <v>167.91040476477701</v>
      </c>
      <c r="M2552">
        <v>95.3339603692379</v>
      </c>
      <c r="N2552">
        <v>1.67835703001579</v>
      </c>
      <c r="O2552">
        <v>0</v>
      </c>
      <c r="P2552">
        <v>224.71428571428501</v>
      </c>
    </row>
    <row r="2553" spans="1:17" hidden="1" x14ac:dyDescent="0.3">
      <c r="A2553" t="s">
        <v>5308</v>
      </c>
      <c r="B2553" t="s">
        <v>5309</v>
      </c>
      <c r="C2553" t="str">
        <f>IFERROR(VLOOKUP(Table1[[#This Row],[Ticker]],[1]!Table2[[Symbol]:[Industry]],2,FALSE),"-")</f>
        <v>-</v>
      </c>
      <c r="D2553" t="s">
        <v>514</v>
      </c>
      <c r="E2553">
        <v>178.53643299999999</v>
      </c>
      <c r="F2553">
        <v>18.71</v>
      </c>
      <c r="G2553">
        <v>-2.9222405101873199</v>
      </c>
      <c r="H2553">
        <v>14.6481502962415</v>
      </c>
      <c r="I2553">
        <v>-12.754362792499</v>
      </c>
      <c r="J2553">
        <v>10.6633059712054</v>
      </c>
      <c r="K2553">
        <v>15.4170566145258</v>
      </c>
      <c r="L2553">
        <v>16.417607036481701</v>
      </c>
      <c r="M2553">
        <v>88.414987353882694</v>
      </c>
      <c r="N2553">
        <v>1.96891039920011</v>
      </c>
      <c r="O2553">
        <v>59.486905398182699</v>
      </c>
      <c r="P2553">
        <v>51.866883116883102</v>
      </c>
      <c r="Q2553">
        <v>8.4421669018459999E-3</v>
      </c>
    </row>
    <row r="2554" spans="1:17" hidden="1" x14ac:dyDescent="0.3">
      <c r="A2554" t="s">
        <v>5310</v>
      </c>
      <c r="B2554" t="s">
        <v>5311</v>
      </c>
      <c r="C2554" t="str">
        <f>IFERROR(VLOOKUP(Table1[[#This Row],[Ticker]],[1]!Table2[[Symbol]:[Industry]],2,FALSE),"-")</f>
        <v>-</v>
      </c>
      <c r="D2554" t="s">
        <v>193</v>
      </c>
      <c r="E2554">
        <v>178.20459248</v>
      </c>
      <c r="F2554">
        <v>226.55</v>
      </c>
      <c r="G2554">
        <v>52.478249267010398</v>
      </c>
      <c r="H2554">
        <v>22.768858416949602</v>
      </c>
      <c r="I2554">
        <v>33.460346333500297</v>
      </c>
      <c r="J2554">
        <v>2.4703146580776099</v>
      </c>
      <c r="K2554">
        <v>195.840127948586</v>
      </c>
      <c r="L2554">
        <v>161.785455395138</v>
      </c>
      <c r="M2554">
        <v>63.243534213821903</v>
      </c>
      <c r="N2554">
        <v>0.48906909138132698</v>
      </c>
      <c r="O2554">
        <v>4.6126682851467704</v>
      </c>
      <c r="P2554">
        <v>122.10784313725399</v>
      </c>
      <c r="Q2554">
        <v>6.5338808539264007E-2</v>
      </c>
    </row>
    <row r="2555" spans="1:17" hidden="1" x14ac:dyDescent="0.3">
      <c r="A2555" t="s">
        <v>5312</v>
      </c>
      <c r="B2555" t="s">
        <v>5313</v>
      </c>
      <c r="C2555" t="str">
        <f>IFERROR(VLOOKUP(Table1[[#This Row],[Ticker]],[1]!Table2[[Symbol]:[Industry]],2,FALSE),"-")</f>
        <v>-</v>
      </c>
      <c r="D2555" t="s">
        <v>473</v>
      </c>
      <c r="E2555">
        <v>178.00202455199999</v>
      </c>
      <c r="F2555">
        <v>61.38</v>
      </c>
      <c r="G2555">
        <v>-31.015175046989398</v>
      </c>
      <c r="H2555">
        <v>-7.6056453661939898</v>
      </c>
      <c r="I2555">
        <v>-21.020585512605201</v>
      </c>
      <c r="J2555">
        <v>-4.4652525811402697</v>
      </c>
      <c r="K2555">
        <v>62.183300615582198</v>
      </c>
      <c r="L2555">
        <v>63.265804115846301</v>
      </c>
      <c r="M2555">
        <v>44.678910143530899</v>
      </c>
      <c r="N2555">
        <v>0.73117183436687305</v>
      </c>
      <c r="O2555">
        <v>31.3945910720104</v>
      </c>
      <c r="P2555">
        <v>17.361376673040098</v>
      </c>
      <c r="Q2555">
        <v>1.4455285826604001E-2</v>
      </c>
    </row>
    <row r="2556" spans="1:17" hidden="1" x14ac:dyDescent="0.3">
      <c r="A2556" t="s">
        <v>5314</v>
      </c>
      <c r="B2556" t="s">
        <v>5315</v>
      </c>
      <c r="C2556" t="str">
        <f>IFERROR(VLOOKUP(Table1[[#This Row],[Ticker]],[1]!Table2[[Symbol]:[Industry]],2,FALSE),"-")</f>
        <v>-</v>
      </c>
      <c r="D2556" t="s">
        <v>226</v>
      </c>
      <c r="E2556">
        <v>177.73078455000001</v>
      </c>
      <c r="F2556">
        <v>131.44999999999999</v>
      </c>
      <c r="G2556">
        <v>-43.2330199960141</v>
      </c>
      <c r="H2556">
        <v>-6.3202214335514801</v>
      </c>
      <c r="I2556">
        <v>-33.226941570700603</v>
      </c>
      <c r="J2556">
        <v>7.6628216635668398</v>
      </c>
      <c r="K2556">
        <v>134.26191706704901</v>
      </c>
      <c r="L2556">
        <v>145.08292075130399</v>
      </c>
      <c r="M2556">
        <v>54.492954543417703</v>
      </c>
      <c r="N2556">
        <v>2.6345186395361502</v>
      </c>
      <c r="O2556">
        <v>55.952833777101503</v>
      </c>
      <c r="P2556">
        <v>17.156862745098</v>
      </c>
      <c r="Q2556">
        <v>0.11809987870116399</v>
      </c>
    </row>
    <row r="2557" spans="1:17" hidden="1" x14ac:dyDescent="0.3">
      <c r="A2557" t="s">
        <v>5316</v>
      </c>
      <c r="B2557" t="s">
        <v>5317</v>
      </c>
      <c r="C2557" t="str">
        <f>IFERROR(VLOOKUP(Table1[[#This Row],[Ticker]],[1]!Table2[[Symbol]:[Industry]],2,FALSE),"-")</f>
        <v>-</v>
      </c>
      <c r="D2557" t="s">
        <v>412</v>
      </c>
      <c r="E2557">
        <v>177.22081080000001</v>
      </c>
      <c r="F2557">
        <v>14.76</v>
      </c>
      <c r="G2557">
        <v>-91.716219873413493</v>
      </c>
      <c r="H2557">
        <v>-11.935012303870099</v>
      </c>
      <c r="I2557">
        <v>-58.832330850394101</v>
      </c>
      <c r="J2557">
        <v>-3.3605791330322399</v>
      </c>
      <c r="K2557">
        <v>16.7816329496568</v>
      </c>
      <c r="L2557">
        <v>21.602260678864099</v>
      </c>
      <c r="M2557">
        <v>41.585489602374601</v>
      </c>
      <c r="N2557">
        <v>0.18832333815777799</v>
      </c>
      <c r="O2557">
        <v>173.03523035230299</v>
      </c>
      <c r="P2557">
        <v>5.8064516129032198</v>
      </c>
    </row>
    <row r="2558" spans="1:17" hidden="1" x14ac:dyDescent="0.3">
      <c r="A2558" t="s">
        <v>5318</v>
      </c>
      <c r="B2558" t="s">
        <v>5319</v>
      </c>
      <c r="C2558" t="str">
        <f>IFERROR(VLOOKUP(Table1[[#This Row],[Ticker]],[1]!Table2[[Symbol]:[Industry]],2,FALSE),"-")</f>
        <v>-</v>
      </c>
      <c r="D2558" t="s">
        <v>412</v>
      </c>
      <c r="E2558">
        <v>177.09695478</v>
      </c>
      <c r="F2558">
        <v>77.31</v>
      </c>
      <c r="G2558">
        <v>-6.4952952071104697</v>
      </c>
      <c r="H2558">
        <v>-13.222429606676</v>
      </c>
      <c r="I2558">
        <v>-13.9400855322586</v>
      </c>
      <c r="J2558">
        <v>-3.8052245263897402</v>
      </c>
      <c r="K2558">
        <v>84.591006953853196</v>
      </c>
      <c r="L2558">
        <v>85.280354674950601</v>
      </c>
      <c r="M2558">
        <v>29.915593962702602</v>
      </c>
      <c r="N2558">
        <v>2.1456415222277001</v>
      </c>
      <c r="O2558">
        <v>73.871426723580299</v>
      </c>
      <c r="P2558">
        <v>25.707317073170699</v>
      </c>
      <c r="Q2558">
        <v>1.2562339870021999E-2</v>
      </c>
    </row>
    <row r="2559" spans="1:17" hidden="1" x14ac:dyDescent="0.3">
      <c r="A2559" t="s">
        <v>5320</v>
      </c>
      <c r="B2559" t="s">
        <v>5321</v>
      </c>
      <c r="C2559" t="str">
        <f>IFERROR(VLOOKUP(Table1[[#This Row],[Ticker]],[1]!Table2[[Symbol]:[Industry]],2,FALSE),"-")</f>
        <v>-</v>
      </c>
      <c r="D2559" t="s">
        <v>5322</v>
      </c>
      <c r="E2559">
        <v>176.93542327500001</v>
      </c>
      <c r="F2559">
        <v>165.75</v>
      </c>
      <c r="G2559">
        <v>-63.422889025671402</v>
      </c>
      <c r="H2559">
        <v>-11.4865971538783</v>
      </c>
      <c r="I2559">
        <v>-27.482434991650901</v>
      </c>
      <c r="J2559">
        <v>-3.2354364587604199</v>
      </c>
      <c r="K2559">
        <v>172.56998576773299</v>
      </c>
      <c r="L2559">
        <v>192.59173357739101</v>
      </c>
      <c r="M2559">
        <v>42.828534400996801</v>
      </c>
      <c r="N2559">
        <v>1.8470293428178799</v>
      </c>
      <c r="O2559">
        <v>77.375565610859695</v>
      </c>
      <c r="P2559">
        <v>12.601902173913</v>
      </c>
      <c r="Q2559">
        <v>-6.1734173298689998E-3</v>
      </c>
    </row>
    <row r="2560" spans="1:17" hidden="1" x14ac:dyDescent="0.3">
      <c r="A2560" t="s">
        <v>5323</v>
      </c>
      <c r="B2560" t="s">
        <v>5324</v>
      </c>
      <c r="C2560" t="str">
        <f>IFERROR(VLOOKUP(Table1[[#This Row],[Ticker]],[1]!Table2[[Symbol]:[Industry]],2,FALSE),"-")</f>
        <v>-</v>
      </c>
      <c r="D2560" t="s">
        <v>632</v>
      </c>
      <c r="E2560">
        <v>176.79271435499999</v>
      </c>
      <c r="F2560">
        <v>113.97</v>
      </c>
      <c r="G2560">
        <v>100.572874438174</v>
      </c>
      <c r="H2560">
        <v>22.9298883932004</v>
      </c>
      <c r="I2560">
        <v>-4.1580868462231297</v>
      </c>
      <c r="J2560">
        <v>2.6211274699237399</v>
      </c>
      <c r="K2560">
        <v>100.57922998578201</v>
      </c>
      <c r="L2560">
        <v>95.067463864941303</v>
      </c>
      <c r="M2560">
        <v>62.956237821024303</v>
      </c>
      <c r="N2560">
        <v>3.7229602443364098</v>
      </c>
      <c r="O2560">
        <v>26.392910415021401</v>
      </c>
      <c r="P2560">
        <v>142.48936170212701</v>
      </c>
      <c r="Q2560">
        <v>0.16843353765239499</v>
      </c>
    </row>
    <row r="2561" spans="1:17" hidden="1" x14ac:dyDescent="0.3">
      <c r="A2561" t="s">
        <v>5325</v>
      </c>
      <c r="B2561" t="s">
        <v>5326</v>
      </c>
      <c r="C2561" t="str">
        <f>IFERROR(VLOOKUP(Table1[[#This Row],[Ticker]],[1]!Table2[[Symbol]:[Industry]],2,FALSE),"-")</f>
        <v>-</v>
      </c>
      <c r="D2561" t="s">
        <v>5327</v>
      </c>
      <c r="E2561">
        <v>176.68056917499999</v>
      </c>
      <c r="F2561">
        <v>79.150000000000006</v>
      </c>
      <c r="G2561">
        <v>133.977578576198</v>
      </c>
      <c r="H2561">
        <v>3.2210638691551599</v>
      </c>
      <c r="I2561">
        <v>107.16016712203</v>
      </c>
      <c r="J2561">
        <v>10.1171517777747</v>
      </c>
      <c r="K2561">
        <v>64.523641880656996</v>
      </c>
      <c r="L2561">
        <v>45.856629630186497</v>
      </c>
      <c r="M2561">
        <v>82.924887170882798</v>
      </c>
      <c r="N2561">
        <v>0.53877381226318699</v>
      </c>
      <c r="O2561">
        <v>5.4958938723941699</v>
      </c>
      <c r="P2561">
        <v>204.306036139946</v>
      </c>
      <c r="Q2561">
        <v>0.125108625997122</v>
      </c>
    </row>
    <row r="2562" spans="1:17" hidden="1" x14ac:dyDescent="0.3">
      <c r="A2562" t="s">
        <v>5328</v>
      </c>
      <c r="B2562" t="s">
        <v>5329</v>
      </c>
      <c r="C2562" t="str">
        <f>IFERROR(VLOOKUP(Table1[[#This Row],[Ticker]],[1]!Table2[[Symbol]:[Industry]],2,FALSE),"-")</f>
        <v>-</v>
      </c>
      <c r="D2562" t="s">
        <v>51</v>
      </c>
      <c r="E2562">
        <v>175.94668799999999</v>
      </c>
      <c r="F2562">
        <v>102.6</v>
      </c>
      <c r="G2562">
        <v>-32.280861747148599</v>
      </c>
      <c r="H2562">
        <v>10.3746460227373</v>
      </c>
      <c r="I2562">
        <v>-15.126050979094501</v>
      </c>
      <c r="J2562">
        <v>20.883556603233501</v>
      </c>
      <c r="K2562">
        <v>79.901334721043497</v>
      </c>
      <c r="M2562">
        <v>83.148696139675494</v>
      </c>
      <c r="N2562">
        <v>1.53792028501447</v>
      </c>
      <c r="O2562">
        <v>11.5984405458089</v>
      </c>
      <c r="P2562">
        <v>94.318181818181799</v>
      </c>
    </row>
    <row r="2563" spans="1:17" hidden="1" x14ac:dyDescent="0.3">
      <c r="A2563" t="s">
        <v>5330</v>
      </c>
      <c r="B2563" t="s">
        <v>5331</v>
      </c>
      <c r="C2563" t="str">
        <f>IFERROR(VLOOKUP(Table1[[#This Row],[Ticker]],[1]!Table2[[Symbol]:[Industry]],2,FALSE),"-")</f>
        <v>-</v>
      </c>
      <c r="D2563" t="s">
        <v>368</v>
      </c>
      <c r="E2563">
        <v>175.93431000000001</v>
      </c>
      <c r="F2563">
        <v>251.5</v>
      </c>
      <c r="G2563">
        <v>-41.143232711278998</v>
      </c>
      <c r="H2563">
        <v>-7.24204129655224</v>
      </c>
      <c r="I2563">
        <v>-19.431891513649099</v>
      </c>
      <c r="J2563">
        <v>-6.3854928544721403</v>
      </c>
      <c r="K2563">
        <v>266.939691652367</v>
      </c>
      <c r="M2563">
        <v>34.973746705841499</v>
      </c>
      <c r="N2563">
        <v>0.75524475524475498</v>
      </c>
      <c r="O2563">
        <v>25.6461232604373</v>
      </c>
      <c r="P2563">
        <v>25.124378109452699</v>
      </c>
    </row>
    <row r="2564" spans="1:17" hidden="1" x14ac:dyDescent="0.3">
      <c r="A2564" t="s">
        <v>5332</v>
      </c>
      <c r="B2564" t="s">
        <v>5333</v>
      </c>
      <c r="C2564" t="str">
        <f>IFERROR(VLOOKUP(Table1[[#This Row],[Ticker]],[1]!Table2[[Symbol]:[Industry]],2,FALSE),"-")</f>
        <v>-</v>
      </c>
      <c r="D2564" t="s">
        <v>300</v>
      </c>
      <c r="E2564">
        <v>175.91675000000001</v>
      </c>
      <c r="F2564">
        <v>348.35</v>
      </c>
      <c r="G2564">
        <v>-63.566506422215198</v>
      </c>
      <c r="H2564">
        <v>-5.4237593609215304</v>
      </c>
      <c r="I2564">
        <v>-26.539677602733502</v>
      </c>
      <c r="J2564">
        <v>-3.9535170882243502</v>
      </c>
      <c r="K2564">
        <v>366.14850571006701</v>
      </c>
      <c r="L2564">
        <v>389.31958952025298</v>
      </c>
      <c r="M2564">
        <v>31.735824988393599</v>
      </c>
      <c r="N2564">
        <v>0.53269375085702797</v>
      </c>
      <c r="O2564">
        <v>70.790871250179407</v>
      </c>
      <c r="P2564">
        <v>20.120689655172399</v>
      </c>
      <c r="Q2564">
        <v>7.5269019399986994E-2</v>
      </c>
    </row>
    <row r="2565" spans="1:17" hidden="1" x14ac:dyDescent="0.3">
      <c r="A2565" t="s">
        <v>5334</v>
      </c>
      <c r="B2565" t="s">
        <v>5335</v>
      </c>
      <c r="C2565" t="str">
        <f>IFERROR(VLOOKUP(Table1[[#This Row],[Ticker]],[1]!Table2[[Symbol]:[Industry]],2,FALSE),"-")</f>
        <v>-</v>
      </c>
      <c r="D2565" t="s">
        <v>1190</v>
      </c>
      <c r="E2565">
        <v>175.71466600799999</v>
      </c>
      <c r="F2565">
        <v>18.32</v>
      </c>
      <c r="G2565">
        <v>-28.077976979356599</v>
      </c>
      <c r="H2565">
        <v>-6.0725348677478301</v>
      </c>
      <c r="I2565">
        <v>-38.229399273633099</v>
      </c>
      <c r="J2565">
        <v>-2.83864522756169</v>
      </c>
      <c r="K2565">
        <v>19.233737937874398</v>
      </c>
      <c r="L2565">
        <v>20.793863676167799</v>
      </c>
      <c r="M2565">
        <v>37.122354173425897</v>
      </c>
      <c r="N2565">
        <v>0.91567546472894701</v>
      </c>
      <c r="O2565">
        <v>60.480349344978102</v>
      </c>
      <c r="P2565">
        <v>7.7647058823529402</v>
      </c>
      <c r="Q2565">
        <v>1.6094260887754001E-2</v>
      </c>
    </row>
    <row r="2566" spans="1:17" hidden="1" x14ac:dyDescent="0.3">
      <c r="A2566" t="s">
        <v>5336</v>
      </c>
      <c r="B2566" t="s">
        <v>5337</v>
      </c>
      <c r="C2566" t="str">
        <f>IFERROR(VLOOKUP(Table1[[#This Row],[Ticker]],[1]!Table2[[Symbol]:[Industry]],2,FALSE),"-")</f>
        <v>-</v>
      </c>
      <c r="D2566" t="s">
        <v>2205</v>
      </c>
      <c r="E2566">
        <v>175.69839999999999</v>
      </c>
      <c r="F2566">
        <v>129.19</v>
      </c>
      <c r="G2566">
        <v>21.243660447543899</v>
      </c>
      <c r="H2566">
        <v>31.185818641138798</v>
      </c>
      <c r="I2566">
        <v>38.398471215598001</v>
      </c>
      <c r="J2566">
        <v>42.509130724629301</v>
      </c>
      <c r="K2566">
        <v>86.568555926874396</v>
      </c>
      <c r="M2566">
        <v>88.177679531527005</v>
      </c>
      <c r="N2566">
        <v>1.9499245852186999</v>
      </c>
      <c r="O2566">
        <v>2.9491446706401301</v>
      </c>
      <c r="P2566">
        <v>105.06349206349201</v>
      </c>
    </row>
    <row r="2567" spans="1:17" hidden="1" x14ac:dyDescent="0.3">
      <c r="A2567" t="s">
        <v>5338</v>
      </c>
      <c r="B2567" t="s">
        <v>5339</v>
      </c>
      <c r="C2567" t="str">
        <f>IFERROR(VLOOKUP(Table1[[#This Row],[Ticker]],[1]!Table2[[Symbol]:[Industry]],2,FALSE),"-")</f>
        <v>-</v>
      </c>
      <c r="E2567">
        <v>175.5</v>
      </c>
      <c r="F2567">
        <v>351</v>
      </c>
      <c r="G2567">
        <v>-4.4986118999915501</v>
      </c>
      <c r="H2567">
        <v>15.1538124639715</v>
      </c>
      <c r="I2567">
        <v>-10.81415153625</v>
      </c>
      <c r="J2567">
        <v>8.8940319533545402</v>
      </c>
      <c r="K2567">
        <v>319.66441385917398</v>
      </c>
      <c r="L2567">
        <v>324.97034767015703</v>
      </c>
      <c r="M2567">
        <v>64.469334442855796</v>
      </c>
      <c r="N2567">
        <v>1.7805141640740101</v>
      </c>
      <c r="O2567">
        <v>63.817663817663799</v>
      </c>
      <c r="P2567">
        <v>34.974043453181999</v>
      </c>
      <c r="Q2567">
        <v>4.6837410466873002E-2</v>
      </c>
    </row>
    <row r="2568" spans="1:17" hidden="1" x14ac:dyDescent="0.3">
      <c r="A2568" t="s">
        <v>5340</v>
      </c>
      <c r="B2568" t="s">
        <v>5341</v>
      </c>
      <c r="C2568" t="str">
        <f>IFERROR(VLOOKUP(Table1[[#This Row],[Ticker]],[1]!Table2[[Symbol]:[Industry]],2,FALSE),"-")</f>
        <v>-</v>
      </c>
      <c r="E2568">
        <v>175.36955624999999</v>
      </c>
      <c r="F2568">
        <v>963.9</v>
      </c>
      <c r="G2568">
        <v>117.01324255366001</v>
      </c>
      <c r="H2568">
        <v>21.276193139474199</v>
      </c>
      <c r="I2568">
        <v>-12.7009439890802</v>
      </c>
      <c r="J2568">
        <v>-1.1352928827034501</v>
      </c>
      <c r="K2568">
        <v>934.44152463036198</v>
      </c>
      <c r="L2568">
        <v>709.72161949969905</v>
      </c>
      <c r="M2568">
        <v>59.421302249802601</v>
      </c>
      <c r="N2568">
        <v>0.244409055425448</v>
      </c>
      <c r="O2568">
        <v>0</v>
      </c>
      <c r="P2568">
        <v>146.86899731079501</v>
      </c>
    </row>
    <row r="2569" spans="1:17" hidden="1" x14ac:dyDescent="0.3">
      <c r="A2569" t="s">
        <v>5342</v>
      </c>
      <c r="B2569" t="s">
        <v>4689</v>
      </c>
      <c r="C2569" t="str">
        <f>IFERROR(VLOOKUP(Table1[[#This Row],[Ticker]],[1]!Table2[[Symbol]:[Industry]],2,FALSE),"-")</f>
        <v>-</v>
      </c>
      <c r="D2569" t="s">
        <v>359</v>
      </c>
      <c r="E2569">
        <v>175.35780600000001</v>
      </c>
      <c r="F2569">
        <v>13.91</v>
      </c>
      <c r="G2569">
        <v>55.363952300122499</v>
      </c>
      <c r="H2569">
        <v>-22.112246782518199</v>
      </c>
      <c r="I2569">
        <v>4.1898123134407204</v>
      </c>
      <c r="J2569">
        <v>-6.5651258345703596</v>
      </c>
      <c r="K2569">
        <v>13.567659964006401</v>
      </c>
      <c r="L2569">
        <v>11.320240773837799</v>
      </c>
      <c r="M2569">
        <v>38.561796594360203</v>
      </c>
      <c r="N2569">
        <v>0.40447586400971097</v>
      </c>
      <c r="O2569">
        <v>32.710280373831701</v>
      </c>
      <c r="P2569">
        <v>101.59420289854999</v>
      </c>
      <c r="Q2569">
        <v>2.3157289929054001E-2</v>
      </c>
    </row>
    <row r="2570" spans="1:17" hidden="1" x14ac:dyDescent="0.3">
      <c r="A2570" t="s">
        <v>5343</v>
      </c>
      <c r="B2570" t="s">
        <v>5344</v>
      </c>
      <c r="C2570" t="str">
        <f>IFERROR(VLOOKUP(Table1[[#This Row],[Ticker]],[1]!Table2[[Symbol]:[Industry]],2,FALSE),"-")</f>
        <v>-</v>
      </c>
      <c r="D2570" t="s">
        <v>577</v>
      </c>
      <c r="E2570">
        <v>175.27499910500001</v>
      </c>
      <c r="F2570">
        <v>83.95</v>
      </c>
      <c r="G2570">
        <v>43.415659071554899</v>
      </c>
      <c r="H2570">
        <v>3.0851909625816099</v>
      </c>
      <c r="I2570">
        <v>33.172209790242</v>
      </c>
      <c r="J2570">
        <v>6.9425785078772</v>
      </c>
      <c r="K2570">
        <v>77.861858064317502</v>
      </c>
      <c r="L2570">
        <v>68.056270306644095</v>
      </c>
      <c r="M2570">
        <v>71.160286604708105</v>
      </c>
      <c r="N2570">
        <v>0.85344129554655801</v>
      </c>
      <c r="O2570">
        <v>10.7802263251935</v>
      </c>
      <c r="P2570">
        <v>102.777777777777</v>
      </c>
      <c r="Q2570">
        <v>0.150424383574529</v>
      </c>
    </row>
    <row r="2571" spans="1:17" hidden="1" x14ac:dyDescent="0.3">
      <c r="A2571" t="s">
        <v>5345</v>
      </c>
      <c r="B2571" t="s">
        <v>5346</v>
      </c>
      <c r="C2571" t="str">
        <f>IFERROR(VLOOKUP(Table1[[#This Row],[Ticker]],[1]!Table2[[Symbol]:[Industry]],2,FALSE),"-")</f>
        <v>-</v>
      </c>
      <c r="D2571" t="s">
        <v>632</v>
      </c>
      <c r="E2571">
        <v>174.92680758</v>
      </c>
      <c r="F2571">
        <v>93.02</v>
      </c>
      <c r="G2571">
        <v>20.540364887166302</v>
      </c>
      <c r="H2571">
        <v>10.0673174175363</v>
      </c>
      <c r="I2571">
        <v>10.341384053247699</v>
      </c>
      <c r="J2571">
        <v>1.4939344874675899</v>
      </c>
      <c r="K2571">
        <v>87.884273547710507</v>
      </c>
      <c r="L2571">
        <v>76.929140250841002</v>
      </c>
      <c r="M2571">
        <v>47.643581270500597</v>
      </c>
      <c r="N2571">
        <v>0.46770586673279602</v>
      </c>
      <c r="O2571">
        <v>16.964093743281001</v>
      </c>
      <c r="P2571">
        <v>60.656303972366103</v>
      </c>
      <c r="Q2571">
        <v>4.7602683823372002E-2</v>
      </c>
    </row>
    <row r="2572" spans="1:17" hidden="1" x14ac:dyDescent="0.3">
      <c r="A2572" t="s">
        <v>5347</v>
      </c>
      <c r="B2572" t="s">
        <v>5348</v>
      </c>
      <c r="C2572" t="str">
        <f>IFERROR(VLOOKUP(Table1[[#This Row],[Ticker]],[1]!Table2[[Symbol]:[Industry]],2,FALSE),"-")</f>
        <v>-</v>
      </c>
      <c r="D2572" t="s">
        <v>1190</v>
      </c>
      <c r="E2572">
        <v>174.89978880000001</v>
      </c>
      <c r="F2572">
        <v>77.44</v>
      </c>
      <c r="G2572">
        <v>-2.1723252435317599</v>
      </c>
      <c r="H2572">
        <v>1.4665873336567301</v>
      </c>
      <c r="I2572">
        <v>-21.434002327324201</v>
      </c>
      <c r="J2572">
        <v>0.37221310480303199</v>
      </c>
      <c r="K2572">
        <v>73.304544470884096</v>
      </c>
      <c r="L2572">
        <v>72.146902927060296</v>
      </c>
      <c r="M2572">
        <v>59.153340985830901</v>
      </c>
      <c r="N2572">
        <v>0.627402048212783</v>
      </c>
      <c r="O2572">
        <v>27.905475206611499</v>
      </c>
      <c r="P2572">
        <v>33.863439930855598</v>
      </c>
      <c r="Q2572">
        <v>6.7528024403805995E-2</v>
      </c>
    </row>
    <row r="2573" spans="1:17" hidden="1" x14ac:dyDescent="0.3">
      <c r="A2573" t="s">
        <v>5349</v>
      </c>
      <c r="B2573" t="s">
        <v>5350</v>
      </c>
      <c r="C2573" t="str">
        <f>IFERROR(VLOOKUP(Table1[[#This Row],[Ticker]],[1]!Table2[[Symbol]:[Industry]],2,FALSE),"-")</f>
        <v>-</v>
      </c>
      <c r="D2573" t="s">
        <v>632</v>
      </c>
      <c r="E2573">
        <v>174.79189827299999</v>
      </c>
      <c r="F2573">
        <v>231.71</v>
      </c>
      <c r="G2573">
        <v>-3.23826841833659</v>
      </c>
      <c r="H2573">
        <v>-2.4490551689164</v>
      </c>
      <c r="I2573">
        <v>-8.7951143926677098</v>
      </c>
      <c r="J2573">
        <v>-0.271634235664724</v>
      </c>
      <c r="K2573">
        <v>232.19503337771701</v>
      </c>
      <c r="L2573">
        <v>228.723914843438</v>
      </c>
      <c r="M2573">
        <v>44.708089667853002</v>
      </c>
      <c r="N2573">
        <v>0.29047670893535799</v>
      </c>
      <c r="O2573">
        <v>50.619308618531697</v>
      </c>
      <c r="P2573">
        <v>32.330097087378597</v>
      </c>
      <c r="Q2573">
        <v>-4.1371952883975001E-2</v>
      </c>
    </row>
    <row r="2574" spans="1:17" hidden="1" x14ac:dyDescent="0.3">
      <c r="A2574" t="s">
        <v>5351</v>
      </c>
      <c r="B2574" t="s">
        <v>5352</v>
      </c>
      <c r="C2574" t="str">
        <f>IFERROR(VLOOKUP(Table1[[#This Row],[Ticker]],[1]!Table2[[Symbol]:[Industry]],2,FALSE),"-")</f>
        <v>-</v>
      </c>
      <c r="D2574" t="s">
        <v>5353</v>
      </c>
      <c r="E2574">
        <v>174.60900000000001</v>
      </c>
      <c r="F2574">
        <v>167.25</v>
      </c>
      <c r="G2574">
        <v>-55.290440445944</v>
      </c>
      <c r="H2574">
        <v>-11.006735358644001</v>
      </c>
      <c r="I2574">
        <v>-11.9479319408875</v>
      </c>
      <c r="J2574">
        <v>-1.04960733811082</v>
      </c>
      <c r="K2574">
        <v>167.29283469258701</v>
      </c>
      <c r="L2574">
        <v>169.272641038778</v>
      </c>
      <c r="M2574">
        <v>48.399105767931502</v>
      </c>
      <c r="N2574">
        <v>0.34775339602925798</v>
      </c>
      <c r="O2574">
        <v>55.455904334828098</v>
      </c>
      <c r="P2574">
        <v>45.434782608695599</v>
      </c>
    </row>
    <row r="2575" spans="1:17" hidden="1" x14ac:dyDescent="0.3">
      <c r="A2575" t="s">
        <v>5354</v>
      </c>
      <c r="B2575" t="s">
        <v>5355</v>
      </c>
      <c r="C2575" t="str">
        <f>IFERROR(VLOOKUP(Table1[[#This Row],[Ticker]],[1]!Table2[[Symbol]:[Industry]],2,FALSE),"-")</f>
        <v>-</v>
      </c>
      <c r="D2575" t="s">
        <v>740</v>
      </c>
      <c r="E2575">
        <v>174.46312128</v>
      </c>
      <c r="F2575">
        <v>157.44</v>
      </c>
      <c r="G2575">
        <v>-34.437572938952499</v>
      </c>
      <c r="H2575">
        <v>9.1241994346701496</v>
      </c>
      <c r="I2575">
        <v>-10.4339741936921</v>
      </c>
      <c r="J2575">
        <v>-12.9290842663133</v>
      </c>
      <c r="K2575">
        <v>150.145052654301</v>
      </c>
      <c r="L2575">
        <v>152.09764945700499</v>
      </c>
      <c r="M2575">
        <v>50.3868151300695</v>
      </c>
      <c r="N2575">
        <v>3.0508086029154402</v>
      </c>
      <c r="O2575">
        <v>40.942581300813004</v>
      </c>
      <c r="P2575">
        <v>33.254337706305499</v>
      </c>
      <c r="Q2575">
        <v>2.4800923884248999E-2</v>
      </c>
    </row>
    <row r="2576" spans="1:17" hidden="1" x14ac:dyDescent="0.3">
      <c r="A2576" t="s">
        <v>5356</v>
      </c>
      <c r="B2576" t="s">
        <v>5357</v>
      </c>
      <c r="C2576" t="str">
        <f>IFERROR(VLOOKUP(Table1[[#This Row],[Ticker]],[1]!Table2[[Symbol]:[Industry]],2,FALSE),"-")</f>
        <v>-</v>
      </c>
      <c r="D2576" t="s">
        <v>51</v>
      </c>
      <c r="E2576">
        <v>174.26976525000001</v>
      </c>
      <c r="F2576">
        <v>152.25</v>
      </c>
      <c r="G2576">
        <v>-33.616816704036999</v>
      </c>
      <c r="H2576">
        <v>-10.1812448107636</v>
      </c>
      <c r="I2576">
        <v>-18.574205194644399</v>
      </c>
      <c r="J2576">
        <v>-2.8977106088798101</v>
      </c>
      <c r="K2576">
        <v>156.24589004324099</v>
      </c>
      <c r="L2576">
        <v>162.47078559770901</v>
      </c>
      <c r="M2576">
        <v>59.119256061523899</v>
      </c>
      <c r="N2576">
        <v>0.88201995738471395</v>
      </c>
      <c r="O2576">
        <v>43.711001642036102</v>
      </c>
      <c r="P2576">
        <v>9.53237410071943</v>
      </c>
      <c r="Q2576">
        <v>-8.2148864601855998E-2</v>
      </c>
    </row>
    <row r="2577" spans="1:17" hidden="1" x14ac:dyDescent="0.3">
      <c r="A2577" t="s">
        <v>5358</v>
      </c>
      <c r="B2577" t="s">
        <v>5359</v>
      </c>
      <c r="C2577" t="str">
        <f>IFERROR(VLOOKUP(Table1[[#This Row],[Ticker]],[1]!Table2[[Symbol]:[Industry]],2,FALSE),"-")</f>
        <v>-</v>
      </c>
      <c r="D2577" t="s">
        <v>1539</v>
      </c>
      <c r="E2577">
        <v>174.24</v>
      </c>
      <c r="F2577">
        <v>99</v>
      </c>
      <c r="G2577">
        <v>62.901254588659903</v>
      </c>
      <c r="H2577">
        <v>0.20313222706244899</v>
      </c>
      <c r="I2577">
        <v>-36.258970396307497</v>
      </c>
      <c r="J2577">
        <v>-4.5948129746595097</v>
      </c>
      <c r="K2577">
        <v>94.996895147131994</v>
      </c>
      <c r="L2577">
        <v>91.887936614102401</v>
      </c>
      <c r="M2577">
        <v>54.8174629781699</v>
      </c>
      <c r="N2577">
        <v>1.1583592442247201E-2</v>
      </c>
      <c r="O2577">
        <v>60</v>
      </c>
      <c r="P2577">
        <v>104.250051578295</v>
      </c>
      <c r="Q2577">
        <v>3.5048050957155998E-2</v>
      </c>
    </row>
    <row r="2578" spans="1:17" hidden="1" x14ac:dyDescent="0.3">
      <c r="A2578" t="s">
        <v>5360</v>
      </c>
      <c r="B2578" t="s">
        <v>5361</v>
      </c>
      <c r="C2578" t="str">
        <f>IFERROR(VLOOKUP(Table1[[#This Row],[Ticker]],[1]!Table2[[Symbol]:[Industry]],2,FALSE),"-")</f>
        <v>-</v>
      </c>
      <c r="D2578" t="s">
        <v>46</v>
      </c>
      <c r="E2578">
        <v>174.06053951999999</v>
      </c>
      <c r="F2578">
        <v>14.92</v>
      </c>
      <c r="G2578">
        <v>21.714448142060998</v>
      </c>
      <c r="H2578">
        <v>1.96259024226047</v>
      </c>
      <c r="I2578">
        <v>-73.828661914742895</v>
      </c>
      <c r="J2578">
        <v>13.2310439088766</v>
      </c>
      <c r="K2578">
        <v>14.5220082859394</v>
      </c>
      <c r="L2578">
        <v>20.3605015854192</v>
      </c>
      <c r="M2578">
        <v>70.665593881823597</v>
      </c>
      <c r="N2578">
        <v>1.1890711518420201</v>
      </c>
      <c r="O2578">
        <v>207.96964445874701</v>
      </c>
      <c r="P2578">
        <v>60.998585599224</v>
      </c>
    </row>
    <row r="2579" spans="1:17" hidden="1" x14ac:dyDescent="0.3">
      <c r="A2579" t="s">
        <v>5362</v>
      </c>
      <c r="B2579" t="s">
        <v>5363</v>
      </c>
      <c r="C2579" t="str">
        <f>IFERROR(VLOOKUP(Table1[[#This Row],[Ticker]],[1]!Table2[[Symbol]:[Industry]],2,FALSE),"-")</f>
        <v>-</v>
      </c>
      <c r="D2579" t="s">
        <v>124</v>
      </c>
      <c r="E2579">
        <v>174.02353650000001</v>
      </c>
      <c r="F2579">
        <v>428.45</v>
      </c>
      <c r="G2579">
        <v>497.81784618045702</v>
      </c>
      <c r="H2579">
        <v>20.315408110473399</v>
      </c>
      <c r="I2579">
        <v>9.2950696783456905</v>
      </c>
      <c r="J2579">
        <v>12.266565070413201</v>
      </c>
      <c r="K2579">
        <v>370.558435737129</v>
      </c>
      <c r="L2579">
        <v>321.06621031392802</v>
      </c>
      <c r="M2579">
        <v>85.025529164436094</v>
      </c>
      <c r="N2579">
        <v>1.33415395837607</v>
      </c>
      <c r="O2579">
        <v>13.245419535535</v>
      </c>
      <c r="P2579">
        <v>527.673600937591</v>
      </c>
      <c r="Q2579">
        <v>0.27301872850127401</v>
      </c>
    </row>
    <row r="2580" spans="1:17" hidden="1" x14ac:dyDescent="0.3">
      <c r="A2580" t="s">
        <v>5364</v>
      </c>
      <c r="B2580" t="s">
        <v>5365</v>
      </c>
      <c r="C2580" t="str">
        <f>IFERROR(VLOOKUP(Table1[[#This Row],[Ticker]],[1]!Table2[[Symbol]:[Industry]],2,FALSE),"-")</f>
        <v>-</v>
      </c>
      <c r="D2580" t="s">
        <v>172</v>
      </c>
      <c r="E2580">
        <v>174.02346763</v>
      </c>
      <c r="F2580">
        <v>152.33000000000001</v>
      </c>
      <c r="G2580">
        <v>-17.352061994948201</v>
      </c>
      <c r="H2580">
        <v>-10.052859522735501</v>
      </c>
      <c r="I2580">
        <v>-23.878786554677902</v>
      </c>
      <c r="J2580">
        <v>-4.5814758124757899</v>
      </c>
      <c r="K2580">
        <v>156.421601677334</v>
      </c>
      <c r="L2580">
        <v>145.307049051631</v>
      </c>
      <c r="M2580">
        <v>49.256050503649497</v>
      </c>
      <c r="N2580">
        <v>0.233187578094048</v>
      </c>
      <c r="O2580">
        <v>38.252478172388798</v>
      </c>
      <c r="Q2580">
        <v>7.3793788932817003E-2</v>
      </c>
    </row>
    <row r="2581" spans="1:17" hidden="1" x14ac:dyDescent="0.3">
      <c r="A2581" t="s">
        <v>5366</v>
      </c>
      <c r="B2581" t="s">
        <v>5367</v>
      </c>
      <c r="C2581" t="str">
        <f>IFERROR(VLOOKUP(Table1[[#This Row],[Ticker]],[1]!Table2[[Symbol]:[Industry]],2,FALSE),"-")</f>
        <v>-</v>
      </c>
      <c r="D2581" t="s">
        <v>632</v>
      </c>
      <c r="E2581">
        <v>173.389545</v>
      </c>
      <c r="F2581">
        <v>406.35</v>
      </c>
      <c r="G2581">
        <v>-62.867624193336098</v>
      </c>
      <c r="H2581">
        <v>-10.169386535858299</v>
      </c>
      <c r="I2581">
        <v>-15.6157689801207</v>
      </c>
      <c r="J2581">
        <v>2.0967560880686</v>
      </c>
      <c r="K2581">
        <v>410.26896275179502</v>
      </c>
      <c r="L2581">
        <v>448.02638317930001</v>
      </c>
      <c r="M2581">
        <v>50.076470962094803</v>
      </c>
      <c r="N2581">
        <v>0.46488235666314098</v>
      </c>
      <c r="O2581">
        <v>49.440137812230802</v>
      </c>
      <c r="P2581">
        <v>25.960942343459301</v>
      </c>
      <c r="Q2581">
        <v>4.4057530497843E-2</v>
      </c>
    </row>
    <row r="2582" spans="1:17" hidden="1" x14ac:dyDescent="0.3">
      <c r="A2582" t="s">
        <v>5368</v>
      </c>
      <c r="B2582" t="s">
        <v>5369</v>
      </c>
      <c r="C2582" t="str">
        <f>IFERROR(VLOOKUP(Table1[[#This Row],[Ticker]],[1]!Table2[[Symbol]:[Industry]],2,FALSE),"-")</f>
        <v>-</v>
      </c>
      <c r="D2582" t="s">
        <v>402</v>
      </c>
      <c r="E2582">
        <v>173.19052500000001</v>
      </c>
      <c r="F2582">
        <v>69.5</v>
      </c>
      <c r="G2582">
        <v>39.4432314459605</v>
      </c>
      <c r="H2582">
        <v>10.4635349116261</v>
      </c>
      <c r="I2582">
        <v>-5.5305507739684696</v>
      </c>
      <c r="J2582">
        <v>-3.1273114239210198</v>
      </c>
      <c r="K2582">
        <v>61.778815461930499</v>
      </c>
      <c r="L2582">
        <v>51.969957448185497</v>
      </c>
      <c r="M2582">
        <v>48.661524002383402</v>
      </c>
      <c r="N2582">
        <v>0.42992957746478799</v>
      </c>
      <c r="O2582">
        <v>12.9496402877697</v>
      </c>
      <c r="P2582">
        <v>100.867052023121</v>
      </c>
      <c r="Q2582">
        <v>0.164531417941845</v>
      </c>
    </row>
    <row r="2583" spans="1:17" hidden="1" x14ac:dyDescent="0.3">
      <c r="A2583" t="s">
        <v>5370</v>
      </c>
      <c r="B2583" t="s">
        <v>5371</v>
      </c>
      <c r="C2583" t="str">
        <f>IFERROR(VLOOKUP(Table1[[#This Row],[Ticker]],[1]!Table2[[Symbol]:[Industry]],2,FALSE),"-")</f>
        <v>-</v>
      </c>
      <c r="D2583" t="s">
        <v>283</v>
      </c>
      <c r="E2583">
        <v>172.85576</v>
      </c>
      <c r="F2583">
        <v>255.1</v>
      </c>
      <c r="G2583">
        <v>35.310965864425903</v>
      </c>
      <c r="H2583">
        <v>111.516499338503</v>
      </c>
      <c r="I2583">
        <v>24.967701450747001</v>
      </c>
      <c r="J2583">
        <v>16.523677834426401</v>
      </c>
      <c r="K2583">
        <v>172.103570986329</v>
      </c>
      <c r="M2583">
        <v>79.228684299124495</v>
      </c>
      <c r="N2583">
        <v>3.0263498920086298</v>
      </c>
      <c r="O2583">
        <v>7.1736573892591</v>
      </c>
      <c r="P2583">
        <v>129.819819819819</v>
      </c>
    </row>
    <row r="2584" spans="1:17" hidden="1" x14ac:dyDescent="0.3">
      <c r="A2584" t="s">
        <v>5372</v>
      </c>
      <c r="B2584" t="s">
        <v>5373</v>
      </c>
      <c r="C2584" t="str">
        <f>IFERROR(VLOOKUP(Table1[[#This Row],[Ticker]],[1]!Table2[[Symbol]:[Industry]],2,FALSE),"-")</f>
        <v>-</v>
      </c>
      <c r="D2584" t="s">
        <v>262</v>
      </c>
      <c r="E2584">
        <v>172.76776960000001</v>
      </c>
      <c r="F2584">
        <v>290.8</v>
      </c>
      <c r="G2584">
        <v>9.3829332964926007</v>
      </c>
      <c r="H2584">
        <v>2.7422564373193001</v>
      </c>
      <c r="I2584">
        <v>-3.97034013789313</v>
      </c>
      <c r="J2584">
        <v>1.4617838188444501</v>
      </c>
      <c r="K2584">
        <v>278.37691752909899</v>
      </c>
      <c r="L2584">
        <v>267.48633270730301</v>
      </c>
      <c r="M2584">
        <v>56.999570603734497</v>
      </c>
      <c r="N2584">
        <v>2.8354252618861202</v>
      </c>
      <c r="O2584">
        <v>21.389270976616199</v>
      </c>
      <c r="P2584">
        <v>40.144578313253</v>
      </c>
      <c r="Q2584">
        <v>5.8246762791621998E-2</v>
      </c>
    </row>
    <row r="2585" spans="1:17" hidden="1" x14ac:dyDescent="0.3">
      <c r="A2585" t="s">
        <v>5374</v>
      </c>
      <c r="B2585" t="s">
        <v>5375</v>
      </c>
      <c r="C2585" t="str">
        <f>IFERROR(VLOOKUP(Table1[[#This Row],[Ticker]],[1]!Table2[[Symbol]:[Industry]],2,FALSE),"-")</f>
        <v>-</v>
      </c>
      <c r="D2585" t="s">
        <v>127</v>
      </c>
      <c r="E2585">
        <v>172.60974780000001</v>
      </c>
      <c r="F2585">
        <v>74.3</v>
      </c>
      <c r="G2585">
        <v>-51.727468742413002</v>
      </c>
      <c r="H2585">
        <v>15.108872288426801</v>
      </c>
      <c r="I2585">
        <v>-26.3055951518709</v>
      </c>
      <c r="J2585">
        <v>20.171485877867301</v>
      </c>
      <c r="K2585">
        <v>68.781113086010905</v>
      </c>
      <c r="L2585">
        <v>78.435434594278604</v>
      </c>
      <c r="M2585">
        <v>75.796535207301801</v>
      </c>
      <c r="N2585">
        <v>2.2255785627283799</v>
      </c>
      <c r="O2585">
        <v>69.582772543741498</v>
      </c>
      <c r="P2585">
        <v>21.405228758169901</v>
      </c>
    </row>
    <row r="2586" spans="1:17" hidden="1" x14ac:dyDescent="0.3">
      <c r="A2586" t="s">
        <v>5376</v>
      </c>
      <c r="B2586" t="s">
        <v>5377</v>
      </c>
      <c r="C2586" t="str">
        <f>IFERROR(VLOOKUP(Table1[[#This Row],[Ticker]],[1]!Table2[[Symbol]:[Industry]],2,FALSE),"-")</f>
        <v>-</v>
      </c>
      <c r="D2586" t="s">
        <v>51</v>
      </c>
      <c r="E2586">
        <v>172.22536611699999</v>
      </c>
      <c r="F2586">
        <v>61.39</v>
      </c>
      <c r="G2586">
        <v>-1.6929155087001599</v>
      </c>
      <c r="H2586">
        <v>21.291237874304102</v>
      </c>
      <c r="I2586">
        <v>18.194578398979399</v>
      </c>
      <c r="J2586">
        <v>4.4255134348360201</v>
      </c>
      <c r="K2586">
        <v>53.254741278188398</v>
      </c>
      <c r="L2586">
        <v>48.813952255386397</v>
      </c>
      <c r="M2586">
        <v>63.158968869840301</v>
      </c>
      <c r="N2586">
        <v>3.0943471388067998</v>
      </c>
      <c r="O2586">
        <v>10.7672259325622</v>
      </c>
      <c r="P2586">
        <v>64.364123159303801</v>
      </c>
      <c r="Q2586">
        <v>4.7509426019365003E-2</v>
      </c>
    </row>
    <row r="2587" spans="1:17" hidden="1" x14ac:dyDescent="0.3">
      <c r="A2587" t="s">
        <v>5378</v>
      </c>
      <c r="B2587" t="s">
        <v>5379</v>
      </c>
      <c r="C2587" t="str">
        <f>IFERROR(VLOOKUP(Table1[[#This Row],[Ticker]],[1]!Table2[[Symbol]:[Industry]],2,FALSE),"-")</f>
        <v>-</v>
      </c>
      <c r="D2587" t="s">
        <v>402</v>
      </c>
      <c r="E2587">
        <v>171.77364299999999</v>
      </c>
      <c r="F2587">
        <v>24.58</v>
      </c>
      <c r="G2587">
        <v>-79.628423978079496</v>
      </c>
      <c r="H2587">
        <v>-4.5169528932518501</v>
      </c>
      <c r="I2587">
        <v>-43.772172256045998</v>
      </c>
      <c r="J2587">
        <v>3.4433600425056401</v>
      </c>
      <c r="K2587">
        <v>25.4575742941879</v>
      </c>
      <c r="L2587">
        <v>32.413731488079698</v>
      </c>
      <c r="M2587">
        <v>53.196845404707702</v>
      </c>
      <c r="N2587">
        <v>1.36974304676914</v>
      </c>
      <c r="O2587">
        <v>137.998372660699</v>
      </c>
      <c r="P2587">
        <v>14.113277623026899</v>
      </c>
      <c r="Q2587">
        <v>0.10459822380809999</v>
      </c>
    </row>
    <row r="2588" spans="1:17" hidden="1" x14ac:dyDescent="0.3">
      <c r="A2588" t="s">
        <v>5380</v>
      </c>
      <c r="B2588" t="s">
        <v>5381</v>
      </c>
      <c r="C2588" t="str">
        <f>IFERROR(VLOOKUP(Table1[[#This Row],[Ticker]],[1]!Table2[[Symbol]:[Industry]],2,FALSE),"-")</f>
        <v>-</v>
      </c>
      <c r="D2588" t="s">
        <v>971</v>
      </c>
      <c r="E2588">
        <v>171.74</v>
      </c>
      <c r="F2588">
        <v>554</v>
      </c>
      <c r="G2588">
        <v>65.558707323994298</v>
      </c>
      <c r="H2588">
        <v>-7.1347701731195601</v>
      </c>
      <c r="I2588">
        <v>13.884226809503</v>
      </c>
      <c r="J2588">
        <v>-1.78664872732613</v>
      </c>
      <c r="K2588">
        <v>581.97560270570796</v>
      </c>
      <c r="L2588">
        <v>510.12929098893801</v>
      </c>
      <c r="M2588">
        <v>46.070463950261498</v>
      </c>
      <c r="N2588">
        <v>0.98151567546406504</v>
      </c>
      <c r="O2588">
        <v>32.563176895306803</v>
      </c>
      <c r="P2588">
        <v>97.153024911032006</v>
      </c>
      <c r="Q2588">
        <v>9.3683637343772996E-2</v>
      </c>
    </row>
    <row r="2589" spans="1:17" hidden="1" x14ac:dyDescent="0.3">
      <c r="A2589" t="s">
        <v>5382</v>
      </c>
      <c r="B2589" t="s">
        <v>5383</v>
      </c>
      <c r="C2589" t="str">
        <f>IFERROR(VLOOKUP(Table1[[#This Row],[Ticker]],[1]!Table2[[Symbol]:[Industry]],2,FALSE),"-")</f>
        <v>-</v>
      </c>
      <c r="D2589" t="s">
        <v>1374</v>
      </c>
      <c r="E2589">
        <v>171.58463054000001</v>
      </c>
      <c r="F2589">
        <v>19.16</v>
      </c>
      <c r="G2589">
        <v>-13.7345426359222</v>
      </c>
      <c r="H2589">
        <v>-9.6718263051038296</v>
      </c>
      <c r="I2589">
        <v>-17.139846732222399</v>
      </c>
      <c r="J2589">
        <v>2.2204621112271599</v>
      </c>
      <c r="K2589">
        <v>20.143816251105399</v>
      </c>
      <c r="L2589">
        <v>17.716946278120801</v>
      </c>
      <c r="M2589">
        <v>23.299076232307801</v>
      </c>
      <c r="N2589">
        <v>1.810512598116</v>
      </c>
      <c r="O2589">
        <v>34.916492693110598</v>
      </c>
      <c r="P2589">
        <v>47.953667953667903</v>
      </c>
      <c r="Q2589">
        <v>-2.1600258549654E-2</v>
      </c>
    </row>
    <row r="2590" spans="1:17" hidden="1" x14ac:dyDescent="0.3">
      <c r="A2590" t="s">
        <v>5384</v>
      </c>
      <c r="B2590" t="s">
        <v>5385</v>
      </c>
      <c r="C2590" t="str">
        <f>IFERROR(VLOOKUP(Table1[[#This Row],[Ticker]],[1]!Table2[[Symbol]:[Industry]],2,FALSE),"-")</f>
        <v>-</v>
      </c>
      <c r="D2590" t="s">
        <v>139</v>
      </c>
      <c r="E2590">
        <v>171.51997285799999</v>
      </c>
      <c r="F2590">
        <v>88.14</v>
      </c>
      <c r="G2590">
        <v>88.312562074548694</v>
      </c>
      <c r="H2590">
        <v>7.6258145977190797</v>
      </c>
      <c r="I2590">
        <v>16.688368988018901</v>
      </c>
      <c r="J2590">
        <v>-4.4750612778076402</v>
      </c>
      <c r="K2590">
        <v>80.257709052423394</v>
      </c>
      <c r="L2590">
        <v>66.199382268017899</v>
      </c>
      <c r="M2590">
        <v>58.032321820223402</v>
      </c>
      <c r="N2590">
        <v>1.18271488411603</v>
      </c>
      <c r="O2590">
        <v>16.519174041297902</v>
      </c>
      <c r="P2590">
        <v>143.81742738589199</v>
      </c>
      <c r="Q2590">
        <v>0.162646057807666</v>
      </c>
    </row>
    <row r="2591" spans="1:17" hidden="1" x14ac:dyDescent="0.3">
      <c r="A2591" t="s">
        <v>5386</v>
      </c>
      <c r="B2591" t="s">
        <v>5387</v>
      </c>
      <c r="C2591" t="str">
        <f>IFERROR(VLOOKUP(Table1[[#This Row],[Ticker]],[1]!Table2[[Symbol]:[Industry]],2,FALSE),"-")</f>
        <v>-</v>
      </c>
      <c r="D2591" t="s">
        <v>2598</v>
      </c>
      <c r="E2591">
        <v>171.49791999999999</v>
      </c>
      <c r="F2591">
        <v>166</v>
      </c>
      <c r="G2591">
        <v>-34.998611899991502</v>
      </c>
      <c r="H2591">
        <v>19.0152691211917</v>
      </c>
      <c r="I2591">
        <v>-14.996411911387501</v>
      </c>
      <c r="J2591">
        <v>-4.3357881712335304</v>
      </c>
      <c r="K2591">
        <v>155.452473924277</v>
      </c>
      <c r="L2591">
        <v>157.383193992565</v>
      </c>
      <c r="M2591">
        <v>59.6007558807474</v>
      </c>
      <c r="N2591">
        <v>1.1741032370953599</v>
      </c>
      <c r="O2591">
        <v>19.1566265060241</v>
      </c>
      <c r="P2591">
        <v>57.6448243114909</v>
      </c>
    </row>
    <row r="2592" spans="1:17" hidden="1" x14ac:dyDescent="0.3">
      <c r="A2592" t="s">
        <v>5388</v>
      </c>
      <c r="B2592" t="s">
        <v>5389</v>
      </c>
      <c r="C2592" t="str">
        <f>IFERROR(VLOOKUP(Table1[[#This Row],[Ticker]],[1]!Table2[[Symbol]:[Industry]],2,FALSE),"-")</f>
        <v>-</v>
      </c>
      <c r="D2592" t="s">
        <v>226</v>
      </c>
      <c r="E2592">
        <v>171.39698999999999</v>
      </c>
      <c r="F2592">
        <v>57.69</v>
      </c>
      <c r="G2592">
        <v>152.384949743844</v>
      </c>
      <c r="H2592">
        <v>47.481564261731002</v>
      </c>
      <c r="I2592">
        <v>105.987456314179</v>
      </c>
      <c r="J2592">
        <v>6.8955338377944599</v>
      </c>
      <c r="K2592">
        <v>41.112313311577203</v>
      </c>
      <c r="L2592">
        <v>30.9019849639153</v>
      </c>
      <c r="M2592">
        <v>99.872464953523505</v>
      </c>
      <c r="N2592">
        <v>3.0585869693577199</v>
      </c>
      <c r="O2592">
        <v>0</v>
      </c>
      <c r="P2592">
        <v>253.492647058823</v>
      </c>
      <c r="Q2592">
        <v>4.0081343781964998E-2</v>
      </c>
    </row>
    <row r="2593" spans="1:17" hidden="1" x14ac:dyDescent="0.3">
      <c r="A2593" t="s">
        <v>5390</v>
      </c>
      <c r="B2593" t="s">
        <v>5391</v>
      </c>
      <c r="C2593" t="str">
        <f>IFERROR(VLOOKUP(Table1[[#This Row],[Ticker]],[1]!Table2[[Symbol]:[Industry]],2,FALSE),"-")</f>
        <v>-</v>
      </c>
      <c r="D2593" t="s">
        <v>412</v>
      </c>
      <c r="E2593">
        <v>171.38</v>
      </c>
      <c r="F2593">
        <v>2.09</v>
      </c>
      <c r="G2593">
        <v>59.894980586137102</v>
      </c>
      <c r="H2593">
        <v>-11.5248468311124</v>
      </c>
      <c r="I2593">
        <v>55.966376316050003</v>
      </c>
      <c r="J2593">
        <v>-10.9550187780491</v>
      </c>
      <c r="K2593">
        <v>2.0614907194219501</v>
      </c>
      <c r="L2593">
        <v>1.5931636351774301</v>
      </c>
      <c r="M2593">
        <v>36.3446859828409</v>
      </c>
      <c r="N2593">
        <v>1.28530981899147</v>
      </c>
      <c r="O2593">
        <v>22.488038277511901</v>
      </c>
      <c r="P2593">
        <v>112.520823584464</v>
      </c>
      <c r="Q2593">
        <v>-3.1062161040709E-2</v>
      </c>
    </row>
    <row r="2594" spans="1:17" hidden="1" x14ac:dyDescent="0.3">
      <c r="A2594" t="s">
        <v>5392</v>
      </c>
      <c r="B2594" t="s">
        <v>5393</v>
      </c>
      <c r="C2594" t="str">
        <f>IFERROR(VLOOKUP(Table1[[#This Row],[Ticker]],[1]!Table2[[Symbol]:[Industry]],2,FALSE),"-")</f>
        <v>-</v>
      </c>
      <c r="D2594" t="s">
        <v>21</v>
      </c>
      <c r="E2594">
        <v>171.26322479999999</v>
      </c>
      <c r="F2594">
        <v>124.55</v>
      </c>
      <c r="G2594">
        <v>7.0123771109974502</v>
      </c>
      <c r="H2594">
        <v>12.7820534301447</v>
      </c>
      <c r="I2594">
        <v>-6.0656700164775303</v>
      </c>
      <c r="J2594">
        <v>10.163392222714799</v>
      </c>
      <c r="K2594">
        <v>113.17178167553099</v>
      </c>
      <c r="L2594">
        <v>108.245873893886</v>
      </c>
      <c r="M2594">
        <v>73.432485412145894</v>
      </c>
      <c r="N2594">
        <v>0.74974656046343202</v>
      </c>
      <c r="O2594">
        <v>20.393416298675199</v>
      </c>
      <c r="P2594">
        <v>44.489559164733102</v>
      </c>
      <c r="Q2594">
        <v>6.6786593068624001E-2</v>
      </c>
    </row>
    <row r="2595" spans="1:17" hidden="1" x14ac:dyDescent="0.3">
      <c r="A2595" t="s">
        <v>5394</v>
      </c>
      <c r="B2595" t="s">
        <v>5395</v>
      </c>
      <c r="C2595" t="str">
        <f>IFERROR(VLOOKUP(Table1[[#This Row],[Ticker]],[1]!Table2[[Symbol]:[Industry]],2,FALSE),"-")</f>
        <v>-</v>
      </c>
      <c r="D2595" t="s">
        <v>51</v>
      </c>
      <c r="E2595">
        <v>171.21975</v>
      </c>
      <c r="F2595">
        <v>154.94999999999999</v>
      </c>
      <c r="G2595">
        <v>-1.8507981276424701</v>
      </c>
      <c r="H2595">
        <v>8.6915010133210995</v>
      </c>
      <c r="I2595">
        <v>-12.084060872197099</v>
      </c>
      <c r="J2595">
        <v>4.8389837544707204</v>
      </c>
      <c r="K2595">
        <v>147.77174094641299</v>
      </c>
      <c r="L2595">
        <v>132.95481148896499</v>
      </c>
      <c r="M2595">
        <v>55.298432878365098</v>
      </c>
      <c r="N2595">
        <v>0.790289256198347</v>
      </c>
      <c r="O2595">
        <v>30.880929332042601</v>
      </c>
      <c r="P2595">
        <v>77.898966704936797</v>
      </c>
    </row>
    <row r="2596" spans="1:17" hidden="1" x14ac:dyDescent="0.3">
      <c r="A2596" t="s">
        <v>5396</v>
      </c>
      <c r="B2596" t="s">
        <v>5397</v>
      </c>
      <c r="C2596" t="str">
        <f>IFERROR(VLOOKUP(Table1[[#This Row],[Ticker]],[1]!Table2[[Symbol]:[Industry]],2,FALSE),"-")</f>
        <v>-</v>
      </c>
      <c r="D2596" t="s">
        <v>5398</v>
      </c>
      <c r="E2596">
        <v>170.6064374</v>
      </c>
      <c r="F2596">
        <v>61.66</v>
      </c>
      <c r="G2596">
        <v>454.599221546183</v>
      </c>
      <c r="H2596">
        <v>37.012604322618003</v>
      </c>
      <c r="I2596">
        <v>178.97360662586701</v>
      </c>
      <c r="J2596">
        <v>3.5588467681693499</v>
      </c>
      <c r="K2596">
        <v>51.464051009720102</v>
      </c>
      <c r="L2596">
        <v>34.967158367318902</v>
      </c>
      <c r="M2596">
        <v>61.548594025191399</v>
      </c>
      <c r="N2596">
        <v>1.7550484468637499</v>
      </c>
      <c r="O2596">
        <v>6.3087901394745396</v>
      </c>
      <c r="P2596">
        <v>514.14342629481996</v>
      </c>
      <c r="Q2596">
        <v>0.14138711949548299</v>
      </c>
    </row>
    <row r="2597" spans="1:17" hidden="1" x14ac:dyDescent="0.3">
      <c r="A2597" t="s">
        <v>5399</v>
      </c>
      <c r="B2597" t="s">
        <v>5400</v>
      </c>
      <c r="C2597" t="str">
        <f>IFERROR(VLOOKUP(Table1[[#This Row],[Ticker]],[1]!Table2[[Symbol]:[Industry]],2,FALSE),"-")</f>
        <v>-</v>
      </c>
      <c r="D2597" t="s">
        <v>632</v>
      </c>
      <c r="E2597">
        <v>170.03424999999999</v>
      </c>
      <c r="F2597">
        <v>68.150000000000006</v>
      </c>
      <c r="G2597">
        <v>-60.172728172267298</v>
      </c>
      <c r="H2597">
        <v>-3.63501581301148</v>
      </c>
      <c r="I2597">
        <v>-24.594932353656802</v>
      </c>
      <c r="J2597">
        <v>-6.1882433666780496</v>
      </c>
      <c r="K2597">
        <v>68.698394475358199</v>
      </c>
      <c r="L2597">
        <v>74.016186679452304</v>
      </c>
      <c r="M2597">
        <v>47.912381638991498</v>
      </c>
      <c r="N2597">
        <v>1.4187192118226599</v>
      </c>
      <c r="O2597">
        <v>51.063829787233999</v>
      </c>
      <c r="P2597">
        <v>32.330097087378597</v>
      </c>
    </row>
    <row r="2598" spans="1:17" hidden="1" x14ac:dyDescent="0.3">
      <c r="A2598" t="s">
        <v>5401</v>
      </c>
      <c r="B2598" t="s">
        <v>5402</v>
      </c>
      <c r="C2598" t="str">
        <f>IFERROR(VLOOKUP(Table1[[#This Row],[Ticker]],[1]!Table2[[Symbol]:[Industry]],2,FALSE),"-")</f>
        <v>-</v>
      </c>
      <c r="D2598" t="s">
        <v>317</v>
      </c>
      <c r="E2598">
        <v>169.64599049</v>
      </c>
      <c r="F2598">
        <v>2.2999999999999998</v>
      </c>
      <c r="K2598">
        <v>2.2860694928582501</v>
      </c>
      <c r="L2598">
        <v>2.4904968111465999</v>
      </c>
      <c r="M2598">
        <v>41.368652020141496</v>
      </c>
      <c r="N2598">
        <v>1</v>
      </c>
      <c r="Q2598">
        <v>-6.0412528129999996E-4</v>
      </c>
    </row>
    <row r="2599" spans="1:17" hidden="1" x14ac:dyDescent="0.3">
      <c r="A2599" t="s">
        <v>5403</v>
      </c>
      <c r="B2599" t="s">
        <v>5404</v>
      </c>
      <c r="C2599" t="str">
        <f>IFERROR(VLOOKUP(Table1[[#This Row],[Ticker]],[1]!Table2[[Symbol]:[Industry]],2,FALSE),"-")</f>
        <v>-</v>
      </c>
      <c r="D2599" t="s">
        <v>139</v>
      </c>
      <c r="E2599">
        <v>169.32646</v>
      </c>
      <c r="F2599">
        <v>67.849999999999994</v>
      </c>
      <c r="G2599">
        <v>5.5733869594324403</v>
      </c>
      <c r="H2599">
        <v>-5.0726232804641898</v>
      </c>
      <c r="I2599">
        <v>-20.072957640957402</v>
      </c>
      <c r="J2599">
        <v>-4.6720376826152101</v>
      </c>
      <c r="K2599">
        <v>67.287257335387295</v>
      </c>
      <c r="L2599">
        <v>63.665360209488597</v>
      </c>
      <c r="M2599">
        <v>47.030002346957502</v>
      </c>
      <c r="N2599">
        <v>0.34673569893883999</v>
      </c>
      <c r="O2599">
        <v>43.994104642593904</v>
      </c>
      <c r="P2599">
        <v>48.468271334792099</v>
      </c>
      <c r="Q2599">
        <v>8.2611380340342003E-2</v>
      </c>
    </row>
    <row r="2600" spans="1:17" hidden="1" x14ac:dyDescent="0.3">
      <c r="A2600" t="s">
        <v>5405</v>
      </c>
      <c r="B2600" t="s">
        <v>5406</v>
      </c>
      <c r="C2600" t="str">
        <f>IFERROR(VLOOKUP(Table1[[#This Row],[Ticker]],[1]!Table2[[Symbol]:[Industry]],2,FALSE),"-")</f>
        <v>-</v>
      </c>
      <c r="D2600" t="s">
        <v>632</v>
      </c>
      <c r="E2600">
        <v>169.288024662</v>
      </c>
      <c r="F2600">
        <v>12.51</v>
      </c>
      <c r="G2600">
        <v>-16.949617573018799</v>
      </c>
      <c r="H2600">
        <v>-2.223163053945</v>
      </c>
      <c r="I2600">
        <v>-31.3615421685341</v>
      </c>
      <c r="J2600">
        <v>-0.972428132229051</v>
      </c>
      <c r="K2600">
        <v>12.793506340688401</v>
      </c>
      <c r="L2600">
        <v>13.1511528978334</v>
      </c>
      <c r="M2600">
        <v>44.7204479795233</v>
      </c>
      <c r="N2600">
        <v>0.92064150724746197</v>
      </c>
      <c r="O2600">
        <v>55.075939248601102</v>
      </c>
      <c r="P2600">
        <v>14.7706422018348</v>
      </c>
      <c r="Q2600">
        <v>-2.6012621389747002E-2</v>
      </c>
    </row>
    <row r="2601" spans="1:17" hidden="1" x14ac:dyDescent="0.3">
      <c r="A2601" t="s">
        <v>5407</v>
      </c>
      <c r="B2601" t="s">
        <v>5408</v>
      </c>
      <c r="C2601" t="str">
        <f>IFERROR(VLOOKUP(Table1[[#This Row],[Ticker]],[1]!Table2[[Symbol]:[Industry]],2,FALSE),"-")</f>
        <v>-</v>
      </c>
      <c r="D2601" t="s">
        <v>1539</v>
      </c>
      <c r="E2601">
        <v>169.21799999999999</v>
      </c>
      <c r="F2601">
        <v>82.95</v>
      </c>
      <c r="G2601">
        <v>-49.942459959446502</v>
      </c>
      <c r="H2601">
        <v>-25.500616031770001</v>
      </c>
      <c r="I2601">
        <v>-32.787649191392397</v>
      </c>
      <c r="J2601">
        <v>-7.5227816856813101</v>
      </c>
      <c r="M2601">
        <v>43.9897784347691</v>
      </c>
      <c r="O2601">
        <v>26.582278481012601</v>
      </c>
      <c r="P2601">
        <v>8.9297439264609295</v>
      </c>
    </row>
    <row r="2602" spans="1:17" hidden="1" x14ac:dyDescent="0.3">
      <c r="A2602" t="s">
        <v>5409</v>
      </c>
      <c r="B2602" t="s">
        <v>5410</v>
      </c>
      <c r="C2602" t="str">
        <f>IFERROR(VLOOKUP(Table1[[#This Row],[Ticker]],[1]!Table2[[Symbol]:[Industry]],2,FALSE),"-")</f>
        <v>-</v>
      </c>
      <c r="D2602" t="s">
        <v>139</v>
      </c>
      <c r="E2602">
        <v>169.20892799999999</v>
      </c>
      <c r="F2602">
        <v>3.36</v>
      </c>
      <c r="G2602">
        <v>-22.188023127741399</v>
      </c>
      <c r="H2602">
        <v>-8.0934133172566298</v>
      </c>
      <c r="I2602">
        <v>-20.897665300555602</v>
      </c>
      <c r="J2602">
        <v>-1.58440836379545</v>
      </c>
      <c r="K2602">
        <v>3.46917548172279</v>
      </c>
      <c r="L2602">
        <v>3.6528112271250399</v>
      </c>
      <c r="M2602">
        <v>38.874093439475701</v>
      </c>
      <c r="N2602">
        <v>0.44232210483055601</v>
      </c>
      <c r="O2602">
        <v>44.940476190476197</v>
      </c>
      <c r="P2602">
        <v>20.430107526881699</v>
      </c>
      <c r="Q2602">
        <v>9.3976075886762003E-2</v>
      </c>
    </row>
    <row r="2603" spans="1:17" hidden="1" x14ac:dyDescent="0.3">
      <c r="A2603" t="s">
        <v>5411</v>
      </c>
      <c r="B2603" t="s">
        <v>5412</v>
      </c>
      <c r="C2603" t="str">
        <f>IFERROR(VLOOKUP(Table1[[#This Row],[Ticker]],[1]!Table2[[Symbol]:[Industry]],2,FALSE),"-")</f>
        <v>-</v>
      </c>
      <c r="D2603" t="s">
        <v>359</v>
      </c>
      <c r="E2603">
        <v>168.87065913000001</v>
      </c>
      <c r="F2603">
        <v>127.35</v>
      </c>
      <c r="G2603">
        <v>1723.8560356358701</v>
      </c>
      <c r="H2603">
        <v>4.5266928063630303</v>
      </c>
      <c r="I2603">
        <v>7.7701561906567402</v>
      </c>
      <c r="J2603">
        <v>15.375513434836</v>
      </c>
      <c r="K2603">
        <v>119.82427587550301</v>
      </c>
      <c r="L2603">
        <v>91.654289417341104</v>
      </c>
      <c r="M2603">
        <v>71.186837684092694</v>
      </c>
      <c r="N2603">
        <v>1.18823529411764</v>
      </c>
      <c r="O2603">
        <v>49.980369061641099</v>
      </c>
      <c r="P2603">
        <v>1753.71179039301</v>
      </c>
    </row>
    <row r="2604" spans="1:17" hidden="1" x14ac:dyDescent="0.3">
      <c r="A2604" t="s">
        <v>5413</v>
      </c>
      <c r="B2604" t="s">
        <v>5414</v>
      </c>
      <c r="C2604" t="str">
        <f>IFERROR(VLOOKUP(Table1[[#This Row],[Ticker]],[1]!Table2[[Symbol]:[Industry]],2,FALSE),"-")</f>
        <v>-</v>
      </c>
      <c r="D2604" t="s">
        <v>21</v>
      </c>
      <c r="E2604">
        <v>168.59101799999999</v>
      </c>
      <c r="F2604">
        <v>190.55</v>
      </c>
      <c r="G2604">
        <v>35.194050353302998</v>
      </c>
      <c r="H2604">
        <v>-12.286172690712901</v>
      </c>
      <c r="I2604">
        <v>52.348861121357103</v>
      </c>
      <c r="J2604">
        <v>-0.45781989849730398</v>
      </c>
      <c r="K2604">
        <v>174.55636196830301</v>
      </c>
      <c r="M2604">
        <v>60.523399645169697</v>
      </c>
      <c r="N2604">
        <v>0.349550844412504</v>
      </c>
      <c r="O2604">
        <v>22.015219102597701</v>
      </c>
      <c r="P2604">
        <v>95.435897435897402</v>
      </c>
    </row>
    <row r="2605" spans="1:17" hidden="1" x14ac:dyDescent="0.3">
      <c r="A2605" t="s">
        <v>5415</v>
      </c>
      <c r="B2605" t="s">
        <v>5416</v>
      </c>
      <c r="C2605" t="str">
        <f>IFERROR(VLOOKUP(Table1[[#This Row],[Ticker]],[1]!Table2[[Symbol]:[Industry]],2,FALSE),"-")</f>
        <v>-</v>
      </c>
      <c r="E2605">
        <v>168.48</v>
      </c>
      <c r="F2605">
        <v>25.92</v>
      </c>
      <c r="G2605">
        <v>86.504846244535003</v>
      </c>
      <c r="H2605">
        <v>11.4400304568107</v>
      </c>
      <c r="I2605">
        <v>18.340512027097599</v>
      </c>
      <c r="J2605">
        <v>-5.2853435005306997</v>
      </c>
      <c r="K2605">
        <v>22.7493841732433</v>
      </c>
      <c r="L2605">
        <v>19.521069775620301</v>
      </c>
      <c r="M2605">
        <v>45.049122627558603</v>
      </c>
      <c r="N2605">
        <v>8.1726256041346895E-2</v>
      </c>
      <c r="O2605">
        <v>10.4166666666666</v>
      </c>
      <c r="P2605">
        <v>154.867256637168</v>
      </c>
      <c r="Q2605">
        <v>8.7385618650064001E-2</v>
      </c>
    </row>
    <row r="2606" spans="1:17" hidden="1" x14ac:dyDescent="0.3">
      <c r="A2606" t="s">
        <v>5417</v>
      </c>
      <c r="B2606" t="s">
        <v>5418</v>
      </c>
      <c r="C2606" t="str">
        <f>IFERROR(VLOOKUP(Table1[[#This Row],[Ticker]],[1]!Table2[[Symbol]:[Industry]],2,FALSE),"-")</f>
        <v>-</v>
      </c>
      <c r="D2606" t="s">
        <v>402</v>
      </c>
      <c r="E2606">
        <v>168.116696838</v>
      </c>
      <c r="F2606">
        <v>26.03</v>
      </c>
      <c r="G2606">
        <v>21.922670898842199</v>
      </c>
      <c r="H2606">
        <v>-8.4287727806814896</v>
      </c>
      <c r="I2606">
        <v>-20.232027470430101</v>
      </c>
      <c r="J2606">
        <v>6.0667062999419201</v>
      </c>
      <c r="K2606">
        <v>24.120324688380698</v>
      </c>
      <c r="L2606">
        <v>21.625439347028799</v>
      </c>
      <c r="M2606">
        <v>68.825549372438999</v>
      </c>
      <c r="N2606">
        <v>0.55476830735256399</v>
      </c>
      <c r="O2606">
        <v>13.330772185939299</v>
      </c>
      <c r="P2606">
        <v>98.7022900763358</v>
      </c>
      <c r="Q2606">
        <v>5.7367988158404999E-2</v>
      </c>
    </row>
    <row r="2607" spans="1:17" hidden="1" x14ac:dyDescent="0.3">
      <c r="A2607" t="s">
        <v>5419</v>
      </c>
      <c r="B2607" t="s">
        <v>5420</v>
      </c>
      <c r="C2607" t="str">
        <f>IFERROR(VLOOKUP(Table1[[#This Row],[Ticker]],[1]!Table2[[Symbol]:[Industry]],2,FALSE),"-")</f>
        <v>-</v>
      </c>
      <c r="D2607" t="s">
        <v>262</v>
      </c>
      <c r="E2607">
        <v>167.82480000000001</v>
      </c>
      <c r="F2607">
        <v>195</v>
      </c>
      <c r="G2607">
        <v>-44.2919109659979</v>
      </c>
      <c r="H2607">
        <v>-0.28191963382834501</v>
      </c>
      <c r="I2607">
        <v>-35.914174940054799</v>
      </c>
      <c r="J2607">
        <v>7.3973713583332898</v>
      </c>
      <c r="K2607">
        <v>194.42576316873601</v>
      </c>
      <c r="L2607">
        <v>210.96259457835799</v>
      </c>
      <c r="M2607">
        <v>56.462473447739598</v>
      </c>
      <c r="N2607">
        <v>1.40531561461794</v>
      </c>
      <c r="O2607">
        <v>43.076923076923002</v>
      </c>
      <c r="P2607">
        <v>11.4285714285714</v>
      </c>
    </row>
    <row r="2608" spans="1:17" hidden="1" x14ac:dyDescent="0.3">
      <c r="A2608" t="s">
        <v>5421</v>
      </c>
      <c r="B2608" t="s">
        <v>5422</v>
      </c>
      <c r="C2608" t="str">
        <f>IFERROR(VLOOKUP(Table1[[#This Row],[Ticker]],[1]!Table2[[Symbol]:[Industry]],2,FALSE),"-")</f>
        <v>-</v>
      </c>
      <c r="D2608" t="s">
        <v>1366</v>
      </c>
      <c r="E2608">
        <v>167.25956249999999</v>
      </c>
      <c r="F2608">
        <v>106.45</v>
      </c>
      <c r="G2608">
        <v>-2.7512771451940998</v>
      </c>
      <c r="H2608">
        <v>37.108146440448202</v>
      </c>
      <c r="I2608">
        <v>14.403533622859999</v>
      </c>
      <c r="J2608">
        <v>5.2463770345131797</v>
      </c>
      <c r="M2608">
        <v>46.739824640265901</v>
      </c>
      <c r="O2608">
        <v>32.456552372005604</v>
      </c>
      <c r="P2608">
        <v>33.395989974937301</v>
      </c>
    </row>
    <row r="2609" spans="1:17" hidden="1" x14ac:dyDescent="0.3">
      <c r="A2609" t="s">
        <v>5423</v>
      </c>
      <c r="B2609" t="s">
        <v>5424</v>
      </c>
      <c r="C2609" t="str">
        <f>IFERROR(VLOOKUP(Table1[[#This Row],[Ticker]],[1]!Table2[[Symbol]:[Industry]],2,FALSE),"-")</f>
        <v>-</v>
      </c>
      <c r="D2609" t="s">
        <v>412</v>
      </c>
      <c r="E2609">
        <v>167.10120000000001</v>
      </c>
      <c r="F2609">
        <v>4.5599999999999996</v>
      </c>
      <c r="G2609">
        <v>44.856888921026503</v>
      </c>
      <c r="H2609">
        <v>31.028240793979101</v>
      </c>
      <c r="I2609">
        <v>71.170023752855201</v>
      </c>
      <c r="J2609">
        <v>6.40115446047706</v>
      </c>
      <c r="K2609">
        <v>3.6397334478308401</v>
      </c>
      <c r="L2609">
        <v>3.0575511208123598</v>
      </c>
      <c r="M2609">
        <v>90.658743253030394</v>
      </c>
      <c r="N2609">
        <v>2.04209711261813</v>
      </c>
      <c r="O2609">
        <v>0</v>
      </c>
      <c r="P2609">
        <v>165.11627906976699</v>
      </c>
      <c r="Q2609">
        <v>4.0856756589671001E-2</v>
      </c>
    </row>
    <row r="2610" spans="1:17" hidden="1" x14ac:dyDescent="0.3">
      <c r="A2610" t="s">
        <v>5425</v>
      </c>
      <c r="B2610" t="s">
        <v>5426</v>
      </c>
      <c r="C2610" t="str">
        <f>IFERROR(VLOOKUP(Table1[[#This Row],[Ticker]],[1]!Table2[[Symbol]:[Industry]],2,FALSE),"-")</f>
        <v>-</v>
      </c>
      <c r="D2610" t="s">
        <v>46</v>
      </c>
      <c r="E2610">
        <v>167.00977610000001</v>
      </c>
      <c r="F2610">
        <v>535.75</v>
      </c>
      <c r="G2610">
        <v>-82.276565162057906</v>
      </c>
      <c r="H2610">
        <v>-5.4825246330323001</v>
      </c>
      <c r="I2610">
        <v>-86.055861952565394</v>
      </c>
      <c r="J2610">
        <v>-2.2471761763812999</v>
      </c>
      <c r="K2610">
        <v>666.70195435161895</v>
      </c>
      <c r="L2610">
        <v>1139.2819834213899</v>
      </c>
      <c r="M2610">
        <v>38.7916669624272</v>
      </c>
      <c r="N2610">
        <v>0.47253271212076697</v>
      </c>
      <c r="O2610">
        <v>342.72328511432499</v>
      </c>
      <c r="Q2610">
        <v>3.4985020840437003E-2</v>
      </c>
    </row>
    <row r="2611" spans="1:17" hidden="1" x14ac:dyDescent="0.3">
      <c r="A2611" t="s">
        <v>5427</v>
      </c>
      <c r="B2611" t="s">
        <v>5428</v>
      </c>
      <c r="C2611" t="str">
        <f>IFERROR(VLOOKUP(Table1[[#This Row],[Ticker]],[1]!Table2[[Symbol]:[Industry]],2,FALSE),"-")</f>
        <v>-</v>
      </c>
      <c r="D2611" t="s">
        <v>193</v>
      </c>
      <c r="E2611">
        <v>166.40276354599999</v>
      </c>
      <c r="F2611">
        <v>108.37</v>
      </c>
      <c r="G2611">
        <v>-42.354745471708398</v>
      </c>
      <c r="H2611">
        <v>-1.36425145904071</v>
      </c>
      <c r="I2611">
        <v>-28.595394900993298</v>
      </c>
      <c r="J2611">
        <v>-0.44166108039942598</v>
      </c>
      <c r="K2611">
        <v>109.826062354803</v>
      </c>
      <c r="L2611">
        <v>113.471477735753</v>
      </c>
      <c r="M2611">
        <v>46.986352267558701</v>
      </c>
      <c r="N2611">
        <v>0.70972625518397803</v>
      </c>
      <c r="O2611">
        <v>24.342530220540699</v>
      </c>
      <c r="P2611">
        <v>12.300518134715</v>
      </c>
      <c r="Q2611">
        <v>1.6243517305669E-2</v>
      </c>
    </row>
    <row r="2612" spans="1:17" hidden="1" x14ac:dyDescent="0.3">
      <c r="A2612" t="s">
        <v>5429</v>
      </c>
      <c r="B2612" t="s">
        <v>5430</v>
      </c>
      <c r="C2612" t="str">
        <f>IFERROR(VLOOKUP(Table1[[#This Row],[Ticker]],[1]!Table2[[Symbol]:[Industry]],2,FALSE),"-")</f>
        <v>-</v>
      </c>
      <c r="E2612">
        <v>165.1</v>
      </c>
      <c r="F2612">
        <v>165.1</v>
      </c>
      <c r="G2612">
        <v>389.81689239426601</v>
      </c>
      <c r="H2612">
        <v>-24.331970706351299</v>
      </c>
      <c r="I2612">
        <v>-14.6314459195822</v>
      </c>
      <c r="J2612">
        <v>3.64711837310763</v>
      </c>
      <c r="K2612">
        <v>194.619175327177</v>
      </c>
      <c r="L2612">
        <v>139.41445275916999</v>
      </c>
      <c r="M2612">
        <v>35.515722872881099</v>
      </c>
      <c r="N2612">
        <v>1.65562540089801</v>
      </c>
      <c r="O2612">
        <v>58.933979406420299</v>
      </c>
      <c r="P2612">
        <v>419.67264715139999</v>
      </c>
    </row>
    <row r="2613" spans="1:17" hidden="1" x14ac:dyDescent="0.3">
      <c r="A2613" t="s">
        <v>5431</v>
      </c>
      <c r="B2613" t="s">
        <v>5432</v>
      </c>
      <c r="C2613" t="str">
        <f>IFERROR(VLOOKUP(Table1[[#This Row],[Ticker]],[1]!Table2[[Symbol]:[Industry]],2,FALSE),"-")</f>
        <v>-</v>
      </c>
      <c r="D2613" t="s">
        <v>5433</v>
      </c>
      <c r="E2613">
        <v>164.86263170000001</v>
      </c>
      <c r="F2613">
        <v>66.349999999999994</v>
      </c>
      <c r="G2613">
        <v>10.567525666146</v>
      </c>
      <c r="H2613">
        <v>3.9460745941658799</v>
      </c>
      <c r="I2613">
        <v>27.722336434200098</v>
      </c>
      <c r="J2613">
        <v>3.3913864507090401</v>
      </c>
      <c r="K2613">
        <v>61.054024531015997</v>
      </c>
      <c r="M2613">
        <v>66.594833199684402</v>
      </c>
      <c r="N2613">
        <v>0.54979865771811998</v>
      </c>
      <c r="O2613">
        <v>24.189902034664598</v>
      </c>
      <c r="P2613">
        <v>67.974683544303701</v>
      </c>
    </row>
    <row r="2614" spans="1:17" hidden="1" x14ac:dyDescent="0.3">
      <c r="A2614" t="s">
        <v>5434</v>
      </c>
      <c r="B2614" t="s">
        <v>5435</v>
      </c>
      <c r="C2614" t="str">
        <f>IFERROR(VLOOKUP(Table1[[#This Row],[Ticker]],[1]!Table2[[Symbol]:[Industry]],2,FALSE),"-")</f>
        <v>-</v>
      </c>
      <c r="D2614" t="s">
        <v>1190</v>
      </c>
      <c r="E2614">
        <v>164.08724930399899</v>
      </c>
      <c r="F2614">
        <v>0.88</v>
      </c>
      <c r="G2614">
        <v>84.778391584329</v>
      </c>
      <c r="H2614">
        <v>11.609213923971801</v>
      </c>
      <c r="I2614">
        <v>-28.891420179556398</v>
      </c>
      <c r="J2614">
        <v>0.95603777940531898</v>
      </c>
      <c r="K2614">
        <v>0.848243858233517</v>
      </c>
      <c r="L2614">
        <v>0.77218443094451605</v>
      </c>
      <c r="M2614">
        <v>50.796058822160703</v>
      </c>
      <c r="N2614">
        <v>1.4992855281806201</v>
      </c>
      <c r="O2614">
        <v>36.363636363636303</v>
      </c>
      <c r="P2614">
        <v>114.63414634146299</v>
      </c>
      <c r="Q2614">
        <v>2.0267405848137E-2</v>
      </c>
    </row>
    <row r="2615" spans="1:17" hidden="1" x14ac:dyDescent="0.3">
      <c r="A2615" t="s">
        <v>5436</v>
      </c>
      <c r="B2615" t="s">
        <v>5437</v>
      </c>
      <c r="C2615" t="str">
        <f>IFERROR(VLOOKUP(Table1[[#This Row],[Ticker]],[1]!Table2[[Symbol]:[Industry]],2,FALSE),"-")</f>
        <v>-</v>
      </c>
      <c r="D2615" t="s">
        <v>201</v>
      </c>
      <c r="E2615">
        <v>164.039624377</v>
      </c>
      <c r="F2615">
        <v>69.67</v>
      </c>
      <c r="G2615">
        <v>-40.968283463436997</v>
      </c>
      <c r="H2615">
        <v>27.328170870021399</v>
      </c>
      <c r="I2615">
        <v>-21.3663870934326</v>
      </c>
      <c r="J2615">
        <v>19.673759048871101</v>
      </c>
      <c r="K2615">
        <v>59.660135476284701</v>
      </c>
      <c r="L2615">
        <v>63.725014347989699</v>
      </c>
      <c r="M2615">
        <v>78.221131462426399</v>
      </c>
      <c r="N2615">
        <v>2.2897450460514199</v>
      </c>
      <c r="O2615">
        <v>36.931247308741199</v>
      </c>
      <c r="P2615">
        <v>36.607843137254903</v>
      </c>
      <c r="Q2615">
        <v>5.9907149124970001E-3</v>
      </c>
    </row>
    <row r="2616" spans="1:17" hidden="1" x14ac:dyDescent="0.3">
      <c r="A2616" t="s">
        <v>5438</v>
      </c>
      <c r="B2616" t="s">
        <v>5439</v>
      </c>
      <c r="C2616" t="str">
        <f>IFERROR(VLOOKUP(Table1[[#This Row],[Ticker]],[1]!Table2[[Symbol]:[Industry]],2,FALSE),"-")</f>
        <v>-</v>
      </c>
      <c r="D2616" t="s">
        <v>412</v>
      </c>
      <c r="E2616">
        <v>163.760782842</v>
      </c>
      <c r="F2616">
        <v>163.71</v>
      </c>
      <c r="G2616">
        <v>26.058530957151302</v>
      </c>
      <c r="H2616">
        <v>5.88782155469488</v>
      </c>
      <c r="I2616">
        <v>24.7549754063857</v>
      </c>
      <c r="J2616">
        <v>5.6653685072997897</v>
      </c>
      <c r="K2616">
        <v>138.63876858208201</v>
      </c>
      <c r="L2616">
        <v>129.27212903189101</v>
      </c>
      <c r="M2616">
        <v>76.031211715218006</v>
      </c>
      <c r="N2616">
        <v>4.4013651082408503</v>
      </c>
      <c r="O2616">
        <v>11.660863722436</v>
      </c>
      <c r="P2616">
        <v>62.169390787518502</v>
      </c>
      <c r="Q2616">
        <v>7.2552927002558998E-2</v>
      </c>
    </row>
    <row r="2617" spans="1:17" hidden="1" x14ac:dyDescent="0.3">
      <c r="A2617" t="s">
        <v>5440</v>
      </c>
      <c r="B2617" t="s">
        <v>5441</v>
      </c>
      <c r="C2617" t="str">
        <f>IFERROR(VLOOKUP(Table1[[#This Row],[Ticker]],[1]!Table2[[Symbol]:[Industry]],2,FALSE),"-")</f>
        <v>-</v>
      </c>
      <c r="D2617" t="s">
        <v>528</v>
      </c>
      <c r="E2617">
        <v>163.625</v>
      </c>
      <c r="F2617">
        <v>46.75</v>
      </c>
      <c r="G2617">
        <v>32.752940895039501</v>
      </c>
      <c r="H2617">
        <v>-3.1002883155063801</v>
      </c>
      <c r="I2617">
        <v>-17.969434363953599</v>
      </c>
      <c r="J2617">
        <v>-2.3121992830913198</v>
      </c>
      <c r="K2617">
        <v>47.796139326587301</v>
      </c>
      <c r="L2617">
        <v>44.488643336245303</v>
      </c>
      <c r="M2617">
        <v>44.587510460893199</v>
      </c>
      <c r="N2617">
        <v>0.65064199230372599</v>
      </c>
      <c r="O2617">
        <v>44.919786096256601</v>
      </c>
      <c r="Q2617">
        <v>8.0225802569317994E-2</v>
      </c>
    </row>
    <row r="2618" spans="1:17" hidden="1" x14ac:dyDescent="0.3">
      <c r="A2618" t="s">
        <v>5442</v>
      </c>
      <c r="B2618" t="s">
        <v>5443</v>
      </c>
      <c r="C2618" t="str">
        <f>IFERROR(VLOOKUP(Table1[[#This Row],[Ticker]],[1]!Table2[[Symbol]:[Industry]],2,FALSE),"-")</f>
        <v>-</v>
      </c>
      <c r="D2618" t="s">
        <v>953</v>
      </c>
      <c r="E2618">
        <v>163.53149999999999</v>
      </c>
      <c r="F2618">
        <v>641.29999999999995</v>
      </c>
      <c r="G2618">
        <v>43.211307717565298</v>
      </c>
      <c r="H2618">
        <v>1.3658817173628199</v>
      </c>
      <c r="I2618">
        <v>1.3992250350279001</v>
      </c>
      <c r="J2618">
        <v>-11.0108736727846</v>
      </c>
      <c r="K2618">
        <v>617.81510590404605</v>
      </c>
      <c r="L2618">
        <v>544.08012149105696</v>
      </c>
      <c r="M2618">
        <v>57.603289609393102</v>
      </c>
      <c r="N2618">
        <v>0.67007695789950195</v>
      </c>
      <c r="O2618">
        <v>16.794012162794299</v>
      </c>
      <c r="P2618">
        <v>96.326343180774501</v>
      </c>
      <c r="Q2618">
        <v>0.119719813940009</v>
      </c>
    </row>
    <row r="2619" spans="1:17" hidden="1" x14ac:dyDescent="0.3">
      <c r="A2619" t="s">
        <v>5444</v>
      </c>
      <c r="B2619" t="s">
        <v>5445</v>
      </c>
      <c r="C2619" t="str">
        <f>IFERROR(VLOOKUP(Table1[[#This Row],[Ticker]],[1]!Table2[[Symbol]:[Industry]],2,FALSE),"-")</f>
        <v>-</v>
      </c>
      <c r="D2619" t="s">
        <v>4569</v>
      </c>
      <c r="E2619">
        <v>163.52064776</v>
      </c>
      <c r="F2619">
        <v>85.99</v>
      </c>
      <c r="G2619">
        <v>-64.548547344663803</v>
      </c>
      <c r="H2619">
        <v>-8.1940922070178601</v>
      </c>
      <c r="I2619">
        <v>-26.017476247144799</v>
      </c>
      <c r="J2619">
        <v>2.3797328441187302</v>
      </c>
      <c r="K2619">
        <v>80.976757256477498</v>
      </c>
      <c r="M2619">
        <v>69.692562303244799</v>
      </c>
      <c r="N2619">
        <v>0.333965844402277</v>
      </c>
      <c r="O2619">
        <v>68.810326782183907</v>
      </c>
      <c r="P2619">
        <v>62.705771050141898</v>
      </c>
    </row>
    <row r="2620" spans="1:17" hidden="1" x14ac:dyDescent="0.3">
      <c r="A2620" t="s">
        <v>5446</v>
      </c>
      <c r="B2620" t="s">
        <v>5447</v>
      </c>
      <c r="C2620" t="str">
        <f>IFERROR(VLOOKUP(Table1[[#This Row],[Ticker]],[1]!Table2[[Symbol]:[Industry]],2,FALSE),"-")</f>
        <v>-</v>
      </c>
      <c r="D2620" t="s">
        <v>743</v>
      </c>
      <c r="E2620">
        <v>163.46488893</v>
      </c>
      <c r="F2620">
        <v>77.989999999999995</v>
      </c>
      <c r="G2620">
        <v>23.728333466575702</v>
      </c>
      <c r="H2620">
        <v>-5.61481058715726</v>
      </c>
      <c r="I2620">
        <v>-12.521110976877299</v>
      </c>
      <c r="J2620">
        <v>-0.27048139720532499</v>
      </c>
      <c r="K2620">
        <v>79.406383396480706</v>
      </c>
      <c r="L2620">
        <v>73.598557363123106</v>
      </c>
      <c r="M2620">
        <v>88.374458321217901</v>
      </c>
      <c r="N2620">
        <v>0.49306061805116103</v>
      </c>
      <c r="O2620">
        <v>15.784074881395</v>
      </c>
      <c r="P2620">
        <v>57.396569122098803</v>
      </c>
      <c r="Q2620">
        <v>2.2514289353509E-2</v>
      </c>
    </row>
    <row r="2621" spans="1:17" hidden="1" x14ac:dyDescent="0.3">
      <c r="A2621" t="s">
        <v>5448</v>
      </c>
      <c r="B2621" t="s">
        <v>5449</v>
      </c>
      <c r="C2621" t="str">
        <f>IFERROR(VLOOKUP(Table1[[#This Row],[Ticker]],[1]!Table2[[Symbol]:[Industry]],2,FALSE),"-")</f>
        <v>-</v>
      </c>
      <c r="D2621" t="s">
        <v>306</v>
      </c>
      <c r="E2621">
        <v>163.249587445</v>
      </c>
      <c r="F2621">
        <v>178.15</v>
      </c>
      <c r="G2621">
        <v>1.1368923016891199</v>
      </c>
      <c r="H2621">
        <v>-3.8104585595381102</v>
      </c>
      <c r="I2621">
        <v>-16.2733391176323</v>
      </c>
      <c r="J2621">
        <v>-5.2275242213156599</v>
      </c>
      <c r="K2621">
        <v>178.684071425166</v>
      </c>
      <c r="L2621">
        <v>163.839353187515</v>
      </c>
      <c r="M2621">
        <v>37.871747843294401</v>
      </c>
      <c r="N2621">
        <v>1.1400181075952001</v>
      </c>
      <c r="O2621">
        <v>26.494527083918001</v>
      </c>
      <c r="P2621">
        <v>61.954545454545404</v>
      </c>
      <c r="Q2621">
        <v>4.1610398341621002E-2</v>
      </c>
    </row>
    <row r="2622" spans="1:17" hidden="1" x14ac:dyDescent="0.3">
      <c r="A2622" t="s">
        <v>5450</v>
      </c>
      <c r="B2622" t="s">
        <v>5451</v>
      </c>
      <c r="C2622" t="str">
        <f>IFERROR(VLOOKUP(Table1[[#This Row],[Ticker]],[1]!Table2[[Symbol]:[Industry]],2,FALSE),"-")</f>
        <v>-</v>
      </c>
      <c r="D2622" t="s">
        <v>46</v>
      </c>
      <c r="E2622">
        <v>163.22270688</v>
      </c>
      <c r="F2622">
        <v>97.6</v>
      </c>
      <c r="G2622">
        <v>37.669133674036203</v>
      </c>
      <c r="H2622">
        <v>-7.2126555645642698</v>
      </c>
      <c r="I2622">
        <v>-32.994941539100701</v>
      </c>
      <c r="J2622">
        <v>-4.8748547536764804</v>
      </c>
      <c r="K2622">
        <v>101.560608250255</v>
      </c>
      <c r="L2622">
        <v>98.228350003392805</v>
      </c>
      <c r="M2622">
        <v>35.407494688852601</v>
      </c>
      <c r="N2622">
        <v>0.62757050918224799</v>
      </c>
      <c r="O2622">
        <v>62.756147540983598</v>
      </c>
      <c r="P2622">
        <v>85.833968012185807</v>
      </c>
      <c r="Q2622">
        <v>5.9276499916033003E-2</v>
      </c>
    </row>
    <row r="2623" spans="1:17" hidden="1" x14ac:dyDescent="0.3">
      <c r="A2623" t="s">
        <v>5452</v>
      </c>
      <c r="B2623" t="s">
        <v>5453</v>
      </c>
      <c r="C2623" t="str">
        <f>IFERROR(VLOOKUP(Table1[[#This Row],[Ticker]],[1]!Table2[[Symbol]:[Industry]],2,FALSE),"-")</f>
        <v>-</v>
      </c>
      <c r="D2623" t="s">
        <v>303</v>
      </c>
      <c r="E2623">
        <v>162.94400592400001</v>
      </c>
      <c r="F2623">
        <v>36.26</v>
      </c>
      <c r="G2623">
        <v>215.806780991197</v>
      </c>
      <c r="H2623">
        <v>-20.736465088373802</v>
      </c>
      <c r="I2623">
        <v>128.87134115415699</v>
      </c>
      <c r="J2623">
        <v>-3.8201311032742602</v>
      </c>
      <c r="K2623">
        <v>38.870437782558596</v>
      </c>
      <c r="L2623">
        <v>26.8939772929523</v>
      </c>
      <c r="M2623">
        <v>23.651505941929901</v>
      </c>
      <c r="N2623">
        <v>0.116435830873346</v>
      </c>
      <c r="O2623">
        <v>41.4782129067843</v>
      </c>
      <c r="P2623">
        <v>252.03883495145601</v>
      </c>
      <c r="Q2623">
        <v>7.2163712414572007E-2</v>
      </c>
    </row>
    <row r="2624" spans="1:17" hidden="1" x14ac:dyDescent="0.3">
      <c r="A2624" t="s">
        <v>5454</v>
      </c>
      <c r="B2624" t="s">
        <v>5455</v>
      </c>
      <c r="C2624" t="str">
        <f>IFERROR(VLOOKUP(Table1[[#This Row],[Ticker]],[1]!Table2[[Symbol]:[Industry]],2,FALSE),"-")</f>
        <v>-</v>
      </c>
      <c r="D2624" t="s">
        <v>402</v>
      </c>
      <c r="E2624">
        <v>162.88242729999999</v>
      </c>
      <c r="F2624">
        <v>101</v>
      </c>
      <c r="G2624">
        <v>-48.404141853908598</v>
      </c>
      <c r="H2624">
        <v>-9.1082217107406809</v>
      </c>
      <c r="I2624">
        <v>-26.449876525373998</v>
      </c>
      <c r="J2624">
        <v>-1.2615440727307501</v>
      </c>
      <c r="K2624">
        <v>107.779238196443</v>
      </c>
      <c r="L2624">
        <v>113.328333446435</v>
      </c>
      <c r="M2624">
        <v>26.102795875897801</v>
      </c>
      <c r="N2624">
        <v>0.392241020917447</v>
      </c>
      <c r="O2624">
        <v>57.227722772277197</v>
      </c>
      <c r="P2624">
        <v>14.5774248440158</v>
      </c>
      <c r="Q2624">
        <v>6.1832144448710998E-2</v>
      </c>
    </row>
    <row r="2625" spans="1:17" hidden="1" x14ac:dyDescent="0.3">
      <c r="A2625" t="s">
        <v>5456</v>
      </c>
      <c r="B2625" t="s">
        <v>5457</v>
      </c>
      <c r="C2625" t="str">
        <f>IFERROR(VLOOKUP(Table1[[#This Row],[Ticker]],[1]!Table2[[Symbol]:[Industry]],2,FALSE),"-")</f>
        <v>-</v>
      </c>
      <c r="D2625" t="s">
        <v>632</v>
      </c>
      <c r="E2625">
        <v>162.56475066600001</v>
      </c>
      <c r="F2625">
        <v>52.86</v>
      </c>
      <c r="G2625">
        <v>6.4164803550078897</v>
      </c>
      <c r="H2625">
        <v>-8.57008727208264</v>
      </c>
      <c r="I2625">
        <v>-14.081541004005601</v>
      </c>
      <c r="J2625">
        <v>1.6511619056064499</v>
      </c>
      <c r="K2625">
        <v>54.471625682839402</v>
      </c>
      <c r="L2625">
        <v>51.208769513276998</v>
      </c>
      <c r="M2625">
        <v>44.107212017464299</v>
      </c>
      <c r="N2625">
        <v>0.51742433987287595</v>
      </c>
      <c r="O2625">
        <v>33.371169125993099</v>
      </c>
      <c r="P2625">
        <v>46.345514950166098</v>
      </c>
      <c r="Q2625">
        <v>0.112254324888591</v>
      </c>
    </row>
    <row r="2626" spans="1:17" hidden="1" x14ac:dyDescent="0.3">
      <c r="A2626" t="s">
        <v>5458</v>
      </c>
      <c r="B2626" t="s">
        <v>5459</v>
      </c>
      <c r="C2626" t="str">
        <f>IFERROR(VLOOKUP(Table1[[#This Row],[Ticker]],[1]!Table2[[Symbol]:[Industry]],2,FALSE),"-")</f>
        <v>-</v>
      </c>
      <c r="D2626" t="s">
        <v>3532</v>
      </c>
      <c r="E2626">
        <v>162.48599999999999</v>
      </c>
      <c r="F2626">
        <v>15.93</v>
      </c>
      <c r="G2626">
        <v>215.17348500894701</v>
      </c>
      <c r="H2626">
        <v>-1.04321355463147</v>
      </c>
      <c r="I2626">
        <v>-10.520058806270701</v>
      </c>
      <c r="J2626">
        <v>-2.3264760089317398</v>
      </c>
      <c r="K2626">
        <v>15.5910765322876</v>
      </c>
      <c r="L2626">
        <v>13.486612427798899</v>
      </c>
      <c r="M2626">
        <v>51.283931343423497</v>
      </c>
      <c r="N2626">
        <v>0.88572430673148295</v>
      </c>
      <c r="O2626">
        <v>39.548022598869998</v>
      </c>
      <c r="P2626">
        <v>341.88626907073501</v>
      </c>
    </row>
    <row r="2627" spans="1:17" hidden="1" x14ac:dyDescent="0.3">
      <c r="A2627" t="s">
        <v>5460</v>
      </c>
      <c r="B2627" t="s">
        <v>5461</v>
      </c>
      <c r="C2627" t="str">
        <f>IFERROR(VLOOKUP(Table1[[#This Row],[Ticker]],[1]!Table2[[Symbol]:[Industry]],2,FALSE),"-")</f>
        <v>-</v>
      </c>
      <c r="D2627" t="s">
        <v>368</v>
      </c>
      <c r="E2627">
        <v>162.46766439999999</v>
      </c>
      <c r="F2627">
        <v>161.06</v>
      </c>
      <c r="G2627">
        <v>13.755480196053201</v>
      </c>
      <c r="H2627">
        <v>39.593109933308703</v>
      </c>
      <c r="I2627">
        <v>-2.19665582441475</v>
      </c>
      <c r="J2627">
        <v>35.018872041968798</v>
      </c>
      <c r="K2627">
        <v>124.34102354220001</v>
      </c>
      <c r="L2627">
        <v>122.130038602227</v>
      </c>
      <c r="M2627">
        <v>86.514677022673695</v>
      </c>
      <c r="N2627">
        <v>4.3399605290008001</v>
      </c>
      <c r="O2627">
        <v>6.0784800695393004</v>
      </c>
      <c r="P2627">
        <v>71.340425531914804</v>
      </c>
      <c r="Q2627">
        <v>0.16092248031245801</v>
      </c>
    </row>
    <row r="2628" spans="1:17" hidden="1" x14ac:dyDescent="0.3">
      <c r="A2628" t="s">
        <v>5462</v>
      </c>
      <c r="B2628" t="s">
        <v>5463</v>
      </c>
      <c r="C2628" t="str">
        <f>IFERROR(VLOOKUP(Table1[[#This Row],[Ticker]],[1]!Table2[[Symbol]:[Industry]],2,FALSE),"-")</f>
        <v>-</v>
      </c>
      <c r="D2628" t="s">
        <v>127</v>
      </c>
      <c r="E2628">
        <v>162.35870399999999</v>
      </c>
      <c r="F2628">
        <v>45.74</v>
      </c>
      <c r="G2628">
        <v>-33.621797256608403</v>
      </c>
      <c r="H2628">
        <v>-6.0692295934932501</v>
      </c>
      <c r="I2628">
        <v>-27.109626623810801</v>
      </c>
      <c r="J2628">
        <v>4.6024282523020403</v>
      </c>
      <c r="K2628">
        <v>44.800189596807698</v>
      </c>
      <c r="L2628">
        <v>48.268743576301901</v>
      </c>
      <c r="M2628">
        <v>74.743471088158202</v>
      </c>
      <c r="N2628">
        <v>1.6076356341989799</v>
      </c>
      <c r="O2628">
        <v>43.856580673371198</v>
      </c>
      <c r="P2628">
        <v>10.8579738245274</v>
      </c>
      <c r="Q2628">
        <v>-3.8134361189108998E-2</v>
      </c>
    </row>
    <row r="2629" spans="1:17" hidden="1" x14ac:dyDescent="0.3">
      <c r="A2629" t="s">
        <v>5464</v>
      </c>
      <c r="B2629" t="s">
        <v>5465</v>
      </c>
      <c r="C2629" t="str">
        <f>IFERROR(VLOOKUP(Table1[[#This Row],[Ticker]],[1]!Table2[[Symbol]:[Industry]],2,FALSE),"-")</f>
        <v>-</v>
      </c>
      <c r="D2629" t="s">
        <v>139</v>
      </c>
      <c r="E2629">
        <v>162.24</v>
      </c>
      <c r="F2629">
        <v>390</v>
      </c>
      <c r="G2629">
        <v>-24.450349351728999</v>
      </c>
      <c r="H2629">
        <v>-0.73646508837380298</v>
      </c>
      <c r="I2629">
        <v>-12.7009439890802</v>
      </c>
      <c r="J2629">
        <v>-1.29115323183063</v>
      </c>
      <c r="K2629">
        <v>389.91184636872703</v>
      </c>
      <c r="L2629">
        <v>387.52996301201102</v>
      </c>
      <c r="M2629">
        <v>100</v>
      </c>
      <c r="O2629">
        <v>0</v>
      </c>
      <c r="P2629">
        <v>5.4054054054053902</v>
      </c>
    </row>
    <row r="2630" spans="1:17" hidden="1" x14ac:dyDescent="0.3">
      <c r="A2630" t="s">
        <v>5466</v>
      </c>
      <c r="B2630" t="s">
        <v>5467</v>
      </c>
      <c r="C2630" t="str">
        <f>IFERROR(VLOOKUP(Table1[[#This Row],[Ticker]],[1]!Table2[[Symbol]:[Industry]],2,FALSE),"-")</f>
        <v>-</v>
      </c>
      <c r="E2630">
        <v>162.1145477</v>
      </c>
      <c r="F2630">
        <v>228.1</v>
      </c>
      <c r="G2630">
        <v>20.755007870795598</v>
      </c>
      <c r="H2630">
        <v>13.1135349116261</v>
      </c>
      <c r="I2630">
        <v>6.0702093564026596</v>
      </c>
      <c r="J2630">
        <v>-7.5874495281269301</v>
      </c>
      <c r="K2630">
        <v>204.503479434322</v>
      </c>
      <c r="L2630">
        <v>174.27360667388899</v>
      </c>
      <c r="M2630">
        <v>58.235020308716699</v>
      </c>
      <c r="N2630">
        <v>0.35936078478625</v>
      </c>
      <c r="O2630">
        <v>6.5322227093380203</v>
      </c>
      <c r="P2630">
        <v>70.160387914956999</v>
      </c>
      <c r="Q2630">
        <v>0.21018817947737101</v>
      </c>
    </row>
    <row r="2631" spans="1:17" hidden="1" x14ac:dyDescent="0.3">
      <c r="A2631" t="s">
        <v>5468</v>
      </c>
      <c r="B2631" t="s">
        <v>5469</v>
      </c>
      <c r="C2631" t="str">
        <f>IFERROR(VLOOKUP(Table1[[#This Row],[Ticker]],[1]!Table2[[Symbol]:[Industry]],2,FALSE),"-")</f>
        <v>-</v>
      </c>
      <c r="D2631" t="s">
        <v>446</v>
      </c>
      <c r="E2631">
        <v>162.05036114000001</v>
      </c>
      <c r="F2631">
        <v>9.26</v>
      </c>
      <c r="G2631">
        <v>31.1877235037351</v>
      </c>
      <c r="H2631">
        <v>-6.5838387256384197</v>
      </c>
      <c r="I2631">
        <v>-13.663510834</v>
      </c>
      <c r="J2631">
        <v>7.0326780110427896</v>
      </c>
      <c r="K2631">
        <v>9.3387378478746008</v>
      </c>
      <c r="L2631">
        <v>8.5541702561114601</v>
      </c>
      <c r="M2631">
        <v>45.5202035671036</v>
      </c>
      <c r="N2631">
        <v>0.63570248128322304</v>
      </c>
      <c r="O2631">
        <v>74.946004319654406</v>
      </c>
      <c r="P2631">
        <v>88.979591836734599</v>
      </c>
      <c r="Q2631">
        <v>0.108139386987854</v>
      </c>
    </row>
    <row r="2632" spans="1:17" hidden="1" x14ac:dyDescent="0.3">
      <c r="A2632" t="s">
        <v>5470</v>
      </c>
      <c r="B2632" t="s">
        <v>5471</v>
      </c>
      <c r="C2632" t="str">
        <f>IFERROR(VLOOKUP(Table1[[#This Row],[Ticker]],[1]!Table2[[Symbol]:[Industry]],2,FALSE),"-")</f>
        <v>-</v>
      </c>
      <c r="D2632" t="s">
        <v>528</v>
      </c>
      <c r="E2632">
        <v>161.745</v>
      </c>
      <c r="F2632">
        <v>157.80000000000001</v>
      </c>
      <c r="G2632">
        <v>207.17970017665399</v>
      </c>
      <c r="H2632">
        <v>-3.24933217889757</v>
      </c>
      <c r="I2632">
        <v>21.883277759320499</v>
      </c>
      <c r="J2632">
        <v>-9.0010987749662004</v>
      </c>
      <c r="K2632">
        <v>155.25911325629801</v>
      </c>
      <c r="L2632">
        <v>118.11450388556101</v>
      </c>
      <c r="M2632">
        <v>30.238028691162601</v>
      </c>
      <c r="N2632">
        <v>0.25767580521956401</v>
      </c>
      <c r="O2632">
        <v>26.1089987325728</v>
      </c>
      <c r="P2632">
        <v>275.53545930509199</v>
      </c>
      <c r="Q2632">
        <v>0.16245037346767399</v>
      </c>
    </row>
    <row r="2633" spans="1:17" hidden="1" x14ac:dyDescent="0.3">
      <c r="A2633" t="s">
        <v>5472</v>
      </c>
      <c r="B2633" t="s">
        <v>5473</v>
      </c>
      <c r="C2633" t="str">
        <f>IFERROR(VLOOKUP(Table1[[#This Row],[Ticker]],[1]!Table2[[Symbol]:[Industry]],2,FALSE),"-")</f>
        <v>-</v>
      </c>
      <c r="D2633" t="s">
        <v>127</v>
      </c>
      <c r="E2633">
        <v>161.50930159999999</v>
      </c>
      <c r="F2633">
        <v>147.63999999999999</v>
      </c>
      <c r="G2633">
        <v>99.0789638038828</v>
      </c>
      <c r="H2633">
        <v>64.831220501145793</v>
      </c>
      <c r="I2633">
        <v>80.216866020066405</v>
      </c>
      <c r="J2633">
        <v>-3.1293409340960099</v>
      </c>
      <c r="K2633">
        <v>111.017100901335</v>
      </c>
      <c r="L2633">
        <v>90.107209816919905</v>
      </c>
      <c r="M2633">
        <v>73.161436432341901</v>
      </c>
      <c r="N2633">
        <v>3.30157932990091</v>
      </c>
      <c r="O2633">
        <v>4.64643727986995</v>
      </c>
      <c r="P2633">
        <v>200.386571719226</v>
      </c>
      <c r="Q2633">
        <v>8.5791140578503997E-2</v>
      </c>
    </row>
    <row r="2634" spans="1:17" hidden="1" x14ac:dyDescent="0.3">
      <c r="A2634" t="s">
        <v>5474</v>
      </c>
      <c r="B2634" t="s">
        <v>5475</v>
      </c>
      <c r="C2634" t="str">
        <f>IFERROR(VLOOKUP(Table1[[#This Row],[Ticker]],[1]!Table2[[Symbol]:[Industry]],2,FALSE),"-")</f>
        <v>-</v>
      </c>
      <c r="D2634" t="s">
        <v>306</v>
      </c>
      <c r="E2634">
        <v>161.09891279999999</v>
      </c>
      <c r="F2634">
        <v>168</v>
      </c>
      <c r="G2634">
        <v>70.120438553185707</v>
      </c>
      <c r="H2634">
        <v>-14.101620219638701</v>
      </c>
      <c r="I2634">
        <v>-6.9740717423842398</v>
      </c>
      <c r="J2634">
        <v>-7.3848583194995001</v>
      </c>
      <c r="K2634">
        <v>184.34288468001799</v>
      </c>
      <c r="L2634">
        <v>163.35612704379599</v>
      </c>
      <c r="M2634">
        <v>47.372190203837597</v>
      </c>
      <c r="N2634">
        <v>0.26147923714964599</v>
      </c>
      <c r="O2634">
        <v>57.053571428571402</v>
      </c>
      <c r="P2634">
        <v>126.720647773279</v>
      </c>
      <c r="Q2634">
        <v>0.12302253427316601</v>
      </c>
    </row>
    <row r="2635" spans="1:17" hidden="1" x14ac:dyDescent="0.3">
      <c r="A2635" t="s">
        <v>5476</v>
      </c>
      <c r="B2635" t="s">
        <v>5477</v>
      </c>
      <c r="C2635" t="str">
        <f>IFERROR(VLOOKUP(Table1[[#This Row],[Ticker]],[1]!Table2[[Symbol]:[Industry]],2,FALSE),"-")</f>
        <v>-</v>
      </c>
      <c r="D2635" t="s">
        <v>54</v>
      </c>
      <c r="E2635">
        <v>160.71853587999999</v>
      </c>
      <c r="F2635">
        <v>137.19999999999999</v>
      </c>
      <c r="G2635">
        <v>-74.975754757134396</v>
      </c>
      <c r="H2635">
        <v>-16.3576212999359</v>
      </c>
      <c r="I2635">
        <v>-54.565350768741297</v>
      </c>
      <c r="J2635">
        <v>-1.29115323183063</v>
      </c>
      <c r="K2635">
        <v>176.77064066057801</v>
      </c>
      <c r="L2635">
        <v>157.73925938359201</v>
      </c>
      <c r="M2635">
        <v>23.490363099354301</v>
      </c>
      <c r="N2635">
        <v>1.6956521739130399</v>
      </c>
      <c r="O2635">
        <v>102.368804664723</v>
      </c>
      <c r="P2635">
        <v>24.050632911392398</v>
      </c>
    </row>
    <row r="2636" spans="1:17" hidden="1" x14ac:dyDescent="0.3">
      <c r="A2636" t="s">
        <v>5478</v>
      </c>
      <c r="B2636" t="s">
        <v>5479</v>
      </c>
      <c r="C2636" t="str">
        <f>IFERROR(VLOOKUP(Table1[[#This Row],[Ticker]],[1]!Table2[[Symbol]:[Industry]],2,FALSE),"-")</f>
        <v>-</v>
      </c>
      <c r="D2636" t="s">
        <v>632</v>
      </c>
      <c r="E2636">
        <v>160.68364349999999</v>
      </c>
      <c r="F2636">
        <v>51.42</v>
      </c>
      <c r="G2636">
        <v>94.381266348380095</v>
      </c>
      <c r="H2636">
        <v>48.243126748360801</v>
      </c>
      <c r="I2636">
        <v>28.3690148586563</v>
      </c>
      <c r="J2636">
        <v>25.763264040696299</v>
      </c>
      <c r="K2636">
        <v>39.466626459451902</v>
      </c>
      <c r="L2636">
        <v>34.518703962826997</v>
      </c>
      <c r="M2636">
        <v>63.609565657523902</v>
      </c>
      <c r="N2636">
        <v>3.6511404900906301</v>
      </c>
      <c r="O2636">
        <v>14.2551536367172</v>
      </c>
      <c r="P2636">
        <v>133.767094502498</v>
      </c>
      <c r="Q2636">
        <v>9.3215805596995993E-2</v>
      </c>
    </row>
    <row r="2637" spans="1:17" hidden="1" x14ac:dyDescent="0.3">
      <c r="A2637" t="s">
        <v>5480</v>
      </c>
      <c r="B2637" t="s">
        <v>5481</v>
      </c>
      <c r="C2637" t="str">
        <f>IFERROR(VLOOKUP(Table1[[#This Row],[Ticker]],[1]!Table2[[Symbol]:[Industry]],2,FALSE),"-")</f>
        <v>-</v>
      </c>
      <c r="D2637" t="s">
        <v>46</v>
      </c>
      <c r="E2637">
        <v>160.5626968</v>
      </c>
      <c r="F2637">
        <v>1.58</v>
      </c>
      <c r="G2637">
        <v>3.4775785761989102</v>
      </c>
      <c r="H2637">
        <v>-9.0204887570128491</v>
      </c>
      <c r="I2637">
        <v>0.15619886806259201</v>
      </c>
      <c r="J2637">
        <v>2.7356924057532499</v>
      </c>
      <c r="K2637">
        <v>1.4737785678694599</v>
      </c>
      <c r="L2637">
        <v>1.30089265726184</v>
      </c>
      <c r="M2637">
        <v>64.415436398067897</v>
      </c>
      <c r="N2637">
        <v>0.68822876951545897</v>
      </c>
      <c r="O2637">
        <v>17.7215189873417</v>
      </c>
      <c r="P2637">
        <v>58</v>
      </c>
      <c r="Q2637">
        <v>0.16555684857921099</v>
      </c>
    </row>
    <row r="2638" spans="1:17" hidden="1" x14ac:dyDescent="0.3">
      <c r="A2638" t="s">
        <v>5482</v>
      </c>
      <c r="B2638" t="s">
        <v>5483</v>
      </c>
      <c r="C2638" t="str">
        <f>IFERROR(VLOOKUP(Table1[[#This Row],[Ticker]],[1]!Table2[[Symbol]:[Industry]],2,FALSE),"-")</f>
        <v>-</v>
      </c>
      <c r="D2638" t="s">
        <v>40</v>
      </c>
      <c r="E2638">
        <v>160.3362875</v>
      </c>
      <c r="F2638">
        <v>605.9</v>
      </c>
      <c r="G2638">
        <v>71.406494038746601</v>
      </c>
      <c r="H2638">
        <v>26.427241213243999</v>
      </c>
      <c r="I2638">
        <v>43.137533377174798</v>
      </c>
      <c r="J2638">
        <v>-8.3678728085501994</v>
      </c>
      <c r="K2638">
        <v>478.53169361061902</v>
      </c>
      <c r="L2638">
        <v>411.07309515139201</v>
      </c>
      <c r="M2638">
        <v>76.922774076918799</v>
      </c>
      <c r="N2638">
        <v>2.74690281101467</v>
      </c>
      <c r="O2638">
        <v>1.4028717610166701</v>
      </c>
      <c r="P2638">
        <v>109.43657103352901</v>
      </c>
      <c r="Q2638">
        <v>0.11852060312539101</v>
      </c>
    </row>
    <row r="2639" spans="1:17" hidden="1" x14ac:dyDescent="0.3">
      <c r="A2639" t="s">
        <v>5484</v>
      </c>
      <c r="B2639" t="s">
        <v>5485</v>
      </c>
      <c r="C2639" t="str">
        <f>IFERROR(VLOOKUP(Table1[[#This Row],[Ticker]],[1]!Table2[[Symbol]:[Industry]],2,FALSE),"-")</f>
        <v>-</v>
      </c>
      <c r="D2639" t="s">
        <v>46</v>
      </c>
      <c r="E2639">
        <v>160.30381700000001</v>
      </c>
      <c r="F2639">
        <v>154.85</v>
      </c>
      <c r="G2639">
        <v>152.975295471176</v>
      </c>
      <c r="H2639">
        <v>6.3723784490411504</v>
      </c>
      <c r="I2639">
        <v>80.6199049497462</v>
      </c>
      <c r="J2639">
        <v>2.9458543815424001</v>
      </c>
      <c r="K2639">
        <v>140.89756347432601</v>
      </c>
      <c r="L2639">
        <v>102.604191659289</v>
      </c>
      <c r="M2639">
        <v>63.966461064698301</v>
      </c>
      <c r="N2639">
        <v>2.4476650563606999</v>
      </c>
      <c r="O2639">
        <v>4.5527930255085698</v>
      </c>
      <c r="P2639">
        <v>186.75925925925901</v>
      </c>
      <c r="Q2639">
        <v>0.12884799028403399</v>
      </c>
    </row>
    <row r="2640" spans="1:17" hidden="1" x14ac:dyDescent="0.3">
      <c r="A2640" t="s">
        <v>5486</v>
      </c>
      <c r="B2640" t="s">
        <v>5487</v>
      </c>
      <c r="C2640" t="str">
        <f>IFERROR(VLOOKUP(Table1[[#This Row],[Ticker]],[1]!Table2[[Symbol]:[Industry]],2,FALSE),"-")</f>
        <v>-</v>
      </c>
      <c r="D2640" t="s">
        <v>139</v>
      </c>
      <c r="E2640">
        <v>160.245</v>
      </c>
      <c r="F2640">
        <v>178.05</v>
      </c>
      <c r="G2640">
        <v>9.8460891032029796</v>
      </c>
      <c r="H2640">
        <v>-5.8715279394034798</v>
      </c>
      <c r="I2640">
        <v>-19.918244666516401</v>
      </c>
      <c r="J2640">
        <v>-2.2129409413278398</v>
      </c>
      <c r="K2640">
        <v>181.86835030857301</v>
      </c>
      <c r="L2640">
        <v>172.298535140605</v>
      </c>
      <c r="M2640">
        <v>43.880083315712703</v>
      </c>
      <c r="N2640">
        <v>7.8358078602619993E-2</v>
      </c>
      <c r="O2640">
        <v>54.394832912103297</v>
      </c>
      <c r="P2640">
        <v>44.521103896103902</v>
      </c>
      <c r="Q2640">
        <v>8.5535862262090007E-2</v>
      </c>
    </row>
    <row r="2641" spans="1:17" hidden="1" x14ac:dyDescent="0.3">
      <c r="A2641" t="s">
        <v>5488</v>
      </c>
      <c r="B2641" t="s">
        <v>5489</v>
      </c>
      <c r="C2641" t="str">
        <f>IFERROR(VLOOKUP(Table1[[#This Row],[Ticker]],[1]!Table2[[Symbol]:[Industry]],2,FALSE),"-")</f>
        <v>-</v>
      </c>
      <c r="D2641" t="s">
        <v>51</v>
      </c>
      <c r="E2641">
        <v>160.023357366</v>
      </c>
      <c r="F2641">
        <v>31.94</v>
      </c>
      <c r="G2641">
        <v>-14.963668426199099</v>
      </c>
      <c r="H2641">
        <v>11.583534911626099</v>
      </c>
      <c r="I2641">
        <v>-7.8076763371919196</v>
      </c>
      <c r="J2641">
        <v>8.8264938269928805</v>
      </c>
      <c r="K2641">
        <v>25.156052416933701</v>
      </c>
      <c r="L2641">
        <v>25.789515763039699</v>
      </c>
      <c r="M2641">
        <v>85.273272288727199</v>
      </c>
      <c r="N2641">
        <v>2.4977197856104998</v>
      </c>
      <c r="O2641">
        <v>28.991859737006799</v>
      </c>
      <c r="P2641">
        <v>68.105263157894697</v>
      </c>
      <c r="Q2641">
        <v>-7.6453180692486994E-2</v>
      </c>
    </row>
    <row r="2642" spans="1:17" hidden="1" x14ac:dyDescent="0.3">
      <c r="A2642" t="s">
        <v>5490</v>
      </c>
      <c r="B2642" t="s">
        <v>5491</v>
      </c>
      <c r="C2642" t="str">
        <f>IFERROR(VLOOKUP(Table1[[#This Row],[Ticker]],[1]!Table2[[Symbol]:[Industry]],2,FALSE),"-")</f>
        <v>-</v>
      </c>
      <c r="D2642" t="s">
        <v>127</v>
      </c>
      <c r="E2642">
        <v>159.92188999999999</v>
      </c>
      <c r="F2642">
        <v>347</v>
      </c>
      <c r="G2642">
        <v>124.07765175585401</v>
      </c>
      <c r="H2642">
        <v>14.758326578292801</v>
      </c>
      <c r="I2642">
        <v>-22.547657421140499</v>
      </c>
      <c r="J2642">
        <v>13.160459671395101</v>
      </c>
      <c r="K2642">
        <v>301.89517873193398</v>
      </c>
      <c r="L2642">
        <v>268.83104314427698</v>
      </c>
      <c r="M2642">
        <v>73.751762277695505</v>
      </c>
      <c r="N2642">
        <v>1.93332025954315</v>
      </c>
      <c r="O2642">
        <v>13.1268011527377</v>
      </c>
      <c r="P2642">
        <v>159.53627524308101</v>
      </c>
      <c r="Q2642">
        <v>0.21588431349987899</v>
      </c>
    </row>
    <row r="2643" spans="1:17" hidden="1" x14ac:dyDescent="0.3">
      <c r="A2643" t="s">
        <v>5492</v>
      </c>
      <c r="B2643" t="s">
        <v>5493</v>
      </c>
      <c r="C2643" t="str">
        <f>IFERROR(VLOOKUP(Table1[[#This Row],[Ticker]],[1]!Table2[[Symbol]:[Industry]],2,FALSE),"-")</f>
        <v>-</v>
      </c>
      <c r="D2643" t="s">
        <v>993</v>
      </c>
      <c r="E2643">
        <v>159.91415493</v>
      </c>
      <c r="F2643">
        <v>158.65</v>
      </c>
      <c r="G2643">
        <v>69.553496122704701</v>
      </c>
      <c r="H2643">
        <v>-4.1941538963810698</v>
      </c>
      <c r="I2643">
        <v>10.474521849428999</v>
      </c>
      <c r="J2643">
        <v>0.99033777074006302</v>
      </c>
      <c r="K2643">
        <v>161.00405133378001</v>
      </c>
      <c r="L2643">
        <v>132.88904381648899</v>
      </c>
      <c r="M2643">
        <v>46.697809731291201</v>
      </c>
      <c r="N2643">
        <v>0.54425796028517703</v>
      </c>
      <c r="O2643">
        <v>23.794516230696502</v>
      </c>
      <c r="P2643">
        <v>103.52790250160299</v>
      </c>
      <c r="Q2643">
        <v>5.3836285695294001E-2</v>
      </c>
    </row>
    <row r="2644" spans="1:17" hidden="1" x14ac:dyDescent="0.3">
      <c r="A2644" t="s">
        <v>5494</v>
      </c>
      <c r="B2644" t="s">
        <v>5495</v>
      </c>
      <c r="C2644" t="str">
        <f>IFERROR(VLOOKUP(Table1[[#This Row],[Ticker]],[1]!Table2[[Symbol]:[Industry]],2,FALSE),"-")</f>
        <v>-</v>
      </c>
      <c r="D2644" t="s">
        <v>51</v>
      </c>
      <c r="E2644">
        <v>159.90425960799999</v>
      </c>
      <c r="F2644">
        <v>45.34</v>
      </c>
      <c r="G2644">
        <v>-17.349551283188902</v>
      </c>
      <c r="H2644">
        <v>-4.5389126408213398</v>
      </c>
      <c r="I2644">
        <v>-42.8396188735178</v>
      </c>
      <c r="J2644">
        <v>8.6763711249018094</v>
      </c>
      <c r="K2644">
        <v>46.691481526395698</v>
      </c>
      <c r="L2644">
        <v>48.285157355277498</v>
      </c>
      <c r="M2644">
        <v>64.623546139035099</v>
      </c>
      <c r="N2644">
        <v>0.96674365893146197</v>
      </c>
      <c r="O2644">
        <v>74.746360829289799</v>
      </c>
      <c r="P2644">
        <v>37.393939393939398</v>
      </c>
      <c r="Q2644">
        <v>9.872571405227E-2</v>
      </c>
    </row>
    <row r="2645" spans="1:17" hidden="1" x14ac:dyDescent="0.3">
      <c r="A2645" t="s">
        <v>5496</v>
      </c>
      <c r="B2645" t="s">
        <v>5497</v>
      </c>
      <c r="C2645" t="str">
        <f>IFERROR(VLOOKUP(Table1[[#This Row],[Ticker]],[1]!Table2[[Symbol]:[Industry]],2,FALSE),"-")</f>
        <v>-</v>
      </c>
      <c r="D2645" t="s">
        <v>971</v>
      </c>
      <c r="E2645">
        <v>159.9035974</v>
      </c>
      <c r="F2645">
        <v>47</v>
      </c>
      <c r="G2645">
        <v>195.17882338947601</v>
      </c>
      <c r="H2645">
        <v>38.168517530397899</v>
      </c>
      <c r="I2645">
        <v>86.198759777318301</v>
      </c>
      <c r="J2645">
        <v>-10.2180288253728</v>
      </c>
      <c r="K2645">
        <v>38.447501988937802</v>
      </c>
      <c r="L2645">
        <v>28.389486943010301</v>
      </c>
      <c r="M2645">
        <v>52.641931470381799</v>
      </c>
      <c r="N2645">
        <v>0.64446484687635597</v>
      </c>
      <c r="O2645">
        <v>12.021276595744601</v>
      </c>
      <c r="P2645">
        <v>235.23537803138299</v>
      </c>
      <c r="Q2645">
        <v>0.17806034404097801</v>
      </c>
    </row>
    <row r="2646" spans="1:17" hidden="1" x14ac:dyDescent="0.3">
      <c r="A2646" t="s">
        <v>5498</v>
      </c>
      <c r="B2646" t="s">
        <v>5499</v>
      </c>
      <c r="C2646" t="str">
        <f>IFERROR(VLOOKUP(Table1[[#This Row],[Ticker]],[1]!Table2[[Symbol]:[Industry]],2,FALSE),"-")</f>
        <v>-</v>
      </c>
      <c r="D2646" t="s">
        <v>127</v>
      </c>
      <c r="E2646">
        <v>159.7661478</v>
      </c>
      <c r="F2646">
        <v>80.7</v>
      </c>
      <c r="G2646">
        <v>10.4920713298221</v>
      </c>
      <c r="H2646">
        <v>36.969008560160297</v>
      </c>
      <c r="I2646">
        <v>5.3678197270865198</v>
      </c>
      <c r="J2646">
        <v>29.773362897201601</v>
      </c>
      <c r="K2646">
        <v>65.697239561363403</v>
      </c>
      <c r="L2646">
        <v>62.8951584262932</v>
      </c>
      <c r="M2646">
        <v>74.190932518330698</v>
      </c>
      <c r="N2646">
        <v>3.0619862779183999</v>
      </c>
      <c r="O2646">
        <v>16.7905824039652</v>
      </c>
      <c r="P2646">
        <v>61.4</v>
      </c>
      <c r="Q2646">
        <v>0.13103100398225201</v>
      </c>
    </row>
    <row r="2647" spans="1:17" hidden="1" x14ac:dyDescent="0.3">
      <c r="A2647" t="s">
        <v>5500</v>
      </c>
      <c r="B2647" t="s">
        <v>5501</v>
      </c>
      <c r="C2647" t="str">
        <f>IFERROR(VLOOKUP(Table1[[#This Row],[Ticker]],[1]!Table2[[Symbol]:[Industry]],2,FALSE),"-")</f>
        <v>-</v>
      </c>
      <c r="D2647" t="s">
        <v>193</v>
      </c>
      <c r="E2647">
        <v>159.00433759500001</v>
      </c>
      <c r="F2647">
        <v>663.15</v>
      </c>
      <c r="G2647">
        <v>23.864690305452498</v>
      </c>
      <c r="H2647">
        <v>15.043002592234499</v>
      </c>
      <c r="I2647">
        <v>10.036424139737001</v>
      </c>
      <c r="J2647">
        <v>-3.2629842177461299</v>
      </c>
      <c r="K2647">
        <v>562.82901434251698</v>
      </c>
      <c r="L2647">
        <v>515.10391688056495</v>
      </c>
      <c r="M2647">
        <v>71.5910330511213</v>
      </c>
      <c r="N2647">
        <v>1.4950687657283299</v>
      </c>
      <c r="O2647">
        <v>5.0893463017416902</v>
      </c>
      <c r="P2647">
        <v>71.867305947907198</v>
      </c>
      <c r="Q2647">
        <v>9.3997163893487001E-2</v>
      </c>
    </row>
    <row r="2648" spans="1:17" hidden="1" x14ac:dyDescent="0.3">
      <c r="A2648" t="s">
        <v>5502</v>
      </c>
      <c r="B2648" t="s">
        <v>5503</v>
      </c>
      <c r="C2648" t="str">
        <f>IFERROR(VLOOKUP(Table1[[#This Row],[Ticker]],[1]!Table2[[Symbol]:[Industry]],2,FALSE),"-")</f>
        <v>-</v>
      </c>
      <c r="D2648" t="s">
        <v>21</v>
      </c>
      <c r="E2648">
        <v>158.95515501599999</v>
      </c>
      <c r="F2648">
        <v>43.43</v>
      </c>
      <c r="G2648">
        <v>59.960678809299097</v>
      </c>
      <c r="H2648">
        <v>0.49472506210499101</v>
      </c>
      <c r="I2648">
        <v>-5.4398918774477796</v>
      </c>
      <c r="J2648">
        <v>1.9646607216577301</v>
      </c>
      <c r="K2648">
        <v>41.4707399200163</v>
      </c>
      <c r="L2648">
        <v>37.571629877733301</v>
      </c>
      <c r="M2648">
        <v>58.199793026954403</v>
      </c>
      <c r="N2648">
        <v>0.58536957546238</v>
      </c>
      <c r="O2648">
        <v>24.222887405019499</v>
      </c>
      <c r="P2648">
        <v>93.193950177935903</v>
      </c>
      <c r="Q2648">
        <v>7.2146475978141E-2</v>
      </c>
    </row>
    <row r="2649" spans="1:17" hidden="1" x14ac:dyDescent="0.3">
      <c r="A2649" t="s">
        <v>5504</v>
      </c>
      <c r="B2649" t="s">
        <v>5505</v>
      </c>
      <c r="C2649" t="str">
        <f>IFERROR(VLOOKUP(Table1[[#This Row],[Ticker]],[1]!Table2[[Symbol]:[Industry]],2,FALSE),"-")</f>
        <v>-</v>
      </c>
      <c r="D2649" t="s">
        <v>156</v>
      </c>
      <c r="E2649">
        <v>158.734836</v>
      </c>
      <c r="F2649">
        <v>150.30000000000001</v>
      </c>
      <c r="G2649">
        <v>-11.509298064220999</v>
      </c>
      <c r="H2649">
        <v>4.3684300165213097</v>
      </c>
      <c r="I2649">
        <v>-25.088003155504001</v>
      </c>
      <c r="J2649">
        <v>-1.0911532318306301</v>
      </c>
      <c r="K2649">
        <v>147.81714896518699</v>
      </c>
      <c r="L2649">
        <v>141.846058286654</v>
      </c>
      <c r="M2649">
        <v>49.5557856125738</v>
      </c>
      <c r="N2649">
        <v>0.64339732402559602</v>
      </c>
      <c r="O2649">
        <v>25.083166999334601</v>
      </c>
      <c r="P2649">
        <v>27.480916030534299</v>
      </c>
      <c r="Q2649">
        <v>6.9367641583442996E-2</v>
      </c>
    </row>
    <row r="2650" spans="1:17" hidden="1" x14ac:dyDescent="0.3">
      <c r="A2650" t="s">
        <v>5506</v>
      </c>
      <c r="B2650" t="s">
        <v>5507</v>
      </c>
      <c r="C2650" t="str">
        <f>IFERROR(VLOOKUP(Table1[[#This Row],[Ticker]],[1]!Table2[[Symbol]:[Industry]],2,FALSE),"-")</f>
        <v>-</v>
      </c>
      <c r="D2650" t="s">
        <v>5508</v>
      </c>
      <c r="E2650">
        <v>158.68968000000001</v>
      </c>
      <c r="F2650">
        <v>164</v>
      </c>
      <c r="G2650">
        <v>-22.138184970599099</v>
      </c>
      <c r="H2650">
        <v>-15.453053751920301</v>
      </c>
      <c r="I2650">
        <v>-10.837589951813101</v>
      </c>
      <c r="J2650">
        <v>-1.29115323183063</v>
      </c>
      <c r="K2650">
        <v>166.95714179721099</v>
      </c>
      <c r="L2650">
        <v>158.16110057455501</v>
      </c>
      <c r="M2650">
        <v>34.207660918075902</v>
      </c>
      <c r="N2650">
        <v>0.59308314937453999</v>
      </c>
      <c r="O2650">
        <v>24.878048780487799</v>
      </c>
      <c r="P2650">
        <v>43.796580447172197</v>
      </c>
    </row>
    <row r="2651" spans="1:17" hidden="1" x14ac:dyDescent="0.3">
      <c r="A2651" t="s">
        <v>5509</v>
      </c>
      <c r="B2651" t="s">
        <v>5510</v>
      </c>
      <c r="C2651" t="str">
        <f>IFERROR(VLOOKUP(Table1[[#This Row],[Ticker]],[1]!Table2[[Symbol]:[Industry]],2,FALSE),"-")</f>
        <v>-</v>
      </c>
      <c r="D2651" t="s">
        <v>80</v>
      </c>
      <c r="E2651">
        <v>158.58309776999999</v>
      </c>
      <c r="F2651">
        <v>197.7</v>
      </c>
      <c r="G2651">
        <v>1534.28565938427</v>
      </c>
      <c r="H2651">
        <v>-5.0079411206471702</v>
      </c>
      <c r="I2651">
        <v>1.7087782331419299</v>
      </c>
      <c r="J2651">
        <v>-9.0010594317848902</v>
      </c>
      <c r="K2651">
        <v>214.70226304079799</v>
      </c>
      <c r="L2651">
        <v>151.29009430651399</v>
      </c>
      <c r="M2651">
        <v>21.294131915342302</v>
      </c>
      <c r="N2651">
        <v>1.06161272383494</v>
      </c>
      <c r="O2651">
        <v>33.1562974203338</v>
      </c>
      <c r="P2651">
        <v>1646.4664310953999</v>
      </c>
    </row>
    <row r="2652" spans="1:17" hidden="1" x14ac:dyDescent="0.3">
      <c r="A2652" t="s">
        <v>5511</v>
      </c>
      <c r="B2652" t="s">
        <v>5512</v>
      </c>
      <c r="C2652" t="str">
        <f>IFERROR(VLOOKUP(Table1[[#This Row],[Ticker]],[1]!Table2[[Symbol]:[Industry]],2,FALSE),"-")</f>
        <v>-</v>
      </c>
      <c r="D2652" t="s">
        <v>283</v>
      </c>
      <c r="E2652">
        <v>158.57201624999999</v>
      </c>
      <c r="F2652">
        <v>76.25</v>
      </c>
      <c r="G2652">
        <v>-42.762665094084703</v>
      </c>
      <c r="H2652">
        <v>12.151778743266201</v>
      </c>
      <c r="I2652">
        <v>4.15729355881244</v>
      </c>
      <c r="J2652">
        <v>1.05095203132725</v>
      </c>
      <c r="K2652">
        <v>68.212300402236195</v>
      </c>
      <c r="L2652">
        <v>69.090202577843897</v>
      </c>
      <c r="M2652">
        <v>56.426393130345197</v>
      </c>
      <c r="N2652">
        <v>2.7893207365699602</v>
      </c>
      <c r="O2652">
        <v>45.573770491803202</v>
      </c>
      <c r="P2652">
        <v>57.216494845360799</v>
      </c>
      <c r="Q2652">
        <v>5.1694056034274002E-2</v>
      </c>
    </row>
    <row r="2653" spans="1:17" hidden="1" x14ac:dyDescent="0.3">
      <c r="A2653" t="s">
        <v>5513</v>
      </c>
      <c r="B2653" t="s">
        <v>5514</v>
      </c>
      <c r="C2653" t="str">
        <f>IFERROR(VLOOKUP(Table1[[#This Row],[Ticker]],[1]!Table2[[Symbol]:[Industry]],2,FALSE),"-")</f>
        <v>-</v>
      </c>
      <c r="D2653" t="s">
        <v>21</v>
      </c>
      <c r="E2653">
        <v>158.48400000000001</v>
      </c>
      <c r="F2653">
        <v>112.8</v>
      </c>
      <c r="G2653">
        <v>87.401564195099795</v>
      </c>
      <c r="H2653">
        <v>-5.28073252112386</v>
      </c>
      <c r="I2653">
        <v>-1.15031107768787</v>
      </c>
      <c r="J2653">
        <v>-5.8603438323528296</v>
      </c>
      <c r="K2653">
        <v>109.158382651659</v>
      </c>
      <c r="L2653">
        <v>94.929563337371107</v>
      </c>
      <c r="M2653">
        <v>51.684792491288697</v>
      </c>
      <c r="N2653">
        <v>0.64146886344596399</v>
      </c>
      <c r="O2653">
        <v>15.150709219858101</v>
      </c>
      <c r="P2653">
        <v>143.10344827586201</v>
      </c>
      <c r="Q2653">
        <v>8.0692135790472005E-2</v>
      </c>
    </row>
    <row r="2654" spans="1:17" hidden="1" x14ac:dyDescent="0.3">
      <c r="A2654" t="s">
        <v>5515</v>
      </c>
      <c r="B2654" t="s">
        <v>5516</v>
      </c>
      <c r="C2654" t="str">
        <f>IFERROR(VLOOKUP(Table1[[#This Row],[Ticker]],[1]!Table2[[Symbol]:[Industry]],2,FALSE),"-")</f>
        <v>-</v>
      </c>
      <c r="D2654" t="s">
        <v>632</v>
      </c>
      <c r="E2654">
        <v>158.450864</v>
      </c>
      <c r="F2654">
        <v>301.10000000000002</v>
      </c>
      <c r="G2654">
        <v>-13.353529955431901</v>
      </c>
      <c r="H2654">
        <v>-4.9622715399867099</v>
      </c>
      <c r="I2654">
        <v>-19.725801176049501</v>
      </c>
      <c r="J2654">
        <v>-1.8105032067008</v>
      </c>
      <c r="K2654">
        <v>298.70113428909502</v>
      </c>
      <c r="L2654">
        <v>295.29948859881199</v>
      </c>
      <c r="M2654">
        <v>58.405886955417699</v>
      </c>
      <c r="N2654">
        <v>0.37147928589413998</v>
      </c>
      <c r="O2654">
        <v>18.565260710727301</v>
      </c>
      <c r="P2654">
        <v>19.7931171672966</v>
      </c>
      <c r="Q2654">
        <v>3.8360421764741998E-2</v>
      </c>
    </row>
    <row r="2655" spans="1:17" hidden="1" x14ac:dyDescent="0.3">
      <c r="A2655" t="s">
        <v>5517</v>
      </c>
      <c r="B2655" t="s">
        <v>5518</v>
      </c>
      <c r="C2655" t="str">
        <f>IFERROR(VLOOKUP(Table1[[#This Row],[Ticker]],[1]!Table2[[Symbol]:[Industry]],2,FALSE),"-")</f>
        <v>-</v>
      </c>
      <c r="D2655" t="s">
        <v>21</v>
      </c>
      <c r="E2655">
        <v>158.282712</v>
      </c>
      <c r="F2655">
        <v>123.4</v>
      </c>
      <c r="G2655">
        <v>98.874551081605105</v>
      </c>
      <c r="H2655">
        <v>19.182155334024898</v>
      </c>
      <c r="I2655">
        <v>6.6414157788113997</v>
      </c>
      <c r="J2655">
        <v>4.3271655602841803E-2</v>
      </c>
      <c r="K2655">
        <v>114.756935945561</v>
      </c>
      <c r="L2655">
        <v>100.532421184455</v>
      </c>
      <c r="M2655">
        <v>61.607399188506797</v>
      </c>
      <c r="N2655">
        <v>1.3187000256993799</v>
      </c>
      <c r="O2655">
        <v>19.124797406807101</v>
      </c>
      <c r="P2655">
        <v>130.43884220354801</v>
      </c>
      <c r="Q2655">
        <v>0.12536402014654199</v>
      </c>
    </row>
    <row r="2656" spans="1:17" hidden="1" x14ac:dyDescent="0.3">
      <c r="A2656" t="s">
        <v>5519</v>
      </c>
      <c r="B2656" t="s">
        <v>5520</v>
      </c>
      <c r="C2656" t="str">
        <f>IFERROR(VLOOKUP(Table1[[#This Row],[Ticker]],[1]!Table2[[Symbol]:[Industry]],2,FALSE),"-")</f>
        <v>-</v>
      </c>
      <c r="D2656" t="s">
        <v>632</v>
      </c>
      <c r="E2656">
        <v>158.16609600000001</v>
      </c>
      <c r="F2656">
        <v>220</v>
      </c>
      <c r="G2656">
        <v>-39.152806911329399</v>
      </c>
      <c r="H2656">
        <v>-2.2041101851049398</v>
      </c>
      <c r="I2656">
        <v>-23.215485376104802</v>
      </c>
      <c r="J2656">
        <v>3.2135637493014402</v>
      </c>
      <c r="K2656">
        <v>219.825710366371</v>
      </c>
      <c r="L2656">
        <v>231.649784066807</v>
      </c>
      <c r="M2656">
        <v>56.662758782925302</v>
      </c>
      <c r="N2656">
        <v>1.19231823043162</v>
      </c>
      <c r="O2656">
        <v>45.454545454545404</v>
      </c>
      <c r="P2656">
        <v>8.9108910891089099</v>
      </c>
      <c r="Q2656">
        <v>-2.2197991211245001E-2</v>
      </c>
    </row>
    <row r="2657" spans="1:17" hidden="1" x14ac:dyDescent="0.3">
      <c r="A2657" t="s">
        <v>5521</v>
      </c>
      <c r="B2657" t="s">
        <v>5522</v>
      </c>
      <c r="C2657" t="str">
        <f>IFERROR(VLOOKUP(Table1[[#This Row],[Ticker]],[1]!Table2[[Symbol]:[Industry]],2,FALSE),"-")</f>
        <v>-</v>
      </c>
      <c r="D2657" t="s">
        <v>262</v>
      </c>
      <c r="E2657">
        <v>158.0520975</v>
      </c>
      <c r="F2657">
        <v>493.25</v>
      </c>
      <c r="G2657">
        <v>79.948583822193498</v>
      </c>
      <c r="H2657">
        <v>11.170149697618401</v>
      </c>
      <c r="I2657">
        <v>41.487865013733099</v>
      </c>
      <c r="J2657">
        <v>3.6067208823836099</v>
      </c>
      <c r="K2657">
        <v>454.30740055666502</v>
      </c>
      <c r="L2657">
        <v>388.24520007797599</v>
      </c>
      <c r="M2657">
        <v>60.052203960966203</v>
      </c>
      <c r="N2657">
        <v>1.2147459124258599</v>
      </c>
      <c r="O2657">
        <v>7.4505828687278104</v>
      </c>
      <c r="P2657">
        <v>112.837108953613</v>
      </c>
      <c r="Q2657">
        <v>0.118003255662513</v>
      </c>
    </row>
    <row r="2658" spans="1:17" hidden="1" x14ac:dyDescent="0.3">
      <c r="A2658" t="s">
        <v>5523</v>
      </c>
      <c r="B2658" t="s">
        <v>5524</v>
      </c>
      <c r="C2658" t="str">
        <f>IFERROR(VLOOKUP(Table1[[#This Row],[Ticker]],[1]!Table2[[Symbol]:[Industry]],2,FALSE),"-")</f>
        <v>-</v>
      </c>
      <c r="D2658" t="s">
        <v>4140</v>
      </c>
      <c r="E2658">
        <v>157.99252856999999</v>
      </c>
      <c r="F2658">
        <v>56.85</v>
      </c>
      <c r="G2658">
        <v>12.539067249338</v>
      </c>
      <c r="H2658">
        <v>2.7080599297552799</v>
      </c>
      <c r="I2658">
        <v>-10.323850526087201</v>
      </c>
      <c r="J2658">
        <v>-1.5359084765858799</v>
      </c>
      <c r="K2658">
        <v>56.884351069661001</v>
      </c>
      <c r="L2658">
        <v>53.546643756164798</v>
      </c>
      <c r="M2658">
        <v>44.720180197116903</v>
      </c>
      <c r="N2658">
        <v>0.64220857145857801</v>
      </c>
      <c r="O2658">
        <v>30.079155672823202</v>
      </c>
      <c r="P2658">
        <v>50.795755968169701</v>
      </c>
      <c r="Q2658">
        <v>7.6241787174768996E-2</v>
      </c>
    </row>
    <row r="2659" spans="1:17" hidden="1" x14ac:dyDescent="0.3">
      <c r="A2659" t="s">
        <v>5525</v>
      </c>
      <c r="B2659" t="s">
        <v>5526</v>
      </c>
      <c r="C2659" t="str">
        <f>IFERROR(VLOOKUP(Table1[[#This Row],[Ticker]],[1]!Table2[[Symbol]:[Industry]],2,FALSE),"-")</f>
        <v>-</v>
      </c>
      <c r="D2659" t="s">
        <v>577</v>
      </c>
      <c r="E2659">
        <v>157.58833222000001</v>
      </c>
      <c r="F2659">
        <v>147.4</v>
      </c>
      <c r="G2659">
        <v>-44.923458588883101</v>
      </c>
      <c r="H2659">
        <v>-34.3900912608743</v>
      </c>
      <c r="I2659">
        <v>-27.768647820828999</v>
      </c>
      <c r="J2659">
        <v>-13.4123653530427</v>
      </c>
      <c r="M2659">
        <v>31.346556194698199</v>
      </c>
      <c r="O2659">
        <v>55.664857530529098</v>
      </c>
      <c r="P2659">
        <v>4.5019496632399703</v>
      </c>
    </row>
    <row r="2660" spans="1:17" hidden="1" x14ac:dyDescent="0.3">
      <c r="A2660" t="s">
        <v>5527</v>
      </c>
      <c r="B2660" t="s">
        <v>5528</v>
      </c>
      <c r="C2660" t="str">
        <f>IFERROR(VLOOKUP(Table1[[#This Row],[Ticker]],[1]!Table2[[Symbol]:[Industry]],2,FALSE),"-")</f>
        <v>-</v>
      </c>
      <c r="E2660">
        <v>157.33347850000001</v>
      </c>
      <c r="F2660">
        <v>158.94999999999999</v>
      </c>
      <c r="G2660">
        <v>152.370807742865</v>
      </c>
      <c r="H2660">
        <v>-0.61115180516577206</v>
      </c>
      <c r="I2660">
        <v>-40.269866294844597</v>
      </c>
      <c r="J2660">
        <v>21.6319236912462</v>
      </c>
      <c r="K2660">
        <v>155.26768872794801</v>
      </c>
      <c r="L2660">
        <v>137.29287343386699</v>
      </c>
      <c r="M2660">
        <v>63.412352440535201</v>
      </c>
      <c r="N2660">
        <v>1.05500953845698</v>
      </c>
      <c r="O2660">
        <v>46.649889902485</v>
      </c>
      <c r="P2660">
        <v>182.2265625</v>
      </c>
      <c r="Q2660">
        <v>0.19797384536863399</v>
      </c>
    </row>
    <row r="2661" spans="1:17" hidden="1" x14ac:dyDescent="0.3">
      <c r="A2661" t="s">
        <v>5529</v>
      </c>
      <c r="B2661" t="s">
        <v>5530</v>
      </c>
      <c r="C2661" t="str">
        <f>IFERROR(VLOOKUP(Table1[[#This Row],[Ticker]],[1]!Table2[[Symbol]:[Industry]],2,FALSE),"-")</f>
        <v>-</v>
      </c>
      <c r="D2661" t="s">
        <v>1190</v>
      </c>
      <c r="E2661">
        <v>157.32463999999999</v>
      </c>
      <c r="F2661">
        <v>12.59</v>
      </c>
      <c r="G2661">
        <v>-39.991372173265702</v>
      </c>
      <c r="H2661">
        <v>-6.0748109530354597</v>
      </c>
      <c r="I2661">
        <v>-42.483431440279297</v>
      </c>
      <c r="J2661">
        <v>-10.059269173859599</v>
      </c>
      <c r="K2661">
        <v>13.709070276296201</v>
      </c>
      <c r="L2661">
        <v>15.465916054735899</v>
      </c>
      <c r="M2661">
        <v>37.309722282104303</v>
      </c>
      <c r="N2661">
        <v>0.38312084282114101</v>
      </c>
      <c r="O2661">
        <v>76.250992851469405</v>
      </c>
      <c r="P2661">
        <v>22.2330097087378</v>
      </c>
      <c r="Q2661">
        <v>9.3834140398065993E-2</v>
      </c>
    </row>
    <row r="2662" spans="1:17" hidden="1" x14ac:dyDescent="0.3">
      <c r="A2662" t="s">
        <v>5531</v>
      </c>
      <c r="B2662" t="s">
        <v>5532</v>
      </c>
      <c r="C2662" t="str">
        <f>IFERROR(VLOOKUP(Table1[[#This Row],[Ticker]],[1]!Table2[[Symbol]:[Industry]],2,FALSE),"-")</f>
        <v>-</v>
      </c>
      <c r="D2662" t="s">
        <v>2205</v>
      </c>
      <c r="E2662">
        <v>157.27494999999999</v>
      </c>
      <c r="F2662">
        <v>114.05</v>
      </c>
      <c r="G2662">
        <v>16.7851967054178</v>
      </c>
      <c r="H2662">
        <v>-5.9862534033610899</v>
      </c>
      <c r="I2662">
        <v>-32.962427593918399</v>
      </c>
      <c r="J2662">
        <v>-7.1784534841434997</v>
      </c>
      <c r="K2662">
        <v>115.432188341771</v>
      </c>
      <c r="L2662">
        <v>114.246919262578</v>
      </c>
      <c r="M2662">
        <v>55.003428906560003</v>
      </c>
      <c r="N2662">
        <v>1.0807564098569999</v>
      </c>
      <c r="O2662">
        <v>49.5396755808855</v>
      </c>
      <c r="P2662">
        <v>59.5662819167541</v>
      </c>
      <c r="Q2662">
        <v>0.124894898944095</v>
      </c>
    </row>
    <row r="2663" spans="1:17" hidden="1" x14ac:dyDescent="0.3">
      <c r="A2663" t="s">
        <v>5533</v>
      </c>
      <c r="B2663" t="s">
        <v>5534</v>
      </c>
      <c r="C2663" t="str">
        <f>IFERROR(VLOOKUP(Table1[[#This Row],[Ticker]],[1]!Table2[[Symbol]:[Industry]],2,FALSE),"-")</f>
        <v>-</v>
      </c>
      <c r="D2663" t="s">
        <v>139</v>
      </c>
      <c r="E2663">
        <v>157.24747112399999</v>
      </c>
      <c r="F2663">
        <v>9.99</v>
      </c>
      <c r="G2663">
        <v>-13.0136494939765</v>
      </c>
      <c r="H2663">
        <v>0.76353491162620002</v>
      </c>
      <c r="I2663">
        <v>-18.0090008611181</v>
      </c>
      <c r="J2663">
        <v>2.1746979404425502</v>
      </c>
      <c r="K2663">
        <v>9.9297231777340897</v>
      </c>
      <c r="L2663">
        <v>10.7327169340714</v>
      </c>
      <c r="M2663">
        <v>53.771024737886101</v>
      </c>
      <c r="N2663">
        <v>0.74669111636818097</v>
      </c>
      <c r="O2663">
        <v>50.650650650650597</v>
      </c>
      <c r="P2663">
        <v>23.3333333333333</v>
      </c>
      <c r="Q2663">
        <v>3.3350750131750997E-2</v>
      </c>
    </row>
    <row r="2664" spans="1:17" hidden="1" x14ac:dyDescent="0.3">
      <c r="A2664" t="s">
        <v>5535</v>
      </c>
      <c r="B2664" t="s">
        <v>5536</v>
      </c>
      <c r="C2664" t="str">
        <f>IFERROR(VLOOKUP(Table1[[#This Row],[Ticker]],[1]!Table2[[Symbol]:[Industry]],2,FALSE),"-")</f>
        <v>-</v>
      </c>
      <c r="D2664" t="s">
        <v>1190</v>
      </c>
      <c r="E2664">
        <v>156.99804852</v>
      </c>
      <c r="F2664">
        <v>85.2</v>
      </c>
      <c r="G2664">
        <v>-80.847989442207705</v>
      </c>
      <c r="H2664">
        <v>-1.5887378156465299</v>
      </c>
      <c r="I2664">
        <v>-54.364757751490401</v>
      </c>
      <c r="J2664">
        <v>1.9632846379918401</v>
      </c>
      <c r="K2664">
        <v>88.163103063910199</v>
      </c>
      <c r="M2664">
        <v>42.968606273805896</v>
      </c>
      <c r="N2664">
        <v>0.55492508766337201</v>
      </c>
      <c r="O2664">
        <v>114.78873239436599</v>
      </c>
      <c r="P2664">
        <v>16.5526675786593</v>
      </c>
    </row>
    <row r="2665" spans="1:17" hidden="1" x14ac:dyDescent="0.3">
      <c r="A2665" t="s">
        <v>5537</v>
      </c>
      <c r="B2665" t="s">
        <v>5538</v>
      </c>
      <c r="C2665" t="str">
        <f>IFERROR(VLOOKUP(Table1[[#This Row],[Ticker]],[1]!Table2[[Symbol]:[Industry]],2,FALSE),"-")</f>
        <v>-</v>
      </c>
      <c r="D2665" t="s">
        <v>5539</v>
      </c>
      <c r="E2665">
        <v>156.673419</v>
      </c>
      <c r="F2665">
        <v>131.55000000000001</v>
      </c>
      <c r="G2665">
        <v>-52.925930195730899</v>
      </c>
      <c r="H2665">
        <v>27.734536669095402</v>
      </c>
      <c r="I2665">
        <v>3.6634965239670598</v>
      </c>
      <c r="J2665">
        <v>24.743329526789999</v>
      </c>
      <c r="K2665">
        <v>87.719451577584294</v>
      </c>
      <c r="M2665">
        <v>94.868925626623593</v>
      </c>
      <c r="N2665">
        <v>3.1916394513389901</v>
      </c>
      <c r="O2665">
        <v>40.630938806537401</v>
      </c>
      <c r="P2665">
        <v>73.092105263157904</v>
      </c>
    </row>
    <row r="2666" spans="1:17" hidden="1" x14ac:dyDescent="0.3">
      <c r="A2666" t="s">
        <v>5540</v>
      </c>
      <c r="B2666" t="s">
        <v>5541</v>
      </c>
      <c r="C2666" t="str">
        <f>IFERROR(VLOOKUP(Table1[[#This Row],[Ticker]],[1]!Table2[[Symbol]:[Industry]],2,FALSE),"-")</f>
        <v>-</v>
      </c>
      <c r="D2666" t="s">
        <v>632</v>
      </c>
      <c r="E2666">
        <v>156.66749999999999</v>
      </c>
      <c r="F2666">
        <v>232.1</v>
      </c>
      <c r="G2666">
        <v>6.3531654306589997</v>
      </c>
      <c r="H2666">
        <v>5.1903083670037597</v>
      </c>
      <c r="I2666">
        <v>21.2673099791736</v>
      </c>
      <c r="J2666">
        <v>0.110818290622807</v>
      </c>
      <c r="K2666">
        <v>217.217549215178</v>
      </c>
      <c r="L2666">
        <v>193.05088990098</v>
      </c>
      <c r="M2666">
        <v>57.104960222743202</v>
      </c>
      <c r="N2666">
        <v>0.61906909242476604</v>
      </c>
      <c r="O2666">
        <v>14.088754847048699</v>
      </c>
      <c r="P2666">
        <v>56.771361026680097</v>
      </c>
      <c r="Q2666">
        <v>1.6109438149801002E-2</v>
      </c>
    </row>
    <row r="2667" spans="1:17" hidden="1" x14ac:dyDescent="0.3">
      <c r="A2667" t="s">
        <v>5542</v>
      </c>
      <c r="B2667" t="s">
        <v>5543</v>
      </c>
      <c r="C2667" t="str">
        <f>IFERROR(VLOOKUP(Table1[[#This Row],[Ticker]],[1]!Table2[[Symbol]:[Industry]],2,FALSE),"-")</f>
        <v>-</v>
      </c>
      <c r="D2667" t="s">
        <v>46</v>
      </c>
      <c r="E2667">
        <v>155.93650460499899</v>
      </c>
      <c r="F2667">
        <v>8.33</v>
      </c>
      <c r="G2667">
        <v>2.3664674650878101</v>
      </c>
      <c r="H2667">
        <v>1.72355951187219</v>
      </c>
      <c r="I2667">
        <v>-16.953817552298599</v>
      </c>
      <c r="J2667">
        <v>3.6206855591013398</v>
      </c>
      <c r="K2667">
        <v>7.4511943428596501</v>
      </c>
      <c r="L2667">
        <v>7.6662912045017304</v>
      </c>
      <c r="M2667">
        <v>64.206047656411499</v>
      </c>
      <c r="N2667">
        <v>2.5242390151528098</v>
      </c>
      <c r="O2667">
        <v>23.049219687875102</v>
      </c>
      <c r="P2667">
        <v>60.192307692307601</v>
      </c>
      <c r="Q2667">
        <v>-0.12358122343139601</v>
      </c>
    </row>
    <row r="2668" spans="1:17" hidden="1" x14ac:dyDescent="0.3">
      <c r="A2668" t="s">
        <v>5544</v>
      </c>
      <c r="B2668" t="s">
        <v>5545</v>
      </c>
      <c r="C2668" t="str">
        <f>IFERROR(VLOOKUP(Table1[[#This Row],[Ticker]],[1]!Table2[[Symbol]:[Industry]],2,FALSE),"-")</f>
        <v>-</v>
      </c>
      <c r="D2668" t="s">
        <v>248</v>
      </c>
      <c r="E2668">
        <v>155.59285</v>
      </c>
      <c r="F2668">
        <v>169.75</v>
      </c>
      <c r="G2668">
        <v>62.277804948581498</v>
      </c>
      <c r="H2668">
        <v>-5.9728855651225299</v>
      </c>
      <c r="I2668">
        <v>-27.740984029120298</v>
      </c>
      <c r="J2668">
        <v>-1.29115323183063</v>
      </c>
      <c r="K2668">
        <v>147.15818139396799</v>
      </c>
      <c r="L2668">
        <v>137.414009083747</v>
      </c>
      <c r="M2668">
        <v>71.011674641356805</v>
      </c>
      <c r="N2668">
        <v>3.56760613628255E-3</v>
      </c>
      <c r="O2668">
        <v>26.3917525773196</v>
      </c>
      <c r="P2668">
        <v>135.763888888888</v>
      </c>
    </row>
    <row r="2669" spans="1:17" hidden="1" x14ac:dyDescent="0.3">
      <c r="A2669" t="s">
        <v>5546</v>
      </c>
      <c r="B2669" t="s">
        <v>5547</v>
      </c>
      <c r="C2669" t="str">
        <f>IFERROR(VLOOKUP(Table1[[#This Row],[Ticker]],[1]!Table2[[Symbol]:[Industry]],2,FALSE),"-")</f>
        <v>-</v>
      </c>
      <c r="D2669" t="s">
        <v>139</v>
      </c>
      <c r="E2669">
        <v>155.21826061199999</v>
      </c>
      <c r="F2669">
        <v>22.29</v>
      </c>
      <c r="G2669">
        <v>376.73515433377401</v>
      </c>
      <c r="H2669">
        <v>16.031211679302899</v>
      </c>
      <c r="I2669">
        <v>37.805470595659699</v>
      </c>
      <c r="J2669">
        <v>3.0409767320682799</v>
      </c>
      <c r="K2669">
        <v>20.4360588920383</v>
      </c>
      <c r="L2669">
        <v>15.0854920113463</v>
      </c>
      <c r="M2669">
        <v>40.022915334076004</v>
      </c>
      <c r="N2669">
        <v>0.69478951378615095</v>
      </c>
      <c r="O2669">
        <v>18.618214445939799</v>
      </c>
      <c r="P2669">
        <v>431.98090692123998</v>
      </c>
      <c r="Q2669">
        <v>0.101689673741456</v>
      </c>
    </row>
    <row r="2670" spans="1:17" hidden="1" x14ac:dyDescent="0.3">
      <c r="A2670" t="s">
        <v>5548</v>
      </c>
      <c r="B2670" t="s">
        <v>5549</v>
      </c>
      <c r="C2670" t="str">
        <f>IFERROR(VLOOKUP(Table1[[#This Row],[Ticker]],[1]!Table2[[Symbol]:[Industry]],2,FALSE),"-")</f>
        <v>-</v>
      </c>
      <c r="D2670" t="s">
        <v>54</v>
      </c>
      <c r="E2670">
        <v>155.16</v>
      </c>
      <c r="F2670">
        <v>258.60000000000002</v>
      </c>
      <c r="G2670">
        <v>326.14847730070301</v>
      </c>
      <c r="H2670">
        <v>64.982489159992198</v>
      </c>
      <c r="I2670">
        <v>188.52211949373799</v>
      </c>
      <c r="J2670">
        <v>10.0859607589446</v>
      </c>
      <c r="K2670">
        <v>185.09621109001799</v>
      </c>
      <c r="L2670">
        <v>133.15486975210399</v>
      </c>
      <c r="M2670">
        <v>96.011873022745206</v>
      </c>
      <c r="N2670">
        <v>1.46211928425885</v>
      </c>
      <c r="O2670">
        <v>0</v>
      </c>
      <c r="P2670">
        <v>381.74366616989499</v>
      </c>
      <c r="Q2670">
        <v>0.13436549766943001</v>
      </c>
    </row>
    <row r="2671" spans="1:17" hidden="1" x14ac:dyDescent="0.3">
      <c r="A2671" t="s">
        <v>5550</v>
      </c>
      <c r="B2671" t="s">
        <v>5551</v>
      </c>
      <c r="C2671" t="str">
        <f>IFERROR(VLOOKUP(Table1[[#This Row],[Ticker]],[1]!Table2[[Symbol]:[Industry]],2,FALSE),"-")</f>
        <v>-</v>
      </c>
      <c r="D2671" t="s">
        <v>21</v>
      </c>
      <c r="E2671">
        <v>154.99488265599999</v>
      </c>
      <c r="F2671">
        <v>9.2200000000000006</v>
      </c>
      <c r="G2671">
        <v>7.1078476056741904</v>
      </c>
      <c r="H2671">
        <v>10.2705606727503</v>
      </c>
      <c r="I2671">
        <v>91.733645811363203</v>
      </c>
      <c r="J2671">
        <v>-5.2425210129856401</v>
      </c>
      <c r="K2671">
        <v>9.0408433317337593</v>
      </c>
      <c r="L2671">
        <v>7.0539737712231396</v>
      </c>
      <c r="M2671">
        <v>32.301817973401597</v>
      </c>
      <c r="N2671">
        <v>1.50867711409553</v>
      </c>
      <c r="O2671">
        <v>21.908893709327501</v>
      </c>
      <c r="P2671">
        <v>145.86666666666599</v>
      </c>
      <c r="Q2671">
        <v>8.6536447562800007E-3</v>
      </c>
    </row>
    <row r="2672" spans="1:17" hidden="1" x14ac:dyDescent="0.3">
      <c r="A2672" t="s">
        <v>5552</v>
      </c>
      <c r="B2672" t="s">
        <v>5553</v>
      </c>
      <c r="C2672" t="str">
        <f>IFERROR(VLOOKUP(Table1[[#This Row],[Ticker]],[1]!Table2[[Symbol]:[Industry]],2,FALSE),"-")</f>
        <v>-</v>
      </c>
      <c r="E2672">
        <v>154.96042586300001</v>
      </c>
      <c r="F2672">
        <v>10.39</v>
      </c>
      <c r="G2672">
        <v>-17.3016422030218</v>
      </c>
      <c r="H2672">
        <v>-5.3897497599066604</v>
      </c>
      <c r="I2672">
        <v>-30.631433720517801</v>
      </c>
      <c r="J2672">
        <v>-3.6276018299614701</v>
      </c>
      <c r="K2672">
        <v>11.0323001529413</v>
      </c>
      <c r="L2672">
        <v>11.3288068973758</v>
      </c>
      <c r="M2672">
        <v>30.271214422559598</v>
      </c>
      <c r="N2672">
        <v>1.1111029963788499</v>
      </c>
      <c r="O2672">
        <v>68.5274302213667</v>
      </c>
      <c r="P2672">
        <v>19.2881745120551</v>
      </c>
      <c r="Q2672">
        <v>7.6798796665852001E-2</v>
      </c>
    </row>
    <row r="2673" spans="1:17" hidden="1" x14ac:dyDescent="0.3">
      <c r="A2673" t="s">
        <v>5554</v>
      </c>
      <c r="B2673" t="s">
        <v>5555</v>
      </c>
      <c r="C2673" t="str">
        <f>IFERROR(VLOOKUP(Table1[[#This Row],[Ticker]],[1]!Table2[[Symbol]:[Industry]],2,FALSE),"-")</f>
        <v>-</v>
      </c>
      <c r="D2673" t="s">
        <v>2583</v>
      </c>
      <c r="E2673">
        <v>154.49748099999999</v>
      </c>
      <c r="F2673">
        <v>14.18</v>
      </c>
      <c r="G2673">
        <v>-16.5277419877808</v>
      </c>
      <c r="H2673">
        <v>-13.5188669908708</v>
      </c>
      <c r="I2673">
        <v>-36.587149034705597</v>
      </c>
      <c r="J2673">
        <v>-8.6775168681942692</v>
      </c>
      <c r="K2673">
        <v>16.7651612758341</v>
      </c>
      <c r="L2673">
        <v>17.508633617027499</v>
      </c>
      <c r="M2673">
        <v>18.5109055356582</v>
      </c>
      <c r="N2673">
        <v>0.96263614567149502</v>
      </c>
      <c r="O2673">
        <v>123.73060648801101</v>
      </c>
      <c r="P2673">
        <v>33.396048918156097</v>
      </c>
      <c r="Q2673">
        <v>0.10468253922182599</v>
      </c>
    </row>
    <row r="2674" spans="1:17" hidden="1" x14ac:dyDescent="0.3">
      <c r="A2674" t="s">
        <v>5556</v>
      </c>
      <c r="B2674" t="s">
        <v>5557</v>
      </c>
      <c r="C2674" t="str">
        <f>IFERROR(VLOOKUP(Table1[[#This Row],[Ticker]],[1]!Table2[[Symbol]:[Industry]],2,FALSE),"-")</f>
        <v>-</v>
      </c>
      <c r="D2674" t="s">
        <v>993</v>
      </c>
      <c r="E2674">
        <v>153.90072437500001</v>
      </c>
      <c r="F2674">
        <v>23.75</v>
      </c>
      <c r="G2674">
        <v>31.052104321456302</v>
      </c>
      <c r="H2674">
        <v>4.2635349116261896</v>
      </c>
      <c r="I2674">
        <v>-3.6058590097509202</v>
      </c>
      <c r="J2674">
        <v>-3.5768675175449101</v>
      </c>
      <c r="K2674">
        <v>22.7393570848092</v>
      </c>
      <c r="L2674">
        <v>20.657917025004501</v>
      </c>
      <c r="M2674">
        <v>53.0737135625726</v>
      </c>
      <c r="N2674">
        <v>0.88443343224358795</v>
      </c>
      <c r="O2674">
        <v>23.831578947368399</v>
      </c>
      <c r="P2674">
        <v>60.907859078590697</v>
      </c>
      <c r="Q2674">
        <v>0.16877481392495899</v>
      </c>
    </row>
    <row r="2675" spans="1:17" hidden="1" x14ac:dyDescent="0.3">
      <c r="A2675" t="s">
        <v>5558</v>
      </c>
      <c r="B2675" t="s">
        <v>5559</v>
      </c>
      <c r="C2675" t="str">
        <f>IFERROR(VLOOKUP(Table1[[#This Row],[Ticker]],[1]!Table2[[Symbol]:[Industry]],2,FALSE),"-")</f>
        <v>-</v>
      </c>
      <c r="D2675" t="s">
        <v>300</v>
      </c>
      <c r="E2675">
        <v>153.87260000000001</v>
      </c>
      <c r="F2675">
        <v>67.12</v>
      </c>
      <c r="G2675">
        <v>5.6580752448845697</v>
      </c>
      <c r="H2675">
        <v>23.087647364320301</v>
      </c>
      <c r="I2675">
        <v>6.6659420148322397</v>
      </c>
      <c r="J2675">
        <v>0.87985048564147095</v>
      </c>
      <c r="K2675">
        <v>59.287691155262301</v>
      </c>
      <c r="L2675">
        <v>54.758281948308003</v>
      </c>
      <c r="M2675">
        <v>58.2053433570903</v>
      </c>
      <c r="N2675">
        <v>1.38703057795058</v>
      </c>
      <c r="O2675">
        <v>10.1013110846245</v>
      </c>
      <c r="P2675">
        <v>52.130553037171303</v>
      </c>
      <c r="Q2675">
        <v>1.3964669537995E-2</v>
      </c>
    </row>
    <row r="2676" spans="1:17" hidden="1" x14ac:dyDescent="0.3">
      <c r="A2676" t="s">
        <v>5560</v>
      </c>
      <c r="B2676" t="s">
        <v>5561</v>
      </c>
      <c r="C2676" t="str">
        <f>IFERROR(VLOOKUP(Table1[[#This Row],[Ticker]],[1]!Table2[[Symbol]:[Industry]],2,FALSE),"-")</f>
        <v>-</v>
      </c>
      <c r="D2676" t="s">
        <v>127</v>
      </c>
      <c r="E2676">
        <v>153.66</v>
      </c>
      <c r="F2676">
        <v>51.22</v>
      </c>
      <c r="G2676">
        <v>83.117218215838506</v>
      </c>
      <c r="H2676">
        <v>-6.39412274603146</v>
      </c>
      <c r="I2676">
        <v>-1.1105300457251499</v>
      </c>
      <c r="J2676">
        <v>3.44979495780728</v>
      </c>
      <c r="K2676">
        <v>45.333865166668303</v>
      </c>
      <c r="L2676">
        <v>36.808761698231798</v>
      </c>
      <c r="M2676">
        <v>53.648866829987099</v>
      </c>
      <c r="N2676">
        <v>0.86616902712351396</v>
      </c>
      <c r="O2676">
        <v>22.1202655212807</v>
      </c>
      <c r="P2676">
        <v>127.64444444444401</v>
      </c>
      <c r="Q2676">
        <v>0.123035420889873</v>
      </c>
    </row>
    <row r="2677" spans="1:17" hidden="1" x14ac:dyDescent="0.3">
      <c r="A2677" t="s">
        <v>5562</v>
      </c>
      <c r="B2677" t="s">
        <v>5563</v>
      </c>
      <c r="C2677" t="str">
        <f>IFERROR(VLOOKUP(Table1[[#This Row],[Ticker]],[1]!Table2[[Symbol]:[Industry]],2,FALSE),"-")</f>
        <v>-</v>
      </c>
      <c r="D2677" t="s">
        <v>359</v>
      </c>
      <c r="E2677">
        <v>153.43906267</v>
      </c>
      <c r="F2677">
        <v>41.39</v>
      </c>
      <c r="G2677">
        <v>-13.4281879498207</v>
      </c>
      <c r="H2677">
        <v>-7.8681089547115599</v>
      </c>
      <c r="I2677">
        <v>-11.379034564355599</v>
      </c>
      <c r="J2677">
        <v>-1.86738372402752</v>
      </c>
      <c r="K2677">
        <v>41.990741835158701</v>
      </c>
      <c r="L2677">
        <v>42.036427703456901</v>
      </c>
      <c r="M2677">
        <v>46.885456908293399</v>
      </c>
      <c r="N2677">
        <v>0.53617873695992102</v>
      </c>
      <c r="O2677">
        <v>49.190625755013201</v>
      </c>
      <c r="P2677">
        <v>30.567823343848499</v>
      </c>
      <c r="Q2677">
        <v>0.13849554550946999</v>
      </c>
    </row>
    <row r="2678" spans="1:17" hidden="1" x14ac:dyDescent="0.3">
      <c r="A2678" t="s">
        <v>5564</v>
      </c>
      <c r="B2678" t="s">
        <v>5565</v>
      </c>
      <c r="C2678" t="str">
        <f>IFERROR(VLOOKUP(Table1[[#This Row],[Ticker]],[1]!Table2[[Symbol]:[Industry]],2,FALSE),"-")</f>
        <v>-</v>
      </c>
      <c r="D2678" t="s">
        <v>632</v>
      </c>
      <c r="E2678">
        <v>153.41376034999999</v>
      </c>
      <c r="F2678">
        <v>169.45</v>
      </c>
      <c r="G2678">
        <v>189.740623967874</v>
      </c>
      <c r="H2678">
        <v>30.128694693387601</v>
      </c>
      <c r="I2678">
        <v>1.86971185946602</v>
      </c>
      <c r="J2678">
        <v>-6.4323961696837397</v>
      </c>
      <c r="K2678">
        <v>147.01124103372999</v>
      </c>
      <c r="L2678">
        <v>116.932709402143</v>
      </c>
      <c r="M2678">
        <v>58.026569601544701</v>
      </c>
      <c r="N2678">
        <v>0.52879002643089301</v>
      </c>
      <c r="O2678">
        <v>10.8291531425199</v>
      </c>
      <c r="P2678">
        <v>225.86538461538399</v>
      </c>
      <c r="Q2678">
        <v>0.178648575360184</v>
      </c>
    </row>
    <row r="2679" spans="1:17" hidden="1" x14ac:dyDescent="0.3">
      <c r="A2679" t="s">
        <v>5566</v>
      </c>
      <c r="B2679" t="s">
        <v>5567</v>
      </c>
      <c r="C2679" t="str">
        <f>IFERROR(VLOOKUP(Table1[[#This Row],[Ticker]],[1]!Table2[[Symbol]:[Industry]],2,FALSE),"-")</f>
        <v>-</v>
      </c>
      <c r="D2679" t="s">
        <v>632</v>
      </c>
      <c r="E2679">
        <v>153.16200000000001</v>
      </c>
      <c r="F2679">
        <v>57.36</v>
      </c>
      <c r="G2679">
        <v>39.3801241513058</v>
      </c>
      <c r="H2679">
        <v>10.955842603933799</v>
      </c>
      <c r="I2679">
        <v>78.180919571651799</v>
      </c>
      <c r="J2679">
        <v>2.42313248245507</v>
      </c>
      <c r="K2679">
        <v>48.418407863905699</v>
      </c>
      <c r="L2679">
        <v>36.241473007926601</v>
      </c>
      <c r="M2679">
        <v>63.788723820635802</v>
      </c>
      <c r="N2679">
        <v>3.6299285427639001</v>
      </c>
      <c r="O2679">
        <v>6.3458856345885497</v>
      </c>
      <c r="P2679">
        <v>185.86041143822101</v>
      </c>
      <c r="Q2679">
        <v>0.22890893996995801</v>
      </c>
    </row>
    <row r="2680" spans="1:17" hidden="1" x14ac:dyDescent="0.3">
      <c r="A2680" t="s">
        <v>5568</v>
      </c>
      <c r="B2680" t="s">
        <v>5569</v>
      </c>
      <c r="C2680" t="str">
        <f>IFERROR(VLOOKUP(Table1[[#This Row],[Ticker]],[1]!Table2[[Symbol]:[Industry]],2,FALSE),"-")</f>
        <v>-</v>
      </c>
      <c r="D2680" t="s">
        <v>446</v>
      </c>
      <c r="E2680">
        <v>152.83414575</v>
      </c>
      <c r="F2680">
        <v>76.7</v>
      </c>
      <c r="G2680">
        <v>8.6418978250252092</v>
      </c>
      <c r="H2680">
        <v>-24.576087729883199</v>
      </c>
      <c r="I2680">
        <v>-3.4728038580634601</v>
      </c>
      <c r="J2680">
        <v>-10.029566073792999</v>
      </c>
      <c r="K2680">
        <v>92.862558558744198</v>
      </c>
      <c r="L2680">
        <v>78.120357947420004</v>
      </c>
      <c r="M2680">
        <v>8.4224572454621391</v>
      </c>
      <c r="N2680">
        <v>0.58490416244972898</v>
      </c>
      <c r="O2680">
        <v>74.641460234680494</v>
      </c>
      <c r="P2680">
        <v>59.625390218522298</v>
      </c>
      <c r="Q2680">
        <v>0.137891744347968</v>
      </c>
    </row>
    <row r="2681" spans="1:17" hidden="1" x14ac:dyDescent="0.3">
      <c r="A2681" t="s">
        <v>5570</v>
      </c>
      <c r="B2681" t="s">
        <v>5571</v>
      </c>
      <c r="C2681" t="str">
        <f>IFERROR(VLOOKUP(Table1[[#This Row],[Ticker]],[1]!Table2[[Symbol]:[Industry]],2,FALSE),"-")</f>
        <v>-</v>
      </c>
      <c r="D2681" t="s">
        <v>632</v>
      </c>
      <c r="E2681">
        <v>152.73133200000001</v>
      </c>
      <c r="F2681">
        <v>462.15</v>
      </c>
      <c r="G2681">
        <v>-20.9095029891004</v>
      </c>
      <c r="H2681">
        <v>-9.44193680585661</v>
      </c>
      <c r="I2681">
        <v>2.8365560109197201</v>
      </c>
      <c r="J2681">
        <v>0.93898816373206795</v>
      </c>
      <c r="K2681">
        <v>455.38428135298398</v>
      </c>
      <c r="L2681">
        <v>431.79230331245998</v>
      </c>
      <c r="M2681">
        <v>63.630847324694599</v>
      </c>
      <c r="N2681">
        <v>0.58972447544718198</v>
      </c>
      <c r="O2681">
        <v>16.8451801363193</v>
      </c>
      <c r="P2681">
        <v>28.374999999999901</v>
      </c>
      <c r="Q2681">
        <v>-1.3784048129699E-2</v>
      </c>
    </row>
    <row r="2682" spans="1:17" hidden="1" x14ac:dyDescent="0.3">
      <c r="A2682" t="s">
        <v>5572</v>
      </c>
      <c r="B2682" t="s">
        <v>5573</v>
      </c>
      <c r="C2682" t="str">
        <f>IFERROR(VLOOKUP(Table1[[#This Row],[Ticker]],[1]!Table2[[Symbol]:[Industry]],2,FALSE),"-")</f>
        <v>-</v>
      </c>
      <c r="D2682" t="s">
        <v>1374</v>
      </c>
      <c r="E2682">
        <v>152.66315578499999</v>
      </c>
      <c r="F2682">
        <v>79.650000000000006</v>
      </c>
      <c r="G2682">
        <v>16.8293281157937</v>
      </c>
      <c r="H2682">
        <v>14.0711470799829</v>
      </c>
      <c r="I2682">
        <v>11.4611760420966</v>
      </c>
      <c r="J2682">
        <v>-2.2972617478205599</v>
      </c>
      <c r="K2682">
        <v>73.507553044081803</v>
      </c>
      <c r="L2682">
        <v>69.435245093822502</v>
      </c>
      <c r="M2682">
        <v>53.984930477686397</v>
      </c>
      <c r="N2682">
        <v>2.1021286255025902</v>
      </c>
      <c r="O2682">
        <v>23.038292529817902</v>
      </c>
      <c r="P2682">
        <v>55.56640625</v>
      </c>
      <c r="Q2682">
        <v>9.3095282845799002E-2</v>
      </c>
    </row>
    <row r="2683" spans="1:17" hidden="1" x14ac:dyDescent="0.3">
      <c r="A2683" t="s">
        <v>5574</v>
      </c>
      <c r="B2683" t="s">
        <v>5575</v>
      </c>
      <c r="C2683" t="str">
        <f>IFERROR(VLOOKUP(Table1[[#This Row],[Ticker]],[1]!Table2[[Symbol]:[Industry]],2,FALSE),"-")</f>
        <v>-</v>
      </c>
      <c r="D2683" t="s">
        <v>933</v>
      </c>
      <c r="E2683">
        <v>152.44799882699999</v>
      </c>
      <c r="F2683">
        <v>9.3699999999999992</v>
      </c>
      <c r="G2683">
        <v>-48.377493887569202</v>
      </c>
      <c r="H2683">
        <v>-3.2528764669296</v>
      </c>
      <c r="I2683">
        <v>-28.665069549618401</v>
      </c>
      <c r="J2683">
        <v>-5.3815730380739</v>
      </c>
      <c r="K2683">
        <v>8.9061399106177799</v>
      </c>
      <c r="L2683">
        <v>9.5427753945141305</v>
      </c>
      <c r="M2683">
        <v>62.497818010125997</v>
      </c>
      <c r="N2683">
        <v>1.1558307630539899</v>
      </c>
      <c r="O2683">
        <v>69.156883671291297</v>
      </c>
      <c r="P2683">
        <v>18.6075949367088</v>
      </c>
      <c r="Q2683">
        <v>1.2081768832456E-2</v>
      </c>
    </row>
    <row r="2684" spans="1:17" hidden="1" x14ac:dyDescent="0.3">
      <c r="A2684" t="s">
        <v>5576</v>
      </c>
      <c r="B2684" t="s">
        <v>5577</v>
      </c>
      <c r="C2684" t="str">
        <f>IFERROR(VLOOKUP(Table1[[#This Row],[Ticker]],[1]!Table2[[Symbol]:[Industry]],2,FALSE),"-")</f>
        <v>-</v>
      </c>
      <c r="D2684" t="s">
        <v>359</v>
      </c>
      <c r="E2684">
        <v>152.34554037500001</v>
      </c>
      <c r="F2684">
        <v>132.65</v>
      </c>
      <c r="G2684">
        <v>-3.8464453622450598</v>
      </c>
      <c r="H2684">
        <v>-5.98646508837379</v>
      </c>
      <c r="I2684">
        <v>-31.370471886075901</v>
      </c>
      <c r="J2684">
        <v>-9.1090823492733008</v>
      </c>
      <c r="K2684">
        <v>148.71068033537301</v>
      </c>
      <c r="L2684">
        <v>152.34708739428399</v>
      </c>
      <c r="M2684">
        <v>39.175226730282603</v>
      </c>
      <c r="N2684">
        <v>1.4551526717557199</v>
      </c>
      <c r="O2684">
        <v>69.619298906897797</v>
      </c>
      <c r="P2684">
        <v>59.396779620283603</v>
      </c>
      <c r="Q2684">
        <v>8.9763958732236998E-2</v>
      </c>
    </row>
    <row r="2685" spans="1:17" hidden="1" x14ac:dyDescent="0.3">
      <c r="A2685" t="s">
        <v>5578</v>
      </c>
      <c r="B2685" t="s">
        <v>5579</v>
      </c>
      <c r="C2685" t="str">
        <f>IFERROR(VLOOKUP(Table1[[#This Row],[Ticker]],[1]!Table2[[Symbol]:[Industry]],2,FALSE),"-")</f>
        <v>-</v>
      </c>
      <c r="D2685" t="s">
        <v>4921</v>
      </c>
      <c r="E2685">
        <v>151.38020370000001</v>
      </c>
      <c r="F2685">
        <v>105.72</v>
      </c>
      <c r="G2685">
        <v>159.39185126201701</v>
      </c>
      <c r="H2685">
        <v>-7.2105429836536601</v>
      </c>
      <c r="I2685">
        <v>4.4403302491468697</v>
      </c>
      <c r="J2685">
        <v>-9.6483562646865693</v>
      </c>
      <c r="K2685">
        <v>108.997136886132</v>
      </c>
      <c r="L2685">
        <v>90.531403936950596</v>
      </c>
      <c r="M2685">
        <v>28.129383594887301</v>
      </c>
      <c r="N2685">
        <v>2.4981298848759699</v>
      </c>
      <c r="O2685">
        <v>20.648883844116501</v>
      </c>
      <c r="P2685">
        <v>196.13445378151201</v>
      </c>
      <c r="Q2685">
        <v>0.12937745624378899</v>
      </c>
    </row>
    <row r="2686" spans="1:17" hidden="1" x14ac:dyDescent="0.3">
      <c r="A2686" t="s">
        <v>5580</v>
      </c>
      <c r="B2686" t="s">
        <v>5581</v>
      </c>
      <c r="C2686" t="str">
        <f>IFERROR(VLOOKUP(Table1[[#This Row],[Ticker]],[1]!Table2[[Symbol]:[Industry]],2,FALSE),"-")</f>
        <v>-</v>
      </c>
      <c r="D2686" t="s">
        <v>262</v>
      </c>
      <c r="E2686">
        <v>150.78399999999999</v>
      </c>
      <c r="F2686">
        <v>152</v>
      </c>
      <c r="G2686">
        <v>-27.257037241103301</v>
      </c>
      <c r="H2686">
        <v>14.6654883301085</v>
      </c>
      <c r="I2686">
        <v>-18.989476664789201</v>
      </c>
      <c r="J2686">
        <v>9.17270868834194</v>
      </c>
      <c r="K2686">
        <v>136.43087184204899</v>
      </c>
      <c r="L2686">
        <v>139.52582326035699</v>
      </c>
      <c r="M2686">
        <v>72.112021543199106</v>
      </c>
      <c r="N2686">
        <v>2.3573310805322198</v>
      </c>
      <c r="O2686">
        <v>27.6315789473684</v>
      </c>
      <c r="P2686">
        <v>38.181818181818102</v>
      </c>
      <c r="Q2686">
        <v>9.9463325834451E-2</v>
      </c>
    </row>
    <row r="2687" spans="1:17" hidden="1" x14ac:dyDescent="0.3">
      <c r="A2687" t="s">
        <v>5582</v>
      </c>
      <c r="B2687" t="s">
        <v>5583</v>
      </c>
      <c r="C2687" t="str">
        <f>IFERROR(VLOOKUP(Table1[[#This Row],[Ticker]],[1]!Table2[[Symbol]:[Industry]],2,FALSE),"-")</f>
        <v>-</v>
      </c>
      <c r="D2687" t="s">
        <v>412</v>
      </c>
      <c r="E2687">
        <v>150.332955</v>
      </c>
      <c r="F2687">
        <v>102</v>
      </c>
      <c r="G2687">
        <v>6.6356141710068801</v>
      </c>
      <c r="H2687">
        <v>-12.385287358180999</v>
      </c>
      <c r="I2687">
        <v>-14.9904353196674</v>
      </c>
      <c r="J2687">
        <v>-3.0530579937353899</v>
      </c>
      <c r="K2687">
        <v>105.788410520615</v>
      </c>
      <c r="L2687">
        <v>99.875796717364807</v>
      </c>
      <c r="M2687">
        <v>43.899691865230103</v>
      </c>
      <c r="N2687">
        <v>1.2069203483137201</v>
      </c>
      <c r="O2687">
        <v>29.411764705882302</v>
      </c>
      <c r="P2687">
        <v>39.726027397260196</v>
      </c>
      <c r="Q2687">
        <v>0.109103247113728</v>
      </c>
    </row>
    <row r="2688" spans="1:17" hidden="1" x14ac:dyDescent="0.3">
      <c r="A2688" t="s">
        <v>5584</v>
      </c>
      <c r="B2688" t="s">
        <v>5585</v>
      </c>
      <c r="C2688" t="str">
        <f>IFERROR(VLOOKUP(Table1[[#This Row],[Ticker]],[1]!Table2[[Symbol]:[Industry]],2,FALSE),"-")</f>
        <v>-</v>
      </c>
      <c r="D2688" t="s">
        <v>785</v>
      </c>
      <c r="E2688">
        <v>150.245</v>
      </c>
      <c r="F2688">
        <v>151</v>
      </c>
      <c r="G2688">
        <v>-14.5885791846153</v>
      </c>
      <c r="H2688">
        <v>-0.73646508837380298</v>
      </c>
      <c r="I2688">
        <v>-6.5498016340714802</v>
      </c>
      <c r="J2688">
        <v>-1.29115323183063</v>
      </c>
      <c r="K2688">
        <v>147.64077040075401</v>
      </c>
      <c r="L2688">
        <v>140.59032679383299</v>
      </c>
      <c r="M2688">
        <v>70.029383963446705</v>
      </c>
      <c r="N2688">
        <v>0.45245398773006101</v>
      </c>
      <c r="O2688">
        <v>5.1324503311258303</v>
      </c>
      <c r="P2688">
        <v>18.850846123573302</v>
      </c>
    </row>
    <row r="2689" spans="1:17" hidden="1" x14ac:dyDescent="0.3">
      <c r="A2689" t="s">
        <v>5586</v>
      </c>
      <c r="B2689" t="s">
        <v>5587</v>
      </c>
      <c r="C2689" t="str">
        <f>IFERROR(VLOOKUP(Table1[[#This Row],[Ticker]],[1]!Table2[[Symbol]:[Industry]],2,FALSE),"-")</f>
        <v>-</v>
      </c>
      <c r="D2689" t="s">
        <v>306</v>
      </c>
      <c r="E2689">
        <v>149.77435199999999</v>
      </c>
      <c r="F2689">
        <v>227.5</v>
      </c>
      <c r="G2689">
        <v>16.211660973202601</v>
      </c>
      <c r="H2689">
        <v>17.373970575253299</v>
      </c>
      <c r="I2689">
        <v>8.4063224469058806</v>
      </c>
      <c r="J2689">
        <v>17.119207357300901</v>
      </c>
      <c r="K2689">
        <v>190.35640884274801</v>
      </c>
      <c r="L2689">
        <v>173.92139722273001</v>
      </c>
      <c r="M2689">
        <v>69.339515929633393</v>
      </c>
      <c r="N2689">
        <v>3.1535183302774898</v>
      </c>
      <c r="O2689">
        <v>5.51648351648352</v>
      </c>
      <c r="P2689">
        <v>78.852201257861594</v>
      </c>
      <c r="Q2689">
        <v>8.4163762262431996E-2</v>
      </c>
    </row>
    <row r="2690" spans="1:17" hidden="1" x14ac:dyDescent="0.3">
      <c r="A2690" t="s">
        <v>5588</v>
      </c>
      <c r="B2690" t="s">
        <v>5589</v>
      </c>
      <c r="C2690" t="str">
        <f>IFERROR(VLOOKUP(Table1[[#This Row],[Ticker]],[1]!Table2[[Symbol]:[Industry]],2,FALSE),"-")</f>
        <v>-</v>
      </c>
      <c r="D2690" t="s">
        <v>632</v>
      </c>
      <c r="E2690">
        <v>149.54310359999999</v>
      </c>
      <c r="F2690">
        <v>13.85</v>
      </c>
      <c r="G2690">
        <v>61.707177469698202</v>
      </c>
      <c r="H2690">
        <v>19.403116167857501</v>
      </c>
      <c r="I2690">
        <v>14.3632761944059</v>
      </c>
      <c r="J2690">
        <v>12.4954378918709</v>
      </c>
      <c r="K2690">
        <v>10.250988786535901</v>
      </c>
      <c r="L2690">
        <v>9.7096490066855008</v>
      </c>
      <c r="M2690">
        <v>96.148668071402298</v>
      </c>
      <c r="N2690">
        <v>2.3480240447613698</v>
      </c>
      <c r="O2690">
        <v>1.08303249097472</v>
      </c>
      <c r="P2690">
        <v>96.175637393767701</v>
      </c>
      <c r="Q2690">
        <v>9.5068436025249003E-2</v>
      </c>
    </row>
    <row r="2691" spans="1:17" hidden="1" x14ac:dyDescent="0.3">
      <c r="A2691" t="s">
        <v>5590</v>
      </c>
      <c r="B2691" t="s">
        <v>5591</v>
      </c>
      <c r="C2691" t="str">
        <f>IFERROR(VLOOKUP(Table1[[#This Row],[Ticker]],[1]!Table2[[Symbol]:[Industry]],2,FALSE),"-")</f>
        <v>-</v>
      </c>
      <c r="D2691" t="s">
        <v>201</v>
      </c>
      <c r="E2691">
        <v>149.34355725</v>
      </c>
      <c r="F2691">
        <v>142.05000000000001</v>
      </c>
      <c r="G2691">
        <v>-88.198863261533205</v>
      </c>
      <c r="H2691">
        <v>-7.3939805310642503</v>
      </c>
      <c r="I2691">
        <v>-46.026454432638097</v>
      </c>
      <c r="J2691">
        <v>6.6453547046772901</v>
      </c>
      <c r="K2691">
        <v>146.53764209224599</v>
      </c>
      <c r="L2691">
        <v>186.57045621327001</v>
      </c>
      <c r="M2691">
        <v>55.478511805332403</v>
      </c>
      <c r="N2691">
        <v>1.18830409356725</v>
      </c>
      <c r="O2691">
        <v>148.50404787046801</v>
      </c>
      <c r="P2691">
        <v>32.757009345794302</v>
      </c>
      <c r="Q2691">
        <v>2.4561564739192E-2</v>
      </c>
    </row>
    <row r="2692" spans="1:17" hidden="1" x14ac:dyDescent="0.3">
      <c r="A2692" t="s">
        <v>5592</v>
      </c>
      <c r="B2692" t="s">
        <v>5593</v>
      </c>
      <c r="C2692" t="str">
        <f>IFERROR(VLOOKUP(Table1[[#This Row],[Ticker]],[1]!Table2[[Symbol]:[Industry]],2,FALSE),"-")</f>
        <v>-</v>
      </c>
      <c r="D2692" t="s">
        <v>72</v>
      </c>
      <c r="E2692">
        <v>149.24816079999999</v>
      </c>
      <c r="F2692">
        <v>577.54999999999995</v>
      </c>
      <c r="G2692">
        <v>13.867027375502101</v>
      </c>
      <c r="H2692">
        <v>17.398925545115201</v>
      </c>
      <c r="I2692">
        <v>14.709159695014099</v>
      </c>
      <c r="J2692">
        <v>2.6476612997181199</v>
      </c>
      <c r="K2692">
        <v>484.168944941196</v>
      </c>
      <c r="L2692">
        <v>453.52405029408902</v>
      </c>
      <c r="M2692">
        <v>72.860874210010095</v>
      </c>
      <c r="N2692">
        <v>2.4357763975155202</v>
      </c>
      <c r="O2692">
        <v>18.864167604536402</v>
      </c>
      <c r="P2692">
        <v>64.544159544159498</v>
      </c>
      <c r="Q2692">
        <v>4.8678269666469001E-2</v>
      </c>
    </row>
    <row r="2693" spans="1:17" hidden="1" x14ac:dyDescent="0.3">
      <c r="A2693" t="s">
        <v>5594</v>
      </c>
      <c r="B2693" t="s">
        <v>5595</v>
      </c>
      <c r="C2693" t="str">
        <f>IFERROR(VLOOKUP(Table1[[#This Row],[Ticker]],[1]!Table2[[Symbol]:[Industry]],2,FALSE),"-")</f>
        <v>-</v>
      </c>
      <c r="D2693" t="s">
        <v>473</v>
      </c>
      <c r="E2693">
        <v>148.53043044</v>
      </c>
      <c r="F2693">
        <v>48.2</v>
      </c>
      <c r="G2693">
        <v>-37.783166409474397</v>
      </c>
      <c r="H2693">
        <v>-4.5489650883737998</v>
      </c>
      <c r="I2693">
        <v>-17.538061461933101</v>
      </c>
      <c r="J2693">
        <v>-0.57125794387252604</v>
      </c>
      <c r="K2693">
        <v>47.446519338181403</v>
      </c>
      <c r="L2693">
        <v>47.097565372358403</v>
      </c>
      <c r="M2693">
        <v>57.746198990549097</v>
      </c>
      <c r="N2693">
        <v>0.99001652258833395</v>
      </c>
      <c r="O2693">
        <v>39.004149377593301</v>
      </c>
      <c r="P2693">
        <v>30.0944669365722</v>
      </c>
      <c r="Q2693">
        <v>-5.7261250769269002E-2</v>
      </c>
    </row>
    <row r="2694" spans="1:17" hidden="1" x14ac:dyDescent="0.3">
      <c r="A2694" t="s">
        <v>5596</v>
      </c>
      <c r="B2694" t="s">
        <v>5597</v>
      </c>
      <c r="C2694" t="str">
        <f>IFERROR(VLOOKUP(Table1[[#This Row],[Ticker]],[1]!Table2[[Symbol]:[Industry]],2,FALSE),"-")</f>
        <v>-</v>
      </c>
      <c r="D2694" t="s">
        <v>2879</v>
      </c>
      <c r="E2694">
        <v>147.91705920000001</v>
      </c>
      <c r="F2694">
        <v>212.4</v>
      </c>
      <c r="G2694">
        <v>74.325091134941403</v>
      </c>
      <c r="H2694">
        <v>-4.7472201858418801</v>
      </c>
      <c r="I2694">
        <v>7.4348026172545598</v>
      </c>
      <c r="J2694">
        <v>7.4122215461444796</v>
      </c>
      <c r="K2694">
        <v>198.005562942951</v>
      </c>
      <c r="L2694">
        <v>170.93429150312599</v>
      </c>
      <c r="M2694">
        <v>63.610256460010802</v>
      </c>
      <c r="N2694">
        <v>0.51037257502585998</v>
      </c>
      <c r="O2694">
        <v>29.472693032014998</v>
      </c>
      <c r="P2694">
        <v>117.846153846153</v>
      </c>
      <c r="Q2694">
        <v>0.105685267197428</v>
      </c>
    </row>
    <row r="2695" spans="1:17" hidden="1" x14ac:dyDescent="0.3">
      <c r="A2695" t="s">
        <v>5598</v>
      </c>
      <c r="B2695" t="s">
        <v>5599</v>
      </c>
      <c r="C2695" t="str">
        <f>IFERROR(VLOOKUP(Table1[[#This Row],[Ticker]],[1]!Table2[[Symbol]:[Industry]],2,FALSE),"-")</f>
        <v>-</v>
      </c>
      <c r="D2695" t="s">
        <v>514</v>
      </c>
      <c r="E2695">
        <v>147.48301182</v>
      </c>
      <c r="F2695">
        <v>146.1</v>
      </c>
      <c r="G2695">
        <v>29.903676626135098</v>
      </c>
      <c r="H2695">
        <v>16.030967398526599</v>
      </c>
      <c r="I2695">
        <v>32.455538872320602</v>
      </c>
      <c r="J2695">
        <v>1.95189737401396</v>
      </c>
      <c r="K2695">
        <v>125.060140447452</v>
      </c>
      <c r="L2695">
        <v>103.975870886526</v>
      </c>
      <c r="M2695">
        <v>80.919025560049207</v>
      </c>
      <c r="N2695">
        <v>3.02312892605954</v>
      </c>
      <c r="O2695">
        <v>2.6694045174538101</v>
      </c>
      <c r="P2695">
        <v>64.157303370786494</v>
      </c>
    </row>
    <row r="2696" spans="1:17" hidden="1" x14ac:dyDescent="0.3">
      <c r="A2696" t="s">
        <v>5600</v>
      </c>
      <c r="B2696" t="s">
        <v>5601</v>
      </c>
      <c r="C2696" t="str">
        <f>IFERROR(VLOOKUP(Table1[[#This Row],[Ticker]],[1]!Table2[[Symbol]:[Industry]],2,FALSE),"-")</f>
        <v>-</v>
      </c>
      <c r="D2696" t="s">
        <v>971</v>
      </c>
      <c r="E2696">
        <v>147.47989874999999</v>
      </c>
      <c r="F2696">
        <v>72.209999999999994</v>
      </c>
      <c r="G2696">
        <v>50.6692452428655</v>
      </c>
      <c r="H2696">
        <v>-17.658454246987901</v>
      </c>
      <c r="I2696">
        <v>0.87250678160232198</v>
      </c>
      <c r="J2696">
        <v>-0.57686751754492305</v>
      </c>
      <c r="K2696">
        <v>70.858725149737694</v>
      </c>
      <c r="L2696">
        <v>60.966046720016202</v>
      </c>
      <c r="M2696">
        <v>58.7951219951442</v>
      </c>
      <c r="N2696">
        <v>0.70718787240713898</v>
      </c>
      <c r="O2696">
        <v>20.481927710843301</v>
      </c>
      <c r="P2696">
        <v>90.0263157894736</v>
      </c>
      <c r="Q2696">
        <v>9.0893203523272001E-2</v>
      </c>
    </row>
    <row r="2697" spans="1:17" hidden="1" x14ac:dyDescent="0.3">
      <c r="A2697" t="s">
        <v>5602</v>
      </c>
      <c r="B2697" t="s">
        <v>5603</v>
      </c>
      <c r="C2697" t="str">
        <f>IFERROR(VLOOKUP(Table1[[#This Row],[Ticker]],[1]!Table2[[Symbol]:[Industry]],2,FALSE),"-")</f>
        <v>-</v>
      </c>
      <c r="D2697" t="s">
        <v>971</v>
      </c>
      <c r="E2697">
        <v>146.43</v>
      </c>
      <c r="F2697">
        <v>97.62</v>
      </c>
      <c r="G2697">
        <v>49.823980195930197</v>
      </c>
      <c r="H2697">
        <v>35.092918797882099</v>
      </c>
      <c r="I2697">
        <v>11.84613434723</v>
      </c>
      <c r="J2697">
        <v>29.576426676845099</v>
      </c>
      <c r="K2697">
        <v>78.671806938373507</v>
      </c>
      <c r="L2697">
        <v>74.584635144426798</v>
      </c>
      <c r="M2697">
        <v>78.249930606769595</v>
      </c>
      <c r="N2697">
        <v>1.8852489397160599</v>
      </c>
      <c r="O2697">
        <v>7.5599262446219999</v>
      </c>
      <c r="P2697">
        <v>85.413105413105399</v>
      </c>
      <c r="Q2697">
        <v>3.5750645055671999E-2</v>
      </c>
    </row>
    <row r="2698" spans="1:17" hidden="1" x14ac:dyDescent="0.3">
      <c r="A2698" t="s">
        <v>5604</v>
      </c>
      <c r="B2698" t="s">
        <v>5605</v>
      </c>
      <c r="C2698" t="str">
        <f>IFERROR(VLOOKUP(Table1[[#This Row],[Ticker]],[1]!Table2[[Symbol]:[Industry]],2,FALSE),"-")</f>
        <v>-</v>
      </c>
      <c r="D2698" t="s">
        <v>46</v>
      </c>
      <c r="E2698">
        <v>146.30000000000001</v>
      </c>
      <c r="F2698">
        <v>58.52</v>
      </c>
      <c r="G2698">
        <v>63.598790697410998</v>
      </c>
      <c r="H2698">
        <v>5.68481916847756</v>
      </c>
      <c r="I2698">
        <v>-46.501848966455803</v>
      </c>
      <c r="J2698">
        <v>20.811210780104101</v>
      </c>
      <c r="K2698">
        <v>48.981299876887</v>
      </c>
      <c r="L2698">
        <v>47.785203900056402</v>
      </c>
      <c r="M2698">
        <v>84.9264734684308</v>
      </c>
      <c r="N2698">
        <v>1.9282321899736099</v>
      </c>
      <c r="O2698">
        <v>58.612440191387499</v>
      </c>
      <c r="P2698">
        <v>176.95220066256499</v>
      </c>
      <c r="Q2698">
        <v>0.19451968223260499</v>
      </c>
    </row>
    <row r="2699" spans="1:17" hidden="1" x14ac:dyDescent="0.3">
      <c r="A2699" t="s">
        <v>5606</v>
      </c>
      <c r="B2699" t="s">
        <v>5607</v>
      </c>
      <c r="C2699" t="str">
        <f>IFERROR(VLOOKUP(Table1[[#This Row],[Ticker]],[1]!Table2[[Symbol]:[Industry]],2,FALSE),"-")</f>
        <v>-</v>
      </c>
      <c r="D2699" t="s">
        <v>412</v>
      </c>
      <c r="E2699">
        <v>146.21924235999899</v>
      </c>
      <c r="F2699">
        <v>211.7</v>
      </c>
      <c r="G2699">
        <v>129.38989794920801</v>
      </c>
      <c r="H2699">
        <v>26.0300019774944</v>
      </c>
      <c r="I2699">
        <v>65.948845040455495</v>
      </c>
      <c r="J2699">
        <v>2.6106872589668999</v>
      </c>
      <c r="K2699">
        <v>203.11922956039601</v>
      </c>
      <c r="L2699">
        <v>173.77696169899599</v>
      </c>
      <c r="M2699">
        <v>68.384553012928805</v>
      </c>
      <c r="N2699">
        <v>1.6636984687867999</v>
      </c>
      <c r="O2699">
        <v>31.4359943316013</v>
      </c>
      <c r="P2699">
        <v>218.202314745227</v>
      </c>
      <c r="Q2699">
        <v>6.2833982574016997E-2</v>
      </c>
    </row>
    <row r="2700" spans="1:17" hidden="1" x14ac:dyDescent="0.3">
      <c r="A2700" t="s">
        <v>5608</v>
      </c>
      <c r="B2700" t="s">
        <v>5609</v>
      </c>
      <c r="C2700" t="str">
        <f>IFERROR(VLOOKUP(Table1[[#This Row],[Ticker]],[1]!Table2[[Symbol]:[Industry]],2,FALSE),"-")</f>
        <v>-</v>
      </c>
      <c r="D2700" t="s">
        <v>127</v>
      </c>
      <c r="E2700">
        <v>146.095699475</v>
      </c>
      <c r="F2700">
        <v>3.67</v>
      </c>
      <c r="G2700">
        <v>30.40625397649</v>
      </c>
      <c r="H2700">
        <v>-6.1073090781436203</v>
      </c>
      <c r="I2700">
        <v>-6.9372552282733597</v>
      </c>
      <c r="J2700">
        <v>-1.8287876404327801</v>
      </c>
      <c r="K2700">
        <v>3.7783973808148601</v>
      </c>
      <c r="L2700">
        <v>3.4449838966524999</v>
      </c>
      <c r="M2700">
        <v>42.532297717480297</v>
      </c>
      <c r="N2700">
        <v>0.60046250886280494</v>
      </c>
      <c r="O2700">
        <v>44.141689373296998</v>
      </c>
      <c r="P2700">
        <v>90.155440414507694</v>
      </c>
      <c r="Q2700">
        <v>8.9989900100357997E-2</v>
      </c>
    </row>
    <row r="2701" spans="1:17" hidden="1" x14ac:dyDescent="0.3">
      <c r="A2701" t="s">
        <v>5610</v>
      </c>
      <c r="B2701" t="s">
        <v>5611</v>
      </c>
      <c r="C2701" t="str">
        <f>IFERROR(VLOOKUP(Table1[[#This Row],[Ticker]],[1]!Table2[[Symbol]:[Industry]],2,FALSE),"-")</f>
        <v>-</v>
      </c>
      <c r="D2701" t="s">
        <v>368</v>
      </c>
      <c r="E2701">
        <v>145.97999999999999</v>
      </c>
      <c r="F2701">
        <v>364.95</v>
      </c>
      <c r="G2701">
        <v>130.45094995042601</v>
      </c>
      <c r="H2701">
        <v>-4.4435890989278901</v>
      </c>
      <c r="I2701">
        <v>138.98871118333301</v>
      </c>
      <c r="J2701">
        <v>-1.3048518619676199</v>
      </c>
      <c r="K2701">
        <v>306.38738165157599</v>
      </c>
      <c r="M2701">
        <v>49.555585744956403</v>
      </c>
      <c r="N2701">
        <v>0.30246913580246898</v>
      </c>
      <c r="O2701">
        <v>4.1238525825455499</v>
      </c>
      <c r="P2701">
        <v>180.730769230769</v>
      </c>
    </row>
    <row r="2702" spans="1:17" hidden="1" x14ac:dyDescent="0.3">
      <c r="A2702" t="s">
        <v>5612</v>
      </c>
      <c r="B2702" t="s">
        <v>5613</v>
      </c>
      <c r="C2702" t="str">
        <f>IFERROR(VLOOKUP(Table1[[#This Row],[Ticker]],[1]!Table2[[Symbol]:[Industry]],2,FALSE),"-")</f>
        <v>-</v>
      </c>
      <c r="D2702" t="s">
        <v>561</v>
      </c>
      <c r="E2702">
        <v>145.92303896999999</v>
      </c>
      <c r="F2702">
        <v>102.95</v>
      </c>
      <c r="G2702">
        <v>-60.294943946323599</v>
      </c>
      <c r="H2702">
        <v>-2.35683545874417</v>
      </c>
      <c r="I2702">
        <v>-39.112666648122399</v>
      </c>
      <c r="J2702">
        <v>3.38864972383438</v>
      </c>
      <c r="K2702">
        <v>107.831654728538</v>
      </c>
      <c r="L2702">
        <v>113.420310772042</v>
      </c>
      <c r="M2702">
        <v>46.347248287327702</v>
      </c>
      <c r="N2702">
        <v>0.89008662175168396</v>
      </c>
      <c r="O2702">
        <v>75.813501699854299</v>
      </c>
      <c r="P2702">
        <v>10.106951871657699</v>
      </c>
    </row>
    <row r="2703" spans="1:17" hidden="1" x14ac:dyDescent="0.3">
      <c r="A2703" t="s">
        <v>5614</v>
      </c>
      <c r="B2703" t="s">
        <v>5615</v>
      </c>
      <c r="C2703" t="str">
        <f>IFERROR(VLOOKUP(Table1[[#This Row],[Ticker]],[1]!Table2[[Symbol]:[Industry]],2,FALSE),"-")</f>
        <v>-</v>
      </c>
      <c r="D2703" t="s">
        <v>139</v>
      </c>
      <c r="E2703">
        <v>145.88756910000001</v>
      </c>
      <c r="F2703">
        <v>567</v>
      </c>
      <c r="G2703">
        <v>-14.810609175314299</v>
      </c>
      <c r="H2703">
        <v>-5.4910268976773198</v>
      </c>
      <c r="I2703">
        <v>-16.247767158256</v>
      </c>
      <c r="J2703">
        <v>-5.4297978257261299</v>
      </c>
      <c r="K2703">
        <v>582.81240991481297</v>
      </c>
      <c r="L2703">
        <v>558.80336184391399</v>
      </c>
      <c r="M2703">
        <v>47.534073040046799</v>
      </c>
      <c r="N2703">
        <v>0.23198119036728501</v>
      </c>
      <c r="O2703">
        <v>41.093474426807703</v>
      </c>
      <c r="P2703">
        <v>34.360189573459699</v>
      </c>
      <c r="Q2703">
        <v>7.1306397458008E-2</v>
      </c>
    </row>
    <row r="2704" spans="1:17" hidden="1" x14ac:dyDescent="0.3">
      <c r="A2704" t="s">
        <v>5616</v>
      </c>
      <c r="B2704" t="s">
        <v>5617</v>
      </c>
      <c r="C2704" t="str">
        <f>IFERROR(VLOOKUP(Table1[[#This Row],[Ticker]],[1]!Table2[[Symbol]:[Industry]],2,FALSE),"-")</f>
        <v>-</v>
      </c>
      <c r="D2704" t="s">
        <v>303</v>
      </c>
      <c r="E2704">
        <v>145.50342499999999</v>
      </c>
      <c r="F2704">
        <v>64.599999999999994</v>
      </c>
      <c r="G2704">
        <v>-29.855754757134399</v>
      </c>
      <c r="M2704">
        <v>99.999992872253003</v>
      </c>
      <c r="N2704">
        <v>1</v>
      </c>
      <c r="O2704">
        <v>0</v>
      </c>
      <c r="P2704">
        <v>0</v>
      </c>
    </row>
    <row r="2705" spans="1:17" hidden="1" x14ac:dyDescent="0.3">
      <c r="A2705" t="s">
        <v>5618</v>
      </c>
      <c r="B2705" t="s">
        <v>5619</v>
      </c>
      <c r="C2705" t="str">
        <f>IFERROR(VLOOKUP(Table1[[#This Row],[Ticker]],[1]!Table2[[Symbol]:[Industry]],2,FALSE),"-")</f>
        <v>-</v>
      </c>
      <c r="D2705" t="s">
        <v>785</v>
      </c>
      <c r="E2705">
        <v>145.11831559500001</v>
      </c>
      <c r="F2705">
        <v>132.15</v>
      </c>
      <c r="G2705">
        <v>181.738448141416</v>
      </c>
      <c r="H2705">
        <v>-1.50710729020867</v>
      </c>
      <c r="I2705">
        <v>60.496959025336501</v>
      </c>
      <c r="J2705">
        <v>-1.8793885259482901</v>
      </c>
      <c r="K2705">
        <v>127.723974140305</v>
      </c>
      <c r="L2705">
        <v>90.240275497872403</v>
      </c>
      <c r="M2705">
        <v>41.603888239048402</v>
      </c>
      <c r="N2705">
        <v>1.1001139043970201</v>
      </c>
      <c r="O2705">
        <v>13.4317063942489</v>
      </c>
      <c r="P2705">
        <v>271.10362257792701</v>
      </c>
      <c r="Q2705">
        <v>0.124782671340246</v>
      </c>
    </row>
    <row r="2706" spans="1:17" hidden="1" x14ac:dyDescent="0.3">
      <c r="A2706" t="s">
        <v>5620</v>
      </c>
      <c r="B2706" t="s">
        <v>5621</v>
      </c>
      <c r="C2706" t="str">
        <f>IFERROR(VLOOKUP(Table1[[#This Row],[Ticker]],[1]!Table2[[Symbol]:[Industry]],2,FALSE),"-")</f>
        <v>-</v>
      </c>
      <c r="D2706" t="s">
        <v>632</v>
      </c>
      <c r="E2706">
        <v>144.894204</v>
      </c>
      <c r="F2706">
        <v>1.84</v>
      </c>
      <c r="G2706">
        <v>-85.407127306153996</v>
      </c>
      <c r="H2706">
        <v>-1.21380958422457</v>
      </c>
      <c r="I2706">
        <v>-34.446318195100702</v>
      </c>
      <c r="J2706">
        <v>23.462598033933801</v>
      </c>
      <c r="K2706">
        <v>1.5927497632546901</v>
      </c>
      <c r="L2706">
        <v>2.16037094485154</v>
      </c>
      <c r="M2706">
        <v>78.866501456766301</v>
      </c>
      <c r="N2706">
        <v>0.87354951739995201</v>
      </c>
      <c r="O2706">
        <v>138.47755505364199</v>
      </c>
      <c r="P2706">
        <v>43.939855735040098</v>
      </c>
      <c r="Q2706">
        <v>-5.3426276793279E-2</v>
      </c>
    </row>
    <row r="2707" spans="1:17" hidden="1" x14ac:dyDescent="0.3">
      <c r="A2707" t="s">
        <v>5622</v>
      </c>
      <c r="B2707" t="s">
        <v>5623</v>
      </c>
      <c r="C2707" t="str">
        <f>IFERROR(VLOOKUP(Table1[[#This Row],[Ticker]],[1]!Table2[[Symbol]:[Industry]],2,FALSE),"-")</f>
        <v>-</v>
      </c>
      <c r="D2707" t="s">
        <v>632</v>
      </c>
      <c r="E2707">
        <v>144.434291352</v>
      </c>
      <c r="F2707">
        <v>4.8099999999999996</v>
      </c>
      <c r="G2707">
        <v>76.177510223498899</v>
      </c>
      <c r="H2707">
        <v>-23.030487705498199</v>
      </c>
      <c r="I2707">
        <v>-3.3827621708984701</v>
      </c>
      <c r="J2707">
        <v>2.37263987161763</v>
      </c>
      <c r="K2707">
        <v>4.6092324023260396</v>
      </c>
      <c r="L2707">
        <v>3.88222085774373</v>
      </c>
      <c r="M2707">
        <v>45.225700317323501</v>
      </c>
      <c r="N2707">
        <v>0.29153758454957002</v>
      </c>
      <c r="O2707">
        <v>28.6902286902287</v>
      </c>
      <c r="P2707">
        <v>117.479557479557</v>
      </c>
      <c r="Q2707">
        <v>-4.1144753889224998E-2</v>
      </c>
    </row>
    <row r="2708" spans="1:17" hidden="1" x14ac:dyDescent="0.3">
      <c r="A2708" t="s">
        <v>5624</v>
      </c>
      <c r="B2708" t="s">
        <v>5625</v>
      </c>
      <c r="C2708" t="str">
        <f>IFERROR(VLOOKUP(Table1[[#This Row],[Ticker]],[1]!Table2[[Symbol]:[Industry]],2,FALSE),"-")</f>
        <v>-</v>
      </c>
      <c r="D2708" t="s">
        <v>262</v>
      </c>
      <c r="E2708">
        <v>144.39537999999999</v>
      </c>
      <c r="F2708">
        <v>176.35</v>
      </c>
      <c r="G2708">
        <v>151.18010181656999</v>
      </c>
      <c r="H2708">
        <v>3.5886882858593299</v>
      </c>
      <c r="I2708">
        <v>83.833102595116699</v>
      </c>
      <c r="J2708">
        <v>20.173132482454999</v>
      </c>
      <c r="K2708">
        <v>137.88005133237399</v>
      </c>
      <c r="L2708">
        <v>110.547606887271</v>
      </c>
      <c r="M2708">
        <v>83.3596170170579</v>
      </c>
      <c r="N2708">
        <v>1.6285394188109701</v>
      </c>
      <c r="O2708">
        <v>11.1426141196484</v>
      </c>
      <c r="P2708">
        <v>193.916666666666</v>
      </c>
      <c r="Q2708">
        <v>0.17362175955591799</v>
      </c>
    </row>
    <row r="2709" spans="1:17" hidden="1" x14ac:dyDescent="0.3">
      <c r="A2709" t="s">
        <v>5626</v>
      </c>
      <c r="B2709" t="s">
        <v>5627</v>
      </c>
      <c r="C2709" t="str">
        <f>IFERROR(VLOOKUP(Table1[[#This Row],[Ticker]],[1]!Table2[[Symbol]:[Industry]],2,FALSE),"-")</f>
        <v>-</v>
      </c>
      <c r="D2709" t="s">
        <v>262</v>
      </c>
      <c r="E2709">
        <v>144.37131149999999</v>
      </c>
      <c r="F2709">
        <v>399.75</v>
      </c>
      <c r="G2709">
        <v>-15.45564035702</v>
      </c>
      <c r="H2709">
        <v>10.4544716344778</v>
      </c>
      <c r="I2709">
        <v>1.77500102810185</v>
      </c>
      <c r="J2709">
        <v>-0.19832569760127799</v>
      </c>
      <c r="K2709">
        <v>376.65795162449098</v>
      </c>
      <c r="L2709">
        <v>360.06357340679699</v>
      </c>
      <c r="M2709">
        <v>66.351171100405395</v>
      </c>
      <c r="N2709">
        <v>1.1931551536656499</v>
      </c>
      <c r="O2709">
        <v>11.2945590994371</v>
      </c>
      <c r="P2709">
        <v>42.007104795737099</v>
      </c>
      <c r="Q2709">
        <v>4.2066020134800999E-2</v>
      </c>
    </row>
    <row r="2710" spans="1:17" hidden="1" x14ac:dyDescent="0.3">
      <c r="A2710" t="s">
        <v>5628</v>
      </c>
      <c r="B2710" t="s">
        <v>5629</v>
      </c>
      <c r="C2710" t="str">
        <f>IFERROR(VLOOKUP(Table1[[#This Row],[Ticker]],[1]!Table2[[Symbol]:[Industry]],2,FALSE),"-")</f>
        <v>-</v>
      </c>
      <c r="D2710" t="s">
        <v>262</v>
      </c>
      <c r="E2710">
        <v>144.3546</v>
      </c>
      <c r="F2710">
        <v>129.35</v>
      </c>
      <c r="G2710">
        <v>-28.801067257134399</v>
      </c>
      <c r="H2710">
        <v>-6.6521576140556897</v>
      </c>
      <c r="I2710">
        <v>-6.9364304976657198</v>
      </c>
      <c r="J2710">
        <v>2.2969902939104099</v>
      </c>
      <c r="K2710">
        <v>134.24151463310801</v>
      </c>
      <c r="L2710">
        <v>131.63698353262399</v>
      </c>
      <c r="M2710">
        <v>45.208481969961397</v>
      </c>
      <c r="N2710">
        <v>0.45310161055599701</v>
      </c>
      <c r="O2710">
        <v>27.5222265172013</v>
      </c>
      <c r="P2710">
        <v>38.936627282491898</v>
      </c>
      <c r="Q2710">
        <v>7.8170363262210996E-2</v>
      </c>
    </row>
    <row r="2711" spans="1:17" hidden="1" x14ac:dyDescent="0.3">
      <c r="A2711" t="s">
        <v>5630</v>
      </c>
      <c r="B2711" t="s">
        <v>5631</v>
      </c>
      <c r="C2711" t="str">
        <f>IFERROR(VLOOKUP(Table1[[#This Row],[Ticker]],[1]!Table2[[Symbol]:[Industry]],2,FALSE),"-")</f>
        <v>-</v>
      </c>
      <c r="D2711" t="s">
        <v>632</v>
      </c>
      <c r="E2711">
        <v>144.24176249999999</v>
      </c>
      <c r="F2711">
        <v>267.3</v>
      </c>
      <c r="G2711">
        <v>134.7977105894</v>
      </c>
      <c r="H2711">
        <v>-10.323636702157501</v>
      </c>
      <c r="I2711">
        <v>34.328758981216701</v>
      </c>
      <c r="J2711">
        <v>0.377751429592735</v>
      </c>
      <c r="K2711">
        <v>278.65946538432399</v>
      </c>
      <c r="L2711">
        <v>219.274631315443</v>
      </c>
      <c r="M2711">
        <v>53.331378990394299</v>
      </c>
      <c r="N2711">
        <v>0.12060317448873201</v>
      </c>
      <c r="O2711">
        <v>69.494949494949495</v>
      </c>
      <c r="P2711">
        <v>172.75510204081601</v>
      </c>
      <c r="Q2711">
        <v>9.0504934963750006E-2</v>
      </c>
    </row>
    <row r="2712" spans="1:17" hidden="1" x14ac:dyDescent="0.3">
      <c r="A2712" t="s">
        <v>5632</v>
      </c>
      <c r="B2712" t="s">
        <v>5633</v>
      </c>
      <c r="C2712" t="str">
        <f>IFERROR(VLOOKUP(Table1[[#This Row],[Ticker]],[1]!Table2[[Symbol]:[Industry]],2,FALSE),"-")</f>
        <v>-</v>
      </c>
      <c r="D2712" t="s">
        <v>3271</v>
      </c>
      <c r="E2712">
        <v>144.22067100000001</v>
      </c>
      <c r="F2712">
        <v>94.2</v>
      </c>
      <c r="G2712">
        <v>42.010692971382198</v>
      </c>
      <c r="H2712">
        <v>-1.06834644079032</v>
      </c>
      <c r="I2712">
        <v>70.960588473388</v>
      </c>
      <c r="J2712">
        <v>7.2964173896382798</v>
      </c>
      <c r="K2712">
        <v>81.101707714384801</v>
      </c>
      <c r="L2712">
        <v>66.514476102776001</v>
      </c>
      <c r="M2712">
        <v>62.3410019727948</v>
      </c>
      <c r="N2712">
        <v>0.52726324651969603</v>
      </c>
      <c r="O2712">
        <v>18.481953290870401</v>
      </c>
      <c r="P2712">
        <v>98.190616452766605</v>
      </c>
      <c r="Q2712">
        <v>0.14679835227316201</v>
      </c>
    </row>
    <row r="2713" spans="1:17" hidden="1" x14ac:dyDescent="0.3">
      <c r="A2713" t="s">
        <v>5634</v>
      </c>
      <c r="B2713" t="s">
        <v>5635</v>
      </c>
      <c r="C2713" t="str">
        <f>IFERROR(VLOOKUP(Table1[[#This Row],[Ticker]],[1]!Table2[[Symbol]:[Industry]],2,FALSE),"-")</f>
        <v>-</v>
      </c>
      <c r="D2713" t="s">
        <v>971</v>
      </c>
      <c r="E2713">
        <v>144.096</v>
      </c>
      <c r="F2713">
        <v>228</v>
      </c>
      <c r="G2713">
        <v>-6.6125115138911603</v>
      </c>
      <c r="H2713">
        <v>21.4794440025352</v>
      </c>
      <c r="I2713">
        <v>4.2221329339966402</v>
      </c>
      <c r="J2713">
        <v>18.175661541843301</v>
      </c>
      <c r="K2713">
        <v>185.86500597230699</v>
      </c>
      <c r="L2713">
        <v>182.492047850803</v>
      </c>
      <c r="M2713">
        <v>80.432495084158305</v>
      </c>
      <c r="N2713">
        <v>2.4219861966359399</v>
      </c>
      <c r="O2713">
        <v>1.7543859649122799</v>
      </c>
      <c r="P2713">
        <v>58.278375564040203</v>
      </c>
      <c r="Q2713">
        <v>-3.1898245367203003E-2</v>
      </c>
    </row>
    <row r="2714" spans="1:17" hidden="1" x14ac:dyDescent="0.3">
      <c r="A2714" t="s">
        <v>5636</v>
      </c>
      <c r="B2714" t="s">
        <v>5637</v>
      </c>
      <c r="C2714" t="str">
        <f>IFERROR(VLOOKUP(Table1[[#This Row],[Ticker]],[1]!Table2[[Symbol]:[Industry]],2,FALSE),"-")</f>
        <v>-</v>
      </c>
      <c r="D2714" t="s">
        <v>2598</v>
      </c>
      <c r="E2714">
        <v>143.58806791999999</v>
      </c>
      <c r="F2714">
        <v>17.38</v>
      </c>
      <c r="G2714">
        <v>11.330272862686799</v>
      </c>
      <c r="H2714">
        <v>45.307305955397197</v>
      </c>
      <c r="I2714">
        <v>25.0169640933286</v>
      </c>
      <c r="J2714">
        <v>-5.0092442418195198</v>
      </c>
      <c r="K2714">
        <v>13.3634260547301</v>
      </c>
      <c r="L2714">
        <v>12.302944690857</v>
      </c>
      <c r="M2714">
        <v>83.218112864646599</v>
      </c>
      <c r="N2714">
        <v>3.20240254126516</v>
      </c>
      <c r="O2714">
        <v>13.578826237054001</v>
      </c>
      <c r="P2714">
        <v>83.720930232558104</v>
      </c>
      <c r="Q2714">
        <v>0.180336568982332</v>
      </c>
    </row>
    <row r="2715" spans="1:17" hidden="1" x14ac:dyDescent="0.3">
      <c r="A2715" t="s">
        <v>5638</v>
      </c>
      <c r="B2715" t="s">
        <v>5639</v>
      </c>
      <c r="C2715" t="str">
        <f>IFERROR(VLOOKUP(Table1[[#This Row],[Ticker]],[1]!Table2[[Symbol]:[Industry]],2,FALSE),"-")</f>
        <v>-</v>
      </c>
      <c r="D2715" t="s">
        <v>669</v>
      </c>
      <c r="E2715">
        <v>143.584965219</v>
      </c>
      <c r="F2715">
        <v>3.03</v>
      </c>
      <c r="G2715">
        <v>-15.516132115624901</v>
      </c>
      <c r="H2715">
        <v>-8.0535382591054994</v>
      </c>
      <c r="I2715">
        <v>-26.129515417651699</v>
      </c>
      <c r="J2715">
        <v>-4.4758666076268101</v>
      </c>
      <c r="K2715">
        <v>3.13339686865837</v>
      </c>
      <c r="L2715">
        <v>3.03455723738234</v>
      </c>
      <c r="M2715">
        <v>36.841350703492303</v>
      </c>
      <c r="N2715">
        <v>0.177880568833654</v>
      </c>
      <c r="O2715">
        <v>38.613861386138602</v>
      </c>
      <c r="P2715">
        <v>31.739130434782599</v>
      </c>
      <c r="Q2715">
        <v>3.9780994140717001E-2</v>
      </c>
    </row>
    <row r="2716" spans="1:17" hidden="1" x14ac:dyDescent="0.3">
      <c r="A2716" t="s">
        <v>5640</v>
      </c>
      <c r="B2716" t="s">
        <v>5641</v>
      </c>
      <c r="C2716" t="str">
        <f>IFERROR(VLOOKUP(Table1[[#This Row],[Ticker]],[1]!Table2[[Symbol]:[Industry]],2,FALSE),"-")</f>
        <v>-</v>
      </c>
      <c r="D2716" t="s">
        <v>1848</v>
      </c>
      <c r="E2716">
        <v>143.420568</v>
      </c>
      <c r="F2716">
        <v>96.56</v>
      </c>
      <c r="G2716">
        <v>1219.50142802654</v>
      </c>
      <c r="H2716">
        <v>47.672376422834802</v>
      </c>
      <c r="I2716">
        <v>57.749188402799703</v>
      </c>
      <c r="J2716">
        <v>6.9278682587957796</v>
      </c>
      <c r="K2716">
        <v>69.481918750137098</v>
      </c>
      <c r="L2716">
        <v>51.033778850802797</v>
      </c>
      <c r="M2716">
        <v>99.041959846084794</v>
      </c>
      <c r="N2716">
        <v>0.77976549380593996</v>
      </c>
      <c r="O2716">
        <v>0</v>
      </c>
      <c r="P2716">
        <v>1320</v>
      </c>
      <c r="Q2716">
        <v>0.22607292901645901</v>
      </c>
    </row>
    <row r="2717" spans="1:17" hidden="1" x14ac:dyDescent="0.3">
      <c r="A2717" t="s">
        <v>5642</v>
      </c>
      <c r="B2717" t="s">
        <v>5643</v>
      </c>
      <c r="C2717" t="str">
        <f>IFERROR(VLOOKUP(Table1[[#This Row],[Ticker]],[1]!Table2[[Symbol]:[Industry]],2,FALSE),"-")</f>
        <v>-</v>
      </c>
      <c r="D2717" t="s">
        <v>226</v>
      </c>
      <c r="E2717">
        <v>143.0376</v>
      </c>
      <c r="F2717">
        <v>139.25</v>
      </c>
      <c r="G2717">
        <v>46.969642068262402</v>
      </c>
      <c r="H2717">
        <v>-3.1502581918220698</v>
      </c>
      <c r="I2717">
        <v>-38.235703347368997</v>
      </c>
      <c r="J2717">
        <v>-0.21972466040206601</v>
      </c>
      <c r="K2717">
        <v>146.74236053087199</v>
      </c>
      <c r="L2717">
        <v>153.46598723480801</v>
      </c>
      <c r="M2717">
        <v>36.1271997792295</v>
      </c>
      <c r="N2717">
        <v>0.55791583166332603</v>
      </c>
      <c r="O2717">
        <v>99.892280071813303</v>
      </c>
      <c r="P2717">
        <v>114.230769230769</v>
      </c>
    </row>
    <row r="2718" spans="1:17" hidden="1" x14ac:dyDescent="0.3">
      <c r="A2718" t="s">
        <v>5644</v>
      </c>
      <c r="B2718" t="s">
        <v>5645</v>
      </c>
      <c r="C2718" t="str">
        <f>IFERROR(VLOOKUP(Table1[[#This Row],[Ticker]],[1]!Table2[[Symbol]:[Industry]],2,FALSE),"-")</f>
        <v>-</v>
      </c>
      <c r="E2718">
        <v>143.01075817</v>
      </c>
      <c r="F2718">
        <v>138.94999999999999</v>
      </c>
      <c r="G2718">
        <v>-30.711980229842201</v>
      </c>
      <c r="H2718">
        <v>-7.1399156524082903</v>
      </c>
      <c r="I2718">
        <v>-12.5928748248151</v>
      </c>
      <c r="J2718">
        <v>2.9586619935943399</v>
      </c>
      <c r="K2718">
        <v>133.510915766133</v>
      </c>
      <c r="L2718">
        <v>135.45537745551999</v>
      </c>
      <c r="M2718">
        <v>53.401644828854799</v>
      </c>
      <c r="N2718">
        <v>1.0793665774765899</v>
      </c>
      <c r="O2718">
        <v>21.374595178121599</v>
      </c>
      <c r="P2718">
        <v>27.418615314076099</v>
      </c>
      <c r="Q2718">
        <v>0.110500864981516</v>
      </c>
    </row>
    <row r="2719" spans="1:17" hidden="1" x14ac:dyDescent="0.3">
      <c r="A2719" t="s">
        <v>5646</v>
      </c>
      <c r="B2719" t="s">
        <v>5647</v>
      </c>
      <c r="C2719" t="str">
        <f>IFERROR(VLOOKUP(Table1[[#This Row],[Ticker]],[1]!Table2[[Symbol]:[Industry]],2,FALSE),"-")</f>
        <v>-</v>
      </c>
      <c r="D2719" t="s">
        <v>632</v>
      </c>
      <c r="E2719">
        <v>142.97963185999899</v>
      </c>
      <c r="F2719">
        <v>49.66</v>
      </c>
      <c r="G2719">
        <v>22.709529421052999</v>
      </c>
      <c r="H2719">
        <v>10.050051765558701</v>
      </c>
      <c r="I2719">
        <v>16.4538024348468</v>
      </c>
      <c r="J2719">
        <v>-4.10999809680205</v>
      </c>
      <c r="K2719">
        <v>47.6525105056838</v>
      </c>
      <c r="L2719">
        <v>40.4037944223005</v>
      </c>
      <c r="M2719">
        <v>41.540457601283997</v>
      </c>
      <c r="N2719">
        <v>0.14062478074225601</v>
      </c>
      <c r="O2719">
        <v>34.111961337092197</v>
      </c>
      <c r="P2719">
        <v>71.241379310344797</v>
      </c>
      <c r="Q2719">
        <v>-5.887297145224E-3</v>
      </c>
    </row>
    <row r="2720" spans="1:17" hidden="1" x14ac:dyDescent="0.3">
      <c r="A2720" t="s">
        <v>5648</v>
      </c>
      <c r="B2720" t="s">
        <v>5649</v>
      </c>
      <c r="C2720" t="str">
        <f>IFERROR(VLOOKUP(Table1[[#This Row],[Ticker]],[1]!Table2[[Symbol]:[Industry]],2,FALSE),"-")</f>
        <v>-</v>
      </c>
      <c r="D2720" t="s">
        <v>743</v>
      </c>
      <c r="E2720">
        <v>142.89995898000001</v>
      </c>
      <c r="F2720">
        <v>87.48</v>
      </c>
      <c r="G2720">
        <v>-3.73118728308595</v>
      </c>
      <c r="H2720">
        <v>-5.9004989625378097E-2</v>
      </c>
      <c r="I2720">
        <v>-1.0338518267111101</v>
      </c>
      <c r="J2720">
        <v>-0.67146078289787803</v>
      </c>
      <c r="K2720">
        <v>85.504767315088202</v>
      </c>
      <c r="L2720">
        <v>79.990941735149704</v>
      </c>
      <c r="M2720">
        <v>66.033807332126898</v>
      </c>
      <c r="N2720">
        <v>0.78587240042298201</v>
      </c>
      <c r="O2720">
        <v>1.73754000914494</v>
      </c>
      <c r="P2720">
        <v>50.567986230636798</v>
      </c>
      <c r="Q2720">
        <v>1.9804733760708002E-2</v>
      </c>
    </row>
    <row r="2721" spans="1:17" hidden="1" x14ac:dyDescent="0.3">
      <c r="A2721" t="s">
        <v>5650</v>
      </c>
      <c r="B2721" t="s">
        <v>5651</v>
      </c>
      <c r="C2721" t="str">
        <f>IFERROR(VLOOKUP(Table1[[#This Row],[Ticker]],[1]!Table2[[Symbol]:[Industry]],2,FALSE),"-")</f>
        <v>-</v>
      </c>
      <c r="D2721" t="s">
        <v>306</v>
      </c>
      <c r="E2721">
        <v>142.75399999999999</v>
      </c>
      <c r="F2721">
        <v>400</v>
      </c>
      <c r="G2721">
        <v>506.58020387452802</v>
      </c>
      <c r="H2721">
        <v>11.484369978903199</v>
      </c>
      <c r="I2721">
        <v>329.77693211711397</v>
      </c>
      <c r="J2721">
        <v>-5.2560155300262599</v>
      </c>
      <c r="K2721">
        <v>327.88172089470601</v>
      </c>
      <c r="L2721">
        <v>186.408835040534</v>
      </c>
      <c r="M2721">
        <v>48.519977049356797</v>
      </c>
      <c r="N2721">
        <v>0.63407294485308097</v>
      </c>
      <c r="O2721">
        <v>7.4</v>
      </c>
      <c r="P2721">
        <v>782.61253309796996</v>
      </c>
      <c r="Q2721">
        <v>0.224399648132423</v>
      </c>
    </row>
    <row r="2722" spans="1:17" hidden="1" x14ac:dyDescent="0.3">
      <c r="A2722" t="s">
        <v>5652</v>
      </c>
      <c r="B2722" t="s">
        <v>5653</v>
      </c>
      <c r="C2722" t="str">
        <f>IFERROR(VLOOKUP(Table1[[#This Row],[Ticker]],[1]!Table2[[Symbol]:[Industry]],2,FALSE),"-")</f>
        <v>-</v>
      </c>
      <c r="D2722" t="s">
        <v>1467</v>
      </c>
      <c r="E2722">
        <v>142.16056499999999</v>
      </c>
      <c r="F2722">
        <v>341.65</v>
      </c>
      <c r="G2722">
        <v>31.539594080074799</v>
      </c>
      <c r="H2722">
        <v>3.91469770232387</v>
      </c>
      <c r="I2722">
        <v>7.8530433080262902</v>
      </c>
      <c r="J2722">
        <v>-0.76993208514411504</v>
      </c>
      <c r="K2722">
        <v>325.27020210560801</v>
      </c>
      <c r="L2722">
        <v>289.65542931813701</v>
      </c>
      <c r="M2722">
        <v>63.398052129883297</v>
      </c>
      <c r="N2722">
        <v>1.33723489571048</v>
      </c>
      <c r="O2722">
        <v>13.6250548807258</v>
      </c>
      <c r="P2722">
        <v>75.025614754098299</v>
      </c>
      <c r="Q2722">
        <v>7.1760212435769993E-2</v>
      </c>
    </row>
    <row r="2723" spans="1:17" hidden="1" x14ac:dyDescent="0.3">
      <c r="A2723" t="s">
        <v>5654</v>
      </c>
      <c r="B2723" t="s">
        <v>5655</v>
      </c>
      <c r="C2723" t="str">
        <f>IFERROR(VLOOKUP(Table1[[#This Row],[Ticker]],[1]!Table2[[Symbol]:[Industry]],2,FALSE),"-")</f>
        <v>-</v>
      </c>
      <c r="D2723" t="s">
        <v>402</v>
      </c>
      <c r="E2723">
        <v>141.75004226999999</v>
      </c>
      <c r="F2723">
        <v>5.38</v>
      </c>
      <c r="G2723">
        <v>2.9837514157050902</v>
      </c>
      <c r="H2723">
        <v>7.0791661741512399</v>
      </c>
      <c r="I2723">
        <v>-55.7697270578633</v>
      </c>
      <c r="J2723">
        <v>13.6661117254343</v>
      </c>
      <c r="K2723">
        <v>5.0320292238489799</v>
      </c>
      <c r="L2723">
        <v>5.99326360667472</v>
      </c>
      <c r="M2723">
        <v>80.629083433834396</v>
      </c>
      <c r="N2723">
        <v>0.58745976302150305</v>
      </c>
      <c r="O2723">
        <v>81.226765799256498</v>
      </c>
      <c r="P2723">
        <v>55.9420289855072</v>
      </c>
      <c r="Q2723">
        <v>-5.5371218910752001E-2</v>
      </c>
    </row>
    <row r="2724" spans="1:17" hidden="1" x14ac:dyDescent="0.3">
      <c r="A2724" t="s">
        <v>5656</v>
      </c>
      <c r="B2724" t="s">
        <v>5657</v>
      </c>
      <c r="C2724" t="str">
        <f>IFERROR(VLOOKUP(Table1[[#This Row],[Ticker]],[1]!Table2[[Symbol]:[Industry]],2,FALSE),"-")</f>
        <v>-</v>
      </c>
      <c r="D2724" t="s">
        <v>80</v>
      </c>
      <c r="E2724">
        <v>141.66888</v>
      </c>
      <c r="F2724">
        <v>63.93</v>
      </c>
      <c r="G2724">
        <v>39.271229369849699</v>
      </c>
      <c r="H2724">
        <v>-13.5821026722664</v>
      </c>
      <c r="I2724">
        <v>-7.4663760878456999</v>
      </c>
      <c r="J2724">
        <v>-3.9448263952489202</v>
      </c>
      <c r="K2724">
        <v>63.677770908435797</v>
      </c>
      <c r="L2724">
        <v>56.1261799635069</v>
      </c>
      <c r="M2724">
        <v>43.3246218813197</v>
      </c>
      <c r="N2724">
        <v>0.458433612684779</v>
      </c>
      <c r="O2724">
        <v>20.444235882996999</v>
      </c>
      <c r="P2724">
        <v>83.443328550932506</v>
      </c>
      <c r="Q2724">
        <v>9.2972307073526994E-2</v>
      </c>
    </row>
    <row r="2725" spans="1:17" hidden="1" x14ac:dyDescent="0.3">
      <c r="A2725" t="s">
        <v>5658</v>
      </c>
      <c r="B2725" t="s">
        <v>5659</v>
      </c>
      <c r="C2725" t="str">
        <f>IFERROR(VLOOKUP(Table1[[#This Row],[Ticker]],[1]!Table2[[Symbol]:[Industry]],2,FALSE),"-")</f>
        <v>-</v>
      </c>
      <c r="D2725" t="s">
        <v>5660</v>
      </c>
      <c r="E2725">
        <v>141.459318</v>
      </c>
      <c r="F2725">
        <v>57.2</v>
      </c>
      <c r="G2725">
        <v>-32.576843192508498</v>
      </c>
      <c r="H2725">
        <v>7.6747498648972199</v>
      </c>
      <c r="I2725">
        <v>-15.751791446707299</v>
      </c>
      <c r="J2725">
        <v>1.72838495644645</v>
      </c>
      <c r="K2725">
        <v>54.414283902621001</v>
      </c>
      <c r="M2725">
        <v>67.641810841919906</v>
      </c>
      <c r="N2725">
        <v>0.92315151515151495</v>
      </c>
      <c r="O2725">
        <v>30.8566433566433</v>
      </c>
      <c r="P2725">
        <v>26.408839779005501</v>
      </c>
    </row>
    <row r="2726" spans="1:17" hidden="1" x14ac:dyDescent="0.3">
      <c r="A2726" t="s">
        <v>5661</v>
      </c>
      <c r="B2726" t="s">
        <v>5662</v>
      </c>
      <c r="C2726" t="str">
        <f>IFERROR(VLOOKUP(Table1[[#This Row],[Ticker]],[1]!Table2[[Symbol]:[Industry]],2,FALSE),"-")</f>
        <v>-</v>
      </c>
      <c r="D2726" t="s">
        <v>2487</v>
      </c>
      <c r="E2726">
        <v>141.14502300000001</v>
      </c>
      <c r="F2726">
        <v>35.79</v>
      </c>
      <c r="G2726">
        <v>-6.65437782081771</v>
      </c>
      <c r="H2726">
        <v>-3.2757321040806202</v>
      </c>
      <c r="I2726">
        <v>-28.091014911066001</v>
      </c>
      <c r="J2726">
        <v>-6.5583288043497197</v>
      </c>
      <c r="K2726">
        <v>37.734292095860297</v>
      </c>
      <c r="L2726">
        <v>38.899258022483799</v>
      </c>
      <c r="M2726">
        <v>32.769732471181499</v>
      </c>
      <c r="N2726">
        <v>0.92001999171104798</v>
      </c>
      <c r="O2726">
        <v>64.571109248393398</v>
      </c>
      <c r="P2726">
        <v>35.056603773584897</v>
      </c>
      <c r="Q2726">
        <v>9.4049734966814999E-2</v>
      </c>
    </row>
    <row r="2727" spans="1:17" hidden="1" x14ac:dyDescent="0.3">
      <c r="A2727" t="s">
        <v>5663</v>
      </c>
      <c r="B2727" t="s">
        <v>5664</v>
      </c>
      <c r="C2727" t="str">
        <f>IFERROR(VLOOKUP(Table1[[#This Row],[Ticker]],[1]!Table2[[Symbol]:[Industry]],2,FALSE),"-")</f>
        <v>-</v>
      </c>
      <c r="D2727" t="s">
        <v>51</v>
      </c>
      <c r="E2727">
        <v>141.06534286499999</v>
      </c>
      <c r="F2727">
        <v>219.15</v>
      </c>
      <c r="G2727">
        <v>113.644245242865</v>
      </c>
      <c r="H2727">
        <v>22.6629032722348</v>
      </c>
      <c r="I2727">
        <v>107.10848429577401</v>
      </c>
      <c r="J2727">
        <v>10.0848509143212</v>
      </c>
      <c r="K2727">
        <v>164.610067697554</v>
      </c>
      <c r="L2727">
        <v>122.271864000543</v>
      </c>
      <c r="M2727">
        <v>88.2885249277643</v>
      </c>
      <c r="N2727">
        <v>0.43707490866047999</v>
      </c>
      <c r="O2727">
        <v>0</v>
      </c>
      <c r="P2727">
        <v>194.161073825503</v>
      </c>
      <c r="Q2727">
        <v>4.1012267744625998E-2</v>
      </c>
    </row>
    <row r="2728" spans="1:17" hidden="1" x14ac:dyDescent="0.3">
      <c r="A2728" t="s">
        <v>5665</v>
      </c>
      <c r="B2728" t="s">
        <v>5666</v>
      </c>
      <c r="C2728" t="str">
        <f>IFERROR(VLOOKUP(Table1[[#This Row],[Ticker]],[1]!Table2[[Symbol]:[Industry]],2,FALSE),"-")</f>
        <v>-</v>
      </c>
      <c r="D2728" t="s">
        <v>743</v>
      </c>
      <c r="E2728">
        <v>141.05316456</v>
      </c>
      <c r="F2728">
        <v>77.91</v>
      </c>
      <c r="G2728">
        <v>39.993820128411699</v>
      </c>
      <c r="H2728">
        <v>0.83339362434205599</v>
      </c>
      <c r="I2728">
        <v>14.2710247201765</v>
      </c>
      <c r="J2728">
        <v>4.0091873885879897E-2</v>
      </c>
      <c r="K2728">
        <v>74.983064504821101</v>
      </c>
      <c r="L2728">
        <v>65.548318195669495</v>
      </c>
      <c r="M2728">
        <v>44.340069516080298</v>
      </c>
      <c r="N2728">
        <v>1.0750126520924499</v>
      </c>
      <c r="O2728">
        <v>2.6825824669490501</v>
      </c>
      <c r="P2728">
        <v>78.08</v>
      </c>
      <c r="Q2728">
        <v>1.5864695888099999E-4</v>
      </c>
    </row>
    <row r="2729" spans="1:17" hidden="1" x14ac:dyDescent="0.3">
      <c r="A2729" t="s">
        <v>5667</v>
      </c>
      <c r="B2729" t="s">
        <v>5668</v>
      </c>
      <c r="C2729" t="str">
        <f>IFERROR(VLOOKUP(Table1[[#This Row],[Ticker]],[1]!Table2[[Symbol]:[Industry]],2,FALSE),"-")</f>
        <v>-</v>
      </c>
      <c r="D2729" t="s">
        <v>139</v>
      </c>
      <c r="E2729">
        <v>140.88951721999999</v>
      </c>
      <c r="F2729">
        <v>36.380000000000003</v>
      </c>
      <c r="G2729">
        <v>-36.931105970416603</v>
      </c>
      <c r="H2729">
        <v>-10.788144674937101</v>
      </c>
      <c r="I2729">
        <v>-21.1789314104639</v>
      </c>
      <c r="J2729">
        <v>-5.0245603114766402</v>
      </c>
      <c r="K2729">
        <v>36.786121470814599</v>
      </c>
      <c r="L2729">
        <v>35.855111628478497</v>
      </c>
      <c r="M2729">
        <v>51.175623331440796</v>
      </c>
      <c r="N2729">
        <v>0.712069271068136</v>
      </c>
      <c r="O2729">
        <v>39.912039582188001</v>
      </c>
      <c r="Q2729">
        <v>3.7343385882156001E-2</v>
      </c>
    </row>
    <row r="2730" spans="1:17" hidden="1" x14ac:dyDescent="0.3">
      <c r="A2730" t="s">
        <v>5669</v>
      </c>
      <c r="B2730" t="s">
        <v>5670</v>
      </c>
      <c r="C2730" t="str">
        <f>IFERROR(VLOOKUP(Table1[[#This Row],[Ticker]],[1]!Table2[[Symbol]:[Industry]],2,FALSE),"-")</f>
        <v>-</v>
      </c>
      <c r="D2730" t="s">
        <v>528</v>
      </c>
      <c r="E2730">
        <v>140.851888</v>
      </c>
      <c r="F2730">
        <v>145.4</v>
      </c>
      <c r="G2730">
        <v>67.698593068952505</v>
      </c>
      <c r="H2730">
        <v>26.5207751160555</v>
      </c>
      <c r="I2730">
        <v>-4.2743966363584098</v>
      </c>
      <c r="J2730">
        <v>-6.7341912065141702</v>
      </c>
      <c r="K2730">
        <v>125.14797472282901</v>
      </c>
      <c r="L2730">
        <v>112.065025949383</v>
      </c>
      <c r="M2730">
        <v>62.959770856924798</v>
      </c>
      <c r="N2730">
        <v>4.2303415854171096</v>
      </c>
      <c r="O2730">
        <v>9.0096286107290204</v>
      </c>
      <c r="P2730">
        <v>107.68461648335899</v>
      </c>
      <c r="Q2730">
        <v>8.6320134150434005E-2</v>
      </c>
    </row>
    <row r="2731" spans="1:17" hidden="1" x14ac:dyDescent="0.3">
      <c r="A2731" t="s">
        <v>5671</v>
      </c>
      <c r="B2731" t="s">
        <v>5672</v>
      </c>
      <c r="C2731" t="str">
        <f>IFERROR(VLOOKUP(Table1[[#This Row],[Ticker]],[1]!Table2[[Symbol]:[Industry]],2,FALSE),"-")</f>
        <v>-</v>
      </c>
      <c r="D2731" t="s">
        <v>528</v>
      </c>
      <c r="E2731">
        <v>140.17873450499999</v>
      </c>
      <c r="F2731">
        <v>92.79</v>
      </c>
      <c r="G2731">
        <v>19.684938232390099</v>
      </c>
      <c r="H2731">
        <v>2.2567473295632099</v>
      </c>
      <c r="I2731">
        <v>3.6501531896031101</v>
      </c>
      <c r="J2731">
        <v>-1.7321557057469501</v>
      </c>
      <c r="K2731">
        <v>91.877303282651297</v>
      </c>
      <c r="L2731">
        <v>84.341513381654494</v>
      </c>
      <c r="M2731">
        <v>52.760231918197498</v>
      </c>
      <c r="N2731">
        <v>0.45728925788671798</v>
      </c>
      <c r="O2731">
        <v>18.223946545963901</v>
      </c>
      <c r="P2731">
        <v>51.493877551020397</v>
      </c>
      <c r="Q2731">
        <v>2.947400555936E-2</v>
      </c>
    </row>
    <row r="2732" spans="1:17" hidden="1" x14ac:dyDescent="0.3">
      <c r="A2732" t="s">
        <v>5673</v>
      </c>
      <c r="B2732" t="s">
        <v>5674</v>
      </c>
      <c r="C2732" t="str">
        <f>IFERROR(VLOOKUP(Table1[[#This Row],[Ticker]],[1]!Table2[[Symbol]:[Industry]],2,FALSE),"-")</f>
        <v>-</v>
      </c>
      <c r="E2732">
        <v>140.14878306</v>
      </c>
      <c r="F2732">
        <v>254.35</v>
      </c>
      <c r="G2732">
        <v>211.553641216019</v>
      </c>
      <c r="H2732">
        <v>-0.73646508837380298</v>
      </c>
      <c r="I2732">
        <v>29.354347828847601</v>
      </c>
      <c r="J2732">
        <v>-1.29115323183063</v>
      </c>
      <c r="K2732">
        <v>243.549354499988</v>
      </c>
      <c r="L2732">
        <v>183.63240875626701</v>
      </c>
      <c r="M2732">
        <v>100</v>
      </c>
      <c r="N2732">
        <v>0</v>
      </c>
      <c r="O2732">
        <v>0</v>
      </c>
      <c r="P2732">
        <v>241.40939597315401</v>
      </c>
    </row>
    <row r="2733" spans="1:17" hidden="1" x14ac:dyDescent="0.3">
      <c r="A2733" t="s">
        <v>5675</v>
      </c>
      <c r="B2733" t="s">
        <v>5676</v>
      </c>
      <c r="C2733" t="str">
        <f>IFERROR(VLOOKUP(Table1[[#This Row],[Ticker]],[1]!Table2[[Symbol]:[Industry]],2,FALSE),"-")</f>
        <v>-</v>
      </c>
      <c r="D2733" t="s">
        <v>938</v>
      </c>
      <c r="E2733">
        <v>139.97038670999899</v>
      </c>
      <c r="F2733">
        <v>11.55</v>
      </c>
      <c r="G2733">
        <v>108.28857513977201</v>
      </c>
      <c r="H2733">
        <v>20.765592524794901</v>
      </c>
      <c r="I2733">
        <v>20.8250675716133</v>
      </c>
      <c r="J2733">
        <v>-3.6878474467066602</v>
      </c>
      <c r="K2733">
        <v>9.4258273118218305</v>
      </c>
      <c r="L2733">
        <v>8.6419805008555208</v>
      </c>
      <c r="M2733">
        <v>56.193167345078699</v>
      </c>
      <c r="N2733">
        <v>1.14117477015271</v>
      </c>
      <c r="O2733">
        <v>11.601731601731499</v>
      </c>
      <c r="P2733">
        <v>151.08695652173901</v>
      </c>
      <c r="Q2733">
        <v>-8.5727569894169006E-2</v>
      </c>
    </row>
    <row r="2734" spans="1:17" hidden="1" x14ac:dyDescent="0.3">
      <c r="A2734" t="s">
        <v>5677</v>
      </c>
      <c r="B2734" t="s">
        <v>5678</v>
      </c>
      <c r="C2734" t="str">
        <f>IFERROR(VLOOKUP(Table1[[#This Row],[Ticker]],[1]!Table2[[Symbol]:[Industry]],2,FALSE),"-")</f>
        <v>-</v>
      </c>
      <c r="E2734">
        <v>139.69725</v>
      </c>
      <c r="F2734">
        <v>43.05</v>
      </c>
      <c r="G2734">
        <v>1438.45025617182</v>
      </c>
      <c r="H2734">
        <v>51.7906107239005</v>
      </c>
      <c r="I2734">
        <v>243.31956543864001</v>
      </c>
      <c r="J2734">
        <v>6.48945901306731</v>
      </c>
      <c r="K2734">
        <v>32.155644127267699</v>
      </c>
      <c r="L2734">
        <v>20.889165919800998</v>
      </c>
      <c r="M2734">
        <v>98.665952312065002</v>
      </c>
      <c r="N2734">
        <v>0.89071385158581995</v>
      </c>
      <c r="O2734">
        <v>0</v>
      </c>
      <c r="P2734">
        <v>1615.13944223107</v>
      </c>
      <c r="Q2734">
        <v>0.219484104397142</v>
      </c>
    </row>
    <row r="2735" spans="1:17" hidden="1" x14ac:dyDescent="0.3">
      <c r="A2735" t="s">
        <v>5679</v>
      </c>
      <c r="B2735" t="s">
        <v>5680</v>
      </c>
      <c r="C2735" t="str">
        <f>IFERROR(VLOOKUP(Table1[[#This Row],[Ticker]],[1]!Table2[[Symbol]:[Industry]],2,FALSE),"-")</f>
        <v>-</v>
      </c>
      <c r="D2735" t="s">
        <v>669</v>
      </c>
      <c r="E2735">
        <v>139.47900000000001</v>
      </c>
      <c r="F2735">
        <v>73.41</v>
      </c>
      <c r="G2735">
        <v>7.2822986708498796</v>
      </c>
      <c r="H2735">
        <v>4.7482835869806204</v>
      </c>
      <c r="I2735">
        <v>-13.8455709753447</v>
      </c>
      <c r="J2735">
        <v>5.8506649499875296</v>
      </c>
      <c r="K2735">
        <v>71.4732795796658</v>
      </c>
      <c r="L2735">
        <v>69.9933334842639</v>
      </c>
      <c r="M2735">
        <v>59.409495700574801</v>
      </c>
      <c r="N2735">
        <v>1.0695044436135599</v>
      </c>
      <c r="O2735">
        <v>20.896335649094102</v>
      </c>
      <c r="P2735">
        <v>38.509433962264097</v>
      </c>
      <c r="Q2735">
        <v>-7.9378189592664003E-2</v>
      </c>
    </row>
    <row r="2736" spans="1:17" hidden="1" x14ac:dyDescent="0.3">
      <c r="A2736" t="s">
        <v>5681</v>
      </c>
      <c r="B2736" t="s">
        <v>5682</v>
      </c>
      <c r="C2736" t="str">
        <f>IFERROR(VLOOKUP(Table1[[#This Row],[Ticker]],[1]!Table2[[Symbol]:[Industry]],2,FALSE),"-")</f>
        <v>-</v>
      </c>
      <c r="D2736" t="s">
        <v>1055</v>
      </c>
      <c r="E2736">
        <v>139.41899875999999</v>
      </c>
      <c r="F2736">
        <v>7.6</v>
      </c>
      <c r="G2736">
        <v>-61.998611899991502</v>
      </c>
      <c r="H2736">
        <v>7.9902874152027197</v>
      </c>
      <c r="I2736">
        <v>-66.500336086344703</v>
      </c>
      <c r="J2736">
        <v>-10.814962755640099</v>
      </c>
      <c r="K2736">
        <v>7.89282666097938</v>
      </c>
      <c r="L2736">
        <v>10.5986859396419</v>
      </c>
      <c r="M2736">
        <v>23.897741811353601</v>
      </c>
      <c r="N2736">
        <v>2.2137948102019598</v>
      </c>
      <c r="O2736">
        <v>192.763157894736</v>
      </c>
      <c r="P2736">
        <v>21.405750798722</v>
      </c>
      <c r="Q2736">
        <v>-4.3073432534238003E-2</v>
      </c>
    </row>
    <row r="2737" spans="1:17" hidden="1" x14ac:dyDescent="0.3">
      <c r="A2737" t="s">
        <v>5683</v>
      </c>
      <c r="B2737" t="s">
        <v>5684</v>
      </c>
      <c r="C2737" t="str">
        <f>IFERROR(VLOOKUP(Table1[[#This Row],[Ticker]],[1]!Table2[[Symbol]:[Industry]],2,FALSE),"-")</f>
        <v>-</v>
      </c>
      <c r="D2737" t="s">
        <v>4284</v>
      </c>
      <c r="E2737">
        <v>138.99961101</v>
      </c>
      <c r="F2737">
        <v>1277.9000000000001</v>
      </c>
      <c r="G2737">
        <v>196.097567523187</v>
      </c>
      <c r="H2737">
        <v>5.6465136350304501</v>
      </c>
      <c r="I2737">
        <v>57.697082546022003</v>
      </c>
      <c r="J2737">
        <v>7.4044989420823999</v>
      </c>
      <c r="K2737">
        <v>1064.8153016210199</v>
      </c>
      <c r="L2737">
        <v>796.28145004976295</v>
      </c>
      <c r="M2737">
        <v>80.385807593564195</v>
      </c>
      <c r="N2737">
        <v>1.0680544713331599</v>
      </c>
      <c r="O2737">
        <v>0.71210579857579004</v>
      </c>
      <c r="P2737">
        <v>228.087291399229</v>
      </c>
      <c r="Q2737">
        <v>0.105083268606239</v>
      </c>
    </row>
    <row r="2738" spans="1:17" hidden="1" x14ac:dyDescent="0.3">
      <c r="A2738" t="s">
        <v>5685</v>
      </c>
      <c r="B2738" t="s">
        <v>5686</v>
      </c>
      <c r="C2738" t="str">
        <f>IFERROR(VLOOKUP(Table1[[#This Row],[Ticker]],[1]!Table2[[Symbol]:[Industry]],2,FALSE),"-")</f>
        <v>-</v>
      </c>
      <c r="D2738" t="s">
        <v>186</v>
      </c>
      <c r="E2738">
        <v>138.950846982</v>
      </c>
      <c r="F2738">
        <v>133.27000000000001</v>
      </c>
      <c r="G2738">
        <v>100.99475624234501</v>
      </c>
      <c r="H2738">
        <v>58.527096300869999</v>
      </c>
      <c r="I2738">
        <v>52.687489865474198</v>
      </c>
      <c r="J2738">
        <v>2.7771579636152901</v>
      </c>
      <c r="K2738">
        <v>102.478196569714</v>
      </c>
      <c r="L2738">
        <v>82.221955241874298</v>
      </c>
      <c r="M2738">
        <v>66.705277412942493</v>
      </c>
      <c r="N2738">
        <v>2.0556491858029502</v>
      </c>
      <c r="O2738">
        <v>14.4293539431229</v>
      </c>
      <c r="P2738">
        <v>162.187684438323</v>
      </c>
      <c r="Q2738">
        <v>0.17143844431435501</v>
      </c>
    </row>
    <row r="2739" spans="1:17" hidden="1" x14ac:dyDescent="0.3">
      <c r="A2739" t="s">
        <v>5687</v>
      </c>
      <c r="B2739" t="s">
        <v>5688</v>
      </c>
      <c r="C2739" t="str">
        <f>IFERROR(VLOOKUP(Table1[[#This Row],[Ticker]],[1]!Table2[[Symbol]:[Industry]],2,FALSE),"-")</f>
        <v>-</v>
      </c>
      <c r="D2739" t="s">
        <v>380</v>
      </c>
      <c r="E2739">
        <v>138.94491199999999</v>
      </c>
      <c r="F2739">
        <v>141.85</v>
      </c>
      <c r="G2739">
        <v>10.868451592071899</v>
      </c>
      <c r="H2739">
        <v>43.675008699954503</v>
      </c>
      <c r="I2739">
        <v>28.023262360126001</v>
      </c>
      <c r="J2739">
        <v>-1.29115323183063</v>
      </c>
      <c r="M2739">
        <v>65.696054344745903</v>
      </c>
      <c r="O2739">
        <v>12.090236164962899</v>
      </c>
      <c r="P2739">
        <v>50.5039787798408</v>
      </c>
    </row>
    <row r="2740" spans="1:17" hidden="1" x14ac:dyDescent="0.3">
      <c r="A2740" t="s">
        <v>5689</v>
      </c>
      <c r="B2740" t="s">
        <v>5690</v>
      </c>
      <c r="C2740" t="str">
        <f>IFERROR(VLOOKUP(Table1[[#This Row],[Ticker]],[1]!Table2[[Symbol]:[Industry]],2,FALSE),"-")</f>
        <v>-</v>
      </c>
      <c r="D2740" t="s">
        <v>21</v>
      </c>
      <c r="E2740">
        <v>138.83940935999999</v>
      </c>
      <c r="F2740">
        <v>217.2</v>
      </c>
      <c r="G2740">
        <v>26.403238048620899</v>
      </c>
      <c r="H2740">
        <v>7.6212347166944197</v>
      </c>
      <c r="I2740">
        <v>-3.1423059058520302</v>
      </c>
      <c r="J2740">
        <v>-1.5379006521985199</v>
      </c>
      <c r="K2740">
        <v>215.14295299656601</v>
      </c>
      <c r="L2740">
        <v>196.48964801588801</v>
      </c>
      <c r="M2740">
        <v>41.516908176826597</v>
      </c>
      <c r="N2740">
        <v>0.61488743374417598</v>
      </c>
      <c r="O2740">
        <v>19.7053406998158</v>
      </c>
      <c r="P2740">
        <v>71.563981042654007</v>
      </c>
      <c r="Q2740">
        <v>-4.9676731126419996E-3</v>
      </c>
    </row>
    <row r="2741" spans="1:17" hidden="1" x14ac:dyDescent="0.3">
      <c r="A2741" t="s">
        <v>5691</v>
      </c>
      <c r="B2741" t="s">
        <v>5692</v>
      </c>
      <c r="C2741" t="str">
        <f>IFERROR(VLOOKUP(Table1[[#This Row],[Ticker]],[1]!Table2[[Symbol]:[Industry]],2,FALSE),"-")</f>
        <v>-</v>
      </c>
      <c r="D2741" t="s">
        <v>740</v>
      </c>
      <c r="E2741">
        <v>138.54064545</v>
      </c>
      <c r="F2741">
        <v>72.3</v>
      </c>
      <c r="G2741">
        <v>1172.84694794556</v>
      </c>
      <c r="H2741">
        <v>-4.9746625132664999</v>
      </c>
      <c r="I2741">
        <v>97.229369599769896</v>
      </c>
      <c r="J2741">
        <v>3.8634859434270901</v>
      </c>
      <c r="K2741">
        <v>71.613614955480898</v>
      </c>
      <c r="L2741">
        <v>51.656077881490702</v>
      </c>
      <c r="M2741">
        <v>54.8509189998273</v>
      </c>
      <c r="N2741">
        <v>0.25829643285133003</v>
      </c>
      <c r="O2741">
        <v>23.015214384508901</v>
      </c>
      <c r="P2741">
        <v>1246.36871508379</v>
      </c>
      <c r="Q2741">
        <v>0.35059247190894099</v>
      </c>
    </row>
    <row r="2742" spans="1:17" hidden="1" x14ac:dyDescent="0.3">
      <c r="A2742" t="s">
        <v>5693</v>
      </c>
      <c r="B2742" t="s">
        <v>5694</v>
      </c>
      <c r="C2742" t="str">
        <f>IFERROR(VLOOKUP(Table1[[#This Row],[Ticker]],[1]!Table2[[Symbol]:[Industry]],2,FALSE),"-")</f>
        <v>-</v>
      </c>
      <c r="D2742" t="s">
        <v>21</v>
      </c>
      <c r="E2742">
        <v>138.48973018999999</v>
      </c>
      <c r="F2742">
        <v>167.65</v>
      </c>
      <c r="G2742">
        <v>-63.327976979356599</v>
      </c>
      <c r="H2742">
        <v>-16.090000441909101</v>
      </c>
      <c r="I2742">
        <v>-46.173166211302501</v>
      </c>
      <c r="J2742">
        <v>-2.1195555986945398</v>
      </c>
      <c r="M2742">
        <v>41.828162850554001</v>
      </c>
      <c r="O2742">
        <v>57.828810020876801</v>
      </c>
      <c r="P2742">
        <v>6.1411839189617003</v>
      </c>
    </row>
    <row r="2743" spans="1:17" hidden="1" x14ac:dyDescent="0.3">
      <c r="A2743" t="s">
        <v>5695</v>
      </c>
      <c r="B2743" t="s">
        <v>5696</v>
      </c>
      <c r="C2743" t="str">
        <f>IFERROR(VLOOKUP(Table1[[#This Row],[Ticker]],[1]!Table2[[Symbol]:[Industry]],2,FALSE),"-")</f>
        <v>-</v>
      </c>
      <c r="D2743" t="s">
        <v>632</v>
      </c>
      <c r="E2743">
        <v>138.42198945000001</v>
      </c>
      <c r="F2743">
        <v>153.69999999999999</v>
      </c>
      <c r="G2743">
        <v>57.309369451340899</v>
      </c>
      <c r="H2743">
        <v>-4.3596534941709004</v>
      </c>
      <c r="I2743">
        <v>11.001269290597699</v>
      </c>
      <c r="J2743">
        <v>-1.5099716125746101</v>
      </c>
      <c r="K2743">
        <v>155.49788879690999</v>
      </c>
      <c r="L2743">
        <v>130.39357230351601</v>
      </c>
      <c r="M2743">
        <v>40.348288001460602</v>
      </c>
      <c r="N2743">
        <v>0.79972297134222403</v>
      </c>
      <c r="O2743">
        <v>19.713728041639499</v>
      </c>
      <c r="P2743">
        <v>103.981420039814</v>
      </c>
      <c r="Q2743">
        <v>9.4712819941816004E-2</v>
      </c>
    </row>
    <row r="2744" spans="1:17" hidden="1" x14ac:dyDescent="0.3">
      <c r="A2744" t="s">
        <v>5697</v>
      </c>
      <c r="B2744" t="s">
        <v>5698</v>
      </c>
      <c r="C2744" t="str">
        <f>IFERROR(VLOOKUP(Table1[[#This Row],[Ticker]],[1]!Table2[[Symbol]:[Industry]],2,FALSE),"-")</f>
        <v>-</v>
      </c>
      <c r="D2744" t="s">
        <v>51</v>
      </c>
      <c r="E2744">
        <v>138.311609194</v>
      </c>
      <c r="F2744">
        <v>8.0299999999999994</v>
      </c>
      <c r="G2744">
        <v>95.023727900125905</v>
      </c>
      <c r="H2744">
        <v>2.2245039560407398</v>
      </c>
      <c r="I2744">
        <v>27.438672066766099</v>
      </c>
      <c r="J2744">
        <v>8.7807892142125201</v>
      </c>
      <c r="K2744">
        <v>6.7796849666726802</v>
      </c>
      <c r="L2744">
        <v>5.9042992360983604</v>
      </c>
      <c r="M2744">
        <v>76.363070384447795</v>
      </c>
      <c r="N2744">
        <v>0.62230176470004706</v>
      </c>
      <c r="O2744">
        <v>1.9925280199252799</v>
      </c>
      <c r="P2744">
        <v>133.528693528693</v>
      </c>
      <c r="Q2744">
        <v>6.2674681922710003E-3</v>
      </c>
    </row>
    <row r="2745" spans="1:17" hidden="1" x14ac:dyDescent="0.3">
      <c r="A2745" t="s">
        <v>5699</v>
      </c>
      <c r="B2745" t="s">
        <v>5700</v>
      </c>
      <c r="C2745" t="str">
        <f>IFERROR(VLOOKUP(Table1[[#This Row],[Ticker]],[1]!Table2[[Symbol]:[Industry]],2,FALSE),"-")</f>
        <v>-</v>
      </c>
      <c r="D2745" t="s">
        <v>46</v>
      </c>
      <c r="E2745">
        <v>138.04461072000001</v>
      </c>
      <c r="F2745">
        <v>441.9</v>
      </c>
      <c r="G2745">
        <v>-3.63467506561771</v>
      </c>
      <c r="H2745">
        <v>1.1015991275405701</v>
      </c>
      <c r="I2745">
        <v>-29.948135000316199</v>
      </c>
      <c r="J2745">
        <v>-6.1079413149012103</v>
      </c>
      <c r="K2745">
        <v>461.92168996779202</v>
      </c>
      <c r="L2745">
        <v>458.24917758993098</v>
      </c>
      <c r="M2745">
        <v>53.565914268062002</v>
      </c>
      <c r="N2745">
        <v>0.60628060810026596</v>
      </c>
      <c r="O2745">
        <v>44.8065173116089</v>
      </c>
      <c r="P2745">
        <v>52.379310344827502</v>
      </c>
      <c r="Q2745">
        <v>0.201410795165928</v>
      </c>
    </row>
    <row r="2746" spans="1:17" hidden="1" x14ac:dyDescent="0.3">
      <c r="A2746" t="s">
        <v>5701</v>
      </c>
      <c r="B2746" t="s">
        <v>5702</v>
      </c>
      <c r="C2746" t="str">
        <f>IFERROR(VLOOKUP(Table1[[#This Row],[Ticker]],[1]!Table2[[Symbol]:[Industry]],2,FALSE),"-")</f>
        <v>-</v>
      </c>
      <c r="D2746" t="s">
        <v>632</v>
      </c>
      <c r="E2746">
        <v>137.89368049999999</v>
      </c>
      <c r="F2746">
        <v>47.27</v>
      </c>
      <c r="G2746">
        <v>39.570768540356603</v>
      </c>
      <c r="H2746">
        <v>-2.7092775390143899E-2</v>
      </c>
      <c r="I2746">
        <v>-16.014505044510798</v>
      </c>
      <c r="J2746">
        <v>0.80080580063831097</v>
      </c>
      <c r="K2746">
        <v>46.119446024868203</v>
      </c>
      <c r="L2746">
        <v>44.908361466138103</v>
      </c>
      <c r="M2746">
        <v>59.882889818799804</v>
      </c>
      <c r="N2746">
        <v>0.36601667398554599</v>
      </c>
      <c r="O2746">
        <v>22.1705098371059</v>
      </c>
      <c r="P2746">
        <v>71.890909090909005</v>
      </c>
      <c r="Q2746">
        <v>6.6591745747045003E-2</v>
      </c>
    </row>
    <row r="2747" spans="1:17" hidden="1" x14ac:dyDescent="0.3">
      <c r="A2747" t="s">
        <v>5703</v>
      </c>
      <c r="B2747" t="s">
        <v>5704</v>
      </c>
      <c r="C2747" t="str">
        <f>IFERROR(VLOOKUP(Table1[[#This Row],[Ticker]],[1]!Table2[[Symbol]:[Industry]],2,FALSE),"-")</f>
        <v>-</v>
      </c>
      <c r="D2747" t="s">
        <v>1371</v>
      </c>
      <c r="E2747">
        <v>137.88</v>
      </c>
      <c r="F2747">
        <v>459.6</v>
      </c>
      <c r="G2747">
        <v>234.501308823014</v>
      </c>
      <c r="H2747">
        <v>76.728057144360307</v>
      </c>
      <c r="I2747">
        <v>65.025274108367498</v>
      </c>
      <c r="J2747">
        <v>33.001515725786703</v>
      </c>
      <c r="K2747">
        <v>329.42018433656898</v>
      </c>
      <c r="L2747">
        <v>249.08227417212899</v>
      </c>
      <c r="M2747">
        <v>71.235112138514097</v>
      </c>
      <c r="N2747">
        <v>1.0024564707130399</v>
      </c>
      <c r="O2747">
        <v>2.0343777197562898</v>
      </c>
      <c r="P2747">
        <v>264.35706358014897</v>
      </c>
      <c r="Q2747">
        <v>0.20864569039883901</v>
      </c>
    </row>
    <row r="2748" spans="1:17" hidden="1" x14ac:dyDescent="0.3">
      <c r="A2748" t="s">
        <v>5705</v>
      </c>
      <c r="B2748" t="s">
        <v>5706</v>
      </c>
      <c r="C2748" t="str">
        <f>IFERROR(VLOOKUP(Table1[[#This Row],[Ticker]],[1]!Table2[[Symbol]:[Industry]],2,FALSE),"-")</f>
        <v>-</v>
      </c>
      <c r="D2748" t="s">
        <v>46</v>
      </c>
      <c r="E2748">
        <v>137.60619399999999</v>
      </c>
      <c r="F2748">
        <v>78.2</v>
      </c>
      <c r="G2748">
        <v>-59.846802205657198</v>
      </c>
      <c r="H2748">
        <v>-22.493983885366202</v>
      </c>
      <c r="I2748">
        <v>-42.6919914376031</v>
      </c>
      <c r="J2748">
        <v>-4.7694141013958502</v>
      </c>
      <c r="M2748">
        <v>27.854339974583699</v>
      </c>
      <c r="O2748">
        <v>57.416879795396397</v>
      </c>
      <c r="P2748">
        <v>3.1662269129287601</v>
      </c>
    </row>
    <row r="2749" spans="1:17" hidden="1" x14ac:dyDescent="0.3">
      <c r="A2749" t="s">
        <v>5707</v>
      </c>
      <c r="B2749" t="s">
        <v>5708</v>
      </c>
      <c r="C2749" t="str">
        <f>IFERROR(VLOOKUP(Table1[[#This Row],[Ticker]],[1]!Table2[[Symbol]:[Industry]],2,FALSE),"-")</f>
        <v>-</v>
      </c>
      <c r="D2749" t="s">
        <v>54</v>
      </c>
      <c r="E2749">
        <v>137.60182914999999</v>
      </c>
      <c r="F2749">
        <v>114.5</v>
      </c>
      <c r="G2749">
        <v>70.669639288399694</v>
      </c>
      <c r="H2749">
        <v>11.5784141482825</v>
      </c>
      <c r="I2749">
        <v>28.622186102255199</v>
      </c>
      <c r="J2749">
        <v>2.85631220595738</v>
      </c>
      <c r="K2749">
        <v>108.51454715768099</v>
      </c>
      <c r="L2749">
        <v>88.056840230463493</v>
      </c>
      <c r="M2749">
        <v>60.824400130626898</v>
      </c>
      <c r="N2749">
        <v>0.46970018251443901</v>
      </c>
      <c r="O2749">
        <v>27.903930131004302</v>
      </c>
      <c r="P2749">
        <v>160.22727272727201</v>
      </c>
      <c r="Q2749">
        <v>0.14960999934455299</v>
      </c>
    </row>
    <row r="2750" spans="1:17" hidden="1" x14ac:dyDescent="0.3">
      <c r="A2750" t="s">
        <v>5709</v>
      </c>
      <c r="B2750" t="s">
        <v>5710</v>
      </c>
      <c r="C2750" t="str">
        <f>IFERROR(VLOOKUP(Table1[[#This Row],[Ticker]],[1]!Table2[[Symbol]:[Industry]],2,FALSE),"-")</f>
        <v>-</v>
      </c>
      <c r="D2750" t="s">
        <v>412</v>
      </c>
      <c r="E2750">
        <v>137.52373729999999</v>
      </c>
      <c r="F2750">
        <v>13.7</v>
      </c>
      <c r="G2750">
        <v>134.929711033356</v>
      </c>
      <c r="H2750">
        <v>-20.267060226680499</v>
      </c>
      <c r="I2750">
        <v>-5.56087986145066</v>
      </c>
      <c r="J2750">
        <v>-15.2696478554865</v>
      </c>
      <c r="K2750">
        <v>16.521155138478999</v>
      </c>
      <c r="L2750">
        <v>13.1483241291371</v>
      </c>
      <c r="M2750">
        <v>20.900171261259199</v>
      </c>
      <c r="N2750">
        <v>0.38458026260231298</v>
      </c>
      <c r="O2750">
        <v>42.262773722627699</v>
      </c>
      <c r="P2750">
        <v>209.534568459105</v>
      </c>
    </row>
    <row r="2751" spans="1:17" hidden="1" x14ac:dyDescent="0.3">
      <c r="A2751" t="s">
        <v>5711</v>
      </c>
      <c r="B2751" t="s">
        <v>5712</v>
      </c>
      <c r="C2751" t="str">
        <f>IFERROR(VLOOKUP(Table1[[#This Row],[Ticker]],[1]!Table2[[Symbol]:[Industry]],2,FALSE),"-")</f>
        <v>-</v>
      </c>
      <c r="D2751" t="s">
        <v>561</v>
      </c>
      <c r="E2751">
        <v>137.31447600000001</v>
      </c>
      <c r="F2751">
        <v>153.4</v>
      </c>
      <c r="G2751">
        <v>-22.206631950116801</v>
      </c>
      <c r="H2751">
        <v>-22.7821453267054</v>
      </c>
      <c r="I2751">
        <v>-5.0518211820627199</v>
      </c>
      <c r="J2751">
        <v>6.98470883713488</v>
      </c>
      <c r="O2751">
        <v>10.821382007822599</v>
      </c>
      <c r="P2751">
        <v>18.455598455598398</v>
      </c>
    </row>
    <row r="2752" spans="1:17" hidden="1" x14ac:dyDescent="0.3">
      <c r="A2752" t="s">
        <v>5713</v>
      </c>
      <c r="B2752" t="s">
        <v>5714</v>
      </c>
      <c r="C2752" t="str">
        <f>IFERROR(VLOOKUP(Table1[[#This Row],[Ticker]],[1]!Table2[[Symbol]:[Industry]],2,FALSE),"-")</f>
        <v>-</v>
      </c>
      <c r="D2752" t="s">
        <v>57</v>
      </c>
      <c r="E2752">
        <v>137.23031295000001</v>
      </c>
      <c r="F2752">
        <v>17.100000000000001</v>
      </c>
      <c r="G2752">
        <v>-2.9069797014551102</v>
      </c>
      <c r="H2752">
        <v>30.614489390333901</v>
      </c>
      <c r="I2752">
        <v>-43.160480385989501</v>
      </c>
      <c r="J2752">
        <v>14.501727027069</v>
      </c>
      <c r="K2752">
        <v>15.509180856115201</v>
      </c>
      <c r="L2752">
        <v>16.872934161949001</v>
      </c>
      <c r="M2752">
        <v>59.608041371731701</v>
      </c>
      <c r="N2752">
        <v>0.72722478143267399</v>
      </c>
      <c r="O2752">
        <v>81.871345029239706</v>
      </c>
      <c r="P2752">
        <v>39.3643031784841</v>
      </c>
      <c r="Q2752">
        <v>4.5063908711157001E-2</v>
      </c>
    </row>
    <row r="2753" spans="1:17" hidden="1" x14ac:dyDescent="0.3">
      <c r="A2753" t="s">
        <v>5715</v>
      </c>
      <c r="B2753" t="s">
        <v>5716</v>
      </c>
      <c r="C2753" t="str">
        <f>IFERROR(VLOOKUP(Table1[[#This Row],[Ticker]],[1]!Table2[[Symbol]:[Industry]],2,FALSE),"-")</f>
        <v>-</v>
      </c>
      <c r="D2753" t="s">
        <v>1187</v>
      </c>
      <c r="E2753">
        <v>137.001363</v>
      </c>
      <c r="F2753">
        <v>106.03</v>
      </c>
      <c r="G2753">
        <v>-30.1566480340502</v>
      </c>
      <c r="H2753">
        <v>-10.0493753728376</v>
      </c>
      <c r="I2753">
        <v>-22.9210964022894</v>
      </c>
      <c r="J2753">
        <v>-3.2684474607804899</v>
      </c>
      <c r="K2753">
        <v>112.095275634731</v>
      </c>
      <c r="L2753">
        <v>116.76917313865</v>
      </c>
      <c r="M2753">
        <v>50.313883703897901</v>
      </c>
      <c r="N2753">
        <v>0.53840110756216797</v>
      </c>
      <c r="O2753">
        <v>57.8326888616429</v>
      </c>
      <c r="P2753">
        <v>16.966354109211199</v>
      </c>
      <c r="Q2753">
        <v>-3.6881132390607002E-2</v>
      </c>
    </row>
    <row r="2754" spans="1:17" hidden="1" x14ac:dyDescent="0.3">
      <c r="A2754" t="s">
        <v>5717</v>
      </c>
      <c r="B2754" t="s">
        <v>5718</v>
      </c>
      <c r="C2754" t="str">
        <f>IFERROR(VLOOKUP(Table1[[#This Row],[Ticker]],[1]!Table2[[Symbol]:[Industry]],2,FALSE),"-")</f>
        <v>-</v>
      </c>
      <c r="D2754" t="s">
        <v>735</v>
      </c>
      <c r="E2754">
        <v>136.99279999999999</v>
      </c>
      <c r="F2754">
        <v>71.95</v>
      </c>
      <c r="G2754">
        <v>-34.6837970851767</v>
      </c>
      <c r="H2754">
        <v>-16.434139506978401</v>
      </c>
      <c r="I2754">
        <v>-17.528986317122499</v>
      </c>
      <c r="J2754">
        <v>-5.0096127271825601</v>
      </c>
      <c r="M2754">
        <v>34.061313133177002</v>
      </c>
      <c r="O2754">
        <v>15.357887421820701</v>
      </c>
      <c r="P2754">
        <v>2.7123483226267</v>
      </c>
    </row>
    <row r="2755" spans="1:17" hidden="1" x14ac:dyDescent="0.3">
      <c r="A2755" t="s">
        <v>5719</v>
      </c>
      <c r="B2755" t="s">
        <v>5720</v>
      </c>
      <c r="C2755" t="str">
        <f>IFERROR(VLOOKUP(Table1[[#This Row],[Ticker]],[1]!Table2[[Symbol]:[Industry]],2,FALSE),"-")</f>
        <v>-</v>
      </c>
      <c r="D2755" t="s">
        <v>2205</v>
      </c>
      <c r="E2755">
        <v>136.96974</v>
      </c>
      <c r="F2755">
        <v>149</v>
      </c>
      <c r="G2755">
        <v>145.91696410275799</v>
      </c>
      <c r="H2755">
        <v>-5.4263756098178098</v>
      </c>
      <c r="I2755">
        <v>60.554869964408098</v>
      </c>
      <c r="J2755">
        <v>7.4764524019721703</v>
      </c>
      <c r="K2755">
        <v>147.88994748126501</v>
      </c>
      <c r="L2755">
        <v>110.413026675599</v>
      </c>
      <c r="M2755">
        <v>41.807198801067301</v>
      </c>
      <c r="N2755">
        <v>0.34023928384963198</v>
      </c>
      <c r="O2755">
        <v>19.261744966442901</v>
      </c>
      <c r="P2755">
        <v>186.483368582964</v>
      </c>
      <c r="Q2755">
        <v>0.194168544391877</v>
      </c>
    </row>
    <row r="2756" spans="1:17" hidden="1" x14ac:dyDescent="0.3">
      <c r="A2756" t="s">
        <v>5721</v>
      </c>
      <c r="B2756" t="s">
        <v>5722</v>
      </c>
      <c r="C2756" t="str">
        <f>IFERROR(VLOOKUP(Table1[[#This Row],[Ticker]],[1]!Table2[[Symbol]:[Industry]],2,FALSE),"-")</f>
        <v>-</v>
      </c>
      <c r="D2756" t="s">
        <v>402</v>
      </c>
      <c r="E2756">
        <v>136.53</v>
      </c>
      <c r="F2756">
        <v>758.5</v>
      </c>
      <c r="G2756">
        <v>-21.498611899991499</v>
      </c>
      <c r="H2756">
        <v>-2.1539908615696701</v>
      </c>
      <c r="I2756">
        <v>3.9913637032274099</v>
      </c>
      <c r="J2756">
        <v>5.1806630520942001</v>
      </c>
      <c r="K2756">
        <v>739.10582238322604</v>
      </c>
      <c r="L2756">
        <v>704.85446088121</v>
      </c>
      <c r="M2756">
        <v>57.298571469372298</v>
      </c>
      <c r="N2756">
        <v>1.0691605839416001</v>
      </c>
      <c r="O2756">
        <v>11.1272247857613</v>
      </c>
      <c r="P2756">
        <v>31.9130434782608</v>
      </c>
      <c r="Q2756">
        <v>3.8744233790511E-2</v>
      </c>
    </row>
    <row r="2757" spans="1:17" hidden="1" x14ac:dyDescent="0.3">
      <c r="A2757" t="s">
        <v>5723</v>
      </c>
      <c r="B2757" t="s">
        <v>5724</v>
      </c>
      <c r="C2757" t="str">
        <f>IFERROR(VLOOKUP(Table1[[#This Row],[Ticker]],[1]!Table2[[Symbol]:[Industry]],2,FALSE),"-")</f>
        <v>-</v>
      </c>
      <c r="D2757" t="s">
        <v>306</v>
      </c>
      <c r="E2757">
        <v>136.14763049999999</v>
      </c>
      <c r="F2757">
        <v>440.65</v>
      </c>
      <c r="G2757">
        <v>-21.066716366812201</v>
      </c>
      <c r="H2757">
        <v>32.557893286370401</v>
      </c>
      <c r="I2757">
        <v>6.6032390351514598</v>
      </c>
      <c r="J2757">
        <v>15.932497153773401</v>
      </c>
      <c r="K2757">
        <v>374.352278652417</v>
      </c>
      <c r="L2757">
        <v>379.18407956851701</v>
      </c>
      <c r="M2757">
        <v>70.364716172790907</v>
      </c>
      <c r="N2757">
        <v>2.8453975457722001</v>
      </c>
      <c r="O2757">
        <v>8.4761148303642297</v>
      </c>
      <c r="P2757">
        <v>37.703124999999901</v>
      </c>
      <c r="Q2757">
        <v>6.9517125222439996E-2</v>
      </c>
    </row>
    <row r="2758" spans="1:17" hidden="1" x14ac:dyDescent="0.3">
      <c r="A2758" t="s">
        <v>5725</v>
      </c>
      <c r="B2758" t="s">
        <v>5726</v>
      </c>
      <c r="C2758" t="str">
        <f>IFERROR(VLOOKUP(Table1[[#This Row],[Ticker]],[1]!Table2[[Symbol]:[Industry]],2,FALSE),"-")</f>
        <v>-</v>
      </c>
      <c r="D2758" t="s">
        <v>514</v>
      </c>
      <c r="E2758">
        <v>135.94173000000001</v>
      </c>
      <c r="F2758">
        <v>72.7</v>
      </c>
      <c r="G2758">
        <v>49.208284651732498</v>
      </c>
      <c r="H2758">
        <v>30.4379735990182</v>
      </c>
      <c r="I2758">
        <v>25.775246487110199</v>
      </c>
      <c r="J2758">
        <v>25.8218174794664</v>
      </c>
      <c r="K2758">
        <v>55.710370897409</v>
      </c>
      <c r="L2758">
        <v>52.8652664296241</v>
      </c>
      <c r="M2758">
        <v>78.419768776360698</v>
      </c>
      <c r="N2758">
        <v>2.3130434782608602</v>
      </c>
      <c r="O2758">
        <v>9.9724896836313501</v>
      </c>
      <c r="P2758">
        <v>96.221322537112002</v>
      </c>
    </row>
    <row r="2759" spans="1:17" hidden="1" x14ac:dyDescent="0.3">
      <c r="A2759" t="s">
        <v>5727</v>
      </c>
      <c r="B2759" t="s">
        <v>5728</v>
      </c>
      <c r="C2759" t="str">
        <f>IFERROR(VLOOKUP(Table1[[#This Row],[Ticker]],[1]!Table2[[Symbol]:[Industry]],2,FALSE),"-")</f>
        <v>-</v>
      </c>
      <c r="D2759" t="s">
        <v>27</v>
      </c>
      <c r="E2759">
        <v>135.921779496</v>
      </c>
      <c r="F2759">
        <v>2.2200000000000002</v>
      </c>
      <c r="G2759">
        <v>126.96242706104699</v>
      </c>
      <c r="H2759">
        <v>-18.884613236521901</v>
      </c>
      <c r="I2759">
        <v>-25.982193989080201</v>
      </c>
      <c r="J2759">
        <v>-2.1880142183777198</v>
      </c>
      <c r="K2759">
        <v>2.3208749408604699</v>
      </c>
      <c r="L2759">
        <v>1.93619331244767</v>
      </c>
      <c r="M2759">
        <v>38.100963663976898</v>
      </c>
      <c r="N2759">
        <v>0.74354168360072603</v>
      </c>
      <c r="O2759">
        <v>37.837837837837803</v>
      </c>
      <c r="P2759">
        <v>155.172413793103</v>
      </c>
      <c r="Q2759">
        <v>0.13957015526323799</v>
      </c>
    </row>
    <row r="2760" spans="1:17" hidden="1" x14ac:dyDescent="0.3">
      <c r="A2760" t="s">
        <v>5729</v>
      </c>
      <c r="B2760" t="s">
        <v>5730</v>
      </c>
      <c r="C2760" t="str">
        <f>IFERROR(VLOOKUP(Table1[[#This Row],[Ticker]],[1]!Table2[[Symbol]:[Industry]],2,FALSE),"-")</f>
        <v>-</v>
      </c>
      <c r="D2760" t="s">
        <v>359</v>
      </c>
      <c r="E2760">
        <v>135.87574384300001</v>
      </c>
      <c r="F2760">
        <v>79.33</v>
      </c>
      <c r="G2760">
        <v>-59.802998886116001</v>
      </c>
      <c r="H2760">
        <v>-7.0553743948349696</v>
      </c>
      <c r="I2760">
        <v>-25.61311452152</v>
      </c>
      <c r="J2760">
        <v>-6.0863339547221997</v>
      </c>
      <c r="K2760">
        <v>81.236988617750598</v>
      </c>
      <c r="L2760">
        <v>85.090837876903294</v>
      </c>
      <c r="M2760">
        <v>38.970048962769802</v>
      </c>
      <c r="N2760">
        <v>0.54279096582322095</v>
      </c>
      <c r="O2760">
        <v>71.601340420908002</v>
      </c>
      <c r="P2760">
        <v>26.475570254650499</v>
      </c>
      <c r="Q2760">
        <v>0.20419348052005901</v>
      </c>
    </row>
    <row r="2761" spans="1:17" hidden="1" x14ac:dyDescent="0.3">
      <c r="A2761" t="s">
        <v>5731</v>
      </c>
      <c r="B2761" t="s">
        <v>5732</v>
      </c>
      <c r="C2761" t="str">
        <f>IFERROR(VLOOKUP(Table1[[#This Row],[Ticker]],[1]!Table2[[Symbol]:[Industry]],2,FALSE),"-")</f>
        <v>-</v>
      </c>
      <c r="D2761" t="s">
        <v>121</v>
      </c>
      <c r="E2761">
        <v>135.5795798</v>
      </c>
      <c r="F2761">
        <v>0.68</v>
      </c>
      <c r="G2761">
        <v>-16.522421423800999</v>
      </c>
      <c r="H2761">
        <v>-11.262780877847399</v>
      </c>
      <c r="I2761">
        <v>-41.121996620659203</v>
      </c>
      <c r="J2761">
        <v>1.73914979847239</v>
      </c>
      <c r="K2761">
        <v>0.95563082474439198</v>
      </c>
      <c r="L2761">
        <v>0.98621885001151899</v>
      </c>
      <c r="M2761">
        <v>33.3264984298035</v>
      </c>
      <c r="N2761">
        <v>1.74650427255576</v>
      </c>
      <c r="O2761">
        <v>83.823529411764696</v>
      </c>
      <c r="P2761">
        <v>23.636363636363601</v>
      </c>
      <c r="Q2761">
        <v>-9.7982608083562003E-2</v>
      </c>
    </row>
    <row r="2762" spans="1:17" hidden="1" x14ac:dyDescent="0.3">
      <c r="A2762" t="s">
        <v>5733</v>
      </c>
      <c r="B2762" t="s">
        <v>5734</v>
      </c>
      <c r="C2762" t="str">
        <f>IFERROR(VLOOKUP(Table1[[#This Row],[Ticker]],[1]!Table2[[Symbol]:[Industry]],2,FALSE),"-")</f>
        <v>-</v>
      </c>
      <c r="D2762" t="s">
        <v>46</v>
      </c>
      <c r="E2762">
        <v>135.35973627000001</v>
      </c>
      <c r="F2762">
        <v>139.44999999999999</v>
      </c>
      <c r="G2762">
        <v>13.9071318408037</v>
      </c>
      <c r="H2762">
        <v>-19.987489079011599</v>
      </c>
      <c r="I2762">
        <v>-65.365573995869099</v>
      </c>
      <c r="J2762">
        <v>-2.6139991381588401</v>
      </c>
      <c r="K2762">
        <v>155.99075670219099</v>
      </c>
      <c r="L2762">
        <v>173.30043303203101</v>
      </c>
      <c r="M2762">
        <v>44.952795958878099</v>
      </c>
      <c r="N2762">
        <v>1.30581613508442</v>
      </c>
      <c r="O2762">
        <v>146.683399067766</v>
      </c>
      <c r="P2762">
        <v>76.967005076142101</v>
      </c>
      <c r="Q2762">
        <v>0.141011916798718</v>
      </c>
    </row>
    <row r="2763" spans="1:17" hidden="1" x14ac:dyDescent="0.3">
      <c r="A2763" t="s">
        <v>5735</v>
      </c>
      <c r="B2763" t="s">
        <v>5736</v>
      </c>
      <c r="C2763" t="str">
        <f>IFERROR(VLOOKUP(Table1[[#This Row],[Ticker]],[1]!Table2[[Symbol]:[Industry]],2,FALSE),"-")</f>
        <v>-</v>
      </c>
      <c r="D2763" t="s">
        <v>139</v>
      </c>
      <c r="E2763">
        <v>135.34584219000001</v>
      </c>
      <c r="F2763">
        <v>183.3</v>
      </c>
      <c r="G2763">
        <v>109.940163610212</v>
      </c>
      <c r="H2763">
        <v>39.608615675209101</v>
      </c>
      <c r="I2763">
        <v>-5.130521453869</v>
      </c>
      <c r="J2763">
        <v>-3.4411404342877598</v>
      </c>
      <c r="K2763">
        <v>156.76294501715901</v>
      </c>
      <c r="L2763">
        <v>133.96605646219101</v>
      </c>
      <c r="M2763">
        <v>56.884620709415103</v>
      </c>
      <c r="N2763">
        <v>2.01430757171181</v>
      </c>
      <c r="O2763">
        <v>11.8930714675395</v>
      </c>
      <c r="P2763">
        <v>144.4</v>
      </c>
      <c r="Q2763">
        <v>0.101911346980375</v>
      </c>
    </row>
    <row r="2764" spans="1:17" hidden="1" x14ac:dyDescent="0.3">
      <c r="A2764" t="s">
        <v>5737</v>
      </c>
      <c r="B2764" t="s">
        <v>5738</v>
      </c>
      <c r="C2764" t="str">
        <f>IFERROR(VLOOKUP(Table1[[#This Row],[Ticker]],[1]!Table2[[Symbol]:[Industry]],2,FALSE),"-")</f>
        <v>-</v>
      </c>
      <c r="D2764" t="s">
        <v>5739</v>
      </c>
      <c r="E2764">
        <v>135.09353963999999</v>
      </c>
      <c r="F2764">
        <v>83.94</v>
      </c>
      <c r="G2764">
        <v>-3.63019084735997</v>
      </c>
      <c r="H2764">
        <v>15.478618710508799</v>
      </c>
      <c r="I2764">
        <v>53.483969889359599</v>
      </c>
      <c r="J2764">
        <v>9.2134948425385392</v>
      </c>
      <c r="K2764">
        <v>70.690894945196405</v>
      </c>
      <c r="M2764">
        <v>85.733993525957601</v>
      </c>
      <c r="N2764">
        <v>0.79270777479892696</v>
      </c>
      <c r="O2764">
        <v>2.4541339051703499</v>
      </c>
      <c r="P2764">
        <v>115.230769230769</v>
      </c>
    </row>
    <row r="2765" spans="1:17" hidden="1" x14ac:dyDescent="0.3">
      <c r="A2765" t="s">
        <v>5740</v>
      </c>
      <c r="B2765" t="s">
        <v>5741</v>
      </c>
      <c r="C2765" t="str">
        <f>IFERROR(VLOOKUP(Table1[[#This Row],[Ticker]],[1]!Table2[[Symbol]:[Industry]],2,FALSE),"-")</f>
        <v>-</v>
      </c>
      <c r="D2765" t="s">
        <v>101</v>
      </c>
      <c r="E2765">
        <v>134.9</v>
      </c>
      <c r="F2765">
        <v>28.4</v>
      </c>
      <c r="G2765">
        <v>46.541760770815799</v>
      </c>
      <c r="H2765">
        <v>2.4742131223044002</v>
      </c>
      <c r="I2765">
        <v>16.097241951962701</v>
      </c>
      <c r="J2765">
        <v>1.9940453241260401</v>
      </c>
      <c r="K2765">
        <v>26.3322003895446</v>
      </c>
      <c r="L2765">
        <v>23.853199766485201</v>
      </c>
      <c r="M2765">
        <v>55.672064559080603</v>
      </c>
      <c r="N2765">
        <v>0.58027090861733499</v>
      </c>
      <c r="O2765">
        <v>29.577464788732399</v>
      </c>
      <c r="P2765">
        <v>77.499999999999901</v>
      </c>
      <c r="Q2765">
        <v>9.5734408268539004E-2</v>
      </c>
    </row>
    <row r="2766" spans="1:17" hidden="1" x14ac:dyDescent="0.3">
      <c r="A2766" t="s">
        <v>5742</v>
      </c>
      <c r="B2766" t="s">
        <v>5743</v>
      </c>
      <c r="C2766" t="str">
        <f>IFERROR(VLOOKUP(Table1[[#This Row],[Ticker]],[1]!Table2[[Symbol]:[Industry]],2,FALSE),"-")</f>
        <v>-</v>
      </c>
      <c r="D2766" t="s">
        <v>139</v>
      </c>
      <c r="E2766">
        <v>134.858925</v>
      </c>
      <c r="F2766">
        <v>42.15</v>
      </c>
      <c r="K2766">
        <v>41.094271927697299</v>
      </c>
      <c r="L2766">
        <v>39.061986140059297</v>
      </c>
      <c r="M2766">
        <v>77.450142708280893</v>
      </c>
      <c r="N2766">
        <v>1</v>
      </c>
      <c r="Q2766">
        <v>5.6226245136147997E-2</v>
      </c>
    </row>
    <row r="2767" spans="1:17" hidden="1" x14ac:dyDescent="0.3">
      <c r="A2767" t="s">
        <v>5744</v>
      </c>
      <c r="B2767" t="s">
        <v>5745</v>
      </c>
      <c r="C2767" t="str">
        <f>IFERROR(VLOOKUP(Table1[[#This Row],[Ticker]],[1]!Table2[[Symbol]:[Industry]],2,FALSE),"-")</f>
        <v>-</v>
      </c>
      <c r="D2767" t="s">
        <v>139</v>
      </c>
      <c r="E2767">
        <v>134.81387580000001</v>
      </c>
      <c r="F2767">
        <v>10.050000000000001</v>
      </c>
      <c r="G2767">
        <v>36.259947722204402</v>
      </c>
      <c r="H2767">
        <v>-11.5472758991846</v>
      </c>
      <c r="I2767">
        <v>-7.4653418948394297</v>
      </c>
      <c r="J2767">
        <v>-3.9460204884677998</v>
      </c>
      <c r="K2767">
        <v>11.041003745897701</v>
      </c>
      <c r="L2767">
        <v>9.6434172180697999</v>
      </c>
      <c r="M2767">
        <v>28.936938030756199</v>
      </c>
      <c r="N2767">
        <v>0.120321863528135</v>
      </c>
      <c r="O2767">
        <v>66.766169154228805</v>
      </c>
      <c r="P2767">
        <v>67.5</v>
      </c>
      <c r="Q2767">
        <v>8.0438953408541999E-2</v>
      </c>
    </row>
    <row r="2768" spans="1:17" hidden="1" x14ac:dyDescent="0.3">
      <c r="A2768" t="s">
        <v>5746</v>
      </c>
      <c r="B2768" t="s">
        <v>5747</v>
      </c>
      <c r="C2768" t="str">
        <f>IFERROR(VLOOKUP(Table1[[#This Row],[Ticker]],[1]!Table2[[Symbol]:[Industry]],2,FALSE),"-")</f>
        <v>-</v>
      </c>
      <c r="D2768" t="s">
        <v>127</v>
      </c>
      <c r="E2768">
        <v>134.73212759500001</v>
      </c>
      <c r="F2768">
        <v>6.89</v>
      </c>
      <c r="G2768">
        <v>-27.325992852372501</v>
      </c>
      <c r="H2768">
        <v>-0.87973156401851105</v>
      </c>
      <c r="I2768">
        <v>-37.646477758143398</v>
      </c>
      <c r="J2768">
        <v>-3.3978948048643498</v>
      </c>
      <c r="K2768">
        <v>7.0867528440147103</v>
      </c>
      <c r="L2768">
        <v>7.6683097615317797</v>
      </c>
      <c r="M2768">
        <v>49.462405498256601</v>
      </c>
      <c r="N2768">
        <v>1.0261213130120801</v>
      </c>
      <c r="O2768">
        <v>77.793904208998498</v>
      </c>
      <c r="P2768">
        <v>13.6963696369637</v>
      </c>
      <c r="Q2768">
        <v>4.0277410499351997E-2</v>
      </c>
    </row>
    <row r="2769" spans="1:17" hidden="1" x14ac:dyDescent="0.3">
      <c r="A2769" t="s">
        <v>5748</v>
      </c>
      <c r="B2769" t="s">
        <v>5749</v>
      </c>
      <c r="C2769" t="str">
        <f>IFERROR(VLOOKUP(Table1[[#This Row],[Ticker]],[1]!Table2[[Symbol]:[Industry]],2,FALSE),"-")</f>
        <v>-</v>
      </c>
      <c r="D2769" t="s">
        <v>632</v>
      </c>
      <c r="E2769">
        <v>134.592186</v>
      </c>
      <c r="F2769">
        <v>1892.2</v>
      </c>
      <c r="G2769">
        <v>80.388689687310006</v>
      </c>
      <c r="H2769">
        <v>4.1526701666151098</v>
      </c>
      <c r="I2769">
        <v>100.013349754947</v>
      </c>
      <c r="J2769">
        <v>-10.761765388852799</v>
      </c>
      <c r="K2769">
        <v>1814.1877810907299</v>
      </c>
      <c r="L2769">
        <v>1302.2544495915299</v>
      </c>
      <c r="M2769">
        <v>32.042986591631902</v>
      </c>
      <c r="N2769">
        <v>0.75086505190311403</v>
      </c>
      <c r="O2769">
        <v>21.9532818940915</v>
      </c>
      <c r="P2769">
        <v>156.08336716741101</v>
      </c>
      <c r="Q2769">
        <v>8.4563945280812E-2</v>
      </c>
    </row>
    <row r="2770" spans="1:17" hidden="1" x14ac:dyDescent="0.3">
      <c r="A2770" t="s">
        <v>5750</v>
      </c>
      <c r="B2770" t="s">
        <v>5751</v>
      </c>
      <c r="C2770" t="str">
        <f>IFERROR(VLOOKUP(Table1[[#This Row],[Ticker]],[1]!Table2[[Symbol]:[Industry]],2,FALSE),"-")</f>
        <v>-</v>
      </c>
      <c r="D2770" t="s">
        <v>335</v>
      </c>
      <c r="E2770">
        <v>134.40119000000001</v>
      </c>
      <c r="F2770">
        <v>88.55</v>
      </c>
      <c r="G2770">
        <v>19.4697089865418</v>
      </c>
      <c r="H2770">
        <v>-22.514242866151498</v>
      </c>
      <c r="I2770">
        <v>36.624519754595902</v>
      </c>
      <c r="J2770">
        <v>-3.5133754540528601</v>
      </c>
      <c r="K2770">
        <v>96.835947451738306</v>
      </c>
      <c r="M2770">
        <v>38.0255043024816</v>
      </c>
      <c r="N2770">
        <v>0.287311039853412</v>
      </c>
      <c r="O2770">
        <v>49.0683229813664</v>
      </c>
      <c r="P2770">
        <v>57.422222222222203</v>
      </c>
    </row>
    <row r="2771" spans="1:17" hidden="1" x14ac:dyDescent="0.3">
      <c r="A2771" t="s">
        <v>5752</v>
      </c>
      <c r="B2771" t="s">
        <v>5753</v>
      </c>
      <c r="C2771" t="str">
        <f>IFERROR(VLOOKUP(Table1[[#This Row],[Ticker]],[1]!Table2[[Symbol]:[Industry]],2,FALSE),"-")</f>
        <v>-</v>
      </c>
      <c r="D2771" t="s">
        <v>770</v>
      </c>
      <c r="E2771">
        <v>134.19104895000001</v>
      </c>
      <c r="F2771">
        <v>50.75</v>
      </c>
      <c r="G2771">
        <v>38.469286702235401</v>
      </c>
      <c r="H2771">
        <v>5.3712173972614297</v>
      </c>
      <c r="I2771">
        <v>26.530880427929301</v>
      </c>
      <c r="J2771">
        <v>-3.5072740398322102</v>
      </c>
      <c r="K2771">
        <v>48.607956068616801</v>
      </c>
      <c r="L2771">
        <v>40.7931737611285</v>
      </c>
      <c r="M2771">
        <v>52.502133402377602</v>
      </c>
      <c r="N2771">
        <v>0.79509274581093403</v>
      </c>
      <c r="O2771">
        <v>18.246305418719199</v>
      </c>
      <c r="Q2771">
        <v>0.24485394555409201</v>
      </c>
    </row>
    <row r="2772" spans="1:17" hidden="1" x14ac:dyDescent="0.3">
      <c r="A2772" t="s">
        <v>5754</v>
      </c>
      <c r="B2772" t="s">
        <v>5755</v>
      </c>
      <c r="C2772" t="str">
        <f>IFERROR(VLOOKUP(Table1[[#This Row],[Ticker]],[1]!Table2[[Symbol]:[Industry]],2,FALSE),"-")</f>
        <v>-</v>
      </c>
      <c r="D2772" t="s">
        <v>306</v>
      </c>
      <c r="E2772">
        <v>134.02839562400001</v>
      </c>
      <c r="F2772">
        <v>63.92</v>
      </c>
      <c r="G2772">
        <v>-30.5548381810896</v>
      </c>
      <c r="H2772">
        <v>8.9583284484304997</v>
      </c>
      <c r="I2772">
        <v>-9.5209601311303107</v>
      </c>
      <c r="J2772">
        <v>4.25384590446233</v>
      </c>
      <c r="K2772">
        <v>58.051793856529002</v>
      </c>
      <c r="L2772">
        <v>56.722320216917304</v>
      </c>
      <c r="M2772">
        <v>63.961785564069203</v>
      </c>
      <c r="N2772">
        <v>1.74387978311569</v>
      </c>
      <c r="O2772">
        <v>12.3279098873591</v>
      </c>
      <c r="P2772">
        <v>43.2220479498095</v>
      </c>
      <c r="Q2772">
        <v>-1.7402964933511001E-2</v>
      </c>
    </row>
    <row r="2773" spans="1:17" hidden="1" x14ac:dyDescent="0.3">
      <c r="A2773" t="s">
        <v>5756</v>
      </c>
      <c r="B2773" t="s">
        <v>5757</v>
      </c>
      <c r="C2773" t="str">
        <f>IFERROR(VLOOKUP(Table1[[#This Row],[Ticker]],[1]!Table2[[Symbol]:[Industry]],2,FALSE),"-")</f>
        <v>-</v>
      </c>
      <c r="E2773">
        <v>133.66634450000001</v>
      </c>
      <c r="F2773">
        <v>37.67</v>
      </c>
      <c r="G2773">
        <v>-22.8082980933094</v>
      </c>
      <c r="H2773">
        <v>20.175728520065501</v>
      </c>
      <c r="I2773">
        <v>-24.583984924752698</v>
      </c>
      <c r="J2773">
        <v>7.1999380822005303</v>
      </c>
      <c r="K2773">
        <v>34.9548961590408</v>
      </c>
      <c r="L2773">
        <v>34.192157274852299</v>
      </c>
      <c r="M2773">
        <v>55.390035173257097</v>
      </c>
      <c r="N2773">
        <v>1.3726496681376601</v>
      </c>
      <c r="O2773">
        <v>38.757632067958497</v>
      </c>
      <c r="P2773">
        <v>50.5595523581135</v>
      </c>
      <c r="Q2773">
        <v>2.5472731443725999E-2</v>
      </c>
    </row>
    <row r="2774" spans="1:17" hidden="1" x14ac:dyDescent="0.3">
      <c r="A2774" t="s">
        <v>5758</v>
      </c>
      <c r="B2774" t="s">
        <v>5759</v>
      </c>
      <c r="C2774" t="str">
        <f>IFERROR(VLOOKUP(Table1[[#This Row],[Ticker]],[1]!Table2[[Symbol]:[Industry]],2,FALSE),"-")</f>
        <v>-</v>
      </c>
      <c r="D2774" t="s">
        <v>1190</v>
      </c>
      <c r="E2774">
        <v>133.33768071599999</v>
      </c>
      <c r="F2774">
        <v>23.16</v>
      </c>
      <c r="G2774">
        <v>-24.630856983395201</v>
      </c>
      <c r="H2774">
        <v>-6.5096609646624497</v>
      </c>
      <c r="I2774">
        <v>-19.949642427206001</v>
      </c>
      <c r="J2774">
        <v>-5.7643973789878196</v>
      </c>
      <c r="K2774">
        <v>23.254322319168001</v>
      </c>
      <c r="L2774">
        <v>23.091528778239699</v>
      </c>
      <c r="M2774">
        <v>48.0065631967013</v>
      </c>
      <c r="N2774">
        <v>0.93167001227893198</v>
      </c>
      <c r="O2774">
        <v>53.195164075992999</v>
      </c>
      <c r="P2774">
        <v>24.516129032258</v>
      </c>
      <c r="Q2774">
        <v>6.1459810111414E-2</v>
      </c>
    </row>
    <row r="2775" spans="1:17" hidden="1" x14ac:dyDescent="0.3">
      <c r="A2775" t="s">
        <v>5760</v>
      </c>
      <c r="B2775" t="s">
        <v>5761</v>
      </c>
      <c r="C2775" t="str">
        <f>IFERROR(VLOOKUP(Table1[[#This Row],[Ticker]],[1]!Table2[[Symbol]:[Industry]],2,FALSE),"-")</f>
        <v>-</v>
      </c>
      <c r="D2775" t="s">
        <v>2583</v>
      </c>
      <c r="E2775">
        <v>133.16643999999999</v>
      </c>
      <c r="F2775">
        <v>93.7</v>
      </c>
      <c r="G2775">
        <v>-37.776352241411097</v>
      </c>
      <c r="H2775">
        <v>-8.6822980068244693</v>
      </c>
      <c r="I2775">
        <v>-22.344145531992499</v>
      </c>
      <c r="J2775">
        <v>-1.12863968903539</v>
      </c>
      <c r="K2775">
        <v>95.060030786180903</v>
      </c>
      <c r="L2775">
        <v>96.799593935382802</v>
      </c>
      <c r="M2775">
        <v>50.025938597575603</v>
      </c>
      <c r="N2775">
        <v>0.50898716119828802</v>
      </c>
      <c r="O2775">
        <v>48.025613660618902</v>
      </c>
      <c r="P2775">
        <v>13.4382566585956</v>
      </c>
    </row>
    <row r="2776" spans="1:17" hidden="1" x14ac:dyDescent="0.3">
      <c r="A2776" t="s">
        <v>5762</v>
      </c>
      <c r="B2776" t="s">
        <v>5763</v>
      </c>
      <c r="C2776" t="str">
        <f>IFERROR(VLOOKUP(Table1[[#This Row],[Ticker]],[1]!Table2[[Symbol]:[Industry]],2,FALSE),"-")</f>
        <v>-</v>
      </c>
      <c r="D2776" t="s">
        <v>127</v>
      </c>
      <c r="E2776">
        <v>133.02695095999999</v>
      </c>
      <c r="F2776">
        <v>9.32</v>
      </c>
      <c r="G2776">
        <v>-21.483661733878499</v>
      </c>
      <c r="H2776">
        <v>-1.3768066038486999</v>
      </c>
      <c r="I2776">
        <v>-20.423716266307899</v>
      </c>
      <c r="J2776">
        <v>-2.6682718758984199</v>
      </c>
      <c r="K2776">
        <v>9.2974978961961092</v>
      </c>
      <c r="L2776">
        <v>10.457823965229601</v>
      </c>
      <c r="M2776">
        <v>50.604617704968902</v>
      </c>
      <c r="N2776">
        <v>1.0926475868855501</v>
      </c>
      <c r="O2776">
        <v>33.0472103004291</v>
      </c>
      <c r="P2776">
        <v>23.4437086092715</v>
      </c>
    </row>
    <row r="2777" spans="1:17" hidden="1" x14ac:dyDescent="0.3">
      <c r="A2777" t="s">
        <v>5764</v>
      </c>
      <c r="B2777" t="s">
        <v>5765</v>
      </c>
      <c r="C2777" t="str">
        <f>IFERROR(VLOOKUP(Table1[[#This Row],[Ticker]],[1]!Table2[[Symbol]:[Industry]],2,FALSE),"-")</f>
        <v>-</v>
      </c>
      <c r="D2777" t="s">
        <v>51</v>
      </c>
      <c r="E2777">
        <v>132.92005846199999</v>
      </c>
      <c r="F2777">
        <v>24.54</v>
      </c>
      <c r="G2777">
        <v>-3.03404933077783</v>
      </c>
      <c r="H2777">
        <v>6.9145416230355696</v>
      </c>
      <c r="I2777">
        <v>27.1281158399795</v>
      </c>
      <c r="J2777">
        <v>2.0593622320868699</v>
      </c>
      <c r="K2777">
        <v>22.796465553427101</v>
      </c>
      <c r="L2777">
        <v>20.199737480513399</v>
      </c>
      <c r="M2777">
        <v>61.005145320033201</v>
      </c>
      <c r="N2777">
        <v>1.1384558064869099</v>
      </c>
      <c r="O2777">
        <v>27.1393643031784</v>
      </c>
      <c r="P2777">
        <v>75.285714285714207</v>
      </c>
      <c r="Q2777">
        <v>8.1695189065832993E-2</v>
      </c>
    </row>
    <row r="2778" spans="1:17" hidden="1" x14ac:dyDescent="0.3">
      <c r="A2778" t="s">
        <v>5766</v>
      </c>
      <c r="B2778" t="s">
        <v>5767</v>
      </c>
      <c r="C2778" t="str">
        <f>IFERROR(VLOOKUP(Table1[[#This Row],[Ticker]],[1]!Table2[[Symbol]:[Industry]],2,FALSE),"-")</f>
        <v>-</v>
      </c>
      <c r="D2778" t="s">
        <v>317</v>
      </c>
      <c r="E2778">
        <v>132.866039739</v>
      </c>
      <c r="F2778">
        <v>54.29</v>
      </c>
      <c r="G2778">
        <v>151.32146419113801</v>
      </c>
      <c r="H2778">
        <v>11.616123358557999</v>
      </c>
      <c r="I2778">
        <v>7.72940206238379</v>
      </c>
      <c r="J2778">
        <v>-8.9619810899121095</v>
      </c>
      <c r="K2778">
        <v>52.430141673292802</v>
      </c>
      <c r="L2778">
        <v>42.467041868103003</v>
      </c>
      <c r="M2778">
        <v>32.477325148828697</v>
      </c>
      <c r="N2778">
        <v>0.25710487996794901</v>
      </c>
      <c r="O2778">
        <v>38.054890403389201</v>
      </c>
      <c r="P2778">
        <v>188.712489331998</v>
      </c>
      <c r="Q2778">
        <v>0.12486696817649499</v>
      </c>
    </row>
    <row r="2779" spans="1:17" hidden="1" x14ac:dyDescent="0.3">
      <c r="A2779" t="s">
        <v>5768</v>
      </c>
      <c r="B2779" t="s">
        <v>5769</v>
      </c>
      <c r="C2779" t="str">
        <f>IFERROR(VLOOKUP(Table1[[#This Row],[Ticker]],[1]!Table2[[Symbol]:[Industry]],2,FALSE),"-")</f>
        <v>-</v>
      </c>
      <c r="D2779" t="s">
        <v>262</v>
      </c>
      <c r="E2779">
        <v>132.76293089999999</v>
      </c>
      <c r="F2779">
        <v>1721</v>
      </c>
      <c r="G2779">
        <v>94.993997006649195</v>
      </c>
      <c r="H2779">
        <v>15.718216934660701</v>
      </c>
      <c r="I2779">
        <v>-14.1327882044296</v>
      </c>
      <c r="J2779">
        <v>2.5302753395979298</v>
      </c>
      <c r="K2779">
        <v>1505.5388062547099</v>
      </c>
      <c r="L2779">
        <v>1360.4220794215501</v>
      </c>
      <c r="M2779">
        <v>73.728053349608402</v>
      </c>
      <c r="N2779">
        <v>1.4647652173912999</v>
      </c>
      <c r="O2779">
        <v>9.5729227193492097</v>
      </c>
      <c r="P2779">
        <v>136.72627235213201</v>
      </c>
      <c r="Q2779">
        <v>0.105508798650554</v>
      </c>
    </row>
    <row r="2780" spans="1:17" hidden="1" x14ac:dyDescent="0.3">
      <c r="A2780" t="s">
        <v>5770</v>
      </c>
      <c r="B2780" t="s">
        <v>5771</v>
      </c>
      <c r="C2780" t="str">
        <f>IFERROR(VLOOKUP(Table1[[#This Row],[Ticker]],[1]!Table2[[Symbol]:[Industry]],2,FALSE),"-")</f>
        <v>-</v>
      </c>
      <c r="D2780" t="s">
        <v>2205</v>
      </c>
      <c r="E2780">
        <v>132.74343719999999</v>
      </c>
      <c r="F2780">
        <v>58.23</v>
      </c>
      <c r="G2780">
        <v>418.96611140686099</v>
      </c>
      <c r="H2780">
        <v>68.194390836085503</v>
      </c>
      <c r="I2780">
        <v>176.856490123301</v>
      </c>
      <c r="J2780">
        <v>27.685590954215801</v>
      </c>
      <c r="K2780">
        <v>38.830155385362303</v>
      </c>
      <c r="L2780">
        <v>28.341062571680201</v>
      </c>
      <c r="M2780">
        <v>92.466241549156706</v>
      </c>
      <c r="N2780">
        <v>1.0487402008337401</v>
      </c>
      <c r="O2780">
        <v>0</v>
      </c>
      <c r="P2780">
        <v>482.29999999999899</v>
      </c>
      <c r="Q2780">
        <v>0.17464234860646899</v>
      </c>
    </row>
    <row r="2781" spans="1:17" hidden="1" x14ac:dyDescent="0.3">
      <c r="A2781" t="s">
        <v>5772</v>
      </c>
      <c r="B2781" t="s">
        <v>5773</v>
      </c>
      <c r="C2781" t="str">
        <f>IFERROR(VLOOKUP(Table1[[#This Row],[Ticker]],[1]!Table2[[Symbol]:[Industry]],2,FALSE),"-")</f>
        <v>-</v>
      </c>
      <c r="D2781" t="s">
        <v>528</v>
      </c>
      <c r="E2781">
        <v>132.44</v>
      </c>
      <c r="F2781">
        <v>165.55</v>
      </c>
      <c r="G2781">
        <v>432.28346425814499</v>
      </c>
      <c r="H2781">
        <v>12.4672882628326</v>
      </c>
      <c r="I2781">
        <v>94.236556010919699</v>
      </c>
      <c r="J2781">
        <v>-1.05376450779502</v>
      </c>
      <c r="K2781">
        <v>153.41700683085699</v>
      </c>
      <c r="L2781">
        <v>112.79825945216599</v>
      </c>
      <c r="M2781">
        <v>48.7840107055559</v>
      </c>
      <c r="N2781">
        <v>0.53694068678459905</v>
      </c>
      <c r="O2781">
        <v>10.480217456961601</v>
      </c>
      <c r="P2781">
        <v>462.13921901527999</v>
      </c>
      <c r="Q2781">
        <v>0.18217153555517501</v>
      </c>
    </row>
    <row r="2782" spans="1:17" hidden="1" x14ac:dyDescent="0.3">
      <c r="A2782" t="s">
        <v>5774</v>
      </c>
      <c r="B2782" t="s">
        <v>5775</v>
      </c>
      <c r="C2782" t="str">
        <f>IFERROR(VLOOKUP(Table1[[#This Row],[Ticker]],[1]!Table2[[Symbol]:[Industry]],2,FALSE),"-")</f>
        <v>-</v>
      </c>
      <c r="D2782" t="s">
        <v>46</v>
      </c>
      <c r="E2782">
        <v>132.35041887</v>
      </c>
      <c r="F2782">
        <v>6.33</v>
      </c>
      <c r="G2782">
        <v>30.397409799827599</v>
      </c>
      <c r="H2782">
        <v>-13.905189368209101</v>
      </c>
      <c r="I2782">
        <v>-33.078302479646297</v>
      </c>
      <c r="J2782">
        <v>-1.29115323183063</v>
      </c>
      <c r="K2782">
        <v>6.0953140443907401</v>
      </c>
      <c r="L2782">
        <v>4.6395566911189601</v>
      </c>
      <c r="M2782">
        <v>8.9537849917945795</v>
      </c>
      <c r="N2782">
        <v>0.18676796993112199</v>
      </c>
      <c r="O2782">
        <v>52.448657187993597</v>
      </c>
      <c r="P2782">
        <v>71.081081081080995</v>
      </c>
      <c r="Q2782">
        <v>3.7401771860567E-2</v>
      </c>
    </row>
    <row r="2783" spans="1:17" hidden="1" x14ac:dyDescent="0.3">
      <c r="A2783" t="s">
        <v>5776</v>
      </c>
      <c r="B2783" t="s">
        <v>5777</v>
      </c>
      <c r="C2783" t="str">
        <f>IFERROR(VLOOKUP(Table1[[#This Row],[Ticker]],[1]!Table2[[Symbol]:[Industry]],2,FALSE),"-")</f>
        <v>-</v>
      </c>
      <c r="D2783" t="s">
        <v>72</v>
      </c>
      <c r="E2783">
        <v>132.14845439999999</v>
      </c>
      <c r="F2783">
        <v>97</v>
      </c>
      <c r="G2783">
        <v>3.6611069083851899</v>
      </c>
      <c r="H2783">
        <v>-1.1982403577427101</v>
      </c>
      <c r="I2783">
        <v>-10.8101876865592</v>
      </c>
      <c r="J2783">
        <v>-7.3898947613562802</v>
      </c>
      <c r="K2783">
        <v>96.568213503799797</v>
      </c>
      <c r="L2783">
        <v>89.392900747055606</v>
      </c>
      <c r="M2783">
        <v>41.455724854648402</v>
      </c>
      <c r="N2783">
        <v>0.90426780963276798</v>
      </c>
      <c r="O2783">
        <v>38.041237113401998</v>
      </c>
      <c r="P2783">
        <v>51.5625</v>
      </c>
      <c r="Q2783">
        <v>2.6207154118649999E-2</v>
      </c>
    </row>
    <row r="2784" spans="1:17" hidden="1" x14ac:dyDescent="0.3">
      <c r="A2784" t="s">
        <v>5778</v>
      </c>
      <c r="B2784" t="s">
        <v>5779</v>
      </c>
      <c r="C2784" t="str">
        <f>IFERROR(VLOOKUP(Table1[[#This Row],[Ticker]],[1]!Table2[[Symbol]:[Industry]],2,FALSE),"-")</f>
        <v>-</v>
      </c>
      <c r="D2784" t="s">
        <v>971</v>
      </c>
      <c r="E2784">
        <v>131.90958000000001</v>
      </c>
      <c r="F2784">
        <v>222.07</v>
      </c>
      <c r="G2784">
        <v>-15.0908968759974</v>
      </c>
      <c r="H2784">
        <v>-16.077592693942599</v>
      </c>
      <c r="I2784">
        <v>0.54229925416296698</v>
      </c>
      <c r="J2784">
        <v>-1.14101674411453</v>
      </c>
      <c r="K2784">
        <v>216.45361241976599</v>
      </c>
      <c r="L2784">
        <v>197.85108662971399</v>
      </c>
      <c r="M2784">
        <v>49.838272444403501</v>
      </c>
      <c r="N2784">
        <v>0.37092234790817002</v>
      </c>
      <c r="O2784">
        <v>39.2128608096546</v>
      </c>
      <c r="P2784">
        <v>45.428945645055599</v>
      </c>
      <c r="Q2784">
        <v>0.126319043976267</v>
      </c>
    </row>
    <row r="2785" spans="1:17" hidden="1" x14ac:dyDescent="0.3">
      <c r="A2785" t="s">
        <v>5780</v>
      </c>
      <c r="B2785" t="s">
        <v>5781</v>
      </c>
      <c r="C2785" t="str">
        <f>IFERROR(VLOOKUP(Table1[[#This Row],[Ticker]],[1]!Table2[[Symbol]:[Industry]],2,FALSE),"-")</f>
        <v>-</v>
      </c>
      <c r="D2785" t="s">
        <v>1848</v>
      </c>
      <c r="E2785">
        <v>131.82749999999999</v>
      </c>
      <c r="F2785">
        <v>13.02</v>
      </c>
      <c r="G2785">
        <v>73.581745242865495</v>
      </c>
      <c r="H2785">
        <v>-8.2769865823836692</v>
      </c>
      <c r="I2785">
        <v>14.3234462548221</v>
      </c>
      <c r="J2785">
        <v>-0.36807630875371999</v>
      </c>
      <c r="K2785">
        <v>13.0500615695113</v>
      </c>
      <c r="L2785">
        <v>11.237188742459599</v>
      </c>
      <c r="M2785">
        <v>47.287966144462402</v>
      </c>
      <c r="N2785">
        <v>0.32462126977027</v>
      </c>
      <c r="O2785">
        <v>31.720430107526798</v>
      </c>
      <c r="P2785">
        <v>128.42105263157799</v>
      </c>
      <c r="Q2785">
        <v>-2.2324001438149998E-2</v>
      </c>
    </row>
    <row r="2786" spans="1:17" hidden="1" x14ac:dyDescent="0.3">
      <c r="A2786" t="s">
        <v>5782</v>
      </c>
      <c r="B2786" t="s">
        <v>5783</v>
      </c>
      <c r="C2786" t="str">
        <f>IFERROR(VLOOKUP(Table1[[#This Row],[Ticker]],[1]!Table2[[Symbol]:[Industry]],2,FALSE),"-")</f>
        <v>-</v>
      </c>
      <c r="D2786" t="s">
        <v>577</v>
      </c>
      <c r="E2786">
        <v>131.46299264999999</v>
      </c>
      <c r="F2786">
        <v>65.150000000000006</v>
      </c>
      <c r="G2786">
        <v>-60.027244574926399</v>
      </c>
      <c r="H2786">
        <v>-6.1628216775210998</v>
      </c>
      <c r="I2786">
        <v>-30.33684790817</v>
      </c>
      <c r="J2786">
        <v>-3.4063975790224701</v>
      </c>
      <c r="K2786">
        <v>69.083823857118105</v>
      </c>
      <c r="L2786">
        <v>77.694672885572103</v>
      </c>
      <c r="M2786">
        <v>27.065303044585399</v>
      </c>
      <c r="N2786">
        <v>0.79740754860846297</v>
      </c>
      <c r="O2786">
        <v>75.364543361473494</v>
      </c>
      <c r="P2786">
        <v>10.4237288135593</v>
      </c>
    </row>
    <row r="2787" spans="1:17" hidden="1" x14ac:dyDescent="0.3">
      <c r="A2787" t="s">
        <v>5784</v>
      </c>
      <c r="B2787" t="s">
        <v>5785</v>
      </c>
      <c r="C2787" t="str">
        <f>IFERROR(VLOOKUP(Table1[[#This Row],[Ticker]],[1]!Table2[[Symbol]:[Industry]],2,FALSE),"-")</f>
        <v>-</v>
      </c>
      <c r="D2787" t="s">
        <v>262</v>
      </c>
      <c r="E2787">
        <v>131.37706032</v>
      </c>
      <c r="F2787">
        <v>122.1</v>
      </c>
      <c r="G2787">
        <v>57.846013113734102</v>
      </c>
      <c r="H2787">
        <v>-3.9110682629769702</v>
      </c>
      <c r="I2787">
        <v>61.603124533403602</v>
      </c>
      <c r="J2787">
        <v>-4.1960477801792297</v>
      </c>
      <c r="K2787">
        <v>118.67609640162</v>
      </c>
      <c r="L2787">
        <v>92.848867964090701</v>
      </c>
      <c r="M2787">
        <v>48.551960238915299</v>
      </c>
      <c r="N2787">
        <v>0.46468646864686403</v>
      </c>
      <c r="O2787">
        <v>11.7117117117117</v>
      </c>
      <c r="P2787">
        <v>121.99999999999901</v>
      </c>
    </row>
    <row r="2788" spans="1:17" hidden="1" x14ac:dyDescent="0.3">
      <c r="A2788" t="s">
        <v>5786</v>
      </c>
      <c r="B2788" t="s">
        <v>5787</v>
      </c>
      <c r="C2788" t="str">
        <f>IFERROR(VLOOKUP(Table1[[#This Row],[Ticker]],[1]!Table2[[Symbol]:[Industry]],2,FALSE),"-")</f>
        <v>-</v>
      </c>
      <c r="D2788" t="s">
        <v>577</v>
      </c>
      <c r="E2788">
        <v>131.341261438</v>
      </c>
      <c r="F2788">
        <v>121.09</v>
      </c>
      <c r="G2788">
        <v>45.636998866054</v>
      </c>
      <c r="H2788">
        <v>-10.5413014152535</v>
      </c>
      <c r="I2788">
        <v>-10.472155470718</v>
      </c>
      <c r="J2788">
        <v>-5.7943227387047598</v>
      </c>
      <c r="K2788">
        <v>115.620843967681</v>
      </c>
      <c r="L2788">
        <v>104.297907428645</v>
      </c>
      <c r="M2788">
        <v>54.634140652931301</v>
      </c>
      <c r="N2788">
        <v>0.72513127093312202</v>
      </c>
      <c r="O2788">
        <v>37.748781897762001</v>
      </c>
      <c r="P2788">
        <v>81.953418482344105</v>
      </c>
      <c r="Q2788">
        <v>3.1248624279649001E-2</v>
      </c>
    </row>
    <row r="2789" spans="1:17" hidden="1" x14ac:dyDescent="0.3">
      <c r="A2789" t="s">
        <v>5788</v>
      </c>
      <c r="B2789" t="s">
        <v>5789</v>
      </c>
      <c r="C2789" t="str">
        <f>IFERROR(VLOOKUP(Table1[[#This Row],[Ticker]],[1]!Table2[[Symbol]:[Industry]],2,FALSE),"-")</f>
        <v>-</v>
      </c>
      <c r="D2789" t="s">
        <v>359</v>
      </c>
      <c r="E2789">
        <v>130.88900000000001</v>
      </c>
      <c r="F2789">
        <v>73</v>
      </c>
      <c r="G2789">
        <v>-66.183709401704803</v>
      </c>
      <c r="H2789">
        <v>-12.733026974424799</v>
      </c>
      <c r="I2789">
        <v>-36.974802910242097</v>
      </c>
      <c r="J2789">
        <v>3.3365839944467299</v>
      </c>
      <c r="K2789">
        <v>72.717345079663403</v>
      </c>
      <c r="L2789">
        <v>86.582661745397999</v>
      </c>
      <c r="M2789">
        <v>58.5152492231366</v>
      </c>
      <c r="N2789">
        <v>0.94760139231491503</v>
      </c>
      <c r="O2789">
        <v>130.82191780821901</v>
      </c>
      <c r="P2789">
        <v>24.128549566400199</v>
      </c>
      <c r="Q2789">
        <v>0.22520569040309901</v>
      </c>
    </row>
    <row r="2790" spans="1:17" hidden="1" x14ac:dyDescent="0.3">
      <c r="A2790" t="s">
        <v>5790</v>
      </c>
      <c r="B2790" t="s">
        <v>5791</v>
      </c>
      <c r="C2790" t="str">
        <f>IFERROR(VLOOKUP(Table1[[#This Row],[Ticker]],[1]!Table2[[Symbol]:[Industry]],2,FALSE),"-")</f>
        <v>-</v>
      </c>
      <c r="D2790" t="s">
        <v>735</v>
      </c>
      <c r="E2790">
        <v>130.80485880000001</v>
      </c>
      <c r="F2790">
        <v>99</v>
      </c>
      <c r="G2790">
        <v>161.235100873562</v>
      </c>
      <c r="H2790">
        <v>-3.9330299738699801</v>
      </c>
      <c r="I2790">
        <v>80.394433424611904</v>
      </c>
      <c r="J2790">
        <v>-4.6721056127830103</v>
      </c>
      <c r="K2790">
        <v>94.9247645587009</v>
      </c>
      <c r="L2790">
        <v>69.751270929473307</v>
      </c>
      <c r="M2790">
        <v>41.2756146336963</v>
      </c>
      <c r="N2790">
        <v>2.1802978235967898</v>
      </c>
      <c r="O2790">
        <v>9.9090909090909101</v>
      </c>
      <c r="P2790">
        <v>191.09085563069601</v>
      </c>
      <c r="Q2790">
        <v>9.1761074646000002E-2</v>
      </c>
    </row>
    <row r="2791" spans="1:17" hidden="1" x14ac:dyDescent="0.3">
      <c r="A2791" t="s">
        <v>5792</v>
      </c>
      <c r="B2791" t="s">
        <v>5793</v>
      </c>
      <c r="C2791" t="str">
        <f>IFERROR(VLOOKUP(Table1[[#This Row],[Ticker]],[1]!Table2[[Symbol]:[Industry]],2,FALSE),"-")</f>
        <v>-</v>
      </c>
      <c r="D2791" t="s">
        <v>46</v>
      </c>
      <c r="E2791">
        <v>130.4897</v>
      </c>
      <c r="F2791">
        <v>156.5</v>
      </c>
      <c r="G2791">
        <v>-5.3331576852057001</v>
      </c>
      <c r="H2791">
        <v>-0.17096084709199</v>
      </c>
      <c r="I2791">
        <v>-28.388908648060902</v>
      </c>
      <c r="J2791">
        <v>1.9669112842984</v>
      </c>
      <c r="K2791">
        <v>161.547085517646</v>
      </c>
      <c r="M2791">
        <v>50.696502309677903</v>
      </c>
      <c r="N2791">
        <v>0.70448189315166698</v>
      </c>
      <c r="O2791">
        <v>66.070287539936004</v>
      </c>
      <c r="P2791">
        <v>30.743525480367499</v>
      </c>
    </row>
    <row r="2792" spans="1:17" hidden="1" x14ac:dyDescent="0.3">
      <c r="A2792" t="s">
        <v>5794</v>
      </c>
      <c r="B2792" t="s">
        <v>5795</v>
      </c>
      <c r="C2792" t="str">
        <f>IFERROR(VLOOKUP(Table1[[#This Row],[Ticker]],[1]!Table2[[Symbol]:[Industry]],2,FALSE),"-")</f>
        <v>-</v>
      </c>
      <c r="D2792" t="s">
        <v>306</v>
      </c>
      <c r="E2792">
        <v>130.31748999999999</v>
      </c>
      <c r="F2792">
        <v>32.090000000000003</v>
      </c>
      <c r="G2792">
        <v>64.629093727714107</v>
      </c>
      <c r="H2792">
        <v>-7.8793222312309403</v>
      </c>
      <c r="I2792">
        <v>41.949658420558201</v>
      </c>
      <c r="J2792">
        <v>-3.9566219350351899</v>
      </c>
      <c r="K2792">
        <v>32.858122934737203</v>
      </c>
      <c r="L2792">
        <v>26.671434623789299</v>
      </c>
      <c r="M2792">
        <v>40.137111232624903</v>
      </c>
      <c r="N2792">
        <v>0.37757353548755701</v>
      </c>
      <c r="O2792">
        <v>31.723278279837899</v>
      </c>
      <c r="P2792">
        <v>118.299319727891</v>
      </c>
      <c r="Q2792">
        <v>0.10988528790068</v>
      </c>
    </row>
    <row r="2793" spans="1:17" hidden="1" x14ac:dyDescent="0.3">
      <c r="A2793" t="s">
        <v>5796</v>
      </c>
      <c r="B2793" t="s">
        <v>5797</v>
      </c>
      <c r="C2793" t="str">
        <f>IFERROR(VLOOKUP(Table1[[#This Row],[Ticker]],[1]!Table2[[Symbol]:[Industry]],2,FALSE),"-")</f>
        <v>-</v>
      </c>
      <c r="D2793" t="s">
        <v>51</v>
      </c>
      <c r="E2793">
        <v>130.13202927999899</v>
      </c>
      <c r="F2793">
        <v>113.3</v>
      </c>
      <c r="G2793">
        <v>2.2417152207133202</v>
      </c>
      <c r="H2793">
        <v>16.954212877727802</v>
      </c>
      <c r="I2793">
        <v>19.488998841394501</v>
      </c>
      <c r="J2793">
        <v>6.8353674494345604</v>
      </c>
      <c r="K2793">
        <v>102.95496725320901</v>
      </c>
      <c r="L2793">
        <v>100.769404505558</v>
      </c>
      <c r="M2793">
        <v>84.966921305225398</v>
      </c>
      <c r="N2793">
        <v>0.227168251545945</v>
      </c>
      <c r="O2793">
        <v>48.1906443071491</v>
      </c>
      <c r="P2793">
        <v>49.867724867724803</v>
      </c>
      <c r="Q2793">
        <v>0.120467125214569</v>
      </c>
    </row>
    <row r="2794" spans="1:17" hidden="1" x14ac:dyDescent="0.3">
      <c r="A2794" t="s">
        <v>5798</v>
      </c>
      <c r="B2794" t="s">
        <v>5799</v>
      </c>
      <c r="C2794" t="str">
        <f>IFERROR(VLOOKUP(Table1[[#This Row],[Ticker]],[1]!Table2[[Symbol]:[Industry]],2,FALSE),"-")</f>
        <v>-</v>
      </c>
      <c r="D2794" t="s">
        <v>380</v>
      </c>
      <c r="E2794">
        <v>130.086107</v>
      </c>
      <c r="F2794">
        <v>259.85000000000002</v>
      </c>
      <c r="G2794">
        <v>36.6080504959085</v>
      </c>
      <c r="H2794">
        <v>-11.7078137955715</v>
      </c>
      <c r="I2794">
        <v>36.167575059902802</v>
      </c>
      <c r="J2794">
        <v>-5.2308327794272396</v>
      </c>
      <c r="K2794">
        <v>250.15840575884499</v>
      </c>
      <c r="L2794">
        <v>181.59745471467701</v>
      </c>
      <c r="M2794">
        <v>32.224081708664102</v>
      </c>
      <c r="N2794">
        <v>9.6654975658273495E-2</v>
      </c>
      <c r="O2794">
        <v>23.8214354435251</v>
      </c>
      <c r="P2794">
        <v>172.37945492662399</v>
      </c>
      <c r="Q2794">
        <v>0.18239171537756901</v>
      </c>
    </row>
    <row r="2795" spans="1:17" hidden="1" x14ac:dyDescent="0.3">
      <c r="A2795" t="s">
        <v>5800</v>
      </c>
      <c r="B2795" t="s">
        <v>5801</v>
      </c>
      <c r="C2795" t="str">
        <f>IFERROR(VLOOKUP(Table1[[#This Row],[Ticker]],[1]!Table2[[Symbol]:[Industry]],2,FALSE),"-")</f>
        <v>-</v>
      </c>
      <c r="D2795" t="s">
        <v>412</v>
      </c>
      <c r="E2795">
        <v>130.07353928800001</v>
      </c>
      <c r="F2795">
        <v>11.33</v>
      </c>
      <c r="G2795">
        <v>428.27232406059898</v>
      </c>
      <c r="H2795">
        <v>8.5064061014000298</v>
      </c>
      <c r="I2795">
        <v>244.712305222276</v>
      </c>
      <c r="J2795">
        <v>6.6777486146222298</v>
      </c>
      <c r="K2795">
        <v>9.4029881792132901</v>
      </c>
      <c r="L2795">
        <v>6.30804162603504</v>
      </c>
      <c r="M2795">
        <v>83.961062103783206</v>
      </c>
      <c r="N2795">
        <v>0.31351477319800197</v>
      </c>
      <c r="O2795">
        <v>0</v>
      </c>
      <c r="P2795">
        <v>478.06122448979499</v>
      </c>
      <c r="Q2795">
        <v>0.13698454215115899</v>
      </c>
    </row>
    <row r="2796" spans="1:17" hidden="1" x14ac:dyDescent="0.3">
      <c r="A2796" t="s">
        <v>5802</v>
      </c>
      <c r="B2796" t="s">
        <v>5803</v>
      </c>
      <c r="C2796" t="str">
        <f>IFERROR(VLOOKUP(Table1[[#This Row],[Ticker]],[1]!Table2[[Symbol]:[Industry]],2,FALSE),"-")</f>
        <v>-</v>
      </c>
      <c r="D2796" t="s">
        <v>1684</v>
      </c>
      <c r="E2796">
        <v>130.02585719999999</v>
      </c>
      <c r="F2796">
        <v>60.27</v>
      </c>
      <c r="G2796">
        <v>-8.5881491233315899</v>
      </c>
      <c r="H2796">
        <v>-0.42210373827452302</v>
      </c>
      <c r="I2796">
        <v>2.0553393315594701</v>
      </c>
      <c r="J2796">
        <v>-0.50990323183062702</v>
      </c>
      <c r="K2796">
        <v>59.871024746098399</v>
      </c>
      <c r="L2796">
        <v>57.205594197081702</v>
      </c>
      <c r="M2796">
        <v>57.650387217952897</v>
      </c>
      <c r="N2796">
        <v>1.00806987889614</v>
      </c>
      <c r="O2796">
        <v>5.6744649079143601</v>
      </c>
      <c r="P2796">
        <v>25.8509083315932</v>
      </c>
      <c r="Q2796">
        <v>-2.9836431339762999E-2</v>
      </c>
    </row>
    <row r="2797" spans="1:17" hidden="1" x14ac:dyDescent="0.3">
      <c r="A2797" t="s">
        <v>5804</v>
      </c>
      <c r="B2797" t="s">
        <v>5805</v>
      </c>
      <c r="C2797" t="str">
        <f>IFERROR(VLOOKUP(Table1[[#This Row],[Ticker]],[1]!Table2[[Symbol]:[Industry]],2,FALSE),"-")</f>
        <v>-</v>
      </c>
      <c r="D2797" t="s">
        <v>262</v>
      </c>
      <c r="E2797">
        <v>129.81573</v>
      </c>
      <c r="F2797">
        <v>120.3</v>
      </c>
      <c r="G2797">
        <v>-72.570515079868102</v>
      </c>
      <c r="H2797">
        <v>-10.219223709063399</v>
      </c>
      <c r="I2797">
        <v>-33.4519321313727</v>
      </c>
      <c r="J2797">
        <v>-6.9183513560979302</v>
      </c>
      <c r="K2797">
        <v>129.97181371381299</v>
      </c>
      <c r="L2797">
        <v>145.30623725345501</v>
      </c>
      <c r="M2797">
        <v>41.898214146607401</v>
      </c>
      <c r="N2797">
        <v>1.6598358243662299</v>
      </c>
      <c r="O2797">
        <v>100.789692435577</v>
      </c>
      <c r="P2797">
        <v>4.6086956521738998</v>
      </c>
      <c r="Q2797">
        <v>0.107225077653645</v>
      </c>
    </row>
    <row r="2798" spans="1:17" hidden="1" x14ac:dyDescent="0.3">
      <c r="A2798" t="s">
        <v>5806</v>
      </c>
      <c r="B2798" t="s">
        <v>5807</v>
      </c>
      <c r="C2798" t="str">
        <f>IFERROR(VLOOKUP(Table1[[#This Row],[Ticker]],[1]!Table2[[Symbol]:[Industry]],2,FALSE),"-")</f>
        <v>-</v>
      </c>
      <c r="D2798" t="s">
        <v>139</v>
      </c>
      <c r="E2798">
        <v>129.6515727</v>
      </c>
      <c r="F2798">
        <v>26.13</v>
      </c>
      <c r="G2798">
        <v>115.957979955941</v>
      </c>
      <c r="H2798">
        <v>1.7625737428449499</v>
      </c>
      <c r="I2798">
        <v>41.914440626304298</v>
      </c>
      <c r="J2798">
        <v>-8.3991671691128609</v>
      </c>
      <c r="K2798">
        <v>23.239562673920201</v>
      </c>
      <c r="L2798">
        <v>17.755462143790499</v>
      </c>
      <c r="M2798">
        <v>47.9305271203419</v>
      </c>
      <c r="N2798">
        <v>0.42236486963772801</v>
      </c>
      <c r="O2798">
        <v>12.0168388825105</v>
      </c>
      <c r="P2798">
        <v>180.36480686695199</v>
      </c>
      <c r="Q2798">
        <v>0.12017115731490501</v>
      </c>
    </row>
    <row r="2799" spans="1:17" hidden="1" x14ac:dyDescent="0.3">
      <c r="A2799" t="s">
        <v>5808</v>
      </c>
      <c r="B2799" t="s">
        <v>5809</v>
      </c>
      <c r="C2799" t="str">
        <f>IFERROR(VLOOKUP(Table1[[#This Row],[Ticker]],[1]!Table2[[Symbol]:[Industry]],2,FALSE),"-")</f>
        <v>-</v>
      </c>
      <c r="D2799" t="s">
        <v>223</v>
      </c>
      <c r="E2799">
        <v>129.37678341</v>
      </c>
      <c r="F2799">
        <v>417.9</v>
      </c>
      <c r="G2799">
        <v>10.5440436638298</v>
      </c>
      <c r="H2799">
        <v>5.62077475855867</v>
      </c>
      <c r="I2799">
        <v>12.026708600085501</v>
      </c>
      <c r="J2799">
        <v>-1.10510672020272</v>
      </c>
      <c r="K2799">
        <v>406.28373359464399</v>
      </c>
      <c r="L2799">
        <v>353.75805498680597</v>
      </c>
      <c r="M2799">
        <v>46.455435884028603</v>
      </c>
      <c r="N2799">
        <v>0.30160766560555402</v>
      </c>
      <c r="O2799">
        <v>25.628140703517499</v>
      </c>
      <c r="P2799">
        <v>59.442960702022098</v>
      </c>
      <c r="Q2799">
        <v>1.2966366735122E-2</v>
      </c>
    </row>
    <row r="2800" spans="1:17" hidden="1" x14ac:dyDescent="0.3">
      <c r="A2800" t="s">
        <v>5810</v>
      </c>
      <c r="B2800" t="s">
        <v>5811</v>
      </c>
      <c r="C2800" t="str">
        <f>IFERROR(VLOOKUP(Table1[[#This Row],[Ticker]],[1]!Table2[[Symbol]:[Industry]],2,FALSE),"-")</f>
        <v>-</v>
      </c>
      <c r="D2800" t="s">
        <v>2205</v>
      </c>
      <c r="E2800">
        <v>129.3472275</v>
      </c>
      <c r="F2800">
        <v>41.55</v>
      </c>
      <c r="G2800">
        <v>121.20164705555401</v>
      </c>
      <c r="H2800">
        <v>37.673496597449898</v>
      </c>
      <c r="I2800">
        <v>46.372562902190701</v>
      </c>
      <c r="J2800">
        <v>26.5849529628596</v>
      </c>
      <c r="K2800">
        <v>31.474276220804601</v>
      </c>
      <c r="L2800">
        <v>26.646639467937401</v>
      </c>
      <c r="M2800">
        <v>76.106197020450594</v>
      </c>
      <c r="N2800">
        <v>2.6548964474615899</v>
      </c>
      <c r="O2800">
        <v>8.8808664259927905</v>
      </c>
      <c r="P2800">
        <v>161.32075471698101</v>
      </c>
      <c r="Q2800">
        <v>0.154941799463441</v>
      </c>
    </row>
    <row r="2801" spans="1:17" hidden="1" x14ac:dyDescent="0.3">
      <c r="A2801" t="s">
        <v>5812</v>
      </c>
      <c r="B2801" t="s">
        <v>5813</v>
      </c>
      <c r="C2801" t="str">
        <f>IFERROR(VLOOKUP(Table1[[#This Row],[Ticker]],[1]!Table2[[Symbol]:[Industry]],2,FALSE),"-")</f>
        <v>-</v>
      </c>
      <c r="D2801" t="s">
        <v>139</v>
      </c>
      <c r="E2801">
        <v>129.3365574</v>
      </c>
      <c r="F2801">
        <v>35.799999999999997</v>
      </c>
      <c r="G2801">
        <v>13.1154912492553</v>
      </c>
      <c r="H2801">
        <v>-7.8218530977171801</v>
      </c>
      <c r="I2801">
        <v>-11.427959547779</v>
      </c>
      <c r="J2801">
        <v>1.28764332977394</v>
      </c>
      <c r="K2801">
        <v>36.194073134867502</v>
      </c>
      <c r="L2801">
        <v>32.6300727838344</v>
      </c>
      <c r="M2801">
        <v>48.415181217128399</v>
      </c>
      <c r="N2801">
        <v>0.35684307654270703</v>
      </c>
      <c r="O2801">
        <v>42.430167597765298</v>
      </c>
      <c r="P2801">
        <v>50.736842105263101</v>
      </c>
      <c r="Q2801">
        <v>8.3107623792411003E-2</v>
      </c>
    </row>
    <row r="2802" spans="1:17" hidden="1" x14ac:dyDescent="0.3">
      <c r="A2802" t="s">
        <v>5814</v>
      </c>
      <c r="B2802" t="s">
        <v>5815</v>
      </c>
      <c r="C2802" t="str">
        <f>IFERROR(VLOOKUP(Table1[[#This Row],[Ticker]],[1]!Table2[[Symbol]:[Industry]],2,FALSE),"-")</f>
        <v>-</v>
      </c>
      <c r="D2802" t="s">
        <v>262</v>
      </c>
      <c r="E2802">
        <v>129.225483</v>
      </c>
      <c r="F2802">
        <v>8.67</v>
      </c>
      <c r="G2802">
        <v>202.328153288842</v>
      </c>
      <c r="H2802">
        <v>28.9932646413559</v>
      </c>
      <c r="I2802">
        <v>107.90974303382001</v>
      </c>
      <c r="J2802">
        <v>20.7972001818239</v>
      </c>
      <c r="K2802">
        <v>6.94002075606587</v>
      </c>
      <c r="L2802">
        <v>5.2515638109205902</v>
      </c>
      <c r="M2802">
        <v>70.424682759302797</v>
      </c>
      <c r="N2802">
        <v>1.3131795670361199</v>
      </c>
      <c r="O2802">
        <v>8.3044982698962109</v>
      </c>
      <c r="P2802">
        <v>253.87755102040799</v>
      </c>
      <c r="Q2802">
        <v>0.11089732144351901</v>
      </c>
    </row>
    <row r="2803" spans="1:17" hidden="1" x14ac:dyDescent="0.3">
      <c r="A2803" t="s">
        <v>5816</v>
      </c>
      <c r="B2803" t="s">
        <v>5817</v>
      </c>
      <c r="C2803" t="str">
        <f>IFERROR(VLOOKUP(Table1[[#This Row],[Ticker]],[1]!Table2[[Symbol]:[Industry]],2,FALSE),"-")</f>
        <v>-</v>
      </c>
      <c r="D2803" t="s">
        <v>743</v>
      </c>
      <c r="E2803">
        <v>128.966509</v>
      </c>
      <c r="F2803">
        <v>90.81</v>
      </c>
      <c r="G2803">
        <v>-3.0780009370863</v>
      </c>
      <c r="H2803">
        <v>0.10657429043927499</v>
      </c>
      <c r="I2803">
        <v>-0.28450427628007602</v>
      </c>
      <c r="J2803">
        <v>-0.28004212071953</v>
      </c>
      <c r="K2803">
        <v>88.316732081573605</v>
      </c>
      <c r="L2803">
        <v>82.353420446076996</v>
      </c>
      <c r="M2803">
        <v>61.719228691607398</v>
      </c>
      <c r="N2803">
        <v>0.52895677310435196</v>
      </c>
      <c r="O2803">
        <v>2.3565686598392199</v>
      </c>
      <c r="P2803">
        <v>30.7460042959646</v>
      </c>
      <c r="Q2803">
        <v>1.0011050249949E-2</v>
      </c>
    </row>
    <row r="2804" spans="1:17" hidden="1" x14ac:dyDescent="0.3">
      <c r="A2804" t="s">
        <v>5818</v>
      </c>
      <c r="B2804" t="s">
        <v>5819</v>
      </c>
      <c r="C2804" t="str">
        <f>IFERROR(VLOOKUP(Table1[[#This Row],[Ticker]],[1]!Table2[[Symbol]:[Industry]],2,FALSE),"-")</f>
        <v>-</v>
      </c>
      <c r="D2804" t="s">
        <v>359</v>
      </c>
      <c r="E2804">
        <v>127.956946524</v>
      </c>
      <c r="F2804">
        <v>22.11</v>
      </c>
      <c r="G2804">
        <v>-33.305536416522997</v>
      </c>
      <c r="H2804">
        <v>-4.4110057707885</v>
      </c>
      <c r="I2804">
        <v>-27.564247801171099</v>
      </c>
      <c r="J2804">
        <v>3.36664144497544</v>
      </c>
      <c r="K2804">
        <v>22.9473951653375</v>
      </c>
      <c r="L2804">
        <v>23.508534580589899</v>
      </c>
      <c r="M2804">
        <v>57.132290372074898</v>
      </c>
      <c r="N2804">
        <v>0.726202907204618</v>
      </c>
      <c r="O2804">
        <v>35.413839891451801</v>
      </c>
      <c r="P2804">
        <v>25.911161731207201</v>
      </c>
      <c r="Q2804">
        <v>3.0908755914543E-2</v>
      </c>
    </row>
    <row r="2805" spans="1:17" hidden="1" x14ac:dyDescent="0.3">
      <c r="A2805" t="s">
        <v>5820</v>
      </c>
      <c r="B2805" t="s">
        <v>5821</v>
      </c>
      <c r="C2805" t="str">
        <f>IFERROR(VLOOKUP(Table1[[#This Row],[Ticker]],[1]!Table2[[Symbol]:[Industry]],2,FALSE),"-")</f>
        <v>-</v>
      </c>
      <c r="D2805" t="s">
        <v>632</v>
      </c>
      <c r="E2805">
        <v>127.672422</v>
      </c>
      <c r="F2805">
        <v>3.82</v>
      </c>
      <c r="G2805">
        <v>188.477578576198</v>
      </c>
      <c r="H2805">
        <v>-13.7205197580776</v>
      </c>
      <c r="I2805">
        <v>19.023193941954201</v>
      </c>
      <c r="J2805">
        <v>6.3144805709862597</v>
      </c>
      <c r="K2805">
        <v>3.7399603723182699</v>
      </c>
      <c r="L2805">
        <v>3.1229221672755298</v>
      </c>
      <c r="M2805">
        <v>64.849751668215504</v>
      </c>
      <c r="N2805">
        <v>0.49037972328125301</v>
      </c>
      <c r="O2805">
        <v>21.204188481675398</v>
      </c>
      <c r="P2805">
        <v>232.173913043478</v>
      </c>
    </row>
    <row r="2806" spans="1:17" hidden="1" x14ac:dyDescent="0.3">
      <c r="A2806" t="s">
        <v>5822</v>
      </c>
      <c r="B2806" t="s">
        <v>5823</v>
      </c>
      <c r="C2806" t="str">
        <f>IFERROR(VLOOKUP(Table1[[#This Row],[Ticker]],[1]!Table2[[Symbol]:[Industry]],2,FALSE),"-")</f>
        <v>-</v>
      </c>
      <c r="D2806" t="s">
        <v>5307</v>
      </c>
      <c r="E2806">
        <v>127.42678372500001</v>
      </c>
      <c r="F2806">
        <v>72.55</v>
      </c>
      <c r="G2806">
        <v>-72.322051347142306</v>
      </c>
      <c r="H2806">
        <v>-6.6188180295502699</v>
      </c>
      <c r="I2806">
        <v>-35.520092925250403</v>
      </c>
      <c r="J2806">
        <v>1.5659896253122101</v>
      </c>
      <c r="K2806">
        <v>72.4330773360265</v>
      </c>
      <c r="M2806">
        <v>59.690444777182599</v>
      </c>
      <c r="N2806">
        <v>0.41818181818181799</v>
      </c>
      <c r="O2806">
        <v>84.631288766368002</v>
      </c>
      <c r="P2806">
        <v>19.877726371447402</v>
      </c>
    </row>
    <row r="2807" spans="1:17" hidden="1" x14ac:dyDescent="0.3">
      <c r="A2807" t="s">
        <v>5824</v>
      </c>
      <c r="B2807" t="s">
        <v>5825</v>
      </c>
      <c r="C2807" t="str">
        <f>IFERROR(VLOOKUP(Table1[[#This Row],[Ticker]],[1]!Table2[[Symbol]:[Industry]],2,FALSE),"-")</f>
        <v>-</v>
      </c>
      <c r="D2807" t="s">
        <v>127</v>
      </c>
      <c r="E2807">
        <v>127.34621164000001</v>
      </c>
      <c r="F2807">
        <v>140.19999999999999</v>
      </c>
      <c r="G2807">
        <v>-6.3097554621044596</v>
      </c>
      <c r="H2807">
        <v>1.1214584088939601</v>
      </c>
      <c r="I2807">
        <v>17.415065291662099</v>
      </c>
      <c r="J2807">
        <v>0.75264238860732602</v>
      </c>
      <c r="K2807">
        <v>134.163850331579</v>
      </c>
      <c r="L2807">
        <v>125.497346281557</v>
      </c>
      <c r="M2807">
        <v>64.807956269101098</v>
      </c>
      <c r="N2807">
        <v>0.54658140472711403</v>
      </c>
      <c r="O2807">
        <v>38.9087018544936</v>
      </c>
      <c r="P2807">
        <v>55.346260387811597</v>
      </c>
      <c r="Q2807">
        <v>8.3843533053552993E-2</v>
      </c>
    </row>
    <row r="2808" spans="1:17" hidden="1" x14ac:dyDescent="0.3">
      <c r="A2808" t="s">
        <v>5826</v>
      </c>
      <c r="B2808" t="s">
        <v>5827</v>
      </c>
      <c r="C2808" t="str">
        <f>IFERROR(VLOOKUP(Table1[[#This Row],[Ticker]],[1]!Table2[[Symbol]:[Industry]],2,FALSE),"-")</f>
        <v>-</v>
      </c>
      <c r="D2808" t="s">
        <v>127</v>
      </c>
      <c r="E2808">
        <v>127.3262328</v>
      </c>
      <c r="F2808">
        <v>442</v>
      </c>
      <c r="G2808">
        <v>-23.809689498017299</v>
      </c>
      <c r="H2808">
        <v>-3.3284929690098299</v>
      </c>
      <c r="I2808">
        <v>-21.246360914385399</v>
      </c>
      <c r="J2808">
        <v>-3.0917680759237398</v>
      </c>
      <c r="K2808">
        <v>456.16042838130198</v>
      </c>
      <c r="L2808">
        <v>466.65596249735898</v>
      </c>
      <c r="M2808">
        <v>41.811795717769499</v>
      </c>
      <c r="N2808">
        <v>0.38357958532046599</v>
      </c>
      <c r="O2808">
        <v>52.8506787330316</v>
      </c>
      <c r="P2808">
        <v>24.1747436437701</v>
      </c>
      <c r="Q2808">
        <v>9.4467786966935002E-2</v>
      </c>
    </row>
    <row r="2809" spans="1:17" hidden="1" x14ac:dyDescent="0.3">
      <c r="A2809" t="s">
        <v>5828</v>
      </c>
      <c r="B2809" t="s">
        <v>5829</v>
      </c>
      <c r="C2809" t="str">
        <f>IFERROR(VLOOKUP(Table1[[#This Row],[Ticker]],[1]!Table2[[Symbol]:[Industry]],2,FALSE),"-")</f>
        <v>-</v>
      </c>
      <c r="D2809" t="s">
        <v>51</v>
      </c>
      <c r="E2809">
        <v>127.29464</v>
      </c>
      <c r="F2809">
        <v>29.48</v>
      </c>
      <c r="G2809">
        <v>0.29877062917906699</v>
      </c>
      <c r="H2809">
        <v>-11.7156935750206</v>
      </c>
      <c r="I2809">
        <v>-22.076904640786299</v>
      </c>
      <c r="J2809">
        <v>-2.2812522417316301</v>
      </c>
      <c r="K2809">
        <v>30.145784662199201</v>
      </c>
      <c r="L2809">
        <v>29.6777897066831</v>
      </c>
      <c r="M2809">
        <v>35.862676761289201</v>
      </c>
      <c r="N2809">
        <v>0.88900474563318799</v>
      </c>
      <c r="O2809">
        <v>48.8805970149253</v>
      </c>
      <c r="P2809">
        <v>33.696145124716502</v>
      </c>
      <c r="Q2809">
        <v>-2.9502796064008002E-2</v>
      </c>
    </row>
    <row r="2810" spans="1:17" hidden="1" x14ac:dyDescent="0.3">
      <c r="A2810" t="s">
        <v>5830</v>
      </c>
      <c r="B2810" t="s">
        <v>5831</v>
      </c>
      <c r="C2810" t="str">
        <f>IFERROR(VLOOKUP(Table1[[#This Row],[Ticker]],[1]!Table2[[Symbol]:[Industry]],2,FALSE),"-")</f>
        <v>-</v>
      </c>
      <c r="E2810">
        <v>126.966576</v>
      </c>
      <c r="F2810">
        <v>66</v>
      </c>
      <c r="G2810">
        <v>-47.148987839841098</v>
      </c>
      <c r="H2810">
        <v>-4.9820187315177904</v>
      </c>
      <c r="I2810">
        <v>-29.994177071787</v>
      </c>
      <c r="J2810">
        <v>-0.139638080315478</v>
      </c>
      <c r="M2810">
        <v>39.302299622185899</v>
      </c>
      <c r="O2810">
        <v>25.303030303030301</v>
      </c>
      <c r="P2810">
        <v>4.7619047619047601</v>
      </c>
    </row>
    <row r="2811" spans="1:17" hidden="1" x14ac:dyDescent="0.3">
      <c r="A2811" t="s">
        <v>5832</v>
      </c>
      <c r="B2811" t="s">
        <v>5833</v>
      </c>
      <c r="C2811" t="str">
        <f>IFERROR(VLOOKUP(Table1[[#This Row],[Ticker]],[1]!Table2[[Symbol]:[Industry]],2,FALSE),"-")</f>
        <v>-</v>
      </c>
      <c r="D2811" t="s">
        <v>300</v>
      </c>
      <c r="E2811">
        <v>126.793245975</v>
      </c>
      <c r="F2811">
        <v>37.950000000000003</v>
      </c>
      <c r="G2811">
        <v>-35.6870202658192</v>
      </c>
      <c r="H2811">
        <v>-5.9463790995017796</v>
      </c>
      <c r="I2811">
        <v>-49.713392121860302</v>
      </c>
      <c r="J2811">
        <v>4.6743542603944102</v>
      </c>
      <c r="K2811">
        <v>37.729211657990597</v>
      </c>
      <c r="L2811">
        <v>42.493277181978897</v>
      </c>
      <c r="M2811">
        <v>63.075312491575502</v>
      </c>
      <c r="N2811">
        <v>2.44895131949405</v>
      </c>
      <c r="O2811">
        <v>92.094861660079005</v>
      </c>
      <c r="P2811">
        <v>12.9800535873771</v>
      </c>
      <c r="Q2811">
        <v>-9.3352983717141E-2</v>
      </c>
    </row>
    <row r="2812" spans="1:17" hidden="1" x14ac:dyDescent="0.3">
      <c r="A2812" t="s">
        <v>5834</v>
      </c>
      <c r="B2812" t="s">
        <v>5835</v>
      </c>
      <c r="C2812" t="str">
        <f>IFERROR(VLOOKUP(Table1[[#This Row],[Ticker]],[1]!Table2[[Symbol]:[Industry]],2,FALSE),"-")</f>
        <v>-</v>
      </c>
      <c r="D2812" t="s">
        <v>193</v>
      </c>
      <c r="E2812">
        <v>126.55042673</v>
      </c>
      <c r="F2812">
        <v>151.9</v>
      </c>
      <c r="G2812">
        <v>123.945414833508</v>
      </c>
      <c r="H2812">
        <v>-1.3137582249998401</v>
      </c>
      <c r="I2812">
        <v>37.695095614880103</v>
      </c>
      <c r="J2812">
        <v>-2.7219958391438301</v>
      </c>
      <c r="K2812">
        <v>148.461576770856</v>
      </c>
      <c r="L2812">
        <v>121.537097920306</v>
      </c>
      <c r="M2812">
        <v>50.317314232782003</v>
      </c>
      <c r="N2812">
        <v>0.72128643739024301</v>
      </c>
      <c r="O2812">
        <v>18.169848584595101</v>
      </c>
      <c r="P2812">
        <v>153.80116959064301</v>
      </c>
      <c r="Q2812">
        <v>0.21050112175517699</v>
      </c>
    </row>
    <row r="2813" spans="1:17" hidden="1" x14ac:dyDescent="0.3">
      <c r="A2813" t="s">
        <v>5836</v>
      </c>
      <c r="B2813" t="s">
        <v>5837</v>
      </c>
      <c r="C2813" t="str">
        <f>IFERROR(VLOOKUP(Table1[[#This Row],[Ticker]],[1]!Table2[[Symbol]:[Industry]],2,FALSE),"-")</f>
        <v>-</v>
      </c>
      <c r="D2813" t="s">
        <v>4631</v>
      </c>
      <c r="E2813">
        <v>126.24</v>
      </c>
      <c r="F2813">
        <v>300</v>
      </c>
      <c r="G2813">
        <v>114.344489443109</v>
      </c>
      <c r="H2813">
        <v>-5.4983698502785598</v>
      </c>
      <c r="I2813">
        <v>103.359552950062</v>
      </c>
      <c r="J2813">
        <v>2.15712263023832</v>
      </c>
      <c r="K2813">
        <v>247.28044351350999</v>
      </c>
      <c r="M2813">
        <v>67.549774694587398</v>
      </c>
      <c r="N2813">
        <v>0.30497131931166299</v>
      </c>
      <c r="O2813">
        <v>9.9666666666666508</v>
      </c>
      <c r="P2813">
        <v>203.030303030303</v>
      </c>
    </row>
    <row r="2814" spans="1:17" hidden="1" x14ac:dyDescent="0.3">
      <c r="A2814" t="s">
        <v>5838</v>
      </c>
      <c r="B2814" t="s">
        <v>5839</v>
      </c>
      <c r="C2814" t="str">
        <f>IFERROR(VLOOKUP(Table1[[#This Row],[Ticker]],[1]!Table2[[Symbol]:[Industry]],2,FALSE),"-")</f>
        <v>-</v>
      </c>
      <c r="D2814" t="s">
        <v>193</v>
      </c>
      <c r="E2814">
        <v>125.95001675</v>
      </c>
      <c r="F2814">
        <v>116.75</v>
      </c>
      <c r="G2814">
        <v>-3.3797499905869</v>
      </c>
      <c r="H2814">
        <v>9.9057367464885697</v>
      </c>
      <c r="I2814">
        <v>-17.511380189651</v>
      </c>
      <c r="J2814">
        <v>7.9974738637742497</v>
      </c>
      <c r="K2814">
        <v>109.148853877279</v>
      </c>
      <c r="L2814">
        <v>110.74223029760699</v>
      </c>
      <c r="M2814">
        <v>66.276087008524399</v>
      </c>
      <c r="N2814">
        <v>1.00626514891283</v>
      </c>
      <c r="O2814">
        <v>45.353319057815803</v>
      </c>
      <c r="P2814">
        <v>45.464739596311901</v>
      </c>
      <c r="Q2814">
        <v>0.144345099983643</v>
      </c>
    </row>
    <row r="2815" spans="1:17" hidden="1" x14ac:dyDescent="0.3">
      <c r="A2815" t="s">
        <v>5840</v>
      </c>
      <c r="B2815" t="s">
        <v>5841</v>
      </c>
      <c r="C2815" t="str">
        <f>IFERROR(VLOOKUP(Table1[[#This Row],[Ticker]],[1]!Table2[[Symbol]:[Industry]],2,FALSE),"-")</f>
        <v>-</v>
      </c>
      <c r="D2815" t="s">
        <v>446</v>
      </c>
      <c r="E2815">
        <v>125.918196479999</v>
      </c>
      <c r="F2815">
        <v>8.85</v>
      </c>
      <c r="G2815">
        <v>91.394245242865495</v>
      </c>
      <c r="H2815">
        <v>-19.203685771660901</v>
      </c>
      <c r="I2815">
        <v>-19.050150338286599</v>
      </c>
      <c r="J2815">
        <v>-3.3975833870412702</v>
      </c>
      <c r="K2815">
        <v>9.8307441982629307</v>
      </c>
      <c r="L2815">
        <v>8.34030816602424</v>
      </c>
      <c r="M2815">
        <v>25.926275899988301</v>
      </c>
      <c r="N2815">
        <v>0.20351447349152699</v>
      </c>
      <c r="O2815">
        <v>74.576271186440593</v>
      </c>
      <c r="P2815">
        <v>132.894736842105</v>
      </c>
      <c r="Q2815">
        <v>0.14911543048267001</v>
      </c>
    </row>
    <row r="2816" spans="1:17" hidden="1" x14ac:dyDescent="0.3">
      <c r="A2816" t="s">
        <v>5842</v>
      </c>
      <c r="B2816" t="s">
        <v>5843</v>
      </c>
      <c r="C2816" t="str">
        <f>IFERROR(VLOOKUP(Table1[[#This Row],[Ticker]],[1]!Table2[[Symbol]:[Industry]],2,FALSE),"-")</f>
        <v>-</v>
      </c>
      <c r="D2816" t="s">
        <v>402</v>
      </c>
      <c r="E2816">
        <v>125.86425629999999</v>
      </c>
      <c r="F2816">
        <v>59.7</v>
      </c>
      <c r="G2816">
        <v>-7.8945698746012098</v>
      </c>
      <c r="H2816">
        <v>-0.83636518827390605</v>
      </c>
      <c r="I2816">
        <v>-18.833019460778299</v>
      </c>
      <c r="J2816">
        <v>-4.6572347264352398</v>
      </c>
      <c r="K2816">
        <v>57.998900681281697</v>
      </c>
      <c r="L2816">
        <v>58.559319362463903</v>
      </c>
      <c r="M2816">
        <v>53.455184579735601</v>
      </c>
      <c r="N2816">
        <v>0.933979947131932</v>
      </c>
      <c r="O2816">
        <v>32.998324958123902</v>
      </c>
      <c r="P2816">
        <v>28.387096774193498</v>
      </c>
      <c r="Q2816">
        <v>-7.8697451067151994E-2</v>
      </c>
    </row>
    <row r="2817" spans="1:17" hidden="1" x14ac:dyDescent="0.3">
      <c r="A2817" t="s">
        <v>5844</v>
      </c>
      <c r="B2817" t="s">
        <v>5845</v>
      </c>
      <c r="C2817" t="str">
        <f>IFERROR(VLOOKUP(Table1[[#This Row],[Ticker]],[1]!Table2[[Symbol]:[Industry]],2,FALSE),"-")</f>
        <v>-</v>
      </c>
      <c r="D2817" t="s">
        <v>632</v>
      </c>
      <c r="E2817">
        <v>125.69166976</v>
      </c>
      <c r="F2817">
        <v>58.16</v>
      </c>
      <c r="G2817">
        <v>-8.0036701143520901</v>
      </c>
      <c r="H2817">
        <v>-1.91551174493434</v>
      </c>
      <c r="I2817">
        <v>-27.808227597312602</v>
      </c>
      <c r="J2817">
        <v>-0.13598081803753101</v>
      </c>
      <c r="K2817">
        <v>58.901645922967496</v>
      </c>
      <c r="L2817">
        <v>58.881855956567897</v>
      </c>
      <c r="M2817">
        <v>45.993535817047601</v>
      </c>
      <c r="N2817">
        <v>0.77090261857957898</v>
      </c>
      <c r="O2817">
        <v>58.149931224208999</v>
      </c>
      <c r="P2817">
        <v>23.4557418807047</v>
      </c>
      <c r="Q2817">
        <v>5.3968143840677003E-2</v>
      </c>
    </row>
    <row r="2818" spans="1:17" hidden="1" x14ac:dyDescent="0.3">
      <c r="A2818" t="s">
        <v>5846</v>
      </c>
      <c r="B2818" t="s">
        <v>5847</v>
      </c>
      <c r="C2818" t="str">
        <f>IFERROR(VLOOKUP(Table1[[#This Row],[Ticker]],[1]!Table2[[Symbol]:[Industry]],2,FALSE),"-")</f>
        <v>-</v>
      </c>
      <c r="D2818" t="s">
        <v>4005</v>
      </c>
      <c r="E2818">
        <v>125.535013122</v>
      </c>
      <c r="F2818">
        <v>34.31</v>
      </c>
      <c r="G2818">
        <v>68.467944664830895</v>
      </c>
      <c r="H2818">
        <v>-6.9010322285507097</v>
      </c>
      <c r="I2818">
        <v>-1.44932271800374</v>
      </c>
      <c r="J2818">
        <v>-0.57193574046124696</v>
      </c>
      <c r="K2818">
        <v>35.264775492024199</v>
      </c>
      <c r="L2818">
        <v>32.414240752409597</v>
      </c>
      <c r="M2818">
        <v>57.2483239187113</v>
      </c>
      <c r="N2818">
        <v>0.88950634296223197</v>
      </c>
      <c r="O2818">
        <v>66.948411541824498</v>
      </c>
      <c r="P2818">
        <v>173.822825219473</v>
      </c>
      <c r="Q2818">
        <v>0.133136383377261</v>
      </c>
    </row>
    <row r="2819" spans="1:17" hidden="1" x14ac:dyDescent="0.3">
      <c r="A2819" t="s">
        <v>5848</v>
      </c>
      <c r="B2819" t="s">
        <v>5849</v>
      </c>
      <c r="C2819" t="str">
        <f>IFERROR(VLOOKUP(Table1[[#This Row],[Ticker]],[1]!Table2[[Symbol]:[Industry]],2,FALSE),"-")</f>
        <v>-</v>
      </c>
      <c r="D2819" t="s">
        <v>632</v>
      </c>
      <c r="E2819">
        <v>125.3934</v>
      </c>
      <c r="F2819">
        <v>74.25</v>
      </c>
      <c r="G2819">
        <v>-36.8106419751795</v>
      </c>
      <c r="H2819">
        <v>-4.7596047149843699</v>
      </c>
      <c r="I2819">
        <v>-9.59026491672922</v>
      </c>
      <c r="J2819">
        <v>-1.29115323183063</v>
      </c>
      <c r="K2819">
        <v>70.772571624440502</v>
      </c>
      <c r="M2819">
        <v>62.492077732730102</v>
      </c>
      <c r="N2819">
        <v>0.93496701225259105</v>
      </c>
      <c r="O2819">
        <v>30.531986531986501</v>
      </c>
      <c r="P2819">
        <v>60.540540540540498</v>
      </c>
    </row>
    <row r="2820" spans="1:17" hidden="1" x14ac:dyDescent="0.3">
      <c r="A2820" t="s">
        <v>5850</v>
      </c>
      <c r="B2820" t="s">
        <v>5851</v>
      </c>
      <c r="C2820" t="str">
        <f>IFERROR(VLOOKUP(Table1[[#This Row],[Ticker]],[1]!Table2[[Symbol]:[Industry]],2,FALSE),"-")</f>
        <v>-</v>
      </c>
      <c r="D2820" t="s">
        <v>303</v>
      </c>
      <c r="E2820">
        <v>125.3004665</v>
      </c>
      <c r="F2820">
        <v>111.5</v>
      </c>
      <c r="G2820">
        <v>60.093137917482203</v>
      </c>
      <c r="H2820">
        <v>-8.4915671291901198</v>
      </c>
      <c r="I2820">
        <v>-24.068193591623899</v>
      </c>
      <c r="J2820">
        <v>-6.8490303734938198</v>
      </c>
      <c r="K2820">
        <v>118.626421791471</v>
      </c>
      <c r="L2820">
        <v>110.991719029986</v>
      </c>
      <c r="M2820">
        <v>30.998932009324498</v>
      </c>
      <c r="N2820">
        <v>1.18416347381864</v>
      </c>
      <c r="O2820">
        <v>34.080717488789197</v>
      </c>
      <c r="P2820">
        <v>95.614035087719301</v>
      </c>
      <c r="Q2820">
        <v>0.183222986350845</v>
      </c>
    </row>
    <row r="2821" spans="1:17" hidden="1" x14ac:dyDescent="0.3">
      <c r="A2821" t="s">
        <v>5852</v>
      </c>
      <c r="B2821" t="s">
        <v>5853</v>
      </c>
      <c r="C2821" t="str">
        <f>IFERROR(VLOOKUP(Table1[[#This Row],[Ticker]],[1]!Table2[[Symbol]:[Industry]],2,FALSE),"-")</f>
        <v>-</v>
      </c>
      <c r="D2821" t="s">
        <v>136</v>
      </c>
      <c r="E2821">
        <v>124.95984</v>
      </c>
      <c r="F2821">
        <v>114.6</v>
      </c>
      <c r="G2821">
        <v>24.487679586299901</v>
      </c>
      <c r="H2821">
        <v>2.0215420290639101</v>
      </c>
      <c r="I2821">
        <v>-29.957261678610902</v>
      </c>
      <c r="J2821">
        <v>-0.85637062313498502</v>
      </c>
      <c r="K2821">
        <v>113.313648316647</v>
      </c>
      <c r="L2821">
        <v>114.460192766766</v>
      </c>
      <c r="M2821">
        <v>53.222758846993599</v>
      </c>
      <c r="N2821">
        <v>0.58044164037854895</v>
      </c>
      <c r="O2821">
        <v>78.577661431064598</v>
      </c>
      <c r="P2821">
        <v>56.664388243335502</v>
      </c>
      <c r="Q2821">
        <v>0.25807340648545501</v>
      </c>
    </row>
    <row r="2822" spans="1:17" hidden="1" x14ac:dyDescent="0.3">
      <c r="A2822" t="s">
        <v>5854</v>
      </c>
      <c r="B2822" t="s">
        <v>5855</v>
      </c>
      <c r="C2822" t="str">
        <f>IFERROR(VLOOKUP(Table1[[#This Row],[Ticker]],[1]!Table2[[Symbol]:[Industry]],2,FALSE),"-")</f>
        <v>-</v>
      </c>
      <c r="D2822" t="s">
        <v>561</v>
      </c>
      <c r="E2822">
        <v>124.84836</v>
      </c>
      <c r="F2822">
        <v>108.15</v>
      </c>
      <c r="G2822">
        <v>0.445450062142704</v>
      </c>
      <c r="H2822">
        <v>2.6949074606457999</v>
      </c>
      <c r="I2822">
        <v>-12.2831166910301</v>
      </c>
      <c r="J2822">
        <v>2.2925482900152199</v>
      </c>
      <c r="K2822">
        <v>102.294254721531</v>
      </c>
      <c r="L2822">
        <v>102.631446916393</v>
      </c>
      <c r="M2822">
        <v>77.273358110412701</v>
      </c>
      <c r="N2822">
        <v>1.06165678280207</v>
      </c>
      <c r="O2822">
        <v>23.393435043920402</v>
      </c>
      <c r="P2822">
        <v>32.699386503067402</v>
      </c>
      <c r="Q2822">
        <v>-5.4958477013272E-2</v>
      </c>
    </row>
    <row r="2823" spans="1:17" hidden="1" x14ac:dyDescent="0.3">
      <c r="A2823" t="s">
        <v>5856</v>
      </c>
      <c r="B2823" t="s">
        <v>5857</v>
      </c>
      <c r="C2823" t="str">
        <f>IFERROR(VLOOKUP(Table1[[#This Row],[Ticker]],[1]!Table2[[Symbol]:[Industry]],2,FALSE),"-")</f>
        <v>-</v>
      </c>
      <c r="D2823" t="s">
        <v>133</v>
      </c>
      <c r="E2823">
        <v>124.62517385999899</v>
      </c>
      <c r="F2823">
        <v>5.94</v>
      </c>
      <c r="G2823">
        <v>2.14424524286559</v>
      </c>
      <c r="H2823">
        <v>-12.6059012901542</v>
      </c>
      <c r="I2823">
        <v>-27.233318089799599</v>
      </c>
      <c r="J2823">
        <v>-1.12251916774968</v>
      </c>
      <c r="K2823">
        <v>5.7572884532979698</v>
      </c>
      <c r="L2823">
        <v>5.8696399852039498</v>
      </c>
      <c r="M2823">
        <v>56.637458575826599</v>
      </c>
      <c r="N2823">
        <v>1.0058538236183701</v>
      </c>
      <c r="O2823">
        <v>76.767676767676704</v>
      </c>
      <c r="P2823">
        <v>41.428571428571402</v>
      </c>
      <c r="Q2823">
        <v>-7.9431074865060999E-2</v>
      </c>
    </row>
    <row r="2824" spans="1:17" hidden="1" x14ac:dyDescent="0.3">
      <c r="A2824" t="s">
        <v>5858</v>
      </c>
      <c r="B2824" t="s">
        <v>5859</v>
      </c>
      <c r="C2824" t="str">
        <f>IFERROR(VLOOKUP(Table1[[#This Row],[Ticker]],[1]!Table2[[Symbol]:[Industry]],2,FALSE),"-")</f>
        <v>-</v>
      </c>
      <c r="D2824" t="s">
        <v>262</v>
      </c>
      <c r="E2824">
        <v>124.32</v>
      </c>
      <c r="F2824">
        <v>111</v>
      </c>
      <c r="G2824">
        <v>91.127721253217899</v>
      </c>
      <c r="H2824">
        <v>17.355179116477899</v>
      </c>
      <c r="I2824">
        <v>33.351687589867097</v>
      </c>
      <c r="J2824">
        <v>5.7449065746777199</v>
      </c>
      <c r="K2824">
        <v>94.413897298084805</v>
      </c>
      <c r="L2824">
        <v>83.149254210378402</v>
      </c>
      <c r="M2824">
        <v>81.446194263372206</v>
      </c>
      <c r="N2824">
        <v>0.87434731208910199</v>
      </c>
      <c r="O2824">
        <v>14.4144144144144</v>
      </c>
      <c r="P2824">
        <v>125.15212981744401</v>
      </c>
      <c r="Q2824">
        <v>8.9116817900582998E-2</v>
      </c>
    </row>
    <row r="2825" spans="1:17" hidden="1" x14ac:dyDescent="0.3">
      <c r="A2825" t="s">
        <v>5860</v>
      </c>
      <c r="B2825" t="s">
        <v>5861</v>
      </c>
      <c r="C2825" t="str">
        <f>IFERROR(VLOOKUP(Table1[[#This Row],[Ticker]],[1]!Table2[[Symbol]:[Industry]],2,FALSE),"-")</f>
        <v>-</v>
      </c>
      <c r="D2825" t="s">
        <v>412</v>
      </c>
      <c r="E2825">
        <v>123.25788</v>
      </c>
      <c r="F2825">
        <v>178</v>
      </c>
      <c r="G2825">
        <v>-10.392667508812201</v>
      </c>
      <c r="H2825">
        <v>-7.3761412017341303</v>
      </c>
      <c r="I2825">
        <v>-25.765657053793301</v>
      </c>
      <c r="J2825">
        <v>-0.47506462792508403</v>
      </c>
      <c r="K2825">
        <v>186.85513450668401</v>
      </c>
      <c r="L2825">
        <v>172.44724345178199</v>
      </c>
      <c r="M2825">
        <v>49.384916154640699</v>
      </c>
      <c r="N2825">
        <v>0.55797907920016998</v>
      </c>
      <c r="O2825">
        <v>34.269662921348299</v>
      </c>
      <c r="P2825">
        <v>56.828193832599098</v>
      </c>
      <c r="Q2825">
        <v>0.125039139240846</v>
      </c>
    </row>
    <row r="2826" spans="1:17" hidden="1" x14ac:dyDescent="0.3">
      <c r="A2826" t="s">
        <v>5862</v>
      </c>
      <c r="B2826" t="s">
        <v>5863</v>
      </c>
      <c r="C2826" t="str">
        <f>IFERROR(VLOOKUP(Table1[[#This Row],[Ticker]],[1]!Table2[[Symbol]:[Industry]],2,FALSE),"-")</f>
        <v>-</v>
      </c>
      <c r="D2826" t="s">
        <v>72</v>
      </c>
      <c r="E2826">
        <v>123.03972520000001</v>
      </c>
      <c r="F2826">
        <v>1372</v>
      </c>
      <c r="G2826">
        <v>-15.044039275962801</v>
      </c>
      <c r="H2826">
        <v>-5.8212108510856604</v>
      </c>
      <c r="I2826">
        <v>-16.756888045024301</v>
      </c>
      <c r="J2826">
        <v>-9.7878852579744198</v>
      </c>
      <c r="K2826">
        <v>1445.65700352098</v>
      </c>
      <c r="L2826">
        <v>1384.4274190977501</v>
      </c>
      <c r="M2826">
        <v>29.398524915424101</v>
      </c>
      <c r="N2826">
        <v>3.12629161882893</v>
      </c>
      <c r="O2826">
        <v>18.436588921282699</v>
      </c>
      <c r="P2826">
        <v>21.955555555555499</v>
      </c>
      <c r="Q2826">
        <v>2.2973775578365E-2</v>
      </c>
    </row>
    <row r="2827" spans="1:17" hidden="1" x14ac:dyDescent="0.3">
      <c r="A2827" t="s">
        <v>5864</v>
      </c>
      <c r="B2827" t="s">
        <v>5865</v>
      </c>
      <c r="C2827" t="str">
        <f>IFERROR(VLOOKUP(Table1[[#This Row],[Ticker]],[1]!Table2[[Symbol]:[Industry]],2,FALSE),"-")</f>
        <v>-</v>
      </c>
      <c r="D2827" t="s">
        <v>473</v>
      </c>
      <c r="E2827">
        <v>122.94996999999999</v>
      </c>
      <c r="F2827">
        <v>74.47</v>
      </c>
      <c r="G2827">
        <v>220.756297973562</v>
      </c>
      <c r="H2827">
        <v>78.3796965277878</v>
      </c>
      <c r="I2827">
        <v>86.097774644128407</v>
      </c>
      <c r="J2827">
        <v>23.147443259397399</v>
      </c>
      <c r="K2827">
        <v>48.980828745481702</v>
      </c>
      <c r="L2827">
        <v>38.984543078101801</v>
      </c>
      <c r="M2827">
        <v>92.508470266096694</v>
      </c>
      <c r="N2827">
        <v>1.9536889037895899</v>
      </c>
      <c r="O2827">
        <v>0</v>
      </c>
      <c r="P2827">
        <v>283.66821226171999</v>
      </c>
      <c r="Q2827">
        <v>0.27150952638950299</v>
      </c>
    </row>
    <row r="2828" spans="1:17" hidden="1" x14ac:dyDescent="0.3">
      <c r="A2828" t="s">
        <v>5866</v>
      </c>
      <c r="B2828" t="s">
        <v>5867</v>
      </c>
      <c r="C2828" t="str">
        <f>IFERROR(VLOOKUP(Table1[[#This Row],[Ticker]],[1]!Table2[[Symbol]:[Industry]],2,FALSE),"-")</f>
        <v>-</v>
      </c>
      <c r="D2828" t="s">
        <v>1092</v>
      </c>
      <c r="E2828">
        <v>122.90702804999999</v>
      </c>
      <c r="F2828">
        <v>170.55</v>
      </c>
      <c r="G2828">
        <v>18.384140940388399</v>
      </c>
      <c r="H2828">
        <v>11.0996004853966</v>
      </c>
      <c r="I2828">
        <v>-21.546481134991499</v>
      </c>
      <c r="K2828">
        <v>168.09765465234901</v>
      </c>
      <c r="L2828">
        <v>134.62035415157601</v>
      </c>
      <c r="M2828">
        <v>28.164617747413601</v>
      </c>
      <c r="N2828">
        <v>0.434285714285714</v>
      </c>
      <c r="O2828">
        <v>30.020521841102301</v>
      </c>
      <c r="P2828">
        <v>48.239895697522797</v>
      </c>
    </row>
    <row r="2829" spans="1:17" hidden="1" x14ac:dyDescent="0.3">
      <c r="A2829" t="s">
        <v>5868</v>
      </c>
      <c r="B2829" t="s">
        <v>5869</v>
      </c>
      <c r="C2829" t="str">
        <f>IFERROR(VLOOKUP(Table1[[#This Row],[Ticker]],[1]!Table2[[Symbol]:[Industry]],2,FALSE),"-")</f>
        <v>-</v>
      </c>
      <c r="D2829" t="s">
        <v>1603</v>
      </c>
      <c r="E2829">
        <v>122.88427012</v>
      </c>
      <c r="F2829">
        <v>6.43</v>
      </c>
      <c r="G2829">
        <v>77.563600081575203</v>
      </c>
      <c r="H2829">
        <v>10.058989457080701</v>
      </c>
      <c r="I2829">
        <v>-1.83887502356303</v>
      </c>
      <c r="J2829">
        <v>13.866327083129899</v>
      </c>
      <c r="K2829">
        <v>5.2373086977306098</v>
      </c>
      <c r="L2829">
        <v>4.8122272466380798</v>
      </c>
      <c r="M2829">
        <v>87.5802624567295</v>
      </c>
      <c r="N2829">
        <v>1.83540718735776</v>
      </c>
      <c r="O2829">
        <v>0.311041990668736</v>
      </c>
      <c r="P2829">
        <v>121.72413793103399</v>
      </c>
      <c r="Q2829">
        <v>7.5172382824614997E-2</v>
      </c>
    </row>
    <row r="2830" spans="1:17" hidden="1" x14ac:dyDescent="0.3">
      <c r="A2830" t="s">
        <v>5870</v>
      </c>
      <c r="B2830" t="s">
        <v>5871</v>
      </c>
      <c r="C2830" t="str">
        <f>IFERROR(VLOOKUP(Table1[[#This Row],[Ticker]],[1]!Table2[[Symbol]:[Industry]],2,FALSE),"-")</f>
        <v>-</v>
      </c>
      <c r="D2830" t="s">
        <v>4157</v>
      </c>
      <c r="E2830">
        <v>122.82078</v>
      </c>
      <c r="F2830">
        <v>65.150000000000006</v>
      </c>
      <c r="G2830">
        <v>36.343224834702298</v>
      </c>
      <c r="H2830">
        <v>89.2606186094973</v>
      </c>
      <c r="I2830">
        <v>73.7082119479726</v>
      </c>
      <c r="J2830">
        <v>-1.29115323183063</v>
      </c>
      <c r="K2830">
        <v>49.7122919530632</v>
      </c>
      <c r="L2830">
        <v>37.207825304534602</v>
      </c>
      <c r="M2830">
        <v>59.9005235776539</v>
      </c>
      <c r="N2830">
        <v>8.9617206503648707E-3</v>
      </c>
      <c r="O2830">
        <v>19.723714504988401</v>
      </c>
      <c r="P2830">
        <v>159.561752988047</v>
      </c>
      <c r="Q2830">
        <v>0.125593067063861</v>
      </c>
    </row>
    <row r="2831" spans="1:17" hidden="1" x14ac:dyDescent="0.3">
      <c r="A2831" t="s">
        <v>5872</v>
      </c>
      <c r="B2831" t="s">
        <v>5873</v>
      </c>
      <c r="C2831" t="str">
        <f>IFERROR(VLOOKUP(Table1[[#This Row],[Ticker]],[1]!Table2[[Symbol]:[Industry]],2,FALSE),"-")</f>
        <v>-</v>
      </c>
      <c r="D2831" t="s">
        <v>632</v>
      </c>
      <c r="E2831">
        <v>122.73788999999999</v>
      </c>
      <c r="F2831">
        <v>180.55</v>
      </c>
      <c r="G2831">
        <v>-47.694207544392597</v>
      </c>
      <c r="H2831">
        <v>3.21243154344966</v>
      </c>
      <c r="I2831">
        <v>-32.098265417651703</v>
      </c>
      <c r="J2831">
        <v>3.38720934126877</v>
      </c>
      <c r="K2831">
        <v>176.41444491813201</v>
      </c>
      <c r="L2831">
        <v>189.84472101435401</v>
      </c>
      <c r="M2831">
        <v>56.756805221332002</v>
      </c>
      <c r="N2831">
        <v>2.7584933300779002</v>
      </c>
      <c r="O2831">
        <v>108.806424813071</v>
      </c>
      <c r="P2831">
        <v>17.240259740259699</v>
      </c>
      <c r="Q2831">
        <v>3.7800644275186999E-2</v>
      </c>
    </row>
    <row r="2832" spans="1:17" hidden="1" x14ac:dyDescent="0.3">
      <c r="A2832" t="s">
        <v>5874</v>
      </c>
      <c r="B2832" t="s">
        <v>5875</v>
      </c>
      <c r="C2832" t="str">
        <f>IFERROR(VLOOKUP(Table1[[#This Row],[Ticker]],[1]!Table2[[Symbol]:[Industry]],2,FALSE),"-")</f>
        <v>-</v>
      </c>
      <c r="D2832" t="s">
        <v>412</v>
      </c>
      <c r="E2832">
        <v>122.6688</v>
      </c>
      <c r="F2832">
        <v>319.45</v>
      </c>
      <c r="G2832">
        <v>94.792627802640496</v>
      </c>
      <c r="H2832">
        <v>5.0249904372326499</v>
      </c>
      <c r="I2832">
        <v>1.18497401448478</v>
      </c>
      <c r="J2832">
        <v>-4.3785258777089897</v>
      </c>
      <c r="K2832">
        <v>304.30502915083201</v>
      </c>
      <c r="L2832">
        <v>267.51550398294302</v>
      </c>
      <c r="M2832">
        <v>57.683794446110902</v>
      </c>
      <c r="N2832">
        <v>0.89528540194018102</v>
      </c>
      <c r="O2832">
        <v>18.641414931914198</v>
      </c>
      <c r="P2832">
        <v>124.64838255977401</v>
      </c>
      <c r="Q2832">
        <v>0.106414414566251</v>
      </c>
    </row>
    <row r="2833" spans="1:17" hidden="1" x14ac:dyDescent="0.3">
      <c r="A2833" t="s">
        <v>5876</v>
      </c>
      <c r="B2833" t="s">
        <v>5877</v>
      </c>
      <c r="C2833" t="str">
        <f>IFERROR(VLOOKUP(Table1[[#This Row],[Ticker]],[1]!Table2[[Symbol]:[Industry]],2,FALSE),"-")</f>
        <v>-</v>
      </c>
      <c r="D2833" t="s">
        <v>5878</v>
      </c>
      <c r="E2833">
        <v>122.430294</v>
      </c>
      <c r="F2833">
        <v>122</v>
      </c>
      <c r="G2833">
        <v>152.44274119350101</v>
      </c>
      <c r="H2833">
        <v>-8.8276750920516101</v>
      </c>
      <c r="I2833">
        <v>143.601577019323</v>
      </c>
      <c r="J2833">
        <v>-2.0851190912986799</v>
      </c>
      <c r="K2833">
        <v>113.056993630623</v>
      </c>
      <c r="L2833">
        <v>80.621835388327497</v>
      </c>
      <c r="M2833">
        <v>55.0215577452228</v>
      </c>
      <c r="N2833">
        <v>1.0083150984682701</v>
      </c>
      <c r="O2833">
        <v>15.9016393442622</v>
      </c>
      <c r="P2833">
        <v>732.76450511945302</v>
      </c>
    </row>
    <row r="2834" spans="1:17" hidden="1" x14ac:dyDescent="0.3">
      <c r="A2834" t="s">
        <v>5879</v>
      </c>
      <c r="B2834" t="s">
        <v>5880</v>
      </c>
      <c r="C2834" t="str">
        <f>IFERROR(VLOOKUP(Table1[[#This Row],[Ticker]],[1]!Table2[[Symbol]:[Industry]],2,FALSE),"-")</f>
        <v>-</v>
      </c>
      <c r="D2834" t="s">
        <v>4822</v>
      </c>
      <c r="E2834">
        <v>122.0582919</v>
      </c>
      <c r="F2834">
        <v>62.03</v>
      </c>
      <c r="G2834">
        <v>-83.269198241925906</v>
      </c>
      <c r="H2834">
        <v>-5.4722653015609497</v>
      </c>
      <c r="I2834">
        <v>-40.564649071066498</v>
      </c>
      <c r="J2834">
        <v>-3.6174608040398399</v>
      </c>
      <c r="K2834">
        <v>65.210111049568994</v>
      </c>
      <c r="L2834">
        <v>80.528759225540199</v>
      </c>
      <c r="M2834">
        <v>40.196207165581697</v>
      </c>
      <c r="N2834">
        <v>1.0403292181069901</v>
      </c>
      <c r="O2834">
        <v>128.11542801869999</v>
      </c>
      <c r="P2834">
        <v>11.7657657657657</v>
      </c>
    </row>
    <row r="2835" spans="1:17" hidden="1" x14ac:dyDescent="0.3">
      <c r="A2835" t="s">
        <v>5881</v>
      </c>
      <c r="B2835" t="s">
        <v>5882</v>
      </c>
      <c r="C2835" t="str">
        <f>IFERROR(VLOOKUP(Table1[[#This Row],[Ticker]],[1]!Table2[[Symbol]:[Industry]],2,FALSE),"-")</f>
        <v>-</v>
      </c>
      <c r="D2835" t="s">
        <v>262</v>
      </c>
      <c r="E2835">
        <v>121.95110367999899</v>
      </c>
      <c r="F2835">
        <v>124.6</v>
      </c>
      <c r="G2835">
        <v>9.5178470325747497</v>
      </c>
      <c r="H2835">
        <v>23.243126748360801</v>
      </c>
      <c r="I2835">
        <v>-1.5501857375191701</v>
      </c>
      <c r="J2835">
        <v>12.154224919429801</v>
      </c>
      <c r="K2835">
        <v>101.13638511907099</v>
      </c>
      <c r="L2835">
        <v>95.271984465730995</v>
      </c>
      <c r="M2835">
        <v>83.377122321987798</v>
      </c>
      <c r="N2835">
        <v>3.0430779137153801</v>
      </c>
      <c r="O2835">
        <v>5.8988764044943798</v>
      </c>
      <c r="P2835">
        <v>78</v>
      </c>
    </row>
    <row r="2836" spans="1:17" hidden="1" x14ac:dyDescent="0.3">
      <c r="A2836" t="s">
        <v>5883</v>
      </c>
      <c r="B2836" t="s">
        <v>5884</v>
      </c>
      <c r="C2836" t="str">
        <f>IFERROR(VLOOKUP(Table1[[#This Row],[Ticker]],[1]!Table2[[Symbol]:[Industry]],2,FALSE),"-")</f>
        <v>-</v>
      </c>
      <c r="D2836" t="s">
        <v>51</v>
      </c>
      <c r="E2836">
        <v>121.806</v>
      </c>
      <c r="F2836">
        <v>1015.05</v>
      </c>
      <c r="G2836">
        <v>-0.385091491828291</v>
      </c>
      <c r="H2836">
        <v>4.297426982458</v>
      </c>
      <c r="I2836">
        <v>-1.35276496319173</v>
      </c>
      <c r="J2836">
        <v>5.3737347084041502</v>
      </c>
      <c r="K2836">
        <v>964.95189030085805</v>
      </c>
      <c r="L2836">
        <v>913.94186077639097</v>
      </c>
      <c r="M2836">
        <v>69.068866962980806</v>
      </c>
      <c r="N2836">
        <v>0.86592198854736402</v>
      </c>
      <c r="O2836">
        <v>28.368060686665601</v>
      </c>
      <c r="P2836">
        <v>43.166431593794002</v>
      </c>
      <c r="Q2836">
        <v>3.9376597722571002E-2</v>
      </c>
    </row>
    <row r="2837" spans="1:17" hidden="1" x14ac:dyDescent="0.3">
      <c r="A2837" t="s">
        <v>5885</v>
      </c>
      <c r="B2837" t="s">
        <v>5886</v>
      </c>
      <c r="C2837" t="str">
        <f>IFERROR(VLOOKUP(Table1[[#This Row],[Ticker]],[1]!Table2[[Symbol]:[Industry]],2,FALSE),"-")</f>
        <v>-</v>
      </c>
      <c r="D2837" t="s">
        <v>561</v>
      </c>
      <c r="E2837">
        <v>121.80290159499999</v>
      </c>
      <c r="F2837">
        <v>50.17</v>
      </c>
      <c r="G2837">
        <v>71.630189017966003</v>
      </c>
      <c r="H2837">
        <v>73.947564019247693</v>
      </c>
      <c r="I2837">
        <v>46.974422019831202</v>
      </c>
      <c r="J2837">
        <v>84.872112074291806</v>
      </c>
      <c r="K2837">
        <v>28.9554447742353</v>
      </c>
      <c r="L2837">
        <v>27.030530672349499</v>
      </c>
      <c r="M2837">
        <v>93.299870548826306</v>
      </c>
      <c r="N2837">
        <v>2.4516252997826702</v>
      </c>
      <c r="O2837">
        <v>0</v>
      </c>
      <c r="P2837">
        <v>157.28205128205099</v>
      </c>
      <c r="Q2837">
        <v>8.0815809560585997E-2</v>
      </c>
    </row>
    <row r="2838" spans="1:17" hidden="1" x14ac:dyDescent="0.3">
      <c r="A2838" t="s">
        <v>5887</v>
      </c>
      <c r="B2838" t="s">
        <v>5888</v>
      </c>
      <c r="C2838" t="str">
        <f>IFERROR(VLOOKUP(Table1[[#This Row],[Ticker]],[1]!Table2[[Symbol]:[Industry]],2,FALSE),"-")</f>
        <v>-</v>
      </c>
      <c r="D2838" t="s">
        <v>127</v>
      </c>
      <c r="E2838">
        <v>121.59161146</v>
      </c>
      <c r="F2838">
        <v>9.02</v>
      </c>
      <c r="G2838">
        <v>-10.3855560816377</v>
      </c>
      <c r="H2838">
        <v>27.125603877143401</v>
      </c>
      <c r="I2838">
        <v>-42.778463368925202</v>
      </c>
      <c r="J2838">
        <v>21.490303721811699</v>
      </c>
      <c r="K2838">
        <v>7.79904379166015</v>
      </c>
      <c r="L2838">
        <v>8.2603433641597395</v>
      </c>
      <c r="M2838">
        <v>77.734100777836602</v>
      </c>
      <c r="N2838">
        <v>1.93383956787367</v>
      </c>
      <c r="O2838">
        <v>94.013303769401304</v>
      </c>
      <c r="P2838">
        <v>55.517241379310299</v>
      </c>
      <c r="Q2838">
        <v>-6.2398279053789999E-3</v>
      </c>
    </row>
    <row r="2839" spans="1:17" hidden="1" x14ac:dyDescent="0.3">
      <c r="A2839" t="s">
        <v>5889</v>
      </c>
      <c r="B2839" t="s">
        <v>5890</v>
      </c>
      <c r="C2839" t="str">
        <f>IFERROR(VLOOKUP(Table1[[#This Row],[Ticker]],[1]!Table2[[Symbol]:[Industry]],2,FALSE),"-")</f>
        <v>-</v>
      </c>
      <c r="D2839" t="s">
        <v>412</v>
      </c>
      <c r="E2839">
        <v>121.229531232</v>
      </c>
      <c r="F2839">
        <v>5.44</v>
      </c>
      <c r="G2839">
        <v>-24.836449737829302</v>
      </c>
      <c r="H2839">
        <v>-0.91828327019198097</v>
      </c>
      <c r="I2839">
        <v>-38.078173070013001</v>
      </c>
      <c r="J2839">
        <v>2.4895651046532898</v>
      </c>
      <c r="K2839">
        <v>5.3896030717604599</v>
      </c>
      <c r="L2839">
        <v>5.30773404340726</v>
      </c>
      <c r="M2839">
        <v>58.208232671933203</v>
      </c>
      <c r="N2839">
        <v>0.67406039338125101</v>
      </c>
      <c r="O2839">
        <v>74.264705882352899</v>
      </c>
      <c r="P2839">
        <v>37.721518987341703</v>
      </c>
      <c r="Q2839">
        <v>5.8736140631132E-2</v>
      </c>
    </row>
    <row r="2840" spans="1:17" hidden="1" x14ac:dyDescent="0.3">
      <c r="A2840" t="s">
        <v>5891</v>
      </c>
      <c r="B2840" t="s">
        <v>5892</v>
      </c>
      <c r="C2840" t="str">
        <f>IFERROR(VLOOKUP(Table1[[#This Row],[Ticker]],[1]!Table2[[Symbol]:[Industry]],2,FALSE),"-")</f>
        <v>-</v>
      </c>
      <c r="D2840" t="s">
        <v>262</v>
      </c>
      <c r="E2840">
        <v>121.2011991</v>
      </c>
      <c r="F2840">
        <v>21.08</v>
      </c>
      <c r="G2840">
        <v>-78.125693407441105</v>
      </c>
      <c r="H2840">
        <v>-10.9332450525956</v>
      </c>
      <c r="I2840">
        <v>-4.8748570325585403</v>
      </c>
      <c r="J2840">
        <v>6.6658360154811698</v>
      </c>
      <c r="K2840">
        <v>19.075183385424499</v>
      </c>
      <c r="L2840">
        <v>21.129956856337699</v>
      </c>
      <c r="M2840">
        <v>67.668336484042499</v>
      </c>
      <c r="N2840">
        <v>0.99660977988164301</v>
      </c>
      <c r="O2840">
        <v>115.84440227703899</v>
      </c>
      <c r="P2840">
        <v>62.153846153846096</v>
      </c>
      <c r="Q2840">
        <v>0.14962293026311399</v>
      </c>
    </row>
    <row r="2841" spans="1:17" hidden="1" x14ac:dyDescent="0.3">
      <c r="A2841" t="s">
        <v>5893</v>
      </c>
      <c r="B2841" t="s">
        <v>5894</v>
      </c>
      <c r="C2841" t="str">
        <f>IFERROR(VLOOKUP(Table1[[#This Row],[Ticker]],[1]!Table2[[Symbol]:[Industry]],2,FALSE),"-")</f>
        <v>-</v>
      </c>
      <c r="D2841" t="s">
        <v>51</v>
      </c>
      <c r="E2841">
        <v>121.1286375</v>
      </c>
      <c r="F2841">
        <v>194.35</v>
      </c>
      <c r="G2841">
        <v>18.006387665263599</v>
      </c>
      <c r="H2841">
        <v>16.087064323390901</v>
      </c>
      <c r="I2841">
        <v>2.29905601091972</v>
      </c>
      <c r="J2841">
        <v>2.3622914445785401</v>
      </c>
      <c r="K2841">
        <v>187.241998689925</v>
      </c>
      <c r="L2841">
        <v>170.18715626974</v>
      </c>
      <c r="M2841">
        <v>60.979020867383497</v>
      </c>
      <c r="N2841">
        <v>2.02940012993575</v>
      </c>
      <c r="O2841">
        <v>58.0653460252122</v>
      </c>
      <c r="P2841">
        <v>84.743346007604501</v>
      </c>
      <c r="Q2841">
        <v>3.9956234749424002E-2</v>
      </c>
    </row>
    <row r="2842" spans="1:17" hidden="1" x14ac:dyDescent="0.3">
      <c r="A2842" t="s">
        <v>5895</v>
      </c>
      <c r="B2842" t="s">
        <v>5896</v>
      </c>
      <c r="C2842" t="str">
        <f>IFERROR(VLOOKUP(Table1[[#This Row],[Ticker]],[1]!Table2[[Symbol]:[Industry]],2,FALSE),"-")</f>
        <v>-</v>
      </c>
      <c r="E2842">
        <v>120.86499375</v>
      </c>
      <c r="F2842">
        <v>101.45</v>
      </c>
      <c r="G2842">
        <v>25.148064952567601</v>
      </c>
      <c r="H2842">
        <v>-31.413781797251001</v>
      </c>
      <c r="I2842">
        <v>42.302875720621699</v>
      </c>
      <c r="J2842">
        <v>-5.8081478651043303</v>
      </c>
      <c r="M2842">
        <v>9.9086424387948906</v>
      </c>
      <c r="O2842">
        <v>78.363725973385797</v>
      </c>
      <c r="P2842">
        <v>62.736605710619102</v>
      </c>
    </row>
    <row r="2843" spans="1:17" hidden="1" x14ac:dyDescent="0.3">
      <c r="A2843" t="s">
        <v>5897</v>
      </c>
      <c r="B2843" t="s">
        <v>5898</v>
      </c>
      <c r="C2843" t="str">
        <f>IFERROR(VLOOKUP(Table1[[#This Row],[Ticker]],[1]!Table2[[Symbol]:[Industry]],2,FALSE),"-")</f>
        <v>-</v>
      </c>
      <c r="D2843" t="s">
        <v>528</v>
      </c>
      <c r="E2843">
        <v>120.74201847400001</v>
      </c>
      <c r="F2843">
        <v>134.26</v>
      </c>
      <c r="G2843">
        <v>103.437034122101</v>
      </c>
      <c r="H2843">
        <v>-0.38397466691785798</v>
      </c>
      <c r="I2843">
        <v>3.4409245230304402</v>
      </c>
      <c r="J2843">
        <v>-0.55269169336909296</v>
      </c>
      <c r="K2843">
        <v>126.217968089282</v>
      </c>
      <c r="L2843">
        <v>107.84331736061</v>
      </c>
      <c r="M2843">
        <v>66.495457565770806</v>
      </c>
      <c r="N2843">
        <v>0.53930295025309705</v>
      </c>
      <c r="O2843">
        <v>22.9331148517801</v>
      </c>
      <c r="P2843">
        <v>139.96425379803301</v>
      </c>
      <c r="Q2843">
        <v>9.2577436869542007E-2</v>
      </c>
    </row>
    <row r="2844" spans="1:17" hidden="1" x14ac:dyDescent="0.3">
      <c r="A2844" t="s">
        <v>5899</v>
      </c>
      <c r="B2844" t="s">
        <v>5900</v>
      </c>
      <c r="C2844" t="str">
        <f>IFERROR(VLOOKUP(Table1[[#This Row],[Ticker]],[1]!Table2[[Symbol]:[Industry]],2,FALSE),"-")</f>
        <v>-</v>
      </c>
      <c r="D2844" t="s">
        <v>561</v>
      </c>
      <c r="E2844">
        <v>120.2325</v>
      </c>
      <c r="F2844">
        <v>86.25</v>
      </c>
      <c r="G2844">
        <v>28.401125976810501</v>
      </c>
      <c r="H2844">
        <v>7.1582717537314497</v>
      </c>
      <c r="I2844">
        <v>14.324092829770899</v>
      </c>
      <c r="J2844">
        <v>0.88953212642481305</v>
      </c>
      <c r="K2844">
        <v>78.221918659304293</v>
      </c>
      <c r="L2844">
        <v>69.606166917848597</v>
      </c>
      <c r="M2844">
        <v>78.661093132634704</v>
      </c>
      <c r="N2844">
        <v>0.660382165605095</v>
      </c>
      <c r="O2844">
        <v>4.9275362318840603</v>
      </c>
      <c r="P2844">
        <v>72.5</v>
      </c>
    </row>
    <row r="2845" spans="1:17" hidden="1" x14ac:dyDescent="0.3">
      <c r="A2845" t="s">
        <v>5901</v>
      </c>
      <c r="B2845" t="s">
        <v>5902</v>
      </c>
      <c r="C2845" t="str">
        <f>IFERROR(VLOOKUP(Table1[[#This Row],[Ticker]],[1]!Table2[[Symbol]:[Industry]],2,FALSE),"-")</f>
        <v>-</v>
      </c>
      <c r="D2845" t="s">
        <v>54</v>
      </c>
      <c r="E2845">
        <v>120.131970174</v>
      </c>
      <c r="F2845">
        <v>37.71</v>
      </c>
      <c r="G2845">
        <v>-1.5904486346854101</v>
      </c>
      <c r="H2845">
        <v>-14.3655158812949</v>
      </c>
      <c r="I2845">
        <v>-16.868669529105599</v>
      </c>
      <c r="J2845">
        <v>-10.2984171543487</v>
      </c>
      <c r="K2845">
        <v>37.184623926858201</v>
      </c>
      <c r="L2845">
        <v>36.189564751228097</v>
      </c>
      <c r="M2845">
        <v>48.414847060255099</v>
      </c>
      <c r="N2845">
        <v>0.95335200771267004</v>
      </c>
      <c r="O2845">
        <v>28.613099973481798</v>
      </c>
      <c r="P2845">
        <v>41.235955056179698</v>
      </c>
      <c r="Q2845">
        <v>7.0515766457798001E-2</v>
      </c>
    </row>
    <row r="2846" spans="1:17" hidden="1" x14ac:dyDescent="0.3">
      <c r="A2846" t="s">
        <v>5903</v>
      </c>
      <c r="B2846" t="s">
        <v>5904</v>
      </c>
      <c r="C2846" t="str">
        <f>IFERROR(VLOOKUP(Table1[[#This Row],[Ticker]],[1]!Table2[[Symbol]:[Industry]],2,FALSE),"-")</f>
        <v>-</v>
      </c>
      <c r="D2846" t="s">
        <v>5433</v>
      </c>
      <c r="E2846">
        <v>119.77124999999999</v>
      </c>
      <c r="F2846">
        <v>190</v>
      </c>
      <c r="G2846">
        <v>-12.5718041398504</v>
      </c>
      <c r="H2846">
        <v>7.0751536369504997</v>
      </c>
      <c r="I2846">
        <v>11.4820625468674</v>
      </c>
      <c r="J2846">
        <v>-0.15358709426449699</v>
      </c>
      <c r="K2846">
        <v>181.27557357628999</v>
      </c>
      <c r="L2846">
        <v>152.96254454144699</v>
      </c>
      <c r="M2846">
        <v>52.427339072631199</v>
      </c>
      <c r="N2846">
        <v>0.44889434889434798</v>
      </c>
      <c r="O2846">
        <v>28.605263157894701</v>
      </c>
      <c r="P2846">
        <v>80.351210251542398</v>
      </c>
    </row>
    <row r="2847" spans="1:17" hidden="1" x14ac:dyDescent="0.3">
      <c r="A2847" t="s">
        <v>5905</v>
      </c>
      <c r="B2847" t="s">
        <v>5906</v>
      </c>
      <c r="C2847" t="str">
        <f>IFERROR(VLOOKUP(Table1[[#This Row],[Ticker]],[1]!Table2[[Symbol]:[Industry]],2,FALSE),"-")</f>
        <v>-</v>
      </c>
      <c r="D2847" t="s">
        <v>528</v>
      </c>
      <c r="E2847">
        <v>119.44799999999999</v>
      </c>
      <c r="F2847">
        <v>113.76</v>
      </c>
      <c r="G2847">
        <v>475.25062822158799</v>
      </c>
      <c r="H2847">
        <v>41.909302936704499</v>
      </c>
      <c r="I2847">
        <v>104.191334371262</v>
      </c>
      <c r="J2847">
        <v>9.1018598686060503</v>
      </c>
      <c r="K2847">
        <v>84.084833918431002</v>
      </c>
      <c r="L2847">
        <v>56.324506566006697</v>
      </c>
      <c r="M2847">
        <v>94.509644570979006</v>
      </c>
      <c r="N2847">
        <v>1.10757639796213</v>
      </c>
      <c r="O2847">
        <v>0</v>
      </c>
      <c r="P2847">
        <v>542.711864406779</v>
      </c>
      <c r="Q2847">
        <v>0.11344237868411799</v>
      </c>
    </row>
    <row r="2848" spans="1:17" hidden="1" x14ac:dyDescent="0.3">
      <c r="A2848" t="s">
        <v>5907</v>
      </c>
      <c r="B2848" t="s">
        <v>5908</v>
      </c>
      <c r="C2848" t="str">
        <f>IFERROR(VLOOKUP(Table1[[#This Row],[Ticker]],[1]!Table2[[Symbol]:[Industry]],2,FALSE),"-")</f>
        <v>-</v>
      </c>
      <c r="D2848" t="s">
        <v>1374</v>
      </c>
      <c r="E2848">
        <v>119.4287745</v>
      </c>
      <c r="F2848">
        <v>132.65</v>
      </c>
      <c r="G2848">
        <v>18.373097628606999</v>
      </c>
      <c r="H2848">
        <v>3.63409897587721</v>
      </c>
      <c r="I2848">
        <v>-8.4163527941117202</v>
      </c>
      <c r="J2848">
        <v>12.286082540527</v>
      </c>
      <c r="K2848">
        <v>127.35991546410401</v>
      </c>
      <c r="L2848">
        <v>116.415517595456</v>
      </c>
      <c r="M2848">
        <v>52.044045450138903</v>
      </c>
      <c r="N2848">
        <v>1.9892161690073999</v>
      </c>
      <c r="O2848">
        <v>15.868827742178601</v>
      </c>
      <c r="P2848">
        <v>60.496067755595803</v>
      </c>
      <c r="Q2848">
        <v>0.12641608223440401</v>
      </c>
    </row>
    <row r="2849" spans="1:17" hidden="1" x14ac:dyDescent="0.3">
      <c r="A2849" t="s">
        <v>5909</v>
      </c>
      <c r="B2849" t="s">
        <v>5910</v>
      </c>
      <c r="C2849" t="str">
        <f>IFERROR(VLOOKUP(Table1[[#This Row],[Ticker]],[1]!Table2[[Symbol]:[Industry]],2,FALSE),"-")</f>
        <v>-</v>
      </c>
      <c r="D2849" t="s">
        <v>577</v>
      </c>
      <c r="E2849">
        <v>119.3976</v>
      </c>
      <c r="F2849">
        <v>193.2</v>
      </c>
      <c r="G2849">
        <v>36.839672335186499</v>
      </c>
      <c r="H2849">
        <v>-2.6542733075518798</v>
      </c>
      <c r="I2849">
        <v>135.78780199162699</v>
      </c>
      <c r="J2849">
        <v>11.678237743240301</v>
      </c>
      <c r="K2849">
        <v>141.862192735023</v>
      </c>
      <c r="L2849">
        <v>102.217030209881</v>
      </c>
      <c r="M2849">
        <v>86.193642802469398</v>
      </c>
      <c r="N2849">
        <v>0.69699745547073699</v>
      </c>
      <c r="O2849">
        <v>0</v>
      </c>
      <c r="P2849">
        <v>223.88935456831501</v>
      </c>
    </row>
    <row r="2850" spans="1:17" hidden="1" x14ac:dyDescent="0.3">
      <c r="A2850" t="s">
        <v>5911</v>
      </c>
      <c r="B2850" t="s">
        <v>5912</v>
      </c>
      <c r="C2850" t="str">
        <f>IFERROR(VLOOKUP(Table1[[#This Row],[Ticker]],[1]!Table2[[Symbol]:[Industry]],2,FALSE),"-")</f>
        <v>-</v>
      </c>
      <c r="D2850" t="s">
        <v>5739</v>
      </c>
      <c r="E2850">
        <v>119.29</v>
      </c>
      <c r="F2850">
        <v>79</v>
      </c>
      <c r="G2850">
        <v>-32.2947791473783</v>
      </c>
      <c r="H2850">
        <v>-3.04107430681068</v>
      </c>
      <c r="I2850">
        <v>-43.158690467953498</v>
      </c>
      <c r="J2850">
        <v>-3.7911532318306298</v>
      </c>
      <c r="K2850">
        <v>80.972581532831995</v>
      </c>
      <c r="L2850">
        <v>91.647517006945904</v>
      </c>
      <c r="M2850">
        <v>59.676161128259103</v>
      </c>
      <c r="N2850">
        <v>0.65173116089613004</v>
      </c>
      <c r="O2850">
        <v>86.075949367088597</v>
      </c>
      <c r="P2850">
        <v>9.7222222222222303</v>
      </c>
      <c r="Q2850">
        <v>6.9180303115587996E-2</v>
      </c>
    </row>
    <row r="2851" spans="1:17" hidden="1" x14ac:dyDescent="0.3">
      <c r="A2851" t="s">
        <v>5913</v>
      </c>
      <c r="B2851" t="s">
        <v>5914</v>
      </c>
      <c r="C2851" t="str">
        <f>IFERROR(VLOOKUP(Table1[[#This Row],[Ticker]],[1]!Table2[[Symbol]:[Industry]],2,FALSE),"-")</f>
        <v>-</v>
      </c>
      <c r="E2851">
        <v>119.201296074</v>
      </c>
      <c r="F2851">
        <v>95.14</v>
      </c>
      <c r="G2851">
        <v>659.68781370759496</v>
      </c>
      <c r="H2851">
        <v>21.198175434502001</v>
      </c>
      <c r="I2851">
        <v>204.43238934425301</v>
      </c>
      <c r="J2851">
        <v>6.4100360072872498</v>
      </c>
      <c r="K2851">
        <v>77.675360937852105</v>
      </c>
      <c r="L2851">
        <v>51.157100693491003</v>
      </c>
      <c r="M2851">
        <v>82.628385859491701</v>
      </c>
      <c r="N2851">
        <v>1.3148516632378799</v>
      </c>
      <c r="O2851">
        <v>0</v>
      </c>
      <c r="P2851">
        <v>770.44830741079602</v>
      </c>
      <c r="Q2851">
        <v>0.22463824326683601</v>
      </c>
    </row>
    <row r="2852" spans="1:17" hidden="1" x14ac:dyDescent="0.3">
      <c r="A2852" t="s">
        <v>5915</v>
      </c>
      <c r="B2852" t="s">
        <v>5916</v>
      </c>
      <c r="C2852" t="str">
        <f>IFERROR(VLOOKUP(Table1[[#This Row],[Ticker]],[1]!Table2[[Symbol]:[Industry]],2,FALSE),"-")</f>
        <v>-</v>
      </c>
      <c r="D2852" t="s">
        <v>1389</v>
      </c>
      <c r="E2852">
        <v>119</v>
      </c>
      <c r="F2852">
        <v>175</v>
      </c>
      <c r="G2852">
        <v>-18.744643646023299</v>
      </c>
      <c r="H2852">
        <v>9.6628850149602902E-2</v>
      </c>
      <c r="I2852">
        <v>-1.58983287796916</v>
      </c>
      <c r="J2852">
        <v>3.1420511716206998</v>
      </c>
      <c r="K2852">
        <v>175.38161976162999</v>
      </c>
      <c r="M2852">
        <v>57.757791587028898</v>
      </c>
      <c r="O2852">
        <v>45.142857142857103</v>
      </c>
      <c r="P2852">
        <v>23.282846072560702</v>
      </c>
    </row>
    <row r="2853" spans="1:17" hidden="1" x14ac:dyDescent="0.3">
      <c r="A2853" t="s">
        <v>5917</v>
      </c>
      <c r="B2853" t="s">
        <v>5918</v>
      </c>
      <c r="C2853" t="str">
        <f>IFERROR(VLOOKUP(Table1[[#This Row],[Ticker]],[1]!Table2[[Symbol]:[Industry]],2,FALSE),"-")</f>
        <v>-</v>
      </c>
      <c r="D2853" t="s">
        <v>1560</v>
      </c>
      <c r="E2853">
        <v>118.93002</v>
      </c>
      <c r="F2853">
        <v>1101</v>
      </c>
      <c r="G2853">
        <v>-11.1623524285445</v>
      </c>
      <c r="H2853">
        <v>13.891332933489799</v>
      </c>
      <c r="I2853">
        <v>-6.8050124703729598</v>
      </c>
      <c r="J2853">
        <v>-3.0752745520804101</v>
      </c>
      <c r="K2853">
        <v>1031.2673269311699</v>
      </c>
      <c r="L2853">
        <v>975.12330071352801</v>
      </c>
      <c r="M2853">
        <v>56.312075079335898</v>
      </c>
      <c r="N2853">
        <v>0.93333333333333302</v>
      </c>
      <c r="O2853">
        <v>6.2624886466848304</v>
      </c>
      <c r="P2853">
        <v>30.589491163563</v>
      </c>
      <c r="Q2853">
        <v>3.6694896797614E-2</v>
      </c>
    </row>
    <row r="2854" spans="1:17" hidden="1" x14ac:dyDescent="0.3">
      <c r="A2854" t="s">
        <v>5919</v>
      </c>
      <c r="B2854" t="s">
        <v>5920</v>
      </c>
      <c r="C2854" t="str">
        <f>IFERROR(VLOOKUP(Table1[[#This Row],[Ticker]],[1]!Table2[[Symbol]:[Industry]],2,FALSE),"-")</f>
        <v>-</v>
      </c>
      <c r="D2854" t="s">
        <v>632</v>
      </c>
      <c r="E2854">
        <v>118.667736</v>
      </c>
      <c r="F2854">
        <v>118.36</v>
      </c>
      <c r="G2854">
        <v>1507.21201841022</v>
      </c>
      <c r="H2854">
        <v>44.822993014987901</v>
      </c>
      <c r="I2854">
        <v>219.21156302157499</v>
      </c>
      <c r="J2854">
        <v>6.9349239925677999</v>
      </c>
      <c r="K2854">
        <v>85.381971819064304</v>
      </c>
      <c r="L2854">
        <v>47.234482486899502</v>
      </c>
      <c r="M2854">
        <v>100</v>
      </c>
      <c r="N2854">
        <v>2.1309976880668602</v>
      </c>
      <c r="O2854">
        <v>0</v>
      </c>
      <c r="P2854">
        <v>1537.06777316735</v>
      </c>
    </row>
    <row r="2855" spans="1:17" hidden="1" x14ac:dyDescent="0.3">
      <c r="A2855" t="s">
        <v>5921</v>
      </c>
      <c r="B2855" t="s">
        <v>5922</v>
      </c>
      <c r="C2855" t="str">
        <f>IFERROR(VLOOKUP(Table1[[#This Row],[Ticker]],[1]!Table2[[Symbol]:[Industry]],2,FALSE),"-")</f>
        <v>-</v>
      </c>
      <c r="D2855" t="s">
        <v>223</v>
      </c>
      <c r="E2855">
        <v>118.64483475</v>
      </c>
      <c r="F2855">
        <v>1020.75</v>
      </c>
      <c r="G2855">
        <v>-12.4066694965199</v>
      </c>
      <c r="H2855">
        <v>5.6715332539386596</v>
      </c>
      <c r="I2855">
        <v>-7.0332421257262299</v>
      </c>
      <c r="J2855">
        <v>1.86256544441101</v>
      </c>
      <c r="K2855">
        <v>961.73740646828799</v>
      </c>
      <c r="L2855">
        <v>932.16365854646995</v>
      </c>
      <c r="M2855">
        <v>62.420845499088301</v>
      </c>
      <c r="N2855">
        <v>1.4359318245319901</v>
      </c>
      <c r="O2855">
        <v>9.8212098946852802</v>
      </c>
      <c r="P2855">
        <v>36.912346589765903</v>
      </c>
      <c r="Q2855">
        <v>-1.9586729660646E-2</v>
      </c>
    </row>
    <row r="2856" spans="1:17" hidden="1" x14ac:dyDescent="0.3">
      <c r="A2856" t="s">
        <v>5923</v>
      </c>
      <c r="B2856" t="s">
        <v>5924</v>
      </c>
      <c r="C2856" t="str">
        <f>IFERROR(VLOOKUP(Table1[[#This Row],[Ticker]],[1]!Table2[[Symbol]:[Industry]],2,FALSE),"-")</f>
        <v>-</v>
      </c>
      <c r="D2856" t="s">
        <v>5925</v>
      </c>
      <c r="E2856">
        <v>118.63726512</v>
      </c>
      <c r="F2856">
        <v>384.9</v>
      </c>
      <c r="G2856">
        <v>-24.418143471009198</v>
      </c>
      <c r="H2856">
        <v>-22.098059149713901</v>
      </c>
      <c r="I2856">
        <v>-43.174209885034003</v>
      </c>
      <c r="J2856">
        <v>9.7571226302383298</v>
      </c>
      <c r="K2856">
        <v>392.82334378796401</v>
      </c>
      <c r="L2856">
        <v>376.01170931668702</v>
      </c>
      <c r="M2856">
        <v>48.345415457183798</v>
      </c>
      <c r="N2856">
        <v>0.755336997396586</v>
      </c>
      <c r="O2856">
        <v>70.888542478565796</v>
      </c>
      <c r="P2856">
        <v>85.942028985507207</v>
      </c>
    </row>
    <row r="2857" spans="1:17" hidden="1" x14ac:dyDescent="0.3">
      <c r="A2857" t="s">
        <v>5926</v>
      </c>
      <c r="B2857" t="s">
        <v>5927</v>
      </c>
      <c r="C2857" t="str">
        <f>IFERROR(VLOOKUP(Table1[[#This Row],[Ticker]],[1]!Table2[[Symbol]:[Industry]],2,FALSE),"-")</f>
        <v>-</v>
      </c>
      <c r="D2857" t="s">
        <v>46</v>
      </c>
      <c r="E2857">
        <v>118.47962391999999</v>
      </c>
      <c r="F2857">
        <v>5.6</v>
      </c>
      <c r="G2857">
        <v>6.7296110965241196</v>
      </c>
      <c r="H2857">
        <v>8.9144589362668398</v>
      </c>
      <c r="I2857">
        <v>-24.511967611127499</v>
      </c>
      <c r="J2857">
        <v>1.5990201785739699</v>
      </c>
      <c r="K2857">
        <v>5.0406940223080401</v>
      </c>
      <c r="L2857">
        <v>4.8653845508670299</v>
      </c>
      <c r="M2857">
        <v>60.949599316839198</v>
      </c>
      <c r="N2857">
        <v>1.0890076395810699</v>
      </c>
      <c r="O2857">
        <v>26.785714285714199</v>
      </c>
      <c r="P2857">
        <v>93.103448275861993</v>
      </c>
      <c r="Q2857">
        <v>3.3760578845167998E-2</v>
      </c>
    </row>
    <row r="2858" spans="1:17" hidden="1" x14ac:dyDescent="0.3">
      <c r="A2858" t="s">
        <v>5928</v>
      </c>
      <c r="B2858" t="s">
        <v>5929</v>
      </c>
      <c r="C2858" t="str">
        <f>IFERROR(VLOOKUP(Table1[[#This Row],[Ticker]],[1]!Table2[[Symbol]:[Industry]],2,FALSE),"-")</f>
        <v>-</v>
      </c>
      <c r="D2858" t="s">
        <v>139</v>
      </c>
      <c r="E2858">
        <v>118.048978125</v>
      </c>
      <c r="F2858">
        <v>547.95000000000005</v>
      </c>
      <c r="G2858">
        <v>183.25853095715101</v>
      </c>
      <c r="H2858">
        <v>-29.829680053497398</v>
      </c>
      <c r="I2858">
        <v>50.915060788465198</v>
      </c>
      <c r="J2858">
        <v>-5.34949729017469</v>
      </c>
      <c r="K2858">
        <v>742.32405946440497</v>
      </c>
      <c r="L2858">
        <v>600.50019317738997</v>
      </c>
      <c r="M2858">
        <v>8.8446865892149304</v>
      </c>
      <c r="N2858">
        <v>2.34278350515463</v>
      </c>
      <c r="O2858">
        <v>106.80719043708299</v>
      </c>
      <c r="P2858">
        <v>219.50437317784201</v>
      </c>
    </row>
    <row r="2859" spans="1:17" hidden="1" x14ac:dyDescent="0.3">
      <c r="A2859" t="s">
        <v>5930</v>
      </c>
      <c r="B2859" t="s">
        <v>5931</v>
      </c>
      <c r="C2859" t="str">
        <f>IFERROR(VLOOKUP(Table1[[#This Row],[Ticker]],[1]!Table2[[Symbol]:[Industry]],2,FALSE),"-")</f>
        <v>-</v>
      </c>
      <c r="D2859" t="s">
        <v>139</v>
      </c>
      <c r="E2859">
        <v>117.824</v>
      </c>
      <c r="F2859">
        <v>42.08</v>
      </c>
      <c r="G2859">
        <v>2.6796783137317202</v>
      </c>
      <c r="H2859">
        <v>-3.5438223003776801</v>
      </c>
      <c r="I2859">
        <v>-2.0514567421699499</v>
      </c>
      <c r="J2859">
        <v>1.9479213182978901</v>
      </c>
      <c r="K2859">
        <v>41.110843592669802</v>
      </c>
      <c r="L2859">
        <v>39.092672075328501</v>
      </c>
      <c r="M2859">
        <v>58.105429086264699</v>
      </c>
      <c r="N2859">
        <v>0.149750100753963</v>
      </c>
      <c r="O2859">
        <v>61.834600760456198</v>
      </c>
      <c r="P2859">
        <v>49.9643620812544</v>
      </c>
      <c r="Q2859">
        <v>8.5256112536786E-2</v>
      </c>
    </row>
    <row r="2860" spans="1:17" hidden="1" x14ac:dyDescent="0.3">
      <c r="A2860" t="s">
        <v>5932</v>
      </c>
      <c r="B2860" t="s">
        <v>5933</v>
      </c>
      <c r="C2860" t="str">
        <f>IFERROR(VLOOKUP(Table1[[#This Row],[Ticker]],[1]!Table2[[Symbol]:[Industry]],2,FALSE),"-")</f>
        <v>-</v>
      </c>
      <c r="D2860" t="s">
        <v>54</v>
      </c>
      <c r="E2860">
        <v>117.03906207</v>
      </c>
      <c r="F2860">
        <v>224.7</v>
      </c>
      <c r="G2860">
        <v>214.51206133481901</v>
      </c>
      <c r="H2860">
        <v>4.52923539471798</v>
      </c>
      <c r="I2860">
        <v>2.0297172312413898</v>
      </c>
      <c r="J2860">
        <v>2.5449201539210899</v>
      </c>
      <c r="K2860">
        <v>204.15547183069</v>
      </c>
      <c r="L2860">
        <v>171.68500686385599</v>
      </c>
      <c r="M2860">
        <v>76.044488832292004</v>
      </c>
      <c r="N2860">
        <v>0.82445736500195999</v>
      </c>
      <c r="O2860">
        <v>9.0342679127725898</v>
      </c>
      <c r="P2860">
        <v>259.46248600223902</v>
      </c>
      <c r="Q2860">
        <v>0.152459366226704</v>
      </c>
    </row>
    <row r="2861" spans="1:17" hidden="1" x14ac:dyDescent="0.3">
      <c r="A2861" t="s">
        <v>5934</v>
      </c>
      <c r="B2861" t="s">
        <v>5935</v>
      </c>
      <c r="C2861" t="str">
        <f>IFERROR(VLOOKUP(Table1[[#This Row],[Ticker]],[1]!Table2[[Symbol]:[Industry]],2,FALSE),"-")</f>
        <v>-</v>
      </c>
      <c r="D2861" t="s">
        <v>1539</v>
      </c>
      <c r="E2861">
        <v>116.956188</v>
      </c>
      <c r="F2861">
        <v>193.15</v>
      </c>
      <c r="G2861">
        <v>-1.04615155606737</v>
      </c>
      <c r="H2861">
        <v>21.040422019174599</v>
      </c>
      <c r="I2861">
        <v>1.5889968393220899</v>
      </c>
      <c r="J2861">
        <v>1.12457710524802</v>
      </c>
      <c r="K2861">
        <v>152.96937022448</v>
      </c>
      <c r="L2861">
        <v>142.827101173344</v>
      </c>
      <c r="M2861">
        <v>81.270396798700006</v>
      </c>
      <c r="N2861">
        <v>1.4137499999999901</v>
      </c>
      <c r="O2861">
        <v>3.54646647683147</v>
      </c>
      <c r="P2861">
        <v>83.952380952380906</v>
      </c>
    </row>
    <row r="2862" spans="1:17" hidden="1" x14ac:dyDescent="0.3">
      <c r="A2862" t="s">
        <v>5936</v>
      </c>
      <c r="B2862" t="s">
        <v>5937</v>
      </c>
      <c r="C2862" t="str">
        <f>IFERROR(VLOOKUP(Table1[[#This Row],[Ticker]],[1]!Table2[[Symbol]:[Industry]],2,FALSE),"-")</f>
        <v>-</v>
      </c>
      <c r="D2862" t="s">
        <v>359</v>
      </c>
      <c r="E2862">
        <v>116.622624860999</v>
      </c>
      <c r="F2862">
        <v>50.01</v>
      </c>
      <c r="G2862">
        <v>120.26930777413099</v>
      </c>
      <c r="H2862">
        <v>-3.3649697612709999</v>
      </c>
      <c r="I2862">
        <v>30.103167946956201</v>
      </c>
      <c r="J2862">
        <v>-2.0649627556401602</v>
      </c>
      <c r="K2862">
        <v>49.748289685804501</v>
      </c>
      <c r="L2862">
        <v>39.954675446289698</v>
      </c>
      <c r="M2862">
        <v>48.8452812503891</v>
      </c>
      <c r="N2862">
        <v>0.51129885592093705</v>
      </c>
      <c r="O2862">
        <v>22.375524895021002</v>
      </c>
      <c r="P2862">
        <v>205.684596577017</v>
      </c>
      <c r="Q2862">
        <v>0.140391652205613</v>
      </c>
    </row>
    <row r="2863" spans="1:17" hidden="1" x14ac:dyDescent="0.3">
      <c r="A2863" t="s">
        <v>5938</v>
      </c>
      <c r="B2863" t="s">
        <v>5939</v>
      </c>
      <c r="C2863" t="str">
        <f>IFERROR(VLOOKUP(Table1[[#This Row],[Ticker]],[1]!Table2[[Symbol]:[Industry]],2,FALSE),"-")</f>
        <v>-</v>
      </c>
      <c r="E2863">
        <v>116.4577792</v>
      </c>
      <c r="F2863">
        <v>2.72</v>
      </c>
      <c r="G2863">
        <v>1.59964430389847</v>
      </c>
      <c r="H2863">
        <v>-5.2819196338283403</v>
      </c>
      <c r="I2863">
        <v>-31.748563036699299</v>
      </c>
      <c r="J2863">
        <v>-3.7911532318306298</v>
      </c>
      <c r="K2863">
        <v>2.68940890011987</v>
      </c>
      <c r="L2863">
        <v>2.7345632691353798</v>
      </c>
      <c r="M2863">
        <v>46.422955081587901</v>
      </c>
      <c r="N2863">
        <v>0.86801211058472705</v>
      </c>
      <c r="O2863">
        <v>59.926470588235198</v>
      </c>
      <c r="P2863">
        <v>33.9712918660287</v>
      </c>
      <c r="Q2863">
        <v>5.0050428196519003E-2</v>
      </c>
    </row>
    <row r="2864" spans="1:17" hidden="1" x14ac:dyDescent="0.3">
      <c r="A2864" t="s">
        <v>5940</v>
      </c>
      <c r="B2864" t="s">
        <v>5941</v>
      </c>
      <c r="C2864" t="str">
        <f>IFERROR(VLOOKUP(Table1[[#This Row],[Ticker]],[1]!Table2[[Symbol]:[Industry]],2,FALSE),"-")</f>
        <v>-</v>
      </c>
      <c r="D2864" t="s">
        <v>283</v>
      </c>
      <c r="E2864">
        <v>116.311356354</v>
      </c>
      <c r="F2864">
        <v>62.06</v>
      </c>
      <c r="G2864">
        <v>-20.112165013544601</v>
      </c>
      <c r="H2864">
        <v>-3.0135049365711502</v>
      </c>
      <c r="I2864">
        <v>1.1079685361352001</v>
      </c>
      <c r="J2864">
        <v>0.85760709874787</v>
      </c>
      <c r="K2864">
        <v>63.479090676108399</v>
      </c>
      <c r="L2864">
        <v>63.1172793773829</v>
      </c>
      <c r="M2864">
        <v>54.744002636743502</v>
      </c>
      <c r="N2864">
        <v>0.50941152638509002</v>
      </c>
      <c r="O2864">
        <v>73.928456332581305</v>
      </c>
      <c r="P2864">
        <v>41.045454545454497</v>
      </c>
      <c r="Q2864">
        <v>-5.0495290823820002E-3</v>
      </c>
    </row>
    <row r="2865" spans="1:17" hidden="1" x14ac:dyDescent="0.3">
      <c r="A2865" t="s">
        <v>5942</v>
      </c>
      <c r="B2865" t="s">
        <v>5943</v>
      </c>
      <c r="C2865" t="str">
        <f>IFERROR(VLOOKUP(Table1[[#This Row],[Ticker]],[1]!Table2[[Symbol]:[Industry]],2,FALSE),"-")</f>
        <v>-</v>
      </c>
      <c r="E2865">
        <v>116.233425</v>
      </c>
      <c r="F2865">
        <v>231</v>
      </c>
      <c r="G2865">
        <v>57.7203719176524</v>
      </c>
      <c r="H2865">
        <v>-1.34147805293733</v>
      </c>
      <c r="I2865">
        <v>36.5238622124701</v>
      </c>
      <c r="J2865">
        <v>4.2134339241326604</v>
      </c>
      <c r="K2865">
        <v>213.72099494018701</v>
      </c>
      <c r="L2865">
        <v>171.20751035073101</v>
      </c>
      <c r="M2865">
        <v>63.950080886401601</v>
      </c>
      <c r="N2865">
        <v>0.15566865332458901</v>
      </c>
      <c r="O2865">
        <v>14.5670995670995</v>
      </c>
      <c r="P2865">
        <v>117.514124293785</v>
      </c>
      <c r="Q2865">
        <v>0.16828088275622899</v>
      </c>
    </row>
    <row r="2866" spans="1:17" hidden="1" x14ac:dyDescent="0.3">
      <c r="A2866" t="s">
        <v>5944</v>
      </c>
      <c r="B2866" t="s">
        <v>5945</v>
      </c>
      <c r="C2866" t="str">
        <f>IFERROR(VLOOKUP(Table1[[#This Row],[Ticker]],[1]!Table2[[Symbol]:[Industry]],2,FALSE),"-")</f>
        <v>-</v>
      </c>
      <c r="D2866" t="s">
        <v>306</v>
      </c>
      <c r="E2866">
        <v>116.162028448</v>
      </c>
      <c r="F2866">
        <v>114.08</v>
      </c>
      <c r="G2866">
        <v>-23.238932327227801</v>
      </c>
      <c r="H2866">
        <v>-16.4644062648443</v>
      </c>
      <c r="I2866">
        <v>-17.831921120057402</v>
      </c>
      <c r="J2866">
        <v>-8.4895337986322499</v>
      </c>
      <c r="K2866">
        <v>125.65720471454</v>
      </c>
      <c r="L2866">
        <v>123.16342534425</v>
      </c>
      <c r="M2866">
        <v>24.434219337004301</v>
      </c>
      <c r="N2866">
        <v>0.69796922567512298</v>
      </c>
      <c r="O2866">
        <v>44.635343618513303</v>
      </c>
      <c r="P2866">
        <v>19.392987964416498</v>
      </c>
      <c r="Q2866">
        <v>4.9027384775059003E-2</v>
      </c>
    </row>
    <row r="2867" spans="1:17" hidden="1" x14ac:dyDescent="0.3">
      <c r="A2867" t="s">
        <v>5946</v>
      </c>
      <c r="B2867" t="s">
        <v>5947</v>
      </c>
      <c r="C2867" t="str">
        <f>IFERROR(VLOOKUP(Table1[[#This Row],[Ticker]],[1]!Table2[[Symbol]:[Industry]],2,FALSE),"-")</f>
        <v>-</v>
      </c>
      <c r="D2867" t="s">
        <v>431</v>
      </c>
      <c r="E2867">
        <v>116.0391645</v>
      </c>
      <c r="F2867">
        <v>106.2</v>
      </c>
      <c r="G2867">
        <v>91.348161093729999</v>
      </c>
      <c r="H2867">
        <v>4.8501270903971401</v>
      </c>
      <c r="I2867">
        <v>1.22310664383112</v>
      </c>
      <c r="J2867">
        <v>13.304811931877801</v>
      </c>
      <c r="K2867">
        <v>99.338113930946307</v>
      </c>
      <c r="L2867">
        <v>86.098833763261595</v>
      </c>
      <c r="M2867">
        <v>70.621182548452296</v>
      </c>
      <c r="N2867">
        <v>0.394784125173895</v>
      </c>
      <c r="O2867">
        <v>26.0357815442561</v>
      </c>
      <c r="P2867">
        <v>146.97674418604601</v>
      </c>
      <c r="Q2867">
        <v>8.2544251430189994E-2</v>
      </c>
    </row>
    <row r="2868" spans="1:17" hidden="1" x14ac:dyDescent="0.3">
      <c r="A2868" t="s">
        <v>5948</v>
      </c>
      <c r="B2868" t="s">
        <v>5949</v>
      </c>
      <c r="C2868" t="str">
        <f>IFERROR(VLOOKUP(Table1[[#This Row],[Ticker]],[1]!Table2[[Symbol]:[Industry]],2,FALSE),"-")</f>
        <v>-</v>
      </c>
      <c r="D2868" t="s">
        <v>21</v>
      </c>
      <c r="E2868">
        <v>115.861811</v>
      </c>
      <c r="F2868">
        <v>23.75</v>
      </c>
      <c r="G2868">
        <v>-113.458654044928</v>
      </c>
      <c r="H2868">
        <v>-15.717738496613499</v>
      </c>
      <c r="I2868">
        <v>-82.055782698757696</v>
      </c>
      <c r="J2868">
        <v>-2.5955010579175899</v>
      </c>
      <c r="K2868">
        <v>26.724950320170802</v>
      </c>
      <c r="L2868">
        <v>72.157863595330596</v>
      </c>
      <c r="M2868">
        <v>52.386710749259898</v>
      </c>
      <c r="N2868">
        <v>0.31220363953837299</v>
      </c>
      <c r="O2868">
        <v>910.31578947368405</v>
      </c>
      <c r="P2868">
        <v>72.101449275362299</v>
      </c>
    </row>
    <row r="2869" spans="1:17" hidden="1" x14ac:dyDescent="0.3">
      <c r="A2869" t="s">
        <v>5950</v>
      </c>
      <c r="B2869" t="s">
        <v>5951</v>
      </c>
      <c r="C2869" t="str">
        <f>IFERROR(VLOOKUP(Table1[[#This Row],[Ticker]],[1]!Table2[[Symbol]:[Industry]],2,FALSE),"-")</f>
        <v>-</v>
      </c>
      <c r="D2869" t="s">
        <v>577</v>
      </c>
      <c r="E2869">
        <v>115.859632168</v>
      </c>
      <c r="F2869">
        <v>11.74</v>
      </c>
      <c r="G2869">
        <v>-23.611410865731699</v>
      </c>
      <c r="H2869">
        <v>22.230567878659102</v>
      </c>
      <c r="I2869">
        <v>5.2890057596634499</v>
      </c>
      <c r="J2869">
        <v>8.0930109910432506</v>
      </c>
      <c r="K2869">
        <v>10.246582117726399</v>
      </c>
      <c r="L2869">
        <v>11.2215381381026</v>
      </c>
      <c r="M2869">
        <v>86.320474670418804</v>
      </c>
      <c r="N2869">
        <v>0.697688262472695</v>
      </c>
      <c r="O2869">
        <v>33.304940374787002</v>
      </c>
      <c r="P2869">
        <v>75.223880597014897</v>
      </c>
      <c r="Q2869">
        <v>-9.9501767548431999E-2</v>
      </c>
    </row>
    <row r="2870" spans="1:17" hidden="1" x14ac:dyDescent="0.3">
      <c r="A2870" t="s">
        <v>5952</v>
      </c>
      <c r="B2870" t="s">
        <v>5953</v>
      </c>
      <c r="C2870" t="str">
        <f>IFERROR(VLOOKUP(Table1[[#This Row],[Ticker]],[1]!Table2[[Symbol]:[Industry]],2,FALSE),"-")</f>
        <v>-</v>
      </c>
      <c r="D2870" t="s">
        <v>632</v>
      </c>
      <c r="E2870">
        <v>115.6876824</v>
      </c>
      <c r="F2870">
        <v>178</v>
      </c>
      <c r="G2870">
        <v>308.45993103454202</v>
      </c>
      <c r="H2870">
        <v>-7.2070533236679202</v>
      </c>
      <c r="I2870">
        <v>38.595273605479797</v>
      </c>
      <c r="J2870">
        <v>7.4966986748597295E-2</v>
      </c>
      <c r="K2870">
        <v>167.96446509070901</v>
      </c>
      <c r="L2870">
        <v>140.316571364906</v>
      </c>
      <c r="M2870">
        <v>64.439315441614994</v>
      </c>
      <c r="N2870">
        <v>0.65481941692107104</v>
      </c>
      <c r="O2870">
        <v>40.477528089887599</v>
      </c>
      <c r="P2870">
        <v>355.82586427656798</v>
      </c>
      <c r="Q2870">
        <v>0.16054584942124001</v>
      </c>
    </row>
    <row r="2871" spans="1:17" hidden="1" x14ac:dyDescent="0.3">
      <c r="A2871" t="s">
        <v>5954</v>
      </c>
      <c r="B2871" t="s">
        <v>5955</v>
      </c>
      <c r="C2871" t="str">
        <f>IFERROR(VLOOKUP(Table1[[#This Row],[Ticker]],[1]!Table2[[Symbol]:[Industry]],2,FALSE),"-")</f>
        <v>-</v>
      </c>
      <c r="D2871" t="s">
        <v>175</v>
      </c>
      <c r="E2871">
        <v>115.598897309999</v>
      </c>
      <c r="F2871">
        <v>50.35</v>
      </c>
      <c r="G2871">
        <v>0.41591406563402999</v>
      </c>
      <c r="H2871">
        <v>3.9919051329541499</v>
      </c>
      <c r="I2871">
        <v>-26.1889164976713</v>
      </c>
      <c r="J2871">
        <v>-2.1482960889734999</v>
      </c>
      <c r="K2871">
        <v>50.256758669277197</v>
      </c>
      <c r="L2871">
        <v>47.295534264877404</v>
      </c>
      <c r="M2871">
        <v>44.398249763939603</v>
      </c>
      <c r="N2871">
        <v>0.81716738197424799</v>
      </c>
      <c r="O2871">
        <v>37.636544190665298</v>
      </c>
      <c r="P2871">
        <v>50.074515648286102</v>
      </c>
      <c r="Q2871">
        <v>-1.3318521113291E-2</v>
      </c>
    </row>
    <row r="2872" spans="1:17" hidden="1" x14ac:dyDescent="0.3">
      <c r="A2872" t="s">
        <v>5956</v>
      </c>
      <c r="B2872" t="s">
        <v>5957</v>
      </c>
      <c r="C2872" t="str">
        <f>IFERROR(VLOOKUP(Table1[[#This Row],[Ticker]],[1]!Table2[[Symbol]:[Industry]],2,FALSE),"-")</f>
        <v>-</v>
      </c>
      <c r="D2872" t="s">
        <v>262</v>
      </c>
      <c r="E2872">
        <v>115.575</v>
      </c>
      <c r="F2872">
        <v>115</v>
      </c>
      <c r="G2872">
        <v>38.027456921697699</v>
      </c>
      <c r="H2872">
        <v>1.52597835054022</v>
      </c>
      <c r="I2872">
        <v>-3.1771344652707501</v>
      </c>
      <c r="J2872">
        <v>-2.1683462142867702</v>
      </c>
      <c r="K2872">
        <v>111.00385057939999</v>
      </c>
      <c r="L2872">
        <v>108.01677282097</v>
      </c>
      <c r="M2872">
        <v>53.646545290856601</v>
      </c>
      <c r="N2872">
        <v>0.69495192307692299</v>
      </c>
      <c r="O2872">
        <v>33.086956521739097</v>
      </c>
      <c r="P2872">
        <v>76.923076923076906</v>
      </c>
    </row>
    <row r="2873" spans="1:17" hidden="1" x14ac:dyDescent="0.3">
      <c r="A2873" t="s">
        <v>5958</v>
      </c>
      <c r="B2873" t="s">
        <v>5959</v>
      </c>
      <c r="C2873" t="str">
        <f>IFERROR(VLOOKUP(Table1[[#This Row],[Ticker]],[1]!Table2[[Symbol]:[Industry]],2,FALSE),"-")</f>
        <v>-</v>
      </c>
      <c r="D2873" t="s">
        <v>561</v>
      </c>
      <c r="E2873">
        <v>115.427485109999</v>
      </c>
      <c r="F2873">
        <v>12.27</v>
      </c>
      <c r="G2873">
        <v>-28.701591525477301</v>
      </c>
      <c r="H2873">
        <v>-16.6962062817598</v>
      </c>
      <c r="I2873">
        <v>12.375508610308</v>
      </c>
      <c r="J2873">
        <v>-9.6048787220267204</v>
      </c>
      <c r="K2873">
        <v>12.5410897572498</v>
      </c>
      <c r="L2873">
        <v>11.6118487243087</v>
      </c>
      <c r="M2873">
        <v>49.701768524927402</v>
      </c>
      <c r="N2873">
        <v>2.1874432642303701</v>
      </c>
      <c r="O2873">
        <v>31.621841890790499</v>
      </c>
      <c r="P2873">
        <v>43.676814988290403</v>
      </c>
      <c r="Q2873">
        <v>-8.8316287687080997E-2</v>
      </c>
    </row>
    <row r="2874" spans="1:17" hidden="1" x14ac:dyDescent="0.3">
      <c r="A2874" t="s">
        <v>5960</v>
      </c>
      <c r="B2874" t="s">
        <v>5961</v>
      </c>
      <c r="C2874" t="str">
        <f>IFERROR(VLOOKUP(Table1[[#This Row],[Ticker]],[1]!Table2[[Symbol]:[Industry]],2,FALSE),"-")</f>
        <v>-</v>
      </c>
      <c r="D2874" t="s">
        <v>632</v>
      </c>
      <c r="E2874">
        <v>114.96395</v>
      </c>
      <c r="F2874">
        <v>195.85</v>
      </c>
      <c r="G2874">
        <v>0.49366288013679899</v>
      </c>
      <c r="H2874">
        <v>29.510448491873099</v>
      </c>
      <c r="I2874">
        <v>1.79774060606733</v>
      </c>
      <c r="J2874">
        <v>26.587634646957198</v>
      </c>
      <c r="K2874">
        <v>169.958916941529</v>
      </c>
      <c r="L2874">
        <v>164.80733697170899</v>
      </c>
      <c r="M2874">
        <v>64.229981400054001</v>
      </c>
      <c r="N2874">
        <v>2.2380412207803402</v>
      </c>
      <c r="O2874">
        <v>14.883839673219301</v>
      </c>
      <c r="P2874">
        <v>46.704119850187197</v>
      </c>
      <c r="Q2874">
        <v>8.0114797832600004E-2</v>
      </c>
    </row>
    <row r="2875" spans="1:17" hidden="1" x14ac:dyDescent="0.3">
      <c r="A2875" t="s">
        <v>5962</v>
      </c>
      <c r="B2875" t="s">
        <v>5963</v>
      </c>
      <c r="C2875" t="str">
        <f>IFERROR(VLOOKUP(Table1[[#This Row],[Ticker]],[1]!Table2[[Symbol]:[Industry]],2,FALSE),"-")</f>
        <v>-</v>
      </c>
      <c r="D2875" t="s">
        <v>1765</v>
      </c>
      <c r="E2875">
        <v>114.85599999999999</v>
      </c>
      <c r="F2875">
        <v>39.200000000000003</v>
      </c>
      <c r="G2875">
        <v>-5.4113103126899498</v>
      </c>
      <c r="H2875">
        <v>-22.118044035742201</v>
      </c>
      <c r="I2875">
        <v>11.743500455364099</v>
      </c>
      <c r="J2875">
        <v>-16.136758932543199</v>
      </c>
      <c r="O2875">
        <v>12.755102040816301</v>
      </c>
      <c r="P2875">
        <v>37.543859649122801</v>
      </c>
    </row>
    <row r="2876" spans="1:17" hidden="1" x14ac:dyDescent="0.3">
      <c r="A2876" t="s">
        <v>5964</v>
      </c>
      <c r="B2876" t="s">
        <v>5965</v>
      </c>
      <c r="C2876" t="str">
        <f>IFERROR(VLOOKUP(Table1[[#This Row],[Ticker]],[1]!Table2[[Symbol]:[Industry]],2,FALSE),"-")</f>
        <v>-</v>
      </c>
      <c r="D2876" t="s">
        <v>2262</v>
      </c>
      <c r="E2876">
        <v>114.53929599999999</v>
      </c>
      <c r="F2876">
        <v>188.8</v>
      </c>
      <c r="G2876">
        <v>1577.19668647252</v>
      </c>
      <c r="H2876">
        <v>47.509570471453102</v>
      </c>
      <c r="I2876">
        <v>33.826025355118396</v>
      </c>
      <c r="J2876">
        <v>6.8911962713838504</v>
      </c>
      <c r="K2876">
        <v>140.021182102865</v>
      </c>
      <c r="L2876">
        <v>101.92037195351701</v>
      </c>
      <c r="M2876">
        <v>99.223099251865506</v>
      </c>
      <c r="N2876">
        <v>0.239097423283541</v>
      </c>
      <c r="O2876">
        <v>0</v>
      </c>
      <c r="P2876">
        <v>1607.05244122965</v>
      </c>
      <c r="Q2876">
        <v>0.301560475511709</v>
      </c>
    </row>
    <row r="2877" spans="1:17" hidden="1" x14ac:dyDescent="0.3">
      <c r="A2877" t="s">
        <v>5966</v>
      </c>
      <c r="B2877" t="s">
        <v>5967</v>
      </c>
      <c r="C2877" t="str">
        <f>IFERROR(VLOOKUP(Table1[[#This Row],[Ticker]],[1]!Table2[[Symbol]:[Industry]],2,FALSE),"-")</f>
        <v>-</v>
      </c>
      <c r="D2877" t="s">
        <v>473</v>
      </c>
      <c r="E2877">
        <v>114.4369044</v>
      </c>
      <c r="F2877">
        <v>48.78</v>
      </c>
      <c r="G2877">
        <v>80.402865932520697</v>
      </c>
      <c r="H2877">
        <v>32.8364006776509</v>
      </c>
      <c r="I2877">
        <v>38.554869964408098</v>
      </c>
      <c r="J2877">
        <v>12.077961186320101</v>
      </c>
      <c r="K2877">
        <v>35.898358221896103</v>
      </c>
      <c r="L2877">
        <v>29.9542659811754</v>
      </c>
      <c r="M2877">
        <v>93.1240771781804</v>
      </c>
      <c r="N2877">
        <v>1.1022359864823601</v>
      </c>
      <c r="O2877">
        <v>2.0500205002038599E-2</v>
      </c>
      <c r="P2877">
        <v>141.48514851485101</v>
      </c>
      <c r="Q2877">
        <v>9.2417345491474998E-2</v>
      </c>
    </row>
    <row r="2878" spans="1:17" hidden="1" x14ac:dyDescent="0.3">
      <c r="A2878" t="s">
        <v>5968</v>
      </c>
      <c r="B2878" t="s">
        <v>5969</v>
      </c>
      <c r="C2878" t="str">
        <f>IFERROR(VLOOKUP(Table1[[#This Row],[Ticker]],[1]!Table2[[Symbol]:[Industry]],2,FALSE),"-")</f>
        <v>-</v>
      </c>
      <c r="D2878" t="s">
        <v>412</v>
      </c>
      <c r="E2878">
        <v>114.22839999999999</v>
      </c>
      <c r="F2878">
        <v>88</v>
      </c>
      <c r="G2878">
        <v>574.14424524286505</v>
      </c>
      <c r="H2878">
        <v>1.2003340961317901</v>
      </c>
      <c r="I2878">
        <v>591.299056010919</v>
      </c>
      <c r="J2878">
        <v>-13.657268129591101</v>
      </c>
      <c r="K2878">
        <v>90.883792866349197</v>
      </c>
      <c r="M2878">
        <v>29.507329143302499</v>
      </c>
      <c r="N2878">
        <v>1.2528524046434399</v>
      </c>
      <c r="O2878">
        <v>22.159090909090899</v>
      </c>
      <c r="P2878">
        <v>604</v>
      </c>
    </row>
    <row r="2879" spans="1:17" hidden="1" x14ac:dyDescent="0.3">
      <c r="A2879" t="s">
        <v>5970</v>
      </c>
      <c r="B2879" t="s">
        <v>5971</v>
      </c>
      <c r="C2879" t="str">
        <f>IFERROR(VLOOKUP(Table1[[#This Row],[Ticker]],[1]!Table2[[Symbol]:[Industry]],2,FALSE),"-")</f>
        <v>-</v>
      </c>
      <c r="D2879" t="s">
        <v>46</v>
      </c>
      <c r="E2879">
        <v>114.113745114</v>
      </c>
      <c r="F2879">
        <v>16.489999999999998</v>
      </c>
      <c r="G2879">
        <v>-3.0096009109805699</v>
      </c>
      <c r="H2879">
        <v>36.569234393491399</v>
      </c>
      <c r="I2879">
        <v>23.805678527476001</v>
      </c>
      <c r="J2879">
        <v>8.5154766024234991</v>
      </c>
      <c r="K2879">
        <v>12.180455032654599</v>
      </c>
      <c r="L2879">
        <v>11.5018529217091</v>
      </c>
      <c r="M2879">
        <v>91.804855425629896</v>
      </c>
      <c r="N2879">
        <v>1.9577962191660201</v>
      </c>
      <c r="O2879">
        <v>2.7289266221952801</v>
      </c>
      <c r="P2879">
        <v>113.60103626943</v>
      </c>
      <c r="Q2879">
        <v>1.189886405893E-2</v>
      </c>
    </row>
    <row r="2880" spans="1:17" hidden="1" x14ac:dyDescent="0.3">
      <c r="A2880" t="s">
        <v>5972</v>
      </c>
      <c r="B2880" t="s">
        <v>5973</v>
      </c>
      <c r="C2880" t="str">
        <f>IFERROR(VLOOKUP(Table1[[#This Row],[Ticker]],[1]!Table2[[Symbol]:[Industry]],2,FALSE),"-")</f>
        <v>-</v>
      </c>
      <c r="D2880" t="s">
        <v>1524</v>
      </c>
      <c r="E2880">
        <v>114.08330979999999</v>
      </c>
      <c r="F2880">
        <v>120.07</v>
      </c>
      <c r="G2880">
        <v>-5.4953197493664101</v>
      </c>
      <c r="H2880">
        <v>2.1474075405850801</v>
      </c>
      <c r="I2880">
        <v>-7.74465028278658</v>
      </c>
      <c r="J2880">
        <v>2.9345662708212998</v>
      </c>
      <c r="K2880">
        <v>115.08697551716701</v>
      </c>
      <c r="L2880">
        <v>110.922348354295</v>
      </c>
      <c r="M2880">
        <v>62.5797558621802</v>
      </c>
      <c r="N2880">
        <v>0.53711166142241795</v>
      </c>
      <c r="O2880">
        <v>15.557591405013699</v>
      </c>
      <c r="P2880">
        <v>29.316101238556801</v>
      </c>
      <c r="Q2880">
        <v>5.3216349665400004E-3</v>
      </c>
    </row>
    <row r="2881" spans="1:17" hidden="1" x14ac:dyDescent="0.3">
      <c r="A2881" t="s">
        <v>5974</v>
      </c>
      <c r="B2881" t="s">
        <v>5975</v>
      </c>
      <c r="C2881" t="str">
        <f>IFERROR(VLOOKUP(Table1[[#This Row],[Ticker]],[1]!Table2[[Symbol]:[Industry]],2,FALSE),"-")</f>
        <v>-</v>
      </c>
      <c r="D2881" t="s">
        <v>121</v>
      </c>
      <c r="E2881">
        <v>113.9415</v>
      </c>
      <c r="F2881">
        <v>7.4</v>
      </c>
      <c r="G2881">
        <v>-69.200017052216296</v>
      </c>
      <c r="H2881">
        <v>-3.4851561878502402</v>
      </c>
      <c r="I2881">
        <v>-51.543919195691799</v>
      </c>
      <c r="J2881">
        <v>4.8517039110265001</v>
      </c>
      <c r="K2881">
        <v>7.5012712823159697</v>
      </c>
      <c r="L2881">
        <v>9.3775010069625804</v>
      </c>
      <c r="M2881">
        <v>66.492498566218003</v>
      </c>
      <c r="N2881">
        <v>0.86814291484249995</v>
      </c>
      <c r="O2881">
        <v>87.162162162162105</v>
      </c>
      <c r="P2881">
        <v>8.8235294117647101</v>
      </c>
      <c r="Q2881">
        <v>-6.4212739868481E-2</v>
      </c>
    </row>
    <row r="2882" spans="1:17" hidden="1" x14ac:dyDescent="0.3">
      <c r="A2882" t="s">
        <v>5976</v>
      </c>
      <c r="B2882" t="s">
        <v>5977</v>
      </c>
      <c r="C2882" t="str">
        <f>IFERROR(VLOOKUP(Table1[[#This Row],[Ticker]],[1]!Table2[[Symbol]:[Industry]],2,FALSE),"-")</f>
        <v>-</v>
      </c>
      <c r="D2882" t="s">
        <v>3532</v>
      </c>
      <c r="E2882">
        <v>113.937892218</v>
      </c>
      <c r="F2882">
        <v>52.02</v>
      </c>
      <c r="G2882">
        <v>43.602064515956599</v>
      </c>
      <c r="H2882">
        <v>11.6773280150744</v>
      </c>
      <c r="I2882">
        <v>-2.8382195962608399</v>
      </c>
      <c r="J2882">
        <v>-6.454789595467</v>
      </c>
      <c r="K2882">
        <v>48.883092559868402</v>
      </c>
      <c r="L2882">
        <v>43.179601139066598</v>
      </c>
      <c r="M2882">
        <v>62.335287326760302</v>
      </c>
      <c r="N2882">
        <v>1.9778005708692501</v>
      </c>
      <c r="O2882">
        <v>11.4763552479815</v>
      </c>
      <c r="P2882">
        <v>123.261802575107</v>
      </c>
      <c r="Q2882">
        <v>0.171748317390959</v>
      </c>
    </row>
    <row r="2883" spans="1:17" hidden="1" x14ac:dyDescent="0.3">
      <c r="A2883" t="s">
        <v>5978</v>
      </c>
      <c r="B2883" t="s">
        <v>5979</v>
      </c>
      <c r="C2883" t="str">
        <f>IFERROR(VLOOKUP(Table1[[#This Row],[Ticker]],[1]!Table2[[Symbol]:[Industry]],2,FALSE),"-")</f>
        <v>-</v>
      </c>
      <c r="D2883" t="s">
        <v>46</v>
      </c>
      <c r="E2883">
        <v>113.8116</v>
      </c>
      <c r="F2883">
        <v>278.95</v>
      </c>
      <c r="G2883">
        <v>3.6450827638036101</v>
      </c>
      <c r="H2883">
        <v>-13.242408978055201</v>
      </c>
      <c r="I2883">
        <v>20.799893531857698</v>
      </c>
      <c r="J2883">
        <v>-2.71972466040206</v>
      </c>
      <c r="K2883">
        <v>277.00484586327002</v>
      </c>
      <c r="M2883">
        <v>51.739197050258397</v>
      </c>
      <c r="N2883">
        <v>0.38850948509485</v>
      </c>
      <c r="O2883">
        <v>36.727012009320603</v>
      </c>
      <c r="P2883">
        <v>49.973118279569803</v>
      </c>
    </row>
    <row r="2884" spans="1:17" hidden="1" x14ac:dyDescent="0.3">
      <c r="A2884" t="s">
        <v>5980</v>
      </c>
      <c r="B2884" t="s">
        <v>5981</v>
      </c>
      <c r="C2884" t="str">
        <f>IFERROR(VLOOKUP(Table1[[#This Row],[Ticker]],[1]!Table2[[Symbol]:[Industry]],2,FALSE),"-")</f>
        <v>-</v>
      </c>
      <c r="D2884" t="s">
        <v>402</v>
      </c>
      <c r="E2884">
        <v>113.79644710999899</v>
      </c>
      <c r="M2884">
        <v>50</v>
      </c>
    </row>
    <row r="2885" spans="1:17" hidden="1" x14ac:dyDescent="0.3">
      <c r="A2885" t="s">
        <v>5982</v>
      </c>
      <c r="B2885" t="s">
        <v>5983</v>
      </c>
      <c r="C2885" t="str">
        <f>IFERROR(VLOOKUP(Table1[[#This Row],[Ticker]],[1]!Table2[[Symbol]:[Industry]],2,FALSE),"-")</f>
        <v>-</v>
      </c>
      <c r="D2885" t="s">
        <v>561</v>
      </c>
      <c r="E2885">
        <v>113.5285641</v>
      </c>
      <c r="F2885">
        <v>2809.8</v>
      </c>
      <c r="G2885">
        <v>40.435154333774598</v>
      </c>
      <c r="H2885">
        <v>-3.3462319163544398</v>
      </c>
      <c r="I2885">
        <v>-8.6959099351862701</v>
      </c>
      <c r="J2885">
        <v>6.7821127143717894E-2</v>
      </c>
      <c r="K2885">
        <v>2825.2805031492699</v>
      </c>
      <c r="L2885">
        <v>2629.6305711270902</v>
      </c>
      <c r="M2885">
        <v>50.834624021390198</v>
      </c>
      <c r="N2885">
        <v>0.51078515962036197</v>
      </c>
      <c r="O2885">
        <v>18.869670439177099</v>
      </c>
      <c r="P2885">
        <v>70.290909090909096</v>
      </c>
      <c r="Q2885">
        <v>0.149827978509318</v>
      </c>
    </row>
    <row r="2886" spans="1:17" hidden="1" x14ac:dyDescent="0.3">
      <c r="A2886" t="s">
        <v>5984</v>
      </c>
      <c r="B2886" t="s">
        <v>5985</v>
      </c>
      <c r="C2886" t="str">
        <f>IFERROR(VLOOKUP(Table1[[#This Row],[Ticker]],[1]!Table2[[Symbol]:[Industry]],2,FALSE),"-")</f>
        <v>-</v>
      </c>
      <c r="D2886" t="s">
        <v>632</v>
      </c>
      <c r="E2886">
        <v>113.4477</v>
      </c>
      <c r="F2886">
        <v>48.69</v>
      </c>
      <c r="G2886">
        <v>-28.2064854460696</v>
      </c>
      <c r="H2886">
        <v>-5.4789335043116099</v>
      </c>
      <c r="I2886">
        <v>-28.169693989080201</v>
      </c>
      <c r="J2886">
        <v>-0.11443977188018301</v>
      </c>
      <c r="K2886">
        <v>49.832126563060598</v>
      </c>
      <c r="L2886">
        <v>50.436837358045203</v>
      </c>
      <c r="M2886">
        <v>45.802170808942499</v>
      </c>
      <c r="N2886">
        <v>0.81678228677845799</v>
      </c>
      <c r="O2886">
        <v>40.891353460669499</v>
      </c>
      <c r="P2886">
        <v>18.4671532846715</v>
      </c>
      <c r="Q2886">
        <v>5.6434760283949996E-3</v>
      </c>
    </row>
    <row r="2887" spans="1:17" hidden="1" x14ac:dyDescent="0.3">
      <c r="A2887" t="s">
        <v>5986</v>
      </c>
      <c r="B2887" t="s">
        <v>5987</v>
      </c>
      <c r="C2887" t="str">
        <f>IFERROR(VLOOKUP(Table1[[#This Row],[Ticker]],[1]!Table2[[Symbol]:[Industry]],2,FALSE),"-")</f>
        <v>-</v>
      </c>
      <c r="D2887" t="s">
        <v>971</v>
      </c>
      <c r="E2887">
        <v>113.3125</v>
      </c>
      <c r="F2887">
        <v>306.25</v>
      </c>
      <c r="G2887">
        <v>-11.3838011787978</v>
      </c>
      <c r="H2887">
        <v>37.041312689403902</v>
      </c>
      <c r="I2887">
        <v>19.502811676794899</v>
      </c>
      <c r="J2887">
        <v>7.5189555782781801</v>
      </c>
      <c r="K2887">
        <v>248.722902286541</v>
      </c>
      <c r="L2887">
        <v>238.504839929979</v>
      </c>
      <c r="M2887">
        <v>71.669604426204302</v>
      </c>
      <c r="N2887">
        <v>3.08615789489459</v>
      </c>
      <c r="O2887">
        <v>9.3877551020408099</v>
      </c>
      <c r="P2887">
        <v>46.4610234337637</v>
      </c>
      <c r="Q2887">
        <v>-6.4015994510179999E-3</v>
      </c>
    </row>
    <row r="2888" spans="1:17" hidden="1" x14ac:dyDescent="0.3">
      <c r="A2888" t="s">
        <v>5988</v>
      </c>
      <c r="B2888" t="s">
        <v>5989</v>
      </c>
      <c r="C2888" t="str">
        <f>IFERROR(VLOOKUP(Table1[[#This Row],[Ticker]],[1]!Table2[[Symbol]:[Industry]],2,FALSE),"-")</f>
        <v>-</v>
      </c>
      <c r="D2888" t="s">
        <v>770</v>
      </c>
      <c r="E2888">
        <v>113.06836680000001</v>
      </c>
      <c r="F2888">
        <v>68</v>
      </c>
      <c r="G2888">
        <v>-64.186995703537093</v>
      </c>
      <c r="H2888">
        <v>-12.671948959341499</v>
      </c>
      <c r="I2888">
        <v>-47.032184935482903</v>
      </c>
      <c r="J2888">
        <v>-4.4826425935327601</v>
      </c>
      <c r="M2888">
        <v>36.961174022005103</v>
      </c>
      <c r="O2888">
        <v>60.294117647058798</v>
      </c>
      <c r="P2888">
        <v>7.9365079365079296</v>
      </c>
    </row>
    <row r="2889" spans="1:17" hidden="1" x14ac:dyDescent="0.3">
      <c r="A2889" t="s">
        <v>5990</v>
      </c>
      <c r="B2889" t="s">
        <v>5991</v>
      </c>
      <c r="C2889" t="str">
        <f>IFERROR(VLOOKUP(Table1[[#This Row],[Ticker]],[1]!Table2[[Symbol]:[Industry]],2,FALSE),"-")</f>
        <v>-</v>
      </c>
      <c r="D2889" t="s">
        <v>528</v>
      </c>
      <c r="E2889">
        <v>112.996276425</v>
      </c>
      <c r="F2889">
        <v>126.15</v>
      </c>
      <c r="G2889">
        <v>275.72070778135298</v>
      </c>
      <c r="H2889">
        <v>33.191147412968697</v>
      </c>
      <c r="I2889">
        <v>120.34912067007301</v>
      </c>
      <c r="J2889">
        <v>-11.092238222789</v>
      </c>
      <c r="K2889">
        <v>110.54686383743601</v>
      </c>
      <c r="L2889">
        <v>73.857131022048193</v>
      </c>
      <c r="M2889">
        <v>43.622692650412901</v>
      </c>
      <c r="N2889">
        <v>2.2266154573055199</v>
      </c>
      <c r="O2889">
        <v>28.735632183907999</v>
      </c>
      <c r="P2889">
        <v>366.53106508875698</v>
      </c>
      <c r="Q2889">
        <v>0.171917424231122</v>
      </c>
    </row>
    <row r="2890" spans="1:17" hidden="1" x14ac:dyDescent="0.3">
      <c r="A2890" t="s">
        <v>5992</v>
      </c>
      <c r="B2890" t="s">
        <v>5993</v>
      </c>
      <c r="C2890" t="str">
        <f>IFERROR(VLOOKUP(Table1[[#This Row],[Ticker]],[1]!Table2[[Symbol]:[Industry]],2,FALSE),"-")</f>
        <v>-</v>
      </c>
      <c r="D2890" t="s">
        <v>21</v>
      </c>
      <c r="E2890">
        <v>112.931049311999</v>
      </c>
      <c r="F2890">
        <v>92.32</v>
      </c>
      <c r="G2890">
        <v>-70.428654660578204</v>
      </c>
      <c r="H2890">
        <v>-18.300533308750602</v>
      </c>
      <c r="I2890">
        <v>-57.535123851643696</v>
      </c>
      <c r="J2890">
        <v>2.4391838468210398</v>
      </c>
      <c r="K2890">
        <v>101.200448819052</v>
      </c>
      <c r="L2890">
        <v>128.61711530846901</v>
      </c>
      <c r="M2890">
        <v>50.4348503690603</v>
      </c>
      <c r="N2890">
        <v>0.674498099750233</v>
      </c>
      <c r="O2890">
        <v>149.13344887348299</v>
      </c>
      <c r="P2890">
        <v>9.6958174904942798</v>
      </c>
      <c r="Q2890">
        <v>-3.1667695672160001E-3</v>
      </c>
    </row>
    <row r="2891" spans="1:17" hidden="1" x14ac:dyDescent="0.3">
      <c r="A2891" t="s">
        <v>5994</v>
      </c>
      <c r="B2891" t="s">
        <v>5995</v>
      </c>
      <c r="C2891" t="str">
        <f>IFERROR(VLOOKUP(Table1[[#This Row],[Ticker]],[1]!Table2[[Symbol]:[Industry]],2,FALSE),"-")</f>
        <v>-</v>
      </c>
      <c r="D2891" t="s">
        <v>92</v>
      </c>
      <c r="E2891">
        <v>112.73977555499999</v>
      </c>
      <c r="F2891">
        <v>21.01</v>
      </c>
      <c r="G2891">
        <v>32.383627482247803</v>
      </c>
      <c r="H2891">
        <v>17.895348037321401</v>
      </c>
      <c r="I2891">
        <v>-38.329262573150999</v>
      </c>
      <c r="J2891">
        <v>-5.5550670558880997</v>
      </c>
      <c r="K2891">
        <v>17.9930042564683</v>
      </c>
      <c r="L2891">
        <v>16.7388293887151</v>
      </c>
      <c r="M2891">
        <v>60.215648029386898</v>
      </c>
      <c r="N2891">
        <v>2.4379891160920399</v>
      </c>
      <c r="O2891">
        <v>40.171346977629597</v>
      </c>
      <c r="P2891">
        <v>81.120689655172399</v>
      </c>
      <c r="Q2891">
        <v>-2.5515063310983001E-2</v>
      </c>
    </row>
    <row r="2892" spans="1:17" hidden="1" x14ac:dyDescent="0.3">
      <c r="A2892" t="s">
        <v>5996</v>
      </c>
      <c r="B2892" t="s">
        <v>5997</v>
      </c>
      <c r="C2892" t="str">
        <f>IFERROR(VLOOKUP(Table1[[#This Row],[Ticker]],[1]!Table2[[Symbol]:[Industry]],2,FALSE),"-")</f>
        <v>-</v>
      </c>
      <c r="D2892" t="s">
        <v>528</v>
      </c>
      <c r="E2892">
        <v>112.7124</v>
      </c>
      <c r="F2892">
        <v>23.9</v>
      </c>
      <c r="G2892">
        <v>1.4629265615469</v>
      </c>
      <c r="H2892">
        <v>7.9143641361891701</v>
      </c>
      <c r="I2892">
        <v>-29.599414086437701</v>
      </c>
      <c r="J2892">
        <v>4.5603751524488301</v>
      </c>
      <c r="K2892">
        <v>27.0463308735524</v>
      </c>
      <c r="L2892">
        <v>29.683317322640999</v>
      </c>
      <c r="M2892">
        <v>57.669980707281397</v>
      </c>
      <c r="N2892">
        <v>0.356544166677151</v>
      </c>
      <c r="O2892">
        <v>75.732217573221703</v>
      </c>
      <c r="P2892">
        <v>32.7777777777777</v>
      </c>
      <c r="Q2892">
        <v>3.2409102374900002E-2</v>
      </c>
    </row>
    <row r="2893" spans="1:17" hidden="1" x14ac:dyDescent="0.3">
      <c r="A2893" t="s">
        <v>5998</v>
      </c>
      <c r="B2893" t="s">
        <v>5999</v>
      </c>
      <c r="C2893" t="str">
        <f>IFERROR(VLOOKUP(Table1[[#This Row],[Ticker]],[1]!Table2[[Symbol]:[Industry]],2,FALSE),"-")</f>
        <v>-</v>
      </c>
      <c r="D2893" t="s">
        <v>632</v>
      </c>
      <c r="E2893">
        <v>112.695285</v>
      </c>
      <c r="F2893">
        <v>215.85</v>
      </c>
      <c r="G2893">
        <v>-28.517726588120301</v>
      </c>
      <c r="H2893">
        <v>-3.7318567934429199</v>
      </c>
      <c r="I2893">
        <v>-5.3128842875877398</v>
      </c>
      <c r="J2893">
        <v>-0.57344988254834095</v>
      </c>
      <c r="K2893">
        <v>213.52621906159399</v>
      </c>
      <c r="L2893">
        <v>212.11326476986599</v>
      </c>
      <c r="M2893">
        <v>58.012445505156997</v>
      </c>
      <c r="N2893">
        <v>1.22822958570065</v>
      </c>
      <c r="O2893">
        <v>13.481584433634399</v>
      </c>
      <c r="P2893">
        <v>16.549676025917901</v>
      </c>
      <c r="Q2893">
        <v>-9.7221578173121007E-2</v>
      </c>
    </row>
    <row r="2894" spans="1:17" hidden="1" x14ac:dyDescent="0.3">
      <c r="A2894" t="s">
        <v>6000</v>
      </c>
      <c r="B2894" t="s">
        <v>6001</v>
      </c>
      <c r="C2894" t="str">
        <f>IFERROR(VLOOKUP(Table1[[#This Row],[Ticker]],[1]!Table2[[Symbol]:[Industry]],2,FALSE),"-")</f>
        <v>-</v>
      </c>
      <c r="D2894" t="s">
        <v>1560</v>
      </c>
      <c r="E2894">
        <v>112.6809299</v>
      </c>
      <c r="F2894">
        <v>77</v>
      </c>
      <c r="G2894">
        <v>-5.6622063700376302</v>
      </c>
      <c r="H2894">
        <v>-11.6345006356142</v>
      </c>
      <c r="I2894">
        <v>-44.990778670754501</v>
      </c>
      <c r="J2894">
        <v>-2.0077656096807899</v>
      </c>
      <c r="K2894">
        <v>81.951865610457602</v>
      </c>
      <c r="L2894">
        <v>83.608834980155706</v>
      </c>
      <c r="M2894">
        <v>46.197673583398803</v>
      </c>
      <c r="N2894">
        <v>0.38629690048939602</v>
      </c>
      <c r="O2894">
        <v>93.181818181818102</v>
      </c>
      <c r="P2894">
        <v>28.3333333333333</v>
      </c>
      <c r="Q2894">
        <v>4.4983111088316999E-2</v>
      </c>
    </row>
    <row r="2895" spans="1:17" hidden="1" x14ac:dyDescent="0.3">
      <c r="A2895" t="s">
        <v>6002</v>
      </c>
      <c r="B2895" t="s">
        <v>6003</v>
      </c>
      <c r="C2895" t="str">
        <f>IFERROR(VLOOKUP(Table1[[#This Row],[Ticker]],[1]!Table2[[Symbol]:[Industry]],2,FALSE),"-")</f>
        <v>-</v>
      </c>
      <c r="D2895" t="s">
        <v>4921</v>
      </c>
      <c r="E2895">
        <v>112.6697628</v>
      </c>
      <c r="F2895">
        <v>41.51</v>
      </c>
      <c r="G2895">
        <v>7.3673857387333497</v>
      </c>
      <c r="H2895">
        <v>9.8633705730888206</v>
      </c>
      <c r="I2895">
        <v>-3.17587802601959</v>
      </c>
      <c r="J2895">
        <v>-9.9336871684822192</v>
      </c>
      <c r="K2895">
        <v>38.134110462713203</v>
      </c>
      <c r="L2895">
        <v>36.473646345812199</v>
      </c>
      <c r="M2895">
        <v>61.562085564393598</v>
      </c>
      <c r="N2895">
        <v>2.5360206351768801</v>
      </c>
      <c r="O2895">
        <v>22.6210551674295</v>
      </c>
      <c r="P2895">
        <v>58.133333333333297</v>
      </c>
      <c r="Q2895">
        <v>9.9247703843819996E-3</v>
      </c>
    </row>
    <row r="2896" spans="1:17" hidden="1" x14ac:dyDescent="0.3">
      <c r="A2896" t="s">
        <v>6004</v>
      </c>
      <c r="B2896" t="s">
        <v>6005</v>
      </c>
      <c r="C2896" t="str">
        <f>IFERROR(VLOOKUP(Table1[[#This Row],[Ticker]],[1]!Table2[[Symbol]:[Industry]],2,FALSE),"-")</f>
        <v>-</v>
      </c>
      <c r="D2896" t="s">
        <v>412</v>
      </c>
      <c r="E2896">
        <v>112.1457632</v>
      </c>
      <c r="F2896">
        <v>136</v>
      </c>
      <c r="G2896">
        <v>-13.258721682797299</v>
      </c>
      <c r="H2896">
        <v>-10.5077069184391</v>
      </c>
      <c r="I2896">
        <v>-36.2749816401058</v>
      </c>
      <c r="J2896">
        <v>-5.9527554417753796</v>
      </c>
      <c r="K2896">
        <v>151.006496889224</v>
      </c>
      <c r="L2896">
        <v>152.320960122146</v>
      </c>
      <c r="M2896">
        <v>32.5231345661212</v>
      </c>
      <c r="N2896">
        <v>1.1678651746281099</v>
      </c>
      <c r="O2896">
        <v>58.676470588235297</v>
      </c>
      <c r="P2896">
        <v>37.584499027717698</v>
      </c>
      <c r="Q2896">
        <v>6.6585346613901003E-2</v>
      </c>
    </row>
    <row r="2897" spans="1:17" hidden="1" x14ac:dyDescent="0.3">
      <c r="A2897" t="s">
        <v>6006</v>
      </c>
      <c r="B2897" t="s">
        <v>6007</v>
      </c>
      <c r="C2897" t="str">
        <f>IFERROR(VLOOKUP(Table1[[#This Row],[Ticker]],[1]!Table2[[Symbol]:[Industry]],2,FALSE),"-")</f>
        <v>-</v>
      </c>
      <c r="D2897" t="s">
        <v>5878</v>
      </c>
      <c r="E2897">
        <v>112.07580400000001</v>
      </c>
      <c r="F2897">
        <v>45.17</v>
      </c>
      <c r="G2897">
        <v>811.18591190953202</v>
      </c>
      <c r="H2897">
        <v>11.178207128067401</v>
      </c>
      <c r="I2897">
        <v>814.81445642159701</v>
      </c>
      <c r="J2897">
        <v>3.63567603646205</v>
      </c>
      <c r="K2897">
        <v>35.631015643579303</v>
      </c>
      <c r="L2897">
        <v>19.825137681605401</v>
      </c>
      <c r="M2897">
        <v>74.076870775456499</v>
      </c>
      <c r="N2897">
        <v>0.35287289611143302</v>
      </c>
      <c r="O2897">
        <v>0</v>
      </c>
      <c r="P2897">
        <v>1201.7291066282401</v>
      </c>
      <c r="Q2897">
        <v>0.13564873268980299</v>
      </c>
    </row>
    <row r="2898" spans="1:17" hidden="1" x14ac:dyDescent="0.3">
      <c r="A2898" t="s">
        <v>6008</v>
      </c>
      <c r="B2898" t="s">
        <v>6009</v>
      </c>
      <c r="C2898" t="str">
        <f>IFERROR(VLOOKUP(Table1[[#This Row],[Ticker]],[1]!Table2[[Symbol]:[Industry]],2,FALSE),"-")</f>
        <v>-</v>
      </c>
      <c r="D2898" t="s">
        <v>632</v>
      </c>
      <c r="E2898">
        <v>111.75063900000001</v>
      </c>
      <c r="F2898">
        <v>33.83</v>
      </c>
      <c r="G2898">
        <v>24.972620528906699</v>
      </c>
      <c r="H2898">
        <v>-4.09994728170338</v>
      </c>
      <c r="I2898">
        <v>16.175246487110101</v>
      </c>
      <c r="J2898">
        <v>-5.2518273891340099</v>
      </c>
      <c r="K2898">
        <v>34.084177507243098</v>
      </c>
      <c r="L2898">
        <v>30.1890657968132</v>
      </c>
      <c r="M2898">
        <v>45.284780599986199</v>
      </c>
      <c r="N2898">
        <v>2.10559449715866</v>
      </c>
      <c r="O2898">
        <v>24.741353827963302</v>
      </c>
      <c r="P2898">
        <v>85.879120879120805</v>
      </c>
      <c r="Q2898">
        <v>0.110848353463996</v>
      </c>
    </row>
    <row r="2899" spans="1:17" hidden="1" x14ac:dyDescent="0.3">
      <c r="A2899" t="s">
        <v>6010</v>
      </c>
      <c r="B2899" t="s">
        <v>6011</v>
      </c>
      <c r="C2899" t="str">
        <f>IFERROR(VLOOKUP(Table1[[#This Row],[Ticker]],[1]!Table2[[Symbol]:[Industry]],2,FALSE),"-")</f>
        <v>-</v>
      </c>
      <c r="D2899" t="s">
        <v>21</v>
      </c>
      <c r="E2899">
        <v>111.712225</v>
      </c>
      <c r="F2899">
        <v>148.9</v>
      </c>
      <c r="G2899">
        <v>-14.115373878782201</v>
      </c>
      <c r="H2899">
        <v>-34.349910466525003</v>
      </c>
      <c r="I2899">
        <v>-45.233794011735398</v>
      </c>
      <c r="J2899">
        <v>6.85395285988736</v>
      </c>
      <c r="K2899">
        <v>204.979499331347</v>
      </c>
      <c r="L2899">
        <v>230.85050658389801</v>
      </c>
      <c r="M2899">
        <v>33.054968957347</v>
      </c>
      <c r="N2899">
        <v>1.4774681675585899</v>
      </c>
      <c r="O2899">
        <v>243.18334452652701</v>
      </c>
      <c r="P2899">
        <v>20.274636510500802</v>
      </c>
      <c r="Q2899">
        <v>0.159864003331737</v>
      </c>
    </row>
    <row r="2900" spans="1:17" hidden="1" x14ac:dyDescent="0.3">
      <c r="A2900" t="s">
        <v>6012</v>
      </c>
      <c r="B2900" t="s">
        <v>6013</v>
      </c>
      <c r="C2900" t="str">
        <f>IFERROR(VLOOKUP(Table1[[#This Row],[Ticker]],[1]!Table2[[Symbol]:[Industry]],2,FALSE),"-")</f>
        <v>-</v>
      </c>
      <c r="D2900" t="s">
        <v>46</v>
      </c>
      <c r="E2900">
        <v>111.444909345</v>
      </c>
      <c r="F2900">
        <v>0.79</v>
      </c>
      <c r="G2900">
        <v>67.644245242865594</v>
      </c>
      <c r="H2900">
        <v>-11.8475761994849</v>
      </c>
      <c r="I2900">
        <v>45.299056010919699</v>
      </c>
      <c r="J2900">
        <v>-1.29115323183063</v>
      </c>
      <c r="K2900">
        <v>0.75701653235461497</v>
      </c>
      <c r="L2900">
        <v>0.63397903834472302</v>
      </c>
      <c r="M2900">
        <v>45.748880329143297</v>
      </c>
      <c r="N2900">
        <v>0.56944046192335995</v>
      </c>
      <c r="O2900">
        <v>20.253164556961998</v>
      </c>
      <c r="P2900">
        <v>163.333333333333</v>
      </c>
      <c r="Q2900">
        <v>0.103901762186611</v>
      </c>
    </row>
    <row r="2901" spans="1:17" hidden="1" x14ac:dyDescent="0.3">
      <c r="A2901" t="s">
        <v>6014</v>
      </c>
      <c r="B2901" t="s">
        <v>6015</v>
      </c>
      <c r="C2901" t="str">
        <f>IFERROR(VLOOKUP(Table1[[#This Row],[Ticker]],[1]!Table2[[Symbol]:[Industry]],2,FALSE),"-")</f>
        <v>-</v>
      </c>
      <c r="D2901" t="s">
        <v>669</v>
      </c>
      <c r="E2901">
        <v>111.36750000000001</v>
      </c>
      <c r="F2901">
        <v>23.95</v>
      </c>
      <c r="G2901">
        <v>-44.775825805091699</v>
      </c>
      <c r="H2901">
        <v>-12.3903112422199</v>
      </c>
      <c r="I2901">
        <v>-28.8130280521275</v>
      </c>
      <c r="J2901">
        <v>-4.5753637581464304</v>
      </c>
      <c r="K2901">
        <v>23.854274962098799</v>
      </c>
      <c r="L2901">
        <v>25.656975022086701</v>
      </c>
      <c r="M2901">
        <v>57.850804354041102</v>
      </c>
      <c r="N2901">
        <v>1.4207654763756501</v>
      </c>
      <c r="O2901">
        <v>70.772442588726506</v>
      </c>
      <c r="P2901">
        <v>26.052631578947299</v>
      </c>
      <c r="Q2901">
        <v>-0.101386651382233</v>
      </c>
    </row>
    <row r="2902" spans="1:17" hidden="1" x14ac:dyDescent="0.3">
      <c r="A2902" t="s">
        <v>6016</v>
      </c>
      <c r="B2902" t="s">
        <v>3084</v>
      </c>
      <c r="C2902" t="str">
        <f>IFERROR(VLOOKUP(Table1[[#This Row],[Ticker]],[1]!Table2[[Symbol]:[Industry]],2,FALSE),"-")</f>
        <v>-</v>
      </c>
      <c r="D2902" t="s">
        <v>4140</v>
      </c>
      <c r="E2902">
        <v>111.2735</v>
      </c>
      <c r="F2902">
        <v>855.95</v>
      </c>
      <c r="G2902">
        <v>14.5718163219173</v>
      </c>
      <c r="H2902">
        <v>1.89299868473447</v>
      </c>
      <c r="I2902">
        <v>2.4157260398350702</v>
      </c>
      <c r="J2902">
        <v>3.8617879446399401</v>
      </c>
      <c r="K2902">
        <v>845.64451077179899</v>
      </c>
      <c r="L2902">
        <v>778.15785761475104</v>
      </c>
      <c r="M2902">
        <v>48.565553761287802</v>
      </c>
      <c r="N2902">
        <v>1.06713120227622</v>
      </c>
      <c r="O2902">
        <v>39.698580524563297</v>
      </c>
      <c r="P2902">
        <v>48.847926267281103</v>
      </c>
      <c r="Q2902">
        <v>6.2108741493606998E-2</v>
      </c>
    </row>
    <row r="2903" spans="1:17" hidden="1" x14ac:dyDescent="0.3">
      <c r="A2903" t="s">
        <v>6017</v>
      </c>
      <c r="B2903" t="s">
        <v>6018</v>
      </c>
      <c r="C2903" t="str">
        <f>IFERROR(VLOOKUP(Table1[[#This Row],[Ticker]],[1]!Table2[[Symbol]:[Industry]],2,FALSE),"-")</f>
        <v>-</v>
      </c>
      <c r="D2903" t="s">
        <v>127</v>
      </c>
      <c r="E2903">
        <v>111.25917369</v>
      </c>
      <c r="F2903">
        <v>194.95</v>
      </c>
      <c r="G2903">
        <v>121.95256350688</v>
      </c>
      <c r="H2903">
        <v>25.547111926246998</v>
      </c>
      <c r="I2903">
        <v>8.3860125326588495</v>
      </c>
      <c r="J2903">
        <v>3.6834086675475302</v>
      </c>
      <c r="K2903">
        <v>167.83634503991701</v>
      </c>
      <c r="L2903">
        <v>141.88127999898401</v>
      </c>
      <c r="M2903">
        <v>92.495318639435197</v>
      </c>
      <c r="N2903">
        <v>0.60430729668916705</v>
      </c>
      <c r="O2903">
        <v>10.259040779687</v>
      </c>
      <c r="P2903">
        <v>171.78307542172001</v>
      </c>
      <c r="Q2903">
        <v>8.4924693439329998E-2</v>
      </c>
    </row>
    <row r="2904" spans="1:17" hidden="1" x14ac:dyDescent="0.3">
      <c r="A2904" t="s">
        <v>6019</v>
      </c>
      <c r="B2904" t="s">
        <v>6020</v>
      </c>
      <c r="C2904" t="str">
        <f>IFERROR(VLOOKUP(Table1[[#This Row],[Ticker]],[1]!Table2[[Symbol]:[Industry]],2,FALSE),"-")</f>
        <v>-</v>
      </c>
      <c r="D2904" t="s">
        <v>743</v>
      </c>
      <c r="E2904">
        <v>110.88097019999999</v>
      </c>
      <c r="F2904">
        <v>77.44</v>
      </c>
      <c r="G2904">
        <v>40.304649549611298</v>
      </c>
      <c r="H2904">
        <v>3.1781722512438999</v>
      </c>
      <c r="I2904">
        <v>13.9384672946482</v>
      </c>
      <c r="J2904">
        <v>2.7324378559806402</v>
      </c>
      <c r="K2904">
        <v>74.741021445333303</v>
      </c>
      <c r="L2904">
        <v>65.342519843814799</v>
      </c>
      <c r="M2904">
        <v>46.511713315869002</v>
      </c>
      <c r="N2904">
        <v>0.62129254861294103</v>
      </c>
      <c r="O2904">
        <v>3.3057851239669498</v>
      </c>
      <c r="P2904">
        <v>76.400911161731202</v>
      </c>
      <c r="Q2904">
        <v>1.7417697266181999E-2</v>
      </c>
    </row>
    <row r="2905" spans="1:17" hidden="1" x14ac:dyDescent="0.3">
      <c r="A2905" t="s">
        <v>6021</v>
      </c>
      <c r="B2905" t="s">
        <v>6022</v>
      </c>
      <c r="C2905" t="str">
        <f>IFERROR(VLOOKUP(Table1[[#This Row],[Ticker]],[1]!Table2[[Symbol]:[Industry]],2,FALSE),"-")</f>
        <v>-</v>
      </c>
      <c r="D2905" t="s">
        <v>528</v>
      </c>
      <c r="E2905">
        <v>110.82</v>
      </c>
      <c r="F2905">
        <v>461.75</v>
      </c>
      <c r="G2905">
        <v>477.63010236692799</v>
      </c>
      <c r="H2905">
        <v>66.781650853655194</v>
      </c>
      <c r="I2905">
        <v>45.976031955936897</v>
      </c>
      <c r="J2905">
        <v>1.6019145327181501</v>
      </c>
      <c r="K2905">
        <v>341.58028149848798</v>
      </c>
      <c r="L2905">
        <v>243.56435252262699</v>
      </c>
      <c r="M2905">
        <v>75.692408068791295</v>
      </c>
      <c r="N2905">
        <v>2.69337832832626</v>
      </c>
      <c r="O2905">
        <v>4.0281537628586896</v>
      </c>
      <c r="P2905">
        <v>556.82788051209104</v>
      </c>
      <c r="Q2905">
        <v>0.182532063160675</v>
      </c>
    </row>
    <row r="2906" spans="1:17" hidden="1" x14ac:dyDescent="0.3">
      <c r="A2906" t="s">
        <v>6023</v>
      </c>
      <c r="B2906" t="s">
        <v>6024</v>
      </c>
      <c r="C2906" t="str">
        <f>IFERROR(VLOOKUP(Table1[[#This Row],[Ticker]],[1]!Table2[[Symbol]:[Industry]],2,FALSE),"-")</f>
        <v>-</v>
      </c>
      <c r="D2906" t="s">
        <v>226</v>
      </c>
      <c r="E2906">
        <v>110.682</v>
      </c>
      <c r="F2906">
        <v>78</v>
      </c>
      <c r="G2906">
        <v>70.916446015066299</v>
      </c>
      <c r="H2906">
        <v>12.741795781191399</v>
      </c>
      <c r="I2906">
        <v>18.391492985709601</v>
      </c>
      <c r="J2906">
        <v>1.8029876503286699</v>
      </c>
      <c r="K2906">
        <v>70.519153782902094</v>
      </c>
      <c r="L2906">
        <v>61.611928107087301</v>
      </c>
      <c r="M2906">
        <v>54.007870907680399</v>
      </c>
      <c r="N2906">
        <v>0.84204504826599902</v>
      </c>
      <c r="O2906">
        <v>34.487179487179397</v>
      </c>
      <c r="P2906">
        <v>122.285551439156</v>
      </c>
      <c r="Q2906">
        <v>0.160935257669892</v>
      </c>
    </row>
    <row r="2907" spans="1:17" hidden="1" x14ac:dyDescent="0.3">
      <c r="A2907" t="s">
        <v>6025</v>
      </c>
      <c r="B2907" t="s">
        <v>6026</v>
      </c>
      <c r="C2907" t="str">
        <f>IFERROR(VLOOKUP(Table1[[#This Row],[Ticker]],[1]!Table2[[Symbol]:[Industry]],2,FALSE),"-")</f>
        <v>-</v>
      </c>
      <c r="D2907" t="s">
        <v>226</v>
      </c>
      <c r="E2907">
        <v>110.607503201</v>
      </c>
      <c r="F2907">
        <v>25.87</v>
      </c>
      <c r="G2907">
        <v>6.7334743875329597</v>
      </c>
      <c r="H2907">
        <v>6.1362473963760999</v>
      </c>
      <c r="I2907">
        <v>-9.2209439890802702</v>
      </c>
      <c r="J2907">
        <v>-5.6927538138604499</v>
      </c>
      <c r="K2907">
        <v>24.212953920780102</v>
      </c>
      <c r="L2907">
        <v>23.0183047024986</v>
      </c>
      <c r="M2907">
        <v>61.242583377916098</v>
      </c>
      <c r="N2907">
        <v>1.1441860189139901</v>
      </c>
      <c r="O2907">
        <v>17.124081948202502</v>
      </c>
      <c r="P2907">
        <v>50.5820721769499</v>
      </c>
      <c r="Q2907">
        <v>0.10925613295492401</v>
      </c>
    </row>
    <row r="2908" spans="1:17" hidden="1" x14ac:dyDescent="0.3">
      <c r="A2908" t="s">
        <v>6027</v>
      </c>
      <c r="B2908" t="s">
        <v>6028</v>
      </c>
      <c r="C2908" t="str">
        <f>IFERROR(VLOOKUP(Table1[[#This Row],[Ticker]],[1]!Table2[[Symbol]:[Industry]],2,FALSE),"-")</f>
        <v>-</v>
      </c>
      <c r="D2908" t="s">
        <v>46</v>
      </c>
      <c r="E2908">
        <v>110.420675</v>
      </c>
      <c r="F2908">
        <v>59.35</v>
      </c>
      <c r="G2908">
        <v>-61.5981354356853</v>
      </c>
      <c r="H2908">
        <v>-15.0423142779439</v>
      </c>
      <c r="I2908">
        <v>-35.2710679290672</v>
      </c>
      <c r="J2908">
        <v>6.4147812234395003</v>
      </c>
      <c r="K2908">
        <v>60.275715802336897</v>
      </c>
      <c r="L2908">
        <v>89.653244096499407</v>
      </c>
      <c r="M2908">
        <v>44.348833479013699</v>
      </c>
      <c r="N2908">
        <v>0.245936444713828</v>
      </c>
      <c r="O2908">
        <v>100.50547598989</v>
      </c>
      <c r="P2908">
        <v>119.814814814814</v>
      </c>
    </row>
    <row r="2909" spans="1:17" hidden="1" x14ac:dyDescent="0.3">
      <c r="A2909" t="s">
        <v>6029</v>
      </c>
      <c r="B2909" t="s">
        <v>6030</v>
      </c>
      <c r="C2909" t="str">
        <f>IFERROR(VLOOKUP(Table1[[#This Row],[Ticker]],[1]!Table2[[Symbol]:[Industry]],2,FALSE),"-")</f>
        <v>-</v>
      </c>
      <c r="D2909" t="s">
        <v>51</v>
      </c>
      <c r="E2909">
        <v>110.04</v>
      </c>
      <c r="F2909">
        <v>137.55000000000001</v>
      </c>
      <c r="G2909">
        <v>-9.7771864463530704</v>
      </c>
      <c r="H2909">
        <v>-13.0193826759961</v>
      </c>
      <c r="I2909">
        <v>-7.86100496469001</v>
      </c>
      <c r="J2909">
        <v>1.5977356570582499</v>
      </c>
      <c r="K2909">
        <v>144.52669419202101</v>
      </c>
      <c r="L2909">
        <v>135.706906732254</v>
      </c>
      <c r="M2909">
        <v>40.8171102873671</v>
      </c>
      <c r="N2909">
        <v>0.65049188130888203</v>
      </c>
      <c r="O2909">
        <v>33.769538349690997</v>
      </c>
      <c r="P2909">
        <v>29.5197740112994</v>
      </c>
      <c r="Q2909">
        <v>-0.10286581371351</v>
      </c>
    </row>
    <row r="2910" spans="1:17" hidden="1" x14ac:dyDescent="0.3">
      <c r="A2910" t="s">
        <v>6031</v>
      </c>
      <c r="B2910" t="s">
        <v>6032</v>
      </c>
      <c r="C2910" t="str">
        <f>IFERROR(VLOOKUP(Table1[[#This Row],[Ticker]],[1]!Table2[[Symbol]:[Industry]],2,FALSE),"-")</f>
        <v>-</v>
      </c>
      <c r="D2910" t="s">
        <v>632</v>
      </c>
      <c r="E2910">
        <v>110.01600000000001</v>
      </c>
      <c r="F2910">
        <v>64</v>
      </c>
      <c r="G2910">
        <v>-48.585913487293098</v>
      </c>
      <c r="H2910">
        <v>-8.9938682774398604</v>
      </c>
      <c r="I2910">
        <v>-31.431102719239</v>
      </c>
      <c r="J2910">
        <v>-2.36576176729272</v>
      </c>
      <c r="M2910">
        <v>36.848718734618203</v>
      </c>
      <c r="O2910">
        <v>30.3125</v>
      </c>
      <c r="P2910">
        <v>4.9180327868852496</v>
      </c>
    </row>
    <row r="2911" spans="1:17" hidden="1" x14ac:dyDescent="0.3">
      <c r="A2911" t="s">
        <v>6033</v>
      </c>
      <c r="B2911" t="s">
        <v>6034</v>
      </c>
      <c r="C2911" t="str">
        <f>IFERROR(VLOOKUP(Table1[[#This Row],[Ticker]],[1]!Table2[[Symbol]:[Industry]],2,FALSE),"-")</f>
        <v>-</v>
      </c>
      <c r="D2911" t="s">
        <v>492</v>
      </c>
      <c r="E2911">
        <v>109.7273814</v>
      </c>
      <c r="F2911">
        <v>39.26</v>
      </c>
      <c r="G2911">
        <v>10.408625378628299</v>
      </c>
      <c r="H2911">
        <v>-6.7999877062756298</v>
      </c>
      <c r="I2911">
        <v>15.5159077418145</v>
      </c>
      <c r="J2911">
        <v>-8.2057931936808899</v>
      </c>
      <c r="K2911">
        <v>39.933878037554898</v>
      </c>
      <c r="L2911">
        <v>35.963973648197801</v>
      </c>
      <c r="M2911">
        <v>43.281062568230602</v>
      </c>
      <c r="N2911">
        <v>0.22113597404598601</v>
      </c>
      <c r="O2911">
        <v>33.494651044319902</v>
      </c>
      <c r="P2911">
        <v>50.076452599388297</v>
      </c>
      <c r="Q2911">
        <v>4.6456989637910003E-3</v>
      </c>
    </row>
    <row r="2912" spans="1:17" hidden="1" x14ac:dyDescent="0.3">
      <c r="A2912" t="s">
        <v>6035</v>
      </c>
      <c r="B2912" t="s">
        <v>6036</v>
      </c>
      <c r="C2912" t="str">
        <f>IFERROR(VLOOKUP(Table1[[#This Row],[Ticker]],[1]!Table2[[Symbol]:[Industry]],2,FALSE),"-")</f>
        <v>-</v>
      </c>
      <c r="D2912" t="s">
        <v>359</v>
      </c>
      <c r="E2912">
        <v>109.62</v>
      </c>
      <c r="F2912">
        <v>203</v>
      </c>
      <c r="G2912">
        <v>39.381427402098602</v>
      </c>
      <c r="H2912">
        <v>-3.35374903899109</v>
      </c>
      <c r="I2912">
        <v>65.525570497311193</v>
      </c>
      <c r="J2912">
        <v>-1.69519363587104</v>
      </c>
      <c r="K2912">
        <v>189.731491137837</v>
      </c>
      <c r="M2912">
        <v>64.992096679603904</v>
      </c>
      <c r="N2912">
        <v>0.43715846994535501</v>
      </c>
      <c r="O2912">
        <v>15.7881773399014</v>
      </c>
      <c r="P2912">
        <v>79.964539007092199</v>
      </c>
    </row>
    <row r="2913" spans="1:17" hidden="1" x14ac:dyDescent="0.3">
      <c r="A2913" t="s">
        <v>6037</v>
      </c>
      <c r="B2913" t="s">
        <v>6038</v>
      </c>
      <c r="C2913" t="str">
        <f>IFERROR(VLOOKUP(Table1[[#This Row],[Ticker]],[1]!Table2[[Symbol]:[Industry]],2,FALSE),"-")</f>
        <v>-</v>
      </c>
      <c r="D2913" t="s">
        <v>412</v>
      </c>
      <c r="E2913">
        <v>109.1748</v>
      </c>
      <c r="F2913">
        <v>45.92</v>
      </c>
      <c r="G2913">
        <v>102.180627253982</v>
      </c>
      <c r="H2913">
        <v>-8.8854547953974794E-2</v>
      </c>
      <c r="I2913">
        <v>-6.0342773224135904</v>
      </c>
      <c r="J2913">
        <v>-4.7401677990971303</v>
      </c>
      <c r="K2913">
        <v>45.771324837549301</v>
      </c>
      <c r="L2913">
        <v>39.143539287903501</v>
      </c>
      <c r="M2913">
        <v>52.980290074034201</v>
      </c>
      <c r="N2913">
        <v>0.70321743041695395</v>
      </c>
      <c r="O2913">
        <v>18.140243902439</v>
      </c>
      <c r="P2913">
        <v>171.71597633136</v>
      </c>
      <c r="Q2913">
        <v>9.5057199771599002E-2</v>
      </c>
    </row>
    <row r="2914" spans="1:17" hidden="1" x14ac:dyDescent="0.3">
      <c r="A2914" t="s">
        <v>6039</v>
      </c>
      <c r="B2914" t="s">
        <v>6040</v>
      </c>
      <c r="C2914" t="str">
        <f>IFERROR(VLOOKUP(Table1[[#This Row],[Ticker]],[1]!Table2[[Symbol]:[Industry]],2,FALSE),"-")</f>
        <v>-</v>
      </c>
      <c r="D2914" t="s">
        <v>226</v>
      </c>
      <c r="E2914">
        <v>108.76218048</v>
      </c>
      <c r="F2914">
        <v>107.28</v>
      </c>
      <c r="G2914">
        <v>126.794962946214</v>
      </c>
      <c r="H2914">
        <v>-2.81067161497191</v>
      </c>
      <c r="I2914">
        <v>18.288066999930699</v>
      </c>
      <c r="J2914">
        <v>7.3695610538836496</v>
      </c>
      <c r="K2914">
        <v>107.913633965949</v>
      </c>
      <c r="L2914">
        <v>89.204206180634799</v>
      </c>
      <c r="M2914">
        <v>55.343463034520298</v>
      </c>
      <c r="N2914">
        <v>0.35130722310423601</v>
      </c>
      <c r="O2914">
        <v>29.026845637583801</v>
      </c>
      <c r="P2914">
        <v>169.88679245283001</v>
      </c>
      <c r="Q2914">
        <v>0.12708878401944401</v>
      </c>
    </row>
    <row r="2915" spans="1:17" hidden="1" x14ac:dyDescent="0.3">
      <c r="A2915" t="s">
        <v>6041</v>
      </c>
      <c r="B2915" t="s">
        <v>6042</v>
      </c>
      <c r="C2915" t="str">
        <f>IFERROR(VLOOKUP(Table1[[#This Row],[Ticker]],[1]!Table2[[Symbol]:[Industry]],2,FALSE),"-")</f>
        <v>-</v>
      </c>
      <c r="D2915" t="s">
        <v>402</v>
      </c>
      <c r="E2915">
        <v>108.671116025</v>
      </c>
      <c r="F2915">
        <v>29.93</v>
      </c>
      <c r="G2915">
        <v>69.810689539063006</v>
      </c>
      <c r="H2915">
        <v>-11.338441728086201</v>
      </c>
      <c r="I2915">
        <v>39.6921313673352</v>
      </c>
      <c r="J2915">
        <v>-0.378374327165312</v>
      </c>
      <c r="K2915">
        <v>29.572792276752502</v>
      </c>
      <c r="L2915">
        <v>24.588110451733201</v>
      </c>
      <c r="M2915">
        <v>59.003819644268603</v>
      </c>
      <c r="N2915">
        <v>0.41281313211001602</v>
      </c>
      <c r="O2915">
        <v>21.984630805212099</v>
      </c>
      <c r="P2915">
        <v>121.703703703703</v>
      </c>
      <c r="Q2915">
        <v>9.7540922124796994E-2</v>
      </c>
    </row>
    <row r="2916" spans="1:17" hidden="1" x14ac:dyDescent="0.3">
      <c r="A2916" t="s">
        <v>6043</v>
      </c>
      <c r="B2916" t="s">
        <v>6044</v>
      </c>
      <c r="C2916" t="str">
        <f>IFERROR(VLOOKUP(Table1[[#This Row],[Ticker]],[1]!Table2[[Symbol]:[Industry]],2,FALSE),"-")</f>
        <v>-</v>
      </c>
      <c r="D2916" t="s">
        <v>359</v>
      </c>
      <c r="E2916">
        <v>108.398177</v>
      </c>
      <c r="F2916">
        <v>182.09</v>
      </c>
      <c r="G2916">
        <v>230.07703828496801</v>
      </c>
      <c r="H2916">
        <v>89.541594582825695</v>
      </c>
      <c r="I2916">
        <v>22.782686963300598</v>
      </c>
      <c r="J2916">
        <v>45.216113528600602</v>
      </c>
      <c r="K2916">
        <v>115.023277381451</v>
      </c>
      <c r="L2916">
        <v>97.707784274612607</v>
      </c>
      <c r="M2916">
        <v>87.058953420854095</v>
      </c>
      <c r="N2916">
        <v>3.0872290141460401</v>
      </c>
      <c r="O2916">
        <v>13.268164094678401</v>
      </c>
      <c r="P2916">
        <v>289.914346895074</v>
      </c>
      <c r="Q2916">
        <v>0.177450296930316</v>
      </c>
    </row>
    <row r="2917" spans="1:17" hidden="1" x14ac:dyDescent="0.3">
      <c r="A2917" t="s">
        <v>6045</v>
      </c>
      <c r="B2917" t="s">
        <v>6046</v>
      </c>
      <c r="C2917" t="str">
        <f>IFERROR(VLOOKUP(Table1[[#This Row],[Ticker]],[1]!Table2[[Symbol]:[Industry]],2,FALSE),"-")</f>
        <v>-</v>
      </c>
      <c r="D2917" t="s">
        <v>632</v>
      </c>
      <c r="E2917">
        <v>108.358</v>
      </c>
      <c r="F2917">
        <v>0.85</v>
      </c>
      <c r="G2917">
        <v>-6.6673489600329496</v>
      </c>
      <c r="H2917">
        <v>6.7635349116261896</v>
      </c>
      <c r="I2917">
        <v>-17.195326011552101</v>
      </c>
      <c r="J2917">
        <v>4.88168627434219</v>
      </c>
      <c r="K2917">
        <v>0.79681122039801999</v>
      </c>
      <c r="L2917">
        <v>0.81944361592275605</v>
      </c>
      <c r="M2917">
        <v>62.203266515686998</v>
      </c>
      <c r="N2917">
        <v>0.86660178783685105</v>
      </c>
      <c r="O2917">
        <v>85.882352941176407</v>
      </c>
      <c r="P2917">
        <v>57.407407407407398</v>
      </c>
    </row>
    <row r="2918" spans="1:17" hidden="1" x14ac:dyDescent="0.3">
      <c r="A2918" t="s">
        <v>6047</v>
      </c>
      <c r="B2918" t="s">
        <v>6048</v>
      </c>
      <c r="C2918" t="str">
        <f>IFERROR(VLOOKUP(Table1[[#This Row],[Ticker]],[1]!Table2[[Symbol]:[Industry]],2,FALSE),"-")</f>
        <v>-</v>
      </c>
      <c r="D2918" t="s">
        <v>4569</v>
      </c>
      <c r="E2918">
        <v>108.28548925</v>
      </c>
      <c r="F2918">
        <v>722.65</v>
      </c>
      <c r="G2918">
        <v>42.326756560473399</v>
      </c>
      <c r="H2918">
        <v>13.0059160575018</v>
      </c>
      <c r="I2918">
        <v>48.371161215422099</v>
      </c>
      <c r="J2918">
        <v>32.757309559089698</v>
      </c>
      <c r="K2918">
        <v>562.57765337381102</v>
      </c>
      <c r="L2918">
        <v>506.28612065271301</v>
      </c>
      <c r="M2918">
        <v>88.358132330504205</v>
      </c>
      <c r="N2918">
        <v>2.0217268106924902</v>
      </c>
      <c r="O2918">
        <v>5.0162596000830204</v>
      </c>
      <c r="P2918">
        <v>90.171052631578902</v>
      </c>
      <c r="Q2918">
        <v>8.3007272776905006E-2</v>
      </c>
    </row>
    <row r="2919" spans="1:17" hidden="1" x14ac:dyDescent="0.3">
      <c r="A2919" t="s">
        <v>6049</v>
      </c>
      <c r="B2919" t="s">
        <v>6050</v>
      </c>
      <c r="C2919" t="str">
        <f>IFERROR(VLOOKUP(Table1[[#This Row],[Ticker]],[1]!Table2[[Symbol]:[Industry]],2,FALSE),"-")</f>
        <v>-</v>
      </c>
      <c r="D2919" t="s">
        <v>139</v>
      </c>
      <c r="E2919">
        <v>108.1500072</v>
      </c>
      <c r="F2919">
        <v>14.92</v>
      </c>
      <c r="G2919">
        <v>-26.8881909200053</v>
      </c>
      <c r="H2919">
        <v>3.2857263124583702</v>
      </c>
      <c r="I2919">
        <v>-30.224437631976901</v>
      </c>
      <c r="J2919">
        <v>7.2471969852460596</v>
      </c>
      <c r="K2919">
        <v>15.0841524151001</v>
      </c>
      <c r="L2919">
        <v>15.9685130639192</v>
      </c>
      <c r="M2919">
        <v>60.888935391961702</v>
      </c>
      <c r="N2919">
        <v>1.25220539290677</v>
      </c>
      <c r="O2919">
        <v>55.160857908847099</v>
      </c>
      <c r="P2919">
        <v>17.944664031620501</v>
      </c>
      <c r="Q2919">
        <v>-5.0650652584597999E-2</v>
      </c>
    </row>
    <row r="2920" spans="1:17" hidden="1" x14ac:dyDescent="0.3">
      <c r="A2920" t="s">
        <v>6051</v>
      </c>
      <c r="B2920" t="s">
        <v>6052</v>
      </c>
      <c r="C2920" t="str">
        <f>IFERROR(VLOOKUP(Table1[[#This Row],[Ticker]],[1]!Table2[[Symbol]:[Industry]],2,FALSE),"-")</f>
        <v>-</v>
      </c>
      <c r="D2920" t="s">
        <v>528</v>
      </c>
      <c r="E2920">
        <v>108.109452609999</v>
      </c>
      <c r="F2920">
        <v>20.45</v>
      </c>
      <c r="G2920">
        <v>-33.620460639487298</v>
      </c>
      <c r="H2920">
        <v>8.6218236816796701</v>
      </c>
      <c r="I2920">
        <v>-73.030720904696096</v>
      </c>
      <c r="J2920">
        <v>-0.35334474219590001</v>
      </c>
      <c r="K2920">
        <v>19.263140362115099</v>
      </c>
      <c r="L2920">
        <v>22.8714059307806</v>
      </c>
      <c r="M2920">
        <v>61.9898631862618</v>
      </c>
      <c r="N2920">
        <v>1.03647692271076</v>
      </c>
      <c r="O2920">
        <v>156.96821515892401</v>
      </c>
      <c r="P2920">
        <v>24.316109422492399</v>
      </c>
      <c r="Q2920">
        <v>7.6820779831276997E-2</v>
      </c>
    </row>
    <row r="2921" spans="1:17" hidden="1" x14ac:dyDescent="0.3">
      <c r="A2921" t="s">
        <v>6053</v>
      </c>
      <c r="B2921" t="s">
        <v>6054</v>
      </c>
      <c r="C2921" t="str">
        <f>IFERROR(VLOOKUP(Table1[[#This Row],[Ticker]],[1]!Table2[[Symbol]:[Industry]],2,FALSE),"-")</f>
        <v>-</v>
      </c>
      <c r="D2921" t="s">
        <v>566</v>
      </c>
      <c r="E2921">
        <v>107.97366036</v>
      </c>
      <c r="F2921">
        <v>64.31</v>
      </c>
      <c r="G2921">
        <v>118.541309746534</v>
      </c>
      <c r="H2921">
        <v>40.537021341688799</v>
      </c>
      <c r="I2921">
        <v>69.119808060679404</v>
      </c>
      <c r="J2921">
        <v>30.055896457610299</v>
      </c>
      <c r="K2921">
        <v>49.8370253310528</v>
      </c>
      <c r="L2921">
        <v>41.531853254103098</v>
      </c>
      <c r="M2921">
        <v>73.548144672346496</v>
      </c>
      <c r="N2921">
        <v>3.4573221198771802</v>
      </c>
      <c r="O2921">
        <v>7.7592909345358203</v>
      </c>
      <c r="P2921">
        <v>165.08656224237399</v>
      </c>
      <c r="Q2921">
        <v>0.11733764790937</v>
      </c>
    </row>
    <row r="2922" spans="1:17" hidden="1" x14ac:dyDescent="0.3">
      <c r="A2922" t="s">
        <v>6055</v>
      </c>
      <c r="B2922" t="s">
        <v>6056</v>
      </c>
      <c r="C2922" t="str">
        <f>IFERROR(VLOOKUP(Table1[[#This Row],[Ticker]],[1]!Table2[[Symbol]:[Industry]],2,FALSE),"-")</f>
        <v>-</v>
      </c>
      <c r="D2922" t="s">
        <v>528</v>
      </c>
      <c r="E2922">
        <v>107.851392</v>
      </c>
      <c r="F2922">
        <v>158.4</v>
      </c>
      <c r="G2922">
        <v>110.76402345948399</v>
      </c>
      <c r="H2922">
        <v>15.4706884138616</v>
      </c>
      <c r="I2922">
        <v>44.832621401272696</v>
      </c>
      <c r="J2922">
        <v>3.02322803907236</v>
      </c>
      <c r="K2922">
        <v>141.66259601469801</v>
      </c>
      <c r="L2922">
        <v>114.711933204901</v>
      </c>
      <c r="M2922">
        <v>72.300733568478506</v>
      </c>
      <c r="N2922">
        <v>0.40512804568396399</v>
      </c>
      <c r="O2922">
        <v>7.3863636363636198</v>
      </c>
      <c r="P2922">
        <v>171.69811320754701</v>
      </c>
      <c r="Q2922">
        <v>0.13514551499970501</v>
      </c>
    </row>
    <row r="2923" spans="1:17" hidden="1" x14ac:dyDescent="0.3">
      <c r="A2923" t="s">
        <v>6057</v>
      </c>
      <c r="B2923" t="s">
        <v>6058</v>
      </c>
      <c r="C2923" t="str">
        <f>IFERROR(VLOOKUP(Table1[[#This Row],[Ticker]],[1]!Table2[[Symbol]:[Industry]],2,FALSE),"-")</f>
        <v>-</v>
      </c>
      <c r="D2923" t="s">
        <v>46</v>
      </c>
      <c r="E2923">
        <v>107.77370000000001</v>
      </c>
      <c r="F2923">
        <v>24.89</v>
      </c>
      <c r="G2923">
        <v>279.519245242865</v>
      </c>
      <c r="H2923">
        <v>-26.270384686363698</v>
      </c>
      <c r="I2923">
        <v>96.107780843134407</v>
      </c>
      <c r="J2923">
        <v>-5.2895332599215403E-2</v>
      </c>
      <c r="K2923">
        <v>23.9667642808351</v>
      </c>
      <c r="L2923">
        <v>16.083187262753899</v>
      </c>
      <c r="M2923">
        <v>56.931013189044499</v>
      </c>
      <c r="N2923">
        <v>1.58936240889947</v>
      </c>
      <c r="O2923">
        <v>30.494174367215699</v>
      </c>
      <c r="P2923">
        <v>355.02742230347297</v>
      </c>
      <c r="Q2923">
        <v>9.4913354879459996E-2</v>
      </c>
    </row>
    <row r="2924" spans="1:17" hidden="1" x14ac:dyDescent="0.3">
      <c r="A2924" t="s">
        <v>6059</v>
      </c>
      <c r="B2924" t="s">
        <v>6060</v>
      </c>
      <c r="C2924" t="str">
        <f>IFERROR(VLOOKUP(Table1[[#This Row],[Ticker]],[1]!Table2[[Symbol]:[Industry]],2,FALSE),"-")</f>
        <v>-</v>
      </c>
      <c r="D2924" t="s">
        <v>669</v>
      </c>
      <c r="E2924">
        <v>107.34941569999999</v>
      </c>
      <c r="F2924">
        <v>99.5</v>
      </c>
      <c r="G2924">
        <v>2.3350251020392401</v>
      </c>
      <c r="H2924">
        <v>-4.76707733327176</v>
      </c>
      <c r="I2924">
        <v>-35.985446687615301</v>
      </c>
      <c r="J2924">
        <v>-6.0506469027167098</v>
      </c>
      <c r="K2924">
        <v>98.313818085090503</v>
      </c>
      <c r="L2924">
        <v>98.381092224462705</v>
      </c>
      <c r="M2924">
        <v>60.747479142692796</v>
      </c>
      <c r="N2924">
        <v>0.37766103942469498</v>
      </c>
      <c r="O2924">
        <v>92.221105527638102</v>
      </c>
      <c r="P2924">
        <v>41.818700114024999</v>
      </c>
      <c r="Q2924">
        <v>3.2578575143156999E-2</v>
      </c>
    </row>
    <row r="2925" spans="1:17" hidden="1" x14ac:dyDescent="0.3">
      <c r="A2925" t="s">
        <v>6061</v>
      </c>
      <c r="B2925" t="s">
        <v>6062</v>
      </c>
      <c r="C2925" t="str">
        <f>IFERROR(VLOOKUP(Table1[[#This Row],[Ticker]],[1]!Table2[[Symbol]:[Industry]],2,FALSE),"-")</f>
        <v>-</v>
      </c>
      <c r="D2925" t="s">
        <v>528</v>
      </c>
      <c r="E2925">
        <v>107.29338027999999</v>
      </c>
      <c r="F2925">
        <v>150.32</v>
      </c>
      <c r="G2925">
        <v>136.19734258799801</v>
      </c>
      <c r="H2925">
        <v>-3.79528861778557</v>
      </c>
      <c r="I2925">
        <v>44.455355017715299</v>
      </c>
      <c r="J2925">
        <v>-1.41236535304276</v>
      </c>
      <c r="K2925">
        <v>137.25933507392801</v>
      </c>
      <c r="L2925">
        <v>102.793558293559</v>
      </c>
      <c r="M2925">
        <v>50.445907562378103</v>
      </c>
      <c r="N2925">
        <v>0.30482073962272899</v>
      </c>
      <c r="O2925">
        <v>23.749334752527901</v>
      </c>
      <c r="P2925">
        <v>217.46568109820399</v>
      </c>
      <c r="Q2925">
        <v>0.106873262516087</v>
      </c>
    </row>
    <row r="2926" spans="1:17" hidden="1" x14ac:dyDescent="0.3">
      <c r="A2926" t="s">
        <v>6063</v>
      </c>
      <c r="B2926" t="s">
        <v>6064</v>
      </c>
      <c r="C2926" t="str">
        <f>IFERROR(VLOOKUP(Table1[[#This Row],[Ticker]],[1]!Table2[[Symbol]:[Industry]],2,FALSE),"-")</f>
        <v>-</v>
      </c>
      <c r="D2926" t="s">
        <v>971</v>
      </c>
      <c r="E2926">
        <v>107.15533239</v>
      </c>
      <c r="F2926">
        <v>134.44999999999999</v>
      </c>
      <c r="G2926">
        <v>-58.718188619568203</v>
      </c>
      <c r="H2926">
        <v>3.5448804773754201</v>
      </c>
      <c r="I2926">
        <v>-29.962482450618701</v>
      </c>
      <c r="J2926">
        <v>-1.3644133050906999</v>
      </c>
      <c r="K2926">
        <v>135.08062051134601</v>
      </c>
      <c r="L2926">
        <v>144.23346676773301</v>
      </c>
      <c r="M2926">
        <v>49.825240427362097</v>
      </c>
      <c r="N2926">
        <v>0.95614005224077703</v>
      </c>
      <c r="O2926">
        <v>111.788769059129</v>
      </c>
      <c r="P2926">
        <v>11.1157024793388</v>
      </c>
      <c r="Q2926">
        <v>1.7254941688840002E-2</v>
      </c>
    </row>
    <row r="2927" spans="1:17" hidden="1" x14ac:dyDescent="0.3">
      <c r="A2927" t="s">
        <v>6065</v>
      </c>
      <c r="B2927" t="s">
        <v>6066</v>
      </c>
      <c r="C2927" t="str">
        <f>IFERROR(VLOOKUP(Table1[[#This Row],[Ticker]],[1]!Table2[[Symbol]:[Industry]],2,FALSE),"-")</f>
        <v>-</v>
      </c>
      <c r="D2927" t="s">
        <v>971</v>
      </c>
      <c r="E2927">
        <v>107.14575000000001</v>
      </c>
      <c r="F2927">
        <v>69.349999999999994</v>
      </c>
      <c r="G2927">
        <v>552.31533892188702</v>
      </c>
      <c r="H2927">
        <v>17.284226598719201</v>
      </c>
      <c r="I2927">
        <v>185.47734456966401</v>
      </c>
      <c r="J2927">
        <v>20.0371710217931</v>
      </c>
      <c r="K2927">
        <v>63.560118445400697</v>
      </c>
      <c r="L2927">
        <v>45.369288743054703</v>
      </c>
      <c r="M2927">
        <v>67.311148394062101</v>
      </c>
      <c r="N2927">
        <v>2.1132108780331502</v>
      </c>
      <c r="O2927">
        <v>25.923892320012499</v>
      </c>
      <c r="P2927">
        <v>582.17109367902106</v>
      </c>
    </row>
    <row r="2928" spans="1:17" hidden="1" x14ac:dyDescent="0.3">
      <c r="A2928" t="s">
        <v>6067</v>
      </c>
      <c r="B2928" t="s">
        <v>6068</v>
      </c>
      <c r="C2928" t="str">
        <f>IFERROR(VLOOKUP(Table1[[#This Row],[Ticker]],[1]!Table2[[Symbol]:[Industry]],2,FALSE),"-")</f>
        <v>-</v>
      </c>
      <c r="D2928" t="s">
        <v>561</v>
      </c>
      <c r="E2928">
        <v>107.01</v>
      </c>
      <c r="F2928">
        <v>178.35</v>
      </c>
      <c r="G2928">
        <v>405.56904260101601</v>
      </c>
      <c r="H2928">
        <v>12.719294510958401</v>
      </c>
      <c r="I2928">
        <v>49.435419647283297</v>
      </c>
      <c r="J2928">
        <v>12.7356924057532</v>
      </c>
      <c r="K2928">
        <v>142.57754052405801</v>
      </c>
      <c r="L2928">
        <v>105.572236396177</v>
      </c>
      <c r="M2928">
        <v>81.472285405857804</v>
      </c>
      <c r="N2928">
        <v>0.59381651318297302</v>
      </c>
      <c r="O2928">
        <v>0</v>
      </c>
      <c r="P2928">
        <v>501.31490222521899</v>
      </c>
      <c r="Q2928">
        <v>0.14529062891191299</v>
      </c>
    </row>
    <row r="2929" spans="1:17" hidden="1" x14ac:dyDescent="0.3">
      <c r="A2929" t="s">
        <v>6069</v>
      </c>
      <c r="B2929" t="s">
        <v>6070</v>
      </c>
      <c r="C2929" t="str">
        <f>IFERROR(VLOOKUP(Table1[[#This Row],[Ticker]],[1]!Table2[[Symbol]:[Industry]],2,FALSE),"-")</f>
        <v>-</v>
      </c>
      <c r="D2929" t="s">
        <v>412</v>
      </c>
      <c r="E2929">
        <v>106.73500005</v>
      </c>
      <c r="F2929">
        <v>106.65</v>
      </c>
      <c r="G2929">
        <v>-42.6877939888467</v>
      </c>
      <c r="H2929">
        <v>-4.9123869009015699</v>
      </c>
      <c r="I2929">
        <v>-15.2591897634064</v>
      </c>
      <c r="J2929">
        <v>-3.1118177743886699</v>
      </c>
      <c r="K2929">
        <v>115.203356603736</v>
      </c>
      <c r="L2929">
        <v>122.862195769754</v>
      </c>
      <c r="M2929">
        <v>40.703066699544998</v>
      </c>
      <c r="N2929">
        <v>1.2409931946917401</v>
      </c>
      <c r="O2929">
        <v>66.413502109704595</v>
      </c>
      <c r="P2929">
        <v>16.176470588235301</v>
      </c>
      <c r="Q2929">
        <v>7.2174643786057993E-2</v>
      </c>
    </row>
    <row r="2930" spans="1:17" hidden="1" x14ac:dyDescent="0.3">
      <c r="A2930" t="s">
        <v>6071</v>
      </c>
      <c r="B2930" t="s">
        <v>6072</v>
      </c>
      <c r="C2930" t="str">
        <f>IFERROR(VLOOKUP(Table1[[#This Row],[Ticker]],[1]!Table2[[Symbol]:[Industry]],2,FALSE),"-")</f>
        <v>-</v>
      </c>
      <c r="D2930" t="s">
        <v>785</v>
      </c>
      <c r="E2930">
        <v>106.55346312</v>
      </c>
      <c r="F2930">
        <v>84.6</v>
      </c>
      <c r="G2930">
        <v>46.578030435774799</v>
      </c>
      <c r="H2930">
        <v>18.9814434456054</v>
      </c>
      <c r="I2930">
        <v>14.8047078571895</v>
      </c>
      <c r="J2930">
        <v>-0.78882097492356695</v>
      </c>
      <c r="K2930">
        <v>71.519717868858706</v>
      </c>
      <c r="L2930">
        <v>65.213393790976298</v>
      </c>
      <c r="M2930">
        <v>69.309388064559599</v>
      </c>
      <c r="N2930">
        <v>3.6529446928213201</v>
      </c>
      <c r="O2930">
        <v>15.1300236406619</v>
      </c>
      <c r="P2930">
        <v>83.913043478260803</v>
      </c>
      <c r="Q2930">
        <v>3.9270085783773001E-2</v>
      </c>
    </row>
    <row r="2931" spans="1:17" hidden="1" x14ac:dyDescent="0.3">
      <c r="A2931" t="s">
        <v>6073</v>
      </c>
      <c r="B2931" t="s">
        <v>6074</v>
      </c>
      <c r="C2931" t="str">
        <f>IFERROR(VLOOKUP(Table1[[#This Row],[Ticker]],[1]!Table2[[Symbol]:[Industry]],2,FALSE),"-")</f>
        <v>-</v>
      </c>
      <c r="D2931" t="s">
        <v>1374</v>
      </c>
      <c r="E2931">
        <v>106.5494056</v>
      </c>
      <c r="F2931">
        <v>24.8</v>
      </c>
      <c r="G2931">
        <v>475.02229402335303</v>
      </c>
      <c r="H2931">
        <v>10.6778141294524</v>
      </c>
      <c r="I2931">
        <v>189.36970156512101</v>
      </c>
      <c r="J2931">
        <v>-1.57605351673092</v>
      </c>
      <c r="K2931">
        <v>21.439012785212402</v>
      </c>
      <c r="M2931">
        <v>83.297634917640707</v>
      </c>
      <c r="N2931">
        <v>1.27384317501674</v>
      </c>
      <c r="O2931">
        <v>0.76612903225805595</v>
      </c>
      <c r="P2931">
        <v>504.87804878048701</v>
      </c>
    </row>
    <row r="2932" spans="1:17" hidden="1" x14ac:dyDescent="0.3">
      <c r="A2932" t="s">
        <v>6075</v>
      </c>
      <c r="B2932" t="s">
        <v>6076</v>
      </c>
      <c r="C2932" t="str">
        <f>IFERROR(VLOOKUP(Table1[[#This Row],[Ticker]],[1]!Table2[[Symbol]:[Industry]],2,FALSE),"-")</f>
        <v>-</v>
      </c>
      <c r="D2932" t="s">
        <v>124</v>
      </c>
      <c r="E2932">
        <v>106.449828029999</v>
      </c>
      <c r="F2932">
        <v>108.29</v>
      </c>
      <c r="G2932">
        <v>242.53076518784499</v>
      </c>
      <c r="H2932">
        <v>48.232245449019203</v>
      </c>
      <c r="I2932">
        <v>165.39356037661</v>
      </c>
      <c r="J2932">
        <v>6.9461798296435102</v>
      </c>
      <c r="K2932">
        <v>77.546256699750401</v>
      </c>
      <c r="L2932">
        <v>43.595029739545097</v>
      </c>
      <c r="M2932">
        <v>92.9540513755624</v>
      </c>
      <c r="N2932">
        <v>0.74964909874172303</v>
      </c>
      <c r="O2932">
        <v>0</v>
      </c>
      <c r="P2932">
        <v>272.386519944979</v>
      </c>
      <c r="Q2932">
        <v>0.27905872081432398</v>
      </c>
    </row>
    <row r="2933" spans="1:17" hidden="1" x14ac:dyDescent="0.3">
      <c r="A2933" t="s">
        <v>6077</v>
      </c>
      <c r="B2933" t="s">
        <v>6078</v>
      </c>
      <c r="C2933" t="str">
        <f>IFERROR(VLOOKUP(Table1[[#This Row],[Ticker]],[1]!Table2[[Symbol]:[Industry]],2,FALSE),"-")</f>
        <v>-</v>
      </c>
      <c r="D2933" t="s">
        <v>971</v>
      </c>
      <c r="E2933">
        <v>106.43940000000001</v>
      </c>
      <c r="F2933">
        <v>62.1</v>
      </c>
      <c r="G2933">
        <v>-13.0166202322049</v>
      </c>
      <c r="H2933">
        <v>35.3241409722322</v>
      </c>
      <c r="I2933">
        <v>19.4267155853878</v>
      </c>
      <c r="J2933">
        <v>40.947495131421697</v>
      </c>
      <c r="K2933">
        <v>48.264505809175901</v>
      </c>
      <c r="L2933">
        <v>45.108850242274201</v>
      </c>
      <c r="M2933">
        <v>70.938625849424497</v>
      </c>
      <c r="N2933">
        <v>3.24054738976178</v>
      </c>
      <c r="O2933">
        <v>11.4331723027375</v>
      </c>
      <c r="P2933">
        <v>70.136986301369802</v>
      </c>
    </row>
    <row r="2934" spans="1:17" hidden="1" x14ac:dyDescent="0.3">
      <c r="A2934" t="s">
        <v>6079</v>
      </c>
      <c r="B2934" t="s">
        <v>6080</v>
      </c>
      <c r="C2934" t="str">
        <f>IFERROR(VLOOKUP(Table1[[#This Row],[Ticker]],[1]!Table2[[Symbol]:[Industry]],2,FALSE),"-")</f>
        <v>-</v>
      </c>
      <c r="D2934" t="s">
        <v>1374</v>
      </c>
      <c r="E2934">
        <v>106.07875</v>
      </c>
      <c r="F2934">
        <v>187.75</v>
      </c>
      <c r="G2934">
        <v>-29.055754757134402</v>
      </c>
      <c r="H2934">
        <v>4.4651713815268401</v>
      </c>
      <c r="I2934">
        <v>0.36740891667099701</v>
      </c>
      <c r="J2934">
        <v>-1.17991852660261</v>
      </c>
      <c r="K2934">
        <v>170.509113566943</v>
      </c>
      <c r="L2934">
        <v>166.580346482529</v>
      </c>
      <c r="M2934">
        <v>68.297921233198096</v>
      </c>
      <c r="N2934">
        <v>0.88275862068965505</v>
      </c>
      <c r="O2934">
        <v>3.3288948069241</v>
      </c>
      <c r="P2934">
        <v>32.0323488045007</v>
      </c>
      <c r="Q2934">
        <v>0.10908739594505699</v>
      </c>
    </row>
    <row r="2935" spans="1:17" hidden="1" x14ac:dyDescent="0.3">
      <c r="A2935" t="s">
        <v>6081</v>
      </c>
      <c r="B2935" t="s">
        <v>6082</v>
      </c>
      <c r="C2935" t="str">
        <f>IFERROR(VLOOKUP(Table1[[#This Row],[Ticker]],[1]!Table2[[Symbol]:[Industry]],2,FALSE),"-")</f>
        <v>-</v>
      </c>
      <c r="D2935" t="s">
        <v>743</v>
      </c>
      <c r="E2935">
        <v>105.953940543</v>
      </c>
      <c r="F2935">
        <v>87.04</v>
      </c>
      <c r="G2935">
        <v>-14.064880738243801</v>
      </c>
      <c r="H2935">
        <v>4.5216265973439196</v>
      </c>
      <c r="I2935">
        <v>9.2038179156816202</v>
      </c>
      <c r="J2935">
        <v>1.1444439578649099</v>
      </c>
      <c r="K2935">
        <v>86.346268056873896</v>
      </c>
      <c r="L2935">
        <v>82.052238804553994</v>
      </c>
      <c r="M2935">
        <v>58.050219930369003</v>
      </c>
      <c r="N2935">
        <v>1.0853251758157201</v>
      </c>
      <c r="O2935">
        <v>11.1672794117646</v>
      </c>
      <c r="P2935">
        <v>27.981179238347298</v>
      </c>
    </row>
    <row r="2936" spans="1:17" hidden="1" x14ac:dyDescent="0.3">
      <c r="A2936" t="s">
        <v>6083</v>
      </c>
      <c r="B2936" t="s">
        <v>6084</v>
      </c>
      <c r="C2936" t="str">
        <f>IFERROR(VLOOKUP(Table1[[#This Row],[Ticker]],[1]!Table2[[Symbol]:[Industry]],2,FALSE),"-")</f>
        <v>-</v>
      </c>
      <c r="D2936" t="s">
        <v>51</v>
      </c>
      <c r="E2936">
        <v>105.77970000000001</v>
      </c>
      <c r="F2936">
        <v>65</v>
      </c>
      <c r="G2936">
        <v>9.0331341317544798</v>
      </c>
      <c r="H2936">
        <v>-1.3230194574518599</v>
      </c>
      <c r="I2936">
        <v>-15.103346391482599</v>
      </c>
      <c r="J2936">
        <v>-0.98766309526009299</v>
      </c>
      <c r="K2936">
        <v>64.881523298560595</v>
      </c>
      <c r="L2936">
        <v>62.002402198349202</v>
      </c>
      <c r="M2936">
        <v>49.175941854746199</v>
      </c>
      <c r="N2936">
        <v>0.84538631051752899</v>
      </c>
      <c r="O2936">
        <v>21.538461538461501</v>
      </c>
      <c r="P2936">
        <v>43.329658213891904</v>
      </c>
      <c r="Q2936">
        <v>-9.6130622917880004E-3</v>
      </c>
    </row>
    <row r="2937" spans="1:17" hidden="1" x14ac:dyDescent="0.3">
      <c r="A2937" t="s">
        <v>6085</v>
      </c>
      <c r="B2937" t="s">
        <v>6086</v>
      </c>
      <c r="C2937" t="str">
        <f>IFERROR(VLOOKUP(Table1[[#This Row],[Ticker]],[1]!Table2[[Symbol]:[Industry]],2,FALSE),"-")</f>
        <v>-</v>
      </c>
      <c r="D2937" t="s">
        <v>124</v>
      </c>
      <c r="E2937">
        <v>105.64812993</v>
      </c>
      <c r="F2937">
        <v>2</v>
      </c>
      <c r="K2937">
        <v>2.1140989605141698</v>
      </c>
      <c r="L2937">
        <v>3.1857726977597598</v>
      </c>
      <c r="M2937">
        <v>71.039956020089093</v>
      </c>
      <c r="Q2937">
        <v>-6.9211309357390005E-2</v>
      </c>
    </row>
    <row r="2938" spans="1:17" hidden="1" x14ac:dyDescent="0.3">
      <c r="A2938" t="s">
        <v>6087</v>
      </c>
      <c r="B2938" t="s">
        <v>6088</v>
      </c>
      <c r="C2938" t="str">
        <f>IFERROR(VLOOKUP(Table1[[#This Row],[Ticker]],[1]!Table2[[Symbol]:[Industry]],2,FALSE),"-")</f>
        <v>-</v>
      </c>
      <c r="D2938" t="s">
        <v>46</v>
      </c>
      <c r="E2938">
        <v>105.45296926</v>
      </c>
      <c r="F2938">
        <v>14.29</v>
      </c>
      <c r="G2938">
        <v>132.34608010525</v>
      </c>
      <c r="H2938">
        <v>-19.1417408677503</v>
      </c>
      <c r="I2938">
        <v>42.625142967441398</v>
      </c>
      <c r="J2938">
        <v>7.3281604154159696</v>
      </c>
      <c r="K2938">
        <v>13.771351354252999</v>
      </c>
      <c r="L2938">
        <v>10.7041329170991</v>
      </c>
      <c r="M2938">
        <v>63.763416894721502</v>
      </c>
      <c r="N2938">
        <v>0.48669194427007501</v>
      </c>
      <c r="O2938">
        <v>37.508747375787202</v>
      </c>
      <c r="Q2938">
        <v>9.2871184591573994E-2</v>
      </c>
    </row>
    <row r="2939" spans="1:17" hidden="1" x14ac:dyDescent="0.3">
      <c r="A2939" t="s">
        <v>6089</v>
      </c>
      <c r="B2939" t="s">
        <v>6090</v>
      </c>
      <c r="C2939" t="str">
        <f>IFERROR(VLOOKUP(Table1[[#This Row],[Ticker]],[1]!Table2[[Symbol]:[Industry]],2,FALSE),"-")</f>
        <v>-</v>
      </c>
      <c r="D2939" t="s">
        <v>632</v>
      </c>
      <c r="E2939">
        <v>105.18091152999899</v>
      </c>
      <c r="F2939">
        <v>133.30000000000001</v>
      </c>
      <c r="G2939">
        <v>99.182045930150807</v>
      </c>
      <c r="H2939">
        <v>22.7863784958822</v>
      </c>
      <c r="I2939">
        <v>43.534405284243697</v>
      </c>
      <c r="J2939">
        <v>-6.8743680255717399</v>
      </c>
      <c r="K2939">
        <v>110.73175543652999</v>
      </c>
      <c r="L2939">
        <v>91.818665875086893</v>
      </c>
      <c r="M2939">
        <v>64.542960609236701</v>
      </c>
      <c r="N2939">
        <v>2.2401339899433399</v>
      </c>
      <c r="O2939">
        <v>12.3030757689422</v>
      </c>
      <c r="P2939">
        <v>140.18018018018</v>
      </c>
      <c r="Q2939">
        <v>5.5353496697004997E-2</v>
      </c>
    </row>
    <row r="2940" spans="1:17" hidden="1" x14ac:dyDescent="0.3">
      <c r="A2940" t="s">
        <v>6091</v>
      </c>
      <c r="B2940" t="s">
        <v>6092</v>
      </c>
      <c r="C2940" t="str">
        <f>IFERROR(VLOOKUP(Table1[[#This Row],[Ticker]],[1]!Table2[[Symbol]:[Industry]],2,FALSE),"-")</f>
        <v>-</v>
      </c>
      <c r="D2940" t="s">
        <v>632</v>
      </c>
      <c r="E2940">
        <v>105.102275187</v>
      </c>
      <c r="F2940">
        <v>1.41</v>
      </c>
      <c r="G2940">
        <v>-114.16672393379</v>
      </c>
      <c r="H2940">
        <v>17.4453530934443</v>
      </c>
      <c r="I2940">
        <v>-22.892026791627998</v>
      </c>
      <c r="J2940">
        <v>5.4252646786171104</v>
      </c>
      <c r="K2940">
        <v>1.3546108386447799</v>
      </c>
      <c r="L2940">
        <v>2.2904086097302998</v>
      </c>
      <c r="M2940">
        <v>65.4484957660801</v>
      </c>
      <c r="N2940">
        <v>0.96898535897900495</v>
      </c>
      <c r="O2940">
        <v>656.98223634822205</v>
      </c>
      <c r="P2940">
        <v>36.214099216710103</v>
      </c>
      <c r="Q2940">
        <v>7.0003707532410003E-2</v>
      </c>
    </row>
    <row r="2941" spans="1:17" hidden="1" x14ac:dyDescent="0.3">
      <c r="A2941" t="s">
        <v>6093</v>
      </c>
      <c r="B2941" t="s">
        <v>6094</v>
      </c>
      <c r="C2941" t="str">
        <f>IFERROR(VLOOKUP(Table1[[#This Row],[Ticker]],[1]!Table2[[Symbol]:[Industry]],2,FALSE),"-")</f>
        <v>-</v>
      </c>
      <c r="D2941" t="s">
        <v>402</v>
      </c>
      <c r="E2941">
        <v>105.00238</v>
      </c>
      <c r="F2941">
        <v>10.57</v>
      </c>
      <c r="G2941">
        <v>85.858530957151302</v>
      </c>
      <c r="H2941">
        <v>-6.5200471779260498</v>
      </c>
      <c r="I2941">
        <v>35.754112190694997</v>
      </c>
      <c r="J2941">
        <v>-2.46532152928661</v>
      </c>
      <c r="K2941">
        <v>10.622536758769</v>
      </c>
      <c r="L2941">
        <v>9.0418500080278505</v>
      </c>
      <c r="M2941">
        <v>53.579426675404399</v>
      </c>
      <c r="N2941">
        <v>1.17184978924357</v>
      </c>
      <c r="O2941">
        <v>19.205298013244999</v>
      </c>
      <c r="P2941">
        <v>127.31182795698901</v>
      </c>
      <c r="Q2941">
        <v>7.1931916641595997E-2</v>
      </c>
    </row>
    <row r="2942" spans="1:17" hidden="1" x14ac:dyDescent="0.3">
      <c r="A2942" t="s">
        <v>6095</v>
      </c>
      <c r="B2942" t="s">
        <v>6096</v>
      </c>
      <c r="C2942" t="str">
        <f>IFERROR(VLOOKUP(Table1[[#This Row],[Ticker]],[1]!Table2[[Symbol]:[Industry]],2,FALSE),"-")</f>
        <v>-</v>
      </c>
      <c r="D2942" t="s">
        <v>632</v>
      </c>
      <c r="E2942">
        <v>104.920434</v>
      </c>
      <c r="F2942">
        <v>52.2</v>
      </c>
      <c r="G2942">
        <v>79.362682116613101</v>
      </c>
      <c r="H2942">
        <v>0.13377277664262599</v>
      </c>
      <c r="I2942">
        <v>19.484419394054601</v>
      </c>
      <c r="J2942">
        <v>3.091476345916</v>
      </c>
      <c r="K2942">
        <v>50.398299366932697</v>
      </c>
      <c r="L2942">
        <v>43.2477354681969</v>
      </c>
      <c r="M2942">
        <v>67.409101268666006</v>
      </c>
      <c r="N2942">
        <v>0.25881496332670201</v>
      </c>
      <c r="O2942">
        <v>32.183908045976899</v>
      </c>
      <c r="P2942">
        <v>127.055241409308</v>
      </c>
      <c r="Q2942">
        <v>9.6865377679527007E-2</v>
      </c>
    </row>
    <row r="2943" spans="1:17" hidden="1" x14ac:dyDescent="0.3">
      <c r="A2943" t="s">
        <v>6097</v>
      </c>
      <c r="B2943" t="s">
        <v>6098</v>
      </c>
      <c r="C2943" t="str">
        <f>IFERROR(VLOOKUP(Table1[[#This Row],[Ticker]],[1]!Table2[[Symbol]:[Industry]],2,FALSE),"-")</f>
        <v>-</v>
      </c>
      <c r="D2943" t="s">
        <v>21</v>
      </c>
      <c r="E2943">
        <v>104.8192938</v>
      </c>
      <c r="F2943">
        <v>8.2799999999999994</v>
      </c>
      <c r="G2943">
        <v>357.20306877227699</v>
      </c>
      <c r="H2943">
        <v>45.553287561802797</v>
      </c>
      <c r="I2943">
        <v>193.965722677586</v>
      </c>
      <c r="J2943">
        <v>8.8152297468927596</v>
      </c>
      <c r="K2943">
        <v>5.7068812794960104</v>
      </c>
      <c r="L2943">
        <v>3.60382581678047</v>
      </c>
      <c r="M2943">
        <v>99.9996387656157</v>
      </c>
      <c r="N2943">
        <v>2.0200061093102399</v>
      </c>
      <c r="O2943">
        <v>0</v>
      </c>
      <c r="P2943">
        <v>417.49999999999898</v>
      </c>
      <c r="Q2943">
        <v>0.10188664150530399</v>
      </c>
    </row>
    <row r="2944" spans="1:17" hidden="1" x14ac:dyDescent="0.3">
      <c r="A2944" t="s">
        <v>6099</v>
      </c>
      <c r="B2944" t="s">
        <v>6100</v>
      </c>
      <c r="C2944" t="str">
        <f>IFERROR(VLOOKUP(Table1[[#This Row],[Ticker]],[1]!Table2[[Symbol]:[Industry]],2,FALSE),"-")</f>
        <v>-</v>
      </c>
      <c r="D2944" t="s">
        <v>21</v>
      </c>
      <c r="E2944">
        <v>104.64319999999999</v>
      </c>
      <c r="F2944">
        <v>123.4</v>
      </c>
      <c r="G2944">
        <v>-25.852383497125899</v>
      </c>
      <c r="H2944">
        <v>8.1494167339085593</v>
      </c>
      <c r="I2944">
        <v>-18.502470706637499</v>
      </c>
      <c r="J2944">
        <v>16.464944329144899</v>
      </c>
      <c r="K2944">
        <v>107.417204069794</v>
      </c>
      <c r="L2944">
        <v>119.963045654757</v>
      </c>
      <c r="M2944">
        <v>88.200160579584903</v>
      </c>
      <c r="N2944">
        <v>1.4879422382671399</v>
      </c>
      <c r="O2944">
        <v>37.641815235008004</v>
      </c>
      <c r="P2944">
        <v>50.948012232415898</v>
      </c>
    </row>
    <row r="2945" spans="1:17" hidden="1" x14ac:dyDescent="0.3">
      <c r="A2945" t="s">
        <v>6101</v>
      </c>
      <c r="B2945" t="s">
        <v>6102</v>
      </c>
      <c r="C2945" t="str">
        <f>IFERROR(VLOOKUP(Table1[[#This Row],[Ticker]],[1]!Table2[[Symbol]:[Industry]],2,FALSE),"-")</f>
        <v>-</v>
      </c>
      <c r="D2945" t="s">
        <v>262</v>
      </c>
      <c r="E2945">
        <v>104.146863</v>
      </c>
      <c r="F2945">
        <v>169.35</v>
      </c>
      <c r="G2945">
        <v>12.156823859217701</v>
      </c>
      <c r="H2945">
        <v>4.8069110469221501</v>
      </c>
      <c r="I2945">
        <v>-9.1862740624299093</v>
      </c>
      <c r="J2945">
        <v>-2.1735061730070999</v>
      </c>
      <c r="K2945">
        <v>163.241747922803</v>
      </c>
      <c r="L2945">
        <v>157.266074485811</v>
      </c>
      <c r="M2945">
        <v>59.750241253665003</v>
      </c>
      <c r="N2945">
        <v>0.83872582122758799</v>
      </c>
      <c r="O2945">
        <v>22.822556834957101</v>
      </c>
      <c r="P2945">
        <v>49.2070484581497</v>
      </c>
      <c r="Q2945">
        <v>1.9651424750678999E-2</v>
      </c>
    </row>
    <row r="2946" spans="1:17" hidden="1" x14ac:dyDescent="0.3">
      <c r="A2946" t="s">
        <v>6103</v>
      </c>
      <c r="B2946" t="s">
        <v>6104</v>
      </c>
      <c r="C2946" t="str">
        <f>IFERROR(VLOOKUP(Table1[[#This Row],[Ticker]],[1]!Table2[[Symbol]:[Industry]],2,FALSE),"-")</f>
        <v>-</v>
      </c>
      <c r="D2946" t="s">
        <v>412</v>
      </c>
      <c r="E2946">
        <v>103.68106336</v>
      </c>
      <c r="F2946">
        <v>96.32</v>
      </c>
      <c r="G2946">
        <v>25.4990839525429</v>
      </c>
      <c r="H2946">
        <v>24.2142382112186</v>
      </c>
      <c r="I2946">
        <v>8.1370938982613303</v>
      </c>
      <c r="J2946">
        <v>9.5513434836025798E-2</v>
      </c>
      <c r="K2946">
        <v>80.755337654401103</v>
      </c>
      <c r="L2946">
        <v>71.1138742370904</v>
      </c>
      <c r="M2946">
        <v>77.956552743962803</v>
      </c>
      <c r="N2946">
        <v>1.09621074810476</v>
      </c>
      <c r="O2946">
        <v>3.8205980066445102</v>
      </c>
      <c r="P2946">
        <v>96.571428571428498</v>
      </c>
      <c r="Q2946">
        <v>0.121539117121305</v>
      </c>
    </row>
    <row r="2947" spans="1:17" hidden="1" x14ac:dyDescent="0.3">
      <c r="A2947" t="s">
        <v>6105</v>
      </c>
      <c r="B2947" t="s">
        <v>6106</v>
      </c>
      <c r="C2947" t="str">
        <f>IFERROR(VLOOKUP(Table1[[#This Row],[Ticker]],[1]!Table2[[Symbol]:[Industry]],2,FALSE),"-")</f>
        <v>-</v>
      </c>
      <c r="E2947">
        <v>103.599</v>
      </c>
      <c r="F2947">
        <v>76.739999999999995</v>
      </c>
      <c r="G2947">
        <v>-40.258556858710598</v>
      </c>
      <c r="H2947">
        <v>-0.52933998481126299</v>
      </c>
      <c r="I2947">
        <v>-28.278501744855799</v>
      </c>
      <c r="J2947">
        <v>-5.6785050104867798</v>
      </c>
      <c r="K2947">
        <v>74.617897329826107</v>
      </c>
      <c r="L2947">
        <v>80.990605909019393</v>
      </c>
      <c r="M2947">
        <v>64.974041391508507</v>
      </c>
      <c r="N2947">
        <v>0.91523151240272704</v>
      </c>
      <c r="O2947">
        <v>52.267396403440102</v>
      </c>
      <c r="P2947">
        <v>21.8095238095238</v>
      </c>
      <c r="Q2947">
        <v>-0.1240526482502</v>
      </c>
    </row>
    <row r="2948" spans="1:17" hidden="1" x14ac:dyDescent="0.3">
      <c r="A2948" t="s">
        <v>6107</v>
      </c>
      <c r="B2948" t="s">
        <v>6108</v>
      </c>
      <c r="C2948" t="str">
        <f>IFERROR(VLOOKUP(Table1[[#This Row],[Ticker]],[1]!Table2[[Symbol]:[Industry]],2,FALSE),"-")</f>
        <v>-</v>
      </c>
      <c r="D2948" t="s">
        <v>632</v>
      </c>
      <c r="E2948">
        <v>103.38346935</v>
      </c>
      <c r="F2948">
        <v>175.95</v>
      </c>
      <c r="G2948">
        <v>66.079657269591607</v>
      </c>
      <c r="H2948">
        <v>-11.248660210324999</v>
      </c>
      <c r="I2948">
        <v>-28.474041164762401</v>
      </c>
      <c r="J2948">
        <v>-10.022496515412699</v>
      </c>
      <c r="K2948">
        <v>208.42025629898899</v>
      </c>
      <c r="L2948">
        <v>177.71169741326801</v>
      </c>
      <c r="M2948">
        <v>10.1703356248155</v>
      </c>
      <c r="N2948">
        <v>0.63116883116883105</v>
      </c>
      <c r="O2948">
        <v>59.704461494742802</v>
      </c>
      <c r="P2948">
        <v>170.692307692307</v>
      </c>
    </row>
    <row r="2949" spans="1:17" hidden="1" x14ac:dyDescent="0.3">
      <c r="A2949" t="s">
        <v>6109</v>
      </c>
      <c r="B2949" t="s">
        <v>6110</v>
      </c>
      <c r="C2949" t="str">
        <f>IFERROR(VLOOKUP(Table1[[#This Row],[Ticker]],[1]!Table2[[Symbol]:[Industry]],2,FALSE),"-")</f>
        <v>-</v>
      </c>
      <c r="D2949" t="s">
        <v>306</v>
      </c>
      <c r="E2949">
        <v>103.137153798</v>
      </c>
      <c r="F2949">
        <v>50.26</v>
      </c>
      <c r="G2949">
        <v>-51.016539070859899</v>
      </c>
      <c r="H2949">
        <v>-9.1804178907336897</v>
      </c>
      <c r="I2949">
        <v>-9.8777033998822503</v>
      </c>
      <c r="J2949">
        <v>2.4915008956510598</v>
      </c>
      <c r="K2949">
        <v>49.908669884786498</v>
      </c>
      <c r="L2949">
        <v>50.526525880761596</v>
      </c>
      <c r="M2949">
        <v>50.013084516119498</v>
      </c>
      <c r="N2949">
        <v>0.52717296670734104</v>
      </c>
      <c r="O2949">
        <v>31.914046955829601</v>
      </c>
      <c r="P2949">
        <v>43.190883190883099</v>
      </c>
      <c r="Q2949">
        <v>2.0157268038530001E-2</v>
      </c>
    </row>
    <row r="2950" spans="1:17" hidden="1" x14ac:dyDescent="0.3">
      <c r="A2950" t="s">
        <v>6111</v>
      </c>
      <c r="B2950" t="s">
        <v>6112</v>
      </c>
      <c r="C2950" t="str">
        <f>IFERROR(VLOOKUP(Table1[[#This Row],[Ticker]],[1]!Table2[[Symbol]:[Industry]],2,FALSE),"-")</f>
        <v>-</v>
      </c>
      <c r="D2950" t="s">
        <v>127</v>
      </c>
      <c r="E2950">
        <v>103.0368768</v>
      </c>
      <c r="F2950">
        <v>93.82</v>
      </c>
      <c r="G2950">
        <v>94.165257659293403</v>
      </c>
      <c r="H2950">
        <v>-3.34840538688126</v>
      </c>
      <c r="I2950">
        <v>1.79746948419284</v>
      </c>
      <c r="J2950">
        <v>3.4439992561308301</v>
      </c>
      <c r="K2950">
        <v>90.959932400093507</v>
      </c>
      <c r="L2950">
        <v>80.8366077489448</v>
      </c>
      <c r="M2950">
        <v>61.384433068407098</v>
      </c>
      <c r="N2950">
        <v>0.64424928364340195</v>
      </c>
      <c r="O2950">
        <v>22.4685568109145</v>
      </c>
      <c r="P2950">
        <v>143.05699481865199</v>
      </c>
      <c r="Q2950">
        <v>0.101510672977751</v>
      </c>
    </row>
    <row r="2951" spans="1:17" hidden="1" x14ac:dyDescent="0.3">
      <c r="A2951" t="s">
        <v>6113</v>
      </c>
      <c r="B2951" t="s">
        <v>6114</v>
      </c>
      <c r="C2951" t="str">
        <f>IFERROR(VLOOKUP(Table1[[#This Row],[Ticker]],[1]!Table2[[Symbol]:[Industry]],2,FALSE),"-")</f>
        <v>-</v>
      </c>
      <c r="D2951" t="s">
        <v>21</v>
      </c>
      <c r="E2951">
        <v>103.02929399999999</v>
      </c>
      <c r="F2951">
        <v>86.82</v>
      </c>
      <c r="G2951">
        <v>-84.566239890154705</v>
      </c>
      <c r="H2951">
        <v>9.6413750954403294</v>
      </c>
      <c r="I2951">
        <v>-44.553377270084901</v>
      </c>
      <c r="J2951">
        <v>7.2032005950200402</v>
      </c>
      <c r="K2951">
        <v>81.9283799631108</v>
      </c>
      <c r="L2951">
        <v>112.83198619497</v>
      </c>
      <c r="M2951">
        <v>82.751457534081098</v>
      </c>
      <c r="N2951">
        <v>1.94299333726157</v>
      </c>
      <c r="O2951">
        <v>131.513476157567</v>
      </c>
      <c r="P2951">
        <v>24.0462923274753</v>
      </c>
      <c r="Q2951">
        <v>-4.394153791008E-2</v>
      </c>
    </row>
    <row r="2952" spans="1:17" hidden="1" x14ac:dyDescent="0.3">
      <c r="A2952" t="s">
        <v>6115</v>
      </c>
      <c r="B2952" t="s">
        <v>6116</v>
      </c>
      <c r="C2952" t="str">
        <f>IFERROR(VLOOKUP(Table1[[#This Row],[Ticker]],[1]!Table2[[Symbol]:[Industry]],2,FALSE),"-")</f>
        <v>-</v>
      </c>
      <c r="D2952" t="s">
        <v>300</v>
      </c>
      <c r="E2952">
        <v>102.87922260000001</v>
      </c>
      <c r="F2952">
        <v>136.4</v>
      </c>
      <c r="G2952">
        <v>6.0008189480448699</v>
      </c>
      <c r="H2952">
        <v>-0.146378542347052</v>
      </c>
      <c r="I2952">
        <v>-17.7809718248492</v>
      </c>
      <c r="J2952">
        <v>8.7820279993359396</v>
      </c>
      <c r="K2952">
        <v>126.048940182165</v>
      </c>
      <c r="L2952">
        <v>128.75496030315901</v>
      </c>
      <c r="M2952">
        <v>84.236689109379398</v>
      </c>
      <c r="N2952">
        <v>1.59931313493583</v>
      </c>
      <c r="O2952">
        <v>23.973607038123099</v>
      </c>
      <c r="P2952">
        <v>49.4794520547945</v>
      </c>
      <c r="Q2952">
        <v>7.4158370507104998E-2</v>
      </c>
    </row>
    <row r="2953" spans="1:17" hidden="1" x14ac:dyDescent="0.3">
      <c r="A2953" t="s">
        <v>6117</v>
      </c>
      <c r="B2953" t="s">
        <v>6118</v>
      </c>
      <c r="C2953" t="str">
        <f>IFERROR(VLOOKUP(Table1[[#This Row],[Ticker]],[1]!Table2[[Symbol]:[Industry]],2,FALSE),"-")</f>
        <v>-</v>
      </c>
      <c r="D2953" t="s">
        <v>446</v>
      </c>
      <c r="E2953">
        <v>102.81</v>
      </c>
      <c r="F2953">
        <v>171.35</v>
      </c>
      <c r="G2953">
        <v>-9.4300762435448604E-2</v>
      </c>
      <c r="H2953">
        <v>-0.141395663607573</v>
      </c>
      <c r="I2953">
        <v>-3.2820423287992999</v>
      </c>
      <c r="J2953">
        <v>0.13741819674079001</v>
      </c>
      <c r="K2953">
        <v>171.50417098520199</v>
      </c>
      <c r="L2953">
        <v>160.68557476797599</v>
      </c>
      <c r="M2953">
        <v>48.3497233620025</v>
      </c>
      <c r="N2953">
        <v>0.11280008653436201</v>
      </c>
      <c r="O2953">
        <v>35.949810329734397</v>
      </c>
      <c r="P2953">
        <v>30.801526717557199</v>
      </c>
      <c r="Q2953">
        <v>-4.5431939151369997E-2</v>
      </c>
    </row>
    <row r="2954" spans="1:17" hidden="1" x14ac:dyDescent="0.3">
      <c r="A2954" t="s">
        <v>6119</v>
      </c>
      <c r="B2954" t="s">
        <v>6120</v>
      </c>
      <c r="C2954" t="str">
        <f>IFERROR(VLOOKUP(Table1[[#This Row],[Ticker]],[1]!Table2[[Symbol]:[Industry]],2,FALSE),"-")</f>
        <v>-</v>
      </c>
      <c r="D2954" t="s">
        <v>735</v>
      </c>
      <c r="E2954">
        <v>102.785162</v>
      </c>
      <c r="F2954">
        <v>57.8</v>
      </c>
      <c r="G2954">
        <v>-58.761043810024901</v>
      </c>
      <c r="H2954">
        <v>-1.2266611668051799</v>
      </c>
      <c r="I2954">
        <v>-15.5580868462231</v>
      </c>
      <c r="J2954">
        <v>-2.3472052220824602</v>
      </c>
      <c r="K2954">
        <v>59.398317491184599</v>
      </c>
      <c r="L2954">
        <v>59.886583222642102</v>
      </c>
      <c r="M2954">
        <v>37.994307479142101</v>
      </c>
      <c r="N2954">
        <v>1.53667439165701</v>
      </c>
      <c r="O2954">
        <v>67.733564013840805</v>
      </c>
      <c r="P2954">
        <v>24.301075268817101</v>
      </c>
      <c r="Q2954">
        <v>9.0703665417431995E-2</v>
      </c>
    </row>
    <row r="2955" spans="1:17" hidden="1" x14ac:dyDescent="0.3">
      <c r="A2955" t="s">
        <v>6121</v>
      </c>
      <c r="B2955" t="s">
        <v>6122</v>
      </c>
      <c r="C2955" t="str">
        <f>IFERROR(VLOOKUP(Table1[[#This Row],[Ticker]],[1]!Table2[[Symbol]:[Industry]],2,FALSE),"-")</f>
        <v>-</v>
      </c>
      <c r="E2955">
        <v>102.6152</v>
      </c>
      <c r="F2955">
        <v>326.8</v>
      </c>
      <c r="G2955">
        <v>668.19064328926299</v>
      </c>
      <c r="H2955">
        <v>47.631212614798201</v>
      </c>
      <c r="I2955">
        <v>713.59488407665901</v>
      </c>
      <c r="J2955">
        <v>6.9155336982605302</v>
      </c>
      <c r="K2955">
        <v>221.60990753281499</v>
      </c>
      <c r="L2955">
        <v>131.52027048320701</v>
      </c>
      <c r="M2955">
        <v>99.999837014074998</v>
      </c>
      <c r="N2955">
        <v>0.14862369837814099</v>
      </c>
      <c r="O2955">
        <v>0</v>
      </c>
      <c r="P2955">
        <v>843.14574314574304</v>
      </c>
    </row>
    <row r="2956" spans="1:17" hidden="1" x14ac:dyDescent="0.3">
      <c r="A2956" t="s">
        <v>6123</v>
      </c>
      <c r="B2956" t="s">
        <v>6124</v>
      </c>
      <c r="C2956" t="str">
        <f>IFERROR(VLOOKUP(Table1[[#This Row],[Ticker]],[1]!Table2[[Symbol]:[Industry]],2,FALSE),"-")</f>
        <v>-</v>
      </c>
      <c r="D2956" t="s">
        <v>1190</v>
      </c>
      <c r="E2956">
        <v>102.40923492500001</v>
      </c>
      <c r="F2956">
        <v>17.829999999999998</v>
      </c>
      <c r="G2956">
        <v>-2.4986118999915599</v>
      </c>
      <c r="H2956">
        <v>-0.174667335564826</v>
      </c>
      <c r="I2956">
        <v>-31.285418874925</v>
      </c>
      <c r="J2956">
        <v>1.81944584651037</v>
      </c>
      <c r="K2956">
        <v>17.827209212560302</v>
      </c>
      <c r="L2956">
        <v>17.9414621298925</v>
      </c>
      <c r="M2956">
        <v>59.185518247963699</v>
      </c>
      <c r="N2956">
        <v>1.32316227575434</v>
      </c>
      <c r="O2956">
        <v>41.615255187885602</v>
      </c>
      <c r="P2956">
        <v>39.296874999999901</v>
      </c>
      <c r="Q2956">
        <v>3.7772368323708998E-2</v>
      </c>
    </row>
    <row r="2957" spans="1:17" hidden="1" x14ac:dyDescent="0.3">
      <c r="A2957" t="s">
        <v>6125</v>
      </c>
      <c r="B2957" t="s">
        <v>6126</v>
      </c>
      <c r="C2957" t="str">
        <f>IFERROR(VLOOKUP(Table1[[#This Row],[Ticker]],[1]!Table2[[Symbol]:[Industry]],2,FALSE),"-")</f>
        <v>-</v>
      </c>
      <c r="E2957">
        <v>102.22176075</v>
      </c>
      <c r="F2957">
        <v>109.65</v>
      </c>
      <c r="G2957">
        <v>2.25267897780535</v>
      </c>
      <c r="H2957">
        <v>-1.4806511348854201</v>
      </c>
      <c r="I2957">
        <v>-2.1889504393927002</v>
      </c>
      <c r="J2957">
        <v>-6.8663744707686796</v>
      </c>
      <c r="K2957">
        <v>104.168731773169</v>
      </c>
      <c r="L2957">
        <v>96.799936779621603</v>
      </c>
      <c r="M2957">
        <v>66.572223198605698</v>
      </c>
      <c r="N2957">
        <v>2.4683966174763698</v>
      </c>
      <c r="O2957">
        <v>17.783857729138099</v>
      </c>
      <c r="P2957">
        <v>101.118855465884</v>
      </c>
      <c r="Q2957">
        <v>4.8356403202135002E-2</v>
      </c>
    </row>
    <row r="2958" spans="1:17" hidden="1" x14ac:dyDescent="0.3">
      <c r="A2958" t="s">
        <v>6127</v>
      </c>
      <c r="B2958" t="s">
        <v>6128</v>
      </c>
      <c r="C2958" t="str">
        <f>IFERROR(VLOOKUP(Table1[[#This Row],[Ticker]],[1]!Table2[[Symbol]:[Industry]],2,FALSE),"-")</f>
        <v>-</v>
      </c>
      <c r="D2958" t="s">
        <v>993</v>
      </c>
      <c r="E2958">
        <v>102.00045842</v>
      </c>
      <c r="F2958">
        <v>24.71</v>
      </c>
      <c r="G2958">
        <v>-32.763416839649103</v>
      </c>
      <c r="H2958">
        <v>-8.9673775650963297</v>
      </c>
      <c r="I2958">
        <v>-34.504741457434697</v>
      </c>
      <c r="J2958">
        <v>-0.84272273855709701</v>
      </c>
      <c r="K2958">
        <v>26.914854962035701</v>
      </c>
      <c r="L2958">
        <v>28.2602550218052</v>
      </c>
      <c r="M2958">
        <v>49.240742320184403</v>
      </c>
      <c r="N2958">
        <v>0.24461402211355299</v>
      </c>
      <c r="O2958">
        <v>55.807365439093402</v>
      </c>
      <c r="P2958">
        <v>8.1400437636761396</v>
      </c>
      <c r="Q2958">
        <v>-1.5347631452680001E-3</v>
      </c>
    </row>
    <row r="2959" spans="1:17" hidden="1" x14ac:dyDescent="0.3">
      <c r="A2959" t="s">
        <v>6129</v>
      </c>
      <c r="B2959" t="s">
        <v>6130</v>
      </c>
      <c r="C2959" t="str">
        <f>IFERROR(VLOOKUP(Table1[[#This Row],[Ticker]],[1]!Table2[[Symbol]:[Industry]],2,FALSE),"-")</f>
        <v>-</v>
      </c>
      <c r="D2959" t="s">
        <v>306</v>
      </c>
      <c r="E2959">
        <v>101.751721456</v>
      </c>
      <c r="F2959">
        <v>94.57</v>
      </c>
      <c r="G2959">
        <v>119.012666295497</v>
      </c>
      <c r="H2959">
        <v>134.89250568672099</v>
      </c>
      <c r="I2959">
        <v>111.239382792828</v>
      </c>
      <c r="J2959">
        <v>7.9325480286240602</v>
      </c>
      <c r="K2959">
        <v>60.607541168806897</v>
      </c>
      <c r="L2959">
        <v>47.195751071055497</v>
      </c>
      <c r="M2959">
        <v>88.588974439233894</v>
      </c>
      <c r="N2959">
        <v>1.21288072266225</v>
      </c>
      <c r="O2959">
        <v>0</v>
      </c>
      <c r="P2959">
        <v>160.45166620765599</v>
      </c>
      <c r="Q2959">
        <v>6.6666544362288999E-2</v>
      </c>
    </row>
    <row r="2960" spans="1:17" hidden="1" x14ac:dyDescent="0.3">
      <c r="A2960" t="s">
        <v>6131</v>
      </c>
      <c r="B2960" t="s">
        <v>6132</v>
      </c>
      <c r="C2960" t="str">
        <f>IFERROR(VLOOKUP(Table1[[#This Row],[Ticker]],[1]!Table2[[Symbol]:[Industry]],2,FALSE),"-")</f>
        <v>-</v>
      </c>
      <c r="D2960" t="s">
        <v>113</v>
      </c>
      <c r="E2960">
        <v>101.72925322499999</v>
      </c>
      <c r="F2960">
        <v>5.89</v>
      </c>
      <c r="G2960">
        <v>-1.8122764962648401</v>
      </c>
      <c r="H2960">
        <v>4.9026326559870901</v>
      </c>
      <c r="I2960">
        <v>-14.534277322413599</v>
      </c>
      <c r="J2960">
        <v>7.8350603604023599</v>
      </c>
      <c r="K2960">
        <v>5.4621278303049197</v>
      </c>
      <c r="L2960">
        <v>5.5814486716616596</v>
      </c>
      <c r="M2960">
        <v>47.887425104037902</v>
      </c>
      <c r="N2960">
        <v>0.84793299149078305</v>
      </c>
      <c r="O2960">
        <v>16.298811544991501</v>
      </c>
      <c r="P2960">
        <v>43.658536585365802</v>
      </c>
      <c r="Q2960">
        <v>-2.9348977013354999E-2</v>
      </c>
    </row>
    <row r="2961" spans="1:17" hidden="1" x14ac:dyDescent="0.3">
      <c r="A2961" t="s">
        <v>6133</v>
      </c>
      <c r="B2961" t="s">
        <v>6134</v>
      </c>
      <c r="C2961" t="str">
        <f>IFERROR(VLOOKUP(Table1[[#This Row],[Ticker]],[1]!Table2[[Symbol]:[Industry]],2,FALSE),"-")</f>
        <v>-</v>
      </c>
      <c r="D2961" t="s">
        <v>1539</v>
      </c>
      <c r="E2961">
        <v>101.246875</v>
      </c>
      <c r="F2961">
        <v>9.0500000000000007</v>
      </c>
      <c r="G2961">
        <v>2789.4990839525399</v>
      </c>
      <c r="H2961">
        <v>46.040394415758399</v>
      </c>
      <c r="I2961">
        <v>145.133813845677</v>
      </c>
      <c r="J2961">
        <v>6.7380438484613299</v>
      </c>
      <c r="K2961">
        <v>6.1889856394085703</v>
      </c>
      <c r="L2961">
        <v>3.6125404161124601</v>
      </c>
      <c r="M2961">
        <v>99.968947443691505</v>
      </c>
      <c r="N2961">
        <v>0.48227633331581998</v>
      </c>
      <c r="O2961">
        <v>0</v>
      </c>
      <c r="P2961">
        <v>2916.6666666666601</v>
      </c>
    </row>
    <row r="2962" spans="1:17" hidden="1" x14ac:dyDescent="0.3">
      <c r="A2962" t="s">
        <v>6135</v>
      </c>
      <c r="B2962" t="s">
        <v>6136</v>
      </c>
      <c r="C2962" t="str">
        <f>IFERROR(VLOOKUP(Table1[[#This Row],[Ticker]],[1]!Table2[[Symbol]:[Industry]],2,FALSE),"-")</f>
        <v>-</v>
      </c>
      <c r="D2962" t="s">
        <v>561</v>
      </c>
      <c r="E2962">
        <v>101.0352</v>
      </c>
      <c r="F2962">
        <v>93</v>
      </c>
      <c r="G2962">
        <v>-71.585078065405</v>
      </c>
      <c r="H2962">
        <v>-6.2314145833232901</v>
      </c>
      <c r="I2962">
        <v>-16.227914943437099</v>
      </c>
      <c r="J2962">
        <v>-2.6095795581675199</v>
      </c>
      <c r="K2962">
        <v>92.542627267977707</v>
      </c>
      <c r="M2962">
        <v>49.731906355641101</v>
      </c>
      <c r="N2962">
        <v>0.55714285714285705</v>
      </c>
      <c r="O2962">
        <v>71.612903225806406</v>
      </c>
      <c r="P2962">
        <v>43.076923076923002</v>
      </c>
    </row>
    <row r="2963" spans="1:17" hidden="1" x14ac:dyDescent="0.3">
      <c r="A2963" t="s">
        <v>6137</v>
      </c>
      <c r="B2963" t="s">
        <v>6138</v>
      </c>
      <c r="C2963" t="str">
        <f>IFERROR(VLOOKUP(Table1[[#This Row],[Ticker]],[1]!Table2[[Symbol]:[Industry]],2,FALSE),"-")</f>
        <v>-</v>
      </c>
      <c r="D2963" t="s">
        <v>2474</v>
      </c>
      <c r="E2963">
        <v>101.011637214</v>
      </c>
      <c r="F2963">
        <v>42.89</v>
      </c>
      <c r="G2963">
        <v>32.9918959310478</v>
      </c>
      <c r="H2963">
        <v>12.4527840110997</v>
      </c>
      <c r="I2963">
        <v>-46.553504137136997</v>
      </c>
      <c r="J2963">
        <v>16.093904239433702</v>
      </c>
      <c r="K2963">
        <v>40.867899546165198</v>
      </c>
      <c r="L2963">
        <v>45.788558482736498</v>
      </c>
      <c r="M2963">
        <v>84.028245332128904</v>
      </c>
      <c r="N2963">
        <v>1.1880129946894</v>
      </c>
      <c r="O2963">
        <v>74.865936115644601</v>
      </c>
      <c r="P2963">
        <v>62.847650688182199</v>
      </c>
      <c r="Q2963">
        <v>0.19691848775892101</v>
      </c>
    </row>
    <row r="2964" spans="1:17" hidden="1" x14ac:dyDescent="0.3">
      <c r="A2964" t="s">
        <v>6139</v>
      </c>
      <c r="B2964" t="s">
        <v>6140</v>
      </c>
      <c r="C2964" t="str">
        <f>IFERROR(VLOOKUP(Table1[[#This Row],[Ticker]],[1]!Table2[[Symbol]:[Industry]],2,FALSE),"-")</f>
        <v>-</v>
      </c>
      <c r="D2964" t="s">
        <v>21</v>
      </c>
      <c r="E2964">
        <v>100.924637125</v>
      </c>
      <c r="F2964">
        <v>96.76</v>
      </c>
      <c r="G2964">
        <v>-18.637363952536699</v>
      </c>
      <c r="H2964">
        <v>-5.1979736420285301</v>
      </c>
      <c r="I2964">
        <v>-19.348314949041601</v>
      </c>
      <c r="J2964">
        <v>-3.97432154866231</v>
      </c>
      <c r="K2964">
        <v>100.27048557456401</v>
      </c>
      <c r="L2964">
        <v>99.047219122941598</v>
      </c>
      <c r="M2964">
        <v>46.5041028716835</v>
      </c>
      <c r="N2964">
        <v>1.2002185400404499</v>
      </c>
      <c r="O2964">
        <v>50.217031831335198</v>
      </c>
      <c r="P2964">
        <v>35.613174491941102</v>
      </c>
    </row>
    <row r="2965" spans="1:17" hidden="1" x14ac:dyDescent="0.3">
      <c r="A2965" t="s">
        <v>6141</v>
      </c>
      <c r="B2965" t="s">
        <v>6142</v>
      </c>
      <c r="C2965" t="str">
        <f>IFERROR(VLOOKUP(Table1[[#This Row],[Ticker]],[1]!Table2[[Symbol]:[Industry]],2,FALSE),"-")</f>
        <v>-</v>
      </c>
      <c r="D2965" t="s">
        <v>359</v>
      </c>
      <c r="E2965">
        <v>100.81780980000001</v>
      </c>
      <c r="F2965">
        <v>23.96</v>
      </c>
      <c r="G2965">
        <v>-16.730164577719801</v>
      </c>
      <c r="H2965">
        <v>9.8023999569290101</v>
      </c>
      <c r="I2965">
        <v>8.0043456834638</v>
      </c>
      <c r="J2965">
        <v>-4.6272666596871801</v>
      </c>
      <c r="K2965">
        <v>21.0831650377316</v>
      </c>
      <c r="L2965">
        <v>19.672653488630299</v>
      </c>
      <c r="M2965">
        <v>60.6191652202142</v>
      </c>
      <c r="N2965">
        <v>2.08475142523403</v>
      </c>
      <c r="O2965">
        <v>7.47078464106845</v>
      </c>
      <c r="P2965">
        <v>54.880413703943098</v>
      </c>
      <c r="Q2965">
        <v>4.4616236179377003E-2</v>
      </c>
    </row>
    <row r="2966" spans="1:17" hidden="1" x14ac:dyDescent="0.3">
      <c r="A2966" t="s">
        <v>6143</v>
      </c>
      <c r="B2966" t="s">
        <v>6144</v>
      </c>
      <c r="C2966" t="str">
        <f>IFERROR(VLOOKUP(Table1[[#This Row],[Ticker]],[1]!Table2[[Symbol]:[Industry]],2,FALSE),"-")</f>
        <v>-</v>
      </c>
      <c r="D2966" t="s">
        <v>80</v>
      </c>
      <c r="E2966">
        <v>100.78917749999999</v>
      </c>
      <c r="F2966">
        <v>49.5</v>
      </c>
      <c r="G2966">
        <v>-9.5056453479440393</v>
      </c>
      <c r="H2966">
        <v>-3.0119628535099201</v>
      </c>
      <c r="I2966">
        <v>-9.6188948428911907</v>
      </c>
      <c r="J2966">
        <v>-6.9774277416345498</v>
      </c>
      <c r="K2966">
        <v>50.860784144089202</v>
      </c>
      <c r="L2966">
        <v>50.6549481225764</v>
      </c>
      <c r="M2966">
        <v>50.3347832566145</v>
      </c>
      <c r="N2966">
        <v>0.60463994235317997</v>
      </c>
      <c r="O2966">
        <v>126.262626262626</v>
      </c>
      <c r="P2966">
        <v>36.326080969429903</v>
      </c>
      <c r="Q2966">
        <v>4.2646378959874998E-2</v>
      </c>
    </row>
    <row r="2967" spans="1:17" hidden="1" x14ac:dyDescent="0.3">
      <c r="A2967" t="s">
        <v>6145</v>
      </c>
      <c r="B2967" t="s">
        <v>6146</v>
      </c>
      <c r="C2967" t="str">
        <f>IFERROR(VLOOKUP(Table1[[#This Row],[Ticker]],[1]!Table2[[Symbol]:[Industry]],2,FALSE),"-")</f>
        <v>-</v>
      </c>
      <c r="D2967" t="s">
        <v>446</v>
      </c>
      <c r="E2967">
        <v>100.629</v>
      </c>
      <c r="F2967">
        <v>186.35</v>
      </c>
      <c r="G2967">
        <v>-37.282481036319702</v>
      </c>
      <c r="H2967">
        <v>-7.1812277927048802</v>
      </c>
      <c r="I2967">
        <v>-21.420023097578898</v>
      </c>
      <c r="J2967">
        <v>1.3863535432371099</v>
      </c>
      <c r="K2967">
        <v>193.72199752923501</v>
      </c>
      <c r="L2967">
        <v>189.95272275775</v>
      </c>
      <c r="M2967">
        <v>39.7514260269676</v>
      </c>
      <c r="N2967">
        <v>0.40330162933713198</v>
      </c>
      <c r="O2967">
        <v>25.784813522940699</v>
      </c>
      <c r="P2967">
        <v>21.006493506493499</v>
      </c>
      <c r="Q2967">
        <v>3.6406716131426001E-2</v>
      </c>
    </row>
    <row r="2968" spans="1:17" hidden="1" x14ac:dyDescent="0.3">
      <c r="A2968" t="s">
        <v>6147</v>
      </c>
      <c r="B2968" t="s">
        <v>6148</v>
      </c>
      <c r="C2968" t="str">
        <f>IFERROR(VLOOKUP(Table1[[#This Row],[Ticker]],[1]!Table2[[Symbol]:[Industry]],2,FALSE),"-")</f>
        <v>-</v>
      </c>
      <c r="D2968" t="s">
        <v>4005</v>
      </c>
      <c r="E2968">
        <v>100.5219</v>
      </c>
      <c r="F2968">
        <v>76.25</v>
      </c>
      <c r="G2968">
        <v>-58.667256951140502</v>
      </c>
      <c r="H2968">
        <v>-11.091915325340601</v>
      </c>
      <c r="I2968">
        <v>-27.4101162485881</v>
      </c>
      <c r="J2968">
        <v>-3.8915651782776099</v>
      </c>
      <c r="K2968">
        <v>80.644105726258005</v>
      </c>
      <c r="L2968">
        <v>84.775705118050894</v>
      </c>
      <c r="M2968">
        <v>41.929351279105703</v>
      </c>
      <c r="N2968">
        <v>0.56347950284968695</v>
      </c>
      <c r="O2968">
        <v>52.970491803278598</v>
      </c>
      <c r="P2968">
        <v>12.5129113176922</v>
      </c>
      <c r="Q2968">
        <v>7.7756882320014001E-2</v>
      </c>
    </row>
    <row r="2969" spans="1:17" hidden="1" x14ac:dyDescent="0.3">
      <c r="A2969" t="s">
        <v>6149</v>
      </c>
      <c r="B2969" t="s">
        <v>6150</v>
      </c>
      <c r="C2969" t="str">
        <f>IFERROR(VLOOKUP(Table1[[#This Row],[Ticker]],[1]!Table2[[Symbol]:[Industry]],2,FALSE),"-")</f>
        <v>-</v>
      </c>
      <c r="D2969" t="s">
        <v>300</v>
      </c>
      <c r="E2969">
        <v>100.42188048</v>
      </c>
      <c r="F2969">
        <v>158.80000000000001</v>
      </c>
      <c r="G2969">
        <v>-23.706022136813498</v>
      </c>
      <c r="H2969">
        <v>9.1931123764149199</v>
      </c>
      <c r="I2969">
        <v>-35.048132253138903</v>
      </c>
      <c r="J2969">
        <v>-2.0855606039310501</v>
      </c>
      <c r="K2969">
        <v>151.917924489054</v>
      </c>
      <c r="L2969">
        <v>163.580053139765</v>
      </c>
      <c r="M2969">
        <v>47.390559565510799</v>
      </c>
      <c r="N2969">
        <v>0.89856733524355303</v>
      </c>
      <c r="O2969">
        <v>72.544080604533903</v>
      </c>
      <c r="P2969">
        <v>51.238095238095198</v>
      </c>
    </row>
    <row r="2970" spans="1:17" hidden="1" x14ac:dyDescent="0.3">
      <c r="A2970" t="s">
        <v>6151</v>
      </c>
      <c r="B2970" t="s">
        <v>6152</v>
      </c>
      <c r="C2970" t="str">
        <f>IFERROR(VLOOKUP(Table1[[#This Row],[Ticker]],[1]!Table2[[Symbol]:[Industry]],2,FALSE),"-")</f>
        <v>-</v>
      </c>
      <c r="D2970" t="s">
        <v>412</v>
      </c>
      <c r="E2970">
        <v>100.38096</v>
      </c>
      <c r="F2970">
        <v>144</v>
      </c>
      <c r="G2970">
        <v>-17.7934979477958</v>
      </c>
      <c r="H2970">
        <v>0.67830371769933795</v>
      </c>
      <c r="I2970">
        <v>-8.6547012145137998</v>
      </c>
      <c r="J2970">
        <v>3.6731324824550602</v>
      </c>
      <c r="K2970">
        <v>141.28728911181901</v>
      </c>
      <c r="L2970">
        <v>133.90516716591401</v>
      </c>
      <c r="M2970">
        <v>53.513426700802903</v>
      </c>
      <c r="N2970">
        <v>0.14129057678901499</v>
      </c>
      <c r="O2970">
        <v>25.625</v>
      </c>
      <c r="P2970">
        <v>43.999999999999901</v>
      </c>
      <c r="Q2970">
        <v>6.7220594450500002E-3</v>
      </c>
    </row>
    <row r="2971" spans="1:17" hidden="1" x14ac:dyDescent="0.3">
      <c r="A2971" t="s">
        <v>6153</v>
      </c>
      <c r="B2971" t="s">
        <v>6154</v>
      </c>
      <c r="C2971" t="str">
        <f>IFERROR(VLOOKUP(Table1[[#This Row],[Ticker]],[1]!Table2[[Symbol]:[Industry]],2,FALSE),"-")</f>
        <v>-</v>
      </c>
      <c r="D2971" t="s">
        <v>262</v>
      </c>
      <c r="E2971">
        <v>100.01477303999999</v>
      </c>
      <c r="F2971">
        <v>92.17</v>
      </c>
      <c r="G2971">
        <v>-24.878533800414498</v>
      </c>
      <c r="H2971">
        <v>0.57875230293053703</v>
      </c>
      <c r="I2971">
        <v>-16.590412185117799</v>
      </c>
      <c r="J2971">
        <v>1.7488644555449899</v>
      </c>
      <c r="K2971">
        <v>92.831611418748295</v>
      </c>
      <c r="L2971">
        <v>93.886821897978393</v>
      </c>
      <c r="M2971">
        <v>56.385869957560203</v>
      </c>
      <c r="N2971">
        <v>1.06845452405042</v>
      </c>
      <c r="O2971">
        <v>44.027340783335099</v>
      </c>
      <c r="P2971">
        <v>17.713920817369001</v>
      </c>
      <c r="Q2971">
        <v>4.8726497919412998E-2</v>
      </c>
    </row>
    <row r="2972" spans="1:17" hidden="1" x14ac:dyDescent="0.3">
      <c r="A2972" t="s">
        <v>6155</v>
      </c>
      <c r="B2972" t="s">
        <v>6156</v>
      </c>
      <c r="C2972" t="str">
        <f>IFERROR(VLOOKUP(Table1[[#This Row],[Ticker]],[1]!Table2[[Symbol]:[Industry]],2,FALSE),"-")</f>
        <v>-</v>
      </c>
      <c r="D2972" t="s">
        <v>127</v>
      </c>
      <c r="E2972">
        <v>99.978004350000006</v>
      </c>
      <c r="F2972">
        <v>40.5</v>
      </c>
      <c r="G2972">
        <v>-76.5662810729238</v>
      </c>
      <c r="H2972">
        <v>-4.2825643791539401</v>
      </c>
      <c r="I2972">
        <v>-34.136443504114197</v>
      </c>
      <c r="J2972">
        <v>-1.9001666301254001</v>
      </c>
      <c r="K2972">
        <v>41.377046366155703</v>
      </c>
      <c r="L2972">
        <v>46.477099528589001</v>
      </c>
      <c r="M2972">
        <v>41.1398482265014</v>
      </c>
      <c r="N2972">
        <v>1.2962025316455601</v>
      </c>
      <c r="O2972">
        <v>97.530864197530803</v>
      </c>
      <c r="P2972">
        <v>24.423963133640498</v>
      </c>
    </row>
    <row r="2973" spans="1:17" hidden="1" x14ac:dyDescent="0.3">
      <c r="A2973" t="s">
        <v>6157</v>
      </c>
      <c r="B2973" t="s">
        <v>6158</v>
      </c>
      <c r="C2973" t="str">
        <f>IFERROR(VLOOKUP(Table1[[#This Row],[Ticker]],[1]!Table2[[Symbol]:[Industry]],2,FALSE),"-")</f>
        <v>-</v>
      </c>
      <c r="D2973" t="s">
        <v>1616</v>
      </c>
      <c r="E2973">
        <v>99.936859999999996</v>
      </c>
      <c r="F2973">
        <v>91.15</v>
      </c>
      <c r="G2973">
        <v>163.41966351828299</v>
      </c>
      <c r="H2973">
        <v>-12.189275268649499</v>
      </c>
      <c r="I2973">
        <v>62.950643427213002</v>
      </c>
      <c r="J2973">
        <v>-2.81255905798939</v>
      </c>
      <c r="K2973">
        <v>86.334164483924496</v>
      </c>
      <c r="L2973">
        <v>67.666293527356601</v>
      </c>
      <c r="M2973">
        <v>63.050912556453703</v>
      </c>
      <c r="N2973">
        <v>0.63877159309021103</v>
      </c>
      <c r="O2973">
        <v>26.933625891387798</v>
      </c>
      <c r="P2973">
        <v>228.46846846846799</v>
      </c>
      <c r="Q2973">
        <v>0.15373626837776599</v>
      </c>
    </row>
    <row r="2974" spans="1:17" hidden="1" x14ac:dyDescent="0.3">
      <c r="A2974" t="s">
        <v>6159</v>
      </c>
      <c r="B2974" t="s">
        <v>6160</v>
      </c>
      <c r="C2974" t="str">
        <f>IFERROR(VLOOKUP(Table1[[#This Row],[Ticker]],[1]!Table2[[Symbol]:[Industry]],2,FALSE),"-")</f>
        <v>-</v>
      </c>
      <c r="D2974" t="s">
        <v>402</v>
      </c>
      <c r="E2974">
        <v>99.721731816000002</v>
      </c>
      <c r="F2974">
        <v>21.49</v>
      </c>
      <c r="G2974">
        <v>85.0442452428655</v>
      </c>
      <c r="H2974">
        <v>63.2520571497897</v>
      </c>
      <c r="I2974">
        <v>30.089753685338302</v>
      </c>
      <c r="J2974">
        <v>54.324912118747903</v>
      </c>
      <c r="K2974">
        <v>14.718613744032901</v>
      </c>
      <c r="L2974">
        <v>13.8072886473074</v>
      </c>
      <c r="M2974">
        <v>79.453308489174404</v>
      </c>
      <c r="N2974">
        <v>4.4936483923476302</v>
      </c>
      <c r="O2974">
        <v>15.402512796649599</v>
      </c>
      <c r="P2974">
        <v>133.58695652173901</v>
      </c>
      <c r="Q2974">
        <v>4.6826385166067998E-2</v>
      </c>
    </row>
    <row r="2975" spans="1:17" hidden="1" x14ac:dyDescent="0.3">
      <c r="A2975" t="s">
        <v>6161</v>
      </c>
      <c r="B2975" t="s">
        <v>6162</v>
      </c>
      <c r="C2975" t="str">
        <f>IFERROR(VLOOKUP(Table1[[#This Row],[Ticker]],[1]!Table2[[Symbol]:[Industry]],2,FALSE),"-")</f>
        <v>-</v>
      </c>
      <c r="D2975" t="s">
        <v>101</v>
      </c>
      <c r="E2975">
        <v>99.616993979999904</v>
      </c>
      <c r="F2975">
        <v>86.1</v>
      </c>
      <c r="G2975">
        <v>72.019977950954697</v>
      </c>
      <c r="H2975">
        <v>-8.5290728912485498</v>
      </c>
      <c r="I2975">
        <v>-6.3389921669678699</v>
      </c>
      <c r="J2975">
        <v>6.2786156027603397</v>
      </c>
      <c r="K2975">
        <v>81.163411736219203</v>
      </c>
      <c r="L2975">
        <v>71.981766147002702</v>
      </c>
      <c r="M2975">
        <v>52.1243948057311</v>
      </c>
      <c r="N2975">
        <v>0.41289833339336701</v>
      </c>
      <c r="O2975">
        <v>22.067363530778099</v>
      </c>
      <c r="Q2975">
        <v>0.122279910728364</v>
      </c>
    </row>
    <row r="2976" spans="1:17" hidden="1" x14ac:dyDescent="0.3">
      <c r="A2976" t="s">
        <v>6163</v>
      </c>
      <c r="B2976" t="s">
        <v>6164</v>
      </c>
      <c r="C2976" t="str">
        <f>IFERROR(VLOOKUP(Table1[[#This Row],[Ticker]],[1]!Table2[[Symbol]:[Industry]],2,FALSE),"-")</f>
        <v>-</v>
      </c>
      <c r="D2976" t="s">
        <v>971</v>
      </c>
      <c r="E2976">
        <v>99.605643499999999</v>
      </c>
      <c r="F2976">
        <v>196.55</v>
      </c>
      <c r="G2976">
        <v>-28.016376518792399</v>
      </c>
      <c r="H2976">
        <v>-14.343851327107499</v>
      </c>
      <c r="I2976">
        <v>-39.998891094684097</v>
      </c>
      <c r="J2976">
        <v>-6.8199993856767902</v>
      </c>
      <c r="K2976">
        <v>223.25302875096</v>
      </c>
      <c r="L2976">
        <v>241.145411770507</v>
      </c>
      <c r="M2976">
        <v>39.047200282202098</v>
      </c>
      <c r="N2976">
        <v>2.7020507463728598</v>
      </c>
      <c r="O2976">
        <v>79.292800814042195</v>
      </c>
      <c r="P2976">
        <v>11.5810388873119</v>
      </c>
      <c r="Q2976">
        <v>4.1514628534445999E-2</v>
      </c>
    </row>
    <row r="2977" spans="1:17" hidden="1" x14ac:dyDescent="0.3">
      <c r="A2977" t="s">
        <v>6165</v>
      </c>
      <c r="B2977" t="s">
        <v>6166</v>
      </c>
      <c r="C2977" t="str">
        <f>IFERROR(VLOOKUP(Table1[[#This Row],[Ticker]],[1]!Table2[[Symbol]:[Industry]],2,FALSE),"-")</f>
        <v>-</v>
      </c>
      <c r="D2977" t="s">
        <v>1711</v>
      </c>
      <c r="E2977">
        <v>99.594502379999994</v>
      </c>
      <c r="F2977">
        <v>6.12</v>
      </c>
      <c r="G2977">
        <v>-72.925522198994798</v>
      </c>
      <c r="H2977">
        <v>-21.142041767714701</v>
      </c>
      <c r="I2977">
        <v>-43.155489443625697</v>
      </c>
      <c r="J2977">
        <v>-13.458985399662801</v>
      </c>
      <c r="K2977">
        <v>7.3333214473778998</v>
      </c>
      <c r="L2977">
        <v>8.8846703474616398</v>
      </c>
      <c r="M2977">
        <v>9.2429027952712897</v>
      </c>
      <c r="N2977">
        <v>1.6207706929819401</v>
      </c>
      <c r="O2977">
        <v>93.627450980392098</v>
      </c>
      <c r="P2977">
        <v>5.1546391752577296</v>
      </c>
      <c r="Q2977">
        <v>-6.0633091687640004E-3</v>
      </c>
    </row>
    <row r="2978" spans="1:17" hidden="1" x14ac:dyDescent="0.3">
      <c r="A2978" t="s">
        <v>6167</v>
      </c>
      <c r="B2978" t="s">
        <v>6168</v>
      </c>
      <c r="C2978" t="str">
        <f>IFERROR(VLOOKUP(Table1[[#This Row],[Ticker]],[1]!Table2[[Symbol]:[Industry]],2,FALSE),"-")</f>
        <v>-</v>
      </c>
      <c r="D2978" t="s">
        <v>51</v>
      </c>
      <c r="E2978">
        <v>99.568844999999996</v>
      </c>
      <c r="F2978">
        <v>168.75</v>
      </c>
      <c r="G2978">
        <v>30.858530957151299</v>
      </c>
      <c r="H2978">
        <v>26.601124096755701</v>
      </c>
      <c r="I2978">
        <v>20.751013306293299</v>
      </c>
      <c r="J2978">
        <v>-1.55585911418357</v>
      </c>
      <c r="K2978">
        <v>148.439321177051</v>
      </c>
      <c r="L2978">
        <v>134.139668915897</v>
      </c>
      <c r="M2978">
        <v>59.0519969940352</v>
      </c>
      <c r="N2978">
        <v>0.75884753935411997</v>
      </c>
      <c r="O2978">
        <v>4.5925925925925899</v>
      </c>
      <c r="P2978">
        <v>72.106068332483403</v>
      </c>
      <c r="Q2978">
        <v>-3.7464982584193E-2</v>
      </c>
    </row>
    <row r="2979" spans="1:17" hidden="1" x14ac:dyDescent="0.3">
      <c r="A2979" t="s">
        <v>6169</v>
      </c>
      <c r="B2979" t="s">
        <v>6170</v>
      </c>
      <c r="C2979" t="str">
        <f>IFERROR(VLOOKUP(Table1[[#This Row],[Ticker]],[1]!Table2[[Symbol]:[Industry]],2,FALSE),"-")</f>
        <v>-</v>
      </c>
      <c r="D2979" t="s">
        <v>136</v>
      </c>
      <c r="E2979">
        <v>99.277680000000004</v>
      </c>
      <c r="F2979">
        <v>89.52</v>
      </c>
      <c r="G2979">
        <v>26.238403917669402</v>
      </c>
      <c r="H2979">
        <v>-4.83282505865927</v>
      </c>
      <c r="I2979">
        <v>-10.345581537673899</v>
      </c>
      <c r="J2979">
        <v>-1.9834609241383201</v>
      </c>
      <c r="K2979">
        <v>92.688427853309094</v>
      </c>
      <c r="L2979">
        <v>85.204707783383398</v>
      </c>
      <c r="M2979">
        <v>42.187376223908998</v>
      </c>
      <c r="N2979">
        <v>1.25565236463964</v>
      </c>
      <c r="O2979">
        <v>41.867739052725597</v>
      </c>
      <c r="P2979">
        <v>56.914986853637103</v>
      </c>
      <c r="Q2979">
        <v>0.119635291179491</v>
      </c>
    </row>
    <row r="2980" spans="1:17" hidden="1" x14ac:dyDescent="0.3">
      <c r="A2980" t="s">
        <v>6171</v>
      </c>
      <c r="B2980" t="s">
        <v>6172</v>
      </c>
      <c r="C2980" t="str">
        <f>IFERROR(VLOOKUP(Table1[[#This Row],[Ticker]],[1]!Table2[[Symbol]:[Industry]],2,FALSE),"-")</f>
        <v>-</v>
      </c>
      <c r="D2980" t="s">
        <v>92</v>
      </c>
      <c r="E2980">
        <v>99.21263605</v>
      </c>
      <c r="F2980">
        <v>5.17</v>
      </c>
      <c r="G2980">
        <v>35.849373447993699</v>
      </c>
      <c r="H2980">
        <v>-10.200750802659501</v>
      </c>
      <c r="I2980">
        <v>-20.8714590867712</v>
      </c>
      <c r="J2980">
        <v>6.3521588700801903</v>
      </c>
      <c r="K2980">
        <v>4.9862440699320896</v>
      </c>
      <c r="L2980">
        <v>4.6375717309710103</v>
      </c>
      <c r="M2980">
        <v>57.803703493489401</v>
      </c>
      <c r="N2980">
        <v>0.41493326895714699</v>
      </c>
      <c r="O2980">
        <v>26.305609284332601</v>
      </c>
      <c r="P2980">
        <v>72.3333333333333</v>
      </c>
    </row>
    <row r="2981" spans="1:17" hidden="1" x14ac:dyDescent="0.3">
      <c r="A2981" t="s">
        <v>6173</v>
      </c>
      <c r="B2981" t="s">
        <v>6174</v>
      </c>
      <c r="C2981" t="str">
        <f>IFERROR(VLOOKUP(Table1[[#This Row],[Ticker]],[1]!Table2[[Symbol]:[Industry]],2,FALSE),"-")</f>
        <v>-</v>
      </c>
      <c r="D2981" t="s">
        <v>1374</v>
      </c>
      <c r="E2981">
        <v>99.19</v>
      </c>
      <c r="F2981">
        <v>99.19</v>
      </c>
      <c r="G2981">
        <v>-4.0599399188338303</v>
      </c>
      <c r="H2981">
        <v>0.76313233513665801</v>
      </c>
      <c r="I2981">
        <v>-11.175867223471201</v>
      </c>
      <c r="J2981">
        <v>0.16759928325989401</v>
      </c>
      <c r="K2981">
        <v>99.459344553950103</v>
      </c>
      <c r="L2981">
        <v>91.9064812341296</v>
      </c>
      <c r="M2981">
        <v>48.4385015595306</v>
      </c>
      <c r="N2981">
        <v>0.59014087420616002</v>
      </c>
      <c r="O2981">
        <v>32.2713983264441</v>
      </c>
      <c r="P2981">
        <v>47.3848439821694</v>
      </c>
      <c r="Q2981">
        <v>3.5373496390523E-2</v>
      </c>
    </row>
    <row r="2982" spans="1:17" hidden="1" x14ac:dyDescent="0.3">
      <c r="A2982" t="s">
        <v>6175</v>
      </c>
      <c r="B2982" t="s">
        <v>6176</v>
      </c>
      <c r="C2982" t="str">
        <f>IFERROR(VLOOKUP(Table1[[#This Row],[Ticker]],[1]!Table2[[Symbol]:[Industry]],2,FALSE),"-")</f>
        <v>-</v>
      </c>
      <c r="D2982" t="s">
        <v>1190</v>
      </c>
      <c r="E2982">
        <v>99.041082000000003</v>
      </c>
      <c r="F2982">
        <v>68.459999999999994</v>
      </c>
      <c r="G2982">
        <v>55.924435202159998</v>
      </c>
      <c r="H2982">
        <v>-2.3421998553988899</v>
      </c>
      <c r="I2982">
        <v>-5.7321939890802804</v>
      </c>
      <c r="J2982">
        <v>-1.49473037302592</v>
      </c>
      <c r="K2982">
        <v>67.582792975155897</v>
      </c>
      <c r="L2982">
        <v>59.372418016238797</v>
      </c>
      <c r="M2982">
        <v>44.067503587572801</v>
      </c>
      <c r="N2982">
        <v>0.60347335343320696</v>
      </c>
      <c r="O2982">
        <v>12.4014022787029</v>
      </c>
      <c r="P2982">
        <v>88.335625859697302</v>
      </c>
      <c r="Q2982">
        <v>6.1048939113751997E-2</v>
      </c>
    </row>
    <row r="2983" spans="1:17" hidden="1" x14ac:dyDescent="0.3">
      <c r="A2983" t="s">
        <v>6177</v>
      </c>
      <c r="B2983" t="s">
        <v>6178</v>
      </c>
      <c r="C2983" t="str">
        <f>IFERROR(VLOOKUP(Table1[[#This Row],[Ticker]],[1]!Table2[[Symbol]:[Industry]],2,FALSE),"-")</f>
        <v>-</v>
      </c>
      <c r="D2983" t="s">
        <v>51</v>
      </c>
      <c r="E2983">
        <v>98.826128999999995</v>
      </c>
      <c r="F2983">
        <v>310.95</v>
      </c>
      <c r="G2983">
        <v>14.4365886303365</v>
      </c>
      <c r="H2983">
        <v>5.7762847393312304</v>
      </c>
      <c r="I2983">
        <v>32.534927099196203</v>
      </c>
      <c r="J2983">
        <v>-4.90824085266006</v>
      </c>
      <c r="K2983">
        <v>298.84937524850898</v>
      </c>
      <c r="L2983">
        <v>239.83374233417101</v>
      </c>
      <c r="M2983">
        <v>38.591380377127997</v>
      </c>
      <c r="N2983">
        <v>0.76026992841639296</v>
      </c>
      <c r="O2983">
        <v>27.994854478211899</v>
      </c>
      <c r="P2983">
        <v>79.428736295441396</v>
      </c>
      <c r="Q2983">
        <v>7.7897453191883001E-2</v>
      </c>
    </row>
    <row r="2984" spans="1:17" hidden="1" x14ac:dyDescent="0.3">
      <c r="A2984" t="s">
        <v>6179</v>
      </c>
      <c r="B2984" t="s">
        <v>6180</v>
      </c>
      <c r="C2984" t="str">
        <f>IFERROR(VLOOKUP(Table1[[#This Row],[Ticker]],[1]!Table2[[Symbol]:[Industry]],2,FALSE),"-")</f>
        <v>-</v>
      </c>
      <c r="D2984" t="s">
        <v>193</v>
      </c>
      <c r="E2984">
        <v>98.769099999999995</v>
      </c>
      <c r="F2984">
        <v>65.41</v>
      </c>
      <c r="G2984">
        <v>58.158042310988598</v>
      </c>
      <c r="H2984">
        <v>-12.134867687534401</v>
      </c>
      <c r="I2984">
        <v>-11.3215267541143</v>
      </c>
      <c r="J2984">
        <v>-4.2563126091471597</v>
      </c>
      <c r="K2984">
        <v>67.889068872975997</v>
      </c>
      <c r="L2984">
        <v>57.916955440807797</v>
      </c>
      <c r="M2984">
        <v>41.344355591314503</v>
      </c>
      <c r="N2984">
        <v>0.396355112837941</v>
      </c>
      <c r="O2984">
        <v>28.2678489527595</v>
      </c>
      <c r="P2984">
        <v>106.601389766266</v>
      </c>
      <c r="Q2984">
        <v>8.7250900641534998E-2</v>
      </c>
    </row>
    <row r="2985" spans="1:17" hidden="1" x14ac:dyDescent="0.3">
      <c r="A2985" t="s">
        <v>6181</v>
      </c>
      <c r="B2985" t="s">
        <v>6182</v>
      </c>
      <c r="C2985" t="str">
        <f>IFERROR(VLOOKUP(Table1[[#This Row],[Ticker]],[1]!Table2[[Symbol]:[Industry]],2,FALSE),"-")</f>
        <v>-</v>
      </c>
      <c r="D2985" t="s">
        <v>473</v>
      </c>
      <c r="E2985">
        <v>98.626817055999993</v>
      </c>
      <c r="F2985">
        <v>17.440000000000001</v>
      </c>
      <c r="G2985">
        <v>-25.424617032583399</v>
      </c>
      <c r="H2985">
        <v>0.61409275073365599</v>
      </c>
      <c r="I2985">
        <v>-10.112708694962601</v>
      </c>
      <c r="J2985">
        <v>0.41774482356124598</v>
      </c>
      <c r="K2985">
        <v>17.722062225142999</v>
      </c>
      <c r="L2985">
        <v>17.9226057637939</v>
      </c>
      <c r="M2985">
        <v>54.121826328999703</v>
      </c>
      <c r="N2985">
        <v>0.367332255640264</v>
      </c>
      <c r="O2985">
        <v>37.327981651376099</v>
      </c>
      <c r="P2985">
        <v>21.1111111111111</v>
      </c>
      <c r="Q2985">
        <v>6.5713278617143003E-2</v>
      </c>
    </row>
    <row r="2986" spans="1:17" hidden="1" x14ac:dyDescent="0.3">
      <c r="A2986" t="s">
        <v>6183</v>
      </c>
      <c r="B2986" t="s">
        <v>6184</v>
      </c>
      <c r="C2986" t="str">
        <f>IFERROR(VLOOKUP(Table1[[#This Row],[Ticker]],[1]!Table2[[Symbol]:[Industry]],2,FALSE),"-")</f>
        <v>-</v>
      </c>
      <c r="D2986" t="s">
        <v>2262</v>
      </c>
      <c r="E2986">
        <v>98.517579999999995</v>
      </c>
      <c r="F2986">
        <v>352.1</v>
      </c>
      <c r="G2986">
        <v>452.12771631724502</v>
      </c>
      <c r="H2986">
        <v>-5.4801094570714204</v>
      </c>
      <c r="I2986">
        <v>61.175599220796201</v>
      </c>
      <c r="J2986">
        <v>16.769047437065598</v>
      </c>
      <c r="K2986">
        <v>294.224193841964</v>
      </c>
      <c r="L2986">
        <v>203.707270616568</v>
      </c>
      <c r="M2986">
        <v>61.3886435098335</v>
      </c>
      <c r="N2986">
        <v>0.67188612099644096</v>
      </c>
      <c r="O2986">
        <v>21.513774495881801</v>
      </c>
      <c r="P2986">
        <v>673.84615384615302</v>
      </c>
    </row>
    <row r="2987" spans="1:17" hidden="1" x14ac:dyDescent="0.3">
      <c r="A2987" t="s">
        <v>6185</v>
      </c>
      <c r="B2987" t="s">
        <v>6186</v>
      </c>
      <c r="C2987" t="str">
        <f>IFERROR(VLOOKUP(Table1[[#This Row],[Ticker]],[1]!Table2[[Symbol]:[Industry]],2,FALSE),"-")</f>
        <v>-</v>
      </c>
      <c r="D2987" t="s">
        <v>669</v>
      </c>
      <c r="E2987">
        <v>98.212140000000005</v>
      </c>
      <c r="F2987">
        <v>44.46</v>
      </c>
      <c r="G2987">
        <v>643.36163654721304</v>
      </c>
      <c r="H2987">
        <v>7.0994418026149004</v>
      </c>
      <c r="I2987">
        <v>-1.1605526192859901</v>
      </c>
      <c r="J2987">
        <v>8.8288750101086304</v>
      </c>
      <c r="K2987">
        <v>42.501564433563303</v>
      </c>
      <c r="L2987">
        <v>34.337930793254699</v>
      </c>
      <c r="M2987">
        <v>57.330926798226997</v>
      </c>
      <c r="N2987">
        <v>0.87980392423937703</v>
      </c>
      <c r="O2987">
        <v>12.865497076023299</v>
      </c>
      <c r="P2987">
        <v>693.92857142857099</v>
      </c>
      <c r="Q2987">
        <v>0.18056021562673699</v>
      </c>
    </row>
    <row r="2988" spans="1:17" hidden="1" x14ac:dyDescent="0.3">
      <c r="A2988" t="s">
        <v>6187</v>
      </c>
      <c r="B2988" t="s">
        <v>6188</v>
      </c>
      <c r="C2988" t="str">
        <f>IFERROR(VLOOKUP(Table1[[#This Row],[Ticker]],[1]!Table2[[Symbol]:[Industry]],2,FALSE),"-")</f>
        <v>-</v>
      </c>
      <c r="D2988" t="s">
        <v>412</v>
      </c>
      <c r="E2988">
        <v>97.937202897000006</v>
      </c>
      <c r="F2988">
        <v>93.51</v>
      </c>
      <c r="G2988">
        <v>60.012265547434097</v>
      </c>
      <c r="H2988">
        <v>-5.05279161898605</v>
      </c>
      <c r="I2988">
        <v>-40.742498433097197</v>
      </c>
      <c r="J2988">
        <v>1.7528028121254</v>
      </c>
      <c r="K2988">
        <v>95.173328386218301</v>
      </c>
      <c r="L2988">
        <v>91.012740878796905</v>
      </c>
      <c r="M2988">
        <v>55.996225064671897</v>
      </c>
      <c r="N2988">
        <v>0.71195159383985696</v>
      </c>
      <c r="O2988">
        <v>41.161373115174797</v>
      </c>
      <c r="P2988">
        <v>109.94611585091999</v>
      </c>
      <c r="Q2988">
        <v>0.165814455729553</v>
      </c>
    </row>
    <row r="2989" spans="1:17" hidden="1" x14ac:dyDescent="0.3">
      <c r="A2989" t="s">
        <v>6189</v>
      </c>
      <c r="B2989" t="s">
        <v>6190</v>
      </c>
      <c r="C2989" t="str">
        <f>IFERROR(VLOOKUP(Table1[[#This Row],[Ticker]],[1]!Table2[[Symbol]:[Industry]],2,FALSE),"-")</f>
        <v>-</v>
      </c>
      <c r="D2989" t="s">
        <v>740</v>
      </c>
      <c r="E2989">
        <v>97.687892500000004</v>
      </c>
      <c r="F2989">
        <v>53.45</v>
      </c>
      <c r="G2989">
        <v>-79.407430075680793</v>
      </c>
      <c r="H2989">
        <v>-6.1290857127824996</v>
      </c>
      <c r="I2989">
        <v>-31.469940949566499</v>
      </c>
      <c r="J2989">
        <v>0.74966309469997405</v>
      </c>
      <c r="K2989">
        <v>49.532820267400197</v>
      </c>
      <c r="M2989">
        <v>76.165510942339395</v>
      </c>
      <c r="N2989">
        <v>0.57539432176656102</v>
      </c>
      <c r="O2989">
        <v>109.54162768942901</v>
      </c>
      <c r="P2989">
        <v>42.154255319148902</v>
      </c>
    </row>
    <row r="2990" spans="1:17" hidden="1" x14ac:dyDescent="0.3">
      <c r="A2990" t="s">
        <v>6191</v>
      </c>
      <c r="B2990" t="s">
        <v>6192</v>
      </c>
      <c r="C2990" t="str">
        <f>IFERROR(VLOOKUP(Table1[[#This Row],[Ticker]],[1]!Table2[[Symbol]:[Industry]],2,FALSE),"-")</f>
        <v>-</v>
      </c>
      <c r="D2990" t="s">
        <v>175</v>
      </c>
      <c r="E2990">
        <v>97.560707135000001</v>
      </c>
      <c r="F2990">
        <v>76.150000000000006</v>
      </c>
      <c r="G2990">
        <v>96.781150004770296</v>
      </c>
      <c r="H2990">
        <v>56.066990635168303</v>
      </c>
      <c r="I2990">
        <v>113.935960772824</v>
      </c>
      <c r="J2990">
        <v>4.0789483646860303</v>
      </c>
      <c r="K2990">
        <v>53.6010527716696</v>
      </c>
      <c r="M2990">
        <v>82.841908279938394</v>
      </c>
      <c r="O2990">
        <v>6.5659881812218907E-2</v>
      </c>
      <c r="P2990">
        <v>149.67213114754099</v>
      </c>
    </row>
    <row r="2991" spans="1:17" hidden="1" x14ac:dyDescent="0.3">
      <c r="A2991" t="s">
        <v>6193</v>
      </c>
      <c r="B2991" t="s">
        <v>6194</v>
      </c>
      <c r="C2991" t="str">
        <f>IFERROR(VLOOKUP(Table1[[#This Row],[Ticker]],[1]!Table2[[Symbol]:[Industry]],2,FALSE),"-")</f>
        <v>-</v>
      </c>
      <c r="D2991" t="s">
        <v>4157</v>
      </c>
      <c r="E2991">
        <v>97.547600000000003</v>
      </c>
      <c r="F2991">
        <v>73.760000000000005</v>
      </c>
      <c r="G2991">
        <v>-27.8149384306037</v>
      </c>
      <c r="H2991">
        <v>11.6559362176517</v>
      </c>
      <c r="I2991">
        <v>-10.864688293926299</v>
      </c>
      <c r="J2991">
        <v>3.0057755658556302</v>
      </c>
      <c r="K2991">
        <v>69.858171107414194</v>
      </c>
      <c r="L2991">
        <v>67.355361837461203</v>
      </c>
      <c r="M2991">
        <v>51.911593000615802</v>
      </c>
      <c r="N2991">
        <v>1.4920702812448401</v>
      </c>
      <c r="O2991">
        <v>57.239696312364401</v>
      </c>
      <c r="P2991">
        <v>33.357439884288503</v>
      </c>
      <c r="Q2991">
        <v>0.17775511053690499</v>
      </c>
    </row>
    <row r="2992" spans="1:17" hidden="1" x14ac:dyDescent="0.3">
      <c r="A2992" t="s">
        <v>6195</v>
      </c>
      <c r="B2992" t="s">
        <v>6196</v>
      </c>
      <c r="C2992" t="str">
        <f>IFERROR(VLOOKUP(Table1[[#This Row],[Ticker]],[1]!Table2[[Symbol]:[Industry]],2,FALSE),"-")</f>
        <v>-</v>
      </c>
      <c r="D2992" t="s">
        <v>80</v>
      </c>
      <c r="E2992">
        <v>96.962446110000002</v>
      </c>
      <c r="F2992">
        <v>120.95</v>
      </c>
      <c r="G2992">
        <v>-40.659589565393901</v>
      </c>
      <c r="H2992">
        <v>-3.7084198811741298</v>
      </c>
      <c r="I2992">
        <v>-28.1205244086606</v>
      </c>
      <c r="J2992">
        <v>-4.7882389936957397</v>
      </c>
      <c r="K2992">
        <v>119.03959179242</v>
      </c>
      <c r="L2992">
        <v>124.455278935058</v>
      </c>
      <c r="M2992">
        <v>55.249378905909701</v>
      </c>
      <c r="N2992">
        <v>0.77810690785649494</v>
      </c>
      <c r="O2992">
        <v>25.671765192228101</v>
      </c>
      <c r="P2992">
        <v>18.346379647749501</v>
      </c>
      <c r="Q2992">
        <v>-5.0508718522669999E-2</v>
      </c>
    </row>
    <row r="2993" spans="1:17" hidden="1" x14ac:dyDescent="0.3">
      <c r="A2993" t="s">
        <v>6197</v>
      </c>
      <c r="B2993" t="s">
        <v>6198</v>
      </c>
      <c r="C2993" t="str">
        <f>IFERROR(VLOOKUP(Table1[[#This Row],[Ticker]],[1]!Table2[[Symbol]:[Industry]],2,FALSE),"-")</f>
        <v>-</v>
      </c>
      <c r="D2993" t="s">
        <v>528</v>
      </c>
      <c r="E2993">
        <v>96.741420719999994</v>
      </c>
      <c r="F2993">
        <v>8.94</v>
      </c>
      <c r="G2993">
        <v>-39.331561208747303</v>
      </c>
      <c r="H2993">
        <v>4.9282747960192603</v>
      </c>
      <c r="I2993">
        <v>-25.735963444333098</v>
      </c>
      <c r="J2993">
        <v>6.36491272812225</v>
      </c>
      <c r="K2993">
        <v>8.7937505613681992</v>
      </c>
      <c r="L2993">
        <v>9.2332882283818893</v>
      </c>
      <c r="M2993">
        <v>54.6788564283396</v>
      </c>
      <c r="N2993">
        <v>1.44685570382113</v>
      </c>
      <c r="O2993">
        <v>60.738255033557003</v>
      </c>
      <c r="P2993">
        <v>17.477003942181302</v>
      </c>
      <c r="Q2993">
        <v>0.18762699734687199</v>
      </c>
    </row>
    <row r="2994" spans="1:17" hidden="1" x14ac:dyDescent="0.3">
      <c r="A2994" t="s">
        <v>6199</v>
      </c>
      <c r="B2994" t="s">
        <v>6200</v>
      </c>
      <c r="C2994" t="str">
        <f>IFERROR(VLOOKUP(Table1[[#This Row],[Ticker]],[1]!Table2[[Symbol]:[Industry]],2,FALSE),"-")</f>
        <v>-</v>
      </c>
      <c r="D2994" t="s">
        <v>1374</v>
      </c>
      <c r="E2994">
        <v>96.555722399999993</v>
      </c>
      <c r="F2994">
        <v>128.5</v>
      </c>
      <c r="G2994">
        <v>-35.716560617940203</v>
      </c>
      <c r="H2994">
        <v>-8.4287727806814896</v>
      </c>
      <c r="I2994">
        <v>-18.561749849886102</v>
      </c>
      <c r="J2994">
        <v>-12.4351739648924</v>
      </c>
      <c r="M2994">
        <v>50.589600355575797</v>
      </c>
      <c r="O2994">
        <v>12.568093385214</v>
      </c>
      <c r="P2994">
        <v>10.111396743787401</v>
      </c>
    </row>
    <row r="2995" spans="1:17" hidden="1" x14ac:dyDescent="0.3">
      <c r="A2995" t="s">
        <v>6201</v>
      </c>
      <c r="B2995" t="s">
        <v>6202</v>
      </c>
      <c r="C2995" t="str">
        <f>IFERROR(VLOOKUP(Table1[[#This Row],[Ticker]],[1]!Table2[[Symbol]:[Industry]],2,FALSE),"-")</f>
        <v>-</v>
      </c>
      <c r="D2995" t="s">
        <v>51</v>
      </c>
      <c r="E2995">
        <v>96.497197499999999</v>
      </c>
      <c r="F2995">
        <v>94.1</v>
      </c>
      <c r="G2995">
        <v>51.070990099623899</v>
      </c>
      <c r="H2995">
        <v>13.202928851020101</v>
      </c>
      <c r="I2995">
        <v>21.727627439491101</v>
      </c>
      <c r="J2995">
        <v>9.2970820622870001</v>
      </c>
      <c r="K2995">
        <v>84.5238610883316</v>
      </c>
      <c r="L2995">
        <v>75.5023571661105</v>
      </c>
      <c r="M2995">
        <v>73.028574712381996</v>
      </c>
      <c r="N2995">
        <v>3.3339411926689699</v>
      </c>
      <c r="O2995">
        <v>8.1296493092454902</v>
      </c>
      <c r="P2995">
        <v>93.025641025640994</v>
      </c>
      <c r="Q2995">
        <v>8.6515752336236998E-2</v>
      </c>
    </row>
    <row r="2996" spans="1:17" hidden="1" x14ac:dyDescent="0.3">
      <c r="A2996" t="s">
        <v>6203</v>
      </c>
      <c r="B2996" t="s">
        <v>6204</v>
      </c>
      <c r="C2996" t="str">
        <f>IFERROR(VLOOKUP(Table1[[#This Row],[Ticker]],[1]!Table2[[Symbol]:[Industry]],2,FALSE),"-")</f>
        <v>-</v>
      </c>
      <c r="D2996" t="s">
        <v>385</v>
      </c>
      <c r="E2996">
        <v>96.380915754</v>
      </c>
      <c r="F2996">
        <v>100.58</v>
      </c>
      <c r="G2996">
        <v>-41.121745052679103</v>
      </c>
      <c r="H2996">
        <v>4.9600652068100297</v>
      </c>
      <c r="I2996">
        <v>-24.973076566489699</v>
      </c>
      <c r="J2996">
        <v>-1.2421336239875</v>
      </c>
      <c r="K2996">
        <v>99.873537473027497</v>
      </c>
      <c r="L2996">
        <v>108.14061875863899</v>
      </c>
      <c r="M2996">
        <v>55.027232237833601</v>
      </c>
      <c r="N2996">
        <v>0.649248470514872</v>
      </c>
      <c r="O2996">
        <v>44.163849671902902</v>
      </c>
      <c r="P2996">
        <v>13.011235955056099</v>
      </c>
      <c r="Q2996">
        <v>-8.6126964213519997E-3</v>
      </c>
    </row>
    <row r="2997" spans="1:17" hidden="1" x14ac:dyDescent="0.3">
      <c r="A2997" t="s">
        <v>6205</v>
      </c>
      <c r="B2997" t="s">
        <v>6206</v>
      </c>
      <c r="C2997" t="str">
        <f>IFERROR(VLOOKUP(Table1[[#This Row],[Ticker]],[1]!Table2[[Symbol]:[Industry]],2,FALSE),"-")</f>
        <v>-</v>
      </c>
      <c r="D2997" t="s">
        <v>1539</v>
      </c>
      <c r="E2997">
        <v>96.299207824000007</v>
      </c>
      <c r="F2997">
        <v>22.76</v>
      </c>
      <c r="G2997">
        <v>16.510804728396099</v>
      </c>
      <c r="H2997">
        <v>-3.0600451227972001</v>
      </c>
      <c r="I2997">
        <v>-39.517664246315</v>
      </c>
      <c r="J2997">
        <v>-2.5955010579175899</v>
      </c>
      <c r="K2997">
        <v>23.628093085561702</v>
      </c>
      <c r="L2997">
        <v>22.7255391002948</v>
      </c>
      <c r="M2997">
        <v>42.892487911958497</v>
      </c>
      <c r="N2997">
        <v>0.57743036021935201</v>
      </c>
      <c r="O2997">
        <v>52.240773286467402</v>
      </c>
      <c r="P2997">
        <v>50.728476821191997</v>
      </c>
      <c r="Q2997">
        <v>8.2218466158725995E-2</v>
      </c>
    </row>
    <row r="2998" spans="1:17" hidden="1" x14ac:dyDescent="0.3">
      <c r="A2998" t="s">
        <v>6207</v>
      </c>
      <c r="B2998" t="s">
        <v>6208</v>
      </c>
      <c r="C2998" t="str">
        <f>IFERROR(VLOOKUP(Table1[[#This Row],[Ticker]],[1]!Table2[[Symbol]:[Industry]],2,FALSE),"-")</f>
        <v>-</v>
      </c>
      <c r="D2998" t="s">
        <v>1357</v>
      </c>
      <c r="E2998">
        <v>96.080539380000005</v>
      </c>
      <c r="F2998">
        <v>26.12</v>
      </c>
      <c r="G2998">
        <v>-19.644784292999301</v>
      </c>
      <c r="H2998">
        <v>1.9431465621116299</v>
      </c>
      <c r="I2998">
        <v>-7.8013455955059596</v>
      </c>
      <c r="J2998">
        <v>-0.37512269747948501</v>
      </c>
      <c r="K2998">
        <v>25.802832032533399</v>
      </c>
      <c r="L2998">
        <v>25.110668319772</v>
      </c>
      <c r="M2998">
        <v>53.842876406836702</v>
      </c>
      <c r="N2998">
        <v>1.1593056433670199</v>
      </c>
      <c r="O2998">
        <v>7.0826952526799198</v>
      </c>
      <c r="P2998">
        <v>13.073593073593001</v>
      </c>
      <c r="Q2998">
        <v>-6.9436672557021004E-2</v>
      </c>
    </row>
    <row r="2999" spans="1:17" hidden="1" x14ac:dyDescent="0.3">
      <c r="A2999" t="s">
        <v>6209</v>
      </c>
      <c r="B2999" t="s">
        <v>6210</v>
      </c>
      <c r="C2999" t="str">
        <f>IFERROR(VLOOKUP(Table1[[#This Row],[Ticker]],[1]!Table2[[Symbol]:[Industry]],2,FALSE),"-")</f>
        <v>-</v>
      </c>
      <c r="D2999" t="s">
        <v>127</v>
      </c>
      <c r="E2999">
        <v>95.950003185</v>
      </c>
      <c r="F2999">
        <v>93.51</v>
      </c>
      <c r="G2999">
        <v>-7.5725064244549101</v>
      </c>
      <c r="H2999">
        <v>0.557790981794137</v>
      </c>
      <c r="I2999">
        <v>-17.747653980956699</v>
      </c>
      <c r="J2999">
        <v>1.9241056237551899</v>
      </c>
      <c r="K2999">
        <v>94.622531830011894</v>
      </c>
      <c r="L2999">
        <v>93.518807896631998</v>
      </c>
      <c r="M2999">
        <v>57.528122350750401</v>
      </c>
      <c r="N2999">
        <v>0.76347452615853795</v>
      </c>
      <c r="O2999">
        <v>26.713720457705001</v>
      </c>
      <c r="P2999">
        <v>35.4824688496088</v>
      </c>
      <c r="Q2999">
        <v>5.0475659033108002E-2</v>
      </c>
    </row>
    <row r="3000" spans="1:17" hidden="1" x14ac:dyDescent="0.3">
      <c r="A3000" t="s">
        <v>6211</v>
      </c>
      <c r="B3000" t="s">
        <v>6212</v>
      </c>
      <c r="C3000" t="str">
        <f>IFERROR(VLOOKUP(Table1[[#This Row],[Ticker]],[1]!Table2[[Symbol]:[Industry]],2,FALSE),"-")</f>
        <v>-</v>
      </c>
      <c r="D3000" t="s">
        <v>201</v>
      </c>
      <c r="E3000">
        <v>95.884451709999993</v>
      </c>
      <c r="F3000">
        <v>61.94</v>
      </c>
      <c r="G3000">
        <v>-32.4178421510356</v>
      </c>
      <c r="H3000">
        <v>16.679049504560101</v>
      </c>
      <c r="I3000">
        <v>-6.6211358027470002</v>
      </c>
      <c r="J3000">
        <v>-2.3429331671057101</v>
      </c>
      <c r="K3000">
        <v>56.104595074832702</v>
      </c>
      <c r="L3000">
        <v>54.850089524071599</v>
      </c>
      <c r="M3000">
        <v>59.157539404876601</v>
      </c>
      <c r="N3000">
        <v>0.905296252747814</v>
      </c>
      <c r="O3000">
        <v>14.5301905069421</v>
      </c>
      <c r="P3000">
        <v>46.9165085388994</v>
      </c>
      <c r="Q3000">
        <v>-3.4320178417580997E-2</v>
      </c>
    </row>
    <row r="3001" spans="1:17" hidden="1" x14ac:dyDescent="0.3">
      <c r="A3001" t="s">
        <v>6213</v>
      </c>
      <c r="B3001" t="s">
        <v>6214</v>
      </c>
      <c r="C3001" t="str">
        <f>IFERROR(VLOOKUP(Table1[[#This Row],[Ticker]],[1]!Table2[[Symbol]:[Industry]],2,FALSE),"-")</f>
        <v>-</v>
      </c>
      <c r="D3001" t="s">
        <v>51</v>
      </c>
      <c r="E3001">
        <v>95.863264999999998</v>
      </c>
      <c r="F3001">
        <v>127.3</v>
      </c>
      <c r="G3001">
        <v>-7.0385815781667302</v>
      </c>
      <c r="H3001">
        <v>6.8143577577055696</v>
      </c>
      <c r="I3001">
        <v>12.5203819995091</v>
      </c>
      <c r="J3001">
        <v>7.04624316017326</v>
      </c>
      <c r="K3001">
        <v>102.458150763815</v>
      </c>
      <c r="L3001">
        <v>98.617427424628602</v>
      </c>
      <c r="M3001">
        <v>89.248648471377507</v>
      </c>
      <c r="N3001">
        <v>2.48477418389486</v>
      </c>
      <c r="O3001">
        <v>2.0816967792615699</v>
      </c>
      <c r="P3001">
        <v>55.054811205846498</v>
      </c>
      <c r="Q3001">
        <v>5.0324031500042998E-2</v>
      </c>
    </row>
    <row r="3002" spans="1:17" hidden="1" x14ac:dyDescent="0.3">
      <c r="A3002" t="s">
        <v>6215</v>
      </c>
      <c r="B3002" t="s">
        <v>6216</v>
      </c>
      <c r="C3002" t="str">
        <f>IFERROR(VLOOKUP(Table1[[#This Row],[Ticker]],[1]!Table2[[Symbol]:[Industry]],2,FALSE),"-")</f>
        <v>-</v>
      </c>
      <c r="D3002" t="s">
        <v>4005</v>
      </c>
      <c r="E3002">
        <v>95.794965000000005</v>
      </c>
      <c r="F3002">
        <v>150.55000000000001</v>
      </c>
      <c r="G3002">
        <v>13.525197623817901</v>
      </c>
      <c r="H3002">
        <v>3.2496700936019298</v>
      </c>
      <c r="I3002">
        <v>20.647151670795701</v>
      </c>
      <c r="J3002">
        <v>-8.1234513684765997</v>
      </c>
      <c r="K3002">
        <v>145.354673525067</v>
      </c>
      <c r="M3002">
        <v>38.882210385432202</v>
      </c>
      <c r="N3002">
        <v>0.77089084065244595</v>
      </c>
      <c r="O3002">
        <v>12.919295914978401</v>
      </c>
      <c r="P3002">
        <v>56.010362694300497</v>
      </c>
    </row>
    <row r="3003" spans="1:17" hidden="1" x14ac:dyDescent="0.3">
      <c r="A3003" t="s">
        <v>6217</v>
      </c>
      <c r="B3003" t="s">
        <v>6218</v>
      </c>
      <c r="C3003" t="str">
        <f>IFERROR(VLOOKUP(Table1[[#This Row],[Ticker]],[1]!Table2[[Symbol]:[Industry]],2,FALSE),"-")</f>
        <v>-</v>
      </c>
      <c r="D3003" t="s">
        <v>139</v>
      </c>
      <c r="E3003">
        <v>95.594399999999993</v>
      </c>
      <c r="F3003">
        <v>5.0999999999999996</v>
      </c>
      <c r="G3003">
        <v>40.476601059092303</v>
      </c>
      <c r="H3003">
        <v>9.0486588785683502</v>
      </c>
      <c r="I3003">
        <v>13.521439205414399</v>
      </c>
      <c r="J3003">
        <v>3.67644935996202</v>
      </c>
      <c r="K3003">
        <v>4.5733352853067002</v>
      </c>
      <c r="L3003">
        <v>4.0161853970793597</v>
      </c>
      <c r="M3003">
        <v>57.883543394419398</v>
      </c>
      <c r="N3003">
        <v>0.70517532785548498</v>
      </c>
      <c r="O3003">
        <v>20.2582496413199</v>
      </c>
      <c r="P3003">
        <v>95.566778900112197</v>
      </c>
      <c r="Q3003">
        <v>0.13042317722296401</v>
      </c>
    </row>
    <row r="3004" spans="1:17" hidden="1" x14ac:dyDescent="0.3">
      <c r="A3004" t="s">
        <v>6219</v>
      </c>
      <c r="B3004" t="s">
        <v>6220</v>
      </c>
      <c r="C3004" t="str">
        <f>IFERROR(VLOOKUP(Table1[[#This Row],[Ticker]],[1]!Table2[[Symbol]:[Industry]],2,FALSE),"-")</f>
        <v>-</v>
      </c>
      <c r="D3004" t="s">
        <v>51</v>
      </c>
      <c r="E3004">
        <v>95.504291391999999</v>
      </c>
      <c r="F3004">
        <v>1.37</v>
      </c>
      <c r="G3004">
        <v>7.7680076191031899</v>
      </c>
      <c r="H3004">
        <v>-4.8743961228565604</v>
      </c>
      <c r="I3004">
        <v>-56.553403005473697</v>
      </c>
      <c r="J3004">
        <v>-8.6244865651639699</v>
      </c>
      <c r="K3004">
        <v>1.4664290363415</v>
      </c>
      <c r="L3004">
        <v>1.6175360679800601</v>
      </c>
      <c r="M3004">
        <v>44.603245812188298</v>
      </c>
      <c r="N3004">
        <v>1.5891705136626999</v>
      </c>
      <c r="O3004">
        <v>126.277372262773</v>
      </c>
      <c r="P3004">
        <v>52.2222222222222</v>
      </c>
      <c r="Q3004">
        <v>-0.14886691997582099</v>
      </c>
    </row>
    <row r="3005" spans="1:17" hidden="1" x14ac:dyDescent="0.3">
      <c r="A3005" t="s">
        <v>6221</v>
      </c>
      <c r="B3005" t="s">
        <v>6222</v>
      </c>
      <c r="C3005" t="str">
        <f>IFERROR(VLOOKUP(Table1[[#This Row],[Ticker]],[1]!Table2[[Symbol]:[Industry]],2,FALSE),"-")</f>
        <v>-</v>
      </c>
      <c r="D3005" t="s">
        <v>412</v>
      </c>
      <c r="E3005">
        <v>95.278543999999997</v>
      </c>
      <c r="F3005">
        <v>37.01</v>
      </c>
      <c r="G3005">
        <v>17.009324607944901</v>
      </c>
      <c r="H3005">
        <v>-24.806442968928799</v>
      </c>
      <c r="I3005">
        <v>-40.3592708069067</v>
      </c>
      <c r="J3005">
        <v>-9.0135383735706203</v>
      </c>
      <c r="K3005">
        <v>41.162276183626702</v>
      </c>
      <c r="L3005">
        <v>38.752204043516201</v>
      </c>
      <c r="M3005">
        <v>28.819128981563299</v>
      </c>
      <c r="N3005">
        <v>0.22216452905189199</v>
      </c>
      <c r="O3005">
        <v>106.646852202107</v>
      </c>
      <c r="P3005">
        <v>68.150840527033097</v>
      </c>
      <c r="Q3005">
        <v>8.9177604834602006E-2</v>
      </c>
    </row>
    <row r="3006" spans="1:17" hidden="1" x14ac:dyDescent="0.3">
      <c r="A3006" t="s">
        <v>6223</v>
      </c>
      <c r="B3006" t="s">
        <v>6224</v>
      </c>
      <c r="C3006" t="str">
        <f>IFERROR(VLOOKUP(Table1[[#This Row],[Ticker]],[1]!Table2[[Symbol]:[Industry]],2,FALSE),"-")</f>
        <v>-</v>
      </c>
      <c r="D3006" t="s">
        <v>1684</v>
      </c>
      <c r="E3006">
        <v>95.118487040000005</v>
      </c>
      <c r="F3006">
        <v>6530.7</v>
      </c>
      <c r="G3006">
        <v>-8.0063802643970003</v>
      </c>
      <c r="H3006">
        <v>-0.17320217576442901</v>
      </c>
      <c r="I3006">
        <v>2.3977518163479901</v>
      </c>
      <c r="J3006">
        <v>-1.35862754558619</v>
      </c>
      <c r="K3006">
        <v>6511.4608485318104</v>
      </c>
      <c r="L3006">
        <v>6208.5384996186203</v>
      </c>
      <c r="M3006">
        <v>55.282251015972101</v>
      </c>
      <c r="N3006">
        <v>1.1228458716866201</v>
      </c>
      <c r="O3006">
        <v>6.9556096589951899</v>
      </c>
      <c r="P3006">
        <v>27.777342985716999</v>
      </c>
      <c r="Q3006">
        <v>-2.1659899071474999E-2</v>
      </c>
    </row>
    <row r="3007" spans="1:17" hidden="1" x14ac:dyDescent="0.3">
      <c r="A3007" t="s">
        <v>6225</v>
      </c>
      <c r="B3007" t="s">
        <v>6226</v>
      </c>
      <c r="C3007" t="str">
        <f>IFERROR(VLOOKUP(Table1[[#This Row],[Ticker]],[1]!Table2[[Symbol]:[Industry]],2,FALSE),"-")</f>
        <v>-</v>
      </c>
      <c r="D3007" t="s">
        <v>226</v>
      </c>
      <c r="E3007">
        <v>94.951679999999996</v>
      </c>
      <c r="F3007">
        <v>6.4</v>
      </c>
      <c r="G3007">
        <v>-39.911620678922098</v>
      </c>
      <c r="H3007">
        <v>-5.4562291001732097</v>
      </c>
      <c r="I3007">
        <v>-61.253998651459597</v>
      </c>
      <c r="J3007">
        <v>3.92057315253418</v>
      </c>
      <c r="K3007">
        <v>7.2290615080924203</v>
      </c>
      <c r="L3007">
        <v>7.9809235884944103</v>
      </c>
      <c r="M3007">
        <v>37.009418626552403</v>
      </c>
      <c r="N3007">
        <v>1.23757906124136</v>
      </c>
      <c r="O3007">
        <v>103.125</v>
      </c>
      <c r="P3007">
        <v>8.4745762711864394</v>
      </c>
      <c r="Q3007">
        <v>0.131731023164748</v>
      </c>
    </row>
    <row r="3008" spans="1:17" hidden="1" x14ac:dyDescent="0.3">
      <c r="A3008" t="s">
        <v>6227</v>
      </c>
      <c r="B3008" t="s">
        <v>6228</v>
      </c>
      <c r="C3008" t="str">
        <f>IFERROR(VLOOKUP(Table1[[#This Row],[Ticker]],[1]!Table2[[Symbol]:[Industry]],2,FALSE),"-")</f>
        <v>-</v>
      </c>
      <c r="D3008" t="s">
        <v>124</v>
      </c>
      <c r="E3008">
        <v>94.890485479999995</v>
      </c>
      <c r="F3008">
        <v>83.65</v>
      </c>
      <c r="G3008">
        <v>732.51537926348396</v>
      </c>
      <c r="H3008">
        <v>14.7705771651473</v>
      </c>
      <c r="I3008">
        <v>418.41016712202997</v>
      </c>
      <c r="J3008">
        <v>6.9157342203398304</v>
      </c>
      <c r="K3008">
        <v>64.948418019308605</v>
      </c>
      <c r="L3008">
        <v>38.023819985358102</v>
      </c>
      <c r="M3008">
        <v>78.426991555337196</v>
      </c>
      <c r="N3008">
        <v>0.36810776044495802</v>
      </c>
      <c r="O3008">
        <v>0</v>
      </c>
      <c r="P3008">
        <v>786.12288135593201</v>
      </c>
      <c r="Q3008">
        <v>0.14237897641036401</v>
      </c>
    </row>
    <row r="3009" spans="1:17" hidden="1" x14ac:dyDescent="0.3">
      <c r="A3009" t="s">
        <v>6229</v>
      </c>
      <c r="B3009" t="s">
        <v>6230</v>
      </c>
      <c r="C3009" t="str">
        <f>IFERROR(VLOOKUP(Table1[[#This Row],[Ticker]],[1]!Table2[[Symbol]:[Industry]],2,FALSE),"-")</f>
        <v>-</v>
      </c>
      <c r="D3009" t="s">
        <v>186</v>
      </c>
      <c r="E3009">
        <v>94.608881865000001</v>
      </c>
      <c r="F3009">
        <v>48.83</v>
      </c>
      <c r="G3009">
        <v>-59.220719316659903</v>
      </c>
      <c r="H3009">
        <v>-0.12371999033459299</v>
      </c>
      <c r="I3009">
        <v>-28.9157689719217</v>
      </c>
      <c r="J3009">
        <v>10.943980055934199</v>
      </c>
      <c r="K3009">
        <v>47.769231028579497</v>
      </c>
      <c r="L3009">
        <v>52.740645412065902</v>
      </c>
      <c r="M3009">
        <v>64.571308207105105</v>
      </c>
      <c r="N3009">
        <v>1.0950551201257399</v>
      </c>
      <c r="O3009">
        <v>69.199262748310403</v>
      </c>
      <c r="P3009">
        <v>23.6202531645569</v>
      </c>
      <c r="Q3009">
        <v>5.6810619500386003E-2</v>
      </c>
    </row>
    <row r="3010" spans="1:17" hidden="1" x14ac:dyDescent="0.3">
      <c r="A3010" t="s">
        <v>6231</v>
      </c>
      <c r="B3010" t="s">
        <v>6232</v>
      </c>
      <c r="C3010" t="str">
        <f>IFERROR(VLOOKUP(Table1[[#This Row],[Ticker]],[1]!Table2[[Symbol]:[Industry]],2,FALSE),"-")</f>
        <v>-</v>
      </c>
      <c r="D3010" t="s">
        <v>127</v>
      </c>
      <c r="E3010">
        <v>94.586350839999994</v>
      </c>
      <c r="F3010">
        <v>113.45</v>
      </c>
      <c r="G3010">
        <v>-75.754657952174895</v>
      </c>
      <c r="H3010">
        <v>12.7135349116262</v>
      </c>
      <c r="I3010">
        <v>-58.599847184120797</v>
      </c>
      <c r="J3010">
        <v>-1.29115323183063</v>
      </c>
      <c r="K3010">
        <v>109.401817740792</v>
      </c>
      <c r="M3010">
        <v>50.117395268447702</v>
      </c>
      <c r="N3010">
        <v>0.37585071350164601</v>
      </c>
      <c r="O3010">
        <v>85.1035698545614</v>
      </c>
      <c r="P3010">
        <v>37.515151515151501</v>
      </c>
    </row>
    <row r="3011" spans="1:17" hidden="1" x14ac:dyDescent="0.3">
      <c r="A3011" t="s">
        <v>6233</v>
      </c>
      <c r="B3011" t="s">
        <v>6234</v>
      </c>
      <c r="C3011" t="str">
        <f>IFERROR(VLOOKUP(Table1[[#This Row],[Ticker]],[1]!Table2[[Symbol]:[Industry]],2,FALSE),"-")</f>
        <v>-</v>
      </c>
      <c r="D3011" t="s">
        <v>54</v>
      </c>
      <c r="E3011">
        <v>94.5</v>
      </c>
      <c r="F3011">
        <v>72.209999999999994</v>
      </c>
      <c r="G3011">
        <v>95.307949639497906</v>
      </c>
      <c r="H3011">
        <v>29.315261926476801</v>
      </c>
      <c r="I3011">
        <v>-23.870829583864399</v>
      </c>
      <c r="J3011">
        <v>25.461164218161201</v>
      </c>
      <c r="K3011">
        <v>60.644564953636703</v>
      </c>
      <c r="L3011">
        <v>55.804111231833801</v>
      </c>
      <c r="M3011">
        <v>84.278181043154405</v>
      </c>
      <c r="N3011">
        <v>2.4521142879476798</v>
      </c>
      <c r="O3011">
        <v>43.678160919540197</v>
      </c>
      <c r="P3011">
        <v>132.18649517684801</v>
      </c>
      <c r="Q3011">
        <v>4.6517478921412003E-2</v>
      </c>
    </row>
    <row r="3012" spans="1:17" hidden="1" x14ac:dyDescent="0.3">
      <c r="A3012" t="s">
        <v>6235</v>
      </c>
      <c r="B3012" t="s">
        <v>6236</v>
      </c>
      <c r="C3012" t="str">
        <f>IFERROR(VLOOKUP(Table1[[#This Row],[Ticker]],[1]!Table2[[Symbol]:[Industry]],2,FALSE),"-")</f>
        <v>-</v>
      </c>
      <c r="D3012" t="s">
        <v>402</v>
      </c>
      <c r="E3012">
        <v>94.4169816</v>
      </c>
      <c r="F3012">
        <v>153.35</v>
      </c>
      <c r="G3012">
        <v>-39.649872404193196</v>
      </c>
      <c r="H3012">
        <v>25.663534911626101</v>
      </c>
      <c r="I3012">
        <v>34.045467494173302</v>
      </c>
      <c r="J3012">
        <v>0.74307343914127399</v>
      </c>
      <c r="K3012">
        <v>136.76110986913699</v>
      </c>
      <c r="L3012">
        <v>139.36210861694201</v>
      </c>
      <c r="M3012">
        <v>54.076919495153597</v>
      </c>
      <c r="N3012">
        <v>1.34404674945215</v>
      </c>
      <c r="O3012">
        <v>52.9833713726768</v>
      </c>
      <c r="P3012">
        <v>107.229729729729</v>
      </c>
      <c r="Q3012">
        <v>0.12886009736883799</v>
      </c>
    </row>
    <row r="3013" spans="1:17" hidden="1" x14ac:dyDescent="0.3">
      <c r="A3013" t="s">
        <v>6237</v>
      </c>
      <c r="B3013" t="s">
        <v>6238</v>
      </c>
      <c r="C3013" t="str">
        <f>IFERROR(VLOOKUP(Table1[[#This Row],[Ticker]],[1]!Table2[[Symbol]:[Industry]],2,FALSE),"-")</f>
        <v>-</v>
      </c>
      <c r="D3013" t="s">
        <v>46</v>
      </c>
      <c r="E3013">
        <v>94.416600000000003</v>
      </c>
      <c r="F3013">
        <v>42.53</v>
      </c>
      <c r="G3013">
        <v>52.598127696748001</v>
      </c>
      <c r="H3013">
        <v>-10.8490589165639</v>
      </c>
      <c r="I3013">
        <v>-19.759510422646699</v>
      </c>
      <c r="J3013">
        <v>-3.3138805045579098</v>
      </c>
      <c r="K3013">
        <v>45.101180916492801</v>
      </c>
      <c r="L3013">
        <v>42.699874473761298</v>
      </c>
      <c r="M3013">
        <v>38.322982461336998</v>
      </c>
      <c r="N3013">
        <v>1.21083741947889</v>
      </c>
      <c r="O3013">
        <v>48.0837056195626</v>
      </c>
      <c r="P3013">
        <v>101.37310606060601</v>
      </c>
      <c r="Q3013">
        <v>-7.4130986976000002E-3</v>
      </c>
    </row>
    <row r="3014" spans="1:17" hidden="1" x14ac:dyDescent="0.3">
      <c r="A3014" t="s">
        <v>6239</v>
      </c>
      <c r="B3014" t="s">
        <v>6240</v>
      </c>
      <c r="C3014" t="str">
        <f>IFERROR(VLOOKUP(Table1[[#This Row],[Ticker]],[1]!Table2[[Symbol]:[Industry]],2,FALSE),"-")</f>
        <v>-</v>
      </c>
      <c r="D3014" t="s">
        <v>4642</v>
      </c>
      <c r="E3014">
        <v>94.254499999999993</v>
      </c>
      <c r="F3014">
        <v>131</v>
      </c>
      <c r="G3014">
        <v>-21.3940889184193</v>
      </c>
      <c r="H3014">
        <v>11.9186217602614</v>
      </c>
      <c r="I3014">
        <v>-44.825296320686398</v>
      </c>
      <c r="J3014">
        <v>-1.3645208033640299</v>
      </c>
      <c r="K3014">
        <v>134.42503912907699</v>
      </c>
      <c r="L3014">
        <v>149.31372558397601</v>
      </c>
      <c r="M3014">
        <v>41.002721413576602</v>
      </c>
      <c r="N3014">
        <v>0.61756414889772304</v>
      </c>
      <c r="O3014">
        <v>99.198473282442706</v>
      </c>
      <c r="P3014">
        <v>28.937007874015698</v>
      </c>
      <c r="Q3014">
        <v>0.105375961338142</v>
      </c>
    </row>
    <row r="3015" spans="1:17" hidden="1" x14ac:dyDescent="0.3">
      <c r="A3015" t="s">
        <v>6241</v>
      </c>
      <c r="B3015" t="s">
        <v>6242</v>
      </c>
      <c r="C3015" t="str">
        <f>IFERROR(VLOOKUP(Table1[[#This Row],[Ticker]],[1]!Table2[[Symbol]:[Industry]],2,FALSE),"-")</f>
        <v>-</v>
      </c>
      <c r="D3015" t="s">
        <v>561</v>
      </c>
      <c r="E3015">
        <v>94.248840000000001</v>
      </c>
      <c r="F3015">
        <v>81.2</v>
      </c>
      <c r="G3015">
        <v>8.4747392803442896</v>
      </c>
      <c r="H3015">
        <v>-4.6417905321607797</v>
      </c>
      <c r="I3015">
        <v>25.6295500483984</v>
      </c>
      <c r="J3015">
        <v>1.36371402480654</v>
      </c>
      <c r="K3015">
        <v>73.753926719124607</v>
      </c>
      <c r="M3015">
        <v>46.592314104795399</v>
      </c>
      <c r="N3015">
        <v>0.33042742276766801</v>
      </c>
      <c r="O3015">
        <v>20.689655172413701</v>
      </c>
      <c r="P3015">
        <v>76.138828633405595</v>
      </c>
    </row>
    <row r="3016" spans="1:17" hidden="1" x14ac:dyDescent="0.3">
      <c r="A3016" t="s">
        <v>6243</v>
      </c>
      <c r="B3016" t="s">
        <v>6244</v>
      </c>
      <c r="C3016" t="str">
        <f>IFERROR(VLOOKUP(Table1[[#This Row],[Ticker]],[1]!Table2[[Symbol]:[Industry]],2,FALSE),"-")</f>
        <v>-</v>
      </c>
      <c r="D3016" t="s">
        <v>359</v>
      </c>
      <c r="E3016">
        <v>94.195874160000002</v>
      </c>
      <c r="F3016">
        <v>100.26</v>
      </c>
      <c r="G3016">
        <v>203.233946239543</v>
      </c>
      <c r="H3016">
        <v>26.1134292033809</v>
      </c>
      <c r="I3016">
        <v>245.37048458234801</v>
      </c>
      <c r="J3016">
        <v>12.994561053883601</v>
      </c>
      <c r="K3016">
        <v>79.348771014503797</v>
      </c>
      <c r="L3016">
        <v>55.285205143326202</v>
      </c>
      <c r="M3016">
        <v>89.322498584302906</v>
      </c>
      <c r="N3016">
        <v>0.50254041570438801</v>
      </c>
      <c r="O3016">
        <v>0.73808098942749201</v>
      </c>
      <c r="P3016">
        <v>338.19930069930001</v>
      </c>
    </row>
    <row r="3017" spans="1:17" hidden="1" x14ac:dyDescent="0.3">
      <c r="A3017" t="s">
        <v>6245</v>
      </c>
      <c r="B3017" t="s">
        <v>6246</v>
      </c>
      <c r="C3017" t="str">
        <f>IFERROR(VLOOKUP(Table1[[#This Row],[Ticker]],[1]!Table2[[Symbol]:[Industry]],2,FALSE),"-")</f>
        <v>-</v>
      </c>
      <c r="D3017" t="s">
        <v>156</v>
      </c>
      <c r="E3017">
        <v>93.885155999999995</v>
      </c>
      <c r="F3017">
        <v>76.95</v>
      </c>
      <c r="G3017">
        <v>-19.927183328562901</v>
      </c>
      <c r="H3017">
        <v>-9.0697984217071301</v>
      </c>
      <c r="I3017">
        <v>-35.130379472951198</v>
      </c>
      <c r="J3017">
        <v>0.642180101502699</v>
      </c>
      <c r="K3017">
        <v>76.746629887236097</v>
      </c>
      <c r="L3017">
        <v>76.621705398804394</v>
      </c>
      <c r="M3017">
        <v>56.535993634791602</v>
      </c>
      <c r="N3017">
        <v>0.39792746113989602</v>
      </c>
      <c r="O3017">
        <v>53.346328784925198</v>
      </c>
      <c r="P3017">
        <v>29.873417721518901</v>
      </c>
    </row>
    <row r="3018" spans="1:17" hidden="1" x14ac:dyDescent="0.3">
      <c r="A3018" t="s">
        <v>6247</v>
      </c>
      <c r="B3018" t="s">
        <v>6248</v>
      </c>
      <c r="C3018" t="str">
        <f>IFERROR(VLOOKUP(Table1[[#This Row],[Ticker]],[1]!Table2[[Symbol]:[Industry]],2,FALSE),"-")</f>
        <v>-</v>
      </c>
      <c r="D3018" t="s">
        <v>156</v>
      </c>
      <c r="E3018">
        <v>93.806476195000002</v>
      </c>
      <c r="F3018">
        <v>1469.95</v>
      </c>
      <c r="G3018">
        <v>50.506208433049601</v>
      </c>
      <c r="H3018">
        <v>-11.206307876346701</v>
      </c>
      <c r="I3018">
        <v>-18.473379886516099</v>
      </c>
      <c r="J3018">
        <v>1.51274545716654</v>
      </c>
      <c r="K3018">
        <v>1492.70781846724</v>
      </c>
      <c r="L3018">
        <v>1393.3335792457401</v>
      </c>
      <c r="M3018">
        <v>44.1272765496253</v>
      </c>
      <c r="N3018">
        <v>0.52458085691475198</v>
      </c>
      <c r="O3018">
        <v>26.660770774516099</v>
      </c>
      <c r="P3018">
        <v>96.124082721814503</v>
      </c>
      <c r="Q3018">
        <v>0.119656341447008</v>
      </c>
    </row>
    <row r="3019" spans="1:17" hidden="1" x14ac:dyDescent="0.3">
      <c r="A3019" t="s">
        <v>6249</v>
      </c>
      <c r="B3019" t="s">
        <v>6250</v>
      </c>
      <c r="C3019" t="str">
        <f>IFERROR(VLOOKUP(Table1[[#This Row],[Ticker]],[1]!Table2[[Symbol]:[Industry]],2,FALSE),"-")</f>
        <v>-</v>
      </c>
      <c r="D3019" t="s">
        <v>2805</v>
      </c>
      <c r="E3019">
        <v>93.757607824999994</v>
      </c>
      <c r="F3019">
        <v>6.17</v>
      </c>
      <c r="G3019">
        <v>58.254001340426498</v>
      </c>
      <c r="H3019">
        <v>9.6875631801774293</v>
      </c>
      <c r="I3019">
        <v>23.803480789680702</v>
      </c>
      <c r="J3019">
        <v>-8.8355319300554793</v>
      </c>
      <c r="K3019">
        <v>6.41533256969955</v>
      </c>
      <c r="L3019">
        <v>5.2734620773388396</v>
      </c>
      <c r="M3019">
        <v>29.616242019971899</v>
      </c>
      <c r="N3019">
        <v>0.79580817073031496</v>
      </c>
      <c r="O3019">
        <v>35.332252836304697</v>
      </c>
      <c r="P3019">
        <v>105.666666666666</v>
      </c>
      <c r="Q3019">
        <v>7.8203808556179005E-2</v>
      </c>
    </row>
    <row r="3020" spans="1:17" hidden="1" x14ac:dyDescent="0.3">
      <c r="A3020" t="s">
        <v>6251</v>
      </c>
      <c r="B3020" t="s">
        <v>6252</v>
      </c>
      <c r="C3020" t="str">
        <f>IFERROR(VLOOKUP(Table1[[#This Row],[Ticker]],[1]!Table2[[Symbol]:[Industry]],2,FALSE),"-")</f>
        <v>-</v>
      </c>
      <c r="D3020" t="s">
        <v>528</v>
      </c>
      <c r="E3020">
        <v>93.685669000000004</v>
      </c>
      <c r="F3020">
        <v>37.450000000000003</v>
      </c>
      <c r="G3020">
        <v>43.2834038189173</v>
      </c>
      <c r="H3020">
        <v>1.23871850240867</v>
      </c>
      <c r="I3020">
        <v>-0.67581685776109102</v>
      </c>
      <c r="J3020">
        <v>3.3334245805881699</v>
      </c>
      <c r="K3020">
        <v>39.197168653813598</v>
      </c>
      <c r="L3020">
        <v>34.336742936473001</v>
      </c>
      <c r="M3020">
        <v>39.838760897469903</v>
      </c>
      <c r="N3020">
        <v>1.3503380933428</v>
      </c>
      <c r="O3020">
        <v>25.2069425901201</v>
      </c>
      <c r="P3020">
        <v>107.479224376731</v>
      </c>
      <c r="Q3020">
        <v>7.2523656677754997E-2</v>
      </c>
    </row>
    <row r="3021" spans="1:17" hidden="1" x14ac:dyDescent="0.3">
      <c r="A3021" t="s">
        <v>6253</v>
      </c>
      <c r="B3021" t="s">
        <v>6254</v>
      </c>
      <c r="C3021" t="str">
        <f>IFERROR(VLOOKUP(Table1[[#This Row],[Ticker]],[1]!Table2[[Symbol]:[Industry]],2,FALSE),"-")</f>
        <v>-</v>
      </c>
      <c r="D3021" t="s">
        <v>1374</v>
      </c>
      <c r="E3021">
        <v>93.621975000000006</v>
      </c>
      <c r="F3021">
        <v>189.25</v>
      </c>
      <c r="G3021">
        <v>-56.8848659967719</v>
      </c>
      <c r="H3021">
        <v>-15.5018546708103</v>
      </c>
      <c r="I3021">
        <v>-39.730055228717802</v>
      </c>
      <c r="J3021">
        <v>-9.1981299760166806</v>
      </c>
      <c r="M3021">
        <v>25.3073791131267</v>
      </c>
      <c r="O3021">
        <v>37.040951122853301</v>
      </c>
      <c r="P3021">
        <v>6.92090395480224</v>
      </c>
    </row>
    <row r="3022" spans="1:17" hidden="1" x14ac:dyDescent="0.3">
      <c r="A3022" t="s">
        <v>6255</v>
      </c>
      <c r="B3022" t="s">
        <v>6256</v>
      </c>
      <c r="C3022" t="str">
        <f>IFERROR(VLOOKUP(Table1[[#This Row],[Ticker]],[1]!Table2[[Symbol]:[Industry]],2,FALSE),"-")</f>
        <v>-</v>
      </c>
      <c r="D3022" t="s">
        <v>632</v>
      </c>
      <c r="E3022">
        <v>93.483500000000006</v>
      </c>
      <c r="F3022">
        <v>7.39</v>
      </c>
      <c r="G3022">
        <v>-45.878482029861601</v>
      </c>
      <c r="H3022">
        <v>-5.6715300234387298</v>
      </c>
      <c r="I3022">
        <v>-28.243801131937399</v>
      </c>
      <c r="J3022">
        <v>-4.9753637581464103</v>
      </c>
      <c r="K3022">
        <v>7.2752618207416102</v>
      </c>
      <c r="L3022">
        <v>8.5277126136729198</v>
      </c>
      <c r="M3022">
        <v>52.4675592944659</v>
      </c>
      <c r="N3022">
        <v>0.69844342886595301</v>
      </c>
      <c r="O3022">
        <v>47.496617050067599</v>
      </c>
      <c r="P3022">
        <v>27.413793103448199</v>
      </c>
      <c r="Q3022">
        <v>-0.19696874012883001</v>
      </c>
    </row>
    <row r="3023" spans="1:17" hidden="1" x14ac:dyDescent="0.3">
      <c r="A3023" t="s">
        <v>6257</v>
      </c>
      <c r="B3023" t="s">
        <v>6258</v>
      </c>
      <c r="C3023" t="str">
        <f>IFERROR(VLOOKUP(Table1[[#This Row],[Ticker]],[1]!Table2[[Symbol]:[Industry]],2,FALSE),"-")</f>
        <v>-</v>
      </c>
      <c r="E3023">
        <v>93.474999999999994</v>
      </c>
      <c r="F3023">
        <v>186.95</v>
      </c>
      <c r="G3023">
        <v>157.75962985825001</v>
      </c>
      <c r="H3023">
        <v>-2.4171373572813599</v>
      </c>
      <c r="I3023">
        <v>31.106748318611999</v>
      </c>
      <c r="J3023">
        <v>12.9450672406103</v>
      </c>
      <c r="K3023">
        <v>175.324138752615</v>
      </c>
      <c r="L3023">
        <v>141.73917317952601</v>
      </c>
      <c r="M3023">
        <v>62.0832721590482</v>
      </c>
      <c r="N3023">
        <v>1.1601245954888599</v>
      </c>
      <c r="O3023">
        <v>10.0561647499331</v>
      </c>
      <c r="P3023">
        <v>188.725868725868</v>
      </c>
      <c r="Q3023">
        <v>0.12362152639117099</v>
      </c>
    </row>
    <row r="3024" spans="1:17" hidden="1" x14ac:dyDescent="0.3">
      <c r="A3024" t="s">
        <v>6259</v>
      </c>
      <c r="B3024" t="s">
        <v>6260</v>
      </c>
      <c r="C3024" t="str">
        <f>IFERROR(VLOOKUP(Table1[[#This Row],[Ticker]],[1]!Table2[[Symbol]:[Industry]],2,FALSE),"-")</f>
        <v>-</v>
      </c>
      <c r="D3024" t="s">
        <v>993</v>
      </c>
      <c r="E3024">
        <v>93.13064</v>
      </c>
      <c r="F3024">
        <v>37.299999999999997</v>
      </c>
      <c r="G3024">
        <v>-51.246692586428402</v>
      </c>
      <c r="H3024">
        <v>-1.0034877853030399</v>
      </c>
      <c r="I3024">
        <v>-34.503878999562403</v>
      </c>
      <c r="J3024">
        <v>-2.7423405669229699</v>
      </c>
      <c r="K3024">
        <v>38.449488828258303</v>
      </c>
      <c r="L3024">
        <v>41.146304281817201</v>
      </c>
      <c r="M3024">
        <v>49.788222485231401</v>
      </c>
      <c r="N3024">
        <v>0.45187102847728799</v>
      </c>
      <c r="O3024">
        <v>55.227882037533497</v>
      </c>
      <c r="P3024">
        <v>16.018662519440099</v>
      </c>
    </row>
    <row r="3025" spans="1:17" hidden="1" x14ac:dyDescent="0.3">
      <c r="A3025" t="s">
        <v>6261</v>
      </c>
      <c r="B3025" t="s">
        <v>6262</v>
      </c>
      <c r="C3025" t="str">
        <f>IFERROR(VLOOKUP(Table1[[#This Row],[Ticker]],[1]!Table2[[Symbol]:[Industry]],2,FALSE),"-")</f>
        <v>-</v>
      </c>
      <c r="D3025" t="s">
        <v>473</v>
      </c>
      <c r="E3025">
        <v>93.069599999999994</v>
      </c>
      <c r="F3025">
        <v>306.14999999999998</v>
      </c>
      <c r="G3025">
        <v>8.0496506482709798</v>
      </c>
      <c r="H3025">
        <v>-4.9934677786728896</v>
      </c>
      <c r="I3025">
        <v>-0.78356142647747395</v>
      </c>
      <c r="J3025">
        <v>-0.45781989849730398</v>
      </c>
      <c r="K3025">
        <v>306.63064317982298</v>
      </c>
      <c r="L3025">
        <v>277.72830320438402</v>
      </c>
      <c r="M3025">
        <v>49.034808204497502</v>
      </c>
      <c r="N3025">
        <v>0.42496562651741598</v>
      </c>
      <c r="O3025">
        <v>20.6761391474767</v>
      </c>
      <c r="P3025">
        <v>54.621212121212103</v>
      </c>
      <c r="Q3025">
        <v>0.102530018578694</v>
      </c>
    </row>
    <row r="3026" spans="1:17" hidden="1" x14ac:dyDescent="0.3">
      <c r="A3026" t="s">
        <v>6263</v>
      </c>
      <c r="B3026" t="s">
        <v>6264</v>
      </c>
      <c r="C3026" t="str">
        <f>IFERROR(VLOOKUP(Table1[[#This Row],[Ticker]],[1]!Table2[[Symbol]:[Industry]],2,FALSE),"-")</f>
        <v>-</v>
      </c>
      <c r="D3026" t="s">
        <v>248</v>
      </c>
      <c r="E3026">
        <v>93.0017</v>
      </c>
      <c r="F3026">
        <v>14.33</v>
      </c>
      <c r="G3026">
        <v>66.0163064785134</v>
      </c>
      <c r="H3026">
        <v>-7.4523818110064397</v>
      </c>
      <c r="I3026">
        <v>56.8848548274878</v>
      </c>
      <c r="J3026">
        <v>3.9361194954420902</v>
      </c>
      <c r="K3026">
        <v>13.313176375327901</v>
      </c>
      <c r="L3026">
        <v>10.644661399188999</v>
      </c>
      <c r="M3026">
        <v>63.165170993108802</v>
      </c>
      <c r="N3026">
        <v>2.2026911369026498</v>
      </c>
      <c r="O3026">
        <v>4.67550593161201</v>
      </c>
      <c r="P3026">
        <v>135.729560783023</v>
      </c>
    </row>
    <row r="3027" spans="1:17" hidden="1" x14ac:dyDescent="0.3">
      <c r="A3027" t="s">
        <v>6265</v>
      </c>
      <c r="B3027" t="s">
        <v>6266</v>
      </c>
      <c r="C3027" t="str">
        <f>IFERROR(VLOOKUP(Table1[[#This Row],[Ticker]],[1]!Table2[[Symbol]:[Industry]],2,FALSE),"-")</f>
        <v>-</v>
      </c>
      <c r="D3027" t="s">
        <v>101</v>
      </c>
      <c r="E3027">
        <v>92.887974</v>
      </c>
      <c r="F3027">
        <v>47.55</v>
      </c>
      <c r="G3027">
        <v>47.569618377193898</v>
      </c>
      <c r="H3027">
        <v>-10.9106172423609</v>
      </c>
      <c r="I3027">
        <v>-50.093965713899202</v>
      </c>
      <c r="J3027">
        <v>-0.67513680472591997</v>
      </c>
      <c r="K3027">
        <v>51.374410773878502</v>
      </c>
      <c r="L3027">
        <v>50.896650008831003</v>
      </c>
      <c r="M3027">
        <v>47.9133557272704</v>
      </c>
      <c r="N3027">
        <v>0.46177543575192498</v>
      </c>
      <c r="O3027">
        <v>78.128286014721297</v>
      </c>
      <c r="P3027">
        <v>108.09628008752701</v>
      </c>
      <c r="Q3027">
        <v>7.0151251089015002E-2</v>
      </c>
    </row>
    <row r="3028" spans="1:17" hidden="1" x14ac:dyDescent="0.3">
      <c r="A3028" t="s">
        <v>6267</v>
      </c>
      <c r="B3028" t="s">
        <v>6268</v>
      </c>
      <c r="C3028" t="str">
        <f>IFERROR(VLOOKUP(Table1[[#This Row],[Ticker]],[1]!Table2[[Symbol]:[Industry]],2,FALSE),"-")</f>
        <v>-</v>
      </c>
      <c r="D3028" t="s">
        <v>21</v>
      </c>
      <c r="E3028">
        <v>92.863136249999997</v>
      </c>
      <c r="F3028">
        <v>74.22</v>
      </c>
      <c r="G3028">
        <v>49.419607561706101</v>
      </c>
      <c r="H3028">
        <v>-7.9614650883738003</v>
      </c>
      <c r="I3028">
        <v>9.4718955170925607</v>
      </c>
      <c r="J3028">
        <v>-2.2783464015211301</v>
      </c>
      <c r="K3028">
        <v>74.790712323209902</v>
      </c>
      <c r="L3028">
        <v>63.339863605429898</v>
      </c>
      <c r="M3028">
        <v>42.859325367140201</v>
      </c>
      <c r="N3028">
        <v>0.103118835273851</v>
      </c>
      <c r="O3028">
        <v>38.102937213689003</v>
      </c>
      <c r="P3028">
        <v>87.187894073139901</v>
      </c>
      <c r="Q3028">
        <v>4.1504003292012003E-2</v>
      </c>
    </row>
    <row r="3029" spans="1:17" hidden="1" x14ac:dyDescent="0.3">
      <c r="A3029" t="s">
        <v>6269</v>
      </c>
      <c r="B3029" t="s">
        <v>6270</v>
      </c>
      <c r="C3029" t="str">
        <f>IFERROR(VLOOKUP(Table1[[#This Row],[Ticker]],[1]!Table2[[Symbol]:[Industry]],2,FALSE),"-")</f>
        <v>-</v>
      </c>
      <c r="D3029" t="s">
        <v>561</v>
      </c>
      <c r="E3029">
        <v>92.788143599999998</v>
      </c>
      <c r="F3029">
        <v>174.05</v>
      </c>
      <c r="G3029">
        <v>65.706042995674593</v>
      </c>
      <c r="H3029">
        <v>-10.4147214454054</v>
      </c>
      <c r="I3029">
        <v>-13.9771776816497</v>
      </c>
      <c r="K3029">
        <v>152.87892291945499</v>
      </c>
      <c r="M3029">
        <v>4.1647139559229798</v>
      </c>
      <c r="N3029">
        <v>0.86666666666666603</v>
      </c>
      <c r="O3029">
        <v>16.546969261706401</v>
      </c>
      <c r="P3029">
        <v>95.561797752808999</v>
      </c>
    </row>
    <row r="3030" spans="1:17" hidden="1" x14ac:dyDescent="0.3">
      <c r="A3030" t="s">
        <v>6271</v>
      </c>
      <c r="B3030" t="s">
        <v>6272</v>
      </c>
      <c r="C3030" t="str">
        <f>IFERROR(VLOOKUP(Table1[[#This Row],[Ticker]],[1]!Table2[[Symbol]:[Industry]],2,FALSE),"-")</f>
        <v>-</v>
      </c>
      <c r="D3030" t="s">
        <v>785</v>
      </c>
      <c r="E3030">
        <v>92.652959999999993</v>
      </c>
      <c r="F3030">
        <v>89.78</v>
      </c>
      <c r="G3030">
        <v>25.070906157447101</v>
      </c>
      <c r="H3030">
        <v>-4.25070474447267</v>
      </c>
      <c r="I3030">
        <v>25.4221329339966</v>
      </c>
      <c r="J3030">
        <v>-2.0428666963453299</v>
      </c>
      <c r="K3030">
        <v>81.671270069904494</v>
      </c>
      <c r="L3030">
        <v>64.005709686777095</v>
      </c>
      <c r="M3030">
        <v>42.369049310941598</v>
      </c>
      <c r="N3030">
        <v>0.36578742709539502</v>
      </c>
      <c r="O3030">
        <v>25.918912898195501</v>
      </c>
      <c r="P3030">
        <v>94.750542299349206</v>
      </c>
    </row>
    <row r="3031" spans="1:17" hidden="1" x14ac:dyDescent="0.3">
      <c r="A3031" t="s">
        <v>6273</v>
      </c>
      <c r="B3031" t="s">
        <v>6274</v>
      </c>
      <c r="C3031" t="str">
        <f>IFERROR(VLOOKUP(Table1[[#This Row],[Ticker]],[1]!Table2[[Symbol]:[Industry]],2,FALSE),"-")</f>
        <v>-</v>
      </c>
      <c r="D3031" t="s">
        <v>306</v>
      </c>
      <c r="E3031">
        <v>92.647184999999993</v>
      </c>
      <c r="F3031">
        <v>41.9</v>
      </c>
      <c r="G3031">
        <v>60.512259781711499</v>
      </c>
      <c r="H3031">
        <v>7.6604814765117002</v>
      </c>
      <c r="I3031">
        <v>-3.9545126368871801</v>
      </c>
      <c r="J3031">
        <v>-8.3186521406040903</v>
      </c>
      <c r="K3031">
        <v>37.305686693876098</v>
      </c>
      <c r="L3031">
        <v>31.081093321677798</v>
      </c>
      <c r="M3031">
        <v>45.658654202455999</v>
      </c>
      <c r="N3031">
        <v>1.44694085657635</v>
      </c>
      <c r="O3031">
        <v>11.9093078758949</v>
      </c>
      <c r="P3031">
        <v>114.322250639386</v>
      </c>
      <c r="Q3031">
        <v>6.7294973198843006E-2</v>
      </c>
    </row>
    <row r="3032" spans="1:17" hidden="1" x14ac:dyDescent="0.3">
      <c r="A3032" t="s">
        <v>6275</v>
      </c>
      <c r="B3032" t="s">
        <v>6276</v>
      </c>
      <c r="C3032" t="str">
        <f>IFERROR(VLOOKUP(Table1[[#This Row],[Ticker]],[1]!Table2[[Symbol]:[Industry]],2,FALSE),"-")</f>
        <v>-</v>
      </c>
      <c r="D3032" t="s">
        <v>1616</v>
      </c>
      <c r="E3032">
        <v>92.647098</v>
      </c>
      <c r="F3032">
        <v>54.54</v>
      </c>
      <c r="G3032">
        <v>-14.792463617893899</v>
      </c>
      <c r="H3032">
        <v>1.1737723003502301</v>
      </c>
      <c r="I3032">
        <v>2.3623471501602298</v>
      </c>
      <c r="J3032">
        <v>-1.20007855059201</v>
      </c>
      <c r="K3032">
        <v>52.886320433108601</v>
      </c>
      <c r="M3032">
        <v>51.402721429984702</v>
      </c>
      <c r="N3032">
        <v>0.41145610278372502</v>
      </c>
      <c r="O3032">
        <v>15.5115511551155</v>
      </c>
      <c r="P3032">
        <v>20.9312638580931</v>
      </c>
    </row>
    <row r="3033" spans="1:17" hidden="1" x14ac:dyDescent="0.3">
      <c r="A3033" t="s">
        <v>6277</v>
      </c>
      <c r="B3033" t="s">
        <v>6278</v>
      </c>
      <c r="C3033" t="str">
        <f>IFERROR(VLOOKUP(Table1[[#This Row],[Ticker]],[1]!Table2[[Symbol]:[Industry]],2,FALSE),"-")</f>
        <v>-</v>
      </c>
      <c r="D3033" t="s">
        <v>1906</v>
      </c>
      <c r="E3033">
        <v>92.437707888000006</v>
      </c>
      <c r="F3033">
        <v>1.06</v>
      </c>
      <c r="G3033">
        <v>-5.1498724041932196</v>
      </c>
      <c r="H3033">
        <v>23.073058721150002</v>
      </c>
      <c r="I3033">
        <v>19.799056010919699</v>
      </c>
      <c r="J3033">
        <v>4.8312957477612004</v>
      </c>
      <c r="K3033">
        <v>0.84890474574886099</v>
      </c>
      <c r="L3033">
        <v>0.84611647272636403</v>
      </c>
      <c r="M3033">
        <v>99.962099958691695</v>
      </c>
      <c r="N3033">
        <v>0.35135818351797898</v>
      </c>
      <c r="O3033">
        <v>8.4905660377358299</v>
      </c>
      <c r="P3033">
        <v>112</v>
      </c>
      <c r="Q3033">
        <v>1.8942428742785001E-2</v>
      </c>
    </row>
    <row r="3034" spans="1:17" hidden="1" x14ac:dyDescent="0.3">
      <c r="A3034" t="s">
        <v>6279</v>
      </c>
      <c r="B3034" t="s">
        <v>6280</v>
      </c>
      <c r="C3034" t="str">
        <f>IFERROR(VLOOKUP(Table1[[#This Row],[Ticker]],[1]!Table2[[Symbol]:[Industry]],2,FALSE),"-")</f>
        <v>-</v>
      </c>
      <c r="D3034" t="s">
        <v>1479</v>
      </c>
      <c r="E3034">
        <v>92.335499999999996</v>
      </c>
      <c r="F3034">
        <v>60.35</v>
      </c>
      <c r="G3034">
        <v>-11.869439996625999</v>
      </c>
      <c r="H3034">
        <v>-4.3416853167587801</v>
      </c>
      <c r="I3034">
        <v>-0.52622279948918804</v>
      </c>
      <c r="J3034">
        <v>3.62717063180573</v>
      </c>
      <c r="K3034">
        <v>57.882965482762202</v>
      </c>
      <c r="L3034">
        <v>54.532314790286897</v>
      </c>
      <c r="M3034">
        <v>58.078791789589303</v>
      </c>
      <c r="N3034">
        <v>1.3274727650210001</v>
      </c>
      <c r="O3034">
        <v>14.830157415078601</v>
      </c>
      <c r="P3034">
        <v>46.836982968369803</v>
      </c>
      <c r="Q3034">
        <v>-3.1260883207802001E-2</v>
      </c>
    </row>
    <row r="3035" spans="1:17" hidden="1" x14ac:dyDescent="0.3">
      <c r="A3035" t="s">
        <v>6281</v>
      </c>
      <c r="B3035" t="s">
        <v>6282</v>
      </c>
      <c r="C3035" t="str">
        <f>IFERROR(VLOOKUP(Table1[[#This Row],[Ticker]],[1]!Table2[[Symbol]:[Industry]],2,FALSE),"-")</f>
        <v>-</v>
      </c>
      <c r="D3035" t="s">
        <v>46</v>
      </c>
      <c r="E3035">
        <v>92.289723960000003</v>
      </c>
      <c r="F3035">
        <v>17.95</v>
      </c>
      <c r="G3035">
        <v>27.600385593742701</v>
      </c>
      <c r="H3035">
        <v>-11.5324849888713</v>
      </c>
      <c r="I3035">
        <v>-6.9260471122387797</v>
      </c>
      <c r="J3035">
        <v>-8.8684728194594893</v>
      </c>
      <c r="K3035">
        <v>19.900396172265701</v>
      </c>
      <c r="L3035">
        <v>17.4455971397878</v>
      </c>
      <c r="M3035">
        <v>31.973197821772299</v>
      </c>
      <c r="N3035">
        <v>0.63319172182361805</v>
      </c>
      <c r="O3035">
        <v>37.548746518105801</v>
      </c>
      <c r="P3035">
        <v>76.326129666011695</v>
      </c>
      <c r="Q3035">
        <v>0.12265257660409699</v>
      </c>
    </row>
    <row r="3036" spans="1:17" hidden="1" x14ac:dyDescent="0.3">
      <c r="A3036" t="s">
        <v>6283</v>
      </c>
      <c r="B3036" t="s">
        <v>6284</v>
      </c>
      <c r="C3036" t="str">
        <f>IFERROR(VLOOKUP(Table1[[#This Row],[Ticker]],[1]!Table2[[Symbol]:[Industry]],2,FALSE),"-")</f>
        <v>-</v>
      </c>
      <c r="D3036" t="s">
        <v>306</v>
      </c>
      <c r="E3036">
        <v>92.255240000000001</v>
      </c>
      <c r="F3036">
        <v>84.7</v>
      </c>
      <c r="G3036">
        <v>-18.773787544019601</v>
      </c>
      <c r="H3036">
        <v>3.4727952844463998</v>
      </c>
      <c r="I3036">
        <v>-24.746634539443701</v>
      </c>
      <c r="J3036">
        <v>4.9626787730743303</v>
      </c>
      <c r="K3036">
        <v>83.316386882657994</v>
      </c>
      <c r="L3036">
        <v>87.958813193024497</v>
      </c>
      <c r="M3036">
        <v>55.822806282806098</v>
      </c>
      <c r="N3036">
        <v>1.16623794212218</v>
      </c>
      <c r="O3036">
        <v>47.166469893742601</v>
      </c>
      <c r="P3036">
        <v>20.741268709907299</v>
      </c>
    </row>
    <row r="3037" spans="1:17" hidden="1" x14ac:dyDescent="0.3">
      <c r="A3037" t="s">
        <v>6285</v>
      </c>
      <c r="B3037" t="s">
        <v>6286</v>
      </c>
      <c r="C3037" t="str">
        <f>IFERROR(VLOOKUP(Table1[[#This Row],[Ticker]],[1]!Table2[[Symbol]:[Industry]],2,FALSE),"-")</f>
        <v>-</v>
      </c>
      <c r="D3037" t="s">
        <v>6287</v>
      </c>
      <c r="E3037">
        <v>92.017022999999995</v>
      </c>
      <c r="F3037">
        <v>1.41</v>
      </c>
      <c r="G3037">
        <v>50.913476012096297</v>
      </c>
      <c r="H3037">
        <v>-8.7364650883738104</v>
      </c>
      <c r="I3037">
        <v>4.7990560109197196</v>
      </c>
      <c r="J3037">
        <v>0.93106899039156898</v>
      </c>
      <c r="K3037">
        <v>1.32823154634737</v>
      </c>
      <c r="L3037">
        <v>1.1868280884267799</v>
      </c>
      <c r="M3037">
        <v>70.436481887267107</v>
      </c>
      <c r="N3037">
        <v>0.42049751883158298</v>
      </c>
      <c r="O3037">
        <v>31.205673758865199</v>
      </c>
      <c r="P3037">
        <v>107.35294117647</v>
      </c>
      <c r="Q3037">
        <v>7.6728975272008004E-2</v>
      </c>
    </row>
    <row r="3038" spans="1:17" hidden="1" x14ac:dyDescent="0.3">
      <c r="A3038" t="s">
        <v>6288</v>
      </c>
      <c r="B3038" t="s">
        <v>6289</v>
      </c>
      <c r="C3038" t="str">
        <f>IFERROR(VLOOKUP(Table1[[#This Row],[Ticker]],[1]!Table2[[Symbol]:[Industry]],2,FALSE),"-")</f>
        <v>-</v>
      </c>
      <c r="D3038" t="s">
        <v>971</v>
      </c>
      <c r="E3038">
        <v>92</v>
      </c>
      <c r="F3038">
        <v>160</v>
      </c>
      <c r="G3038">
        <v>-48.056163755089401</v>
      </c>
      <c r="H3038">
        <v>10.684147724996601</v>
      </c>
      <c r="I3038">
        <v>-15.5546173345568</v>
      </c>
      <c r="J3038">
        <v>2.1348325470963201</v>
      </c>
      <c r="K3038">
        <v>149.436383508174</v>
      </c>
      <c r="L3038">
        <v>166.79722583621401</v>
      </c>
      <c r="M3038">
        <v>61.248402851321501</v>
      </c>
      <c r="N3038">
        <v>1.49510363904156</v>
      </c>
      <c r="O3038">
        <v>31.25</v>
      </c>
      <c r="P3038">
        <v>22.044241037376</v>
      </c>
      <c r="Q3038">
        <v>0.184407813171553</v>
      </c>
    </row>
    <row r="3039" spans="1:17" hidden="1" x14ac:dyDescent="0.3">
      <c r="A3039" t="s">
        <v>6290</v>
      </c>
      <c r="B3039" t="s">
        <v>6291</v>
      </c>
      <c r="C3039" t="str">
        <f>IFERROR(VLOOKUP(Table1[[#This Row],[Ticker]],[1]!Table2[[Symbol]:[Industry]],2,FALSE),"-")</f>
        <v>-</v>
      </c>
      <c r="D3039" t="s">
        <v>127</v>
      </c>
      <c r="E3039">
        <v>91.933827241999893</v>
      </c>
      <c r="F3039">
        <v>32.33</v>
      </c>
      <c r="G3039">
        <v>-12.548062449442099</v>
      </c>
      <c r="H3039">
        <v>10.1421959994923</v>
      </c>
      <c r="I3039">
        <v>-12.6390436486284</v>
      </c>
      <c r="J3039">
        <v>2.9369686954063301</v>
      </c>
      <c r="K3039">
        <v>29.684800159836801</v>
      </c>
      <c r="L3039">
        <v>29.988441603924901</v>
      </c>
      <c r="M3039">
        <v>69.442477224388796</v>
      </c>
      <c r="N3039">
        <v>1.68117915407505</v>
      </c>
      <c r="O3039">
        <v>35.137643055985102</v>
      </c>
      <c r="P3039">
        <v>29.061876247504902</v>
      </c>
      <c r="Q3039">
        <v>4.6540988742507998E-2</v>
      </c>
    </row>
    <row r="3040" spans="1:17" hidden="1" x14ac:dyDescent="0.3">
      <c r="A3040" t="s">
        <v>6292</v>
      </c>
      <c r="B3040" t="s">
        <v>6293</v>
      </c>
      <c r="C3040" t="str">
        <f>IFERROR(VLOOKUP(Table1[[#This Row],[Ticker]],[1]!Table2[[Symbol]:[Industry]],2,FALSE),"-")</f>
        <v>-</v>
      </c>
      <c r="D3040" t="s">
        <v>1092</v>
      </c>
      <c r="E3040">
        <v>91.930507500000004</v>
      </c>
      <c r="F3040">
        <v>79.95</v>
      </c>
      <c r="G3040">
        <v>3.6166993330158399</v>
      </c>
      <c r="H3040">
        <v>31.949619054020999</v>
      </c>
      <c r="I3040">
        <v>11.060665918040399</v>
      </c>
      <c r="J3040">
        <v>22.951271010593601</v>
      </c>
      <c r="K3040">
        <v>64.640516593017097</v>
      </c>
      <c r="L3040">
        <v>61.071520861124803</v>
      </c>
      <c r="M3040">
        <v>72.662577317968299</v>
      </c>
      <c r="N3040">
        <v>1.9556514913657701</v>
      </c>
      <c r="O3040">
        <v>4.6904315196998096</v>
      </c>
      <c r="P3040">
        <v>62.335025380710597</v>
      </c>
    </row>
    <row r="3041" spans="1:17" hidden="1" x14ac:dyDescent="0.3">
      <c r="A3041" t="s">
        <v>6294</v>
      </c>
      <c r="B3041" t="s">
        <v>6295</v>
      </c>
      <c r="C3041" t="str">
        <f>IFERROR(VLOOKUP(Table1[[#This Row],[Ticker]],[1]!Table2[[Symbol]:[Industry]],2,FALSE),"-")</f>
        <v>-</v>
      </c>
      <c r="D3041" t="s">
        <v>385</v>
      </c>
      <c r="E3041">
        <v>91.902563294999993</v>
      </c>
      <c r="F3041">
        <v>45.33</v>
      </c>
      <c r="G3041">
        <v>-0.71045561183527495</v>
      </c>
      <c r="H3041">
        <v>-4.6729730248817303</v>
      </c>
      <c r="I3041">
        <v>-15.217073021338299</v>
      </c>
      <c r="J3041">
        <v>1.6340168361965699</v>
      </c>
      <c r="K3041">
        <v>45.451719910586299</v>
      </c>
      <c r="L3041">
        <v>43.893339150420502</v>
      </c>
      <c r="M3041">
        <v>52.644237888320603</v>
      </c>
      <c r="N3041">
        <v>0.58191908016717098</v>
      </c>
      <c r="O3041">
        <v>45.047429958085097</v>
      </c>
      <c r="P3041">
        <v>37.363636363636303</v>
      </c>
      <c r="Q3041">
        <v>8.9017294946489994E-2</v>
      </c>
    </row>
    <row r="3042" spans="1:17" hidden="1" x14ac:dyDescent="0.3">
      <c r="A3042" t="s">
        <v>6296</v>
      </c>
      <c r="B3042" t="s">
        <v>6297</v>
      </c>
      <c r="C3042" t="str">
        <f>IFERROR(VLOOKUP(Table1[[#This Row],[Ticker]],[1]!Table2[[Symbol]:[Industry]],2,FALSE),"-")</f>
        <v>-</v>
      </c>
      <c r="D3042" t="s">
        <v>552</v>
      </c>
      <c r="E3042">
        <v>91.877505389999996</v>
      </c>
      <c r="F3042">
        <v>1.35</v>
      </c>
      <c r="G3042">
        <v>-4.6120572781428004</v>
      </c>
      <c r="H3042">
        <v>7.0760349116261798</v>
      </c>
      <c r="I3042">
        <v>-23.241160075514799</v>
      </c>
      <c r="J3042">
        <v>2.46824526440995</v>
      </c>
      <c r="K3042">
        <v>1.24306786284592</v>
      </c>
      <c r="L3042">
        <v>2.1003318337674299</v>
      </c>
      <c r="M3042">
        <v>58.046949709613898</v>
      </c>
      <c r="N3042">
        <v>3.4523379059958601</v>
      </c>
      <c r="O3042">
        <v>692.05582393988198</v>
      </c>
      <c r="P3042">
        <v>56.554621848739401</v>
      </c>
      <c r="Q3042">
        <v>6.4990799175626002E-2</v>
      </c>
    </row>
    <row r="3043" spans="1:17" hidden="1" x14ac:dyDescent="0.3">
      <c r="A3043" t="s">
        <v>6298</v>
      </c>
      <c r="B3043" t="s">
        <v>6299</v>
      </c>
      <c r="C3043" t="str">
        <f>IFERROR(VLOOKUP(Table1[[#This Row],[Ticker]],[1]!Table2[[Symbol]:[Industry]],2,FALSE),"-")</f>
        <v>-</v>
      </c>
      <c r="D3043" t="s">
        <v>139</v>
      </c>
      <c r="E3043">
        <v>91.831962750000002</v>
      </c>
      <c r="F3043">
        <v>22.83</v>
      </c>
      <c r="G3043">
        <v>78.257280794369606</v>
      </c>
      <c r="H3043">
        <v>-8.0911989364030497</v>
      </c>
      <c r="I3043">
        <v>8.1566526228837102</v>
      </c>
      <c r="J3043">
        <v>-6.76379004775103</v>
      </c>
      <c r="K3043">
        <v>24.314846778224499</v>
      </c>
      <c r="L3043">
        <v>20.412368859171998</v>
      </c>
      <c r="M3043">
        <v>35.900782751766599</v>
      </c>
      <c r="N3043">
        <v>0.50156206774712198</v>
      </c>
      <c r="O3043">
        <v>38.4143670608848</v>
      </c>
      <c r="P3043">
        <v>185.37499999999901</v>
      </c>
      <c r="Q3043">
        <v>6.7637651500886006E-2</v>
      </c>
    </row>
    <row r="3044" spans="1:17" hidden="1" x14ac:dyDescent="0.3">
      <c r="A3044" t="s">
        <v>6300</v>
      </c>
      <c r="B3044" t="s">
        <v>6301</v>
      </c>
      <c r="C3044" t="str">
        <f>IFERROR(VLOOKUP(Table1[[#This Row],[Ticker]],[1]!Table2[[Symbol]:[Industry]],2,FALSE),"-")</f>
        <v>-</v>
      </c>
      <c r="D3044" t="s">
        <v>3532</v>
      </c>
      <c r="E3044">
        <v>91.665000000000006</v>
      </c>
      <c r="F3044">
        <v>45</v>
      </c>
      <c r="G3044">
        <v>36.749206368374601</v>
      </c>
      <c r="H3044">
        <v>1.3043512381568001</v>
      </c>
      <c r="I3044">
        <v>-16.9562631380164</v>
      </c>
      <c r="J3044">
        <v>2.03835308275031</v>
      </c>
      <c r="K3044">
        <v>44.343524387207196</v>
      </c>
      <c r="L3044">
        <v>40.853476132178102</v>
      </c>
      <c r="M3044">
        <v>84.321342125773</v>
      </c>
      <c r="N3044">
        <v>0.23790322580645101</v>
      </c>
      <c r="O3044">
        <v>16.2222222222222</v>
      </c>
      <c r="P3044">
        <v>87.5</v>
      </c>
    </row>
    <row r="3045" spans="1:17" hidden="1" x14ac:dyDescent="0.3">
      <c r="A3045" t="s">
        <v>6302</v>
      </c>
      <c r="B3045" t="s">
        <v>6303</v>
      </c>
      <c r="C3045" t="str">
        <f>IFERROR(VLOOKUP(Table1[[#This Row],[Ticker]],[1]!Table2[[Symbol]:[Industry]],2,FALSE),"-")</f>
        <v>-</v>
      </c>
      <c r="D3045" t="s">
        <v>72</v>
      </c>
      <c r="E3045">
        <v>91.660799999999995</v>
      </c>
      <c r="F3045">
        <v>224</v>
      </c>
      <c r="G3045">
        <v>847.88322385482502</v>
      </c>
      <c r="H3045">
        <v>47.395622970331999</v>
      </c>
      <c r="I3045">
        <v>395.23556394742701</v>
      </c>
      <c r="J3045">
        <v>6.8939868412509702</v>
      </c>
      <c r="K3045">
        <v>153.289301537179</v>
      </c>
      <c r="L3045">
        <v>83.858974542341301</v>
      </c>
      <c r="M3045">
        <v>99.999850107138698</v>
      </c>
      <c r="N3045">
        <v>1.7497746124676301</v>
      </c>
      <c r="O3045">
        <v>1.09375</v>
      </c>
      <c r="P3045">
        <v>906.74157303370703</v>
      </c>
      <c r="Q3045">
        <v>0.219535931681582</v>
      </c>
    </row>
    <row r="3046" spans="1:17" hidden="1" x14ac:dyDescent="0.3">
      <c r="A3046" t="s">
        <v>6304</v>
      </c>
      <c r="B3046" t="s">
        <v>6305</v>
      </c>
      <c r="C3046" t="str">
        <f>IFERROR(VLOOKUP(Table1[[#This Row],[Ticker]],[1]!Table2[[Symbol]:[Industry]],2,FALSE),"-")</f>
        <v>-</v>
      </c>
      <c r="D3046" t="s">
        <v>303</v>
      </c>
      <c r="E3046">
        <v>91.624763999999999</v>
      </c>
      <c r="F3046">
        <v>46.2</v>
      </c>
      <c r="G3046">
        <v>17.700936395851802</v>
      </c>
      <c r="H3046">
        <v>-12.1992207811565</v>
      </c>
      <c r="I3046">
        <v>-7.1009439890802604</v>
      </c>
      <c r="J3046">
        <v>2.0421801015027001</v>
      </c>
      <c r="K3046">
        <v>45.290422990334498</v>
      </c>
      <c r="L3046">
        <v>41.086078655686102</v>
      </c>
      <c r="M3046">
        <v>58.255302412511099</v>
      </c>
      <c r="N3046">
        <v>0.24167550890481301</v>
      </c>
      <c r="O3046">
        <v>40.692640692640602</v>
      </c>
      <c r="P3046">
        <v>65</v>
      </c>
      <c r="Q3046">
        <v>5.1337266975054002E-2</v>
      </c>
    </row>
    <row r="3047" spans="1:17" hidden="1" x14ac:dyDescent="0.3">
      <c r="A3047" t="s">
        <v>6306</v>
      </c>
      <c r="B3047" t="s">
        <v>6307</v>
      </c>
      <c r="C3047" t="str">
        <f>IFERROR(VLOOKUP(Table1[[#This Row],[Ticker]],[1]!Table2[[Symbol]:[Industry]],2,FALSE),"-")</f>
        <v>-</v>
      </c>
      <c r="D3047" t="s">
        <v>262</v>
      </c>
      <c r="E3047">
        <v>91.519165049999998</v>
      </c>
      <c r="F3047">
        <v>37.770000000000003</v>
      </c>
      <c r="G3047">
        <v>23.680830608719202</v>
      </c>
      <c r="H3047">
        <v>9.3190904671817396</v>
      </c>
      <c r="I3047">
        <v>2.1014876218619798</v>
      </c>
      <c r="J3047">
        <v>-0.98735576347621301</v>
      </c>
      <c r="K3047">
        <v>38.375286538905499</v>
      </c>
      <c r="L3047">
        <v>35.262998931815801</v>
      </c>
      <c r="M3047">
        <v>39.076416164360602</v>
      </c>
      <c r="N3047">
        <v>0.63162237071751803</v>
      </c>
      <c r="O3047">
        <v>35.027799841143697</v>
      </c>
      <c r="P3047">
        <v>53.536585365853597</v>
      </c>
      <c r="Q3047">
        <v>6.4772426843518E-2</v>
      </c>
    </row>
    <row r="3048" spans="1:17" hidden="1" x14ac:dyDescent="0.3">
      <c r="A3048" t="s">
        <v>6308</v>
      </c>
      <c r="B3048" t="s">
        <v>6309</v>
      </c>
      <c r="C3048" t="str">
        <f>IFERROR(VLOOKUP(Table1[[#This Row],[Ticker]],[1]!Table2[[Symbol]:[Industry]],2,FALSE),"-")</f>
        <v>-</v>
      </c>
      <c r="D3048" t="s">
        <v>1560</v>
      </c>
      <c r="E3048">
        <v>91.442459999999997</v>
      </c>
      <c r="F3048">
        <v>27.07</v>
      </c>
      <c r="G3048">
        <v>-29.781817603714799</v>
      </c>
      <c r="H3048">
        <v>7.0990663313313904</v>
      </c>
      <c r="I3048">
        <v>-39.834187596078898</v>
      </c>
      <c r="J3048">
        <v>6.4190366170651396</v>
      </c>
      <c r="K3048">
        <v>26.339723128428901</v>
      </c>
      <c r="L3048">
        <v>27.623832579867699</v>
      </c>
      <c r="M3048">
        <v>57.673413690966697</v>
      </c>
      <c r="N3048">
        <v>1.59282418310425</v>
      </c>
      <c r="O3048">
        <v>57.000369412633901</v>
      </c>
      <c r="P3048">
        <v>23.045454545454501</v>
      </c>
      <c r="Q3048">
        <v>3.9503785835024001E-2</v>
      </c>
    </row>
    <row r="3049" spans="1:17" hidden="1" x14ac:dyDescent="0.3">
      <c r="A3049" t="s">
        <v>6310</v>
      </c>
      <c r="B3049" t="s">
        <v>6311</v>
      </c>
      <c r="C3049" t="str">
        <f>IFERROR(VLOOKUP(Table1[[#This Row],[Ticker]],[1]!Table2[[Symbol]:[Industry]],2,FALSE),"-")</f>
        <v>-</v>
      </c>
      <c r="E3049">
        <v>91.091556150000002</v>
      </c>
      <c r="F3049">
        <v>267.05</v>
      </c>
      <c r="G3049">
        <v>665.88322021306794</v>
      </c>
      <c r="H3049">
        <v>-8.5725306621442794</v>
      </c>
      <c r="I3049">
        <v>41.484968251104398</v>
      </c>
      <c r="J3049">
        <v>-8.2732842708776104</v>
      </c>
      <c r="K3049">
        <v>287.99749784854902</v>
      </c>
      <c r="L3049">
        <v>197.98896003351999</v>
      </c>
      <c r="M3049">
        <v>14.1921742178877</v>
      </c>
      <c r="N3049">
        <v>0.94326241134751698</v>
      </c>
      <c r="O3049">
        <v>30.537352555701101</v>
      </c>
      <c r="P3049">
        <v>695.73897497020198</v>
      </c>
      <c r="Q3049">
        <v>0.33159615972469397</v>
      </c>
    </row>
    <row r="3050" spans="1:17" hidden="1" x14ac:dyDescent="0.3">
      <c r="A3050" t="s">
        <v>6312</v>
      </c>
      <c r="B3050" t="s">
        <v>6313</v>
      </c>
      <c r="C3050" t="str">
        <f>IFERROR(VLOOKUP(Table1[[#This Row],[Ticker]],[1]!Table2[[Symbol]:[Industry]],2,FALSE),"-")</f>
        <v>-</v>
      </c>
      <c r="D3050" t="s">
        <v>743</v>
      </c>
      <c r="E3050">
        <v>90.884969691999999</v>
      </c>
      <c r="F3050">
        <v>43.17</v>
      </c>
      <c r="G3050">
        <v>3.7561301082323402</v>
      </c>
      <c r="H3050">
        <v>-3.24880245939219</v>
      </c>
      <c r="I3050">
        <v>0.66565264957519499</v>
      </c>
      <c r="J3050">
        <v>-1.19902978641378</v>
      </c>
      <c r="K3050">
        <v>43.3654091715416</v>
      </c>
      <c r="L3050">
        <v>40.151309436125203</v>
      </c>
      <c r="M3050">
        <v>59.271834326705303</v>
      </c>
      <c r="N3050">
        <v>1.64733903941228</v>
      </c>
      <c r="O3050">
        <v>8.6402594394255203</v>
      </c>
      <c r="P3050">
        <v>40.344603381014302</v>
      </c>
    </row>
    <row r="3051" spans="1:17" hidden="1" x14ac:dyDescent="0.3">
      <c r="A3051" t="s">
        <v>6314</v>
      </c>
      <c r="B3051" t="s">
        <v>6315</v>
      </c>
      <c r="C3051" t="str">
        <f>IFERROR(VLOOKUP(Table1[[#This Row],[Ticker]],[1]!Table2[[Symbol]:[Industry]],2,FALSE),"-")</f>
        <v>-</v>
      </c>
      <c r="D3051" t="s">
        <v>92</v>
      </c>
      <c r="E3051">
        <v>90.829679999999996</v>
      </c>
      <c r="F3051">
        <v>210.4</v>
      </c>
      <c r="G3051">
        <v>-39.166099584720598</v>
      </c>
      <c r="H3051">
        <v>-5.1001014520101604</v>
      </c>
      <c r="I3051">
        <v>-19.993299133385101</v>
      </c>
      <c r="J3051">
        <v>-1.29115323183063</v>
      </c>
      <c r="K3051">
        <v>219.97090376181501</v>
      </c>
      <c r="L3051">
        <v>221.44145078252299</v>
      </c>
      <c r="M3051">
        <v>38.068407777074597</v>
      </c>
      <c r="N3051">
        <v>0</v>
      </c>
      <c r="O3051">
        <v>25</v>
      </c>
      <c r="P3051">
        <v>0</v>
      </c>
    </row>
    <row r="3052" spans="1:17" hidden="1" x14ac:dyDescent="0.3">
      <c r="A3052" t="s">
        <v>6316</v>
      </c>
      <c r="B3052" t="s">
        <v>6317</v>
      </c>
      <c r="C3052" t="str">
        <f>IFERROR(VLOOKUP(Table1[[#This Row],[Ticker]],[1]!Table2[[Symbol]:[Industry]],2,FALSE),"-")</f>
        <v>-</v>
      </c>
      <c r="D3052" t="s">
        <v>139</v>
      </c>
      <c r="E3052">
        <v>90.514799999999994</v>
      </c>
      <c r="F3052">
        <v>83.81</v>
      </c>
      <c r="G3052">
        <v>-23.713404199890199</v>
      </c>
      <c r="H3052">
        <v>-5.9942554566457504</v>
      </c>
      <c r="I3052">
        <v>-32.083398779384197</v>
      </c>
      <c r="J3052">
        <v>-2.1919473529637399</v>
      </c>
      <c r="K3052">
        <v>87.335837719265896</v>
      </c>
      <c r="L3052">
        <v>84.629166700390599</v>
      </c>
      <c r="M3052">
        <v>40.867414149035397</v>
      </c>
      <c r="N3052">
        <v>0.32099037960082399</v>
      </c>
      <c r="O3052">
        <v>30.2350554826393</v>
      </c>
      <c r="P3052">
        <v>65.436241610738193</v>
      </c>
      <c r="Q3052">
        <v>0.15277273541800801</v>
      </c>
    </row>
    <row r="3053" spans="1:17" hidden="1" x14ac:dyDescent="0.3">
      <c r="A3053" t="s">
        <v>6318</v>
      </c>
      <c r="B3053" t="s">
        <v>6319</v>
      </c>
      <c r="C3053" t="str">
        <f>IFERROR(VLOOKUP(Table1[[#This Row],[Ticker]],[1]!Table2[[Symbol]:[Industry]],2,FALSE),"-")</f>
        <v>-</v>
      </c>
      <c r="D3053" t="s">
        <v>139</v>
      </c>
      <c r="E3053">
        <v>90.181414399999994</v>
      </c>
      <c r="F3053">
        <v>9149.9</v>
      </c>
      <c r="G3053">
        <v>150.94091860985299</v>
      </c>
      <c r="H3053">
        <v>60.422938226358397</v>
      </c>
      <c r="I3053">
        <v>96.296315033304296</v>
      </c>
      <c r="J3053">
        <v>38.639836162328798</v>
      </c>
      <c r="K3053">
        <v>6071.5356097854301</v>
      </c>
      <c r="L3053">
        <v>4780.0231396014997</v>
      </c>
      <c r="M3053">
        <v>80.057789245323207</v>
      </c>
      <c r="N3053">
        <v>2.2849525762624898</v>
      </c>
      <c r="O3053">
        <v>5.3246483568126504</v>
      </c>
      <c r="P3053">
        <v>181.44878498923401</v>
      </c>
      <c r="Q3053">
        <v>9.2819124144183002E-2</v>
      </c>
    </row>
    <row r="3054" spans="1:17" hidden="1" x14ac:dyDescent="0.3">
      <c r="A3054" t="s">
        <v>6320</v>
      </c>
      <c r="B3054" t="s">
        <v>6321</v>
      </c>
      <c r="C3054" t="str">
        <f>IFERROR(VLOOKUP(Table1[[#This Row],[Ticker]],[1]!Table2[[Symbol]:[Industry]],2,FALSE),"-")</f>
        <v>-</v>
      </c>
      <c r="D3054" t="s">
        <v>561</v>
      </c>
      <c r="E3054">
        <v>90.155975999999995</v>
      </c>
      <c r="F3054">
        <v>111</v>
      </c>
      <c r="G3054">
        <v>4.44551566028845</v>
      </c>
      <c r="H3054">
        <v>2.0413126894039699</v>
      </c>
      <c r="I3054">
        <v>-37.446706700944603</v>
      </c>
      <c r="J3054">
        <v>5.4396159989385904</v>
      </c>
      <c r="K3054">
        <v>110.386529063842</v>
      </c>
      <c r="L3054">
        <v>108.627285466576</v>
      </c>
      <c r="M3054">
        <v>57.483791240643498</v>
      </c>
      <c r="N3054">
        <v>0.51249999999999996</v>
      </c>
      <c r="O3054">
        <v>43.558558558558502</v>
      </c>
      <c r="P3054">
        <v>40.151515151515099</v>
      </c>
      <c r="Q3054">
        <v>2.2123724160516001E-2</v>
      </c>
    </row>
    <row r="3055" spans="1:17" hidden="1" x14ac:dyDescent="0.3">
      <c r="A3055" t="s">
        <v>6322</v>
      </c>
      <c r="B3055" t="s">
        <v>6323</v>
      </c>
      <c r="C3055" t="str">
        <f>IFERROR(VLOOKUP(Table1[[#This Row],[Ticker]],[1]!Table2[[Symbol]:[Industry]],2,FALSE),"-")</f>
        <v>-</v>
      </c>
      <c r="D3055" t="s">
        <v>306</v>
      </c>
      <c r="E3055">
        <v>90.043182779999995</v>
      </c>
      <c r="F3055">
        <v>37.65</v>
      </c>
      <c r="G3055">
        <v>-68.235460158116396</v>
      </c>
      <c r="H3055">
        <v>4.8912405393318297</v>
      </c>
      <c r="I3055">
        <v>-19.160571318272801</v>
      </c>
      <c r="J3055">
        <v>8.4539742044512192</v>
      </c>
      <c r="K3055">
        <v>35.7139058852486</v>
      </c>
      <c r="L3055">
        <v>42.427666091185799</v>
      </c>
      <c r="M3055">
        <v>76.435819963650701</v>
      </c>
      <c r="N3055">
        <v>0.78674803836094098</v>
      </c>
      <c r="O3055">
        <v>67.330677290836604</v>
      </c>
      <c r="P3055">
        <v>21.061093247588399</v>
      </c>
    </row>
    <row r="3056" spans="1:17" hidden="1" x14ac:dyDescent="0.3">
      <c r="A3056" t="s">
        <v>6324</v>
      </c>
      <c r="B3056" t="s">
        <v>6325</v>
      </c>
      <c r="C3056" t="str">
        <f>IFERROR(VLOOKUP(Table1[[#This Row],[Ticker]],[1]!Table2[[Symbol]:[Industry]],2,FALSE),"-")</f>
        <v>-</v>
      </c>
      <c r="D3056" t="s">
        <v>971</v>
      </c>
      <c r="E3056">
        <v>90.040112544999999</v>
      </c>
      <c r="F3056">
        <v>55.15</v>
      </c>
      <c r="G3056">
        <v>-53.470713205887797</v>
      </c>
      <c r="H3056">
        <v>-0.92567984712498796</v>
      </c>
      <c r="I3056">
        <v>-30.997240285376499</v>
      </c>
      <c r="J3056">
        <v>-4.3552464076321802E-2</v>
      </c>
      <c r="K3056">
        <v>53.530342880147202</v>
      </c>
      <c r="M3056">
        <v>70.024375469667305</v>
      </c>
      <c r="N3056">
        <v>0.91980676328502398</v>
      </c>
      <c r="O3056">
        <v>46.328195829555703</v>
      </c>
      <c r="P3056">
        <v>14.4190871369294</v>
      </c>
    </row>
    <row r="3057" spans="1:17" hidden="1" x14ac:dyDescent="0.3">
      <c r="A3057" t="s">
        <v>6326</v>
      </c>
      <c r="B3057" t="s">
        <v>6327</v>
      </c>
      <c r="C3057" t="str">
        <f>IFERROR(VLOOKUP(Table1[[#This Row],[Ticker]],[1]!Table2[[Symbol]:[Industry]],2,FALSE),"-")</f>
        <v>-</v>
      </c>
      <c r="D3057" t="s">
        <v>632</v>
      </c>
      <c r="E3057">
        <v>89.992999999999995</v>
      </c>
      <c r="F3057">
        <v>145.15</v>
      </c>
      <c r="G3057">
        <v>96.269809972574294</v>
      </c>
      <c r="H3057">
        <v>4.2617624904989198</v>
      </c>
      <c r="I3057">
        <v>80.909833655310806</v>
      </c>
      <c r="J3057">
        <v>-8.9882551327343396</v>
      </c>
      <c r="K3057">
        <v>153.852062661524</v>
      </c>
      <c r="L3057">
        <v>109.749590312061</v>
      </c>
      <c r="M3057">
        <v>24.9047431769831</v>
      </c>
      <c r="N3057">
        <v>0.25120521172638399</v>
      </c>
      <c r="O3057">
        <v>45.173957974509101</v>
      </c>
      <c r="P3057">
        <v>170.49944092433799</v>
      </c>
      <c r="Q3057">
        <v>0.16530037493590299</v>
      </c>
    </row>
    <row r="3058" spans="1:17" hidden="1" x14ac:dyDescent="0.3">
      <c r="A3058" t="s">
        <v>6328</v>
      </c>
      <c r="B3058" t="s">
        <v>6329</v>
      </c>
      <c r="C3058" t="str">
        <f>IFERROR(VLOOKUP(Table1[[#This Row],[Ticker]],[1]!Table2[[Symbol]:[Industry]],2,FALSE),"-")</f>
        <v>-</v>
      </c>
      <c r="D3058" t="s">
        <v>1616</v>
      </c>
      <c r="E3058">
        <v>89.96</v>
      </c>
      <c r="F3058">
        <v>260</v>
      </c>
      <c r="G3058">
        <v>-6.0462309476105904</v>
      </c>
      <c r="H3058">
        <v>34.670980889236098</v>
      </c>
      <c r="I3058">
        <v>-51.416324071578799</v>
      </c>
      <c r="J3058">
        <v>18.7411569458753</v>
      </c>
      <c r="K3058">
        <v>233.98496102187701</v>
      </c>
      <c r="M3058">
        <v>66.654305613255403</v>
      </c>
      <c r="N3058">
        <v>1.5096497498213</v>
      </c>
      <c r="O3058">
        <v>74.980769230769198</v>
      </c>
      <c r="P3058">
        <v>42.857142857142797</v>
      </c>
    </row>
    <row r="3059" spans="1:17" hidden="1" x14ac:dyDescent="0.3">
      <c r="A3059" t="s">
        <v>6330</v>
      </c>
      <c r="B3059" t="s">
        <v>6331</v>
      </c>
      <c r="C3059" t="str">
        <f>IFERROR(VLOOKUP(Table1[[#This Row],[Ticker]],[1]!Table2[[Symbol]:[Industry]],2,FALSE),"-")</f>
        <v>-</v>
      </c>
      <c r="D3059" t="s">
        <v>72</v>
      </c>
      <c r="E3059">
        <v>89.879171525000004</v>
      </c>
      <c r="F3059">
        <v>145.75</v>
      </c>
      <c r="G3059">
        <v>51.968097538274698</v>
      </c>
      <c r="H3059">
        <v>-14.7831913646933</v>
      </c>
      <c r="I3059">
        <v>24.9288954821189</v>
      </c>
      <c r="J3059">
        <v>-5.16212097376612</v>
      </c>
      <c r="K3059">
        <v>149.08475602735001</v>
      </c>
      <c r="L3059">
        <v>122.959088843974</v>
      </c>
      <c r="M3059">
        <v>33.687090051429202</v>
      </c>
      <c r="N3059">
        <v>0.22160320720954499</v>
      </c>
      <c r="O3059">
        <v>64.631217838764996</v>
      </c>
      <c r="P3059">
        <v>94.3333333333333</v>
      </c>
      <c r="Q3059">
        <v>2.0289217475330999E-2</v>
      </c>
    </row>
    <row r="3060" spans="1:17" hidden="1" x14ac:dyDescent="0.3">
      <c r="A3060" t="s">
        <v>6332</v>
      </c>
      <c r="B3060" t="s">
        <v>6333</v>
      </c>
      <c r="C3060" t="str">
        <f>IFERROR(VLOOKUP(Table1[[#This Row],[Ticker]],[1]!Table2[[Symbol]:[Industry]],2,FALSE),"-")</f>
        <v>-</v>
      </c>
      <c r="D3060" t="s">
        <v>2805</v>
      </c>
      <c r="E3060">
        <v>89.783460000000005</v>
      </c>
      <c r="F3060">
        <v>207.4</v>
      </c>
      <c r="G3060">
        <v>96.110087410121096</v>
      </c>
      <c r="H3060">
        <v>16.411717577050201</v>
      </c>
      <c r="I3060">
        <v>7.8804513597569299</v>
      </c>
      <c r="J3060">
        <v>11.3096231193189</v>
      </c>
      <c r="K3060">
        <v>165.12110246928901</v>
      </c>
      <c r="L3060">
        <v>144.15535396318501</v>
      </c>
      <c r="M3060">
        <v>87.040305084959101</v>
      </c>
      <c r="N3060">
        <v>1.1981279251170001</v>
      </c>
      <c r="O3060">
        <v>0.26518804243007499</v>
      </c>
      <c r="P3060">
        <v>167.28665970045199</v>
      </c>
    </row>
    <row r="3061" spans="1:17" hidden="1" x14ac:dyDescent="0.3">
      <c r="A3061" t="s">
        <v>6334</v>
      </c>
      <c r="B3061" t="s">
        <v>6335</v>
      </c>
      <c r="C3061" t="str">
        <f>IFERROR(VLOOKUP(Table1[[#This Row],[Ticker]],[1]!Table2[[Symbol]:[Industry]],2,FALSE),"-")</f>
        <v>-</v>
      </c>
      <c r="D3061" t="s">
        <v>3091</v>
      </c>
      <c r="E3061">
        <v>89.477356020000002</v>
      </c>
      <c r="F3061">
        <v>126.95</v>
      </c>
      <c r="G3061">
        <v>-29.221589081351599</v>
      </c>
      <c r="H3061">
        <v>-2.3112682379801002</v>
      </c>
      <c r="I3061">
        <v>-12.0667783132974</v>
      </c>
      <c r="J3061">
        <v>0.74966309469997405</v>
      </c>
      <c r="K3061">
        <v>123.520023605464</v>
      </c>
      <c r="M3061">
        <v>57.448172196647398</v>
      </c>
      <c r="N3061">
        <v>0.66854508196721296</v>
      </c>
      <c r="O3061">
        <v>18.156754627806201</v>
      </c>
      <c r="P3061">
        <v>20.904761904761902</v>
      </c>
    </row>
    <row r="3062" spans="1:17" hidden="1" x14ac:dyDescent="0.3">
      <c r="A3062" t="s">
        <v>6336</v>
      </c>
      <c r="B3062" t="s">
        <v>6337</v>
      </c>
      <c r="C3062" t="str">
        <f>IFERROR(VLOOKUP(Table1[[#This Row],[Ticker]],[1]!Table2[[Symbol]:[Industry]],2,FALSE),"-")</f>
        <v>-</v>
      </c>
      <c r="D3062" t="s">
        <v>359</v>
      </c>
      <c r="E3062">
        <v>89.438999999999993</v>
      </c>
      <c r="F3062">
        <v>212.95</v>
      </c>
      <c r="G3062">
        <v>-14.247720012291801</v>
      </c>
      <c r="H3062">
        <v>-3.9410105429192601</v>
      </c>
      <c r="I3062">
        <v>21.272003478676801</v>
      </c>
      <c r="J3062">
        <v>-8.6639240017305994</v>
      </c>
      <c r="K3062">
        <v>206.650878936113</v>
      </c>
      <c r="L3062">
        <v>183.458740298962</v>
      </c>
      <c r="M3062">
        <v>55.446935085891802</v>
      </c>
      <c r="N3062">
        <v>0.28267823467699799</v>
      </c>
      <c r="O3062">
        <v>16.506222117867999</v>
      </c>
      <c r="P3062">
        <v>50.601131541725501</v>
      </c>
      <c r="Q3062">
        <v>5.4960063351211001E-2</v>
      </c>
    </row>
    <row r="3063" spans="1:17" hidden="1" x14ac:dyDescent="0.3">
      <c r="A3063" t="s">
        <v>6338</v>
      </c>
      <c r="B3063" t="s">
        <v>6339</v>
      </c>
      <c r="C3063" t="str">
        <f>IFERROR(VLOOKUP(Table1[[#This Row],[Ticker]],[1]!Table2[[Symbol]:[Industry]],2,FALSE),"-")</f>
        <v>-</v>
      </c>
      <c r="D3063" t="s">
        <v>4005</v>
      </c>
      <c r="E3063">
        <v>89.382149999999996</v>
      </c>
      <c r="F3063">
        <v>107.25</v>
      </c>
      <c r="G3063">
        <v>7.82075358689639</v>
      </c>
      <c r="H3063">
        <v>-5.1056135502552102</v>
      </c>
      <c r="I3063">
        <v>-30.911879701731799</v>
      </c>
      <c r="J3063">
        <v>-5.4894560455867802</v>
      </c>
      <c r="K3063">
        <v>117.348834529238</v>
      </c>
      <c r="M3063">
        <v>36.465775695754303</v>
      </c>
      <c r="N3063">
        <v>0.35617391304347801</v>
      </c>
      <c r="O3063">
        <v>54.7785547785547</v>
      </c>
      <c r="P3063">
        <v>46.716826265389798</v>
      </c>
    </row>
    <row r="3064" spans="1:17" hidden="1" x14ac:dyDescent="0.3">
      <c r="A3064" t="s">
        <v>6340</v>
      </c>
      <c r="B3064" t="s">
        <v>6341</v>
      </c>
      <c r="C3064" t="str">
        <f>IFERROR(VLOOKUP(Table1[[#This Row],[Ticker]],[1]!Table2[[Symbol]:[Industry]],2,FALSE),"-")</f>
        <v>-</v>
      </c>
      <c r="D3064" t="s">
        <v>971</v>
      </c>
      <c r="E3064">
        <v>89.377300000000005</v>
      </c>
      <c r="F3064">
        <v>57.7</v>
      </c>
      <c r="G3064">
        <v>-60.295778868044501</v>
      </c>
      <c r="H3064">
        <v>-3.0697984217071301</v>
      </c>
      <c r="I3064">
        <v>-43.140968099990403</v>
      </c>
      <c r="J3064">
        <v>9.4838940271485708</v>
      </c>
      <c r="K3064">
        <v>52.9591497869528</v>
      </c>
      <c r="M3064">
        <v>68.796464659729907</v>
      </c>
      <c r="N3064">
        <v>0.55695261690925901</v>
      </c>
      <c r="O3064">
        <v>50.7798960138648</v>
      </c>
      <c r="P3064">
        <v>60.2777777777777</v>
      </c>
    </row>
    <row r="3065" spans="1:17" hidden="1" x14ac:dyDescent="0.3">
      <c r="A3065" t="s">
        <v>6342</v>
      </c>
      <c r="B3065" t="s">
        <v>6343</v>
      </c>
      <c r="C3065" t="str">
        <f>IFERROR(VLOOKUP(Table1[[#This Row],[Ticker]],[1]!Table2[[Symbol]:[Industry]],2,FALSE),"-")</f>
        <v>-</v>
      </c>
      <c r="D3065" t="s">
        <v>528</v>
      </c>
      <c r="E3065">
        <v>89.349333528000003</v>
      </c>
      <c r="F3065">
        <v>72.66</v>
      </c>
      <c r="G3065">
        <v>104.68265712149601</v>
      </c>
      <c r="H3065">
        <v>36.4597965938691</v>
      </c>
      <c r="I3065">
        <v>55.337908924888197</v>
      </c>
      <c r="J3065">
        <v>11.8252851243337</v>
      </c>
      <c r="K3065">
        <v>52.221310576897501</v>
      </c>
      <c r="L3065">
        <v>45.845743777697699</v>
      </c>
      <c r="M3065">
        <v>88.459310231443297</v>
      </c>
      <c r="N3065">
        <v>3.0448390736501101</v>
      </c>
      <c r="O3065">
        <v>0</v>
      </c>
      <c r="P3065">
        <v>149.17695473251001</v>
      </c>
      <c r="Q3065">
        <v>7.9826963826762007E-2</v>
      </c>
    </row>
    <row r="3066" spans="1:17" hidden="1" x14ac:dyDescent="0.3">
      <c r="A3066" t="s">
        <v>6344</v>
      </c>
      <c r="B3066" t="s">
        <v>6345</v>
      </c>
      <c r="C3066" t="str">
        <f>IFERROR(VLOOKUP(Table1[[#This Row],[Ticker]],[1]!Table2[[Symbol]:[Industry]],2,FALSE),"-")</f>
        <v>-</v>
      </c>
      <c r="D3066" t="s">
        <v>1374</v>
      </c>
      <c r="E3066">
        <v>89.055499999999995</v>
      </c>
      <c r="F3066">
        <v>64.3</v>
      </c>
      <c r="G3066">
        <v>-31.9866527784434</v>
      </c>
      <c r="H3066">
        <v>-21.795578388866399</v>
      </c>
      <c r="I3066">
        <v>-23.395388433524701</v>
      </c>
      <c r="J3066">
        <v>5.59562348986353</v>
      </c>
      <c r="K3066">
        <v>59.234614017949802</v>
      </c>
      <c r="L3066">
        <v>54.097337570147097</v>
      </c>
      <c r="M3066">
        <v>53.753908567682302</v>
      </c>
      <c r="N3066">
        <v>0.18345440110060601</v>
      </c>
      <c r="O3066">
        <v>50.777604976671803</v>
      </c>
      <c r="P3066">
        <v>52.333570244017899</v>
      </c>
      <c r="Q3066">
        <v>6.8757430532488006E-2</v>
      </c>
    </row>
    <row r="3067" spans="1:17" hidden="1" x14ac:dyDescent="0.3">
      <c r="A3067" t="s">
        <v>6346</v>
      </c>
      <c r="B3067" t="s">
        <v>6347</v>
      </c>
      <c r="C3067" t="str">
        <f>IFERROR(VLOOKUP(Table1[[#This Row],[Ticker]],[1]!Table2[[Symbol]:[Industry]],2,FALSE),"-")</f>
        <v>-</v>
      </c>
      <c r="D3067" t="s">
        <v>124</v>
      </c>
      <c r="E3067">
        <v>89.040206961999999</v>
      </c>
      <c r="F3067">
        <v>9.94</v>
      </c>
      <c r="G3067">
        <v>-45.780006520712199</v>
      </c>
      <c r="H3067">
        <v>-0.83666548917540395</v>
      </c>
      <c r="I3067">
        <v>-39.612708694962599</v>
      </c>
      <c r="J3067">
        <v>4.5474879571290296</v>
      </c>
      <c r="K3067">
        <v>10.197907484711999</v>
      </c>
      <c r="L3067">
        <v>11.793658095808301</v>
      </c>
      <c r="M3067">
        <v>54.984547195033201</v>
      </c>
      <c r="N3067">
        <v>0.88618361913895705</v>
      </c>
      <c r="O3067">
        <v>89.395482204970705</v>
      </c>
      <c r="P3067">
        <v>12.6984126984126</v>
      </c>
      <c r="Q3067">
        <v>7.8773687194684E-2</v>
      </c>
    </row>
    <row r="3068" spans="1:17" hidden="1" x14ac:dyDescent="0.3">
      <c r="A3068" t="s">
        <v>6348</v>
      </c>
      <c r="B3068" t="s">
        <v>6349</v>
      </c>
      <c r="C3068" t="str">
        <f>IFERROR(VLOOKUP(Table1[[#This Row],[Ticker]],[1]!Table2[[Symbol]:[Industry]],2,FALSE),"-")</f>
        <v>-</v>
      </c>
      <c r="D3068" t="s">
        <v>193</v>
      </c>
      <c r="E3068">
        <v>88.934849999999997</v>
      </c>
      <c r="F3068">
        <v>115.35</v>
      </c>
      <c r="G3068">
        <v>-54.042412660519197</v>
      </c>
      <c r="H3068">
        <v>1.8287523029305399</v>
      </c>
      <c r="I3068">
        <v>-27.256499544635801</v>
      </c>
      <c r="J3068">
        <v>0.38988125092798498</v>
      </c>
      <c r="K3068">
        <v>118.293193766822</v>
      </c>
      <c r="L3068">
        <v>121.38938565921799</v>
      </c>
      <c r="M3068">
        <v>45.957895043131302</v>
      </c>
      <c r="N3068">
        <v>0.83888024883359202</v>
      </c>
      <c r="O3068">
        <v>44.516688339835198</v>
      </c>
      <c r="P3068">
        <v>11.9902912621359</v>
      </c>
    </row>
    <row r="3069" spans="1:17" hidden="1" x14ac:dyDescent="0.3">
      <c r="A3069" t="s">
        <v>6350</v>
      </c>
      <c r="B3069" t="s">
        <v>6351</v>
      </c>
      <c r="C3069" t="str">
        <f>IFERROR(VLOOKUP(Table1[[#This Row],[Ticker]],[1]!Table2[[Symbol]:[Industry]],2,FALSE),"-")</f>
        <v>-</v>
      </c>
      <c r="D3069" t="s">
        <v>412</v>
      </c>
      <c r="E3069">
        <v>88.837224000000006</v>
      </c>
      <c r="F3069">
        <v>0.83</v>
      </c>
      <c r="G3069">
        <v>-7.7969312277226503</v>
      </c>
      <c r="H3069">
        <v>-19.548346276492602</v>
      </c>
      <c r="I3069">
        <v>-13.8914201795564</v>
      </c>
      <c r="J3069">
        <v>-1.29115323183063</v>
      </c>
      <c r="K3069">
        <v>0.89615489040024499</v>
      </c>
      <c r="L3069">
        <v>0.77946512779579002</v>
      </c>
      <c r="M3069">
        <v>38.287409165422297</v>
      </c>
      <c r="N3069">
        <v>0.25876580888057699</v>
      </c>
      <c r="O3069">
        <v>72.289156626505999</v>
      </c>
      <c r="P3069">
        <v>80.434782608695599</v>
      </c>
      <c r="Q3069">
        <v>9.0591184584017007E-2</v>
      </c>
    </row>
    <row r="3070" spans="1:17" hidden="1" x14ac:dyDescent="0.3">
      <c r="A3070" t="s">
        <v>6352</v>
      </c>
      <c r="B3070" t="s">
        <v>6353</v>
      </c>
      <c r="C3070" t="str">
        <f>IFERROR(VLOOKUP(Table1[[#This Row],[Ticker]],[1]!Table2[[Symbol]:[Industry]],2,FALSE),"-")</f>
        <v>-</v>
      </c>
      <c r="E3070">
        <v>88.773313965</v>
      </c>
      <c r="F3070">
        <v>124.95</v>
      </c>
      <c r="G3070">
        <v>160.59054928749501</v>
      </c>
      <c r="H3070">
        <v>-22.433698535684901</v>
      </c>
      <c r="I3070">
        <v>30.524640605142501</v>
      </c>
      <c r="J3070">
        <v>-3.46591051338403</v>
      </c>
      <c r="K3070">
        <v>131.23478210774701</v>
      </c>
      <c r="L3070">
        <v>96.148727912365899</v>
      </c>
      <c r="M3070">
        <v>27.065465820178499</v>
      </c>
      <c r="N3070">
        <v>0.21904299085731099</v>
      </c>
      <c r="O3070">
        <v>35.134053621448501</v>
      </c>
      <c r="P3070">
        <v>242.32876712328701</v>
      </c>
      <c r="Q3070">
        <v>0.15215333628304401</v>
      </c>
    </row>
    <row r="3071" spans="1:17" hidden="1" x14ac:dyDescent="0.3">
      <c r="A3071" t="s">
        <v>6354</v>
      </c>
      <c r="B3071" t="s">
        <v>6355</v>
      </c>
      <c r="C3071" t="str">
        <f>IFERROR(VLOOKUP(Table1[[#This Row],[Ticker]],[1]!Table2[[Symbol]:[Industry]],2,FALSE),"-")</f>
        <v>-</v>
      </c>
      <c r="D3071" t="s">
        <v>72</v>
      </c>
      <c r="E3071">
        <v>88.631812335999996</v>
      </c>
      <c r="F3071">
        <v>17.239999999999998</v>
      </c>
      <c r="G3071">
        <v>24.072816671437</v>
      </c>
      <c r="H3071">
        <v>0.76233587085881005</v>
      </c>
      <c r="I3071">
        <v>-2.96192425642593</v>
      </c>
      <c r="J3071">
        <v>-12.605977747283699</v>
      </c>
      <c r="K3071">
        <v>16.777872273202899</v>
      </c>
      <c r="L3071">
        <v>15.2492049386316</v>
      </c>
      <c r="M3071">
        <v>45.5571282597829</v>
      </c>
      <c r="N3071">
        <v>0.64233366773101896</v>
      </c>
      <c r="O3071">
        <v>15.8932714617169</v>
      </c>
      <c r="P3071">
        <v>63.412322274881497</v>
      </c>
      <c r="Q3071">
        <v>4.2178038326655003E-2</v>
      </c>
    </row>
    <row r="3072" spans="1:17" hidden="1" x14ac:dyDescent="0.3">
      <c r="A3072" t="s">
        <v>6356</v>
      </c>
      <c r="B3072" t="s">
        <v>6357</v>
      </c>
      <c r="C3072" t="str">
        <f>IFERROR(VLOOKUP(Table1[[#This Row],[Ticker]],[1]!Table2[[Symbol]:[Industry]],2,FALSE),"-")</f>
        <v>-</v>
      </c>
      <c r="D3072" t="s">
        <v>2598</v>
      </c>
      <c r="E3072">
        <v>88.484950999999995</v>
      </c>
      <c r="F3072">
        <v>79.150000000000006</v>
      </c>
      <c r="G3072">
        <v>-9.0160601006458503</v>
      </c>
      <c r="H3072">
        <v>0.475898354205462</v>
      </c>
      <c r="I3072">
        <v>-22.460378489137199</v>
      </c>
      <c r="J3072">
        <v>2.0975239592417498</v>
      </c>
      <c r="K3072">
        <v>72.232016994885697</v>
      </c>
      <c r="L3072">
        <v>72.223441090921099</v>
      </c>
      <c r="M3072">
        <v>82.448669670565494</v>
      </c>
      <c r="N3072">
        <v>0.93691931540342299</v>
      </c>
      <c r="O3072">
        <v>32.6595072646872</v>
      </c>
      <c r="P3072">
        <v>31.806827643630299</v>
      </c>
      <c r="Q3072">
        <v>0.22649650017044601</v>
      </c>
    </row>
    <row r="3073" spans="1:17" hidden="1" x14ac:dyDescent="0.3">
      <c r="A3073" t="s">
        <v>6358</v>
      </c>
      <c r="B3073" t="s">
        <v>6359</v>
      </c>
      <c r="C3073" t="str">
        <f>IFERROR(VLOOKUP(Table1[[#This Row],[Ticker]],[1]!Table2[[Symbol]:[Industry]],2,FALSE),"-")</f>
        <v>-</v>
      </c>
      <c r="D3073" t="s">
        <v>139</v>
      </c>
      <c r="E3073">
        <v>88.474902129999904</v>
      </c>
      <c r="F3073">
        <v>79.790000000000006</v>
      </c>
      <c r="G3073">
        <v>-14.083845296890599</v>
      </c>
      <c r="H3073">
        <v>5.0510613386875001</v>
      </c>
      <c r="I3073">
        <v>-19.0836730750828</v>
      </c>
      <c r="J3073">
        <v>-1.8130220191069799</v>
      </c>
      <c r="K3073">
        <v>78.002363352862602</v>
      </c>
      <c r="L3073">
        <v>78.175285629036296</v>
      </c>
      <c r="M3073">
        <v>59.191021133845702</v>
      </c>
      <c r="N3073">
        <v>1.3948835014322201</v>
      </c>
      <c r="O3073">
        <v>58.3531770898608</v>
      </c>
      <c r="P3073">
        <v>39.859772129710699</v>
      </c>
      <c r="Q3073">
        <v>0.103784663334663</v>
      </c>
    </row>
    <row r="3074" spans="1:17" hidden="1" x14ac:dyDescent="0.3">
      <c r="A3074" t="s">
        <v>6360</v>
      </c>
      <c r="B3074" t="s">
        <v>6361</v>
      </c>
      <c r="C3074" t="str">
        <f>IFERROR(VLOOKUP(Table1[[#This Row],[Ticker]],[1]!Table2[[Symbol]:[Industry]],2,FALSE),"-")</f>
        <v>-</v>
      </c>
      <c r="D3074" t="s">
        <v>743</v>
      </c>
      <c r="E3074">
        <v>88.390709483999998</v>
      </c>
      <c r="F3074">
        <v>94.4</v>
      </c>
      <c r="G3074">
        <v>22.5990256046227</v>
      </c>
      <c r="H3074">
        <v>-4.1563124166180696</v>
      </c>
      <c r="I3074">
        <v>0.35294822648859098</v>
      </c>
      <c r="J3074">
        <v>-2.3649647414219599</v>
      </c>
      <c r="K3074">
        <v>95.408262439475806</v>
      </c>
      <c r="L3074">
        <v>86.210010613445405</v>
      </c>
      <c r="M3074">
        <v>50.698257281001702</v>
      </c>
      <c r="N3074">
        <v>0.91219182844368096</v>
      </c>
      <c r="O3074">
        <v>8.8453389830508407</v>
      </c>
      <c r="P3074">
        <v>60</v>
      </c>
    </row>
    <row r="3075" spans="1:17" hidden="1" x14ac:dyDescent="0.3">
      <c r="A3075" t="s">
        <v>6362</v>
      </c>
      <c r="B3075" t="s">
        <v>6363</v>
      </c>
      <c r="C3075" t="str">
        <f>IFERROR(VLOOKUP(Table1[[#This Row],[Ticker]],[1]!Table2[[Symbol]:[Industry]],2,FALSE),"-")</f>
        <v>-</v>
      </c>
      <c r="D3075" t="s">
        <v>46</v>
      </c>
      <c r="E3075">
        <v>88.359700000000004</v>
      </c>
      <c r="F3075">
        <v>143</v>
      </c>
      <c r="G3075">
        <v>6.3347214333417803</v>
      </c>
      <c r="H3075">
        <v>8.2041810423549695</v>
      </c>
      <c r="I3075">
        <v>23.521966227638</v>
      </c>
      <c r="J3075">
        <v>11.2864865197221</v>
      </c>
      <c r="K3075">
        <v>137.780895402548</v>
      </c>
      <c r="L3075">
        <v>115.60645205457099</v>
      </c>
      <c r="M3075">
        <v>63.845999244343702</v>
      </c>
      <c r="N3075">
        <v>0.68264462809917303</v>
      </c>
      <c r="O3075">
        <v>30.4545454545454</v>
      </c>
      <c r="P3075">
        <v>67.056074766355096</v>
      </c>
      <c r="Q3075">
        <v>0.14555858833298599</v>
      </c>
    </row>
    <row r="3076" spans="1:17" hidden="1" x14ac:dyDescent="0.3">
      <c r="A3076" t="s">
        <v>6364</v>
      </c>
      <c r="B3076" t="s">
        <v>6365</v>
      </c>
      <c r="C3076" t="str">
        <f>IFERROR(VLOOKUP(Table1[[#This Row],[Ticker]],[1]!Table2[[Symbol]:[Industry]],2,FALSE),"-")</f>
        <v>-</v>
      </c>
      <c r="D3076" t="s">
        <v>6366</v>
      </c>
      <c r="E3076">
        <v>88.250646000000003</v>
      </c>
      <c r="F3076">
        <v>114.5</v>
      </c>
      <c r="G3076">
        <v>-51.964598294549297</v>
      </c>
      <c r="H3076">
        <v>-6.0573424238733899</v>
      </c>
      <c r="I3076">
        <v>-39.374014754370002</v>
      </c>
      <c r="J3076">
        <v>-3.143784810778</v>
      </c>
      <c r="K3076">
        <v>114.314140450954</v>
      </c>
      <c r="M3076">
        <v>54.376351757027102</v>
      </c>
      <c r="N3076">
        <v>0.94899415963659906</v>
      </c>
      <c r="O3076">
        <v>83.406113537117903</v>
      </c>
      <c r="P3076">
        <v>27.010537992235101</v>
      </c>
    </row>
    <row r="3077" spans="1:17" hidden="1" x14ac:dyDescent="0.3">
      <c r="A3077" t="s">
        <v>6367</v>
      </c>
      <c r="B3077" t="s">
        <v>6368</v>
      </c>
      <c r="C3077" t="str">
        <f>IFERROR(VLOOKUP(Table1[[#This Row],[Ticker]],[1]!Table2[[Symbol]:[Industry]],2,FALSE),"-")</f>
        <v>-</v>
      </c>
      <c r="D3077" t="s">
        <v>971</v>
      </c>
      <c r="E3077">
        <v>88.211192299999993</v>
      </c>
      <c r="F3077">
        <v>77</v>
      </c>
      <c r="G3077">
        <v>-27.733738842015001</v>
      </c>
      <c r="H3077">
        <v>28.9563676761313</v>
      </c>
      <c r="I3077">
        <v>-5.45860415621119</v>
      </c>
      <c r="J3077">
        <v>32.042180101502602</v>
      </c>
      <c r="K3077">
        <v>60.7489825748141</v>
      </c>
      <c r="M3077">
        <v>93.756392347033895</v>
      </c>
      <c r="N3077">
        <v>1.85741324921135</v>
      </c>
      <c r="O3077">
        <v>19.350649350649299</v>
      </c>
      <c r="P3077">
        <v>41.284403669724703</v>
      </c>
    </row>
    <row r="3078" spans="1:17" hidden="1" x14ac:dyDescent="0.3">
      <c r="A3078" t="s">
        <v>6369</v>
      </c>
      <c r="B3078" t="s">
        <v>6370</v>
      </c>
      <c r="C3078" t="str">
        <f>IFERROR(VLOOKUP(Table1[[#This Row],[Ticker]],[1]!Table2[[Symbol]:[Industry]],2,FALSE),"-")</f>
        <v>-</v>
      </c>
      <c r="D3078" t="s">
        <v>993</v>
      </c>
      <c r="E3078">
        <v>88.144716000000003</v>
      </c>
      <c r="F3078">
        <v>27.33</v>
      </c>
      <c r="G3078">
        <v>-42.678721264311399</v>
      </c>
      <c r="H3078">
        <v>13.8324606838714</v>
      </c>
      <c r="I3078">
        <v>-17.474463152843299</v>
      </c>
      <c r="J3078">
        <v>12.4388238848741</v>
      </c>
      <c r="K3078">
        <v>22.602259578313099</v>
      </c>
      <c r="M3078">
        <v>86.022690276992407</v>
      </c>
      <c r="N3078">
        <v>4.1488933294758503</v>
      </c>
      <c r="O3078">
        <v>45.9934138309549</v>
      </c>
      <c r="P3078">
        <v>43.766438716464997</v>
      </c>
    </row>
    <row r="3079" spans="1:17" hidden="1" x14ac:dyDescent="0.3">
      <c r="A3079" t="s">
        <v>6371</v>
      </c>
      <c r="B3079" t="s">
        <v>6372</v>
      </c>
      <c r="C3079" t="str">
        <f>IFERROR(VLOOKUP(Table1[[#This Row],[Ticker]],[1]!Table2[[Symbol]:[Industry]],2,FALSE),"-")</f>
        <v>-</v>
      </c>
      <c r="D3079" t="s">
        <v>262</v>
      </c>
      <c r="E3079">
        <v>87.693565172999996</v>
      </c>
      <c r="F3079">
        <v>36.69</v>
      </c>
      <c r="G3079">
        <v>-51.670990680166398</v>
      </c>
      <c r="H3079">
        <v>-0.40440889424863702</v>
      </c>
      <c r="I3079">
        <v>-17.154068989080201</v>
      </c>
      <c r="J3079">
        <v>11.5824099865601</v>
      </c>
      <c r="K3079">
        <v>34.637272503731197</v>
      </c>
      <c r="L3079">
        <v>36.451742206190303</v>
      </c>
      <c r="M3079">
        <v>54.793050714867299</v>
      </c>
      <c r="N3079">
        <v>2.3845892604599399</v>
      </c>
      <c r="O3079">
        <v>66.890919114384005</v>
      </c>
      <c r="P3079">
        <v>64.529147982062696</v>
      </c>
      <c r="Q3079">
        <v>3.7855738045415997E-2</v>
      </c>
    </row>
    <row r="3080" spans="1:17" hidden="1" x14ac:dyDescent="0.3">
      <c r="A3080" t="s">
        <v>6373</v>
      </c>
      <c r="B3080" t="s">
        <v>6374</v>
      </c>
      <c r="C3080" t="str">
        <f>IFERROR(VLOOKUP(Table1[[#This Row],[Ticker]],[1]!Table2[[Symbol]:[Industry]],2,FALSE),"-")</f>
        <v>-</v>
      </c>
      <c r="D3080" t="s">
        <v>306</v>
      </c>
      <c r="E3080">
        <v>87.5928416</v>
      </c>
      <c r="F3080">
        <v>213.95</v>
      </c>
      <c r="G3080">
        <v>-38.813201565645002</v>
      </c>
      <c r="H3080">
        <v>2.1241118347031098</v>
      </c>
      <c r="I3080">
        <v>-28.7989832047665</v>
      </c>
      <c r="J3080">
        <v>1.0772678208009301</v>
      </c>
      <c r="K3080">
        <v>216.407489929869</v>
      </c>
      <c r="L3080">
        <v>220.78933883566799</v>
      </c>
      <c r="M3080">
        <v>47.402717109179598</v>
      </c>
      <c r="N3080">
        <v>0.96614583333333304</v>
      </c>
      <c r="O3080">
        <v>57.770507127833604</v>
      </c>
      <c r="P3080">
        <v>14.4117647058823</v>
      </c>
      <c r="Q3080">
        <v>0.127908174454232</v>
      </c>
    </row>
    <row r="3081" spans="1:17" hidden="1" x14ac:dyDescent="0.3">
      <c r="A3081" t="s">
        <v>6375</v>
      </c>
      <c r="B3081" t="s">
        <v>6376</v>
      </c>
      <c r="C3081" t="str">
        <f>IFERROR(VLOOKUP(Table1[[#This Row],[Ticker]],[1]!Table2[[Symbol]:[Industry]],2,FALSE),"-")</f>
        <v>-</v>
      </c>
      <c r="D3081" t="s">
        <v>303</v>
      </c>
      <c r="E3081">
        <v>87.586284375000005</v>
      </c>
      <c r="F3081">
        <v>231.25</v>
      </c>
      <c r="G3081">
        <v>19.337793629962299</v>
      </c>
      <c r="H3081">
        <v>0.37975290243381798</v>
      </c>
      <c r="I3081">
        <v>6.8080999385682999</v>
      </c>
      <c r="J3081">
        <v>-2.5309993199024601</v>
      </c>
      <c r="K3081">
        <v>224.49697937322199</v>
      </c>
      <c r="L3081">
        <v>197.264701187078</v>
      </c>
      <c r="M3081">
        <v>47.764211965987798</v>
      </c>
      <c r="N3081">
        <v>0.36020812576109801</v>
      </c>
      <c r="O3081">
        <v>12.864864864864799</v>
      </c>
      <c r="P3081">
        <v>58.2819986310746</v>
      </c>
      <c r="Q3081">
        <v>2.4534526801316001E-2</v>
      </c>
    </row>
    <row r="3082" spans="1:17" hidden="1" x14ac:dyDescent="0.3">
      <c r="A3082" t="s">
        <v>6377</v>
      </c>
      <c r="B3082" t="s">
        <v>6378</v>
      </c>
      <c r="C3082" t="str">
        <f>IFERROR(VLOOKUP(Table1[[#This Row],[Ticker]],[1]!Table2[[Symbol]:[Industry]],2,FALSE),"-")</f>
        <v>-</v>
      </c>
      <c r="D3082" t="s">
        <v>743</v>
      </c>
      <c r="E3082">
        <v>86.967899709999998</v>
      </c>
      <c r="F3082">
        <v>52.01</v>
      </c>
      <c r="G3082">
        <v>-13.787912757580701</v>
      </c>
      <c r="H3082">
        <v>0.74202953528211602</v>
      </c>
      <c r="I3082">
        <v>-1.75811122457516</v>
      </c>
      <c r="J3082">
        <v>1.73028926329607</v>
      </c>
      <c r="K3082">
        <v>51.517517333523401</v>
      </c>
      <c r="L3082">
        <v>49.013301329206698</v>
      </c>
      <c r="M3082">
        <v>73.635405148885695</v>
      </c>
      <c r="N3082">
        <v>1.0678636090058899</v>
      </c>
      <c r="O3082">
        <v>6.5179773120553604</v>
      </c>
      <c r="P3082">
        <v>27.413032827045502</v>
      </c>
      <c r="Q3082">
        <v>-4.1911912161719999E-3</v>
      </c>
    </row>
    <row r="3083" spans="1:17" hidden="1" x14ac:dyDescent="0.3">
      <c r="A3083" t="s">
        <v>6379</v>
      </c>
      <c r="B3083" t="s">
        <v>6380</v>
      </c>
      <c r="C3083" t="str">
        <f>IFERROR(VLOOKUP(Table1[[#This Row],[Ticker]],[1]!Table2[[Symbol]:[Industry]],2,FALSE),"-")</f>
        <v>-</v>
      </c>
      <c r="D3083" t="s">
        <v>303</v>
      </c>
      <c r="E3083">
        <v>86.765000000000001</v>
      </c>
      <c r="F3083">
        <v>123.95</v>
      </c>
      <c r="G3083">
        <v>167.17276189755</v>
      </c>
      <c r="H3083">
        <v>-1.0227636568809499</v>
      </c>
      <c r="I3083">
        <v>69.471307627615701</v>
      </c>
      <c r="J3083">
        <v>5.0788293161623903</v>
      </c>
      <c r="K3083">
        <v>116.611577734927</v>
      </c>
      <c r="L3083">
        <v>90.870187101652107</v>
      </c>
      <c r="M3083">
        <v>54.517313961617504</v>
      </c>
      <c r="N3083">
        <v>0.77843507888729901</v>
      </c>
      <c r="O3083">
        <v>14.5623235175474</v>
      </c>
      <c r="P3083">
        <v>209.10224438902699</v>
      </c>
      <c r="Q3083">
        <v>0.118402410413494</v>
      </c>
    </row>
    <row r="3084" spans="1:17" hidden="1" x14ac:dyDescent="0.3">
      <c r="A3084" t="s">
        <v>6381</v>
      </c>
      <c r="B3084" t="s">
        <v>6382</v>
      </c>
      <c r="C3084" t="str">
        <f>IFERROR(VLOOKUP(Table1[[#This Row],[Ticker]],[1]!Table2[[Symbol]:[Industry]],2,FALSE),"-")</f>
        <v>-</v>
      </c>
      <c r="D3084" t="s">
        <v>938</v>
      </c>
      <c r="E3084">
        <v>86.596228654999905</v>
      </c>
      <c r="F3084">
        <v>164.35</v>
      </c>
      <c r="G3084">
        <v>16.103392667377101</v>
      </c>
      <c r="H3084">
        <v>3.7411468519247002</v>
      </c>
      <c r="I3084">
        <v>33.258203435431199</v>
      </c>
      <c r="J3084">
        <v>17.0042178188673</v>
      </c>
      <c r="K3084">
        <v>141.36377588636799</v>
      </c>
      <c r="M3084">
        <v>65.014743229094293</v>
      </c>
      <c r="N3084">
        <v>0.33644640234948597</v>
      </c>
      <c r="O3084">
        <v>7.6969881350775697</v>
      </c>
      <c r="P3084">
        <v>104.79750778816199</v>
      </c>
    </row>
    <row r="3085" spans="1:17" hidden="1" x14ac:dyDescent="0.3">
      <c r="A3085" t="s">
        <v>6383</v>
      </c>
      <c r="B3085" t="s">
        <v>6384</v>
      </c>
      <c r="C3085" t="str">
        <f>IFERROR(VLOOKUP(Table1[[#This Row],[Ticker]],[1]!Table2[[Symbol]:[Industry]],2,FALSE),"-")</f>
        <v>-</v>
      </c>
      <c r="D3085" t="s">
        <v>632</v>
      </c>
      <c r="E3085">
        <v>86.418080000000003</v>
      </c>
      <c r="F3085">
        <v>100</v>
      </c>
      <c r="G3085">
        <v>10.989315665400699</v>
      </c>
      <c r="H3085">
        <v>1.2501491685049799</v>
      </c>
      <c r="I3085">
        <v>-7.2713182642515903</v>
      </c>
      <c r="J3085">
        <v>5.1626059165392801</v>
      </c>
      <c r="K3085">
        <v>92.978765541463602</v>
      </c>
      <c r="L3085">
        <v>91.406729948748307</v>
      </c>
      <c r="M3085">
        <v>73.673506391699405</v>
      </c>
      <c r="N3085">
        <v>2.0222687182194701</v>
      </c>
      <c r="O3085">
        <v>19.350000000000001</v>
      </c>
      <c r="P3085">
        <v>43.8848920863309</v>
      </c>
      <c r="Q3085">
        <v>1.8908473947304001E-2</v>
      </c>
    </row>
    <row r="3086" spans="1:17" hidden="1" x14ac:dyDescent="0.3">
      <c r="A3086" t="s">
        <v>6385</v>
      </c>
      <c r="B3086" t="s">
        <v>6386</v>
      </c>
      <c r="C3086" t="str">
        <f>IFERROR(VLOOKUP(Table1[[#This Row],[Ticker]],[1]!Table2[[Symbol]:[Industry]],2,FALSE),"-")</f>
        <v>-</v>
      </c>
      <c r="D3086" t="s">
        <v>743</v>
      </c>
      <c r="E3086">
        <v>86.396236028999994</v>
      </c>
      <c r="F3086">
        <v>999.99</v>
      </c>
      <c r="G3086">
        <v>-29.855754757134399</v>
      </c>
      <c r="H3086">
        <v>-0.73746508837380198</v>
      </c>
      <c r="I3086">
        <v>-12.701943989080201</v>
      </c>
      <c r="J3086">
        <v>-1.2921532318306299</v>
      </c>
      <c r="K3086">
        <v>999.98604596500502</v>
      </c>
      <c r="L3086">
        <v>999.98519668437302</v>
      </c>
      <c r="M3086">
        <v>51.871899376974604</v>
      </c>
      <c r="N3086">
        <v>0.887321642747536</v>
      </c>
      <c r="O3086">
        <v>3.0010300103000902</v>
      </c>
      <c r="P3086">
        <v>3.09175257731959</v>
      </c>
      <c r="Q3086">
        <v>-0.10191571481775601</v>
      </c>
    </row>
    <row r="3087" spans="1:17" hidden="1" x14ac:dyDescent="0.3">
      <c r="A3087" t="s">
        <v>6387</v>
      </c>
      <c r="B3087" t="s">
        <v>6388</v>
      </c>
      <c r="C3087" t="str">
        <f>IFERROR(VLOOKUP(Table1[[#This Row],[Ticker]],[1]!Table2[[Symbol]:[Industry]],2,FALSE),"-")</f>
        <v>-</v>
      </c>
      <c r="D3087" t="s">
        <v>528</v>
      </c>
      <c r="E3087">
        <v>86.379840000000002</v>
      </c>
      <c r="F3087">
        <v>160.19999999999999</v>
      </c>
      <c r="G3087">
        <v>126.464245242865</v>
      </c>
      <c r="H3087">
        <v>24.224775221703698</v>
      </c>
      <c r="I3087">
        <v>45.116019856846201</v>
      </c>
      <c r="J3087">
        <v>0.124386245992577</v>
      </c>
      <c r="K3087">
        <v>136.036744647386</v>
      </c>
      <c r="L3087">
        <v>109.687493013927</v>
      </c>
      <c r="M3087">
        <v>63.213755234272</v>
      </c>
      <c r="N3087">
        <v>2.0844501633178201</v>
      </c>
      <c r="O3087">
        <v>5.6491885143570499</v>
      </c>
      <c r="P3087">
        <v>222.723609991941</v>
      </c>
      <c r="Q3087">
        <v>0.127984092261617</v>
      </c>
    </row>
    <row r="3088" spans="1:17" hidden="1" x14ac:dyDescent="0.3">
      <c r="A3088" t="s">
        <v>6389</v>
      </c>
      <c r="B3088" t="s">
        <v>6390</v>
      </c>
      <c r="C3088" t="str">
        <f>IFERROR(VLOOKUP(Table1[[#This Row],[Ticker]],[1]!Table2[[Symbol]:[Industry]],2,FALSE),"-")</f>
        <v>-</v>
      </c>
      <c r="D3088" t="s">
        <v>2598</v>
      </c>
      <c r="E3088">
        <v>86.332603199999994</v>
      </c>
      <c r="F3088">
        <v>5.92</v>
      </c>
      <c r="G3088">
        <v>104.136340104525</v>
      </c>
      <c r="H3088">
        <v>58.638534911626202</v>
      </c>
      <c r="I3088">
        <v>34.197319038214999</v>
      </c>
      <c r="J3088">
        <v>13.5306103704207</v>
      </c>
      <c r="K3088">
        <v>4.3231022288511403</v>
      </c>
      <c r="L3088">
        <v>3.7510699654273298</v>
      </c>
      <c r="M3088">
        <v>72.929851708492905</v>
      </c>
      <c r="N3088">
        <v>3.44397839922325</v>
      </c>
      <c r="O3088">
        <v>18.074324324324301</v>
      </c>
      <c r="P3088">
        <v>140.65040650406499</v>
      </c>
      <c r="Q3088">
        <v>8.9250534654709002E-2</v>
      </c>
    </row>
    <row r="3089" spans="1:17" hidden="1" x14ac:dyDescent="0.3">
      <c r="A3089" t="s">
        <v>6391</v>
      </c>
      <c r="B3089" t="s">
        <v>6392</v>
      </c>
      <c r="C3089" t="str">
        <f>IFERROR(VLOOKUP(Table1[[#This Row],[Ticker]],[1]!Table2[[Symbol]:[Industry]],2,FALSE),"-")</f>
        <v>-</v>
      </c>
      <c r="D3089" t="s">
        <v>223</v>
      </c>
      <c r="E3089">
        <v>85.716077999999996</v>
      </c>
      <c r="F3089">
        <v>124.6</v>
      </c>
      <c r="G3089">
        <v>38.978933589748998</v>
      </c>
      <c r="H3089">
        <v>8.2287445458813302</v>
      </c>
      <c r="I3089">
        <v>13.170356142246099</v>
      </c>
      <c r="J3089">
        <v>-2.62394806220219</v>
      </c>
      <c r="K3089">
        <v>109.952815212305</v>
      </c>
      <c r="L3089">
        <v>94.373219540906305</v>
      </c>
      <c r="M3089">
        <v>68.976670058737895</v>
      </c>
      <c r="N3089">
        <v>0.82683285275788299</v>
      </c>
      <c r="O3089">
        <v>0.32102728731941899</v>
      </c>
      <c r="P3089">
        <v>92.283950617283907</v>
      </c>
      <c r="Q3089">
        <v>8.0033035549361004E-2</v>
      </c>
    </row>
    <row r="3090" spans="1:17" hidden="1" x14ac:dyDescent="0.3">
      <c r="A3090" t="s">
        <v>6393</v>
      </c>
      <c r="B3090" t="s">
        <v>6394</v>
      </c>
      <c r="C3090" t="str">
        <f>IFERROR(VLOOKUP(Table1[[#This Row],[Ticker]],[1]!Table2[[Symbol]:[Industry]],2,FALSE),"-")</f>
        <v>-</v>
      </c>
      <c r="D3090" t="s">
        <v>1647</v>
      </c>
      <c r="E3090">
        <v>85.65</v>
      </c>
      <c r="F3090">
        <v>85.65</v>
      </c>
      <c r="G3090">
        <v>-27.4036016470865</v>
      </c>
      <c r="H3090">
        <v>5.4471701396087102</v>
      </c>
      <c r="I3090">
        <v>-10.2487908790324</v>
      </c>
      <c r="J3090">
        <v>6.9201771309955902</v>
      </c>
      <c r="K3090">
        <v>79.429410882351405</v>
      </c>
      <c r="M3090">
        <v>74.170175807203705</v>
      </c>
      <c r="N3090">
        <v>0.79318697956093798</v>
      </c>
      <c r="O3090">
        <v>12.9013426736719</v>
      </c>
      <c r="P3090">
        <v>22.357142857142801</v>
      </c>
    </row>
    <row r="3091" spans="1:17" hidden="1" x14ac:dyDescent="0.3">
      <c r="A3091" t="s">
        <v>6395</v>
      </c>
      <c r="B3091" t="s">
        <v>6396</v>
      </c>
      <c r="C3091" t="str">
        <f>IFERROR(VLOOKUP(Table1[[#This Row],[Ticker]],[1]!Table2[[Symbol]:[Industry]],2,FALSE),"-")</f>
        <v>-</v>
      </c>
      <c r="D3091" t="s">
        <v>1374</v>
      </c>
      <c r="E3091">
        <v>85.434394999999995</v>
      </c>
      <c r="F3091">
        <v>38.03</v>
      </c>
      <c r="G3091">
        <v>46.606575612542699</v>
      </c>
      <c r="H3091">
        <v>-2.35146899564131</v>
      </c>
      <c r="I3091">
        <v>5.5147849509259297</v>
      </c>
      <c r="J3091">
        <v>-11.2339286252497</v>
      </c>
      <c r="K3091">
        <v>34.924589694337598</v>
      </c>
      <c r="L3091">
        <v>29.936810901732901</v>
      </c>
      <c r="M3091">
        <v>51.978502116859502</v>
      </c>
      <c r="N3091">
        <v>1.57841882155407</v>
      </c>
      <c r="O3091">
        <v>10.439127004995999</v>
      </c>
      <c r="P3091">
        <v>94.825819672131104</v>
      </c>
      <c r="Q3091">
        <v>7.1734812437204004E-2</v>
      </c>
    </row>
    <row r="3092" spans="1:17" hidden="1" x14ac:dyDescent="0.3">
      <c r="A3092" t="s">
        <v>6397</v>
      </c>
      <c r="B3092" t="s">
        <v>6398</v>
      </c>
      <c r="C3092" t="str">
        <f>IFERROR(VLOOKUP(Table1[[#This Row],[Ticker]],[1]!Table2[[Symbol]:[Industry]],2,FALSE),"-")</f>
        <v>-</v>
      </c>
      <c r="D3092" t="s">
        <v>46</v>
      </c>
      <c r="E3092">
        <v>85.168387999999993</v>
      </c>
      <c r="F3092">
        <v>56.3</v>
      </c>
      <c r="G3092">
        <v>-43.492815656045202</v>
      </c>
      <c r="H3092">
        <v>17.706419404287299</v>
      </c>
      <c r="I3092">
        <v>-18.569527837934899</v>
      </c>
      <c r="J3092">
        <v>-1.8270589124308401</v>
      </c>
      <c r="K3092">
        <v>51.184753070553398</v>
      </c>
      <c r="L3092">
        <v>55.148927314268903</v>
      </c>
      <c r="M3092">
        <v>73.518029088737606</v>
      </c>
      <c r="N3092">
        <v>0.57593171965805801</v>
      </c>
      <c r="O3092">
        <v>29.662522202486599</v>
      </c>
      <c r="P3092">
        <v>35.466794995187598</v>
      </c>
      <c r="Q3092">
        <v>7.6258194967133999E-2</v>
      </c>
    </row>
    <row r="3093" spans="1:17" hidden="1" x14ac:dyDescent="0.3">
      <c r="A3093" t="s">
        <v>6399</v>
      </c>
      <c r="B3093" t="s">
        <v>6400</v>
      </c>
      <c r="C3093" t="str">
        <f>IFERROR(VLOOKUP(Table1[[#This Row],[Ticker]],[1]!Table2[[Symbol]:[Industry]],2,FALSE),"-")</f>
        <v>-</v>
      </c>
      <c r="D3093" t="s">
        <v>262</v>
      </c>
      <c r="E3093">
        <v>85.125</v>
      </c>
      <c r="F3093">
        <v>113.5</v>
      </c>
      <c r="G3093">
        <v>74.097524667843103</v>
      </c>
      <c r="H3093">
        <v>-19.313107424140199</v>
      </c>
      <c r="I3093">
        <v>80.985062836858205</v>
      </c>
      <c r="J3093">
        <v>-2.9225465298906101</v>
      </c>
      <c r="K3093">
        <v>111.385951099176</v>
      </c>
      <c r="L3093">
        <v>80.846184233962205</v>
      </c>
      <c r="M3093">
        <v>45.682572338861497</v>
      </c>
      <c r="N3093">
        <v>0.30959555908009501</v>
      </c>
      <c r="O3093">
        <v>26.740088105726802</v>
      </c>
      <c r="P3093">
        <v>160.619977037887</v>
      </c>
    </row>
    <row r="3094" spans="1:17" hidden="1" x14ac:dyDescent="0.3">
      <c r="A3094" t="s">
        <v>6401</v>
      </c>
      <c r="B3094" t="s">
        <v>6402</v>
      </c>
      <c r="C3094" t="str">
        <f>IFERROR(VLOOKUP(Table1[[#This Row],[Ticker]],[1]!Table2[[Symbol]:[Industry]],2,FALSE),"-")</f>
        <v>-</v>
      </c>
      <c r="D3094" t="s">
        <v>577</v>
      </c>
      <c r="E3094">
        <v>85.063999999999993</v>
      </c>
      <c r="F3094">
        <v>310</v>
      </c>
      <c r="G3094">
        <v>118.24348493874299</v>
      </c>
      <c r="H3094">
        <v>12.644829875654899</v>
      </c>
      <c r="I3094">
        <v>36.6246822151586</v>
      </c>
      <c r="J3094">
        <v>11.3406137862147</v>
      </c>
      <c r="K3094">
        <v>292.35567657773902</v>
      </c>
      <c r="L3094">
        <v>248.504068706091</v>
      </c>
      <c r="M3094">
        <v>61.2835885777478</v>
      </c>
      <c r="N3094">
        <v>0.60591715976331295</v>
      </c>
      <c r="O3094">
        <v>29.387096774193498</v>
      </c>
      <c r="P3094">
        <v>154.20254202542</v>
      </c>
      <c r="Q3094">
        <v>0.142542600554906</v>
      </c>
    </row>
    <row r="3095" spans="1:17" hidden="1" x14ac:dyDescent="0.3">
      <c r="A3095" t="s">
        <v>6403</v>
      </c>
      <c r="B3095" t="s">
        <v>6404</v>
      </c>
      <c r="C3095" t="str">
        <f>IFERROR(VLOOKUP(Table1[[#This Row],[Ticker]],[1]!Table2[[Symbol]:[Industry]],2,FALSE),"-")</f>
        <v>-</v>
      </c>
      <c r="D3095" t="s">
        <v>3271</v>
      </c>
      <c r="E3095">
        <v>84.944249999999997</v>
      </c>
      <c r="F3095">
        <v>99.35</v>
      </c>
      <c r="G3095">
        <v>71.216902599675905</v>
      </c>
      <c r="H3095">
        <v>1.08930434302943</v>
      </c>
      <c r="I3095">
        <v>30.145928764334499</v>
      </c>
      <c r="J3095">
        <v>1.33765854524612</v>
      </c>
      <c r="K3095">
        <v>99.438840244891907</v>
      </c>
      <c r="L3095">
        <v>84.519158870514801</v>
      </c>
      <c r="M3095">
        <v>48.253197734173398</v>
      </c>
      <c r="N3095">
        <v>0.124055718234312</v>
      </c>
      <c r="O3095">
        <v>27.327629592350199</v>
      </c>
      <c r="P3095">
        <v>106.63477537437601</v>
      </c>
      <c r="Q3095">
        <v>0.15995161959543799</v>
      </c>
    </row>
    <row r="3096" spans="1:17" hidden="1" x14ac:dyDescent="0.3">
      <c r="A3096" t="s">
        <v>6405</v>
      </c>
      <c r="B3096" t="s">
        <v>6406</v>
      </c>
      <c r="C3096" t="str">
        <f>IFERROR(VLOOKUP(Table1[[#This Row],[Ticker]],[1]!Table2[[Symbol]:[Industry]],2,FALSE),"-")</f>
        <v>-</v>
      </c>
      <c r="D3096" t="s">
        <v>770</v>
      </c>
      <c r="E3096">
        <v>84.922185143999997</v>
      </c>
      <c r="F3096">
        <v>42.06</v>
      </c>
      <c r="G3096">
        <v>-15.562276496264801</v>
      </c>
      <c r="H3096">
        <v>-8.6202825157596905</v>
      </c>
      <c r="I3096">
        <v>-10.4895223608907</v>
      </c>
      <c r="J3096">
        <v>-1.6455118427448701</v>
      </c>
      <c r="K3096">
        <v>42.574748537531903</v>
      </c>
      <c r="L3096">
        <v>42.939150220616902</v>
      </c>
      <c r="M3096">
        <v>46.788435575243398</v>
      </c>
      <c r="N3096">
        <v>0.20005135387258799</v>
      </c>
      <c r="O3096">
        <v>34.807417974322298</v>
      </c>
      <c r="P3096">
        <v>33.312202852614803</v>
      </c>
      <c r="Q3096">
        <v>0.111906519450577</v>
      </c>
    </row>
    <row r="3097" spans="1:17" hidden="1" x14ac:dyDescent="0.3">
      <c r="A3097" t="s">
        <v>6407</v>
      </c>
      <c r="B3097" t="s">
        <v>6408</v>
      </c>
      <c r="C3097" t="str">
        <f>IFERROR(VLOOKUP(Table1[[#This Row],[Ticker]],[1]!Table2[[Symbol]:[Industry]],2,FALSE),"-")</f>
        <v>-</v>
      </c>
      <c r="D3097" t="s">
        <v>632</v>
      </c>
      <c r="E3097">
        <v>84.903285319000005</v>
      </c>
      <c r="F3097">
        <v>53.29</v>
      </c>
      <c r="G3097">
        <v>21.467373800144799</v>
      </c>
      <c r="H3097">
        <v>29.335305246554402</v>
      </c>
      <c r="I3097">
        <v>9.6079841724987798</v>
      </c>
      <c r="J3097">
        <v>11.9796801015026</v>
      </c>
      <c r="K3097">
        <v>46.213981077583</v>
      </c>
      <c r="L3097">
        <v>44.160346154889602</v>
      </c>
      <c r="M3097">
        <v>64.994003448925994</v>
      </c>
      <c r="N3097">
        <v>2.5906017773616501</v>
      </c>
      <c r="O3097">
        <v>31.112779133045599</v>
      </c>
      <c r="P3097">
        <v>65.653121475259496</v>
      </c>
      <c r="Q3097">
        <v>5.0845281100009999E-2</v>
      </c>
    </row>
    <row r="3098" spans="1:17" hidden="1" x14ac:dyDescent="0.3">
      <c r="A3098" t="s">
        <v>6409</v>
      </c>
      <c r="B3098" t="s">
        <v>6410</v>
      </c>
      <c r="C3098" t="str">
        <f>IFERROR(VLOOKUP(Table1[[#This Row],[Ticker]],[1]!Table2[[Symbol]:[Industry]],2,FALSE),"-")</f>
        <v>-</v>
      </c>
      <c r="D3098" t="s">
        <v>193</v>
      </c>
      <c r="E3098">
        <v>84.881965600000001</v>
      </c>
      <c r="F3098">
        <v>74.39</v>
      </c>
      <c r="G3098">
        <v>-53.5113376799587</v>
      </c>
      <c r="H3098">
        <v>5.7217464838062098</v>
      </c>
      <c r="I3098">
        <v>-25.152397443240499</v>
      </c>
      <c r="J3098">
        <v>-7.8808968215742201</v>
      </c>
      <c r="K3098">
        <v>70.861418447313895</v>
      </c>
      <c r="L3098">
        <v>76.664544491544802</v>
      </c>
      <c r="M3098">
        <v>66.614525038361705</v>
      </c>
      <c r="N3098">
        <v>2.0778535540014098</v>
      </c>
      <c r="O3098">
        <v>38.459470358919198</v>
      </c>
      <c r="P3098">
        <v>18.098110811239799</v>
      </c>
      <c r="Q3098">
        <v>9.4590951689799002E-2</v>
      </c>
    </row>
    <row r="3099" spans="1:17" hidden="1" x14ac:dyDescent="0.3">
      <c r="A3099" t="s">
        <v>6411</v>
      </c>
      <c r="B3099" t="s">
        <v>6412</v>
      </c>
      <c r="C3099" t="str">
        <f>IFERROR(VLOOKUP(Table1[[#This Row],[Ticker]],[1]!Table2[[Symbol]:[Industry]],2,FALSE),"-")</f>
        <v>-</v>
      </c>
      <c r="D3099" t="s">
        <v>359</v>
      </c>
      <c r="E3099">
        <v>84.805974071999998</v>
      </c>
      <c r="F3099">
        <v>56.58</v>
      </c>
      <c r="G3099">
        <v>4.8585309571512898</v>
      </c>
      <c r="H3099">
        <v>9.9708040668324802</v>
      </c>
      <c r="I3099">
        <v>7.0450877569514603</v>
      </c>
      <c r="J3099">
        <v>4.7095992136170697</v>
      </c>
      <c r="K3099">
        <v>53.953834144058199</v>
      </c>
      <c r="L3099">
        <v>51.443632336719602</v>
      </c>
      <c r="M3099">
        <v>60.413498833752598</v>
      </c>
      <c r="N3099">
        <v>1.91251441090203</v>
      </c>
      <c r="O3099">
        <v>47.048427006009199</v>
      </c>
      <c r="P3099">
        <v>37.999999999999901</v>
      </c>
      <c r="Q3099">
        <v>-2.4148731675950001E-3</v>
      </c>
    </row>
    <row r="3100" spans="1:17" hidden="1" x14ac:dyDescent="0.3">
      <c r="A3100" t="s">
        <v>6413</v>
      </c>
      <c r="B3100" t="s">
        <v>6414</v>
      </c>
      <c r="C3100" t="str">
        <f>IFERROR(VLOOKUP(Table1[[#This Row],[Ticker]],[1]!Table2[[Symbol]:[Industry]],2,FALSE),"-")</f>
        <v>-</v>
      </c>
      <c r="D3100" t="s">
        <v>407</v>
      </c>
      <c r="E3100">
        <v>84.464406109999999</v>
      </c>
      <c r="F3100">
        <v>57.47</v>
      </c>
      <c r="G3100">
        <v>111.817920600308</v>
      </c>
      <c r="H3100">
        <v>0.50320433311380797</v>
      </c>
      <c r="I3100">
        <v>36.146504858368502</v>
      </c>
      <c r="J3100">
        <v>6.9285510124559</v>
      </c>
      <c r="K3100">
        <v>52.315341933826701</v>
      </c>
      <c r="L3100">
        <v>41.9680902199146</v>
      </c>
      <c r="M3100">
        <v>61.055404563495202</v>
      </c>
      <c r="N3100">
        <v>0.51971750508536496</v>
      </c>
      <c r="O3100">
        <v>15.277536105794301</v>
      </c>
      <c r="P3100">
        <v>173.666666666666</v>
      </c>
      <c r="Q3100">
        <v>0.12845952539015501</v>
      </c>
    </row>
    <row r="3101" spans="1:17" hidden="1" x14ac:dyDescent="0.3">
      <c r="A3101" t="s">
        <v>6415</v>
      </c>
      <c r="B3101" t="s">
        <v>6416</v>
      </c>
      <c r="C3101" t="str">
        <f>IFERROR(VLOOKUP(Table1[[#This Row],[Ticker]],[1]!Table2[[Symbol]:[Industry]],2,FALSE),"-")</f>
        <v>-</v>
      </c>
      <c r="D3101" t="s">
        <v>669</v>
      </c>
      <c r="E3101">
        <v>84.3750505</v>
      </c>
      <c r="F3101">
        <v>49.46</v>
      </c>
      <c r="G3101">
        <v>12.4751804946641</v>
      </c>
      <c r="H3101">
        <v>21.549249197340401</v>
      </c>
      <c r="I3101">
        <v>-11.035990237795501</v>
      </c>
      <c r="J3101">
        <v>4.9342862717887899</v>
      </c>
      <c r="K3101">
        <v>43.400855655779402</v>
      </c>
      <c r="L3101">
        <v>41.165520521881596</v>
      </c>
      <c r="M3101">
        <v>59.0169266043752</v>
      </c>
      <c r="N3101">
        <v>2.0176910528300702</v>
      </c>
      <c r="O3101">
        <v>41.326324302466602</v>
      </c>
      <c r="P3101">
        <v>46.331360946745498</v>
      </c>
      <c r="Q3101">
        <v>2.8886790972578999E-2</v>
      </c>
    </row>
    <row r="3102" spans="1:17" hidden="1" x14ac:dyDescent="0.3">
      <c r="A3102" t="s">
        <v>6417</v>
      </c>
      <c r="B3102" t="s">
        <v>6418</v>
      </c>
      <c r="C3102" t="str">
        <f>IFERROR(VLOOKUP(Table1[[#This Row],[Ticker]],[1]!Table2[[Symbol]:[Industry]],2,FALSE),"-")</f>
        <v>-</v>
      </c>
      <c r="D3102" t="s">
        <v>193</v>
      </c>
      <c r="E3102">
        <v>84.337125</v>
      </c>
      <c r="F3102">
        <v>141.15</v>
      </c>
      <c r="G3102">
        <v>54.605823915108097</v>
      </c>
      <c r="H3102">
        <v>27.543676755597801</v>
      </c>
      <c r="I3102">
        <v>31.624209385152799</v>
      </c>
      <c r="J3102">
        <v>1.3329602433466501</v>
      </c>
      <c r="K3102">
        <v>129.31832676957401</v>
      </c>
      <c r="L3102">
        <v>109.21093020141301</v>
      </c>
      <c r="M3102">
        <v>45.169368829616197</v>
      </c>
      <c r="N3102">
        <v>0.60115838152949397</v>
      </c>
      <c r="O3102">
        <v>21.856181367339701</v>
      </c>
      <c r="P3102">
        <v>95.769764216366099</v>
      </c>
      <c r="Q3102">
        <v>5.8537768059533E-2</v>
      </c>
    </row>
    <row r="3103" spans="1:17" hidden="1" x14ac:dyDescent="0.3">
      <c r="A3103" t="s">
        <v>6419</v>
      </c>
      <c r="B3103" t="s">
        <v>6420</v>
      </c>
      <c r="C3103" t="str">
        <f>IFERROR(VLOOKUP(Table1[[#This Row],[Ticker]],[1]!Table2[[Symbol]:[Industry]],2,FALSE),"-")</f>
        <v>-</v>
      </c>
      <c r="E3103">
        <v>84.203999999999994</v>
      </c>
      <c r="F3103">
        <v>57.42</v>
      </c>
      <c r="G3103">
        <v>56.9141091693091</v>
      </c>
      <c r="H3103">
        <v>-1.50421940699184</v>
      </c>
      <c r="I3103">
        <v>5.1078372993891499</v>
      </c>
      <c r="K3103">
        <v>41.918257127883798</v>
      </c>
      <c r="L3103">
        <v>41.337236900422198</v>
      </c>
      <c r="M3103">
        <v>91.148179559358297</v>
      </c>
      <c r="N3103">
        <v>1.4098289478272299</v>
      </c>
      <c r="O3103">
        <v>4.59770114942528</v>
      </c>
      <c r="P3103">
        <v>114.663537082414</v>
      </c>
      <c r="Q3103">
        <v>0.25972347866713602</v>
      </c>
    </row>
    <row r="3104" spans="1:17" hidden="1" x14ac:dyDescent="0.3">
      <c r="A3104" t="s">
        <v>6421</v>
      </c>
      <c r="B3104" t="s">
        <v>6422</v>
      </c>
      <c r="C3104" t="str">
        <f>IFERROR(VLOOKUP(Table1[[#This Row],[Ticker]],[1]!Table2[[Symbol]:[Industry]],2,FALSE),"-")</f>
        <v>-</v>
      </c>
      <c r="D3104" t="s">
        <v>561</v>
      </c>
      <c r="E3104">
        <v>83.830053699999993</v>
      </c>
      <c r="F3104">
        <v>31.55</v>
      </c>
      <c r="G3104">
        <v>14.2081721835048</v>
      </c>
      <c r="H3104">
        <v>-5.7063446064460903</v>
      </c>
      <c r="I3104">
        <v>14.7738034856672</v>
      </c>
      <c r="J3104">
        <v>-1.29115323183063</v>
      </c>
      <c r="K3104">
        <v>28.3544941397777</v>
      </c>
      <c r="L3104">
        <v>25.468637220103499</v>
      </c>
      <c r="M3104">
        <v>19.3762350971339</v>
      </c>
      <c r="N3104">
        <v>0.122282346054628</v>
      </c>
      <c r="O3104">
        <v>22.9160063391442</v>
      </c>
      <c r="Q3104">
        <v>-3.3851841356207002E-2</v>
      </c>
    </row>
    <row r="3105" spans="1:17" hidden="1" x14ac:dyDescent="0.3">
      <c r="A3105" t="s">
        <v>6423</v>
      </c>
      <c r="B3105" t="s">
        <v>6424</v>
      </c>
      <c r="C3105" t="str">
        <f>IFERROR(VLOOKUP(Table1[[#This Row],[Ticker]],[1]!Table2[[Symbol]:[Industry]],2,FALSE),"-")</f>
        <v>-</v>
      </c>
      <c r="D3105" t="s">
        <v>124</v>
      </c>
      <c r="E3105">
        <v>83.727121499999996</v>
      </c>
      <c r="F3105">
        <v>112.05</v>
      </c>
      <c r="G3105">
        <v>5.0142500575020801</v>
      </c>
      <c r="H3105">
        <v>2.20336035949023</v>
      </c>
      <c r="I3105">
        <v>-19.775085637778201</v>
      </c>
      <c r="J3105">
        <v>0.57248313180572297</v>
      </c>
      <c r="K3105">
        <v>107.235500145868</v>
      </c>
      <c r="L3105">
        <v>97.445896165272302</v>
      </c>
      <c r="M3105">
        <v>52.728698183814402</v>
      </c>
      <c r="N3105">
        <v>0.31721658329263602</v>
      </c>
      <c r="O3105">
        <v>28.514056224899502</v>
      </c>
      <c r="P3105">
        <v>53.703703703703603</v>
      </c>
      <c r="Q3105">
        <v>0.107407046761235</v>
      </c>
    </row>
    <row r="3106" spans="1:17" hidden="1" x14ac:dyDescent="0.3">
      <c r="A3106" t="s">
        <v>6425</v>
      </c>
      <c r="B3106" t="s">
        <v>6426</v>
      </c>
      <c r="C3106" t="str">
        <f>IFERROR(VLOOKUP(Table1[[#This Row],[Ticker]],[1]!Table2[[Symbol]:[Industry]],2,FALSE),"-")</f>
        <v>-</v>
      </c>
      <c r="D3106" t="s">
        <v>1199</v>
      </c>
      <c r="E3106">
        <v>83.569624500000003</v>
      </c>
      <c r="F3106">
        <v>111</v>
      </c>
      <c r="G3106">
        <v>-57.777832679212302</v>
      </c>
      <c r="H3106">
        <v>18.685463239271201</v>
      </c>
      <c r="I3106">
        <v>-19.775033566309201</v>
      </c>
      <c r="J3106">
        <v>-0.41727935795676402</v>
      </c>
      <c r="K3106">
        <v>100.466205745765</v>
      </c>
      <c r="L3106">
        <v>109.91675779968899</v>
      </c>
      <c r="M3106">
        <v>61.569472545441002</v>
      </c>
      <c r="N3106">
        <v>1.4009448818897601</v>
      </c>
      <c r="O3106">
        <v>52.972972972972897</v>
      </c>
      <c r="P3106">
        <v>64.4444444444444</v>
      </c>
    </row>
    <row r="3107" spans="1:17" hidden="1" x14ac:dyDescent="0.3">
      <c r="A3107" t="s">
        <v>6427</v>
      </c>
      <c r="B3107" t="s">
        <v>6428</v>
      </c>
      <c r="C3107" t="str">
        <f>IFERROR(VLOOKUP(Table1[[#This Row],[Ticker]],[1]!Table2[[Symbol]:[Industry]],2,FALSE),"-")</f>
        <v>-</v>
      </c>
      <c r="D3107" t="s">
        <v>528</v>
      </c>
      <c r="E3107">
        <v>83.233271424999998</v>
      </c>
      <c r="F3107">
        <v>15.85</v>
      </c>
      <c r="G3107">
        <v>-42.231992380896699</v>
      </c>
      <c r="H3107">
        <v>9.8473896854192902E-2</v>
      </c>
      <c r="I3107">
        <v>-47.9277523258191</v>
      </c>
      <c r="J3107">
        <v>8.4223338401469903</v>
      </c>
      <c r="K3107">
        <v>16.068762269507101</v>
      </c>
      <c r="L3107">
        <v>17.645414799871102</v>
      </c>
      <c r="M3107">
        <v>55.920982029383502</v>
      </c>
      <c r="N3107">
        <v>1.2808509606326199</v>
      </c>
      <c r="O3107">
        <v>76.025236593059901</v>
      </c>
      <c r="P3107">
        <v>13.214285714285699</v>
      </c>
      <c r="Q3107">
        <v>6.9899465471654001E-2</v>
      </c>
    </row>
    <row r="3108" spans="1:17" hidden="1" x14ac:dyDescent="0.3">
      <c r="A3108" t="s">
        <v>6429</v>
      </c>
      <c r="B3108" t="s">
        <v>6430</v>
      </c>
      <c r="C3108" t="str">
        <f>IFERROR(VLOOKUP(Table1[[#This Row],[Ticker]],[1]!Table2[[Symbol]:[Industry]],2,FALSE),"-")</f>
        <v>-</v>
      </c>
      <c r="D3108" t="s">
        <v>21</v>
      </c>
      <c r="E3108">
        <v>83.123705035</v>
      </c>
      <c r="F3108">
        <v>52.15</v>
      </c>
      <c r="G3108">
        <v>-83.180675709286405</v>
      </c>
      <c r="H3108">
        <v>10.4982401396573</v>
      </c>
      <c r="I3108">
        <v>-27.5475597445785</v>
      </c>
      <c r="J3108">
        <v>7.1687166163255398</v>
      </c>
      <c r="K3108">
        <v>46.554895437015198</v>
      </c>
      <c r="L3108">
        <v>56.249966501412501</v>
      </c>
      <c r="M3108">
        <v>65.399854627174903</v>
      </c>
      <c r="N3108">
        <v>3.06334839490549</v>
      </c>
      <c r="O3108">
        <v>119.20026241334401</v>
      </c>
      <c r="P3108">
        <v>49.649613281442399</v>
      </c>
      <c r="Q3108">
        <v>5.1223699954272998E-2</v>
      </c>
    </row>
    <row r="3109" spans="1:17" hidden="1" x14ac:dyDescent="0.3">
      <c r="A3109" t="s">
        <v>6431</v>
      </c>
      <c r="B3109" t="s">
        <v>6432</v>
      </c>
      <c r="C3109" t="str">
        <f>IFERROR(VLOOKUP(Table1[[#This Row],[Ticker]],[1]!Table2[[Symbol]:[Industry]],2,FALSE),"-")</f>
        <v>-</v>
      </c>
      <c r="D3109" t="s">
        <v>359</v>
      </c>
      <c r="E3109">
        <v>83.103549999999998</v>
      </c>
      <c r="F3109">
        <v>7.01</v>
      </c>
      <c r="G3109">
        <v>18.9765170050736</v>
      </c>
      <c r="H3109">
        <v>-1.02217937408808</v>
      </c>
      <c r="I3109">
        <v>49.567574529438197</v>
      </c>
      <c r="J3109">
        <v>-1.5768675175449101</v>
      </c>
      <c r="K3109">
        <v>6.1743479213248396</v>
      </c>
      <c r="L3109">
        <v>4.9847528454959997</v>
      </c>
      <c r="M3109">
        <v>63.9331214857866</v>
      </c>
      <c r="N3109">
        <v>0.32228463289197201</v>
      </c>
      <c r="O3109">
        <v>12.6248216833095</v>
      </c>
      <c r="P3109">
        <v>117.701863354037</v>
      </c>
      <c r="Q3109">
        <v>0.13485092605440399</v>
      </c>
    </row>
    <row r="3110" spans="1:17" hidden="1" x14ac:dyDescent="0.3">
      <c r="A3110" t="s">
        <v>6433</v>
      </c>
      <c r="B3110" t="s">
        <v>6434</v>
      </c>
      <c r="C3110" t="str">
        <f>IFERROR(VLOOKUP(Table1[[#This Row],[Ticker]],[1]!Table2[[Symbol]:[Industry]],2,FALSE),"-")</f>
        <v>-</v>
      </c>
      <c r="D3110" t="s">
        <v>46</v>
      </c>
      <c r="E3110">
        <v>82.706175000000002</v>
      </c>
      <c r="F3110">
        <v>7.45</v>
      </c>
      <c r="G3110">
        <v>-101.94737932324</v>
      </c>
      <c r="H3110">
        <v>-1.7343578875599801</v>
      </c>
      <c r="I3110">
        <v>-66.551250877009295</v>
      </c>
      <c r="J3110">
        <v>-3.9140806189089501</v>
      </c>
      <c r="K3110">
        <v>7.7013045517560901</v>
      </c>
      <c r="L3110">
        <v>10.902037144203399</v>
      </c>
      <c r="M3110">
        <v>47.342138231398998</v>
      </c>
      <c r="N3110">
        <v>1.17088253048966</v>
      </c>
      <c r="O3110">
        <v>285.205344498491</v>
      </c>
      <c r="P3110">
        <v>14.170626775018899</v>
      </c>
      <c r="Q3110">
        <v>2.6042917385116E-2</v>
      </c>
    </row>
    <row r="3111" spans="1:17" hidden="1" x14ac:dyDescent="0.3">
      <c r="A3111" t="s">
        <v>6435</v>
      </c>
      <c r="B3111" t="s">
        <v>6436</v>
      </c>
      <c r="C3111" t="str">
        <f>IFERROR(VLOOKUP(Table1[[#This Row],[Ticker]],[1]!Table2[[Symbol]:[Industry]],2,FALSE),"-")</f>
        <v>-</v>
      </c>
      <c r="E3111">
        <v>82.675241999999997</v>
      </c>
      <c r="F3111">
        <v>288.60000000000002</v>
      </c>
      <c r="G3111">
        <v>368.503768641242</v>
      </c>
      <c r="H3111">
        <v>-21.645200930061002</v>
      </c>
      <c r="I3111">
        <v>-62.972331944624301</v>
      </c>
      <c r="J3111">
        <v>-11.847690334304099</v>
      </c>
      <c r="K3111">
        <v>325.82972183548901</v>
      </c>
      <c r="L3111">
        <v>279.77882546715603</v>
      </c>
      <c r="M3111">
        <v>8.2181623255788594</v>
      </c>
      <c r="N3111">
        <v>0.75778010140667196</v>
      </c>
      <c r="O3111">
        <v>135.27373527373501</v>
      </c>
      <c r="P3111">
        <v>398.35952339837598</v>
      </c>
    </row>
    <row r="3112" spans="1:17" hidden="1" x14ac:dyDescent="0.3">
      <c r="A3112" t="s">
        <v>6437</v>
      </c>
      <c r="B3112" t="s">
        <v>6438</v>
      </c>
      <c r="C3112" t="str">
        <f>IFERROR(VLOOKUP(Table1[[#This Row],[Ticker]],[1]!Table2[[Symbol]:[Industry]],2,FALSE),"-")</f>
        <v>-</v>
      </c>
      <c r="D3112" t="s">
        <v>72</v>
      </c>
      <c r="E3112">
        <v>82.673626499999997</v>
      </c>
      <c r="F3112">
        <v>196.65</v>
      </c>
      <c r="G3112">
        <v>228.145337542155</v>
      </c>
      <c r="H3112">
        <v>24.130201578292802</v>
      </c>
      <c r="I3112">
        <v>6.8794755913393102</v>
      </c>
      <c r="J3112">
        <v>-15.5899406946537</v>
      </c>
      <c r="K3112">
        <v>175.455409603291</v>
      </c>
      <c r="L3112">
        <v>140.56820143035901</v>
      </c>
      <c r="M3112">
        <v>55.367048821894102</v>
      </c>
      <c r="N3112">
        <v>3.3933250426772901</v>
      </c>
      <c r="O3112">
        <v>14.441901856089499</v>
      </c>
      <c r="P3112">
        <v>258.91586055849598</v>
      </c>
      <c r="Q3112">
        <v>0.27828849301373798</v>
      </c>
    </row>
    <row r="3113" spans="1:17" hidden="1" x14ac:dyDescent="0.3">
      <c r="A3113" t="s">
        <v>6439</v>
      </c>
      <c r="B3113" t="s">
        <v>6440</v>
      </c>
      <c r="C3113" t="str">
        <f>IFERROR(VLOOKUP(Table1[[#This Row],[Ticker]],[1]!Table2[[Symbol]:[Industry]],2,FALSE),"-")</f>
        <v>-</v>
      </c>
      <c r="D3113" t="s">
        <v>127</v>
      </c>
      <c r="E3113">
        <v>82.549954635000006</v>
      </c>
      <c r="F3113">
        <v>50.55</v>
      </c>
      <c r="G3113">
        <v>73.867223625571697</v>
      </c>
      <c r="H3113">
        <v>0.13254720497084199</v>
      </c>
      <c r="I3113">
        <v>4.2587968716323497</v>
      </c>
      <c r="J3113">
        <v>-5.9204117488646899</v>
      </c>
      <c r="K3113">
        <v>45.640512538826101</v>
      </c>
      <c r="L3113">
        <v>40.056050545757202</v>
      </c>
      <c r="M3113">
        <v>70.805547299114593</v>
      </c>
      <c r="N3113">
        <v>1.0756027901746099</v>
      </c>
      <c r="O3113">
        <v>11.6122650840751</v>
      </c>
      <c r="P3113">
        <v>128.73303167420801</v>
      </c>
      <c r="Q3113">
        <v>5.06003070666E-2</v>
      </c>
    </row>
    <row r="3114" spans="1:17" hidden="1" x14ac:dyDescent="0.3">
      <c r="A3114" t="s">
        <v>6441</v>
      </c>
      <c r="B3114" t="s">
        <v>6442</v>
      </c>
      <c r="C3114" t="str">
        <f>IFERROR(VLOOKUP(Table1[[#This Row],[Ticker]],[1]!Table2[[Symbol]:[Industry]],2,FALSE),"-")</f>
        <v>-</v>
      </c>
      <c r="E3114">
        <v>82.541757454999996</v>
      </c>
      <c r="F3114">
        <v>30.37</v>
      </c>
      <c r="G3114">
        <v>21.9942452428655</v>
      </c>
      <c r="H3114">
        <v>-6.5765369661815196</v>
      </c>
      <c r="I3114">
        <v>-1.9827522282344801</v>
      </c>
      <c r="J3114">
        <v>0.29204547576225998</v>
      </c>
      <c r="K3114">
        <v>31.093728853478201</v>
      </c>
      <c r="L3114">
        <v>28.774288788607599</v>
      </c>
      <c r="M3114">
        <v>42.040191862531998</v>
      </c>
      <c r="N3114">
        <v>0.85088181414596997</v>
      </c>
      <c r="O3114">
        <v>20.1843924925913</v>
      </c>
      <c r="P3114">
        <v>58.1770833333333</v>
      </c>
      <c r="Q3114">
        <v>2.4649514151449E-2</v>
      </c>
    </row>
    <row r="3115" spans="1:17" hidden="1" x14ac:dyDescent="0.3">
      <c r="A3115" t="s">
        <v>6443</v>
      </c>
      <c r="B3115" t="s">
        <v>6444</v>
      </c>
      <c r="C3115" t="str">
        <f>IFERROR(VLOOKUP(Table1[[#This Row],[Ticker]],[1]!Table2[[Symbol]:[Industry]],2,FALSE),"-")</f>
        <v>-</v>
      </c>
      <c r="D3115" t="s">
        <v>528</v>
      </c>
      <c r="E3115">
        <v>82.534483899999998</v>
      </c>
      <c r="F3115">
        <v>59.65</v>
      </c>
      <c r="G3115">
        <v>49.7250835662188</v>
      </c>
      <c r="H3115">
        <v>9.3201386852110897</v>
      </c>
      <c r="I3115">
        <v>-2.70647598244188</v>
      </c>
      <c r="J3115">
        <v>5.6186708150901703</v>
      </c>
      <c r="K3115">
        <v>53.672717238131298</v>
      </c>
      <c r="L3115">
        <v>48.682789699419601</v>
      </c>
      <c r="M3115">
        <v>70.037382231333893</v>
      </c>
      <c r="N3115">
        <v>1.19776618410194</v>
      </c>
      <c r="O3115">
        <v>19.698239731768599</v>
      </c>
      <c r="P3115">
        <v>83.538461538461505</v>
      </c>
      <c r="Q3115">
        <v>7.9810797383897999E-2</v>
      </c>
    </row>
    <row r="3116" spans="1:17" hidden="1" x14ac:dyDescent="0.3">
      <c r="A3116" t="s">
        <v>6445</v>
      </c>
      <c r="B3116" t="s">
        <v>6446</v>
      </c>
      <c r="C3116" t="str">
        <f>IFERROR(VLOOKUP(Table1[[#This Row],[Ticker]],[1]!Table2[[Symbol]:[Industry]],2,FALSE),"-")</f>
        <v>-</v>
      </c>
      <c r="D3116" t="s">
        <v>139</v>
      </c>
      <c r="E3116">
        <v>82.5</v>
      </c>
      <c r="F3116">
        <v>75</v>
      </c>
      <c r="G3116">
        <v>30.4006554992758</v>
      </c>
      <c r="H3116">
        <v>-6.8074845614551203</v>
      </c>
      <c r="I3116">
        <v>-2.40682634202145</v>
      </c>
      <c r="J3116">
        <v>-4.82056499653652</v>
      </c>
      <c r="K3116">
        <v>80.235491996340997</v>
      </c>
      <c r="L3116">
        <v>72.530706952243904</v>
      </c>
      <c r="M3116">
        <v>41.596492898141101</v>
      </c>
      <c r="N3116">
        <v>1.67844827586206</v>
      </c>
      <c r="O3116">
        <v>36.706666666666599</v>
      </c>
      <c r="P3116">
        <v>60.256410256410199</v>
      </c>
    </row>
    <row r="3117" spans="1:17" hidden="1" x14ac:dyDescent="0.3">
      <c r="A3117" t="s">
        <v>6447</v>
      </c>
      <c r="B3117" t="s">
        <v>6448</v>
      </c>
      <c r="C3117" t="str">
        <f>IFERROR(VLOOKUP(Table1[[#This Row],[Ticker]],[1]!Table2[[Symbol]:[Industry]],2,FALSE),"-")</f>
        <v>-</v>
      </c>
      <c r="D3117" t="s">
        <v>1616</v>
      </c>
      <c r="E3117">
        <v>82.420320000000004</v>
      </c>
      <c r="F3117">
        <v>23.2</v>
      </c>
      <c r="G3117">
        <v>-0.966865868245527</v>
      </c>
      <c r="H3117">
        <v>-9.8562113215220801</v>
      </c>
      <c r="I3117">
        <v>-55.726484264129397</v>
      </c>
      <c r="J3117">
        <v>-1.63897931878715</v>
      </c>
      <c r="K3117">
        <v>25.6390069828973</v>
      </c>
      <c r="L3117">
        <v>28.146380003234501</v>
      </c>
      <c r="M3117">
        <v>54.223432171322301</v>
      </c>
      <c r="N3117">
        <v>1.0904347644946499</v>
      </c>
      <c r="O3117">
        <v>93.75</v>
      </c>
      <c r="P3117">
        <v>34.492753623188399</v>
      </c>
      <c r="Q3117">
        <v>0.193022146774632</v>
      </c>
    </row>
    <row r="3118" spans="1:17" hidden="1" x14ac:dyDescent="0.3">
      <c r="A3118" t="s">
        <v>6449</v>
      </c>
      <c r="B3118" t="s">
        <v>6450</v>
      </c>
      <c r="C3118" t="str">
        <f>IFERROR(VLOOKUP(Table1[[#This Row],[Ticker]],[1]!Table2[[Symbol]:[Industry]],2,FALSE),"-")</f>
        <v>-</v>
      </c>
      <c r="D3118" t="s">
        <v>139</v>
      </c>
      <c r="E3118">
        <v>82.313999999999993</v>
      </c>
      <c r="F3118">
        <v>45.73</v>
      </c>
      <c r="G3118">
        <v>88.425868154560007</v>
      </c>
      <c r="H3118">
        <v>19.738468948565501</v>
      </c>
      <c r="I3118">
        <v>23.400246487110099</v>
      </c>
      <c r="J3118">
        <v>5.1920557233932199</v>
      </c>
      <c r="K3118">
        <v>39.157761529702</v>
      </c>
      <c r="L3118">
        <v>32.930023893147698</v>
      </c>
      <c r="M3118">
        <v>61.494432813562597</v>
      </c>
      <c r="N3118">
        <v>0.33551225100689303</v>
      </c>
      <c r="O3118">
        <v>22.785917340914001</v>
      </c>
      <c r="P3118">
        <v>127.512437810945</v>
      </c>
      <c r="Q3118">
        <v>9.9251522631427003E-2</v>
      </c>
    </row>
    <row r="3119" spans="1:17" hidden="1" x14ac:dyDescent="0.3">
      <c r="A3119" t="s">
        <v>6451</v>
      </c>
      <c r="B3119" t="s">
        <v>6452</v>
      </c>
      <c r="C3119" t="str">
        <f>IFERROR(VLOOKUP(Table1[[#This Row],[Ticker]],[1]!Table2[[Symbol]:[Industry]],2,FALSE),"-")</f>
        <v>-</v>
      </c>
      <c r="D3119" t="s">
        <v>5353</v>
      </c>
      <c r="E3119">
        <v>82.108440000000002</v>
      </c>
      <c r="F3119">
        <v>48.8</v>
      </c>
      <c r="G3119">
        <v>-26.7934527507986</v>
      </c>
      <c r="H3119">
        <v>0.93020157829285699</v>
      </c>
      <c r="I3119">
        <v>-27.236845915525102</v>
      </c>
      <c r="J3119">
        <v>5.2590651087807103</v>
      </c>
      <c r="K3119">
        <v>50.392860476406298</v>
      </c>
      <c r="L3119">
        <v>49.778775334251897</v>
      </c>
      <c r="M3119">
        <v>45.593989655253502</v>
      </c>
      <c r="N3119">
        <v>0.10176767676767599</v>
      </c>
      <c r="O3119">
        <v>24.569672131147499</v>
      </c>
      <c r="P3119">
        <v>21.302510564255499</v>
      </c>
    </row>
    <row r="3120" spans="1:17" hidden="1" x14ac:dyDescent="0.3">
      <c r="A3120" t="s">
        <v>6453</v>
      </c>
      <c r="B3120" t="s">
        <v>6454</v>
      </c>
      <c r="C3120" t="str">
        <f>IFERROR(VLOOKUP(Table1[[#This Row],[Ticker]],[1]!Table2[[Symbol]:[Industry]],2,FALSE),"-")</f>
        <v>-</v>
      </c>
      <c r="D3120" t="s">
        <v>4604</v>
      </c>
      <c r="E3120">
        <v>81.921419999999998</v>
      </c>
      <c r="F3120">
        <v>5.53</v>
      </c>
      <c r="G3120">
        <v>-100.652121466048</v>
      </c>
      <c r="H3120">
        <v>3.36745057427679</v>
      </c>
      <c r="I3120">
        <v>-77.069500690111198</v>
      </c>
      <c r="J3120">
        <v>-4.4435175050355298</v>
      </c>
      <c r="K3120">
        <v>5.7688126297160496</v>
      </c>
      <c r="L3120">
        <v>9.5202284286249093</v>
      </c>
      <c r="M3120">
        <v>48.012218121872401</v>
      </c>
      <c r="N3120">
        <v>0.60625636573762598</v>
      </c>
      <c r="O3120">
        <v>272.875226039783</v>
      </c>
      <c r="P3120">
        <v>22.7797513321492</v>
      </c>
      <c r="Q3120">
        <v>-5.1420314869570001E-2</v>
      </c>
    </row>
    <row r="3121" spans="1:17" hidden="1" x14ac:dyDescent="0.3">
      <c r="A3121" t="s">
        <v>6455</v>
      </c>
      <c r="B3121" t="s">
        <v>6456</v>
      </c>
      <c r="C3121" t="str">
        <f>IFERROR(VLOOKUP(Table1[[#This Row],[Ticker]],[1]!Table2[[Symbol]:[Industry]],2,FALSE),"-")</f>
        <v>-</v>
      </c>
      <c r="D3121" t="s">
        <v>359</v>
      </c>
      <c r="E3121">
        <v>81.906544299999993</v>
      </c>
      <c r="F3121">
        <v>18.170000000000002</v>
      </c>
      <c r="G3121">
        <v>196.356094434966</v>
      </c>
      <c r="H3121">
        <v>28.393969694234801</v>
      </c>
      <c r="I3121">
        <v>75.784533189342895</v>
      </c>
      <c r="J3121">
        <v>-0.499298028210725</v>
      </c>
      <c r="K3121">
        <v>15.8396246960508</v>
      </c>
      <c r="L3121">
        <v>12.6881396630803</v>
      </c>
      <c r="M3121">
        <v>73.2143082083103</v>
      </c>
      <c r="N3121">
        <v>3.4746313449709301</v>
      </c>
      <c r="O3121">
        <v>1.2107870115574999</v>
      </c>
      <c r="P3121">
        <v>263.39999999999998</v>
      </c>
    </row>
    <row r="3122" spans="1:17" hidden="1" x14ac:dyDescent="0.3">
      <c r="A3122" t="s">
        <v>6457</v>
      </c>
      <c r="B3122" t="s">
        <v>6458</v>
      </c>
      <c r="C3122" t="str">
        <f>IFERROR(VLOOKUP(Table1[[#This Row],[Ticker]],[1]!Table2[[Symbol]:[Industry]],2,FALSE),"-")</f>
        <v>-</v>
      </c>
      <c r="D3122" t="s">
        <v>359</v>
      </c>
      <c r="E3122">
        <v>81.654259499999995</v>
      </c>
      <c r="F3122">
        <v>215.35</v>
      </c>
      <c r="G3122">
        <v>35.480137757260898</v>
      </c>
      <c r="H3122">
        <v>55.931406252428502</v>
      </c>
      <c r="I3122">
        <v>43.349780648600799</v>
      </c>
      <c r="J3122">
        <v>-20.909176595450099</v>
      </c>
      <c r="K3122">
        <v>163.634510777337</v>
      </c>
      <c r="L3122">
        <v>146.34817284114001</v>
      </c>
      <c r="M3122">
        <v>63.226476601141698</v>
      </c>
      <c r="N3122">
        <v>3.1160472701548101</v>
      </c>
      <c r="O3122">
        <v>25.214766658927299</v>
      </c>
      <c r="P3122">
        <v>104.123222748815</v>
      </c>
      <c r="Q3122">
        <v>6.3537235856275007E-2</v>
      </c>
    </row>
    <row r="3123" spans="1:17" hidden="1" x14ac:dyDescent="0.3">
      <c r="A3123" t="s">
        <v>6459</v>
      </c>
      <c r="B3123" t="s">
        <v>6460</v>
      </c>
      <c r="C3123" t="str">
        <f>IFERROR(VLOOKUP(Table1[[#This Row],[Ticker]],[1]!Table2[[Symbol]:[Industry]],2,FALSE),"-")</f>
        <v>-</v>
      </c>
      <c r="D3123" t="s">
        <v>3532</v>
      </c>
      <c r="E3123">
        <v>81.442988999999997</v>
      </c>
      <c r="F3123">
        <v>180.9</v>
      </c>
      <c r="G3123">
        <v>2.5262430474759001</v>
      </c>
      <c r="H3123">
        <v>10.197618010657701</v>
      </c>
      <c r="I3123">
        <v>1.21593258522702</v>
      </c>
      <c r="J3123">
        <v>1.93559095421588</v>
      </c>
      <c r="K3123">
        <v>163.788410099788</v>
      </c>
      <c r="L3123">
        <v>150.139504604227</v>
      </c>
      <c r="M3123">
        <v>80.169964262429005</v>
      </c>
      <c r="N3123">
        <v>1.1736752352681099</v>
      </c>
      <c r="O3123">
        <v>3.3720287451630599</v>
      </c>
      <c r="P3123">
        <v>45.887096774193502</v>
      </c>
      <c r="Q3123">
        <v>0.10445181902240799</v>
      </c>
    </row>
    <row r="3124" spans="1:17" hidden="1" x14ac:dyDescent="0.3">
      <c r="A3124" t="s">
        <v>6461</v>
      </c>
      <c r="B3124" t="s">
        <v>6462</v>
      </c>
      <c r="C3124" t="str">
        <f>IFERROR(VLOOKUP(Table1[[#This Row],[Ticker]],[1]!Table2[[Symbol]:[Industry]],2,FALSE),"-")</f>
        <v>-</v>
      </c>
      <c r="D3124" t="s">
        <v>54</v>
      </c>
      <c r="E3124">
        <v>81.402749999999997</v>
      </c>
      <c r="F3124">
        <v>235.95</v>
      </c>
      <c r="G3124">
        <v>21.734351249932701</v>
      </c>
      <c r="H3124">
        <v>5.5532565859632497</v>
      </c>
      <c r="I3124">
        <v>1.33965533426432</v>
      </c>
      <c r="J3124">
        <v>7.6976108131131804</v>
      </c>
      <c r="K3124">
        <v>225.30466471096699</v>
      </c>
      <c r="L3124">
        <v>198.96687937526099</v>
      </c>
      <c r="M3124">
        <v>50.145873966479797</v>
      </c>
      <c r="N3124">
        <v>0.38457379208355402</v>
      </c>
      <c r="O3124">
        <v>12.3119304937486</v>
      </c>
      <c r="P3124">
        <v>73.876197494473104</v>
      </c>
      <c r="Q3124">
        <v>6.7543778201171994E-2</v>
      </c>
    </row>
    <row r="3125" spans="1:17" hidden="1" x14ac:dyDescent="0.3">
      <c r="A3125" t="s">
        <v>6463</v>
      </c>
      <c r="B3125" t="s">
        <v>6464</v>
      </c>
      <c r="C3125" t="str">
        <f>IFERROR(VLOOKUP(Table1[[#This Row],[Ticker]],[1]!Table2[[Symbol]:[Industry]],2,FALSE),"-")</f>
        <v>-</v>
      </c>
      <c r="D3125" t="s">
        <v>632</v>
      </c>
      <c r="E3125">
        <v>81.402652709999998</v>
      </c>
      <c r="F3125">
        <v>84.33</v>
      </c>
      <c r="G3125">
        <v>45.795151304102802</v>
      </c>
      <c r="H3125">
        <v>-2.6887695490188199</v>
      </c>
      <c r="I3125">
        <v>2.2840573744321202</v>
      </c>
      <c r="J3125">
        <v>2.0157078539654698</v>
      </c>
      <c r="K3125">
        <v>79.573768393743705</v>
      </c>
      <c r="L3125">
        <v>74.6746349712935</v>
      </c>
      <c r="M3125">
        <v>67.820861050254194</v>
      </c>
      <c r="N3125">
        <v>0.91172432757349198</v>
      </c>
      <c r="O3125">
        <v>12.534092256610901</v>
      </c>
      <c r="P3125">
        <v>80.192307692307693</v>
      </c>
      <c r="Q3125">
        <v>6.2259027621288002E-2</v>
      </c>
    </row>
    <row r="3126" spans="1:17" hidden="1" x14ac:dyDescent="0.3">
      <c r="A3126" t="s">
        <v>6465</v>
      </c>
      <c r="B3126" t="s">
        <v>6466</v>
      </c>
      <c r="C3126" t="str">
        <f>IFERROR(VLOOKUP(Table1[[#This Row],[Ticker]],[1]!Table2[[Symbol]:[Industry]],2,FALSE),"-")</f>
        <v>-</v>
      </c>
      <c r="D3126" t="s">
        <v>262</v>
      </c>
      <c r="E3126">
        <v>81.310963999999998</v>
      </c>
      <c r="F3126">
        <v>233.8</v>
      </c>
      <c r="G3126">
        <v>9.3109119095322601</v>
      </c>
      <c r="H3126">
        <v>8.0138258122545398</v>
      </c>
      <c r="I3126">
        <v>-6.4282167163529902</v>
      </c>
      <c r="J3126">
        <v>13.524571583894099</v>
      </c>
      <c r="K3126">
        <v>213.71833306895101</v>
      </c>
      <c r="L3126">
        <v>201.47421742807899</v>
      </c>
      <c r="M3126">
        <v>84.668200812684105</v>
      </c>
      <c r="N3126">
        <v>1.2875783462100101</v>
      </c>
      <c r="O3126">
        <v>14.5423438836612</v>
      </c>
      <c r="P3126">
        <v>59.427207637231497</v>
      </c>
      <c r="Q3126">
        <v>0.12149909052479101</v>
      </c>
    </row>
    <row r="3127" spans="1:17" hidden="1" x14ac:dyDescent="0.3">
      <c r="A3127" t="s">
        <v>6467</v>
      </c>
      <c r="B3127" t="s">
        <v>6468</v>
      </c>
      <c r="C3127" t="str">
        <f>IFERROR(VLOOKUP(Table1[[#This Row],[Ticker]],[1]!Table2[[Symbol]:[Industry]],2,FALSE),"-")</f>
        <v>-</v>
      </c>
      <c r="D3127" t="s">
        <v>2879</v>
      </c>
      <c r="E3127">
        <v>81.255164899999997</v>
      </c>
      <c r="F3127">
        <v>91</v>
      </c>
      <c r="G3127">
        <v>20.383637681366402</v>
      </c>
      <c r="H3127">
        <v>-8.2800666853479594</v>
      </c>
      <c r="I3127">
        <v>-20.362029732357701</v>
      </c>
      <c r="J3127">
        <v>1.5726690942944299</v>
      </c>
      <c r="K3127">
        <v>96.260309414891395</v>
      </c>
      <c r="L3127">
        <v>94.170586123277403</v>
      </c>
      <c r="M3127">
        <v>49.420404218069898</v>
      </c>
      <c r="N3127">
        <v>0.47558386411889497</v>
      </c>
      <c r="O3127">
        <v>50.428571428571402</v>
      </c>
      <c r="P3127">
        <v>65.454545454545396</v>
      </c>
    </row>
    <row r="3128" spans="1:17" hidden="1" x14ac:dyDescent="0.3">
      <c r="A3128" t="s">
        <v>6469</v>
      </c>
      <c r="B3128" t="s">
        <v>6470</v>
      </c>
      <c r="C3128" t="str">
        <f>IFERROR(VLOOKUP(Table1[[#This Row],[Ticker]],[1]!Table2[[Symbol]:[Industry]],2,FALSE),"-")</f>
        <v>-</v>
      </c>
      <c r="E3128">
        <v>81.222207699999998</v>
      </c>
      <c r="F3128">
        <v>58.6</v>
      </c>
      <c r="G3128">
        <v>-28.0135580244267</v>
      </c>
      <c r="H3128">
        <v>-7.4951743514978997</v>
      </c>
      <c r="I3128">
        <v>-19.269821540100601</v>
      </c>
      <c r="J3128">
        <v>-7.5683841500168496</v>
      </c>
      <c r="K3128">
        <v>59.249606955770602</v>
      </c>
      <c r="L3128">
        <v>57.967906484792998</v>
      </c>
      <c r="M3128">
        <v>34.436099507525299</v>
      </c>
      <c r="N3128">
        <v>0.630388654286404</v>
      </c>
      <c r="O3128">
        <v>38.771331058020401</v>
      </c>
      <c r="P3128">
        <v>29.933481152993298</v>
      </c>
      <c r="Q3128">
        <v>-1.6668903935450001E-2</v>
      </c>
    </row>
    <row r="3129" spans="1:17" hidden="1" x14ac:dyDescent="0.3">
      <c r="A3129" t="s">
        <v>6471</v>
      </c>
      <c r="B3129" t="s">
        <v>6472</v>
      </c>
      <c r="C3129" t="str">
        <f>IFERROR(VLOOKUP(Table1[[#This Row],[Ticker]],[1]!Table2[[Symbol]:[Industry]],2,FALSE),"-")</f>
        <v>-</v>
      </c>
      <c r="D3129" t="s">
        <v>303</v>
      </c>
      <c r="E3129">
        <v>80.598077879999906</v>
      </c>
      <c r="F3129">
        <v>5.0199999999999996</v>
      </c>
      <c r="G3129">
        <v>-103.656014160506</v>
      </c>
      <c r="H3129">
        <v>-8.0535382591054994</v>
      </c>
      <c r="I3129">
        <v>-79.609315775500804</v>
      </c>
      <c r="J3129">
        <v>-6.2911532318306298</v>
      </c>
      <c r="K3129">
        <v>5.4202200019467899</v>
      </c>
      <c r="L3129">
        <v>9.2177337594498994</v>
      </c>
      <c r="M3129">
        <v>40.473165863634797</v>
      </c>
      <c r="N3129">
        <v>0.91847023912708803</v>
      </c>
      <c r="O3129">
        <v>370.11952191235002</v>
      </c>
      <c r="P3129">
        <v>6.80851063829786</v>
      </c>
      <c r="Q3129">
        <v>0.15357590192377299</v>
      </c>
    </row>
    <row r="3130" spans="1:17" hidden="1" x14ac:dyDescent="0.3">
      <c r="A3130" t="s">
        <v>6473</v>
      </c>
      <c r="B3130" t="s">
        <v>6474</v>
      </c>
      <c r="C3130" t="str">
        <f>IFERROR(VLOOKUP(Table1[[#This Row],[Ticker]],[1]!Table2[[Symbol]:[Industry]],2,FALSE),"-")</f>
        <v>-</v>
      </c>
      <c r="D3130" t="s">
        <v>412</v>
      </c>
      <c r="E3130">
        <v>80.52242536</v>
      </c>
      <c r="F3130">
        <v>63.44</v>
      </c>
      <c r="G3130">
        <v>88.526345070748505</v>
      </c>
      <c r="H3130">
        <v>-16.8567190730828</v>
      </c>
      <c r="I3130">
        <v>35.419532312577402</v>
      </c>
      <c r="J3130">
        <v>-4.3173704602950496</v>
      </c>
      <c r="K3130">
        <v>67.969275002919503</v>
      </c>
      <c r="L3130">
        <v>51.378572115252602</v>
      </c>
      <c r="M3130">
        <v>26.330262269684901</v>
      </c>
      <c r="N3130">
        <v>0.38948179582185299</v>
      </c>
      <c r="O3130">
        <v>45.176544766708602</v>
      </c>
      <c r="P3130">
        <v>181.70515097690901</v>
      </c>
      <c r="Q3130">
        <v>0.143178407067835</v>
      </c>
    </row>
    <row r="3131" spans="1:17" hidden="1" x14ac:dyDescent="0.3">
      <c r="A3131" t="s">
        <v>6475</v>
      </c>
      <c r="B3131" t="s">
        <v>6476</v>
      </c>
      <c r="C3131" t="str">
        <f>IFERROR(VLOOKUP(Table1[[#This Row],[Ticker]],[1]!Table2[[Symbol]:[Industry]],2,FALSE),"-")</f>
        <v>-</v>
      </c>
      <c r="D3131" t="s">
        <v>92</v>
      </c>
      <c r="E3131">
        <v>80.354803200000006</v>
      </c>
      <c r="F3131">
        <v>38.49</v>
      </c>
      <c r="G3131">
        <v>6.7789630277431199</v>
      </c>
      <c r="H3131">
        <v>19.263534911626099</v>
      </c>
      <c r="I3131">
        <v>-7.479511512317</v>
      </c>
      <c r="J3131">
        <v>-2.9578198984972999</v>
      </c>
      <c r="K3131">
        <v>30.6718687905507</v>
      </c>
      <c r="L3131">
        <v>30.249648955905499</v>
      </c>
      <c r="M3131">
        <v>82.4103582252514</v>
      </c>
      <c r="N3131">
        <v>2.9158636353029901</v>
      </c>
      <c r="O3131">
        <v>10.132501948558</v>
      </c>
      <c r="P3131">
        <v>66.6233766233766</v>
      </c>
      <c r="Q3131">
        <v>8.8349536180467994E-2</v>
      </c>
    </row>
    <row r="3132" spans="1:17" hidden="1" x14ac:dyDescent="0.3">
      <c r="A3132" t="s">
        <v>6477</v>
      </c>
      <c r="B3132" t="s">
        <v>6478</v>
      </c>
      <c r="C3132" t="str">
        <f>IFERROR(VLOOKUP(Table1[[#This Row],[Ticker]],[1]!Table2[[Symbol]:[Industry]],2,FALSE),"-")</f>
        <v>-</v>
      </c>
      <c r="D3132" t="s">
        <v>1479</v>
      </c>
      <c r="E3132">
        <v>80.353907750000005</v>
      </c>
      <c r="F3132">
        <v>78.25</v>
      </c>
      <c r="G3132">
        <v>-19.644487151500599</v>
      </c>
      <c r="H3132">
        <v>-0.97850330493430904</v>
      </c>
      <c r="I3132">
        <v>-14.223722745687301</v>
      </c>
      <c r="J3132">
        <v>-2.78800857774258</v>
      </c>
      <c r="K3132">
        <v>76.594006276807093</v>
      </c>
      <c r="L3132">
        <v>75.952582834544401</v>
      </c>
      <c r="M3132">
        <v>61.889205316986001</v>
      </c>
      <c r="N3132">
        <v>0.63267371576897502</v>
      </c>
      <c r="O3132">
        <v>25.623003194888099</v>
      </c>
      <c r="P3132">
        <v>29.8755186721991</v>
      </c>
      <c r="Q3132">
        <v>-3.480258511432E-3</v>
      </c>
    </row>
    <row r="3133" spans="1:17" hidden="1" x14ac:dyDescent="0.3">
      <c r="A3133" t="s">
        <v>6479</v>
      </c>
      <c r="B3133" t="s">
        <v>6480</v>
      </c>
      <c r="C3133" t="str">
        <f>IFERROR(VLOOKUP(Table1[[#This Row],[Ticker]],[1]!Table2[[Symbol]:[Industry]],2,FALSE),"-")</f>
        <v>-</v>
      </c>
      <c r="D3133" t="s">
        <v>1603</v>
      </c>
      <c r="E3133">
        <v>80.159160258</v>
      </c>
      <c r="F3133">
        <v>6.81</v>
      </c>
      <c r="G3133">
        <v>100.991702869984</v>
      </c>
      <c r="H3133">
        <v>22.187722637257899</v>
      </c>
      <c r="I3133">
        <v>13.410167122030799</v>
      </c>
      <c r="J3133">
        <v>-11.2117881524655</v>
      </c>
      <c r="K3133">
        <v>6.2737078332474496</v>
      </c>
      <c r="L3133">
        <v>5.1295040916965897</v>
      </c>
      <c r="M3133">
        <v>36.240655922054799</v>
      </c>
      <c r="N3133">
        <v>0.33991545801807099</v>
      </c>
      <c r="O3133">
        <v>29.809104258443401</v>
      </c>
      <c r="P3133">
        <v>147.636363636363</v>
      </c>
      <c r="Q3133">
        <v>9.4527066354613998E-2</v>
      </c>
    </row>
    <row r="3134" spans="1:17" hidden="1" x14ac:dyDescent="0.3">
      <c r="A3134" t="s">
        <v>6481</v>
      </c>
      <c r="B3134" t="s">
        <v>6482</v>
      </c>
      <c r="C3134" t="str">
        <f>IFERROR(VLOOKUP(Table1[[#This Row],[Ticker]],[1]!Table2[[Symbol]:[Industry]],2,FALSE),"-")</f>
        <v>-</v>
      </c>
      <c r="E3134">
        <v>80.138567800000004</v>
      </c>
      <c r="F3134">
        <v>18.25</v>
      </c>
      <c r="G3134">
        <v>21.8483183933227</v>
      </c>
      <c r="H3134">
        <v>-31.876986692110599</v>
      </c>
      <c r="I3134">
        <v>-13.1916746324826</v>
      </c>
      <c r="J3134">
        <v>-19.920408061637399</v>
      </c>
      <c r="K3134">
        <v>23.8716001001983</v>
      </c>
      <c r="L3134">
        <v>21.700139231079699</v>
      </c>
      <c r="M3134">
        <v>31.193159485968</v>
      </c>
      <c r="N3134">
        <v>0.53122656118495504</v>
      </c>
      <c r="O3134">
        <v>107.671232876712</v>
      </c>
      <c r="P3134">
        <v>108.333333333333</v>
      </c>
      <c r="Q3134">
        <v>7.3082559380155995E-2</v>
      </c>
    </row>
    <row r="3135" spans="1:17" hidden="1" x14ac:dyDescent="0.3">
      <c r="A3135" t="s">
        <v>6483</v>
      </c>
      <c r="B3135" t="s">
        <v>6484</v>
      </c>
      <c r="C3135" t="str">
        <f>IFERROR(VLOOKUP(Table1[[#This Row],[Ticker]],[1]!Table2[[Symbol]:[Industry]],2,FALSE),"-")</f>
        <v>-</v>
      </c>
      <c r="D3135" t="s">
        <v>561</v>
      </c>
      <c r="E3135">
        <v>80.083928749999998</v>
      </c>
      <c r="F3135">
        <v>62.65</v>
      </c>
      <c r="G3135">
        <v>18.252992287782799</v>
      </c>
      <c r="H3135">
        <v>19.628568533143898</v>
      </c>
      <c r="I3135">
        <v>61.326833788697499</v>
      </c>
      <c r="J3135">
        <v>-4.0840159160820004</v>
      </c>
      <c r="K3135">
        <v>53.3112804763838</v>
      </c>
      <c r="L3135">
        <v>42.987083510832903</v>
      </c>
      <c r="M3135">
        <v>56.414996819513398</v>
      </c>
      <c r="N3135">
        <v>1.0770731707317001</v>
      </c>
      <c r="O3135">
        <v>5.5067837190741997</v>
      </c>
      <c r="P3135">
        <v>128.64963503649599</v>
      </c>
      <c r="Q3135">
        <v>0.106336190353402</v>
      </c>
    </row>
    <row r="3136" spans="1:17" hidden="1" x14ac:dyDescent="0.3">
      <c r="A3136" t="s">
        <v>6485</v>
      </c>
      <c r="B3136" t="s">
        <v>6486</v>
      </c>
      <c r="C3136" t="str">
        <f>IFERROR(VLOOKUP(Table1[[#This Row],[Ticker]],[1]!Table2[[Symbol]:[Industry]],2,FALSE),"-")</f>
        <v>-</v>
      </c>
      <c r="D3136" t="s">
        <v>971</v>
      </c>
      <c r="E3136">
        <v>79.944479299999998</v>
      </c>
      <c r="F3136">
        <v>96.5</v>
      </c>
      <c r="G3136">
        <v>-0.360317290682441</v>
      </c>
      <c r="H3136">
        <v>-3.1048861410053799</v>
      </c>
      <c r="I3136">
        <v>-8.0712139663111095</v>
      </c>
      <c r="J3136">
        <v>1.3311083304619</v>
      </c>
      <c r="K3136">
        <v>93.262815386388894</v>
      </c>
      <c r="L3136">
        <v>89.296091936834102</v>
      </c>
      <c r="M3136">
        <v>62.0798307458316</v>
      </c>
      <c r="N3136">
        <v>1.21404639804639</v>
      </c>
      <c r="O3136">
        <v>13.8860103626943</v>
      </c>
      <c r="P3136">
        <v>43.090154211150598</v>
      </c>
      <c r="Q3136">
        <v>2.0915162024083001E-2</v>
      </c>
    </row>
    <row r="3137" spans="1:17" hidden="1" x14ac:dyDescent="0.3">
      <c r="A3137" t="s">
        <v>6487</v>
      </c>
      <c r="B3137" t="s">
        <v>6488</v>
      </c>
      <c r="C3137" t="str">
        <f>IFERROR(VLOOKUP(Table1[[#This Row],[Ticker]],[1]!Table2[[Symbol]:[Industry]],2,FALSE),"-")</f>
        <v>-</v>
      </c>
      <c r="D3137" t="s">
        <v>528</v>
      </c>
      <c r="E3137">
        <v>79.861949999999993</v>
      </c>
      <c r="F3137">
        <v>6.26</v>
      </c>
      <c r="G3137">
        <v>2.4909682872630401</v>
      </c>
      <c r="H3137">
        <v>-2.4418914449629501</v>
      </c>
      <c r="I3137">
        <v>-32.854005213569998</v>
      </c>
      <c r="J3137">
        <v>-2.9965795884197899</v>
      </c>
      <c r="K3137">
        <v>6.6134355740568003</v>
      </c>
      <c r="L3137">
        <v>6.6140004228003599</v>
      </c>
      <c r="M3137">
        <v>39.387957225506</v>
      </c>
      <c r="N3137">
        <v>0.23873407405151101</v>
      </c>
      <c r="O3137">
        <v>83.226837060702806</v>
      </c>
      <c r="P3137">
        <v>36.086956521739097</v>
      </c>
      <c r="Q3137">
        <v>4.4591631566899999E-3</v>
      </c>
    </row>
    <row r="3138" spans="1:17" hidden="1" x14ac:dyDescent="0.3">
      <c r="A3138" t="s">
        <v>6489</v>
      </c>
      <c r="B3138" t="s">
        <v>6490</v>
      </c>
      <c r="C3138" t="str">
        <f>IFERROR(VLOOKUP(Table1[[#This Row],[Ticker]],[1]!Table2[[Symbol]:[Industry]],2,FALSE),"-")</f>
        <v>-</v>
      </c>
      <c r="D3138" t="s">
        <v>3532</v>
      </c>
      <c r="E3138">
        <v>79.417354743999994</v>
      </c>
      <c r="F3138">
        <v>71.44</v>
      </c>
      <c r="G3138">
        <v>-48.210040471420101</v>
      </c>
      <c r="H3138">
        <v>-0.73646508837380298</v>
      </c>
      <c r="I3138">
        <v>-5.2723725605088498</v>
      </c>
      <c r="J3138">
        <v>-1.29115323183063</v>
      </c>
      <c r="K3138">
        <v>73.336745258304703</v>
      </c>
      <c r="L3138">
        <v>69.557038145729393</v>
      </c>
      <c r="M3138">
        <v>25.223788617929799</v>
      </c>
      <c r="N3138">
        <v>0</v>
      </c>
      <c r="O3138">
        <v>22.4804031354983</v>
      </c>
      <c r="P3138">
        <v>55.948482864003402</v>
      </c>
    </row>
    <row r="3139" spans="1:17" hidden="1" x14ac:dyDescent="0.3">
      <c r="A3139" t="s">
        <v>6491</v>
      </c>
      <c r="B3139" t="s">
        <v>6492</v>
      </c>
      <c r="C3139" t="str">
        <f>IFERROR(VLOOKUP(Table1[[#This Row],[Ticker]],[1]!Table2[[Symbol]:[Industry]],2,FALSE),"-")</f>
        <v>-</v>
      </c>
      <c r="D3139" t="s">
        <v>262</v>
      </c>
      <c r="E3139">
        <v>79.383309209999993</v>
      </c>
      <c r="F3139">
        <v>26.1</v>
      </c>
      <c r="G3139">
        <v>-21.105754757134399</v>
      </c>
      <c r="H3139">
        <v>26.980429888795101</v>
      </c>
      <c r="I3139">
        <v>-10.3480028126096</v>
      </c>
      <c r="J3139">
        <v>20.795271910028799</v>
      </c>
      <c r="K3139">
        <v>22.519303549291301</v>
      </c>
      <c r="L3139">
        <v>22.381320638422199</v>
      </c>
      <c r="M3139">
        <v>66.451627890805796</v>
      </c>
      <c r="N3139">
        <v>3.50977856889976</v>
      </c>
      <c r="O3139">
        <v>34.8659003831417</v>
      </c>
      <c r="Q3139">
        <v>6.5425941847801997E-2</v>
      </c>
    </row>
    <row r="3140" spans="1:17" hidden="1" x14ac:dyDescent="0.3">
      <c r="A3140" t="s">
        <v>6493</v>
      </c>
      <c r="B3140" t="s">
        <v>6494</v>
      </c>
      <c r="C3140" t="str">
        <f>IFERROR(VLOOKUP(Table1[[#This Row],[Ticker]],[1]!Table2[[Symbol]:[Industry]],2,FALSE),"-")</f>
        <v>-</v>
      </c>
      <c r="D3140" t="s">
        <v>446</v>
      </c>
      <c r="E3140">
        <v>79.38</v>
      </c>
      <c r="F3140">
        <v>84</v>
      </c>
      <c r="G3140">
        <v>-27.728095182666301</v>
      </c>
      <c r="H3140">
        <v>8.3544440025352795</v>
      </c>
      <c r="I3140">
        <v>3.7231724350361399</v>
      </c>
      <c r="J3140">
        <v>-8.6333954722203898E-2</v>
      </c>
      <c r="K3140">
        <v>80.076318026750201</v>
      </c>
      <c r="L3140">
        <v>71.744245952697696</v>
      </c>
      <c r="M3140">
        <v>49.320098955836499</v>
      </c>
      <c r="N3140">
        <v>0.69147540983606504</v>
      </c>
      <c r="O3140">
        <v>6.0119047619047601</v>
      </c>
      <c r="P3140">
        <v>55.5555555555555</v>
      </c>
      <c r="Q3140">
        <v>9.7304189520624002E-2</v>
      </c>
    </row>
    <row r="3141" spans="1:17" hidden="1" x14ac:dyDescent="0.3">
      <c r="A3141" t="s">
        <v>6495</v>
      </c>
      <c r="B3141" t="s">
        <v>6496</v>
      </c>
      <c r="C3141" t="str">
        <f>IFERROR(VLOOKUP(Table1[[#This Row],[Ticker]],[1]!Table2[[Symbol]:[Industry]],2,FALSE),"-")</f>
        <v>-</v>
      </c>
      <c r="D3141" t="s">
        <v>1616</v>
      </c>
      <c r="E3141">
        <v>79.2</v>
      </c>
      <c r="F3141">
        <v>1.44</v>
      </c>
      <c r="G3141">
        <v>158.144245242865</v>
      </c>
      <c r="H3141">
        <v>27.041312689403899</v>
      </c>
      <c r="I3141">
        <v>47.299056010919699</v>
      </c>
      <c r="J3141">
        <v>19.7614783471167</v>
      </c>
      <c r="K3141">
        <v>1.11679114889134</v>
      </c>
      <c r="L3141">
        <v>0.93085346330820096</v>
      </c>
      <c r="M3141">
        <v>90.705839546636895</v>
      </c>
      <c r="N3141">
        <v>1.2962803843112001</v>
      </c>
      <c r="O3141">
        <v>0</v>
      </c>
      <c r="P3141">
        <v>200</v>
      </c>
      <c r="Q3141">
        <v>0.11672599053786201</v>
      </c>
    </row>
    <row r="3142" spans="1:17" hidden="1" x14ac:dyDescent="0.3">
      <c r="A3142" t="s">
        <v>6497</v>
      </c>
      <c r="B3142" t="s">
        <v>6498</v>
      </c>
      <c r="C3142" t="str">
        <f>IFERROR(VLOOKUP(Table1[[#This Row],[Ticker]],[1]!Table2[[Symbol]:[Industry]],2,FALSE),"-")</f>
        <v>-</v>
      </c>
      <c r="D3142" t="s">
        <v>473</v>
      </c>
      <c r="E3142">
        <v>79.176839999999999</v>
      </c>
      <c r="F3142">
        <v>58.39</v>
      </c>
      <c r="G3142">
        <v>-4.0152375157550901</v>
      </c>
      <c r="H3142">
        <v>22.888534911626198</v>
      </c>
      <c r="I3142">
        <v>-14.9770946166953</v>
      </c>
      <c r="J3142">
        <v>9.5418688077659297</v>
      </c>
      <c r="K3142">
        <v>52.217568125773901</v>
      </c>
      <c r="L3142">
        <v>50.3997633141107</v>
      </c>
      <c r="M3142">
        <v>65.592587852221797</v>
      </c>
      <c r="N3142">
        <v>1.41229526049424</v>
      </c>
      <c r="O3142">
        <v>29.8167494433978</v>
      </c>
      <c r="P3142">
        <v>39.688995215311003</v>
      </c>
      <c r="Q3142">
        <v>5.5735614514552001E-2</v>
      </c>
    </row>
    <row r="3143" spans="1:17" hidden="1" x14ac:dyDescent="0.3">
      <c r="A3143" t="s">
        <v>6499</v>
      </c>
      <c r="B3143" t="s">
        <v>6500</v>
      </c>
      <c r="C3143" t="str">
        <f>IFERROR(VLOOKUP(Table1[[#This Row],[Ticker]],[1]!Table2[[Symbol]:[Industry]],2,FALSE),"-")</f>
        <v>-</v>
      </c>
      <c r="D3143" t="s">
        <v>2205</v>
      </c>
      <c r="E3143">
        <v>79.130892736000007</v>
      </c>
      <c r="F3143">
        <v>46.72</v>
      </c>
      <c r="G3143">
        <v>-4.6346344140628499</v>
      </c>
      <c r="H3143">
        <v>2.2897921434908999</v>
      </c>
      <c r="I3143">
        <v>-5.1502994218611198</v>
      </c>
      <c r="J3143">
        <v>-8.3005928783460003</v>
      </c>
      <c r="K3143">
        <v>44.258529378421599</v>
      </c>
      <c r="L3143">
        <v>42.7249185331343</v>
      </c>
      <c r="M3143">
        <v>56.271673424916301</v>
      </c>
      <c r="N3143">
        <v>0.96254232029890596</v>
      </c>
      <c r="O3143">
        <v>31.207191780821901</v>
      </c>
      <c r="P3143">
        <v>50.370131960090099</v>
      </c>
      <c r="Q3143">
        <v>8.7842306277560005E-3</v>
      </c>
    </row>
    <row r="3144" spans="1:17" hidden="1" x14ac:dyDescent="0.3">
      <c r="A3144" t="s">
        <v>6501</v>
      </c>
      <c r="B3144" t="s">
        <v>6502</v>
      </c>
      <c r="C3144" t="str">
        <f>IFERROR(VLOOKUP(Table1[[#This Row],[Ticker]],[1]!Table2[[Symbol]:[Industry]],2,FALSE),"-")</f>
        <v>-</v>
      </c>
      <c r="D3144" t="s">
        <v>561</v>
      </c>
      <c r="E3144">
        <v>79.054492499999995</v>
      </c>
      <c r="F3144">
        <v>64.62</v>
      </c>
      <c r="G3144">
        <v>-14.478008731058299</v>
      </c>
      <c r="H3144">
        <v>43.809177635699797</v>
      </c>
      <c r="I3144">
        <v>4.3642734022240699</v>
      </c>
      <c r="J3144">
        <v>21.8875378953522</v>
      </c>
      <c r="K3144">
        <v>52.896666818919599</v>
      </c>
      <c r="L3144">
        <v>51.503487695046999</v>
      </c>
      <c r="M3144">
        <v>63.856940277681097</v>
      </c>
      <c r="N3144">
        <v>4.8246153846153801</v>
      </c>
      <c r="O3144">
        <v>22.2531723924481</v>
      </c>
      <c r="P3144">
        <v>45.213483146067396</v>
      </c>
      <c r="Q3144">
        <v>4.6953186520668003E-2</v>
      </c>
    </row>
    <row r="3145" spans="1:17" hidden="1" x14ac:dyDescent="0.3">
      <c r="A3145" t="s">
        <v>6503</v>
      </c>
      <c r="B3145" t="s">
        <v>6504</v>
      </c>
      <c r="C3145" t="str">
        <f>IFERROR(VLOOKUP(Table1[[#This Row],[Ticker]],[1]!Table2[[Symbol]:[Industry]],2,FALSE),"-")</f>
        <v>-</v>
      </c>
      <c r="D3145" t="s">
        <v>2205</v>
      </c>
      <c r="E3145">
        <v>78.88</v>
      </c>
      <c r="F3145">
        <v>170</v>
      </c>
      <c r="G3145">
        <v>-29.3473002224294</v>
      </c>
      <c r="H3145">
        <v>15.3105016435244</v>
      </c>
      <c r="I3145">
        <v>-32.794951039609003</v>
      </c>
      <c r="J3145">
        <v>4.6017039110265001</v>
      </c>
      <c r="K3145">
        <v>175.45619154913999</v>
      </c>
      <c r="L3145">
        <v>176.772268851174</v>
      </c>
      <c r="M3145">
        <v>50.207587377988297</v>
      </c>
      <c r="N3145">
        <v>0.31990879793041399</v>
      </c>
      <c r="O3145">
        <v>61.352941176470502</v>
      </c>
      <c r="P3145">
        <v>36.820925553319903</v>
      </c>
      <c r="Q3145">
        <v>0.12481874232965599</v>
      </c>
    </row>
    <row r="3146" spans="1:17" hidden="1" x14ac:dyDescent="0.3">
      <c r="A3146" t="s">
        <v>6505</v>
      </c>
      <c r="B3146" t="s">
        <v>6506</v>
      </c>
      <c r="C3146" t="str">
        <f>IFERROR(VLOOKUP(Table1[[#This Row],[Ticker]],[1]!Table2[[Symbol]:[Industry]],2,FALSE),"-")</f>
        <v>-</v>
      </c>
      <c r="D3146" t="s">
        <v>265</v>
      </c>
      <c r="E3146">
        <v>78.792000000000002</v>
      </c>
      <c r="F3146">
        <v>32.83</v>
      </c>
      <c r="G3146">
        <v>26.106240492271699</v>
      </c>
      <c r="H3146">
        <v>2.632552543868</v>
      </c>
      <c r="I3146">
        <v>15.792206695851201</v>
      </c>
      <c r="J3146">
        <v>5.2997558590784397</v>
      </c>
      <c r="K3146">
        <v>30.799877085797299</v>
      </c>
      <c r="L3146">
        <v>25.624938651703602</v>
      </c>
      <c r="M3146">
        <v>50.308072486788497</v>
      </c>
      <c r="N3146">
        <v>0.63510614358341999</v>
      </c>
      <c r="O3146">
        <v>17.849527870849801</v>
      </c>
      <c r="P3146">
        <v>80.881542699724505</v>
      </c>
      <c r="Q3146">
        <v>8.5969943996123996E-2</v>
      </c>
    </row>
    <row r="3147" spans="1:17" hidden="1" x14ac:dyDescent="0.3">
      <c r="A3147" t="s">
        <v>6507</v>
      </c>
      <c r="B3147" t="s">
        <v>6508</v>
      </c>
      <c r="C3147" t="str">
        <f>IFERROR(VLOOKUP(Table1[[#This Row],[Ticker]],[1]!Table2[[Symbol]:[Industry]],2,FALSE),"-")</f>
        <v>-</v>
      </c>
      <c r="D3147" t="s">
        <v>113</v>
      </c>
      <c r="E3147">
        <v>78.644000000000005</v>
      </c>
      <c r="F3147">
        <v>1966.1</v>
      </c>
      <c r="G3147">
        <v>91.017131835012904</v>
      </c>
      <c r="H3147">
        <v>2.8191839753754002</v>
      </c>
      <c r="I3147">
        <v>5.3795941328980401</v>
      </c>
      <c r="J3147">
        <v>-1.397703538797</v>
      </c>
      <c r="K3147">
        <v>1905.9494943689599</v>
      </c>
      <c r="L3147">
        <v>1626.9488211328501</v>
      </c>
      <c r="M3147">
        <v>58.268639819798501</v>
      </c>
      <c r="N3147">
        <v>0.563295137813564</v>
      </c>
      <c r="O3147">
        <v>25.8328670972992</v>
      </c>
      <c r="P3147">
        <v>135.46107784431101</v>
      </c>
      <c r="Q3147">
        <v>0.10025887367412301</v>
      </c>
    </row>
    <row r="3148" spans="1:17" hidden="1" x14ac:dyDescent="0.3">
      <c r="A3148" t="s">
        <v>6509</v>
      </c>
      <c r="B3148" t="s">
        <v>6510</v>
      </c>
      <c r="C3148" t="str">
        <f>IFERROR(VLOOKUP(Table1[[#This Row],[Ticker]],[1]!Table2[[Symbol]:[Industry]],2,FALSE),"-")</f>
        <v>-</v>
      </c>
      <c r="D3148" t="s">
        <v>785</v>
      </c>
      <c r="E3148">
        <v>78.442920000000001</v>
      </c>
      <c r="F3148">
        <v>77.2</v>
      </c>
      <c r="G3148">
        <v>-24.535154484283101</v>
      </c>
      <c r="H3148">
        <v>4.2975485170683703</v>
      </c>
      <c r="I3148">
        <v>-6.7297703446053099</v>
      </c>
      <c r="J3148">
        <v>-2.2533084595406998</v>
      </c>
      <c r="K3148">
        <v>75.370510794008894</v>
      </c>
      <c r="L3148">
        <v>73.698432982644903</v>
      </c>
      <c r="M3148">
        <v>52.878713938397297</v>
      </c>
      <c r="N3148">
        <v>1.38312560615096</v>
      </c>
      <c r="O3148">
        <v>48.575129533678698</v>
      </c>
      <c r="P3148">
        <v>33.4485738980121</v>
      </c>
      <c r="Q3148">
        <v>0.13566068304905901</v>
      </c>
    </row>
    <row r="3149" spans="1:17" hidden="1" x14ac:dyDescent="0.3">
      <c r="A3149" t="s">
        <v>6511</v>
      </c>
      <c r="B3149" t="s">
        <v>6512</v>
      </c>
      <c r="C3149" t="str">
        <f>IFERROR(VLOOKUP(Table1[[#This Row],[Ticker]],[1]!Table2[[Symbol]:[Industry]],2,FALSE),"-")</f>
        <v>-</v>
      </c>
      <c r="D3149" t="s">
        <v>51</v>
      </c>
      <c r="E3149">
        <v>78.331500000000005</v>
      </c>
      <c r="F3149">
        <v>66.95</v>
      </c>
      <c r="G3149">
        <v>-83.587613775793699</v>
      </c>
      <c r="H3149">
        <v>-25.188219474338698</v>
      </c>
      <c r="I3149">
        <v>-66.432803007739494</v>
      </c>
      <c r="J3149">
        <v>-3.6299200638646401</v>
      </c>
      <c r="M3149">
        <v>33.547936416585898</v>
      </c>
      <c r="O3149">
        <v>138.088125466766</v>
      </c>
      <c r="P3149">
        <v>4.2834890965732102</v>
      </c>
    </row>
    <row r="3150" spans="1:17" hidden="1" x14ac:dyDescent="0.3">
      <c r="A3150" t="s">
        <v>6513</v>
      </c>
      <c r="B3150" t="s">
        <v>6514</v>
      </c>
      <c r="C3150" t="str">
        <f>IFERROR(VLOOKUP(Table1[[#This Row],[Ticker]],[1]!Table2[[Symbol]:[Industry]],2,FALSE),"-")</f>
        <v>-</v>
      </c>
      <c r="D3150" t="s">
        <v>54</v>
      </c>
      <c r="E3150">
        <v>78.025264199999995</v>
      </c>
      <c r="F3150">
        <v>87.75</v>
      </c>
      <c r="G3150">
        <v>49.628802412020796</v>
      </c>
      <c r="H3150">
        <v>-7.4339992759478299</v>
      </c>
      <c r="I3150">
        <v>-24.509989215210901</v>
      </c>
      <c r="J3150">
        <v>-2.7692657957874198</v>
      </c>
      <c r="K3150">
        <v>95.767640397055601</v>
      </c>
      <c r="L3150">
        <v>89.959715858738704</v>
      </c>
      <c r="M3150">
        <v>41.386003517242798</v>
      </c>
      <c r="N3150">
        <v>4.3242225449446599</v>
      </c>
      <c r="O3150">
        <v>35.441595441595403</v>
      </c>
      <c r="P3150">
        <v>79.484557169155195</v>
      </c>
    </row>
    <row r="3151" spans="1:17" hidden="1" x14ac:dyDescent="0.3">
      <c r="A3151" t="s">
        <v>6515</v>
      </c>
      <c r="B3151" t="s">
        <v>6516</v>
      </c>
      <c r="C3151" t="str">
        <f>IFERROR(VLOOKUP(Table1[[#This Row],[Ticker]],[1]!Table2[[Symbol]:[Industry]],2,FALSE),"-")</f>
        <v>-</v>
      </c>
      <c r="D3151" t="s">
        <v>306</v>
      </c>
      <c r="E3151">
        <v>77.855999999999995</v>
      </c>
      <c r="F3151">
        <v>97.32</v>
      </c>
      <c r="G3151">
        <v>458.891976640324</v>
      </c>
      <c r="H3151">
        <v>25.6819746279382</v>
      </c>
      <c r="I3151">
        <v>160.36302907489201</v>
      </c>
      <c r="J3151">
        <v>3.7043157305617398</v>
      </c>
      <c r="K3151">
        <v>74.177617306143503</v>
      </c>
      <c r="L3151">
        <v>45.515523230808</v>
      </c>
      <c r="M3151">
        <v>100</v>
      </c>
      <c r="N3151">
        <v>1.47694334650856</v>
      </c>
      <c r="O3151">
        <v>0</v>
      </c>
      <c r="P3151">
        <v>488.74773139745901</v>
      </c>
    </row>
    <row r="3152" spans="1:17" hidden="1" x14ac:dyDescent="0.3">
      <c r="A3152" t="s">
        <v>6517</v>
      </c>
      <c r="B3152" t="s">
        <v>6518</v>
      </c>
      <c r="C3152" t="str">
        <f>IFERROR(VLOOKUP(Table1[[#This Row],[Ticker]],[1]!Table2[[Symbol]:[Industry]],2,FALSE),"-")</f>
        <v>-</v>
      </c>
      <c r="D3152" t="s">
        <v>1479</v>
      </c>
      <c r="E3152">
        <v>77.704674999999995</v>
      </c>
      <c r="F3152">
        <v>262.25</v>
      </c>
      <c r="G3152">
        <v>30.052781828231399</v>
      </c>
      <c r="H3152">
        <v>-5.9830935753495904</v>
      </c>
      <c r="I3152">
        <v>-15.625245303165</v>
      </c>
      <c r="J3152">
        <v>-3.03444825098773</v>
      </c>
      <c r="K3152">
        <v>264.82925779470202</v>
      </c>
      <c r="L3152">
        <v>254.47769802394399</v>
      </c>
      <c r="M3152">
        <v>51.354541838264602</v>
      </c>
      <c r="N3152">
        <v>1.1037787715915099</v>
      </c>
      <c r="O3152">
        <v>38.7988560533841</v>
      </c>
      <c r="P3152">
        <v>63.90625</v>
      </c>
      <c r="Q3152">
        <v>7.3270075322479006E-2</v>
      </c>
    </row>
    <row r="3153" spans="1:17" hidden="1" x14ac:dyDescent="0.3">
      <c r="A3153" t="s">
        <v>6519</v>
      </c>
      <c r="B3153" t="s">
        <v>6520</v>
      </c>
      <c r="C3153" t="str">
        <f>IFERROR(VLOOKUP(Table1[[#This Row],[Ticker]],[1]!Table2[[Symbol]:[Industry]],2,FALSE),"-")</f>
        <v>-</v>
      </c>
      <c r="D3153" t="s">
        <v>1374</v>
      </c>
      <c r="E3153">
        <v>77.383390000000006</v>
      </c>
      <c r="F3153">
        <v>116.2</v>
      </c>
      <c r="G3153">
        <v>6.8501275958067698</v>
      </c>
      <c r="H3153">
        <v>-5.2968595008635297</v>
      </c>
      <c r="I3153">
        <v>-11.657465728210701</v>
      </c>
      <c r="J3153">
        <v>-4.8210535640565499</v>
      </c>
      <c r="K3153">
        <v>118.27862097753101</v>
      </c>
      <c r="L3153">
        <v>109.099485266085</v>
      </c>
      <c r="M3153">
        <v>48.340407028550999</v>
      </c>
      <c r="N3153">
        <v>2.39801198655167</v>
      </c>
      <c r="O3153">
        <v>54.862306368330401</v>
      </c>
      <c r="P3153">
        <v>54.933333333333302</v>
      </c>
      <c r="Q3153">
        <v>0.117523270639682</v>
      </c>
    </row>
    <row r="3154" spans="1:17" hidden="1" x14ac:dyDescent="0.3">
      <c r="A3154" t="s">
        <v>6521</v>
      </c>
      <c r="B3154" t="s">
        <v>6522</v>
      </c>
      <c r="C3154" t="str">
        <f>IFERROR(VLOOKUP(Table1[[#This Row],[Ticker]],[1]!Table2[[Symbol]:[Industry]],2,FALSE),"-")</f>
        <v>-</v>
      </c>
      <c r="D3154" t="s">
        <v>46</v>
      </c>
      <c r="E3154">
        <v>77.339154390000004</v>
      </c>
      <c r="F3154">
        <v>99.7</v>
      </c>
      <c r="G3154">
        <v>23.646939623158101</v>
      </c>
      <c r="H3154">
        <v>3.1177015782928601</v>
      </c>
      <c r="I3154">
        <v>63.291995110654902</v>
      </c>
      <c r="K3154">
        <v>96.684755408892897</v>
      </c>
      <c r="L3154">
        <v>75.755762445692298</v>
      </c>
      <c r="M3154">
        <v>56.7063385546818</v>
      </c>
      <c r="N3154">
        <v>1.37639965546942</v>
      </c>
      <c r="O3154">
        <v>14.3430290872617</v>
      </c>
      <c r="P3154">
        <v>121.555555555555</v>
      </c>
    </row>
    <row r="3155" spans="1:17" hidden="1" x14ac:dyDescent="0.3">
      <c r="A3155" t="s">
        <v>6523</v>
      </c>
      <c r="B3155" t="s">
        <v>6524</v>
      </c>
      <c r="C3155" t="str">
        <f>IFERROR(VLOOKUP(Table1[[#This Row],[Ticker]],[1]!Table2[[Symbol]:[Industry]],2,FALSE),"-")</f>
        <v>-</v>
      </c>
      <c r="D3155" t="s">
        <v>92</v>
      </c>
      <c r="E3155">
        <v>77.304950743999996</v>
      </c>
      <c r="F3155">
        <v>10.220000000000001</v>
      </c>
      <c r="G3155">
        <v>-7.8319452333248902</v>
      </c>
      <c r="H3155">
        <v>7.6345756356081003</v>
      </c>
      <c r="I3155">
        <v>-9.2596484425215699</v>
      </c>
      <c r="J3155">
        <v>6.4703765769432504</v>
      </c>
      <c r="K3155">
        <v>8.9899396121550801</v>
      </c>
      <c r="L3155">
        <v>9.2744660099592409</v>
      </c>
      <c r="M3155">
        <v>93.543905429036997</v>
      </c>
      <c r="N3155">
        <v>1.7805250480185399</v>
      </c>
      <c r="O3155">
        <v>13.9921722113502</v>
      </c>
      <c r="P3155">
        <v>40.771349862258901</v>
      </c>
      <c r="Q3155">
        <v>9.3558981880440002E-3</v>
      </c>
    </row>
    <row r="3156" spans="1:17" hidden="1" x14ac:dyDescent="0.3">
      <c r="A3156" t="s">
        <v>6525</v>
      </c>
      <c r="B3156" t="s">
        <v>6526</v>
      </c>
      <c r="C3156" t="str">
        <f>IFERROR(VLOOKUP(Table1[[#This Row],[Ticker]],[1]!Table2[[Symbol]:[Industry]],2,FALSE),"-")</f>
        <v>-</v>
      </c>
      <c r="D3156" t="s">
        <v>262</v>
      </c>
      <c r="E3156">
        <v>77.077365749999998</v>
      </c>
      <c r="F3156">
        <v>143.5</v>
      </c>
      <c r="G3156">
        <v>80.647399122871406</v>
      </c>
      <c r="H3156">
        <v>-11.354531649388001</v>
      </c>
      <c r="I3156">
        <v>3.0248624625326199</v>
      </c>
      <c r="J3156">
        <v>-7.2911532318306298</v>
      </c>
      <c r="K3156">
        <v>143.090708563297</v>
      </c>
      <c r="L3156">
        <v>113.774786844838</v>
      </c>
      <c r="M3156">
        <v>40.363457242817503</v>
      </c>
      <c r="N3156">
        <v>0.49653418402863397</v>
      </c>
      <c r="O3156">
        <v>28.153310104529599</v>
      </c>
      <c r="P3156">
        <v>142.80879864636199</v>
      </c>
      <c r="Q3156">
        <v>0.13061231458653699</v>
      </c>
    </row>
    <row r="3157" spans="1:17" hidden="1" x14ac:dyDescent="0.3">
      <c r="A3157" t="s">
        <v>6527</v>
      </c>
      <c r="B3157" t="s">
        <v>6528</v>
      </c>
      <c r="C3157" t="str">
        <f>IFERROR(VLOOKUP(Table1[[#This Row],[Ticker]],[1]!Table2[[Symbol]:[Industry]],2,FALSE),"-")</f>
        <v>-</v>
      </c>
      <c r="D3157" t="s">
        <v>528</v>
      </c>
      <c r="E3157">
        <v>77.075094536999998</v>
      </c>
      <c r="F3157">
        <v>73.53</v>
      </c>
      <c r="G3157">
        <v>76.689189063090296</v>
      </c>
      <c r="H3157">
        <v>-11.8715483917419</v>
      </c>
      <c r="I3157">
        <v>3.0943316014709001</v>
      </c>
      <c r="J3157">
        <v>3.1460914505189899</v>
      </c>
      <c r="K3157">
        <v>73.410206147079705</v>
      </c>
      <c r="L3157">
        <v>61.6569694030226</v>
      </c>
      <c r="M3157">
        <v>50.040621402754702</v>
      </c>
      <c r="N3157">
        <v>0.36829799466870999</v>
      </c>
      <c r="O3157">
        <v>31.905344757241899</v>
      </c>
      <c r="P3157">
        <v>117.673179396092</v>
      </c>
      <c r="Q3157">
        <v>5.2659273785787997E-2</v>
      </c>
    </row>
    <row r="3158" spans="1:17" hidden="1" x14ac:dyDescent="0.3">
      <c r="A3158" t="s">
        <v>6529</v>
      </c>
      <c r="B3158" t="s">
        <v>6530</v>
      </c>
      <c r="C3158" t="str">
        <f>IFERROR(VLOOKUP(Table1[[#This Row],[Ticker]],[1]!Table2[[Symbol]:[Industry]],2,FALSE),"-")</f>
        <v>-</v>
      </c>
      <c r="D3158" t="s">
        <v>743</v>
      </c>
      <c r="E3158">
        <v>77.053211959999999</v>
      </c>
      <c r="F3158">
        <v>63.39</v>
      </c>
      <c r="G3158">
        <v>24.3028055541496</v>
      </c>
      <c r="H3158">
        <v>1.2287410971932</v>
      </c>
      <c r="I3158">
        <v>8.4804744777520593</v>
      </c>
      <c r="J3158">
        <v>0.33029483366943901</v>
      </c>
      <c r="K3158">
        <v>60.540155556894</v>
      </c>
      <c r="L3158">
        <v>53.886685462647499</v>
      </c>
      <c r="M3158">
        <v>51.880968766981397</v>
      </c>
      <c r="N3158">
        <v>1.1665673454350101</v>
      </c>
      <c r="O3158">
        <v>1.7510648367250199</v>
      </c>
      <c r="P3158">
        <v>58.3562328253809</v>
      </c>
      <c r="Q3158">
        <v>6.5320406444950005E-2</v>
      </c>
    </row>
    <row r="3159" spans="1:17" hidden="1" x14ac:dyDescent="0.3">
      <c r="A3159" t="s">
        <v>6531</v>
      </c>
      <c r="B3159" t="s">
        <v>6532</v>
      </c>
      <c r="C3159" t="str">
        <f>IFERROR(VLOOKUP(Table1[[#This Row],[Ticker]],[1]!Table2[[Symbol]:[Industry]],2,FALSE),"-")</f>
        <v>-</v>
      </c>
      <c r="D3159" t="s">
        <v>136</v>
      </c>
      <c r="E3159">
        <v>76.922908519999993</v>
      </c>
      <c r="F3159">
        <v>139.6</v>
      </c>
      <c r="G3159">
        <v>-7.9237082901940603</v>
      </c>
      <c r="H3159">
        <v>-5.0561929795302598</v>
      </c>
      <c r="I3159">
        <v>1.1652876585542999</v>
      </c>
      <c r="J3159">
        <v>2.89403195335455</v>
      </c>
      <c r="K3159">
        <v>149.81385750184899</v>
      </c>
      <c r="L3159">
        <v>132.15540478372299</v>
      </c>
      <c r="M3159">
        <v>38.773454156672599</v>
      </c>
      <c r="N3159">
        <v>1.3674119579969899</v>
      </c>
      <c r="O3159">
        <v>30.336676217765</v>
      </c>
      <c r="P3159">
        <v>77.834394904458506</v>
      </c>
      <c r="Q3159">
        <v>7.0402698112563E-2</v>
      </c>
    </row>
    <row r="3160" spans="1:17" hidden="1" x14ac:dyDescent="0.3">
      <c r="A3160" t="s">
        <v>6533</v>
      </c>
      <c r="B3160" t="s">
        <v>6534</v>
      </c>
      <c r="C3160" t="str">
        <f>IFERROR(VLOOKUP(Table1[[#This Row],[Ticker]],[1]!Table2[[Symbol]:[Industry]],2,FALSE),"-")</f>
        <v>-</v>
      </c>
      <c r="D3160" t="s">
        <v>72</v>
      </c>
      <c r="E3160">
        <v>76.819467149999994</v>
      </c>
      <c r="F3160">
        <v>2.7</v>
      </c>
      <c r="G3160">
        <v>-37.9709380032076</v>
      </c>
      <c r="H3160">
        <v>-25.045857353567101</v>
      </c>
      <c r="I3160">
        <v>-33.468438345739301</v>
      </c>
      <c r="J3160">
        <v>-22.781124578535501</v>
      </c>
      <c r="K3160">
        <v>3.4143052386694301</v>
      </c>
      <c r="L3160">
        <v>3.33603366337874</v>
      </c>
      <c r="M3160">
        <v>24.7176313429541</v>
      </c>
      <c r="N3160">
        <v>2.8812922780361001</v>
      </c>
      <c r="O3160">
        <v>74.074074074074005</v>
      </c>
      <c r="P3160">
        <v>13.2258064516129</v>
      </c>
      <c r="Q3160">
        <v>-3.1068054914081999E-2</v>
      </c>
    </row>
    <row r="3161" spans="1:17" hidden="1" x14ac:dyDescent="0.3">
      <c r="A3161" t="s">
        <v>6535</v>
      </c>
      <c r="B3161" t="s">
        <v>6536</v>
      </c>
      <c r="C3161" t="str">
        <f>IFERROR(VLOOKUP(Table1[[#This Row],[Ticker]],[1]!Table2[[Symbol]:[Industry]],2,FALSE),"-")</f>
        <v>-</v>
      </c>
      <c r="D3161" t="s">
        <v>446</v>
      </c>
      <c r="E3161">
        <v>76.654369474999996</v>
      </c>
      <c r="F3161">
        <v>38.049999999999997</v>
      </c>
      <c r="G3161">
        <v>102.15644036481601</v>
      </c>
      <c r="H3161">
        <v>11.335969519272</v>
      </c>
      <c r="I3161">
        <v>-4.4813762985228198</v>
      </c>
      <c r="J3161">
        <v>-1.31679425747165</v>
      </c>
      <c r="K3161">
        <v>37.131632686543</v>
      </c>
      <c r="L3161">
        <v>32.0043152586072</v>
      </c>
      <c r="M3161">
        <v>47.868167274773903</v>
      </c>
      <c r="N3161">
        <v>0.68423054609877898</v>
      </c>
      <c r="O3161">
        <v>28.5151116951379</v>
      </c>
      <c r="P3161">
        <v>160.616438356164</v>
      </c>
      <c r="Q3161">
        <v>5.4460443145134999E-2</v>
      </c>
    </row>
    <row r="3162" spans="1:17" hidden="1" x14ac:dyDescent="0.3">
      <c r="A3162" t="s">
        <v>6537</v>
      </c>
      <c r="B3162" t="s">
        <v>6538</v>
      </c>
      <c r="C3162" t="str">
        <f>IFERROR(VLOOKUP(Table1[[#This Row],[Ticker]],[1]!Table2[[Symbol]:[Industry]],2,FALSE),"-")</f>
        <v>-</v>
      </c>
      <c r="D3162" t="s">
        <v>632</v>
      </c>
      <c r="E3162">
        <v>76.561257999999995</v>
      </c>
      <c r="F3162">
        <v>193.4</v>
      </c>
      <c r="G3162">
        <v>41.267239895271999</v>
      </c>
      <c r="H3162">
        <v>31.983868013638599</v>
      </c>
      <c r="I3162">
        <v>22.780667219325998</v>
      </c>
      <c r="J3162">
        <v>3.7912643505869399</v>
      </c>
      <c r="K3162">
        <v>169.24609861012999</v>
      </c>
      <c r="L3162">
        <v>151.25951460347201</v>
      </c>
      <c r="M3162">
        <v>72.546335930245704</v>
      </c>
      <c r="N3162">
        <v>2.21388298687928</v>
      </c>
      <c r="O3162">
        <v>26.163391933815898</v>
      </c>
      <c r="P3162">
        <v>81.425891181988703</v>
      </c>
      <c r="Q3162">
        <v>6.7259833315965994E-2</v>
      </c>
    </row>
    <row r="3163" spans="1:17" hidden="1" x14ac:dyDescent="0.3">
      <c r="A3163" t="s">
        <v>6539</v>
      </c>
      <c r="B3163" t="s">
        <v>6540</v>
      </c>
      <c r="C3163" t="str">
        <f>IFERROR(VLOOKUP(Table1[[#This Row],[Ticker]],[1]!Table2[[Symbol]:[Industry]],2,FALSE),"-")</f>
        <v>-</v>
      </c>
      <c r="D3163" t="s">
        <v>2583</v>
      </c>
      <c r="E3163">
        <v>76.411252684000004</v>
      </c>
      <c r="F3163">
        <v>92.17</v>
      </c>
      <c r="G3163">
        <v>158.175495242865</v>
      </c>
      <c r="H3163">
        <v>44.413141210838702</v>
      </c>
      <c r="I3163">
        <v>110.95836200461</v>
      </c>
      <c r="J3163">
        <v>-1.29115323183063</v>
      </c>
      <c r="K3163">
        <v>71.682232420189706</v>
      </c>
      <c r="L3163">
        <v>56.403503195795999</v>
      </c>
      <c r="M3163">
        <v>66.789288551812803</v>
      </c>
      <c r="N3163">
        <v>0.9375</v>
      </c>
      <c r="O3163">
        <v>5.2620158402951001</v>
      </c>
      <c r="P3163">
        <v>207.23333333333301</v>
      </c>
    </row>
    <row r="3164" spans="1:17" hidden="1" x14ac:dyDescent="0.3">
      <c r="A3164" t="s">
        <v>6541</v>
      </c>
      <c r="B3164" t="s">
        <v>6542</v>
      </c>
      <c r="C3164" t="str">
        <f>IFERROR(VLOOKUP(Table1[[#This Row],[Ticker]],[1]!Table2[[Symbol]:[Industry]],2,FALSE),"-")</f>
        <v>-</v>
      </c>
      <c r="D3164" t="s">
        <v>127</v>
      </c>
      <c r="E3164">
        <v>75.71222736</v>
      </c>
      <c r="F3164">
        <v>20.95</v>
      </c>
      <c r="G3164">
        <v>8.7024463010666402</v>
      </c>
      <c r="H3164">
        <v>-6.9239082184920901</v>
      </c>
      <c r="I3164">
        <v>-38.777161349701302</v>
      </c>
      <c r="J3164">
        <v>-3.8431381089572798</v>
      </c>
      <c r="K3164">
        <v>22.576254173129001</v>
      </c>
      <c r="L3164">
        <v>23.1600333836228</v>
      </c>
      <c r="M3164">
        <v>43.993145884530698</v>
      </c>
      <c r="N3164">
        <v>0.84711960471965897</v>
      </c>
      <c r="O3164">
        <v>89.451073985680196</v>
      </c>
      <c r="P3164">
        <v>40.415549597855197</v>
      </c>
      <c r="Q3164">
        <v>1.3433064459906E-2</v>
      </c>
    </row>
    <row r="3165" spans="1:17" hidden="1" x14ac:dyDescent="0.3">
      <c r="A3165" t="s">
        <v>6543</v>
      </c>
      <c r="B3165" t="s">
        <v>6544</v>
      </c>
      <c r="C3165" t="str">
        <f>IFERROR(VLOOKUP(Table1[[#This Row],[Ticker]],[1]!Table2[[Symbol]:[Industry]],2,FALSE),"-")</f>
        <v>-</v>
      </c>
      <c r="D3165" t="s">
        <v>139</v>
      </c>
      <c r="E3165">
        <v>75.611085900000006</v>
      </c>
      <c r="F3165">
        <v>48.44</v>
      </c>
      <c r="G3165">
        <v>-23.744035151438901</v>
      </c>
      <c r="H3165">
        <v>-10.7454822209256</v>
      </c>
      <c r="I3165">
        <v>-34.571911731015703</v>
      </c>
      <c r="J3165">
        <v>-7.1402098356042201</v>
      </c>
      <c r="K3165">
        <v>57.762868398308001</v>
      </c>
      <c r="L3165">
        <v>60.421657703209497</v>
      </c>
      <c r="M3165">
        <v>32.870339836324099</v>
      </c>
      <c r="N3165">
        <v>0.80230963903348496</v>
      </c>
      <c r="O3165">
        <v>57.246077621800097</v>
      </c>
      <c r="P3165">
        <v>37.809388335704099</v>
      </c>
      <c r="Q3165">
        <v>9.6034160446000993E-2</v>
      </c>
    </row>
    <row r="3166" spans="1:17" hidden="1" x14ac:dyDescent="0.3">
      <c r="A3166" t="s">
        <v>6545</v>
      </c>
      <c r="B3166" t="s">
        <v>6546</v>
      </c>
      <c r="C3166" t="str">
        <f>IFERROR(VLOOKUP(Table1[[#This Row],[Ticker]],[1]!Table2[[Symbol]:[Industry]],2,FALSE),"-")</f>
        <v>-</v>
      </c>
      <c r="D3166" t="s">
        <v>172</v>
      </c>
      <c r="E3166">
        <v>75.457064709999997</v>
      </c>
      <c r="F3166">
        <v>106.9</v>
      </c>
      <c r="G3166">
        <v>-60.999071987408101</v>
      </c>
      <c r="H3166">
        <v>12.3024413259269</v>
      </c>
      <c r="I3166">
        <v>-18.929014164518801</v>
      </c>
      <c r="J3166">
        <v>9.4764923117036197</v>
      </c>
      <c r="K3166">
        <v>104.24753602387101</v>
      </c>
      <c r="L3166">
        <v>110.267757870388</v>
      </c>
      <c r="M3166">
        <v>77.406240419066094</v>
      </c>
      <c r="N3166">
        <v>0.56295955882352899</v>
      </c>
      <c r="O3166">
        <v>52.478952291861503</v>
      </c>
      <c r="P3166">
        <v>14.5766345123258</v>
      </c>
    </row>
    <row r="3167" spans="1:17" hidden="1" x14ac:dyDescent="0.3">
      <c r="A3167" t="s">
        <v>6547</v>
      </c>
      <c r="B3167" t="s">
        <v>6548</v>
      </c>
      <c r="C3167" t="str">
        <f>IFERROR(VLOOKUP(Table1[[#This Row],[Ticker]],[1]!Table2[[Symbol]:[Industry]],2,FALSE),"-")</f>
        <v>-</v>
      </c>
      <c r="D3167" t="s">
        <v>54</v>
      </c>
      <c r="E3167">
        <v>75.104507999999996</v>
      </c>
      <c r="F3167">
        <v>37.14</v>
      </c>
      <c r="G3167">
        <v>-46.1694095565936</v>
      </c>
      <c r="H3167">
        <v>-10.545382285825999</v>
      </c>
      <c r="I3167">
        <v>-40.766022431846103</v>
      </c>
      <c r="J3167">
        <v>0.403762022406639</v>
      </c>
      <c r="K3167">
        <v>39.493562680758302</v>
      </c>
      <c r="L3167">
        <v>43.625357759721702</v>
      </c>
      <c r="M3167">
        <v>51.6929773500813</v>
      </c>
      <c r="N3167">
        <v>0.18647233269730301</v>
      </c>
      <c r="O3167">
        <v>84.410339256865896</v>
      </c>
      <c r="P3167">
        <v>7.0625540501585604</v>
      </c>
      <c r="Q3167">
        <v>0.112221608535176</v>
      </c>
    </row>
    <row r="3168" spans="1:17" hidden="1" x14ac:dyDescent="0.3">
      <c r="A3168" t="s">
        <v>6549</v>
      </c>
      <c r="B3168" t="s">
        <v>6550</v>
      </c>
      <c r="C3168" t="str">
        <f>IFERROR(VLOOKUP(Table1[[#This Row],[Ticker]],[1]!Table2[[Symbol]:[Industry]],2,FALSE),"-")</f>
        <v>-</v>
      </c>
      <c r="D3168" t="s">
        <v>144</v>
      </c>
      <c r="E3168">
        <v>75.036472500000002</v>
      </c>
      <c r="F3168">
        <v>347.15</v>
      </c>
      <c r="G3168">
        <v>52.806702490958102</v>
      </c>
      <c r="H3168">
        <v>-5.7768705122883404</v>
      </c>
      <c r="I3168">
        <v>-8.7482564610072107</v>
      </c>
      <c r="J3168">
        <v>-4.5831046894955803</v>
      </c>
      <c r="K3168">
        <v>351.60443435372298</v>
      </c>
      <c r="L3168">
        <v>298.656689285048</v>
      </c>
      <c r="M3168">
        <v>46.8161079013381</v>
      </c>
      <c r="N3168">
        <v>0.56487018396274902</v>
      </c>
      <c r="O3168">
        <v>25.997407460751798</v>
      </c>
      <c r="P3168">
        <v>123.104113110539</v>
      </c>
      <c r="Q3168">
        <v>0.13244476366233601</v>
      </c>
    </row>
    <row r="3169" spans="1:17" hidden="1" x14ac:dyDescent="0.3">
      <c r="A3169" t="s">
        <v>6551</v>
      </c>
      <c r="B3169" t="s">
        <v>6552</v>
      </c>
      <c r="C3169" t="str">
        <f>IFERROR(VLOOKUP(Table1[[#This Row],[Ticker]],[1]!Table2[[Symbol]:[Industry]],2,FALSE),"-")</f>
        <v>-</v>
      </c>
      <c r="D3169" t="s">
        <v>743</v>
      </c>
      <c r="E3169">
        <v>74.910257103000006</v>
      </c>
      <c r="F3169">
        <v>699.34</v>
      </c>
      <c r="G3169">
        <v>23.679997948742699</v>
      </c>
      <c r="H3169">
        <v>-5.8572577050947396</v>
      </c>
      <c r="I3169">
        <v>-11.959072167244701</v>
      </c>
      <c r="J3169">
        <v>-0.41525135592875401</v>
      </c>
      <c r="K3169">
        <v>711.76835861155303</v>
      </c>
      <c r="L3169">
        <v>659.90712815516895</v>
      </c>
      <c r="M3169">
        <v>87.496234820458398</v>
      </c>
      <c r="N3169">
        <v>1.3399669293744401</v>
      </c>
      <c r="O3169">
        <v>28.262361655274901</v>
      </c>
      <c r="P3169">
        <v>58.203823096934698</v>
      </c>
      <c r="Q3169">
        <v>2.3985275242898001E-2</v>
      </c>
    </row>
    <row r="3170" spans="1:17" hidden="1" x14ac:dyDescent="0.3">
      <c r="A3170" t="s">
        <v>6553</v>
      </c>
      <c r="B3170" t="s">
        <v>6554</v>
      </c>
      <c r="C3170" t="str">
        <f>IFERROR(VLOOKUP(Table1[[#This Row],[Ticker]],[1]!Table2[[Symbol]:[Industry]],2,FALSE),"-")</f>
        <v>-</v>
      </c>
      <c r="D3170" t="s">
        <v>402</v>
      </c>
      <c r="E3170">
        <v>74.890225999999998</v>
      </c>
      <c r="F3170">
        <v>61.7</v>
      </c>
      <c r="G3170">
        <v>-52.778927773998802</v>
      </c>
      <c r="H3170">
        <v>-10.022179374087999</v>
      </c>
      <c r="I3170">
        <v>-6.86904004396877</v>
      </c>
      <c r="J3170">
        <v>-2.84154082872986</v>
      </c>
      <c r="K3170">
        <v>60.083925827859296</v>
      </c>
      <c r="L3170">
        <v>57.252201492537203</v>
      </c>
      <c r="M3170">
        <v>46.379719535231203</v>
      </c>
      <c r="N3170">
        <v>0.38145695364238402</v>
      </c>
      <c r="O3170">
        <v>52.998379254456999</v>
      </c>
      <c r="P3170">
        <v>62.155059132720098</v>
      </c>
    </row>
    <row r="3171" spans="1:17" hidden="1" x14ac:dyDescent="0.3">
      <c r="A3171" t="s">
        <v>6555</v>
      </c>
      <c r="B3171" t="s">
        <v>6556</v>
      </c>
      <c r="C3171" t="str">
        <f>IFERROR(VLOOKUP(Table1[[#This Row],[Ticker]],[1]!Table2[[Symbol]:[Industry]],2,FALSE),"-")</f>
        <v>-</v>
      </c>
      <c r="D3171" t="s">
        <v>359</v>
      </c>
      <c r="E3171">
        <v>74.804339999999996</v>
      </c>
      <c r="F3171">
        <v>150.80000000000001</v>
      </c>
      <c r="G3171">
        <v>73.928029026649298</v>
      </c>
      <c r="H3171">
        <v>6.9505393928395502</v>
      </c>
      <c r="I3171">
        <v>41.522823652564199</v>
      </c>
      <c r="J3171">
        <v>8.7088467681693498</v>
      </c>
      <c r="K3171">
        <v>143.25748128933799</v>
      </c>
      <c r="L3171">
        <v>112.257215979001</v>
      </c>
      <c r="M3171">
        <v>58.940315761177203</v>
      </c>
      <c r="N3171">
        <v>0.592741935483871</v>
      </c>
      <c r="O3171">
        <v>23.474801061007899</v>
      </c>
      <c r="P3171">
        <v>190</v>
      </c>
    </row>
    <row r="3172" spans="1:17" hidden="1" x14ac:dyDescent="0.3">
      <c r="A3172" t="s">
        <v>6557</v>
      </c>
      <c r="B3172" t="s">
        <v>6558</v>
      </c>
      <c r="C3172" t="str">
        <f>IFERROR(VLOOKUP(Table1[[#This Row],[Ticker]],[1]!Table2[[Symbol]:[Industry]],2,FALSE),"-")</f>
        <v>-</v>
      </c>
      <c r="D3172" t="s">
        <v>528</v>
      </c>
      <c r="E3172">
        <v>74.683513750000003</v>
      </c>
      <c r="F3172">
        <v>34.67</v>
      </c>
      <c r="G3172">
        <v>26.880230776319401</v>
      </c>
      <c r="H3172">
        <v>-52.018174033634097</v>
      </c>
      <c r="I3172">
        <v>-74.593667664613307</v>
      </c>
      <c r="J3172">
        <v>-11.3256699971166</v>
      </c>
      <c r="K3172">
        <v>58.361948324624798</v>
      </c>
      <c r="L3172">
        <v>61.634406811033301</v>
      </c>
      <c r="M3172">
        <v>12.917039284145099</v>
      </c>
      <c r="N3172">
        <v>1.8307287690674601</v>
      </c>
      <c r="O3172">
        <v>178.569368329968</v>
      </c>
      <c r="P3172">
        <v>57.590909090909001</v>
      </c>
      <c r="Q3172">
        <v>9.1800557821720002E-2</v>
      </c>
    </row>
    <row r="3173" spans="1:17" hidden="1" x14ac:dyDescent="0.3">
      <c r="A3173" t="s">
        <v>6559</v>
      </c>
      <c r="B3173" t="s">
        <v>6560</v>
      </c>
      <c r="C3173" t="str">
        <f>IFERROR(VLOOKUP(Table1[[#This Row],[Ticker]],[1]!Table2[[Symbol]:[Industry]],2,FALSE),"-")</f>
        <v>-</v>
      </c>
      <c r="D3173" t="s">
        <v>669</v>
      </c>
      <c r="E3173">
        <v>74.639427515999998</v>
      </c>
      <c r="F3173">
        <v>23.13</v>
      </c>
      <c r="G3173">
        <v>-8.8634763430139003</v>
      </c>
      <c r="H3173">
        <v>-6.9711839147796599</v>
      </c>
      <c r="I3173">
        <v>-27.350390483545201</v>
      </c>
      <c r="J3173">
        <v>-3.5841468624038799</v>
      </c>
      <c r="K3173">
        <v>24.371351962427401</v>
      </c>
      <c r="L3173">
        <v>24.478391529699401</v>
      </c>
      <c r="M3173">
        <v>34.33467736731</v>
      </c>
      <c r="N3173">
        <v>0.371520333396541</v>
      </c>
      <c r="O3173">
        <v>69.185695293549998</v>
      </c>
      <c r="P3173">
        <v>24.829720080240001</v>
      </c>
      <c r="Q3173">
        <v>2.9243925346755999E-2</v>
      </c>
    </row>
    <row r="3174" spans="1:17" hidden="1" x14ac:dyDescent="0.3">
      <c r="A3174" t="s">
        <v>6561</v>
      </c>
      <c r="B3174" t="s">
        <v>6562</v>
      </c>
      <c r="C3174" t="str">
        <f>IFERROR(VLOOKUP(Table1[[#This Row],[Ticker]],[1]!Table2[[Symbol]:[Industry]],2,FALSE),"-")</f>
        <v>-</v>
      </c>
      <c r="E3174">
        <v>74.309399999999997</v>
      </c>
      <c r="F3174">
        <v>229.35</v>
      </c>
      <c r="G3174">
        <v>124.41253792579199</v>
      </c>
      <c r="H3174">
        <v>-13.356082313254101</v>
      </c>
      <c r="I3174">
        <v>131.67838472695499</v>
      </c>
      <c r="J3174">
        <v>-1.67751686819427</v>
      </c>
      <c r="K3174">
        <v>233.596293410698</v>
      </c>
      <c r="L3174">
        <v>177.53102267637999</v>
      </c>
      <c r="M3174">
        <v>53.5567722691668</v>
      </c>
      <c r="N3174">
        <v>0.51500968950518899</v>
      </c>
      <c r="O3174">
        <v>24.1334205362982</v>
      </c>
      <c r="P3174">
        <v>190.86873811033601</v>
      </c>
      <c r="Q3174">
        <v>0.103703396158668</v>
      </c>
    </row>
    <row r="3175" spans="1:17" hidden="1" x14ac:dyDescent="0.3">
      <c r="A3175" t="s">
        <v>6563</v>
      </c>
      <c r="B3175" t="s">
        <v>6564</v>
      </c>
      <c r="C3175" t="str">
        <f>IFERROR(VLOOKUP(Table1[[#This Row],[Ticker]],[1]!Table2[[Symbol]:[Industry]],2,FALSE),"-")</f>
        <v>-</v>
      </c>
      <c r="D3175" t="s">
        <v>1684</v>
      </c>
      <c r="E3175">
        <v>74.215319454999999</v>
      </c>
      <c r="F3175">
        <v>6338.7</v>
      </c>
      <c r="G3175">
        <v>-8.3537277106800598</v>
      </c>
      <c r="H3175">
        <v>0.39931847466856202</v>
      </c>
      <c r="I3175">
        <v>2.4424243726966299</v>
      </c>
      <c r="J3175">
        <v>-1.73085172429294</v>
      </c>
      <c r="K3175">
        <v>6285.7615641905004</v>
      </c>
      <c r="L3175">
        <v>6002.1543352069002</v>
      </c>
      <c r="M3175">
        <v>54.002539861815002</v>
      </c>
      <c r="N3175">
        <v>1.1153824600728399</v>
      </c>
      <c r="O3175">
        <v>4.7691166958524702</v>
      </c>
      <c r="P3175">
        <v>26.647352647352601</v>
      </c>
      <c r="Q3175">
        <v>-2.6802431944266999E-2</v>
      </c>
    </row>
    <row r="3176" spans="1:17" hidden="1" x14ac:dyDescent="0.3">
      <c r="A3176" t="s">
        <v>6565</v>
      </c>
      <c r="B3176" t="s">
        <v>6566</v>
      </c>
      <c r="C3176" t="str">
        <f>IFERROR(VLOOKUP(Table1[[#This Row],[Ticker]],[1]!Table2[[Symbol]:[Industry]],2,FALSE),"-")</f>
        <v>-</v>
      </c>
      <c r="D3176" t="s">
        <v>163</v>
      </c>
      <c r="E3176">
        <v>74.001266114999893</v>
      </c>
      <c r="F3176">
        <v>80.87</v>
      </c>
      <c r="G3176">
        <v>40.110617668254399</v>
      </c>
      <c r="H3176">
        <v>-15.0823654880713</v>
      </c>
      <c r="I3176">
        <v>-25.368330598151498</v>
      </c>
      <c r="J3176">
        <v>-5.2751687319517204</v>
      </c>
      <c r="K3176">
        <v>89.222428850405507</v>
      </c>
      <c r="L3176">
        <v>85.367439113996795</v>
      </c>
      <c r="M3176">
        <v>37.2948385853365</v>
      </c>
      <c r="N3176">
        <v>0.75972689404264404</v>
      </c>
      <c r="O3176">
        <v>56.250772845307203</v>
      </c>
      <c r="P3176">
        <v>84.214123006833702</v>
      </c>
      <c r="Q3176">
        <v>0.17027394224290701</v>
      </c>
    </row>
    <row r="3177" spans="1:17" hidden="1" x14ac:dyDescent="0.3">
      <c r="A3177" t="s">
        <v>6567</v>
      </c>
      <c r="B3177" t="s">
        <v>6568</v>
      </c>
      <c r="C3177" t="str">
        <f>IFERROR(VLOOKUP(Table1[[#This Row],[Ticker]],[1]!Table2[[Symbol]:[Industry]],2,FALSE),"-")</f>
        <v>-</v>
      </c>
      <c r="D3177" t="s">
        <v>650</v>
      </c>
      <c r="E3177">
        <v>73.824689100000001</v>
      </c>
      <c r="F3177">
        <v>61.4</v>
      </c>
      <c r="G3177">
        <v>53.427827332417799</v>
      </c>
      <c r="H3177">
        <v>-13.5946261717665</v>
      </c>
      <c r="I3177">
        <v>1.5316141504545999</v>
      </c>
      <c r="J3177">
        <v>-1.0616074046458499</v>
      </c>
      <c r="K3177">
        <v>63.745704299023799</v>
      </c>
      <c r="L3177">
        <v>55.168192906641401</v>
      </c>
      <c r="M3177">
        <v>39.399933523102099</v>
      </c>
      <c r="N3177">
        <v>0.27605386326937398</v>
      </c>
      <c r="O3177">
        <v>26.058631921824102</v>
      </c>
      <c r="P3177">
        <v>91.755153029356606</v>
      </c>
      <c r="Q3177">
        <v>4.9542694183314001E-2</v>
      </c>
    </row>
    <row r="3178" spans="1:17" hidden="1" x14ac:dyDescent="0.3">
      <c r="A3178" t="s">
        <v>6569</v>
      </c>
      <c r="B3178" t="s">
        <v>6570</v>
      </c>
      <c r="C3178" t="str">
        <f>IFERROR(VLOOKUP(Table1[[#This Row],[Ticker]],[1]!Table2[[Symbol]:[Industry]],2,FALSE),"-")</f>
        <v>-</v>
      </c>
      <c r="D3178" t="s">
        <v>121</v>
      </c>
      <c r="E3178">
        <v>73.790000000000006</v>
      </c>
      <c r="F3178">
        <v>94</v>
      </c>
      <c r="G3178">
        <v>-16.329184708825199</v>
      </c>
      <c r="H3178">
        <v>-7.1396666891742004</v>
      </c>
      <c r="I3178">
        <v>-27.7099855804003</v>
      </c>
      <c r="J3178">
        <v>-1.7698766360859599</v>
      </c>
      <c r="K3178">
        <v>95.106612284388703</v>
      </c>
      <c r="L3178">
        <v>97.844904286801196</v>
      </c>
      <c r="M3178">
        <v>49.697304275235702</v>
      </c>
      <c r="N3178">
        <v>1.0283687943262401</v>
      </c>
      <c r="O3178">
        <v>52.180851063829699</v>
      </c>
      <c r="P3178">
        <v>23.684210526315699</v>
      </c>
    </row>
    <row r="3179" spans="1:17" hidden="1" x14ac:dyDescent="0.3">
      <c r="A3179" t="s">
        <v>6571</v>
      </c>
      <c r="B3179" t="s">
        <v>6572</v>
      </c>
      <c r="C3179" t="str">
        <f>IFERROR(VLOOKUP(Table1[[#This Row],[Ticker]],[1]!Table2[[Symbol]:[Industry]],2,FALSE),"-")</f>
        <v>-</v>
      </c>
      <c r="D3179" t="s">
        <v>473</v>
      </c>
      <c r="E3179">
        <v>73.653166400000003</v>
      </c>
      <c r="F3179">
        <v>149.6</v>
      </c>
      <c r="G3179">
        <v>-62.755508065050897</v>
      </c>
      <c r="H3179">
        <v>-5.66649053366642</v>
      </c>
      <c r="I3179">
        <v>-9.5640946267914195</v>
      </c>
      <c r="J3179">
        <v>-4.8717983931209599</v>
      </c>
      <c r="K3179">
        <v>157.207567079001</v>
      </c>
      <c r="L3179">
        <v>168.664217863961</v>
      </c>
      <c r="M3179">
        <v>39.517718639007697</v>
      </c>
      <c r="N3179">
        <v>0.45106334541177301</v>
      </c>
      <c r="O3179">
        <v>63.3689839572192</v>
      </c>
      <c r="P3179">
        <v>15.076923076923</v>
      </c>
      <c r="Q3179">
        <v>0.102563099955656</v>
      </c>
    </row>
    <row r="3180" spans="1:17" hidden="1" x14ac:dyDescent="0.3">
      <c r="A3180" t="s">
        <v>6573</v>
      </c>
      <c r="B3180" t="s">
        <v>6574</v>
      </c>
      <c r="C3180" t="str">
        <f>IFERROR(VLOOKUP(Table1[[#This Row],[Ticker]],[1]!Table2[[Symbol]:[Industry]],2,FALSE),"-")</f>
        <v>-</v>
      </c>
      <c r="D3180" t="s">
        <v>528</v>
      </c>
      <c r="E3180">
        <v>73.394824</v>
      </c>
      <c r="F3180">
        <v>68.150000000000006</v>
      </c>
      <c r="G3180">
        <v>-56.850934189378599</v>
      </c>
      <c r="H3180">
        <v>-11.963619135371101</v>
      </c>
      <c r="I3180">
        <v>-39.696123421324501</v>
      </c>
      <c r="J3180">
        <v>3.24381986578658</v>
      </c>
      <c r="M3180">
        <v>49.54466777359</v>
      </c>
      <c r="O3180">
        <v>43.800440205429098</v>
      </c>
      <c r="P3180">
        <v>8.5191082802547893</v>
      </c>
    </row>
    <row r="3181" spans="1:17" hidden="1" x14ac:dyDescent="0.3">
      <c r="A3181" t="s">
        <v>6575</v>
      </c>
      <c r="B3181" t="s">
        <v>6576</v>
      </c>
      <c r="C3181" t="str">
        <f>IFERROR(VLOOKUP(Table1[[#This Row],[Ticker]],[1]!Table2[[Symbol]:[Industry]],2,FALSE),"-")</f>
        <v>-</v>
      </c>
      <c r="D3181" t="s">
        <v>632</v>
      </c>
      <c r="E3181">
        <v>73.351119999999995</v>
      </c>
      <c r="F3181">
        <v>172</v>
      </c>
      <c r="G3181">
        <v>-39.3294389676607</v>
      </c>
      <c r="H3181">
        <v>6.6277570656611697</v>
      </c>
      <c r="I3181">
        <v>-5.7690198361427498</v>
      </c>
      <c r="J3181">
        <v>6.0401351117276301</v>
      </c>
      <c r="K3181">
        <v>164.473054824928</v>
      </c>
      <c r="L3181">
        <v>162.134602600622</v>
      </c>
      <c r="M3181">
        <v>52.030476877981798</v>
      </c>
      <c r="N3181">
        <v>0.75720648330961005</v>
      </c>
      <c r="O3181">
        <v>16.279069767441801</v>
      </c>
      <c r="P3181">
        <v>24.5474293989862</v>
      </c>
      <c r="Q3181">
        <v>-4.5779571035715998E-2</v>
      </c>
    </row>
    <row r="3182" spans="1:17" hidden="1" x14ac:dyDescent="0.3">
      <c r="A3182" t="s">
        <v>6577</v>
      </c>
      <c r="B3182" t="s">
        <v>6578</v>
      </c>
      <c r="C3182" t="str">
        <f>IFERROR(VLOOKUP(Table1[[#This Row],[Ticker]],[1]!Table2[[Symbol]:[Industry]],2,FALSE),"-")</f>
        <v>-</v>
      </c>
      <c r="D3182" t="s">
        <v>1374</v>
      </c>
      <c r="E3182">
        <v>73.288089999999997</v>
      </c>
      <c r="F3182">
        <v>2.93</v>
      </c>
      <c r="G3182">
        <v>124.926853938517</v>
      </c>
      <c r="H3182">
        <v>-23.017632197127099</v>
      </c>
      <c r="I3182">
        <v>70.424056010919699</v>
      </c>
      <c r="J3182">
        <v>12.2747382410375</v>
      </c>
      <c r="K3182">
        <v>3.2219997906553401</v>
      </c>
      <c r="L3182">
        <v>2.6356039459634899</v>
      </c>
      <c r="M3182">
        <v>61.821289886359899</v>
      </c>
      <c r="N3182">
        <v>0.48114069369863999</v>
      </c>
      <c r="O3182">
        <v>67.576791808873693</v>
      </c>
      <c r="P3182">
        <v>193</v>
      </c>
      <c r="Q3182">
        <v>3.8863388683246E-2</v>
      </c>
    </row>
    <row r="3183" spans="1:17" hidden="1" x14ac:dyDescent="0.3">
      <c r="A3183" t="s">
        <v>6579</v>
      </c>
      <c r="B3183" t="s">
        <v>6580</v>
      </c>
      <c r="C3183" t="str">
        <f>IFERROR(VLOOKUP(Table1[[#This Row],[Ticker]],[1]!Table2[[Symbol]:[Industry]],2,FALSE),"-")</f>
        <v>-</v>
      </c>
      <c r="D3183" t="s">
        <v>407</v>
      </c>
      <c r="E3183">
        <v>72.893450000000001</v>
      </c>
      <c r="F3183">
        <v>59.5</v>
      </c>
      <c r="G3183">
        <v>-7.1753423860003798</v>
      </c>
      <c r="H3183">
        <v>-0.48372709342856501</v>
      </c>
      <c r="I3183">
        <v>-9.0424074037144209</v>
      </c>
      <c r="J3183">
        <v>4.6750088340642799</v>
      </c>
      <c r="K3183">
        <v>57.051191678715803</v>
      </c>
      <c r="L3183">
        <v>54.556703991280898</v>
      </c>
      <c r="M3183">
        <v>63.048685603764703</v>
      </c>
      <c r="N3183">
        <v>0.49740124740124703</v>
      </c>
      <c r="O3183">
        <v>22.5210084033613</v>
      </c>
      <c r="P3183">
        <v>59.946236559139699</v>
      </c>
    </row>
    <row r="3184" spans="1:17" hidden="1" x14ac:dyDescent="0.3">
      <c r="A3184" t="s">
        <v>6581</v>
      </c>
      <c r="B3184" t="s">
        <v>6582</v>
      </c>
      <c r="C3184" t="str">
        <f>IFERROR(VLOOKUP(Table1[[#This Row],[Ticker]],[1]!Table2[[Symbol]:[Industry]],2,FALSE),"-")</f>
        <v>-</v>
      </c>
      <c r="D3184" t="s">
        <v>21</v>
      </c>
      <c r="E3184">
        <v>72.660413489999996</v>
      </c>
      <c r="F3184">
        <v>4.38</v>
      </c>
      <c r="G3184">
        <v>69.235154333774602</v>
      </c>
      <c r="H3184">
        <v>1.12400002790526</v>
      </c>
      <c r="I3184">
        <v>-0.39325168138796701</v>
      </c>
      <c r="J3184">
        <v>15.508846768169301</v>
      </c>
      <c r="K3184">
        <v>4.20113756276234</v>
      </c>
      <c r="L3184">
        <v>3.6956328986573102</v>
      </c>
      <c r="M3184">
        <v>70.426643900215495</v>
      </c>
      <c r="N3184">
        <v>1.20522694536055</v>
      </c>
      <c r="O3184">
        <v>64.383561643835606</v>
      </c>
      <c r="P3184">
        <v>143.333333333333</v>
      </c>
      <c r="Q3184">
        <v>-1.2137225302620999E-2</v>
      </c>
    </row>
    <row r="3185" spans="1:17" hidden="1" x14ac:dyDescent="0.3">
      <c r="A3185" t="s">
        <v>6583</v>
      </c>
      <c r="B3185" t="s">
        <v>6584</v>
      </c>
      <c r="C3185" t="str">
        <f>IFERROR(VLOOKUP(Table1[[#This Row],[Ticker]],[1]!Table2[[Symbol]:[Industry]],2,FALSE),"-")</f>
        <v>-</v>
      </c>
      <c r="D3185" t="s">
        <v>528</v>
      </c>
      <c r="E3185">
        <v>72.596509999999995</v>
      </c>
      <c r="F3185">
        <v>235.55</v>
      </c>
      <c r="G3185">
        <v>102.786220551507</v>
      </c>
      <c r="H3185">
        <v>24.0676419097348</v>
      </c>
      <c r="I3185">
        <v>68.491363703227407</v>
      </c>
      <c r="J3185">
        <v>16.721110437050299</v>
      </c>
      <c r="K3185">
        <v>184.743316992578</v>
      </c>
      <c r="L3185">
        <v>149.78649020373601</v>
      </c>
      <c r="M3185">
        <v>87.102974821523603</v>
      </c>
      <c r="N3185">
        <v>0.77227315709410804</v>
      </c>
      <c r="O3185">
        <v>0</v>
      </c>
      <c r="P3185">
        <v>202.37483953786901</v>
      </c>
      <c r="Q3185">
        <v>0.17653044737679599</v>
      </c>
    </row>
    <row r="3186" spans="1:17" hidden="1" x14ac:dyDescent="0.3">
      <c r="A3186" t="s">
        <v>6585</v>
      </c>
      <c r="B3186" t="s">
        <v>6586</v>
      </c>
      <c r="C3186" t="str">
        <f>IFERROR(VLOOKUP(Table1[[#This Row],[Ticker]],[1]!Table2[[Symbol]:[Industry]],2,FALSE),"-")</f>
        <v>-</v>
      </c>
      <c r="D3186" t="s">
        <v>971</v>
      </c>
      <c r="E3186">
        <v>72.589183496000004</v>
      </c>
      <c r="F3186">
        <v>60.74</v>
      </c>
      <c r="G3186">
        <v>-8.6182298070346093</v>
      </c>
      <c r="H3186">
        <v>17.600248907569402</v>
      </c>
      <c r="I3186">
        <v>15.253553588337001</v>
      </c>
      <c r="J3186">
        <v>14.600781611236499</v>
      </c>
      <c r="K3186">
        <v>51.283840564584096</v>
      </c>
      <c r="L3186">
        <v>49.685806547787102</v>
      </c>
      <c r="M3186">
        <v>82.373300205115797</v>
      </c>
      <c r="N3186">
        <v>2.2709320459081601</v>
      </c>
      <c r="O3186">
        <v>2.0744155416529502</v>
      </c>
      <c r="P3186">
        <v>70.330902972518203</v>
      </c>
      <c r="Q3186">
        <v>-7.3362350341592997E-2</v>
      </c>
    </row>
    <row r="3187" spans="1:17" hidden="1" x14ac:dyDescent="0.3">
      <c r="A3187" t="s">
        <v>6587</v>
      </c>
      <c r="B3187" t="s">
        <v>6588</v>
      </c>
      <c r="C3187" t="str">
        <f>IFERROR(VLOOKUP(Table1[[#This Row],[Ticker]],[1]!Table2[[Symbol]:[Industry]],2,FALSE),"-")</f>
        <v>-</v>
      </c>
      <c r="D3187" t="s">
        <v>1374</v>
      </c>
      <c r="E3187">
        <v>72.379201019999996</v>
      </c>
      <c r="F3187">
        <v>35.700000000000003</v>
      </c>
      <c r="G3187">
        <v>-27.269547860582598</v>
      </c>
      <c r="H3187">
        <v>6.8754752101336498</v>
      </c>
      <c r="I3187">
        <v>9.9794683820537404</v>
      </c>
      <c r="J3187">
        <v>-4.9007789002798301</v>
      </c>
      <c r="K3187">
        <v>32.938935346445703</v>
      </c>
      <c r="L3187">
        <v>30.857002227410199</v>
      </c>
      <c r="M3187">
        <v>52.985999810392897</v>
      </c>
      <c r="N3187">
        <v>0.82642599277978301</v>
      </c>
      <c r="O3187">
        <v>31.372549019607799</v>
      </c>
      <c r="P3187">
        <v>48.440748440748401</v>
      </c>
    </row>
    <row r="3188" spans="1:17" hidden="1" x14ac:dyDescent="0.3">
      <c r="A3188" t="s">
        <v>6589</v>
      </c>
      <c r="B3188" t="s">
        <v>6590</v>
      </c>
      <c r="C3188" t="str">
        <f>IFERROR(VLOOKUP(Table1[[#This Row],[Ticker]],[1]!Table2[[Symbol]:[Industry]],2,FALSE),"-")</f>
        <v>-</v>
      </c>
      <c r="D3188" t="s">
        <v>368</v>
      </c>
      <c r="E3188">
        <v>72.371281499999995</v>
      </c>
      <c r="F3188">
        <v>148.05000000000001</v>
      </c>
      <c r="G3188">
        <v>61.004113748731299</v>
      </c>
      <c r="H3188">
        <v>29.379365027456299</v>
      </c>
      <c r="I3188">
        <v>-3.4389513691540601</v>
      </c>
      <c r="J3188">
        <v>16.449529997982999</v>
      </c>
      <c r="K3188">
        <v>124.587790883845</v>
      </c>
      <c r="L3188">
        <v>115.50331514095799</v>
      </c>
      <c r="M3188">
        <v>71.427977048393601</v>
      </c>
      <c r="N3188">
        <v>3.0765683448825598</v>
      </c>
      <c r="O3188">
        <v>22.255994596420098</v>
      </c>
      <c r="P3188">
        <v>97.4</v>
      </c>
      <c r="Q3188">
        <v>6.9090739958361999E-2</v>
      </c>
    </row>
    <row r="3189" spans="1:17" hidden="1" x14ac:dyDescent="0.3">
      <c r="A3189" t="s">
        <v>6591</v>
      </c>
      <c r="B3189" t="s">
        <v>6592</v>
      </c>
      <c r="C3189" t="str">
        <f>IFERROR(VLOOKUP(Table1[[#This Row],[Ticker]],[1]!Table2[[Symbol]:[Industry]],2,FALSE),"-")</f>
        <v>-</v>
      </c>
      <c r="D3189" t="s">
        <v>306</v>
      </c>
      <c r="E3189">
        <v>72.362445120000004</v>
      </c>
      <c r="F3189">
        <v>99.9</v>
      </c>
      <c r="G3189">
        <v>140.144245242865</v>
      </c>
      <c r="H3189">
        <v>15.214094064068799</v>
      </c>
      <c r="I3189">
        <v>62.562213905656499</v>
      </c>
      <c r="J3189">
        <v>-1.8966022732029799</v>
      </c>
      <c r="K3189">
        <v>83.613964088995104</v>
      </c>
      <c r="L3189">
        <v>64.227553338908905</v>
      </c>
      <c r="M3189">
        <v>54.436748063507999</v>
      </c>
      <c r="N3189">
        <v>0.27111872146118698</v>
      </c>
      <c r="O3189">
        <v>4.0540540540540499</v>
      </c>
      <c r="P3189">
        <v>173.698630136986</v>
      </c>
    </row>
    <row r="3190" spans="1:17" hidden="1" x14ac:dyDescent="0.3">
      <c r="A3190" t="s">
        <v>6593</v>
      </c>
      <c r="B3190" t="s">
        <v>6594</v>
      </c>
      <c r="C3190" t="str">
        <f>IFERROR(VLOOKUP(Table1[[#This Row],[Ticker]],[1]!Table2[[Symbol]:[Industry]],2,FALSE),"-")</f>
        <v>-</v>
      </c>
      <c r="D3190" t="s">
        <v>359</v>
      </c>
      <c r="E3190">
        <v>72.253349999999998</v>
      </c>
      <c r="F3190">
        <v>80.55</v>
      </c>
      <c r="G3190">
        <v>26.552012233156798</v>
      </c>
      <c r="H3190">
        <v>14.614609937938001</v>
      </c>
      <c r="I3190">
        <v>-10.050249456137699</v>
      </c>
      <c r="J3190">
        <v>2.9501813071633701E-2</v>
      </c>
      <c r="K3190">
        <v>72.391461676142598</v>
      </c>
      <c r="L3190">
        <v>71.737798677646296</v>
      </c>
      <c r="M3190">
        <v>63.350723002909199</v>
      </c>
      <c r="N3190">
        <v>0.89347312398310696</v>
      </c>
      <c r="O3190">
        <v>23.3147113594041</v>
      </c>
      <c r="P3190">
        <v>73.039742212674497</v>
      </c>
      <c r="Q3190">
        <v>0.122546938373455</v>
      </c>
    </row>
    <row r="3191" spans="1:17" hidden="1" x14ac:dyDescent="0.3">
      <c r="A3191" t="s">
        <v>6595</v>
      </c>
      <c r="B3191" t="s">
        <v>6596</v>
      </c>
      <c r="C3191" t="str">
        <f>IFERROR(VLOOKUP(Table1[[#This Row],[Ticker]],[1]!Table2[[Symbol]:[Industry]],2,FALSE),"-")</f>
        <v>-</v>
      </c>
      <c r="D3191" t="s">
        <v>879</v>
      </c>
      <c r="E3191">
        <v>72.058800000000005</v>
      </c>
      <c r="F3191">
        <v>42.4</v>
      </c>
      <c r="G3191">
        <v>33.535382044407001</v>
      </c>
      <c r="H3191">
        <v>1.6789938488242599</v>
      </c>
      <c r="I3191">
        <v>-13.0534704285632</v>
      </c>
      <c r="J3191">
        <v>1.6214681273926499</v>
      </c>
      <c r="K3191">
        <v>40.076997243062102</v>
      </c>
      <c r="L3191">
        <v>34.0626920799102</v>
      </c>
      <c r="M3191">
        <v>52.416820534793501</v>
      </c>
      <c r="N3191">
        <v>0.82028337061894097</v>
      </c>
      <c r="O3191">
        <v>14.0330188679245</v>
      </c>
      <c r="P3191">
        <v>83.153347732181402</v>
      </c>
      <c r="Q3191">
        <v>0.119400335436397</v>
      </c>
    </row>
    <row r="3192" spans="1:17" hidden="1" x14ac:dyDescent="0.3">
      <c r="A3192" t="s">
        <v>6597</v>
      </c>
      <c r="B3192" t="s">
        <v>6598</v>
      </c>
      <c r="C3192" t="str">
        <f>IFERROR(VLOOKUP(Table1[[#This Row],[Ticker]],[1]!Table2[[Symbol]:[Industry]],2,FALSE),"-")</f>
        <v>-</v>
      </c>
      <c r="D3192" t="s">
        <v>632</v>
      </c>
      <c r="E3192">
        <v>72.032687999999993</v>
      </c>
      <c r="F3192">
        <v>128.80000000000001</v>
      </c>
      <c r="G3192">
        <v>149.74816521019901</v>
      </c>
      <c r="H3192">
        <v>0.93020157829285399</v>
      </c>
      <c r="I3192">
        <v>46.2917729594446</v>
      </c>
      <c r="J3192">
        <v>9.1615216652886904</v>
      </c>
      <c r="K3192">
        <v>122.332526584178</v>
      </c>
      <c r="L3192">
        <v>94.992870079713398</v>
      </c>
      <c r="M3192">
        <v>57.8116194259187</v>
      </c>
      <c r="N3192">
        <v>0.15931101697997899</v>
      </c>
      <c r="O3192">
        <v>27.2903726708074</v>
      </c>
      <c r="P3192">
        <v>205.50284629980999</v>
      </c>
      <c r="Q3192">
        <v>7.5964636803244001E-2</v>
      </c>
    </row>
    <row r="3193" spans="1:17" hidden="1" x14ac:dyDescent="0.3">
      <c r="A3193" t="s">
        <v>6599</v>
      </c>
      <c r="B3193" t="s">
        <v>6600</v>
      </c>
      <c r="C3193" t="str">
        <f>IFERROR(VLOOKUP(Table1[[#This Row],[Ticker]],[1]!Table2[[Symbol]:[Industry]],2,FALSE),"-")</f>
        <v>-</v>
      </c>
      <c r="D3193" t="s">
        <v>226</v>
      </c>
      <c r="E3193">
        <v>72.017735009999996</v>
      </c>
      <c r="F3193">
        <v>44.85</v>
      </c>
      <c r="G3193">
        <v>28.568830195179199</v>
      </c>
      <c r="H3193">
        <v>9.3666276951313492</v>
      </c>
      <c r="I3193">
        <v>-0.82765888057442005</v>
      </c>
      <c r="J3193">
        <v>1.64860580431393</v>
      </c>
      <c r="K3193">
        <v>40.442700806107297</v>
      </c>
      <c r="L3193">
        <v>39.849814881082303</v>
      </c>
      <c r="M3193">
        <v>77.149332246578794</v>
      </c>
      <c r="N3193">
        <v>1.5470825085808499</v>
      </c>
      <c r="O3193">
        <v>44.080267558528398</v>
      </c>
      <c r="P3193">
        <v>72.832369942196493</v>
      </c>
      <c r="Q3193">
        <v>0.103715658176255</v>
      </c>
    </row>
    <row r="3194" spans="1:17" hidden="1" x14ac:dyDescent="0.3">
      <c r="A3194" t="s">
        <v>6601</v>
      </c>
      <c r="B3194" t="s">
        <v>6602</v>
      </c>
      <c r="C3194" t="str">
        <f>IFERROR(VLOOKUP(Table1[[#This Row],[Ticker]],[1]!Table2[[Symbol]:[Industry]],2,FALSE),"-")</f>
        <v>-</v>
      </c>
      <c r="D3194" t="s">
        <v>43</v>
      </c>
      <c r="E3194">
        <v>71.984782576000001</v>
      </c>
      <c r="F3194">
        <v>40.880000000000003</v>
      </c>
      <c r="G3194">
        <v>-51.088895412240298</v>
      </c>
      <c r="H3194">
        <v>-3.76390122839272</v>
      </c>
      <c r="I3194">
        <v>-39.895957346159499</v>
      </c>
      <c r="J3194">
        <v>-5.9423160225283098</v>
      </c>
      <c r="K3194">
        <v>42.894061351651096</v>
      </c>
      <c r="L3194">
        <v>47.803161972888901</v>
      </c>
      <c r="M3194">
        <v>40.5854064933513</v>
      </c>
      <c r="N3194">
        <v>1.7039386921128601</v>
      </c>
      <c r="O3194">
        <v>55.332681017612501</v>
      </c>
      <c r="P3194">
        <v>10.7859078590786</v>
      </c>
      <c r="Q3194">
        <v>-8.0081269215305007E-2</v>
      </c>
    </row>
    <row r="3195" spans="1:17" hidden="1" x14ac:dyDescent="0.3">
      <c r="A3195" t="s">
        <v>6603</v>
      </c>
      <c r="B3195" t="s">
        <v>6604</v>
      </c>
      <c r="C3195" t="str">
        <f>IFERROR(VLOOKUP(Table1[[#This Row],[Ticker]],[1]!Table2[[Symbol]:[Industry]],2,FALSE),"-")</f>
        <v>-</v>
      </c>
      <c r="D3195" t="s">
        <v>1190</v>
      </c>
      <c r="E3195">
        <v>71.977500000000006</v>
      </c>
      <c r="F3195">
        <v>13.71</v>
      </c>
      <c r="G3195">
        <v>-53.0490320680587</v>
      </c>
      <c r="H3195">
        <v>2.47454408593812</v>
      </c>
      <c r="I3195">
        <v>-21.725496079325701</v>
      </c>
      <c r="J3195">
        <v>3.6039516632742599</v>
      </c>
      <c r="K3195">
        <v>13.2124793577239</v>
      </c>
      <c r="L3195">
        <v>13.6270324568088</v>
      </c>
      <c r="M3195">
        <v>75.507489049175902</v>
      </c>
      <c r="N3195">
        <v>1.0378063432625699</v>
      </c>
      <c r="O3195">
        <v>49.088256746900001</v>
      </c>
      <c r="P3195">
        <v>34.411764705882298</v>
      </c>
      <c r="Q3195">
        <v>-2.307999382808E-2</v>
      </c>
    </row>
    <row r="3196" spans="1:17" hidden="1" x14ac:dyDescent="0.3">
      <c r="A3196" t="s">
        <v>6605</v>
      </c>
      <c r="B3196" t="s">
        <v>6606</v>
      </c>
      <c r="C3196" t="str">
        <f>IFERROR(VLOOKUP(Table1[[#This Row],[Ticker]],[1]!Table2[[Symbol]:[Industry]],2,FALSE),"-")</f>
        <v>-</v>
      </c>
      <c r="D3196" t="s">
        <v>72</v>
      </c>
      <c r="E3196">
        <v>71.910391488000002</v>
      </c>
      <c r="F3196">
        <v>22.63</v>
      </c>
      <c r="G3196">
        <v>-40.231992380896699</v>
      </c>
      <c r="H3196">
        <v>-1.6071660026097601</v>
      </c>
      <c r="I3196">
        <v>-15.157840540804401</v>
      </c>
      <c r="J3196">
        <v>-3.9834609241383201</v>
      </c>
      <c r="K3196">
        <v>22.427928428200399</v>
      </c>
      <c r="L3196">
        <v>22.891719263023699</v>
      </c>
      <c r="M3196">
        <v>44.916757647330797</v>
      </c>
      <c r="N3196">
        <v>1.8121900009415299</v>
      </c>
      <c r="O3196">
        <v>44.056562085726902</v>
      </c>
      <c r="P3196">
        <v>28.5795454545454</v>
      </c>
      <c r="Q3196">
        <v>6.8595542421393998E-2</v>
      </c>
    </row>
    <row r="3197" spans="1:17" hidden="1" x14ac:dyDescent="0.3">
      <c r="A3197" t="s">
        <v>6607</v>
      </c>
      <c r="B3197" t="s">
        <v>6608</v>
      </c>
      <c r="C3197" t="str">
        <f>IFERROR(VLOOKUP(Table1[[#This Row],[Ticker]],[1]!Table2[[Symbol]:[Industry]],2,FALSE),"-")</f>
        <v>-</v>
      </c>
      <c r="D3197" t="s">
        <v>306</v>
      </c>
      <c r="E3197">
        <v>71.761954879999905</v>
      </c>
      <c r="F3197">
        <v>4.4000000000000004</v>
      </c>
      <c r="G3197">
        <v>35.687316403914203</v>
      </c>
      <c r="H3197">
        <v>8.8694462416754707</v>
      </c>
      <c r="I3197">
        <v>-4.3265597526270501</v>
      </c>
      <c r="J3197">
        <v>-7.6069427055148404</v>
      </c>
      <c r="K3197">
        <v>4.3210288475931602</v>
      </c>
      <c r="L3197">
        <v>3.93723098652158</v>
      </c>
      <c r="M3197">
        <v>42.401288929768199</v>
      </c>
      <c r="N3197">
        <v>1.16985294712235</v>
      </c>
      <c r="O3197">
        <v>20.227272727272702</v>
      </c>
      <c r="P3197">
        <v>71.206225680933798</v>
      </c>
      <c r="Q3197">
        <v>3.9315765443608999E-2</v>
      </c>
    </row>
    <row r="3198" spans="1:17" hidden="1" x14ac:dyDescent="0.3">
      <c r="A3198" t="s">
        <v>6609</v>
      </c>
      <c r="B3198" t="s">
        <v>6610</v>
      </c>
      <c r="C3198" t="str">
        <f>IFERROR(VLOOKUP(Table1[[#This Row],[Ticker]],[1]!Table2[[Symbol]:[Industry]],2,FALSE),"-")</f>
        <v>-</v>
      </c>
      <c r="D3198" t="s">
        <v>412</v>
      </c>
      <c r="E3198">
        <v>71.718432677999999</v>
      </c>
      <c r="F3198">
        <v>1.02</v>
      </c>
      <c r="G3198">
        <v>262.45193755055698</v>
      </c>
      <c r="H3198">
        <v>14.819090467181701</v>
      </c>
      <c r="I3198">
        <v>-1.83137877168897</v>
      </c>
      <c r="J3198">
        <v>-2.2435341842115899</v>
      </c>
      <c r="K3198">
        <v>0.94218487133276996</v>
      </c>
      <c r="L3198">
        <v>0.79403495231675103</v>
      </c>
      <c r="M3198">
        <v>59.281475990088502</v>
      </c>
      <c r="N3198">
        <v>1.41678864393547</v>
      </c>
      <c r="O3198">
        <v>9.8039215686274606</v>
      </c>
      <c r="P3198">
        <v>308</v>
      </c>
      <c r="Q3198">
        <v>0.12896735644663401</v>
      </c>
    </row>
    <row r="3199" spans="1:17" hidden="1" x14ac:dyDescent="0.3">
      <c r="A3199" t="s">
        <v>6611</v>
      </c>
      <c r="B3199" t="s">
        <v>6612</v>
      </c>
      <c r="C3199" t="str">
        <f>IFERROR(VLOOKUP(Table1[[#This Row],[Ticker]],[1]!Table2[[Symbol]:[Industry]],2,FALSE),"-")</f>
        <v>-</v>
      </c>
      <c r="D3199" t="s">
        <v>528</v>
      </c>
      <c r="E3199">
        <v>71.7029</v>
      </c>
      <c r="F3199">
        <v>1.42</v>
      </c>
      <c r="G3199">
        <v>64.664793188071002</v>
      </c>
      <c r="H3199">
        <v>15.229921466247999</v>
      </c>
      <c r="I3199">
        <v>32.197015194593099</v>
      </c>
      <c r="J3199">
        <v>14.6752333227912</v>
      </c>
      <c r="K3199">
        <v>1.16788870597393</v>
      </c>
      <c r="L3199">
        <v>1.0106457925961501</v>
      </c>
      <c r="M3199">
        <v>82.855273774958803</v>
      </c>
      <c r="N3199">
        <v>1.6631731708231401</v>
      </c>
      <c r="O3199">
        <v>0.70422535211267501</v>
      </c>
      <c r="P3199">
        <v>111.940298507462</v>
      </c>
      <c r="Q3199">
        <v>7.8891623109756004E-2</v>
      </c>
    </row>
    <row r="3200" spans="1:17" hidden="1" x14ac:dyDescent="0.3">
      <c r="A3200" t="s">
        <v>6613</v>
      </c>
      <c r="B3200" t="s">
        <v>6614</v>
      </c>
      <c r="C3200" t="str">
        <f>IFERROR(VLOOKUP(Table1[[#This Row],[Ticker]],[1]!Table2[[Symbol]:[Industry]],2,FALSE),"-")</f>
        <v>-</v>
      </c>
      <c r="D3200" t="s">
        <v>127</v>
      </c>
      <c r="E3200">
        <v>71.601560550000002</v>
      </c>
      <c r="F3200">
        <v>7.02</v>
      </c>
      <c r="G3200">
        <v>43.050649183752299</v>
      </c>
      <c r="H3200">
        <v>19.0309767720913</v>
      </c>
      <c r="I3200">
        <v>26.308957001018701</v>
      </c>
      <c r="J3200">
        <v>-3.7268771831161498</v>
      </c>
      <c r="K3200">
        <v>6.1844442925639997</v>
      </c>
      <c r="L3200">
        <v>5.3069404605547197</v>
      </c>
      <c r="M3200">
        <v>53.220511927381402</v>
      </c>
      <c r="N3200">
        <v>0.68482058325486606</v>
      </c>
      <c r="O3200">
        <v>10.826210826210801</v>
      </c>
      <c r="P3200">
        <v>98.866855524079298</v>
      </c>
      <c r="Q3200">
        <v>6.1518245019512002E-2</v>
      </c>
    </row>
    <row r="3201" spans="1:17" hidden="1" x14ac:dyDescent="0.3">
      <c r="A3201" t="s">
        <v>6615</v>
      </c>
      <c r="B3201" t="s">
        <v>6616</v>
      </c>
      <c r="C3201" t="str">
        <f>IFERROR(VLOOKUP(Table1[[#This Row],[Ticker]],[1]!Table2[[Symbol]:[Industry]],2,FALSE),"-")</f>
        <v>-</v>
      </c>
      <c r="D3201" t="s">
        <v>5353</v>
      </c>
      <c r="E3201">
        <v>71.517630870000005</v>
      </c>
      <c r="F3201">
        <v>145.94999999999999</v>
      </c>
      <c r="G3201">
        <v>-10.945863930997801</v>
      </c>
      <c r="H3201">
        <v>-8.6834849559234701</v>
      </c>
      <c r="I3201">
        <v>6.2089468370562697</v>
      </c>
      <c r="J3201">
        <v>-8.9936764722024805</v>
      </c>
      <c r="K3201">
        <v>142.53718536529399</v>
      </c>
      <c r="M3201">
        <v>54.909822506329398</v>
      </c>
      <c r="N3201">
        <v>0.71743772241992798</v>
      </c>
      <c r="O3201">
        <v>11.682082905104499</v>
      </c>
      <c r="P3201">
        <v>40.9736308316429</v>
      </c>
    </row>
    <row r="3202" spans="1:17" hidden="1" x14ac:dyDescent="0.3">
      <c r="A3202" t="s">
        <v>6617</v>
      </c>
      <c r="B3202" t="s">
        <v>6618</v>
      </c>
      <c r="C3202" t="str">
        <f>IFERROR(VLOOKUP(Table1[[#This Row],[Ticker]],[1]!Table2[[Symbol]:[Industry]],2,FALSE),"-")</f>
        <v>-</v>
      </c>
      <c r="D3202" t="s">
        <v>2879</v>
      </c>
      <c r="E3202">
        <v>71.473443599999996</v>
      </c>
      <c r="F3202">
        <v>7.12</v>
      </c>
      <c r="G3202">
        <v>192.316190944223</v>
      </c>
      <c r="H3202">
        <v>8.8610581314404406</v>
      </c>
      <c r="I3202">
        <v>65.076833788697499</v>
      </c>
      <c r="J3202">
        <v>7.2978038233840898</v>
      </c>
      <c r="K3202">
        <v>3.73213196130938</v>
      </c>
      <c r="L3202">
        <v>3.19059467268373</v>
      </c>
      <c r="M3202">
        <v>77.373284348658899</v>
      </c>
      <c r="N3202">
        <v>2.02668704084377</v>
      </c>
      <c r="O3202">
        <v>2.5280898876404301</v>
      </c>
      <c r="P3202">
        <v>276.71957671957603</v>
      </c>
      <c r="Q3202">
        <v>-6.5106630637917995E-2</v>
      </c>
    </row>
    <row r="3203" spans="1:17" hidden="1" x14ac:dyDescent="0.3">
      <c r="A3203" t="s">
        <v>6619</v>
      </c>
      <c r="B3203" t="s">
        <v>6620</v>
      </c>
      <c r="C3203" t="str">
        <f>IFERROR(VLOOKUP(Table1[[#This Row],[Ticker]],[1]!Table2[[Symbol]:[Industry]],2,FALSE),"-")</f>
        <v>-</v>
      </c>
      <c r="D3203" t="s">
        <v>473</v>
      </c>
      <c r="E3203">
        <v>71.428525628000003</v>
      </c>
      <c r="F3203">
        <v>41.38</v>
      </c>
      <c r="G3203">
        <v>-78.184550322317307</v>
      </c>
      <c r="H3203">
        <v>17.9266365159042</v>
      </c>
      <c r="I3203">
        <v>-38.073709524765299</v>
      </c>
      <c r="J3203">
        <v>27.346527927589602</v>
      </c>
      <c r="K3203">
        <v>39.0163982742299</v>
      </c>
      <c r="L3203">
        <v>48.975759448981997</v>
      </c>
      <c r="M3203">
        <v>65.094259518682605</v>
      </c>
      <c r="N3203">
        <v>3.9386278860333799</v>
      </c>
      <c r="O3203">
        <v>100.111248030529</v>
      </c>
      <c r="P3203">
        <v>35.939553219448101</v>
      </c>
      <c r="Q3203">
        <v>-2.2805450794927001E-2</v>
      </c>
    </row>
    <row r="3204" spans="1:17" hidden="1" x14ac:dyDescent="0.3">
      <c r="A3204" t="s">
        <v>6621</v>
      </c>
      <c r="B3204" t="s">
        <v>6622</v>
      </c>
      <c r="C3204" t="str">
        <f>IFERROR(VLOOKUP(Table1[[#This Row],[Ticker]],[1]!Table2[[Symbol]:[Industry]],2,FALSE),"-")</f>
        <v>-</v>
      </c>
      <c r="D3204" t="s">
        <v>262</v>
      </c>
      <c r="E3204">
        <v>71.357645700000006</v>
      </c>
      <c r="F3204">
        <v>3.3</v>
      </c>
      <c r="G3204">
        <v>165.66663330256699</v>
      </c>
      <c r="H3204">
        <v>39.263534911626103</v>
      </c>
      <c r="I3204">
        <v>-22.289985084970599</v>
      </c>
      <c r="J3204">
        <v>5.4885077851185002</v>
      </c>
      <c r="K3204">
        <v>2.4641437191736202</v>
      </c>
      <c r="L3204">
        <v>2.4304909864305402</v>
      </c>
      <c r="M3204">
        <v>84.842145097427704</v>
      </c>
      <c r="N3204">
        <v>4.9099316183653503</v>
      </c>
      <c r="O3204">
        <v>84.848484848484802</v>
      </c>
      <c r="P3204">
        <v>218.32797427652699</v>
      </c>
    </row>
    <row r="3205" spans="1:17" hidden="1" x14ac:dyDescent="0.3">
      <c r="A3205" t="s">
        <v>6623</v>
      </c>
      <c r="B3205" t="s">
        <v>6624</v>
      </c>
      <c r="C3205" t="str">
        <f>IFERROR(VLOOKUP(Table1[[#This Row],[Ticker]],[1]!Table2[[Symbol]:[Industry]],2,FALSE),"-")</f>
        <v>-</v>
      </c>
      <c r="D3205" t="s">
        <v>1187</v>
      </c>
      <c r="E3205">
        <v>71.235119999999995</v>
      </c>
      <c r="F3205">
        <v>60.5</v>
      </c>
      <c r="G3205">
        <v>-19.100606015715599</v>
      </c>
      <c r="H3205">
        <v>-9.16558386232016</v>
      </c>
      <c r="I3205">
        <v>-37.075943989080201</v>
      </c>
      <c r="J3205">
        <v>-1.7078198984973001</v>
      </c>
      <c r="K3205">
        <v>65.018300527414894</v>
      </c>
      <c r="L3205">
        <v>65.969856517984596</v>
      </c>
      <c r="M3205">
        <v>48.761132771978502</v>
      </c>
      <c r="N3205">
        <v>1.73881932021466</v>
      </c>
      <c r="O3205">
        <v>63.1404958677686</v>
      </c>
      <c r="P3205">
        <v>20.999999999999901</v>
      </c>
    </row>
    <row r="3206" spans="1:17" hidden="1" x14ac:dyDescent="0.3">
      <c r="A3206" t="s">
        <v>6625</v>
      </c>
      <c r="B3206" t="s">
        <v>6626</v>
      </c>
      <c r="C3206" t="str">
        <f>IFERROR(VLOOKUP(Table1[[#This Row],[Ticker]],[1]!Table2[[Symbol]:[Industry]],2,FALSE),"-")</f>
        <v>-</v>
      </c>
      <c r="D3206" t="s">
        <v>21</v>
      </c>
      <c r="E3206">
        <v>71.234800000000007</v>
      </c>
      <c r="F3206">
        <v>130</v>
      </c>
      <c r="G3206">
        <v>-75.530639838622093</v>
      </c>
      <c r="H3206">
        <v>-10.864360007143199</v>
      </c>
      <c r="I3206">
        <v>-40.478721766858001</v>
      </c>
      <c r="J3206">
        <v>-1.29115323183063</v>
      </c>
      <c r="K3206">
        <v>147.76654266398</v>
      </c>
      <c r="L3206">
        <v>153.44733854655499</v>
      </c>
      <c r="M3206">
        <v>29.235073198675298</v>
      </c>
      <c r="N3206">
        <v>1.7111111111111099</v>
      </c>
      <c r="O3206">
        <v>84.538461538461505</v>
      </c>
      <c r="P3206">
        <v>16.959064327485301</v>
      </c>
    </row>
    <row r="3207" spans="1:17" hidden="1" x14ac:dyDescent="0.3">
      <c r="A3207" t="s">
        <v>6627</v>
      </c>
      <c r="B3207" t="s">
        <v>6628</v>
      </c>
      <c r="C3207" t="str">
        <f>IFERROR(VLOOKUP(Table1[[#This Row],[Ticker]],[1]!Table2[[Symbol]:[Industry]],2,FALSE),"-")</f>
        <v>-</v>
      </c>
      <c r="D3207" t="s">
        <v>4569</v>
      </c>
      <c r="E3207">
        <v>71.176726400000007</v>
      </c>
      <c r="F3207">
        <v>52</v>
      </c>
      <c r="G3207">
        <v>-6.6330059419685403</v>
      </c>
      <c r="H3207">
        <v>-3.6750225238145799</v>
      </c>
      <c r="I3207">
        <v>-19.611076463122501</v>
      </c>
      <c r="J3207">
        <v>1.5390354474146399</v>
      </c>
      <c r="K3207">
        <v>53.546962456773798</v>
      </c>
      <c r="L3207">
        <v>50.1180235810792</v>
      </c>
      <c r="M3207">
        <v>39.8650014732561</v>
      </c>
      <c r="N3207">
        <v>0.23924050632911301</v>
      </c>
      <c r="O3207">
        <v>26.884615384615302</v>
      </c>
      <c r="P3207">
        <v>36.447126738388803</v>
      </c>
    </row>
    <row r="3208" spans="1:17" hidden="1" x14ac:dyDescent="0.3">
      <c r="A3208" t="s">
        <v>6629</v>
      </c>
      <c r="B3208" t="s">
        <v>6630</v>
      </c>
      <c r="C3208" t="str">
        <f>IFERROR(VLOOKUP(Table1[[#This Row],[Ticker]],[1]!Table2[[Symbol]:[Industry]],2,FALSE),"-")</f>
        <v>-</v>
      </c>
      <c r="D3208" t="s">
        <v>306</v>
      </c>
      <c r="E3208">
        <v>70.870721175</v>
      </c>
      <c r="F3208">
        <v>140.55000000000001</v>
      </c>
      <c r="G3208">
        <v>-26.1517777778678</v>
      </c>
      <c r="H3208">
        <v>1.6010075193690601</v>
      </c>
      <c r="I3208">
        <v>3.360162534454</v>
      </c>
      <c r="J3208">
        <v>5.1273807598138603</v>
      </c>
      <c r="K3208">
        <v>136.596930079711</v>
      </c>
      <c r="L3208">
        <v>129.62958300005101</v>
      </c>
      <c r="M3208">
        <v>71.567005077697601</v>
      </c>
      <c r="N3208">
        <v>1.2321689136232301</v>
      </c>
      <c r="O3208">
        <v>31.554606901458499</v>
      </c>
      <c r="P3208">
        <v>46.253902185223701</v>
      </c>
      <c r="Q3208">
        <v>6.7940693832595003E-2</v>
      </c>
    </row>
    <row r="3209" spans="1:17" hidden="1" x14ac:dyDescent="0.3">
      <c r="A3209" t="s">
        <v>6631</v>
      </c>
      <c r="B3209" t="s">
        <v>6632</v>
      </c>
      <c r="C3209" t="str">
        <f>IFERROR(VLOOKUP(Table1[[#This Row],[Ticker]],[1]!Table2[[Symbol]:[Industry]],2,FALSE),"-")</f>
        <v>-</v>
      </c>
      <c r="D3209" t="s">
        <v>359</v>
      </c>
      <c r="E3209">
        <v>70.757400000000004</v>
      </c>
      <c r="F3209">
        <v>2081.1</v>
      </c>
      <c r="G3209">
        <v>75.851583531652494</v>
      </c>
      <c r="H3209">
        <v>-5.6924676778671603</v>
      </c>
      <c r="I3209">
        <v>61.748949133011998</v>
      </c>
      <c r="J3209">
        <v>10.1291463999539</v>
      </c>
      <c r="K3209">
        <v>1756.8443305997</v>
      </c>
      <c r="L3209">
        <v>1257.6600032014801</v>
      </c>
      <c r="M3209">
        <v>81.256029544571305</v>
      </c>
      <c r="N3209">
        <v>0.70922844175491595</v>
      </c>
      <c r="O3209">
        <v>17.771851424727299</v>
      </c>
      <c r="P3209">
        <v>197.21508140531199</v>
      </c>
      <c r="Q3209">
        <v>0.13765807956593601</v>
      </c>
    </row>
    <row r="3210" spans="1:17" hidden="1" x14ac:dyDescent="0.3">
      <c r="A3210" t="s">
        <v>6633</v>
      </c>
      <c r="B3210" t="s">
        <v>6634</v>
      </c>
      <c r="C3210" t="str">
        <f>IFERROR(VLOOKUP(Table1[[#This Row],[Ticker]],[1]!Table2[[Symbol]:[Industry]],2,FALSE),"-")</f>
        <v>-</v>
      </c>
      <c r="D3210" t="s">
        <v>743</v>
      </c>
      <c r="E3210">
        <v>70.753706170000001</v>
      </c>
      <c r="F3210">
        <v>24.13</v>
      </c>
      <c r="G3210">
        <v>-9.6864320479710599</v>
      </c>
      <c r="H3210">
        <v>-0.81990271874509801</v>
      </c>
      <c r="I3210">
        <v>2.7536014654651799</v>
      </c>
      <c r="J3210">
        <v>0.45056299586689902</v>
      </c>
      <c r="K3210">
        <v>23.514055961147498</v>
      </c>
      <c r="L3210">
        <v>22.147656037834299</v>
      </c>
      <c r="M3210">
        <v>67.469215611950702</v>
      </c>
      <c r="N3210">
        <v>0.52779222646253099</v>
      </c>
      <c r="O3210">
        <v>3.39825942809779</v>
      </c>
      <c r="P3210">
        <v>27</v>
      </c>
    </row>
    <row r="3211" spans="1:17" hidden="1" x14ac:dyDescent="0.3">
      <c r="A3211" t="s">
        <v>6635</v>
      </c>
      <c r="B3211" t="s">
        <v>6636</v>
      </c>
      <c r="C3211" t="str">
        <f>IFERROR(VLOOKUP(Table1[[#This Row],[Ticker]],[1]!Table2[[Symbol]:[Industry]],2,FALSE),"-")</f>
        <v>-</v>
      </c>
      <c r="D3211" t="s">
        <v>632</v>
      </c>
      <c r="E3211">
        <v>70.708500000000001</v>
      </c>
      <c r="F3211">
        <v>248.1</v>
      </c>
      <c r="G3211">
        <v>-40.9947232385097</v>
      </c>
      <c r="H3211">
        <v>2.8114422836253401</v>
      </c>
      <c r="I3211">
        <v>-8.8934126083271394</v>
      </c>
      <c r="J3211">
        <v>6.56456706026938</v>
      </c>
      <c r="K3211">
        <v>235.726140877516</v>
      </c>
      <c r="L3211">
        <v>240.64987231691501</v>
      </c>
      <c r="M3211">
        <v>66.061467880060206</v>
      </c>
      <c r="N3211">
        <v>1.01557648931935</v>
      </c>
      <c r="O3211">
        <v>16.848045143087401</v>
      </c>
      <c r="P3211">
        <v>22.821782178217799</v>
      </c>
      <c r="Q3211">
        <v>0.17253353919981401</v>
      </c>
    </row>
    <row r="3212" spans="1:17" hidden="1" x14ac:dyDescent="0.3">
      <c r="A3212" t="s">
        <v>6637</v>
      </c>
      <c r="B3212" t="s">
        <v>6638</v>
      </c>
      <c r="C3212" t="str">
        <f>IFERROR(VLOOKUP(Table1[[#This Row],[Ticker]],[1]!Table2[[Symbol]:[Industry]],2,FALSE),"-")</f>
        <v>-</v>
      </c>
      <c r="D3212" t="s">
        <v>1560</v>
      </c>
      <c r="E3212">
        <v>70.674256</v>
      </c>
      <c r="F3212">
        <v>40</v>
      </c>
      <c r="G3212">
        <v>1.50713522644523</v>
      </c>
      <c r="H3212">
        <v>3.8386983103190002</v>
      </c>
      <c r="I3212">
        <v>-49.708818004828302</v>
      </c>
      <c r="J3212">
        <v>3.9720046629061998</v>
      </c>
      <c r="K3212">
        <v>40.4688009727099</v>
      </c>
      <c r="L3212">
        <v>46.174999999999997</v>
      </c>
      <c r="M3212">
        <v>67.242153697186794</v>
      </c>
      <c r="N3212">
        <v>1.7066052227342501</v>
      </c>
      <c r="O3212">
        <v>87.5</v>
      </c>
      <c r="P3212">
        <v>42.348754448398502</v>
      </c>
    </row>
    <row r="3213" spans="1:17" hidden="1" x14ac:dyDescent="0.3">
      <c r="A3213" t="s">
        <v>6639</v>
      </c>
      <c r="B3213" t="s">
        <v>6640</v>
      </c>
      <c r="C3213" t="str">
        <f>IFERROR(VLOOKUP(Table1[[#This Row],[Ticker]],[1]!Table2[[Symbol]:[Industry]],2,FALSE),"-")</f>
        <v>-</v>
      </c>
      <c r="D3213" t="s">
        <v>1190</v>
      </c>
      <c r="E3213">
        <v>70.671300000000002</v>
      </c>
      <c r="F3213">
        <v>54.75</v>
      </c>
      <c r="G3213">
        <v>-89.7898930666843</v>
      </c>
      <c r="H3213">
        <v>-2.4187080790279998</v>
      </c>
      <c r="I3213">
        <v>-45.728466924860001</v>
      </c>
      <c r="J3213">
        <v>-5.6547895954669896</v>
      </c>
      <c r="K3213">
        <v>58.380613982701398</v>
      </c>
      <c r="L3213">
        <v>79.395380745896901</v>
      </c>
      <c r="M3213">
        <v>40.270074020624897</v>
      </c>
      <c r="N3213">
        <v>0.45907473309608499</v>
      </c>
      <c r="O3213">
        <v>199.45205479452</v>
      </c>
      <c r="P3213">
        <v>13.7071651090342</v>
      </c>
    </row>
    <row r="3214" spans="1:17" hidden="1" x14ac:dyDescent="0.3">
      <c r="A3214" t="s">
        <v>6641</v>
      </c>
      <c r="B3214" t="s">
        <v>6642</v>
      </c>
      <c r="C3214" t="str">
        <f>IFERROR(VLOOKUP(Table1[[#This Row],[Ticker]],[1]!Table2[[Symbol]:[Industry]],2,FALSE),"-")</f>
        <v>-</v>
      </c>
      <c r="D3214" t="s">
        <v>402</v>
      </c>
      <c r="E3214">
        <v>70.667791440000002</v>
      </c>
      <c r="F3214">
        <v>130.44999999999999</v>
      </c>
      <c r="G3214">
        <v>7.1715561672353196</v>
      </c>
      <c r="H3214">
        <v>14.772275386749399</v>
      </c>
      <c r="I3214">
        <v>-25.0329332363921</v>
      </c>
      <c r="J3214">
        <v>13.804871779335</v>
      </c>
      <c r="K3214">
        <v>114.999999600199</v>
      </c>
      <c r="L3214">
        <v>112.61682914270401</v>
      </c>
      <c r="M3214">
        <v>76.831267498680901</v>
      </c>
      <c r="N3214">
        <v>2.2097366347173399</v>
      </c>
      <c r="O3214">
        <v>23.165963970869999</v>
      </c>
      <c r="P3214">
        <v>61.049382716049301</v>
      </c>
      <c r="Q3214">
        <v>4.9264855647744001E-2</v>
      </c>
    </row>
    <row r="3215" spans="1:17" hidden="1" x14ac:dyDescent="0.3">
      <c r="A3215" t="s">
        <v>6643</v>
      </c>
      <c r="B3215" t="s">
        <v>6644</v>
      </c>
      <c r="C3215" t="str">
        <f>IFERROR(VLOOKUP(Table1[[#This Row],[Ticker]],[1]!Table2[[Symbol]:[Industry]],2,FALSE),"-")</f>
        <v>-</v>
      </c>
      <c r="D3215" t="s">
        <v>632</v>
      </c>
      <c r="E3215">
        <v>70.488127583999997</v>
      </c>
      <c r="F3215">
        <v>47.04</v>
      </c>
      <c r="G3215">
        <v>-9.2094351880141296</v>
      </c>
      <c r="H3215">
        <v>2.1931370104456001</v>
      </c>
      <c r="I3215">
        <v>-3.8372550281915898</v>
      </c>
      <c r="J3215">
        <v>-5.0917253609683497</v>
      </c>
      <c r="K3215">
        <v>45.847327452546402</v>
      </c>
      <c r="L3215">
        <v>43.546822132005197</v>
      </c>
      <c r="M3215">
        <v>48.355461227583099</v>
      </c>
      <c r="N3215">
        <v>0.52017812091422799</v>
      </c>
      <c r="O3215">
        <v>38.159013605442098</v>
      </c>
      <c r="P3215">
        <v>42.415985467756499</v>
      </c>
      <c r="Q3215">
        <v>2.8646303878851E-2</v>
      </c>
    </row>
    <row r="3216" spans="1:17" hidden="1" x14ac:dyDescent="0.3">
      <c r="A3216" t="s">
        <v>6645</v>
      </c>
      <c r="B3216" t="s">
        <v>6646</v>
      </c>
      <c r="C3216" t="str">
        <f>IFERROR(VLOOKUP(Table1[[#This Row],[Ticker]],[1]!Table2[[Symbol]:[Industry]],2,FALSE),"-")</f>
        <v>-</v>
      </c>
      <c r="D3216" t="s">
        <v>306</v>
      </c>
      <c r="E3216">
        <v>70.174302499999996</v>
      </c>
      <c r="F3216">
        <v>17.45</v>
      </c>
      <c r="G3216">
        <v>86.645485937654598</v>
      </c>
      <c r="H3216">
        <v>20.0635349116261</v>
      </c>
      <c r="I3216">
        <v>-25.3198723816691</v>
      </c>
      <c r="J3216">
        <v>-6.3225997727111301</v>
      </c>
      <c r="K3216">
        <v>14.9123099542928</v>
      </c>
      <c r="L3216">
        <v>13.5973292238045</v>
      </c>
      <c r="M3216">
        <v>64.737858913122295</v>
      </c>
      <c r="N3216">
        <v>1.72175735165442</v>
      </c>
      <c r="O3216">
        <v>25.9025787965615</v>
      </c>
      <c r="P3216">
        <v>126.623376623376</v>
      </c>
      <c r="Q3216">
        <v>8.0464618391463003E-2</v>
      </c>
    </row>
    <row r="3217" spans="1:17" hidden="1" x14ac:dyDescent="0.3">
      <c r="A3217" t="s">
        <v>6647</v>
      </c>
      <c r="B3217" t="s">
        <v>6648</v>
      </c>
      <c r="C3217" t="str">
        <f>IFERROR(VLOOKUP(Table1[[#This Row],[Ticker]],[1]!Table2[[Symbol]:[Industry]],2,FALSE),"-")</f>
        <v>-</v>
      </c>
      <c r="D3217" t="s">
        <v>359</v>
      </c>
      <c r="E3217">
        <v>70.023712000000003</v>
      </c>
      <c r="F3217">
        <v>132.22</v>
      </c>
      <c r="G3217">
        <v>-4.0756938743338003</v>
      </c>
      <c r="H3217">
        <v>61.089116306975001</v>
      </c>
      <c r="I3217">
        <v>12.211668197976801</v>
      </c>
      <c r="J3217">
        <v>8.2742695362373695</v>
      </c>
      <c r="K3217">
        <v>101.25643875508899</v>
      </c>
      <c r="L3217">
        <v>100.850011306556</v>
      </c>
      <c r="M3217">
        <v>64.924432349867601</v>
      </c>
      <c r="N3217">
        <v>4.2906585136406399</v>
      </c>
      <c r="O3217">
        <v>16.3288458629556</v>
      </c>
      <c r="P3217">
        <v>61.243902439024303</v>
      </c>
    </row>
    <row r="3218" spans="1:17" hidden="1" x14ac:dyDescent="0.3">
      <c r="A3218" t="s">
        <v>6649</v>
      </c>
      <c r="B3218" t="s">
        <v>6650</v>
      </c>
      <c r="C3218" t="str">
        <f>IFERROR(VLOOKUP(Table1[[#This Row],[Ticker]],[1]!Table2[[Symbol]:[Industry]],2,FALSE),"-")</f>
        <v>-</v>
      </c>
      <c r="D3218" t="s">
        <v>473</v>
      </c>
      <c r="E3218">
        <v>70.02</v>
      </c>
      <c r="F3218">
        <v>7.78</v>
      </c>
      <c r="G3218">
        <v>7.8433602871133701</v>
      </c>
      <c r="H3218">
        <v>6.74017042564489</v>
      </c>
      <c r="I3218">
        <v>-18.966004230044099</v>
      </c>
      <c r="J3218">
        <v>14.2038252473659</v>
      </c>
      <c r="K3218">
        <v>7.2448619538967396</v>
      </c>
      <c r="L3218">
        <v>7.2187740534738198</v>
      </c>
      <c r="M3218">
        <v>67.433803529485502</v>
      </c>
      <c r="N3218">
        <v>1.6922047735775201</v>
      </c>
      <c r="O3218">
        <v>36.246786632390702</v>
      </c>
      <c r="P3218">
        <v>44.074074074073998</v>
      </c>
      <c r="Q3218">
        <v>2.2798469188619001E-2</v>
      </c>
    </row>
    <row r="3219" spans="1:17" hidden="1" x14ac:dyDescent="0.3">
      <c r="A3219" t="s">
        <v>6651</v>
      </c>
      <c r="B3219" t="s">
        <v>6652</v>
      </c>
      <c r="C3219" t="str">
        <f>IFERROR(VLOOKUP(Table1[[#This Row],[Ticker]],[1]!Table2[[Symbol]:[Industry]],2,FALSE),"-")</f>
        <v>-</v>
      </c>
      <c r="D3219" t="s">
        <v>2879</v>
      </c>
      <c r="E3219">
        <v>69.761856047999999</v>
      </c>
      <c r="F3219">
        <v>5.52</v>
      </c>
      <c r="G3219">
        <v>-71.132350501815196</v>
      </c>
      <c r="H3219">
        <v>-10.703785349811699</v>
      </c>
      <c r="I3219">
        <v>-29.942323299425102</v>
      </c>
      <c r="J3219">
        <v>-6.4546644194381999</v>
      </c>
      <c r="K3219">
        <v>5.7700100785852602</v>
      </c>
      <c r="L3219">
        <v>6.4211336338902196</v>
      </c>
      <c r="M3219">
        <v>43.666881796342899</v>
      </c>
      <c r="N3219">
        <v>1.39022799802153</v>
      </c>
      <c r="O3219">
        <v>77.898550724637602</v>
      </c>
      <c r="P3219">
        <v>15.966386554621799</v>
      </c>
      <c r="Q3219">
        <v>7.6983905799730995E-2</v>
      </c>
    </row>
    <row r="3220" spans="1:17" hidden="1" x14ac:dyDescent="0.3">
      <c r="A3220" t="s">
        <v>6653</v>
      </c>
      <c r="B3220" t="s">
        <v>6654</v>
      </c>
      <c r="C3220" t="str">
        <f>IFERROR(VLOOKUP(Table1[[#This Row],[Ticker]],[1]!Table2[[Symbol]:[Industry]],2,FALSE),"-")</f>
        <v>-</v>
      </c>
      <c r="D3220" t="s">
        <v>5322</v>
      </c>
      <c r="E3220">
        <v>69.667672999999994</v>
      </c>
      <c r="F3220">
        <v>33.700000000000003</v>
      </c>
      <c r="G3220">
        <v>-46.439913172975999</v>
      </c>
      <c r="H3220">
        <v>-23.069028598766401</v>
      </c>
      <c r="I3220">
        <v>-16.442732049634401</v>
      </c>
      <c r="J3220">
        <v>-2.3793885259482699</v>
      </c>
      <c r="K3220">
        <v>40.752828833390701</v>
      </c>
      <c r="L3220">
        <v>40.388382029328596</v>
      </c>
      <c r="M3220">
        <v>35.6732694320498</v>
      </c>
      <c r="N3220">
        <v>0.18144427038550701</v>
      </c>
      <c r="O3220">
        <v>98.961424332344095</v>
      </c>
      <c r="P3220">
        <v>19.0392087601554</v>
      </c>
      <c r="Q3220">
        <v>0.13401515816637999</v>
      </c>
    </row>
    <row r="3221" spans="1:17" hidden="1" x14ac:dyDescent="0.3">
      <c r="A3221" t="s">
        <v>6655</v>
      </c>
      <c r="B3221" t="s">
        <v>6656</v>
      </c>
      <c r="C3221" t="str">
        <f>IFERROR(VLOOKUP(Table1[[#This Row],[Ticker]],[1]!Table2[[Symbol]:[Industry]],2,FALSE),"-")</f>
        <v>-</v>
      </c>
      <c r="D3221" t="s">
        <v>412</v>
      </c>
      <c r="E3221">
        <v>69.667416000000003</v>
      </c>
      <c r="F3221">
        <v>120.05</v>
      </c>
      <c r="G3221">
        <v>148.48878500637099</v>
      </c>
      <c r="H3221">
        <v>1.3477366623556599</v>
      </c>
      <c r="I3221">
        <v>34.365085656883203</v>
      </c>
      <c r="J3221">
        <v>-1.29115323183063</v>
      </c>
      <c r="K3221">
        <v>115.60390746105099</v>
      </c>
      <c r="L3221">
        <v>91.898537313058199</v>
      </c>
      <c r="M3221">
        <v>48.683638644654003</v>
      </c>
      <c r="N3221">
        <v>1.27123682315196</v>
      </c>
      <c r="O3221">
        <v>15.826738858808801</v>
      </c>
      <c r="P3221">
        <v>181.741375264022</v>
      </c>
      <c r="Q3221">
        <v>8.7827187995979994E-2</v>
      </c>
    </row>
    <row r="3222" spans="1:17" hidden="1" x14ac:dyDescent="0.3">
      <c r="A3222" t="s">
        <v>6657</v>
      </c>
      <c r="B3222" t="s">
        <v>6658</v>
      </c>
      <c r="C3222" t="str">
        <f>IFERROR(VLOOKUP(Table1[[#This Row],[Ticker]],[1]!Table2[[Symbol]:[Industry]],2,FALSE),"-")</f>
        <v>-</v>
      </c>
      <c r="D3222" t="s">
        <v>21</v>
      </c>
      <c r="E3222">
        <v>69.6638631</v>
      </c>
      <c r="F3222">
        <v>20.28</v>
      </c>
      <c r="G3222">
        <v>7.0079878525177302</v>
      </c>
      <c r="H3222">
        <v>6.48293705488621</v>
      </c>
      <c r="I3222">
        <v>-5.3993566874929604</v>
      </c>
      <c r="J3222">
        <v>12.269181296245799</v>
      </c>
      <c r="K3222">
        <v>17.943628723994799</v>
      </c>
      <c r="L3222">
        <v>17.581053271245199</v>
      </c>
      <c r="M3222">
        <v>85.524288581163503</v>
      </c>
      <c r="N3222">
        <v>2.2627820874383402</v>
      </c>
      <c r="O3222">
        <v>22.9933729150132</v>
      </c>
      <c r="P3222">
        <v>53.697251058967602</v>
      </c>
      <c r="Q3222">
        <v>9.4275063172287996E-2</v>
      </c>
    </row>
    <row r="3223" spans="1:17" hidden="1" x14ac:dyDescent="0.3">
      <c r="A3223" t="s">
        <v>6659</v>
      </c>
      <c r="B3223" t="s">
        <v>6660</v>
      </c>
      <c r="C3223" t="str">
        <f>IFERROR(VLOOKUP(Table1[[#This Row],[Ticker]],[1]!Table2[[Symbol]:[Industry]],2,FALSE),"-")</f>
        <v>-</v>
      </c>
      <c r="D3223" t="s">
        <v>359</v>
      </c>
      <c r="E3223">
        <v>69.643867200000003</v>
      </c>
      <c r="F3223">
        <v>87.81</v>
      </c>
      <c r="G3223">
        <v>71.174465023085304</v>
      </c>
      <c r="H3223">
        <v>-5.25549547117516</v>
      </c>
      <c r="I3223">
        <v>-20.540994366913999</v>
      </c>
      <c r="J3223">
        <v>-5.6528319837532903</v>
      </c>
      <c r="K3223">
        <v>90.870804334606007</v>
      </c>
      <c r="L3223">
        <v>85.087294634308407</v>
      </c>
      <c r="M3223">
        <v>40.939328791130698</v>
      </c>
      <c r="N3223">
        <v>1.33488681684407</v>
      </c>
      <c r="O3223">
        <v>32.433663591845999</v>
      </c>
      <c r="P3223">
        <v>109.071428571428</v>
      </c>
      <c r="Q3223">
        <v>8.4145154795080002E-2</v>
      </c>
    </row>
    <row r="3224" spans="1:17" hidden="1" x14ac:dyDescent="0.3">
      <c r="A3224" t="s">
        <v>6661</v>
      </c>
      <c r="B3224" t="s">
        <v>6662</v>
      </c>
      <c r="C3224" t="str">
        <f>IFERROR(VLOOKUP(Table1[[#This Row],[Ticker]],[1]!Table2[[Symbol]:[Industry]],2,FALSE),"-")</f>
        <v>-</v>
      </c>
      <c r="D3224" t="s">
        <v>193</v>
      </c>
      <c r="E3224">
        <v>69.452265299999993</v>
      </c>
      <c r="F3224">
        <v>47.85</v>
      </c>
      <c r="G3224">
        <v>88.9371121838806</v>
      </c>
      <c r="H3224">
        <v>7.8256568287969701</v>
      </c>
      <c r="I3224">
        <v>28.0343501285667</v>
      </c>
      <c r="J3224">
        <v>-5.2038385695571696</v>
      </c>
      <c r="K3224">
        <v>43.493750902283601</v>
      </c>
      <c r="L3224">
        <v>35.7340428082084</v>
      </c>
      <c r="M3224">
        <v>53.857233157441897</v>
      </c>
      <c r="N3224">
        <v>0.85157947291770397</v>
      </c>
      <c r="O3224">
        <v>14.524555903866201</v>
      </c>
      <c r="P3224">
        <v>154.92807671816701</v>
      </c>
      <c r="Q3224">
        <v>0.13108022267809699</v>
      </c>
    </row>
    <row r="3225" spans="1:17" hidden="1" x14ac:dyDescent="0.3">
      <c r="A3225" t="s">
        <v>6663</v>
      </c>
      <c r="B3225" t="s">
        <v>6664</v>
      </c>
      <c r="C3225" t="str">
        <f>IFERROR(VLOOKUP(Table1[[#This Row],[Ticker]],[1]!Table2[[Symbol]:[Industry]],2,FALSE),"-")</f>
        <v>-</v>
      </c>
      <c r="D3225" t="s">
        <v>412</v>
      </c>
      <c r="E3225">
        <v>69.444000000000003</v>
      </c>
      <c r="F3225">
        <v>231.48</v>
      </c>
      <c r="G3225">
        <v>39.664567469156303</v>
      </c>
      <c r="H3225">
        <v>6.2225746575511698</v>
      </c>
      <c r="I3225">
        <v>-3.9483012829491901</v>
      </c>
      <c r="J3225">
        <v>-5.8742956008985896</v>
      </c>
      <c r="K3225">
        <v>219.76093586970899</v>
      </c>
      <c r="L3225">
        <v>193.60888639479299</v>
      </c>
      <c r="M3225">
        <v>53.7464048606519</v>
      </c>
      <c r="N3225">
        <v>0.48367987957522601</v>
      </c>
      <c r="O3225">
        <v>12.104717470191799</v>
      </c>
      <c r="P3225">
        <v>88.348250610252194</v>
      </c>
      <c r="Q3225">
        <v>9.0904935293493999E-2</v>
      </c>
    </row>
    <row r="3226" spans="1:17" hidden="1" x14ac:dyDescent="0.3">
      <c r="A3226" t="s">
        <v>6665</v>
      </c>
      <c r="B3226" t="s">
        <v>6666</v>
      </c>
      <c r="C3226" t="str">
        <f>IFERROR(VLOOKUP(Table1[[#This Row],[Ticker]],[1]!Table2[[Symbol]:[Industry]],2,FALSE),"-")</f>
        <v>-</v>
      </c>
      <c r="D3226" t="s">
        <v>385</v>
      </c>
      <c r="E3226">
        <v>69.43956</v>
      </c>
      <c r="F3226">
        <v>102</v>
      </c>
      <c r="G3226">
        <v>2.01237711099746</v>
      </c>
      <c r="H3226">
        <v>3.64164436436252</v>
      </c>
      <c r="I3226">
        <v>7.2990560109197196</v>
      </c>
      <c r="J3226">
        <v>6.3537928943879303</v>
      </c>
      <c r="K3226">
        <v>93.730497022014404</v>
      </c>
      <c r="L3226">
        <v>82.320758150319193</v>
      </c>
      <c r="M3226">
        <v>57.277652194080197</v>
      </c>
      <c r="N3226">
        <v>0.61400966183574801</v>
      </c>
      <c r="O3226">
        <v>22.254901960784299</v>
      </c>
      <c r="P3226">
        <v>92.090395480225894</v>
      </c>
    </row>
    <row r="3227" spans="1:17" hidden="1" x14ac:dyDescent="0.3">
      <c r="A3227" t="s">
        <v>6667</v>
      </c>
      <c r="B3227" t="s">
        <v>6668</v>
      </c>
      <c r="C3227" t="str">
        <f>IFERROR(VLOOKUP(Table1[[#This Row],[Ticker]],[1]!Table2[[Symbol]:[Industry]],2,FALSE),"-")</f>
        <v>-</v>
      </c>
      <c r="D3227" t="s">
        <v>139</v>
      </c>
      <c r="E3227">
        <v>69.402250554999995</v>
      </c>
      <c r="F3227">
        <v>59.95</v>
      </c>
      <c r="G3227">
        <v>20.019245242865502</v>
      </c>
      <c r="H3227">
        <v>-11.528794507134</v>
      </c>
      <c r="I3227">
        <v>37.174056010919699</v>
      </c>
      <c r="J3227">
        <v>-7.2315921033039903</v>
      </c>
      <c r="K3227">
        <v>60.245701012831603</v>
      </c>
      <c r="L3227">
        <v>49.059048855243702</v>
      </c>
      <c r="M3227">
        <v>40.932038130629202</v>
      </c>
      <c r="N3227">
        <v>0.27132854985258698</v>
      </c>
      <c r="O3227">
        <v>69.040867389491197</v>
      </c>
      <c r="P3227">
        <v>75.292397660818693</v>
      </c>
      <c r="Q3227">
        <v>7.0329498695251999E-2</v>
      </c>
    </row>
    <row r="3228" spans="1:17" hidden="1" x14ac:dyDescent="0.3">
      <c r="A3228" t="s">
        <v>6669</v>
      </c>
      <c r="B3228" t="s">
        <v>6670</v>
      </c>
      <c r="C3228" t="str">
        <f>IFERROR(VLOOKUP(Table1[[#This Row],[Ticker]],[1]!Table2[[Symbol]:[Industry]],2,FALSE),"-")</f>
        <v>-</v>
      </c>
      <c r="D3228" t="s">
        <v>632</v>
      </c>
      <c r="E3228">
        <v>69.3749167</v>
      </c>
      <c r="F3228">
        <v>100.85</v>
      </c>
      <c r="G3228">
        <v>-16.566606251180598</v>
      </c>
      <c r="H3228">
        <v>0.82759149660329101</v>
      </c>
      <c r="I3228">
        <v>-6.8216788972167599</v>
      </c>
      <c r="J3228">
        <v>2.6334135367728302</v>
      </c>
      <c r="K3228">
        <v>97.965746770039203</v>
      </c>
      <c r="L3228">
        <v>93.993735923535596</v>
      </c>
      <c r="M3228">
        <v>47.377525462215999</v>
      </c>
      <c r="N3228">
        <v>0.302794681566807</v>
      </c>
      <c r="O3228">
        <v>16.955875061973199</v>
      </c>
      <c r="P3228">
        <v>40.655509065550802</v>
      </c>
      <c r="Q3228">
        <v>-5.1687497934195997E-2</v>
      </c>
    </row>
    <row r="3229" spans="1:17" hidden="1" x14ac:dyDescent="0.3">
      <c r="A3229" t="s">
        <v>6671</v>
      </c>
      <c r="B3229" t="s">
        <v>6672</v>
      </c>
      <c r="C3229" t="str">
        <f>IFERROR(VLOOKUP(Table1[[#This Row],[Ticker]],[1]!Table2[[Symbol]:[Industry]],2,FALSE),"-")</f>
        <v>-</v>
      </c>
      <c r="D3229" t="s">
        <v>632</v>
      </c>
      <c r="E3229">
        <v>69.290564320000001</v>
      </c>
      <c r="F3229">
        <v>25.24</v>
      </c>
      <c r="G3229">
        <v>50.429959528579801</v>
      </c>
      <c r="H3229">
        <v>51.876975463033403</v>
      </c>
      <c r="I3229">
        <v>29.496239109511201</v>
      </c>
      <c r="J3229">
        <v>23.450630805728</v>
      </c>
      <c r="K3229">
        <v>19.337756162571399</v>
      </c>
      <c r="L3229">
        <v>17.1986488373879</v>
      </c>
      <c r="M3229">
        <v>68.016423149522694</v>
      </c>
      <c r="N3229">
        <v>3.3619149526136498</v>
      </c>
      <c r="O3229">
        <v>8.2408874801901799</v>
      </c>
      <c r="P3229">
        <v>90.490566037735803</v>
      </c>
      <c r="Q3229">
        <v>6.0901902717113002E-2</v>
      </c>
    </row>
    <row r="3230" spans="1:17" hidden="1" x14ac:dyDescent="0.3">
      <c r="A3230" t="s">
        <v>6673</v>
      </c>
      <c r="B3230" t="s">
        <v>6674</v>
      </c>
      <c r="C3230" t="str">
        <f>IFERROR(VLOOKUP(Table1[[#This Row],[Ticker]],[1]!Table2[[Symbol]:[Industry]],2,FALSE),"-")</f>
        <v>-</v>
      </c>
      <c r="D3230" t="s">
        <v>21</v>
      </c>
      <c r="E3230">
        <v>69.165360000000007</v>
      </c>
      <c r="F3230">
        <v>29.7</v>
      </c>
      <c r="G3230">
        <v>-60.3007196283287</v>
      </c>
      <c r="H3230">
        <v>-3.0390966673211599</v>
      </c>
      <c r="I3230">
        <v>-17.660943989080199</v>
      </c>
      <c r="J3230">
        <v>-2.45587868940135</v>
      </c>
      <c r="K3230">
        <v>30.335274931178599</v>
      </c>
      <c r="L3230">
        <v>33.353005160282201</v>
      </c>
      <c r="M3230">
        <v>42.059929446988903</v>
      </c>
      <c r="N3230">
        <v>0.51151977793199099</v>
      </c>
      <c r="O3230">
        <v>70.033670033670006</v>
      </c>
      <c r="P3230">
        <v>16.2426614481409</v>
      </c>
    </row>
    <row r="3231" spans="1:17" hidden="1" x14ac:dyDescent="0.3">
      <c r="A3231" t="s">
        <v>6675</v>
      </c>
      <c r="B3231" t="s">
        <v>6676</v>
      </c>
      <c r="C3231" t="str">
        <f>IFERROR(VLOOKUP(Table1[[#This Row],[Ticker]],[1]!Table2[[Symbol]:[Industry]],2,FALSE),"-")</f>
        <v>-</v>
      </c>
      <c r="D3231" t="s">
        <v>632</v>
      </c>
      <c r="E3231">
        <v>69.042662725</v>
      </c>
      <c r="F3231">
        <v>26.93</v>
      </c>
      <c r="G3231">
        <v>-38.350738034726298</v>
      </c>
      <c r="H3231">
        <v>-3.4401420890947798</v>
      </c>
      <c r="I3231">
        <v>-25.8299762471447</v>
      </c>
      <c r="J3231">
        <v>1.72411394374187</v>
      </c>
      <c r="K3231">
        <v>26.672724817757601</v>
      </c>
      <c r="L3231">
        <v>28.5472760371551</v>
      </c>
      <c r="M3231">
        <v>57.927760424020001</v>
      </c>
      <c r="N3231">
        <v>0.82658960139550597</v>
      </c>
      <c r="O3231">
        <v>55.588562940957999</v>
      </c>
      <c r="P3231">
        <v>19.159292035398199</v>
      </c>
      <c r="Q3231">
        <v>-4.9749292198102001E-2</v>
      </c>
    </row>
    <row r="3232" spans="1:17" hidden="1" x14ac:dyDescent="0.3">
      <c r="A3232" t="s">
        <v>6677</v>
      </c>
      <c r="B3232" t="s">
        <v>6678</v>
      </c>
      <c r="C3232" t="str">
        <f>IFERROR(VLOOKUP(Table1[[#This Row],[Ticker]],[1]!Table2[[Symbol]:[Industry]],2,FALSE),"-")</f>
        <v>-</v>
      </c>
      <c r="D3232" t="s">
        <v>933</v>
      </c>
      <c r="E3232">
        <v>69.026211799999999</v>
      </c>
      <c r="F3232">
        <v>34.299999999999997</v>
      </c>
      <c r="G3232">
        <v>285.90182100044098</v>
      </c>
      <c r="H3232">
        <v>6.7870458834130201</v>
      </c>
      <c r="I3232">
        <v>138.58110729296999</v>
      </c>
      <c r="J3232">
        <v>9.0337100682658402</v>
      </c>
      <c r="K3232">
        <v>27.8568308989957</v>
      </c>
      <c r="L3232">
        <v>19.098762602411501</v>
      </c>
      <c r="M3232">
        <v>77.972366288478895</v>
      </c>
      <c r="N3232">
        <v>0.87819341026313202</v>
      </c>
      <c r="O3232">
        <v>0.61224489795919101</v>
      </c>
      <c r="P3232">
        <v>354.304635761589</v>
      </c>
      <c r="Q3232">
        <v>0.12530379529934699</v>
      </c>
    </row>
    <row r="3233" spans="1:17" hidden="1" x14ac:dyDescent="0.3">
      <c r="A3233" t="s">
        <v>6679</v>
      </c>
      <c r="B3233" t="s">
        <v>6680</v>
      </c>
      <c r="C3233" t="str">
        <f>IFERROR(VLOOKUP(Table1[[#This Row],[Ticker]],[1]!Table2[[Symbol]:[Industry]],2,FALSE),"-")</f>
        <v>-</v>
      </c>
      <c r="D3233" t="s">
        <v>6681</v>
      </c>
      <c r="E3233">
        <v>69.010520799999995</v>
      </c>
      <c r="F3233">
        <v>49.64</v>
      </c>
      <c r="G3233">
        <v>237.84794894656901</v>
      </c>
      <c r="H3233">
        <v>66.411683059774305</v>
      </c>
      <c r="I3233">
        <v>89.416319854567902</v>
      </c>
      <c r="J3233">
        <v>14.426795486117999</v>
      </c>
      <c r="K3233">
        <v>30.232563946974398</v>
      </c>
      <c r="L3233">
        <v>25.089346741750401</v>
      </c>
      <c r="M3233">
        <v>89.655568738674603</v>
      </c>
      <c r="N3233">
        <v>4.8702753719371996</v>
      </c>
      <c r="O3233">
        <v>0</v>
      </c>
      <c r="P3233">
        <v>281.84615384615302</v>
      </c>
      <c r="Q3233">
        <v>6.9449696371376005E-2</v>
      </c>
    </row>
    <row r="3234" spans="1:17" hidden="1" x14ac:dyDescent="0.3">
      <c r="A3234" t="s">
        <v>6682</v>
      </c>
      <c r="B3234" t="s">
        <v>6683</v>
      </c>
      <c r="C3234" t="str">
        <f>IFERROR(VLOOKUP(Table1[[#This Row],[Ticker]],[1]!Table2[[Symbol]:[Industry]],2,FALSE),"-")</f>
        <v>-</v>
      </c>
      <c r="D3234" t="s">
        <v>1616</v>
      </c>
      <c r="E3234">
        <v>68.957303999999993</v>
      </c>
      <c r="F3234">
        <v>176.8</v>
      </c>
      <c r="G3234">
        <v>26.1901410945867</v>
      </c>
      <c r="H3234">
        <v>-18.152733030957499</v>
      </c>
      <c r="I3234">
        <v>-21.2368984639897</v>
      </c>
      <c r="J3234">
        <v>0.41774482356123299</v>
      </c>
      <c r="K3234">
        <v>189.10313029489501</v>
      </c>
      <c r="L3234">
        <v>169.324441599886</v>
      </c>
      <c r="M3234">
        <v>44.391157328550499</v>
      </c>
      <c r="N3234">
        <v>2.3643821524121802</v>
      </c>
      <c r="O3234">
        <v>32.918552036199003</v>
      </c>
      <c r="P3234">
        <v>79.037974683544306</v>
      </c>
      <c r="Q3234">
        <v>6.5083265232780005E-2</v>
      </c>
    </row>
    <row r="3235" spans="1:17" hidden="1" x14ac:dyDescent="0.3">
      <c r="A3235" t="s">
        <v>6684</v>
      </c>
      <c r="B3235" t="s">
        <v>6685</v>
      </c>
      <c r="C3235" t="str">
        <f>IFERROR(VLOOKUP(Table1[[#This Row],[Ticker]],[1]!Table2[[Symbol]:[Industry]],2,FALSE),"-")</f>
        <v>-</v>
      </c>
      <c r="D3235" t="s">
        <v>262</v>
      </c>
      <c r="E3235">
        <v>68.942306975999998</v>
      </c>
      <c r="F3235">
        <v>64.56</v>
      </c>
      <c r="G3235">
        <v>26.086274228372801</v>
      </c>
      <c r="H3235">
        <v>24.263534911626198</v>
      </c>
      <c r="I3235">
        <v>11.072062145888999</v>
      </c>
      <c r="J3235">
        <v>21.208846768169298</v>
      </c>
      <c r="K3235">
        <v>51.867072825111599</v>
      </c>
      <c r="L3235">
        <v>47.698338606381498</v>
      </c>
      <c r="M3235">
        <v>65.848075657156699</v>
      </c>
      <c r="N3235">
        <v>3.7381995045478198</v>
      </c>
      <c r="O3235">
        <v>11.524163568773201</v>
      </c>
      <c r="P3235">
        <v>84.562607204116603</v>
      </c>
      <c r="Q3235">
        <v>-1.0983353278316E-2</v>
      </c>
    </row>
    <row r="3236" spans="1:17" hidden="1" x14ac:dyDescent="0.3">
      <c r="A3236" t="s">
        <v>6686</v>
      </c>
      <c r="B3236" t="s">
        <v>6687</v>
      </c>
      <c r="C3236" t="str">
        <f>IFERROR(VLOOKUP(Table1[[#This Row],[Ticker]],[1]!Table2[[Symbol]:[Industry]],2,FALSE),"-")</f>
        <v>-</v>
      </c>
      <c r="D3236" t="s">
        <v>2583</v>
      </c>
      <c r="E3236">
        <v>68.856269999999995</v>
      </c>
      <c r="F3236">
        <v>42</v>
      </c>
      <c r="G3236">
        <v>-43.168448255586398</v>
      </c>
      <c r="H3236">
        <v>-9.2099164158074398</v>
      </c>
      <c r="I3236">
        <v>-3.77978216335414</v>
      </c>
      <c r="J3236">
        <v>-3.4897347921143198</v>
      </c>
      <c r="K3236">
        <v>43.470426330624598</v>
      </c>
      <c r="L3236">
        <v>42.784456383659197</v>
      </c>
      <c r="M3236">
        <v>45.180655073822997</v>
      </c>
      <c r="N3236">
        <v>1.12964556995009</v>
      </c>
      <c r="O3236">
        <v>24.523809523809501</v>
      </c>
      <c r="P3236">
        <v>30.637636080870902</v>
      </c>
      <c r="Q3236">
        <v>7.0171319013663996E-2</v>
      </c>
    </row>
    <row r="3237" spans="1:17" hidden="1" x14ac:dyDescent="0.3">
      <c r="A3237" t="s">
        <v>6688</v>
      </c>
      <c r="B3237" t="s">
        <v>6689</v>
      </c>
      <c r="C3237" t="str">
        <f>IFERROR(VLOOKUP(Table1[[#This Row],[Ticker]],[1]!Table2[[Symbol]:[Industry]],2,FALSE),"-")</f>
        <v>-</v>
      </c>
      <c r="D3237" t="s">
        <v>735</v>
      </c>
      <c r="E3237">
        <v>68.766537</v>
      </c>
      <c r="F3237">
        <v>191.05</v>
      </c>
      <c r="G3237">
        <v>-58.054674481477797</v>
      </c>
      <c r="H3237">
        <v>15.0004697325304</v>
      </c>
      <c r="I3237">
        <v>1.2920317704390101E-2</v>
      </c>
      <c r="J3237">
        <v>33.616444304103602</v>
      </c>
      <c r="K3237">
        <v>180.28908653238699</v>
      </c>
      <c r="L3237">
        <v>197.588054952232</v>
      </c>
      <c r="M3237">
        <v>70.071910961589893</v>
      </c>
      <c r="N3237">
        <v>1.7025052835461501</v>
      </c>
      <c r="O3237">
        <v>105.129547238942</v>
      </c>
      <c r="P3237">
        <v>38.4420289855072</v>
      </c>
      <c r="Q3237">
        <v>0.17727238700836201</v>
      </c>
    </row>
    <row r="3238" spans="1:17" hidden="1" x14ac:dyDescent="0.3">
      <c r="A3238" t="s">
        <v>6690</v>
      </c>
      <c r="B3238" t="s">
        <v>6691</v>
      </c>
      <c r="C3238" t="str">
        <f>IFERROR(VLOOKUP(Table1[[#This Row],[Ticker]],[1]!Table2[[Symbol]:[Industry]],2,FALSE),"-")</f>
        <v>-</v>
      </c>
      <c r="D3238" t="s">
        <v>1539</v>
      </c>
      <c r="E3238">
        <v>68.735655108000003</v>
      </c>
      <c r="F3238">
        <v>67.459999999999994</v>
      </c>
      <c r="G3238">
        <v>-33.415440246769798</v>
      </c>
      <c r="H3238">
        <v>-20.2226806272209</v>
      </c>
      <c r="I3238">
        <v>-34.2134512607498</v>
      </c>
      <c r="J3238">
        <v>-2.4449993856767902</v>
      </c>
      <c r="K3238">
        <v>71.272132656695305</v>
      </c>
      <c r="L3238">
        <v>74.914922128389705</v>
      </c>
      <c r="M3238">
        <v>54.757866976246497</v>
      </c>
      <c r="N3238">
        <v>2.13416819906426</v>
      </c>
      <c r="O3238">
        <v>108.49392232434001</v>
      </c>
      <c r="P3238">
        <v>14.164833305127701</v>
      </c>
      <c r="Q3238">
        <v>0.108714151807869</v>
      </c>
    </row>
    <row r="3239" spans="1:17" hidden="1" x14ac:dyDescent="0.3">
      <c r="A3239" t="s">
        <v>6692</v>
      </c>
      <c r="B3239" t="s">
        <v>6693</v>
      </c>
      <c r="C3239" t="str">
        <f>IFERROR(VLOOKUP(Table1[[#This Row],[Ticker]],[1]!Table2[[Symbol]:[Industry]],2,FALSE),"-")</f>
        <v>-</v>
      </c>
      <c r="D3239" t="s">
        <v>139</v>
      </c>
      <c r="E3239">
        <v>67.994112860000001</v>
      </c>
      <c r="F3239">
        <v>227.3</v>
      </c>
      <c r="G3239">
        <v>77.326817478760205</v>
      </c>
      <c r="H3239">
        <v>12.401785135573601</v>
      </c>
      <c r="I3239">
        <v>29.450400601288699</v>
      </c>
      <c r="J3239">
        <v>10.182809698442901</v>
      </c>
      <c r="K3239">
        <v>166.253994446718</v>
      </c>
      <c r="L3239">
        <v>146.90723514104801</v>
      </c>
      <c r="M3239">
        <v>92.417882644071696</v>
      </c>
      <c r="N3239">
        <v>1.5891872695557701</v>
      </c>
      <c r="O3239">
        <v>0</v>
      </c>
      <c r="P3239">
        <v>122.843137254901</v>
      </c>
      <c r="Q3239">
        <v>9.4365749203475E-2</v>
      </c>
    </row>
    <row r="3240" spans="1:17" hidden="1" x14ac:dyDescent="0.3">
      <c r="A3240" t="s">
        <v>6694</v>
      </c>
      <c r="B3240" t="s">
        <v>6695</v>
      </c>
      <c r="C3240" t="str">
        <f>IFERROR(VLOOKUP(Table1[[#This Row],[Ticker]],[1]!Table2[[Symbol]:[Industry]],2,FALSE),"-")</f>
        <v>-</v>
      </c>
      <c r="D3240" t="s">
        <v>528</v>
      </c>
      <c r="E3240">
        <v>67.911580000000001</v>
      </c>
      <c r="F3240">
        <v>225.5</v>
      </c>
      <c r="G3240">
        <v>26.850291108049699</v>
      </c>
      <c r="H3240">
        <v>-9.09853405389104</v>
      </c>
      <c r="I3240">
        <v>-18.742610655746901</v>
      </c>
      <c r="J3240">
        <v>-8.3715728122502195</v>
      </c>
      <c r="K3240">
        <v>229.85931344480699</v>
      </c>
      <c r="L3240">
        <v>223.269525575572</v>
      </c>
      <c r="M3240">
        <v>51.9687760453522</v>
      </c>
      <c r="N3240">
        <v>3.7077894282476902</v>
      </c>
      <c r="O3240">
        <v>20.598669623059799</v>
      </c>
      <c r="P3240">
        <v>100.712060525144</v>
      </c>
      <c r="Q3240">
        <v>0.15653365274943901</v>
      </c>
    </row>
    <row r="3241" spans="1:17" hidden="1" x14ac:dyDescent="0.3">
      <c r="A3241" t="s">
        <v>6696</v>
      </c>
      <c r="B3241" t="s">
        <v>6697</v>
      </c>
      <c r="C3241" t="str">
        <f>IFERROR(VLOOKUP(Table1[[#This Row],[Ticker]],[1]!Table2[[Symbol]:[Industry]],2,FALSE),"-")</f>
        <v>-</v>
      </c>
      <c r="D3241" t="s">
        <v>6698</v>
      </c>
      <c r="E3241">
        <v>67.904375000000002</v>
      </c>
      <c r="F3241">
        <v>148.75</v>
      </c>
      <c r="G3241">
        <v>824.28151272201899</v>
      </c>
      <c r="H3241">
        <v>11.5923020349138</v>
      </c>
      <c r="I3241">
        <v>83.746493940132595</v>
      </c>
      <c r="J3241">
        <v>-8.98814136690822</v>
      </c>
      <c r="K3241">
        <v>148.393749682671</v>
      </c>
      <c r="L3241">
        <v>109.458953392315</v>
      </c>
      <c r="M3241">
        <v>34.534808597685704</v>
      </c>
      <c r="N3241">
        <v>0.53268380018528305</v>
      </c>
      <c r="O3241">
        <v>17.344537815125999</v>
      </c>
      <c r="P3241">
        <v>854.13726747915302</v>
      </c>
      <c r="Q3241">
        <v>0.115421991313888</v>
      </c>
    </row>
    <row r="3242" spans="1:17" hidden="1" x14ac:dyDescent="0.3">
      <c r="A3242" t="s">
        <v>6699</v>
      </c>
      <c r="B3242" t="s">
        <v>6700</v>
      </c>
      <c r="C3242" t="str">
        <f>IFERROR(VLOOKUP(Table1[[#This Row],[Ticker]],[1]!Table2[[Symbol]:[Industry]],2,FALSE),"-")</f>
        <v>-</v>
      </c>
      <c r="D3242" t="s">
        <v>528</v>
      </c>
      <c r="E3242">
        <v>67.775999999999996</v>
      </c>
      <c r="F3242">
        <v>28.24</v>
      </c>
      <c r="G3242">
        <v>-26.565078340315399</v>
      </c>
      <c r="H3242">
        <v>6.0089617408944997</v>
      </c>
      <c r="I3242">
        <v>-19.0048590521194</v>
      </c>
      <c r="J3242">
        <v>-3.01045147744466</v>
      </c>
      <c r="K3242">
        <v>27.727650792242599</v>
      </c>
      <c r="L3242">
        <v>28.321118908496999</v>
      </c>
      <c r="M3242">
        <v>71.032557116827306</v>
      </c>
      <c r="N3242">
        <v>1.5429799997088001</v>
      </c>
      <c r="O3242">
        <v>30.665722379603402</v>
      </c>
      <c r="P3242">
        <v>25.511111111111099</v>
      </c>
      <c r="Q3242">
        <v>7.1889983789661993E-2</v>
      </c>
    </row>
    <row r="3243" spans="1:17" hidden="1" x14ac:dyDescent="0.3">
      <c r="A3243" t="s">
        <v>6701</v>
      </c>
      <c r="B3243" t="s">
        <v>6702</v>
      </c>
      <c r="C3243" t="str">
        <f>IFERROR(VLOOKUP(Table1[[#This Row],[Ticker]],[1]!Table2[[Symbol]:[Industry]],2,FALSE),"-")</f>
        <v>-</v>
      </c>
      <c r="D3243" t="s">
        <v>92</v>
      </c>
      <c r="E3243">
        <v>67.753785726000004</v>
      </c>
      <c r="F3243">
        <v>36.630000000000003</v>
      </c>
      <c r="G3243">
        <v>109.556009948747</v>
      </c>
      <c r="H3243">
        <v>3.6334249595540302</v>
      </c>
      <c r="I3243">
        <v>19.299056010919699</v>
      </c>
      <c r="J3243">
        <v>0.55203796486812795</v>
      </c>
      <c r="K3243">
        <v>35.308749474920901</v>
      </c>
      <c r="L3243">
        <v>29.480528793611501</v>
      </c>
      <c r="M3243">
        <v>59.489377828486099</v>
      </c>
      <c r="N3243">
        <v>0.86320233957660797</v>
      </c>
      <c r="O3243">
        <v>11.930111930111901</v>
      </c>
      <c r="P3243">
        <v>153.24444444444401</v>
      </c>
      <c r="Q3243">
        <v>2.1253099997904E-2</v>
      </c>
    </row>
    <row r="3244" spans="1:17" hidden="1" x14ac:dyDescent="0.3">
      <c r="A3244" t="s">
        <v>6703</v>
      </c>
      <c r="B3244" t="s">
        <v>6704</v>
      </c>
      <c r="C3244" t="str">
        <f>IFERROR(VLOOKUP(Table1[[#This Row],[Ticker]],[1]!Table2[[Symbol]:[Industry]],2,FALSE),"-")</f>
        <v>-</v>
      </c>
      <c r="D3244" t="s">
        <v>669</v>
      </c>
      <c r="E3244">
        <v>67.743616799999998</v>
      </c>
      <c r="F3244">
        <v>50.1</v>
      </c>
      <c r="G3244">
        <v>76.571933747191906</v>
      </c>
      <c r="H3244">
        <v>8.5481620044724593</v>
      </c>
      <c r="I3244">
        <v>19.663653104710999</v>
      </c>
      <c r="J3244">
        <v>4.51937308395883</v>
      </c>
      <c r="K3244">
        <v>45.461317882867199</v>
      </c>
      <c r="L3244">
        <v>40.458324786381901</v>
      </c>
      <c r="M3244">
        <v>61.113634519707603</v>
      </c>
      <c r="N3244">
        <v>0.57017104857230905</v>
      </c>
      <c r="O3244">
        <v>20.838323353293401</v>
      </c>
      <c r="P3244">
        <v>106.427688504326</v>
      </c>
      <c r="Q3244">
        <v>0.110240305752527</v>
      </c>
    </row>
    <row r="3245" spans="1:17" hidden="1" x14ac:dyDescent="0.3">
      <c r="A3245" t="s">
        <v>6705</v>
      </c>
      <c r="B3245" t="s">
        <v>6706</v>
      </c>
      <c r="C3245" t="str">
        <f>IFERROR(VLOOKUP(Table1[[#This Row],[Ticker]],[1]!Table2[[Symbol]:[Industry]],2,FALSE),"-")</f>
        <v>-</v>
      </c>
      <c r="D3245" t="s">
        <v>1389</v>
      </c>
      <c r="E3245">
        <v>67.687200000000004</v>
      </c>
      <c r="F3245">
        <v>315</v>
      </c>
      <c r="G3245">
        <v>-4.0821472506460799</v>
      </c>
      <c r="H3245">
        <v>-13.572787958328901</v>
      </c>
      <c r="I3245">
        <v>-27.009975545119399</v>
      </c>
      <c r="J3245">
        <v>-7.0648756647562205E-2</v>
      </c>
      <c r="K3245">
        <v>319.77021712314701</v>
      </c>
      <c r="L3245">
        <v>276.265246651138</v>
      </c>
      <c r="M3245">
        <v>48.160152823610197</v>
      </c>
      <c r="N3245">
        <v>0.193037974683544</v>
      </c>
      <c r="O3245">
        <v>28.5555555555555</v>
      </c>
      <c r="P3245">
        <v>131.617647058823</v>
      </c>
    </row>
    <row r="3246" spans="1:17" hidden="1" x14ac:dyDescent="0.3">
      <c r="A3246" t="s">
        <v>6707</v>
      </c>
      <c r="B3246" t="s">
        <v>6708</v>
      </c>
      <c r="C3246" t="str">
        <f>IFERROR(VLOOKUP(Table1[[#This Row],[Ticker]],[1]!Table2[[Symbol]:[Industry]],2,FALSE),"-")</f>
        <v>-</v>
      </c>
      <c r="D3246" t="s">
        <v>1616</v>
      </c>
      <c r="E3246">
        <v>67.635000000000005</v>
      </c>
      <c r="F3246">
        <v>45.09</v>
      </c>
      <c r="G3246">
        <v>-71.936679612625696</v>
      </c>
      <c r="H3246">
        <v>-7.96023085028874</v>
      </c>
      <c r="I3246">
        <v>-54.722288980722197</v>
      </c>
      <c r="J3246">
        <v>-3.0784835485727302</v>
      </c>
      <c r="K3246">
        <v>48.3065963915043</v>
      </c>
      <c r="L3246">
        <v>59.314718116908097</v>
      </c>
      <c r="M3246">
        <v>58.665279566603601</v>
      </c>
      <c r="N3246">
        <v>0.60469245402663196</v>
      </c>
      <c r="O3246">
        <v>111.1332889776</v>
      </c>
      <c r="P3246">
        <v>15.0255102040816</v>
      </c>
      <c r="Q3246">
        <v>-2.7229478531060002E-3</v>
      </c>
    </row>
    <row r="3247" spans="1:17" hidden="1" x14ac:dyDescent="0.3">
      <c r="A3247" t="s">
        <v>6709</v>
      </c>
      <c r="B3247" t="s">
        <v>6710</v>
      </c>
      <c r="C3247" t="str">
        <f>IFERROR(VLOOKUP(Table1[[#This Row],[Ticker]],[1]!Table2[[Symbol]:[Industry]],2,FALSE),"-")</f>
        <v>-</v>
      </c>
      <c r="D3247" t="s">
        <v>193</v>
      </c>
      <c r="E3247">
        <v>67.386244450000007</v>
      </c>
      <c r="F3247">
        <v>129.5</v>
      </c>
      <c r="G3247">
        <v>6.7476207702917499</v>
      </c>
      <c r="H3247">
        <v>4.2068088176229503</v>
      </c>
      <c r="I3247">
        <v>8.0449767568404695</v>
      </c>
      <c r="K3247">
        <v>104.302569298657</v>
      </c>
      <c r="L3247">
        <v>71.200520246059796</v>
      </c>
      <c r="M3247">
        <v>97.891639288263306</v>
      </c>
      <c r="N3247">
        <v>1.2258064516128999</v>
      </c>
      <c r="O3247">
        <v>9.03474903474903</v>
      </c>
      <c r="P3247">
        <v>55.836341756919303</v>
      </c>
    </row>
    <row r="3248" spans="1:17" hidden="1" x14ac:dyDescent="0.3">
      <c r="A3248" t="s">
        <v>6711</v>
      </c>
      <c r="B3248" t="s">
        <v>6712</v>
      </c>
      <c r="C3248" t="str">
        <f>IFERROR(VLOOKUP(Table1[[#This Row],[Ticker]],[1]!Table2[[Symbol]:[Industry]],2,FALSE),"-")</f>
        <v>-</v>
      </c>
      <c r="D3248" t="s">
        <v>632</v>
      </c>
      <c r="E3248">
        <v>67.029300000000006</v>
      </c>
      <c r="F3248">
        <v>39</v>
      </c>
      <c r="G3248">
        <v>-51.067875969255603</v>
      </c>
      <c r="H3248">
        <v>-4.8230035499122703</v>
      </c>
      <c r="I3248">
        <v>-25.452621841429199</v>
      </c>
      <c r="J3248">
        <v>-1.29115323183063</v>
      </c>
      <c r="K3248">
        <v>43.863763897191198</v>
      </c>
      <c r="M3248">
        <v>42.017173335945202</v>
      </c>
      <c r="N3248">
        <v>4.6616306549628597</v>
      </c>
      <c r="O3248">
        <v>84.487179487179503</v>
      </c>
      <c r="P3248">
        <v>9.8591549295774694</v>
      </c>
    </row>
    <row r="3249" spans="1:17" hidden="1" x14ac:dyDescent="0.3">
      <c r="A3249" t="s">
        <v>6713</v>
      </c>
      <c r="B3249" t="s">
        <v>6714</v>
      </c>
      <c r="C3249" t="str">
        <f>IFERROR(VLOOKUP(Table1[[#This Row],[Ticker]],[1]!Table2[[Symbol]:[Industry]],2,FALSE),"-")</f>
        <v>-</v>
      </c>
      <c r="D3249" t="s">
        <v>2598</v>
      </c>
      <c r="E3249">
        <v>66.8</v>
      </c>
      <c r="F3249">
        <v>33.4</v>
      </c>
      <c r="G3249">
        <v>-9.1910148727413397</v>
      </c>
      <c r="H3249">
        <v>2.1042722945213201</v>
      </c>
      <c r="I3249">
        <v>-22.795156640493399</v>
      </c>
      <c r="J3249">
        <v>-5.1612097290057699</v>
      </c>
      <c r="K3249">
        <v>33.715482589867101</v>
      </c>
      <c r="L3249">
        <v>32.704996220951898</v>
      </c>
      <c r="M3249">
        <v>40.972865959068997</v>
      </c>
      <c r="N3249">
        <v>0.86305273808191496</v>
      </c>
      <c r="O3249">
        <v>31.4071856287425</v>
      </c>
      <c r="P3249">
        <v>68.686868686868607</v>
      </c>
      <c r="Q3249">
        <v>0.12268023304827</v>
      </c>
    </row>
    <row r="3250" spans="1:17" hidden="1" x14ac:dyDescent="0.3">
      <c r="A3250" t="s">
        <v>6715</v>
      </c>
      <c r="B3250" t="s">
        <v>6716</v>
      </c>
      <c r="C3250" t="str">
        <f>IFERROR(VLOOKUP(Table1[[#This Row],[Ticker]],[1]!Table2[[Symbol]:[Industry]],2,FALSE),"-")</f>
        <v>-</v>
      </c>
      <c r="D3250" t="s">
        <v>46</v>
      </c>
      <c r="E3250">
        <v>66.708184504000002</v>
      </c>
      <c r="F3250">
        <v>39.56</v>
      </c>
      <c r="G3250">
        <v>18.0320957101553</v>
      </c>
      <c r="H3250">
        <v>11.103092311349499</v>
      </c>
      <c r="I3250">
        <v>-5.4922719023593896</v>
      </c>
      <c r="J3250">
        <v>-3.5869483019128099</v>
      </c>
      <c r="K3250">
        <v>37.531681189261697</v>
      </c>
      <c r="L3250">
        <v>36.115619021842001</v>
      </c>
      <c r="M3250">
        <v>50.527025060264201</v>
      </c>
      <c r="N3250">
        <v>0.92012609959576097</v>
      </c>
      <c r="O3250">
        <v>27.906976744186</v>
      </c>
      <c r="P3250">
        <v>54.8336594911937</v>
      </c>
      <c r="Q3250">
        <v>-6.4690396465988995E-2</v>
      </c>
    </row>
    <row r="3251" spans="1:17" hidden="1" x14ac:dyDescent="0.3">
      <c r="A3251" t="s">
        <v>6717</v>
      </c>
      <c r="B3251" t="s">
        <v>6718</v>
      </c>
      <c r="C3251" t="str">
        <f>IFERROR(VLOOKUP(Table1[[#This Row],[Ticker]],[1]!Table2[[Symbol]:[Industry]],2,FALSE),"-")</f>
        <v>-</v>
      </c>
      <c r="D3251" t="s">
        <v>101</v>
      </c>
      <c r="E3251">
        <v>66.701441119999998</v>
      </c>
      <c r="F3251">
        <v>162.19999999999999</v>
      </c>
      <c r="G3251">
        <v>-8.9012431985959992</v>
      </c>
      <c r="H3251">
        <v>-9.4235052694717005</v>
      </c>
      <c r="I3251">
        <v>-20.9329100428285</v>
      </c>
      <c r="J3251">
        <v>-2.6061379413107599</v>
      </c>
      <c r="K3251">
        <v>169.949735932095</v>
      </c>
      <c r="L3251">
        <v>162.96952147232301</v>
      </c>
      <c r="M3251">
        <v>36.0867295111332</v>
      </c>
      <c r="N3251">
        <v>0.90341073340033395</v>
      </c>
      <c r="O3251">
        <v>91.307028360049301</v>
      </c>
      <c r="P3251">
        <v>53.525792711784099</v>
      </c>
      <c r="Q3251">
        <v>4.9710407376253998E-2</v>
      </c>
    </row>
    <row r="3252" spans="1:17" hidden="1" x14ac:dyDescent="0.3">
      <c r="A3252" t="s">
        <v>6719</v>
      </c>
      <c r="B3252" t="s">
        <v>6720</v>
      </c>
      <c r="C3252" t="str">
        <f>IFERROR(VLOOKUP(Table1[[#This Row],[Ticker]],[1]!Table2[[Symbol]:[Industry]],2,FALSE),"-")</f>
        <v>-</v>
      </c>
      <c r="D3252" t="s">
        <v>92</v>
      </c>
      <c r="E3252">
        <v>66.563028974000005</v>
      </c>
      <c r="F3252">
        <v>128.57</v>
      </c>
      <c r="G3252">
        <v>217.63073172935199</v>
      </c>
      <c r="H3252">
        <v>89.285260547876902</v>
      </c>
      <c r="I3252">
        <v>31.016918742866899</v>
      </c>
      <c r="J3252">
        <v>20.2352461329966</v>
      </c>
      <c r="K3252">
        <v>83.213009678300295</v>
      </c>
      <c r="L3252">
        <v>69.880420365573301</v>
      </c>
      <c r="M3252">
        <v>94.389472013099095</v>
      </c>
      <c r="N3252">
        <v>0.55083852171567305</v>
      </c>
      <c r="O3252">
        <v>0</v>
      </c>
      <c r="P3252">
        <v>350.33274956217099</v>
      </c>
      <c r="Q3252">
        <v>0.108998677105051</v>
      </c>
    </row>
    <row r="3253" spans="1:17" hidden="1" x14ac:dyDescent="0.3">
      <c r="A3253" t="s">
        <v>6721</v>
      </c>
      <c r="B3253" t="s">
        <v>6722</v>
      </c>
      <c r="C3253" t="str">
        <f>IFERROR(VLOOKUP(Table1[[#This Row],[Ticker]],[1]!Table2[[Symbol]:[Industry]],2,FALSE),"-")</f>
        <v>-</v>
      </c>
      <c r="D3253" t="s">
        <v>80</v>
      </c>
      <c r="E3253">
        <v>66.488008235999999</v>
      </c>
      <c r="F3253">
        <v>7.72</v>
      </c>
      <c r="G3253">
        <v>24.5442452428655</v>
      </c>
      <c r="H3253">
        <v>-21.422424359541999</v>
      </c>
      <c r="I3253">
        <v>0.82846777562560603</v>
      </c>
      <c r="J3253">
        <v>-2.7558669468772301</v>
      </c>
      <c r="K3253">
        <v>8.1751876399558494</v>
      </c>
      <c r="L3253">
        <v>7.1783445842558598</v>
      </c>
      <c r="M3253">
        <v>46.907363918451203</v>
      </c>
      <c r="N3253">
        <v>0.61799703902580105</v>
      </c>
      <c r="O3253">
        <v>68.005181347150199</v>
      </c>
      <c r="P3253">
        <v>67.826086956521706</v>
      </c>
      <c r="Q3253">
        <v>8.3479029791949003E-2</v>
      </c>
    </row>
    <row r="3254" spans="1:17" hidden="1" x14ac:dyDescent="0.3">
      <c r="A3254" t="s">
        <v>6723</v>
      </c>
      <c r="B3254" t="s">
        <v>6724</v>
      </c>
      <c r="C3254" t="str">
        <f>IFERROR(VLOOKUP(Table1[[#This Row],[Ticker]],[1]!Table2[[Symbol]:[Industry]],2,FALSE),"-")</f>
        <v>-</v>
      </c>
      <c r="D3254" t="s">
        <v>4569</v>
      </c>
      <c r="E3254">
        <v>66.354998886999994</v>
      </c>
      <c r="F3254">
        <v>90.89</v>
      </c>
      <c r="G3254">
        <v>14.048615097203699</v>
      </c>
      <c r="H3254">
        <v>-6.6316615949240196</v>
      </c>
      <c r="I3254">
        <v>-34.750686699200301</v>
      </c>
      <c r="J3254">
        <v>-6.9017487058112303</v>
      </c>
      <c r="K3254">
        <v>94.881261282694197</v>
      </c>
      <c r="L3254">
        <v>93.522239486595197</v>
      </c>
      <c r="M3254">
        <v>42.149907580158199</v>
      </c>
      <c r="N3254">
        <v>0.46312666763279198</v>
      </c>
      <c r="O3254">
        <v>68.324348113103696</v>
      </c>
      <c r="P3254">
        <v>53.168183350185302</v>
      </c>
      <c r="Q3254">
        <v>5.1863053751892998E-2</v>
      </c>
    </row>
    <row r="3255" spans="1:17" hidden="1" x14ac:dyDescent="0.3">
      <c r="A3255" t="s">
        <v>6725</v>
      </c>
      <c r="B3255" t="s">
        <v>6726</v>
      </c>
      <c r="C3255" t="str">
        <f>IFERROR(VLOOKUP(Table1[[#This Row],[Ticker]],[1]!Table2[[Symbol]:[Industry]],2,FALSE),"-")</f>
        <v>-</v>
      </c>
      <c r="D3255" t="s">
        <v>502</v>
      </c>
      <c r="E3255">
        <v>66.298749999999998</v>
      </c>
      <c r="F3255">
        <v>8.75</v>
      </c>
      <c r="G3255">
        <v>69.241310705619497</v>
      </c>
      <c r="H3255">
        <v>-12.345426391836099</v>
      </c>
      <c r="I3255">
        <v>-31.906853499698901</v>
      </c>
      <c r="J3255">
        <v>-10.4011008758097</v>
      </c>
      <c r="K3255">
        <v>8.9574691822844006</v>
      </c>
      <c r="L3255">
        <v>8.0763877714049706</v>
      </c>
      <c r="M3255">
        <v>27.7337191131225</v>
      </c>
      <c r="N3255">
        <v>0.59358566617195596</v>
      </c>
      <c r="O3255">
        <v>42.4</v>
      </c>
      <c r="P3255">
        <v>127.864583333333</v>
      </c>
      <c r="Q3255">
        <v>7.7148885138985004E-2</v>
      </c>
    </row>
    <row r="3256" spans="1:17" hidden="1" x14ac:dyDescent="0.3">
      <c r="A3256" t="s">
        <v>6727</v>
      </c>
      <c r="B3256" t="s">
        <v>6728</v>
      </c>
      <c r="C3256" t="str">
        <f>IFERROR(VLOOKUP(Table1[[#This Row],[Ticker]],[1]!Table2[[Symbol]:[Industry]],2,FALSE),"-")</f>
        <v>-</v>
      </c>
      <c r="D3256" t="s">
        <v>51</v>
      </c>
      <c r="E3256">
        <v>66.210614820000004</v>
      </c>
      <c r="F3256">
        <v>60.2</v>
      </c>
      <c r="G3256">
        <v>-8.85072963150626</v>
      </c>
      <c r="H3256">
        <v>2.4313431308042799</v>
      </c>
      <c r="I3256">
        <v>20.337730044068898</v>
      </c>
      <c r="J3256">
        <v>-0.62281572138786601</v>
      </c>
      <c r="K3256">
        <v>54.2850584274277</v>
      </c>
      <c r="L3256">
        <v>47.4996166805009</v>
      </c>
      <c r="M3256">
        <v>53.537077179426099</v>
      </c>
      <c r="N3256">
        <v>0.288132474701012</v>
      </c>
      <c r="O3256">
        <v>13.621262458471699</v>
      </c>
      <c r="P3256">
        <v>66.990291262135898</v>
      </c>
    </row>
    <row r="3257" spans="1:17" hidden="1" x14ac:dyDescent="0.3">
      <c r="A3257" t="s">
        <v>6729</v>
      </c>
      <c r="B3257" t="s">
        <v>6730</v>
      </c>
      <c r="C3257" t="str">
        <f>IFERROR(VLOOKUP(Table1[[#This Row],[Ticker]],[1]!Table2[[Symbol]:[Industry]],2,FALSE),"-")</f>
        <v>-</v>
      </c>
      <c r="D3257" t="s">
        <v>139</v>
      </c>
      <c r="E3257">
        <v>66.188624148000002</v>
      </c>
      <c r="F3257">
        <v>50.13</v>
      </c>
      <c r="G3257">
        <v>29.287102385722701</v>
      </c>
      <c r="H3257">
        <v>81.006559369083902</v>
      </c>
      <c r="I3257">
        <v>54.399056010919701</v>
      </c>
      <c r="J3257">
        <v>8.6255134348360194</v>
      </c>
      <c r="K3257">
        <v>39.098742570940402</v>
      </c>
      <c r="L3257">
        <v>34.213658501645</v>
      </c>
      <c r="M3257">
        <v>60.498623145475598</v>
      </c>
      <c r="N3257">
        <v>0.86956521739130399</v>
      </c>
      <c r="O3257">
        <v>9.7147416716536892</v>
      </c>
      <c r="P3257">
        <v>108.008298755186</v>
      </c>
    </row>
    <row r="3258" spans="1:17" hidden="1" x14ac:dyDescent="0.3">
      <c r="A3258" t="s">
        <v>6731</v>
      </c>
      <c r="B3258" t="s">
        <v>6732</v>
      </c>
      <c r="C3258" t="str">
        <f>IFERROR(VLOOKUP(Table1[[#This Row],[Ticker]],[1]!Table2[[Symbol]:[Industry]],2,FALSE),"-")</f>
        <v>-</v>
      </c>
      <c r="D3258" t="s">
        <v>561</v>
      </c>
      <c r="E3258">
        <v>66.177542599999995</v>
      </c>
      <c r="F3258">
        <v>9.34</v>
      </c>
      <c r="G3258">
        <v>-16.643633545013198</v>
      </c>
      <c r="H3258">
        <v>-13.3982026114791</v>
      </c>
      <c r="I3258">
        <v>-26.379317371705</v>
      </c>
      <c r="J3258">
        <v>1.2034237746769301</v>
      </c>
      <c r="K3258">
        <v>10.341944361187601</v>
      </c>
      <c r="L3258">
        <v>10.758878034757799</v>
      </c>
      <c r="M3258">
        <v>41.526275467825002</v>
      </c>
      <c r="N3258">
        <v>3.10182716323986</v>
      </c>
      <c r="O3258">
        <v>52.676659528907898</v>
      </c>
      <c r="P3258">
        <v>17.1894604767879</v>
      </c>
      <c r="Q3258">
        <v>6.0955468548395002E-2</v>
      </c>
    </row>
    <row r="3259" spans="1:17" hidden="1" x14ac:dyDescent="0.3">
      <c r="A3259" t="s">
        <v>6733</v>
      </c>
      <c r="B3259" t="s">
        <v>6734</v>
      </c>
      <c r="C3259" t="str">
        <f>IFERROR(VLOOKUP(Table1[[#This Row],[Ticker]],[1]!Table2[[Symbol]:[Industry]],2,FALSE),"-")</f>
        <v>-</v>
      </c>
      <c r="D3259" t="s">
        <v>306</v>
      </c>
      <c r="E3259">
        <v>66.146793900000006</v>
      </c>
      <c r="F3259">
        <v>973.5</v>
      </c>
      <c r="G3259">
        <v>103.541512085349</v>
      </c>
      <c r="H3259">
        <v>0.8275310814315</v>
      </c>
      <c r="I3259">
        <v>28.3860125326588</v>
      </c>
      <c r="J3259">
        <v>2.1324654030555998</v>
      </c>
      <c r="K3259">
        <v>920.89940731191098</v>
      </c>
      <c r="L3259">
        <v>737.14552604497601</v>
      </c>
      <c r="M3259">
        <v>56.2525449665332</v>
      </c>
      <c r="N3259">
        <v>0.201981342793325</v>
      </c>
      <c r="O3259">
        <v>39.162814586543398</v>
      </c>
      <c r="P3259">
        <v>149.61538461538399</v>
      </c>
      <c r="Q3259">
        <v>0.10856002816343099</v>
      </c>
    </row>
    <row r="3260" spans="1:17" hidden="1" x14ac:dyDescent="0.3">
      <c r="A3260" t="s">
        <v>6735</v>
      </c>
      <c r="B3260" t="s">
        <v>6736</v>
      </c>
      <c r="C3260" t="str">
        <f>IFERROR(VLOOKUP(Table1[[#This Row],[Ticker]],[1]!Table2[[Symbol]:[Industry]],2,FALSE),"-")</f>
        <v>-</v>
      </c>
      <c r="D3260" t="s">
        <v>1190</v>
      </c>
      <c r="E3260">
        <v>65.949996971000004</v>
      </c>
      <c r="F3260">
        <v>0.67</v>
      </c>
      <c r="G3260">
        <v>6.8789391204166197</v>
      </c>
      <c r="H3260">
        <v>10.738944747691701</v>
      </c>
      <c r="I3260">
        <v>9.1172378291015406</v>
      </c>
      <c r="J3260">
        <v>-4.1482960889734803</v>
      </c>
      <c r="K3260">
        <v>0.64684325478312199</v>
      </c>
      <c r="L3260">
        <v>0.58583067290138402</v>
      </c>
      <c r="M3260">
        <v>48.704701179990401</v>
      </c>
      <c r="N3260">
        <v>0.61012185178612799</v>
      </c>
      <c r="O3260">
        <v>13.4328358208955</v>
      </c>
      <c r="P3260">
        <v>36.734693877551003</v>
      </c>
      <c r="Q3260">
        <v>1.3144254501162999E-2</v>
      </c>
    </row>
    <row r="3261" spans="1:17" hidden="1" x14ac:dyDescent="0.3">
      <c r="A3261" t="s">
        <v>6737</v>
      </c>
      <c r="B3261" t="s">
        <v>6738</v>
      </c>
      <c r="C3261" t="str">
        <f>IFERROR(VLOOKUP(Table1[[#This Row],[Ticker]],[1]!Table2[[Symbol]:[Industry]],2,FALSE),"-")</f>
        <v>-</v>
      </c>
      <c r="D3261" t="s">
        <v>46</v>
      </c>
      <c r="E3261">
        <v>65.928226420000001</v>
      </c>
      <c r="F3261">
        <v>0.7</v>
      </c>
      <c r="G3261">
        <v>-29.855754757134399</v>
      </c>
      <c r="K3261">
        <v>0.813046339516308</v>
      </c>
      <c r="L3261">
        <v>1.2524745064316301</v>
      </c>
      <c r="M3261">
        <v>70.989730741565694</v>
      </c>
      <c r="N3261">
        <v>1</v>
      </c>
      <c r="O3261">
        <v>7.1428571428571397</v>
      </c>
      <c r="P3261">
        <v>16.6666666666666</v>
      </c>
      <c r="Q3261">
        <v>3.7666979515126001E-2</v>
      </c>
    </row>
    <row r="3262" spans="1:17" hidden="1" x14ac:dyDescent="0.3">
      <c r="A3262" t="s">
        <v>6739</v>
      </c>
      <c r="B3262" t="s">
        <v>6430</v>
      </c>
      <c r="C3262" t="str">
        <f>IFERROR(VLOOKUP(Table1[[#This Row],[Ticker]],[1]!Table2[[Symbol]:[Industry]],2,FALSE),"-")</f>
        <v>-</v>
      </c>
      <c r="D3262" t="s">
        <v>21</v>
      </c>
      <c r="E3262">
        <v>65.852542548000002</v>
      </c>
      <c r="F3262">
        <v>19.16</v>
      </c>
      <c r="G3262">
        <v>-17.677198502566</v>
      </c>
      <c r="H3262">
        <v>-0.63696260081161604</v>
      </c>
      <c r="I3262">
        <v>-27.0887902804118</v>
      </c>
      <c r="J3262">
        <v>5.2766433783388598</v>
      </c>
      <c r="K3262">
        <v>19.269241177261101</v>
      </c>
      <c r="L3262">
        <v>19.5361144168936</v>
      </c>
      <c r="M3262">
        <v>49.8758429453571</v>
      </c>
      <c r="N3262">
        <v>1.66983805686276</v>
      </c>
      <c r="O3262">
        <v>40.866388308977001</v>
      </c>
      <c r="P3262">
        <v>18.5643564356435</v>
      </c>
      <c r="Q3262">
        <v>-1.3524879257758001E-2</v>
      </c>
    </row>
    <row r="3263" spans="1:17" hidden="1" x14ac:dyDescent="0.3">
      <c r="A3263" t="s">
        <v>6740</v>
      </c>
      <c r="B3263" t="s">
        <v>6741</v>
      </c>
      <c r="C3263" t="str">
        <f>IFERROR(VLOOKUP(Table1[[#This Row],[Ticker]],[1]!Table2[[Symbol]:[Industry]],2,FALSE),"-")</f>
        <v>-</v>
      </c>
      <c r="D3263" t="s">
        <v>51</v>
      </c>
      <c r="E3263">
        <v>65.841367679999905</v>
      </c>
      <c r="F3263">
        <v>52.8</v>
      </c>
      <c r="G3263">
        <v>11.7751465304192</v>
      </c>
      <c r="H3263">
        <v>1.3831109964092401</v>
      </c>
      <c r="I3263">
        <v>-8.8252800111145095</v>
      </c>
      <c r="J3263">
        <v>3.25337082139351</v>
      </c>
      <c r="K3263">
        <v>49.7323563232952</v>
      </c>
      <c r="L3263">
        <v>48.4412012743975</v>
      </c>
      <c r="M3263">
        <v>67.271429672961304</v>
      </c>
      <c r="N3263">
        <v>1.02939955953791</v>
      </c>
      <c r="O3263">
        <v>20.2462121212121</v>
      </c>
      <c r="P3263">
        <v>44.657534246575302</v>
      </c>
      <c r="Q3263">
        <v>1.40385940624E-4</v>
      </c>
    </row>
    <row r="3264" spans="1:17" hidden="1" x14ac:dyDescent="0.3">
      <c r="A3264" t="s">
        <v>6742</v>
      </c>
      <c r="B3264" t="s">
        <v>6743</v>
      </c>
      <c r="C3264" t="str">
        <f>IFERROR(VLOOKUP(Table1[[#This Row],[Ticker]],[1]!Table2[[Symbol]:[Industry]],2,FALSE),"-")</f>
        <v>-</v>
      </c>
      <c r="D3264" t="s">
        <v>46</v>
      </c>
      <c r="E3264">
        <v>65.785652249999998</v>
      </c>
      <c r="F3264">
        <v>109.25</v>
      </c>
      <c r="G3264">
        <v>226.00743742527601</v>
      </c>
      <c r="H3264">
        <v>22.340457988549201</v>
      </c>
      <c r="I3264">
        <v>148.350429965519</v>
      </c>
      <c r="J3264">
        <v>-6.5734847436703401</v>
      </c>
      <c r="K3264">
        <v>85.438130882152805</v>
      </c>
      <c r="L3264">
        <v>54.855714960197098</v>
      </c>
      <c r="M3264">
        <v>61.358795226852003</v>
      </c>
      <c r="N3264">
        <v>1.12592592592592</v>
      </c>
      <c r="O3264">
        <v>5.4462242562928997</v>
      </c>
      <c r="P3264">
        <v>319.38579654510499</v>
      </c>
      <c r="Q3264">
        <v>0.18956243094151701</v>
      </c>
    </row>
    <row r="3265" spans="1:17" hidden="1" x14ac:dyDescent="0.3">
      <c r="A3265" t="s">
        <v>6744</v>
      </c>
      <c r="B3265" t="s">
        <v>6745</v>
      </c>
      <c r="C3265" t="str">
        <f>IFERROR(VLOOKUP(Table1[[#This Row],[Ticker]],[1]!Table2[[Symbol]:[Industry]],2,FALSE),"-")</f>
        <v>-</v>
      </c>
      <c r="E3265">
        <v>65.752008000000004</v>
      </c>
      <c r="F3265">
        <v>133</v>
      </c>
      <c r="G3265">
        <v>179.80664338023399</v>
      </c>
      <c r="H3265">
        <v>22.120677768768999</v>
      </c>
      <c r="I3265">
        <v>314.12832430360203</v>
      </c>
      <c r="J3265">
        <v>11.866741505011399</v>
      </c>
      <c r="K3265">
        <v>113.18303323471299</v>
      </c>
      <c r="L3265">
        <v>77.155693001844995</v>
      </c>
      <c r="M3265">
        <v>94.385740708274994</v>
      </c>
      <c r="N3265">
        <v>0.406844603126224</v>
      </c>
      <c r="O3265">
        <v>0.71428571428571097</v>
      </c>
      <c r="P3265">
        <v>591.62766510660401</v>
      </c>
      <c r="Q3265">
        <v>0.22213872832772399</v>
      </c>
    </row>
    <row r="3266" spans="1:17" hidden="1" x14ac:dyDescent="0.3">
      <c r="A3266" t="s">
        <v>6746</v>
      </c>
      <c r="B3266" t="s">
        <v>6747</v>
      </c>
      <c r="C3266" t="str">
        <f>IFERROR(VLOOKUP(Table1[[#This Row],[Ticker]],[1]!Table2[[Symbol]:[Industry]],2,FALSE),"-")</f>
        <v>-</v>
      </c>
      <c r="E3266">
        <v>65.631922196000005</v>
      </c>
      <c r="F3266">
        <v>14.99</v>
      </c>
      <c r="G3266">
        <v>18.854562703182999</v>
      </c>
      <c r="H3266">
        <v>-1.70465319349137</v>
      </c>
      <c r="I3266">
        <v>10.572082326709101</v>
      </c>
      <c r="J3266">
        <v>-3.8098734496658899</v>
      </c>
      <c r="K3266">
        <v>14.0305273293536</v>
      </c>
      <c r="L3266">
        <v>12.727565767762099</v>
      </c>
      <c r="M3266">
        <v>65.809449258670597</v>
      </c>
      <c r="N3266">
        <v>1.0552373895949101</v>
      </c>
      <c r="O3266">
        <v>9.7398265510340192</v>
      </c>
      <c r="P3266">
        <v>62.054054054053999</v>
      </c>
      <c r="Q3266">
        <v>8.9829270405709996E-2</v>
      </c>
    </row>
    <row r="3267" spans="1:17" hidden="1" x14ac:dyDescent="0.3">
      <c r="A3267" t="s">
        <v>6748</v>
      </c>
      <c r="B3267" t="s">
        <v>6749</v>
      </c>
      <c r="C3267" t="str">
        <f>IFERROR(VLOOKUP(Table1[[#This Row],[Ticker]],[1]!Table2[[Symbol]:[Industry]],2,FALSE),"-")</f>
        <v>-</v>
      </c>
      <c r="D3267" t="s">
        <v>473</v>
      </c>
      <c r="E3267">
        <v>65.599054469999999</v>
      </c>
      <c r="F3267">
        <v>98.85</v>
      </c>
      <c r="G3267">
        <v>-13.218586615541399</v>
      </c>
      <c r="H3267">
        <v>-5.8859347122889396</v>
      </c>
      <c r="I3267">
        <v>-16.0261273631634</v>
      </c>
      <c r="J3267">
        <v>-0.93404681411816504</v>
      </c>
      <c r="K3267">
        <v>98.599611448523802</v>
      </c>
      <c r="L3267">
        <v>95.563525232152102</v>
      </c>
      <c r="M3267">
        <v>53.609274578942298</v>
      </c>
      <c r="N3267">
        <v>0.29168519079778199</v>
      </c>
      <c r="O3267">
        <v>21.3454729387961</v>
      </c>
      <c r="P3267">
        <v>20.9914320685434</v>
      </c>
      <c r="Q3267">
        <v>3.1861618503821E-2</v>
      </c>
    </row>
    <row r="3268" spans="1:17" hidden="1" x14ac:dyDescent="0.3">
      <c r="A3268" t="s">
        <v>6750</v>
      </c>
      <c r="B3268" t="s">
        <v>6751</v>
      </c>
      <c r="C3268" t="str">
        <f>IFERROR(VLOOKUP(Table1[[#This Row],[Ticker]],[1]!Table2[[Symbol]:[Industry]],2,FALSE),"-")</f>
        <v>-</v>
      </c>
      <c r="D3268" t="s">
        <v>21</v>
      </c>
      <c r="E3268">
        <v>65.590224000000006</v>
      </c>
      <c r="F3268">
        <v>11.76</v>
      </c>
      <c r="G3268">
        <v>21.156903470713601</v>
      </c>
      <c r="H3268">
        <v>3.9331384358552799</v>
      </c>
      <c r="I3268">
        <v>2.1428060109197098</v>
      </c>
      <c r="J3268">
        <v>-5.2523496748378999</v>
      </c>
      <c r="K3268">
        <v>11.3510486075406</v>
      </c>
      <c r="L3268">
        <v>10.408336258918499</v>
      </c>
      <c r="M3268">
        <v>49.170737347412903</v>
      </c>
      <c r="N3268">
        <v>1.61489002145025</v>
      </c>
      <c r="O3268">
        <v>28.401360544217599</v>
      </c>
      <c r="P3268">
        <v>72.941176470588204</v>
      </c>
      <c r="Q3268">
        <v>9.6095969714662E-2</v>
      </c>
    </row>
    <row r="3269" spans="1:17" hidden="1" x14ac:dyDescent="0.3">
      <c r="A3269" t="s">
        <v>6752</v>
      </c>
      <c r="B3269" t="s">
        <v>6753</v>
      </c>
      <c r="C3269" t="str">
        <f>IFERROR(VLOOKUP(Table1[[#This Row],[Ticker]],[1]!Table2[[Symbol]:[Industry]],2,FALSE),"-")</f>
        <v>-</v>
      </c>
      <c r="D3269" t="s">
        <v>127</v>
      </c>
      <c r="E3269">
        <v>65.486900000000006</v>
      </c>
      <c r="F3269">
        <v>2.62</v>
      </c>
      <c r="G3269">
        <v>244.42995952857899</v>
      </c>
      <c r="H3269">
        <v>40.885156533247802</v>
      </c>
      <c r="I3269">
        <v>115.12514296744099</v>
      </c>
      <c r="J3269">
        <v>7.8755134348360301</v>
      </c>
      <c r="K3269">
        <v>1.86217785900693</v>
      </c>
      <c r="L3269">
        <v>1.3383697133151</v>
      </c>
      <c r="M3269">
        <v>99.913608063547699</v>
      </c>
      <c r="N3269">
        <v>1.09176966728682</v>
      </c>
      <c r="O3269">
        <v>0</v>
      </c>
      <c r="P3269">
        <v>336.666666666666</v>
      </c>
      <c r="Q3269">
        <v>2.8329805419734001E-2</v>
      </c>
    </row>
    <row r="3270" spans="1:17" hidden="1" x14ac:dyDescent="0.3">
      <c r="A3270" t="s">
        <v>6754</v>
      </c>
      <c r="B3270" t="s">
        <v>6755</v>
      </c>
      <c r="C3270" t="str">
        <f>IFERROR(VLOOKUP(Table1[[#This Row],[Ticker]],[1]!Table2[[Symbol]:[Industry]],2,FALSE),"-")</f>
        <v>-</v>
      </c>
      <c r="D3270" t="s">
        <v>368</v>
      </c>
      <c r="E3270">
        <v>65.358806400000006</v>
      </c>
      <c r="F3270">
        <v>71.59</v>
      </c>
      <c r="G3270">
        <v>6.2469068398237599</v>
      </c>
      <c r="H3270">
        <v>5.25727279741717</v>
      </c>
      <c r="I3270">
        <v>-26.3334690222567</v>
      </c>
      <c r="J3270">
        <v>2.4898686659795799</v>
      </c>
      <c r="K3270">
        <v>68.023154642468498</v>
      </c>
      <c r="L3270">
        <v>65.705217922407996</v>
      </c>
      <c r="M3270">
        <v>68.4739539398131</v>
      </c>
      <c r="N3270">
        <v>1.66950774775998</v>
      </c>
      <c r="O3270">
        <v>23.355217209107401</v>
      </c>
      <c r="P3270">
        <v>40.648330058939102</v>
      </c>
      <c r="Q3270">
        <v>6.1442189475138999E-2</v>
      </c>
    </row>
    <row r="3271" spans="1:17" hidden="1" x14ac:dyDescent="0.3">
      <c r="A3271" t="s">
        <v>6756</v>
      </c>
      <c r="B3271" t="s">
        <v>6757</v>
      </c>
      <c r="C3271" t="str">
        <f>IFERROR(VLOOKUP(Table1[[#This Row],[Ticker]],[1]!Table2[[Symbol]:[Industry]],2,FALSE),"-")</f>
        <v>-</v>
      </c>
      <c r="D3271" t="s">
        <v>528</v>
      </c>
      <c r="E3271">
        <v>65.352201199999996</v>
      </c>
      <c r="F3271">
        <v>14.3</v>
      </c>
      <c r="G3271">
        <v>-59.688924531422899</v>
      </c>
      <c r="H3271">
        <v>-3.5685621888458101</v>
      </c>
      <c r="I3271">
        <v>-18.560061829764901</v>
      </c>
      <c r="J3271">
        <v>-3.59623797759334</v>
      </c>
      <c r="K3271">
        <v>14.4255126515679</v>
      </c>
      <c r="L3271">
        <v>14.6791452895496</v>
      </c>
      <c r="M3271">
        <v>47.988050560731701</v>
      </c>
      <c r="N3271">
        <v>0.75298689451642697</v>
      </c>
      <c r="O3271">
        <v>81.468531468531395</v>
      </c>
      <c r="P3271">
        <v>38.1642512077294</v>
      </c>
      <c r="Q3271">
        <v>0.14109465082664199</v>
      </c>
    </row>
    <row r="3272" spans="1:17" hidden="1" x14ac:dyDescent="0.3">
      <c r="A3272" t="s">
        <v>6758</v>
      </c>
      <c r="B3272" t="s">
        <v>6759</v>
      </c>
      <c r="C3272" t="str">
        <f>IFERROR(VLOOKUP(Table1[[#This Row],[Ticker]],[1]!Table2[[Symbol]:[Industry]],2,FALSE),"-")</f>
        <v>-</v>
      </c>
      <c r="D3272" t="s">
        <v>6760</v>
      </c>
      <c r="E3272">
        <v>65.078507999999999</v>
      </c>
      <c r="F3272">
        <v>452</v>
      </c>
      <c r="G3272">
        <v>2.6955648909594299</v>
      </c>
      <c r="H3272">
        <v>40.411075895232699</v>
      </c>
      <c r="I3272">
        <v>-40.594379420204099</v>
      </c>
      <c r="J3272">
        <v>3.5681818065325301</v>
      </c>
      <c r="K3272">
        <v>375.24564209139697</v>
      </c>
      <c r="L3272">
        <v>393.50952730416901</v>
      </c>
      <c r="M3272">
        <v>72.9579541136968</v>
      </c>
      <c r="N3272">
        <v>2.0391167192428998</v>
      </c>
      <c r="O3272">
        <v>54.856194690265497</v>
      </c>
      <c r="P3272">
        <v>69.860954528372702</v>
      </c>
      <c r="Q3272">
        <v>5.1012068598164997E-2</v>
      </c>
    </row>
    <row r="3273" spans="1:17" hidden="1" x14ac:dyDescent="0.3">
      <c r="A3273" t="s">
        <v>6761</v>
      </c>
      <c r="B3273" t="s">
        <v>6762</v>
      </c>
      <c r="C3273" t="str">
        <f>IFERROR(VLOOKUP(Table1[[#This Row],[Ticker]],[1]!Table2[[Symbol]:[Industry]],2,FALSE),"-")</f>
        <v>-</v>
      </c>
      <c r="D3273" t="s">
        <v>5322</v>
      </c>
      <c r="E3273">
        <v>64.879866000000007</v>
      </c>
      <c r="F3273">
        <v>116.46</v>
      </c>
      <c r="G3273">
        <v>-6.8779300475251199</v>
      </c>
      <c r="H3273">
        <v>162.23176630091001</v>
      </c>
      <c r="I3273">
        <v>176.71257489759901</v>
      </c>
      <c r="J3273">
        <v>20.251691387937001</v>
      </c>
      <c r="K3273">
        <v>58.881063328150702</v>
      </c>
      <c r="L3273">
        <v>46.200523261166303</v>
      </c>
      <c r="M3273">
        <v>99.842054260542497</v>
      </c>
      <c r="N3273">
        <v>2.1527272727272702</v>
      </c>
      <c r="O3273">
        <v>0</v>
      </c>
      <c r="P3273">
        <v>402.63271471730599</v>
      </c>
    </row>
    <row r="3274" spans="1:17" hidden="1" x14ac:dyDescent="0.3">
      <c r="A3274" t="s">
        <v>6763</v>
      </c>
      <c r="B3274" t="s">
        <v>6764</v>
      </c>
      <c r="C3274" t="str">
        <f>IFERROR(VLOOKUP(Table1[[#This Row],[Ticker]],[1]!Table2[[Symbol]:[Industry]],2,FALSE),"-")</f>
        <v>-</v>
      </c>
      <c r="D3274" t="s">
        <v>971</v>
      </c>
      <c r="E3274">
        <v>64.709999999999994</v>
      </c>
      <c r="F3274">
        <v>57.52</v>
      </c>
      <c r="G3274">
        <v>62.197667613483297</v>
      </c>
      <c r="H3274">
        <v>10.538777993151999</v>
      </c>
      <c r="I3274">
        <v>2.3160526115995901</v>
      </c>
      <c r="J3274">
        <v>8.6478824230742095</v>
      </c>
      <c r="K3274">
        <v>48.781726146401702</v>
      </c>
      <c r="L3274">
        <v>42.657319270237103</v>
      </c>
      <c r="M3274">
        <v>52.988662735145198</v>
      </c>
      <c r="N3274">
        <v>0.39417727329332503</v>
      </c>
      <c r="O3274">
        <v>45.3233657858136</v>
      </c>
      <c r="P3274">
        <v>92.053422370617696</v>
      </c>
      <c r="Q3274">
        <v>-4.6451251371070999E-2</v>
      </c>
    </row>
    <row r="3275" spans="1:17" hidden="1" x14ac:dyDescent="0.3">
      <c r="A3275" t="s">
        <v>6765</v>
      </c>
      <c r="B3275" t="s">
        <v>6766</v>
      </c>
      <c r="C3275" t="str">
        <f>IFERROR(VLOOKUP(Table1[[#This Row],[Ticker]],[1]!Table2[[Symbol]:[Industry]],2,FALSE),"-")</f>
        <v>-</v>
      </c>
      <c r="D3275" t="s">
        <v>46</v>
      </c>
      <c r="E3275">
        <v>64.659869400000005</v>
      </c>
      <c r="F3275">
        <v>33.69</v>
      </c>
      <c r="G3275">
        <v>37.174488177917603</v>
      </c>
      <c r="H3275">
        <v>9.2152257328822298</v>
      </c>
      <c r="I3275">
        <v>-11.590499811409201</v>
      </c>
      <c r="J3275">
        <v>10.095469932932801</v>
      </c>
      <c r="K3275">
        <v>30.592417486001601</v>
      </c>
      <c r="L3275">
        <v>27.294554587358601</v>
      </c>
      <c r="M3275">
        <v>57.001345664421898</v>
      </c>
      <c r="N3275">
        <v>0.76673143081228501</v>
      </c>
      <c r="O3275">
        <v>36.509349955476402</v>
      </c>
      <c r="P3275">
        <v>76.387434554973794</v>
      </c>
      <c r="Q3275">
        <v>7.7529019102798996E-2</v>
      </c>
    </row>
    <row r="3276" spans="1:17" hidden="1" x14ac:dyDescent="0.3">
      <c r="A3276" t="s">
        <v>6767</v>
      </c>
      <c r="B3276" t="s">
        <v>6768</v>
      </c>
      <c r="C3276" t="str">
        <f>IFERROR(VLOOKUP(Table1[[#This Row],[Ticker]],[1]!Table2[[Symbol]:[Industry]],2,FALSE),"-")</f>
        <v>-</v>
      </c>
      <c r="D3276" t="s">
        <v>6769</v>
      </c>
      <c r="E3276">
        <v>64.549035837000005</v>
      </c>
      <c r="F3276">
        <v>30.81</v>
      </c>
      <c r="G3276">
        <v>80.164695140616104</v>
      </c>
      <c r="H3276">
        <v>-0.67232140652646599</v>
      </c>
      <c r="I3276">
        <v>33.804048878251997</v>
      </c>
      <c r="J3276">
        <v>-5.2616056787373804</v>
      </c>
      <c r="K3276">
        <v>30.1342268324088</v>
      </c>
      <c r="L3276">
        <v>25.314124942332899</v>
      </c>
      <c r="M3276">
        <v>38.4811939914471</v>
      </c>
      <c r="N3276">
        <v>0.90729138325482495</v>
      </c>
      <c r="O3276">
        <v>23.855890944498501</v>
      </c>
      <c r="P3276">
        <v>137</v>
      </c>
      <c r="Q3276">
        <v>7.1686380461136998E-2</v>
      </c>
    </row>
    <row r="3277" spans="1:17" hidden="1" x14ac:dyDescent="0.3">
      <c r="A3277" t="s">
        <v>6770</v>
      </c>
      <c r="B3277" t="s">
        <v>6771</v>
      </c>
      <c r="C3277" t="str">
        <f>IFERROR(VLOOKUP(Table1[[#This Row],[Ticker]],[1]!Table2[[Symbol]:[Industry]],2,FALSE),"-")</f>
        <v>-</v>
      </c>
      <c r="D3277" t="s">
        <v>46</v>
      </c>
      <c r="E3277">
        <v>64.492900000000006</v>
      </c>
      <c r="F3277">
        <v>170</v>
      </c>
      <c r="G3277">
        <v>108.740736470935</v>
      </c>
      <c r="H3277">
        <v>-4.7318660656661198</v>
      </c>
      <c r="I3277">
        <v>-4.3861940687234604</v>
      </c>
      <c r="J3277">
        <v>1.1628344982307099</v>
      </c>
      <c r="K3277">
        <v>167.62866452008899</v>
      </c>
      <c r="L3277">
        <v>140.980469053881</v>
      </c>
      <c r="M3277">
        <v>52.097460684045998</v>
      </c>
      <c r="N3277">
        <v>1.0274247491638699</v>
      </c>
      <c r="O3277">
        <v>24.294117647058801</v>
      </c>
      <c r="P3277">
        <v>171.739130434782</v>
      </c>
      <c r="Q3277">
        <v>0.15829655605621401</v>
      </c>
    </row>
    <row r="3278" spans="1:17" hidden="1" x14ac:dyDescent="0.3">
      <c r="A3278" t="s">
        <v>6772</v>
      </c>
      <c r="B3278" t="s">
        <v>6773</v>
      </c>
      <c r="C3278" t="str">
        <f>IFERROR(VLOOKUP(Table1[[#This Row],[Ticker]],[1]!Table2[[Symbol]:[Industry]],2,FALSE),"-")</f>
        <v>-</v>
      </c>
      <c r="D3278" t="s">
        <v>1187</v>
      </c>
      <c r="E3278">
        <v>64.286062677000004</v>
      </c>
      <c r="F3278">
        <v>103.17</v>
      </c>
      <c r="G3278">
        <v>-44.731992380896699</v>
      </c>
      <c r="H3278">
        <v>2.7651310808201299</v>
      </c>
      <c r="I3278">
        <v>-19.838657760457401</v>
      </c>
      <c r="J3278">
        <v>10.267986553115501</v>
      </c>
      <c r="K3278">
        <v>99.406174954178695</v>
      </c>
      <c r="L3278">
        <v>103.88941913967</v>
      </c>
      <c r="M3278">
        <v>59.2240529043329</v>
      </c>
      <c r="N3278">
        <v>0.677552816620692</v>
      </c>
      <c r="O3278">
        <v>50.625181738877501</v>
      </c>
      <c r="P3278">
        <v>21.233842538190299</v>
      </c>
      <c r="Q3278">
        <v>7.4655307089292994E-2</v>
      </c>
    </row>
    <row r="3279" spans="1:17" hidden="1" x14ac:dyDescent="0.3">
      <c r="A3279" t="s">
        <v>6774</v>
      </c>
      <c r="B3279" t="s">
        <v>6775</v>
      </c>
      <c r="C3279" t="str">
        <f>IFERROR(VLOOKUP(Table1[[#This Row],[Ticker]],[1]!Table2[[Symbol]:[Industry]],2,FALSE),"-")</f>
        <v>-</v>
      </c>
      <c r="D3279" t="s">
        <v>1647</v>
      </c>
      <c r="E3279">
        <v>64.218027359999994</v>
      </c>
      <c r="F3279">
        <v>64.2</v>
      </c>
      <c r="G3279">
        <v>67.682706781327099</v>
      </c>
      <c r="H3279">
        <v>43.090008771470401</v>
      </c>
      <c r="I3279">
        <v>157.046955170583</v>
      </c>
      <c r="J3279">
        <v>4.8664822361496602</v>
      </c>
      <c r="K3279">
        <v>43.280554582946898</v>
      </c>
      <c r="L3279">
        <v>29.930458725061801</v>
      </c>
      <c r="M3279">
        <v>76.968977512215801</v>
      </c>
      <c r="N3279">
        <v>1.63037974683544</v>
      </c>
      <c r="O3279">
        <v>3.0373831775700899</v>
      </c>
      <c r="P3279">
        <v>257.66016713091898</v>
      </c>
      <c r="Q3279">
        <v>0.23004470334697399</v>
      </c>
    </row>
    <row r="3280" spans="1:17" hidden="1" x14ac:dyDescent="0.3">
      <c r="A3280" t="s">
        <v>6776</v>
      </c>
      <c r="B3280" t="s">
        <v>6777</v>
      </c>
      <c r="C3280" t="str">
        <f>IFERROR(VLOOKUP(Table1[[#This Row],[Ticker]],[1]!Table2[[Symbol]:[Industry]],2,FALSE),"-")</f>
        <v>-</v>
      </c>
      <c r="D3280" t="s">
        <v>51</v>
      </c>
      <c r="E3280">
        <v>64.168405391999997</v>
      </c>
      <c r="F3280">
        <v>55.51</v>
      </c>
      <c r="G3280">
        <v>11.1399272342295</v>
      </c>
      <c r="H3280">
        <v>4.2450847271243397</v>
      </c>
      <c r="I3280">
        <v>-21.491611093911001</v>
      </c>
      <c r="J3280">
        <v>8.9801645976267199</v>
      </c>
      <c r="K3280">
        <v>53.362736714049802</v>
      </c>
      <c r="L3280">
        <v>53.583396217250701</v>
      </c>
      <c r="M3280">
        <v>59.256478889825601</v>
      </c>
      <c r="N3280">
        <v>0.752941176470588</v>
      </c>
      <c r="O3280">
        <v>45.739506395244099</v>
      </c>
      <c r="P3280">
        <v>48.0266666666666</v>
      </c>
    </row>
    <row r="3281" spans="1:17" hidden="1" x14ac:dyDescent="0.3">
      <c r="A3281" t="s">
        <v>6778</v>
      </c>
      <c r="B3281" t="s">
        <v>6779</v>
      </c>
      <c r="C3281" t="str">
        <f>IFERROR(VLOOKUP(Table1[[#This Row],[Ticker]],[1]!Table2[[Symbol]:[Industry]],2,FALSE),"-")</f>
        <v>-</v>
      </c>
      <c r="D3281" t="s">
        <v>3453</v>
      </c>
      <c r="E3281">
        <v>64.051736000000005</v>
      </c>
      <c r="F3281">
        <v>74</v>
      </c>
      <c r="G3281">
        <v>-62.411350819839399</v>
      </c>
      <c r="H3281">
        <v>-5.77502549968486</v>
      </c>
      <c r="I3281">
        <v>-45.256540051785301</v>
      </c>
      <c r="J3281">
        <v>1.0357165742635299</v>
      </c>
      <c r="K3281">
        <v>77.578688878448403</v>
      </c>
      <c r="M3281">
        <v>44.5293729215837</v>
      </c>
      <c r="N3281">
        <v>0.522850122850122</v>
      </c>
      <c r="O3281">
        <v>63.459459459459403</v>
      </c>
      <c r="P3281">
        <v>28.4722222222222</v>
      </c>
    </row>
    <row r="3282" spans="1:17" hidden="1" x14ac:dyDescent="0.3">
      <c r="A3282" t="s">
        <v>6780</v>
      </c>
      <c r="B3282" t="s">
        <v>6781</v>
      </c>
      <c r="C3282" t="str">
        <f>IFERROR(VLOOKUP(Table1[[#This Row],[Ticker]],[1]!Table2[[Symbol]:[Industry]],2,FALSE),"-")</f>
        <v>-</v>
      </c>
      <c r="D3282" t="s">
        <v>412</v>
      </c>
      <c r="E3282">
        <v>63.868297499999997</v>
      </c>
      <c r="F3282">
        <v>63</v>
      </c>
      <c r="G3282">
        <v>-54.855754757134399</v>
      </c>
      <c r="H3282">
        <v>-3.8614650883738002</v>
      </c>
      <c r="I3282">
        <v>-23.326564644492301</v>
      </c>
      <c r="J3282">
        <v>-2.9564981961446701</v>
      </c>
      <c r="K3282">
        <v>63.544226534259401</v>
      </c>
      <c r="L3282">
        <v>67.813827882931704</v>
      </c>
      <c r="M3282">
        <v>55.639099755892602</v>
      </c>
      <c r="N3282">
        <v>1.9381675242082299</v>
      </c>
      <c r="O3282">
        <v>40</v>
      </c>
      <c r="P3282">
        <v>12.2994652406417</v>
      </c>
      <c r="Q3282">
        <v>-2.2475489820740002E-2</v>
      </c>
    </row>
    <row r="3283" spans="1:17" hidden="1" x14ac:dyDescent="0.3">
      <c r="A3283" t="s">
        <v>6782</v>
      </c>
      <c r="B3283" t="s">
        <v>6783</v>
      </c>
      <c r="C3283" t="str">
        <f>IFERROR(VLOOKUP(Table1[[#This Row],[Ticker]],[1]!Table2[[Symbol]:[Industry]],2,FALSE),"-")</f>
        <v>-</v>
      </c>
      <c r="D3283" t="s">
        <v>306</v>
      </c>
      <c r="E3283">
        <v>63.806757410000003</v>
      </c>
      <c r="F3283">
        <v>138.69999999999999</v>
      </c>
      <c r="G3283">
        <v>-8.1357021024613196</v>
      </c>
      <c r="H3283">
        <v>2.4521634171966902</v>
      </c>
      <c r="I3283">
        <v>-8.5327126710179506</v>
      </c>
      <c r="J3283">
        <v>-0.31370962280807202</v>
      </c>
      <c r="K3283">
        <v>131.844009871764</v>
      </c>
      <c r="L3283">
        <v>127.66550555218799</v>
      </c>
      <c r="M3283">
        <v>55.704530902557302</v>
      </c>
      <c r="N3283">
        <v>0.90244252808658798</v>
      </c>
      <c r="O3283">
        <v>56.0201874549387</v>
      </c>
      <c r="P3283">
        <v>63.176470588235198</v>
      </c>
      <c r="Q3283">
        <v>3.9635907010895997E-2</v>
      </c>
    </row>
    <row r="3284" spans="1:17" hidden="1" x14ac:dyDescent="0.3">
      <c r="A3284" t="s">
        <v>6784</v>
      </c>
      <c r="B3284" t="s">
        <v>6785</v>
      </c>
      <c r="C3284" t="str">
        <f>IFERROR(VLOOKUP(Table1[[#This Row],[Ticker]],[1]!Table2[[Symbol]:[Industry]],2,FALSE),"-")</f>
        <v>-</v>
      </c>
      <c r="D3284" t="s">
        <v>1190</v>
      </c>
      <c r="E3284">
        <v>63.752319999999997</v>
      </c>
      <c r="F3284">
        <v>43.31</v>
      </c>
      <c r="G3284">
        <v>-49.652051053430696</v>
      </c>
      <c r="H3284">
        <v>-1.8239040586356801</v>
      </c>
      <c r="I3284">
        <v>-2.77708612105996</v>
      </c>
      <c r="J3284">
        <v>-11.2507491914265</v>
      </c>
      <c r="K3284">
        <v>42.432759137477603</v>
      </c>
      <c r="L3284">
        <v>40.605397280149496</v>
      </c>
      <c r="M3284">
        <v>48.805161284587101</v>
      </c>
      <c r="N3284">
        <v>2.8540094182429101</v>
      </c>
      <c r="O3284">
        <v>33.433387208496796</v>
      </c>
      <c r="P3284">
        <v>31.2424242424242</v>
      </c>
      <c r="Q3284">
        <v>0.16708775665442099</v>
      </c>
    </row>
    <row r="3285" spans="1:17" hidden="1" x14ac:dyDescent="0.3">
      <c r="A3285" t="s">
        <v>6786</v>
      </c>
      <c r="B3285" t="s">
        <v>6787</v>
      </c>
      <c r="C3285" t="str">
        <f>IFERROR(VLOOKUP(Table1[[#This Row],[Ticker]],[1]!Table2[[Symbol]:[Industry]],2,FALSE),"-")</f>
        <v>-</v>
      </c>
      <c r="D3285" t="s">
        <v>3532</v>
      </c>
      <c r="E3285">
        <v>63.708033200000003</v>
      </c>
      <c r="F3285">
        <v>64.36</v>
      </c>
      <c r="G3285">
        <v>59.549777909139799</v>
      </c>
      <c r="H3285">
        <v>34.703435779036298</v>
      </c>
      <c r="I3285">
        <v>39.919402228609997</v>
      </c>
      <c r="J3285">
        <v>9.2058981582283206</v>
      </c>
      <c r="K3285">
        <v>52.874791430492103</v>
      </c>
      <c r="L3285">
        <v>46.959603703050703</v>
      </c>
      <c r="M3285">
        <v>74.610586460594405</v>
      </c>
      <c r="N3285">
        <v>4.3033249724912297</v>
      </c>
      <c r="O3285">
        <v>8.2193909260410205</v>
      </c>
      <c r="P3285">
        <v>110.602094240837</v>
      </c>
      <c r="Q3285">
        <v>0.128718564940738</v>
      </c>
    </row>
    <row r="3286" spans="1:17" hidden="1" x14ac:dyDescent="0.3">
      <c r="A3286" t="s">
        <v>6788</v>
      </c>
      <c r="B3286" t="s">
        <v>6789</v>
      </c>
      <c r="C3286" t="str">
        <f>IFERROR(VLOOKUP(Table1[[#This Row],[Ticker]],[1]!Table2[[Symbol]:[Industry]],2,FALSE),"-")</f>
        <v>-</v>
      </c>
      <c r="D3286" t="s">
        <v>6698</v>
      </c>
      <c r="E3286">
        <v>63.6933395</v>
      </c>
      <c r="F3286">
        <v>311.5</v>
      </c>
      <c r="G3286">
        <v>82.844825645733394</v>
      </c>
      <c r="H3286">
        <v>11.697021963772301</v>
      </c>
      <c r="I3286">
        <v>-90.128480220964306</v>
      </c>
      <c r="J3286">
        <v>-5.8242857619511197</v>
      </c>
      <c r="K3286">
        <v>325.803572031567</v>
      </c>
      <c r="L3286">
        <v>411.257648616761</v>
      </c>
      <c r="M3286">
        <v>46.066665496206902</v>
      </c>
      <c r="N3286">
        <v>0.52412664648613205</v>
      </c>
      <c r="O3286">
        <v>352.05457463884397</v>
      </c>
      <c r="P3286">
        <v>112.700580402867</v>
      </c>
    </row>
    <row r="3287" spans="1:17" hidden="1" x14ac:dyDescent="0.3">
      <c r="A3287" t="s">
        <v>6790</v>
      </c>
      <c r="B3287" t="s">
        <v>6791</v>
      </c>
      <c r="C3287" t="str">
        <f>IFERROR(VLOOKUP(Table1[[#This Row],[Ticker]],[1]!Table2[[Symbol]:[Industry]],2,FALSE),"-")</f>
        <v>-</v>
      </c>
      <c r="D3287" t="s">
        <v>51</v>
      </c>
      <c r="E3287">
        <v>63.685265698999999</v>
      </c>
      <c r="F3287">
        <v>48.77</v>
      </c>
      <c r="G3287">
        <v>-65.794280962309699</v>
      </c>
      <c r="H3287">
        <v>-3.5896175225318201</v>
      </c>
      <c r="I3287">
        <v>-35.288245576381797</v>
      </c>
      <c r="J3287">
        <v>2.3045914490204198</v>
      </c>
      <c r="K3287">
        <v>50.435280066626497</v>
      </c>
      <c r="L3287">
        <v>59.509164530598397</v>
      </c>
      <c r="M3287">
        <v>55.443474575297202</v>
      </c>
      <c r="N3287">
        <v>1.1990121516571699</v>
      </c>
      <c r="O3287">
        <v>76.460939101906902</v>
      </c>
      <c r="P3287">
        <v>9.6201393571588998</v>
      </c>
      <c r="Q3287">
        <v>-9.4180503245866007E-2</v>
      </c>
    </row>
    <row r="3288" spans="1:17" hidden="1" x14ac:dyDescent="0.3">
      <c r="A3288" t="s">
        <v>6792</v>
      </c>
      <c r="B3288" t="s">
        <v>6793</v>
      </c>
      <c r="C3288" t="str">
        <f>IFERROR(VLOOKUP(Table1[[#This Row],[Ticker]],[1]!Table2[[Symbol]:[Industry]],2,FALSE),"-")</f>
        <v>-</v>
      </c>
      <c r="D3288" t="s">
        <v>300</v>
      </c>
      <c r="E3288">
        <v>63.672639799999999</v>
      </c>
      <c r="F3288">
        <v>127.33</v>
      </c>
      <c r="G3288">
        <v>72.095077915347701</v>
      </c>
      <c r="H3288">
        <v>73.077495066420497</v>
      </c>
      <c r="I3288">
        <v>74.274092721639207</v>
      </c>
      <c r="J3288">
        <v>16.7906383942647</v>
      </c>
      <c r="K3288">
        <v>84.272885773389405</v>
      </c>
      <c r="L3288">
        <v>95.3612465319314</v>
      </c>
      <c r="M3288">
        <v>99.998194851069897</v>
      </c>
      <c r="N3288">
        <v>1.3252851711026601</v>
      </c>
      <c r="O3288">
        <v>0</v>
      </c>
      <c r="P3288">
        <v>157.128432956381</v>
      </c>
      <c r="Q3288">
        <v>2.4177366911933999E-2</v>
      </c>
    </row>
    <row r="3289" spans="1:17" hidden="1" x14ac:dyDescent="0.3">
      <c r="A3289" t="s">
        <v>6794</v>
      </c>
      <c r="B3289" t="s">
        <v>6795</v>
      </c>
      <c r="C3289" t="str">
        <f>IFERROR(VLOOKUP(Table1[[#This Row],[Ticker]],[1]!Table2[[Symbol]:[Industry]],2,FALSE),"-")</f>
        <v>-</v>
      </c>
      <c r="D3289" t="s">
        <v>632</v>
      </c>
      <c r="E3289">
        <v>63.614840000000001</v>
      </c>
      <c r="F3289">
        <v>162.19999999999999</v>
      </c>
      <c r="G3289">
        <v>42.349362558928803</v>
      </c>
      <c r="H3289">
        <v>27.314248065350402</v>
      </c>
      <c r="I3289">
        <v>-5.4258117139479998</v>
      </c>
      <c r="J3289">
        <v>-0.98078699967669603</v>
      </c>
      <c r="K3289">
        <v>144.518588651757</v>
      </c>
      <c r="L3289">
        <v>134.30925004069999</v>
      </c>
      <c r="M3289">
        <v>59.673764328272703</v>
      </c>
      <c r="N3289">
        <v>0.60970368482474602</v>
      </c>
      <c r="O3289">
        <v>19.574599260172601</v>
      </c>
      <c r="P3289">
        <v>76.304347826086897</v>
      </c>
      <c r="Q3289">
        <v>5.6915884101701002E-2</v>
      </c>
    </row>
    <row r="3290" spans="1:17" hidden="1" x14ac:dyDescent="0.3">
      <c r="A3290" t="s">
        <v>6796</v>
      </c>
      <c r="B3290" t="s">
        <v>6797</v>
      </c>
      <c r="C3290" t="str">
        <f>IFERROR(VLOOKUP(Table1[[#This Row],[Ticker]],[1]!Table2[[Symbol]:[Industry]],2,FALSE),"-")</f>
        <v>-</v>
      </c>
      <c r="D3290" t="s">
        <v>3532</v>
      </c>
      <c r="E3290">
        <v>63.612894400000002</v>
      </c>
      <c r="F3290">
        <v>1.21</v>
      </c>
      <c r="G3290">
        <v>29.354771558654999</v>
      </c>
      <c r="H3290">
        <v>-2.43138034261109</v>
      </c>
      <c r="I3290">
        <v>8.2990560109197204</v>
      </c>
      <c r="J3290">
        <v>6.1162541755767501</v>
      </c>
      <c r="K3290">
        <v>1.0844921046714</v>
      </c>
      <c r="L3290">
        <v>0.98782703908852998</v>
      </c>
      <c r="M3290">
        <v>81.754477992381098</v>
      </c>
      <c r="N3290">
        <v>1.0087173077659699</v>
      </c>
      <c r="O3290">
        <v>27.272727272727199</v>
      </c>
      <c r="P3290">
        <v>83.3333333333333</v>
      </c>
      <c r="Q3290">
        <v>6.5368599639851005E-2</v>
      </c>
    </row>
    <row r="3291" spans="1:17" hidden="1" x14ac:dyDescent="0.3">
      <c r="A3291" t="s">
        <v>6798</v>
      </c>
      <c r="B3291" t="s">
        <v>6799</v>
      </c>
      <c r="C3291" t="str">
        <f>IFERROR(VLOOKUP(Table1[[#This Row],[Ticker]],[1]!Table2[[Symbol]:[Industry]],2,FALSE),"-")</f>
        <v>-</v>
      </c>
      <c r="D3291" t="s">
        <v>113</v>
      </c>
      <c r="E3291">
        <v>63.51</v>
      </c>
      <c r="F3291">
        <v>21.17</v>
      </c>
      <c r="G3291">
        <v>-8.2589712993515096</v>
      </c>
      <c r="H3291">
        <v>35.371089329039698</v>
      </c>
      <c r="I3291">
        <v>-26.468764763010999</v>
      </c>
      <c r="J3291">
        <v>-8.7356460485480802</v>
      </c>
      <c r="K3291">
        <v>18.962237494949999</v>
      </c>
      <c r="L3291">
        <v>18.4254885080523</v>
      </c>
      <c r="M3291">
        <v>47.776359689042401</v>
      </c>
      <c r="N3291">
        <v>0.97642630862885604</v>
      </c>
      <c r="O3291">
        <v>31.270666036844499</v>
      </c>
      <c r="P3291">
        <v>45</v>
      </c>
      <c r="Q3291">
        <v>3.1463076688814998E-2</v>
      </c>
    </row>
    <row r="3292" spans="1:17" hidden="1" x14ac:dyDescent="0.3">
      <c r="A3292" t="s">
        <v>6800</v>
      </c>
      <c r="B3292" t="s">
        <v>6801</v>
      </c>
      <c r="C3292" t="str">
        <f>IFERROR(VLOOKUP(Table1[[#This Row],[Ticker]],[1]!Table2[[Symbol]:[Industry]],2,FALSE),"-")</f>
        <v>-</v>
      </c>
      <c r="E3292">
        <v>63.360382799999996</v>
      </c>
      <c r="F3292">
        <v>31.72</v>
      </c>
      <c r="G3292">
        <v>9.9415127615962895</v>
      </c>
      <c r="H3292">
        <v>-11.6739650883738</v>
      </c>
      <c r="I3292">
        <v>-5.6111398027197099</v>
      </c>
      <c r="J3292">
        <v>-11.031218962335499</v>
      </c>
      <c r="K3292">
        <v>33.950070534130603</v>
      </c>
      <c r="L3292">
        <v>31.4336280650109</v>
      </c>
      <c r="M3292">
        <v>35.975830484171901</v>
      </c>
      <c r="N3292">
        <v>2.39152881119217</v>
      </c>
      <c r="O3292">
        <v>23.5498108448928</v>
      </c>
      <c r="P3292">
        <v>73.3333333333333</v>
      </c>
      <c r="Q3292">
        <v>7.2057229437404002E-2</v>
      </c>
    </row>
    <row r="3293" spans="1:17" hidden="1" x14ac:dyDescent="0.3">
      <c r="A3293" t="s">
        <v>6802</v>
      </c>
      <c r="B3293" t="s">
        <v>6803</v>
      </c>
      <c r="C3293" t="str">
        <f>IFERROR(VLOOKUP(Table1[[#This Row],[Ticker]],[1]!Table2[[Symbol]:[Industry]],2,FALSE),"-")</f>
        <v>-</v>
      </c>
      <c r="D3293" t="s">
        <v>72</v>
      </c>
      <c r="E3293">
        <v>63.301890960000001</v>
      </c>
      <c r="F3293">
        <v>63.14</v>
      </c>
      <c r="G3293">
        <v>-17.406956894267001</v>
      </c>
      <c r="H3293">
        <v>0.89256716969070904</v>
      </c>
      <c r="I3293">
        <v>-33.775943989080197</v>
      </c>
      <c r="J3293">
        <v>-0.82878078285104695</v>
      </c>
      <c r="K3293">
        <v>66.095535101791</v>
      </c>
      <c r="L3293">
        <v>66.371006443978999</v>
      </c>
      <c r="M3293">
        <v>51.393563092388199</v>
      </c>
      <c r="N3293">
        <v>0.299957415009937</v>
      </c>
      <c r="O3293">
        <v>42.540386442825401</v>
      </c>
      <c r="P3293">
        <v>43.2720671658724</v>
      </c>
      <c r="Q3293">
        <v>1.1958462079211E-2</v>
      </c>
    </row>
    <row r="3294" spans="1:17" hidden="1" x14ac:dyDescent="0.3">
      <c r="A3294" t="s">
        <v>6804</v>
      </c>
      <c r="B3294" t="s">
        <v>6805</v>
      </c>
      <c r="C3294" t="str">
        <f>IFERROR(VLOOKUP(Table1[[#This Row],[Ticker]],[1]!Table2[[Symbol]:[Industry]],2,FALSE),"-")</f>
        <v>-</v>
      </c>
      <c r="D3294" t="s">
        <v>6806</v>
      </c>
      <c r="E3294">
        <v>63.295052358</v>
      </c>
      <c r="F3294">
        <v>26.49</v>
      </c>
      <c r="G3294">
        <v>272.727831869005</v>
      </c>
      <c r="H3294">
        <v>22.9778206259119</v>
      </c>
      <c r="I3294">
        <v>219.253943228964</v>
      </c>
      <c r="J3294">
        <v>6.8687135458546198</v>
      </c>
      <c r="K3294">
        <v>22.579965352409101</v>
      </c>
      <c r="L3294">
        <v>15.7649956203709</v>
      </c>
      <c r="M3294">
        <v>85.287156649118103</v>
      </c>
      <c r="N3294">
        <v>1.28385989659404</v>
      </c>
      <c r="O3294">
        <v>2.4915062287655698</v>
      </c>
      <c r="P3294">
        <v>302.58358662613898</v>
      </c>
      <c r="Q3294">
        <v>0.182503306558643</v>
      </c>
    </row>
    <row r="3295" spans="1:17" hidden="1" x14ac:dyDescent="0.3">
      <c r="A3295" t="s">
        <v>6807</v>
      </c>
      <c r="B3295" t="s">
        <v>6808</v>
      </c>
      <c r="C3295" t="str">
        <f>IFERROR(VLOOKUP(Table1[[#This Row],[Ticker]],[1]!Table2[[Symbol]:[Industry]],2,FALSE),"-")</f>
        <v>-</v>
      </c>
      <c r="D3295" t="s">
        <v>186</v>
      </c>
      <c r="E3295">
        <v>63.268038900000001</v>
      </c>
      <c r="F3295">
        <v>31.05</v>
      </c>
      <c r="G3295">
        <v>-15.4911138731565</v>
      </c>
      <c r="H3295">
        <v>-13.897228031153</v>
      </c>
      <c r="I3295">
        <v>-7.0886990911210797</v>
      </c>
      <c r="J3295">
        <v>-9.7106934617156799</v>
      </c>
      <c r="K3295">
        <v>33.306663872959703</v>
      </c>
      <c r="L3295">
        <v>31.027252938026098</v>
      </c>
      <c r="M3295">
        <v>25.345224531680799</v>
      </c>
      <c r="N3295">
        <v>0.251217712840416</v>
      </c>
      <c r="O3295">
        <v>35.265700483091699</v>
      </c>
      <c r="P3295">
        <v>51.463414634146297</v>
      </c>
      <c r="Q3295">
        <v>2.4989003444997999E-2</v>
      </c>
    </row>
    <row r="3296" spans="1:17" hidden="1" x14ac:dyDescent="0.3">
      <c r="A3296" t="s">
        <v>6809</v>
      </c>
      <c r="B3296" t="s">
        <v>6810</v>
      </c>
      <c r="C3296" t="str">
        <f>IFERROR(VLOOKUP(Table1[[#This Row],[Ticker]],[1]!Table2[[Symbol]:[Industry]],2,FALSE),"-")</f>
        <v>-</v>
      </c>
      <c r="D3296" t="s">
        <v>402</v>
      </c>
      <c r="E3296">
        <v>63.244680000000002</v>
      </c>
      <c r="F3296">
        <v>41.1</v>
      </c>
      <c r="G3296">
        <v>79.304550586377005</v>
      </c>
      <c r="H3296">
        <v>43.474061227415604</v>
      </c>
      <c r="I3296">
        <v>0.52219650678750495</v>
      </c>
      <c r="J3296">
        <v>27.146346768169298</v>
      </c>
      <c r="K3296">
        <v>32.8276908710397</v>
      </c>
      <c r="L3296">
        <v>31.761025699687899</v>
      </c>
      <c r="M3296">
        <v>90.920366458464699</v>
      </c>
      <c r="N3296">
        <v>2.42582781456953</v>
      </c>
      <c r="O3296">
        <v>37.104622871046203</v>
      </c>
      <c r="P3296">
        <v>109.160305343511</v>
      </c>
      <c r="Q3296">
        <v>0.14192265519142899</v>
      </c>
    </row>
    <row r="3297" spans="1:17" hidden="1" x14ac:dyDescent="0.3">
      <c r="A3297" t="s">
        <v>6811</v>
      </c>
      <c r="B3297" t="s">
        <v>6812</v>
      </c>
      <c r="C3297" t="str">
        <f>IFERROR(VLOOKUP(Table1[[#This Row],[Ticker]],[1]!Table2[[Symbol]:[Industry]],2,FALSE),"-")</f>
        <v>-</v>
      </c>
      <c r="D3297" t="s">
        <v>1479</v>
      </c>
      <c r="E3297">
        <v>63.221400000000003</v>
      </c>
      <c r="F3297">
        <v>33.99</v>
      </c>
      <c r="G3297">
        <v>45.7124270610474</v>
      </c>
      <c r="H3297">
        <v>11.3390066097394</v>
      </c>
      <c r="I3297">
        <v>26.7738200650846</v>
      </c>
      <c r="J3297">
        <v>12.031581267374399</v>
      </c>
      <c r="K3297">
        <v>31.770556110198498</v>
      </c>
      <c r="L3297">
        <v>26.8444996352111</v>
      </c>
      <c r="M3297">
        <v>58.114257397371397</v>
      </c>
      <c r="N3297">
        <v>1.0074271276267901</v>
      </c>
      <c r="O3297">
        <v>12.4742571344512</v>
      </c>
      <c r="P3297">
        <v>88.8333333333333</v>
      </c>
      <c r="Q3297">
        <v>3.2365455067987998E-2</v>
      </c>
    </row>
    <row r="3298" spans="1:17" hidden="1" x14ac:dyDescent="0.3">
      <c r="A3298" t="s">
        <v>6813</v>
      </c>
      <c r="B3298" t="s">
        <v>6814</v>
      </c>
      <c r="C3298" t="str">
        <f>IFERROR(VLOOKUP(Table1[[#This Row],[Ticker]],[1]!Table2[[Symbol]:[Industry]],2,FALSE),"-")</f>
        <v>-</v>
      </c>
      <c r="D3298" t="s">
        <v>1389</v>
      </c>
      <c r="E3298">
        <v>63.183698999999997</v>
      </c>
      <c r="F3298">
        <v>70.05</v>
      </c>
      <c r="G3298">
        <v>126.424733047743</v>
      </c>
      <c r="H3298">
        <v>-3.5936079455166601</v>
      </c>
      <c r="I3298">
        <v>-1.2096181893030999</v>
      </c>
      <c r="J3298">
        <v>-4.1482960889734901</v>
      </c>
      <c r="K3298">
        <v>70.530787725813795</v>
      </c>
      <c r="L3298">
        <v>63.711305169836699</v>
      </c>
      <c r="M3298">
        <v>57.339710487734898</v>
      </c>
      <c r="N3298">
        <v>0.345703125</v>
      </c>
      <c r="O3298">
        <v>273.30478229835802</v>
      </c>
      <c r="P3298">
        <v>184.717517951497</v>
      </c>
      <c r="Q3298">
        <v>0.14204893602377699</v>
      </c>
    </row>
    <row r="3299" spans="1:17" hidden="1" x14ac:dyDescent="0.3">
      <c r="A3299" t="s">
        <v>6815</v>
      </c>
      <c r="B3299" t="s">
        <v>6816</v>
      </c>
      <c r="C3299" t="str">
        <f>IFERROR(VLOOKUP(Table1[[#This Row],[Ticker]],[1]!Table2[[Symbol]:[Industry]],2,FALSE),"-")</f>
        <v>-</v>
      </c>
      <c r="D3299" t="s">
        <v>5353</v>
      </c>
      <c r="E3299">
        <v>63.152118719999997</v>
      </c>
      <c r="F3299">
        <v>83.7</v>
      </c>
      <c r="G3299">
        <v>-59.430849414265197</v>
      </c>
      <c r="H3299">
        <v>20.567882737713099</v>
      </c>
      <c r="I3299">
        <v>-50.051243390277797</v>
      </c>
      <c r="J3299">
        <v>13.3663810147447</v>
      </c>
      <c r="K3299">
        <v>80.178895069034397</v>
      </c>
      <c r="L3299">
        <v>100.10049903848</v>
      </c>
      <c r="M3299">
        <v>80.197177644028201</v>
      </c>
      <c r="N3299">
        <v>0.195251937984496</v>
      </c>
      <c r="O3299">
        <v>91.1589008363201</v>
      </c>
      <c r="P3299">
        <v>32.857142857142797</v>
      </c>
      <c r="Q3299">
        <v>2.4466106591288998E-2</v>
      </c>
    </row>
    <row r="3300" spans="1:17" hidden="1" x14ac:dyDescent="0.3">
      <c r="A3300" t="s">
        <v>6817</v>
      </c>
      <c r="B3300" t="s">
        <v>6818</v>
      </c>
      <c r="C3300" t="str">
        <f>IFERROR(VLOOKUP(Table1[[#This Row],[Ticker]],[1]!Table2[[Symbol]:[Industry]],2,FALSE),"-")</f>
        <v>-</v>
      </c>
      <c r="D3300" t="s">
        <v>262</v>
      </c>
      <c r="E3300">
        <v>63.112184685000003</v>
      </c>
      <c r="F3300">
        <v>132.55000000000001</v>
      </c>
      <c r="G3300">
        <v>67.862025672459794</v>
      </c>
      <c r="H3300">
        <v>16.0839504646911</v>
      </c>
      <c r="I3300">
        <v>-4.1423854305217001</v>
      </c>
      <c r="J3300">
        <v>-6.5359084765858801</v>
      </c>
      <c r="K3300">
        <v>124.295718264315</v>
      </c>
      <c r="L3300">
        <v>110.86013054434299</v>
      </c>
      <c r="M3300">
        <v>45.686152224509598</v>
      </c>
      <c r="N3300">
        <v>0.34860192834652998</v>
      </c>
      <c r="O3300">
        <v>22.8215767634854</v>
      </c>
      <c r="P3300">
        <v>130.121527777777</v>
      </c>
      <c r="Q3300">
        <v>9.1439173884761998E-2</v>
      </c>
    </row>
    <row r="3301" spans="1:17" hidden="1" x14ac:dyDescent="0.3">
      <c r="A3301" t="s">
        <v>6819</v>
      </c>
      <c r="B3301" t="s">
        <v>6820</v>
      </c>
      <c r="C3301" t="str">
        <f>IFERROR(VLOOKUP(Table1[[#This Row],[Ticker]],[1]!Table2[[Symbol]:[Industry]],2,FALSE),"-")</f>
        <v>-</v>
      </c>
      <c r="D3301" t="s">
        <v>1539</v>
      </c>
      <c r="E3301">
        <v>62.955100000000002</v>
      </c>
      <c r="F3301">
        <v>1027</v>
      </c>
      <c r="G3301">
        <v>27.756277164289699</v>
      </c>
      <c r="H3301">
        <v>51.7709095428946</v>
      </c>
      <c r="I3301">
        <v>126.692995404859</v>
      </c>
      <c r="J3301">
        <v>-6.7665188977274902</v>
      </c>
      <c r="K3301">
        <v>731.65102875303603</v>
      </c>
      <c r="L3301">
        <v>579.09804179740604</v>
      </c>
      <c r="M3301">
        <v>76.864506928641603</v>
      </c>
      <c r="N3301">
        <v>1.0633027522935701</v>
      </c>
      <c r="O3301">
        <v>1.3826679649464599</v>
      </c>
      <c r="P3301">
        <v>185.277777777777</v>
      </c>
    </row>
    <row r="3302" spans="1:17" hidden="1" x14ac:dyDescent="0.3">
      <c r="A3302" t="s">
        <v>6821</v>
      </c>
      <c r="B3302" t="s">
        <v>6822</v>
      </c>
      <c r="C3302" t="str">
        <f>IFERROR(VLOOKUP(Table1[[#This Row],[Ticker]],[1]!Table2[[Symbol]:[Industry]],2,FALSE),"-")</f>
        <v>-</v>
      </c>
      <c r="D3302" t="s">
        <v>1616</v>
      </c>
      <c r="E3302">
        <v>62.947499999999998</v>
      </c>
      <c r="F3302">
        <v>11.99</v>
      </c>
      <c r="G3302">
        <v>-31.4156890756894</v>
      </c>
      <c r="H3302">
        <v>-13.4548438444884</v>
      </c>
      <c r="I3302">
        <v>-30.0682768629603</v>
      </c>
      <c r="J3302">
        <v>2.1885485080202298</v>
      </c>
      <c r="K3302">
        <v>13.8485561499472</v>
      </c>
      <c r="L3302">
        <v>14.764588952540899</v>
      </c>
      <c r="M3302">
        <v>34.840635832206601</v>
      </c>
      <c r="N3302">
        <v>0.29646345827965798</v>
      </c>
      <c r="O3302">
        <v>69.307756463719699</v>
      </c>
      <c r="P3302">
        <v>9</v>
      </c>
      <c r="Q3302">
        <v>-5.6871353529076997E-2</v>
      </c>
    </row>
    <row r="3303" spans="1:17" hidden="1" x14ac:dyDescent="0.3">
      <c r="A3303" t="s">
        <v>6823</v>
      </c>
      <c r="B3303" t="s">
        <v>6824</v>
      </c>
      <c r="C3303" t="str">
        <f>IFERROR(VLOOKUP(Table1[[#This Row],[Ticker]],[1]!Table2[[Symbol]:[Industry]],2,FALSE),"-")</f>
        <v>-</v>
      </c>
      <c r="D3303" t="s">
        <v>359</v>
      </c>
      <c r="E3303">
        <v>62.792670000000001</v>
      </c>
      <c r="F3303">
        <v>150.6</v>
      </c>
      <c r="G3303">
        <v>-42.854021654881301</v>
      </c>
      <c r="H3303">
        <v>10.378919527010799</v>
      </c>
      <c r="I3303">
        <v>-19.7092798952241</v>
      </c>
      <c r="J3303">
        <v>13.079393086459101</v>
      </c>
      <c r="K3303">
        <v>135.37160910664099</v>
      </c>
      <c r="L3303">
        <v>141.580159212128</v>
      </c>
      <c r="M3303">
        <v>81.788295876217504</v>
      </c>
      <c r="N3303">
        <v>1.59468438538205</v>
      </c>
      <c r="O3303">
        <v>39.442231075697201</v>
      </c>
      <c r="P3303">
        <v>29.771650150797001</v>
      </c>
    </row>
    <row r="3304" spans="1:17" hidden="1" x14ac:dyDescent="0.3">
      <c r="A3304" t="s">
        <v>6825</v>
      </c>
      <c r="B3304" t="s">
        <v>6826</v>
      </c>
      <c r="C3304" t="str">
        <f>IFERROR(VLOOKUP(Table1[[#This Row],[Ticker]],[1]!Table2[[Symbol]:[Industry]],2,FALSE),"-")</f>
        <v>-</v>
      </c>
      <c r="D3304" t="s">
        <v>72</v>
      </c>
      <c r="E3304">
        <v>62.784657500000002</v>
      </c>
      <c r="F3304">
        <v>148.55000000000001</v>
      </c>
      <c r="G3304">
        <v>138.81850821989499</v>
      </c>
      <c r="H3304">
        <v>17.325208920436701</v>
      </c>
      <c r="I3304">
        <v>-20.0887245377087</v>
      </c>
      <c r="J3304">
        <v>19.5285188993169</v>
      </c>
      <c r="K3304">
        <v>130.929570417375</v>
      </c>
      <c r="L3304">
        <v>116.113285225025</v>
      </c>
      <c r="M3304">
        <v>84.711211690373901</v>
      </c>
      <c r="N3304">
        <v>1.6016917231125001</v>
      </c>
      <c r="O3304">
        <v>33.120161561763602</v>
      </c>
      <c r="P3304">
        <v>168.67426297703</v>
      </c>
      <c r="Q3304">
        <v>0.29361996749806302</v>
      </c>
    </row>
    <row r="3305" spans="1:17" hidden="1" x14ac:dyDescent="0.3">
      <c r="A3305" t="s">
        <v>6827</v>
      </c>
      <c r="B3305" t="s">
        <v>6828</v>
      </c>
      <c r="C3305" t="str">
        <f>IFERROR(VLOOKUP(Table1[[#This Row],[Ticker]],[1]!Table2[[Symbol]:[Industry]],2,FALSE),"-")</f>
        <v>-</v>
      </c>
      <c r="D3305" t="s">
        <v>139</v>
      </c>
      <c r="E3305">
        <v>62.741870658000003</v>
      </c>
      <c r="F3305">
        <v>86.34</v>
      </c>
      <c r="G3305">
        <v>-33.332557440197498</v>
      </c>
      <c r="H3305">
        <v>-4.0493617216963704</v>
      </c>
      <c r="I3305">
        <v>-24.6887115731781</v>
      </c>
      <c r="J3305">
        <v>-3.5846314927002001</v>
      </c>
      <c r="K3305">
        <v>91.591596935735495</v>
      </c>
      <c r="L3305">
        <v>102.546172855622</v>
      </c>
      <c r="M3305">
        <v>37.563310523872403</v>
      </c>
      <c r="N3305">
        <v>1.47710304573785</v>
      </c>
      <c r="O3305">
        <v>86.472087097521396</v>
      </c>
      <c r="P3305">
        <v>2.16542421015264</v>
      </c>
      <c r="Q3305">
        <v>-3.7874431887965E-2</v>
      </c>
    </row>
    <row r="3306" spans="1:17" hidden="1" x14ac:dyDescent="0.3">
      <c r="A3306" t="s">
        <v>6829</v>
      </c>
      <c r="B3306" t="s">
        <v>6830</v>
      </c>
      <c r="C3306" t="str">
        <f>IFERROR(VLOOKUP(Table1[[#This Row],[Ticker]],[1]!Table2[[Symbol]:[Industry]],2,FALSE),"-")</f>
        <v>-</v>
      </c>
      <c r="D3306" t="s">
        <v>632</v>
      </c>
      <c r="E3306">
        <v>62.719541938999903</v>
      </c>
      <c r="F3306">
        <v>22.39</v>
      </c>
      <c r="G3306">
        <v>339.536278785842</v>
      </c>
      <c r="H3306">
        <v>83.646406448150103</v>
      </c>
      <c r="I3306">
        <v>222.98121493145899</v>
      </c>
      <c r="J3306">
        <v>6.8861866696471896</v>
      </c>
      <c r="K3306">
        <v>13.144752108924701</v>
      </c>
      <c r="L3306">
        <v>7.1209648278373203</v>
      </c>
      <c r="M3306">
        <v>100</v>
      </c>
      <c r="N3306">
        <v>2.32920577691283</v>
      </c>
      <c r="O3306">
        <v>0</v>
      </c>
      <c r="P3306">
        <v>369.39203354297598</v>
      </c>
    </row>
    <row r="3307" spans="1:17" hidden="1" x14ac:dyDescent="0.3">
      <c r="A3307" t="s">
        <v>6831</v>
      </c>
      <c r="B3307" t="s">
        <v>6832</v>
      </c>
      <c r="C3307" t="str">
        <f>IFERROR(VLOOKUP(Table1[[#This Row],[Ticker]],[1]!Table2[[Symbol]:[Industry]],2,FALSE),"-")</f>
        <v>-</v>
      </c>
      <c r="D3307" t="s">
        <v>118</v>
      </c>
      <c r="E3307">
        <v>62.58</v>
      </c>
      <c r="F3307">
        <v>298</v>
      </c>
      <c r="G3307">
        <v>-66.786971688351301</v>
      </c>
      <c r="H3307">
        <v>4.3359986797421302</v>
      </c>
      <c r="I3307">
        <v>-29.923166211302402</v>
      </c>
      <c r="J3307">
        <v>0.46323273308164198</v>
      </c>
      <c r="K3307">
        <v>288.90977432008498</v>
      </c>
      <c r="L3307">
        <v>366.94710463899099</v>
      </c>
      <c r="M3307">
        <v>67.963102228245802</v>
      </c>
      <c r="N3307">
        <v>0.91071428571428503</v>
      </c>
      <c r="O3307">
        <v>67.785234899328799</v>
      </c>
      <c r="P3307">
        <v>21.113594797805298</v>
      </c>
    </row>
    <row r="3308" spans="1:17" hidden="1" x14ac:dyDescent="0.3">
      <c r="A3308" t="s">
        <v>6833</v>
      </c>
      <c r="B3308" t="s">
        <v>6834</v>
      </c>
      <c r="C3308" t="str">
        <f>IFERROR(VLOOKUP(Table1[[#This Row],[Ticker]],[1]!Table2[[Symbol]:[Industry]],2,FALSE),"-")</f>
        <v>-</v>
      </c>
      <c r="D3308" t="s">
        <v>21</v>
      </c>
      <c r="E3308">
        <v>62.345384000000003</v>
      </c>
      <c r="F3308">
        <v>43.6</v>
      </c>
      <c r="G3308">
        <v>-72.487333704502802</v>
      </c>
      <c r="H3308">
        <v>-0.50282022856071495</v>
      </c>
      <c r="I3308">
        <v>-37.979435848549002</v>
      </c>
      <c r="J3308">
        <v>-1.05750837201755</v>
      </c>
      <c r="K3308">
        <v>43.966329291966801</v>
      </c>
      <c r="M3308">
        <v>52.638121264122603</v>
      </c>
      <c r="N3308">
        <v>0.99818181818181795</v>
      </c>
      <c r="O3308">
        <v>85.321100917431096</v>
      </c>
      <c r="P3308">
        <v>9</v>
      </c>
    </row>
    <row r="3309" spans="1:17" hidden="1" x14ac:dyDescent="0.3">
      <c r="A3309" t="s">
        <v>6835</v>
      </c>
      <c r="B3309" t="s">
        <v>6836</v>
      </c>
      <c r="C3309" t="str">
        <f>IFERROR(VLOOKUP(Table1[[#This Row],[Ticker]],[1]!Table2[[Symbol]:[Industry]],2,FALSE),"-")</f>
        <v>-</v>
      </c>
      <c r="D3309" t="s">
        <v>1603</v>
      </c>
      <c r="E3309">
        <v>62.284833200000001</v>
      </c>
      <c r="F3309">
        <v>4</v>
      </c>
      <c r="G3309">
        <v>83.739423905413304</v>
      </c>
      <c r="H3309">
        <v>-4.3335873905320801</v>
      </c>
      <c r="I3309">
        <v>4.9461148344491299</v>
      </c>
      <c r="J3309">
        <v>-5.5768675175449296</v>
      </c>
      <c r="K3309">
        <v>3.85276063110752</v>
      </c>
      <c r="L3309">
        <v>3.2998672418083999</v>
      </c>
      <c r="M3309">
        <v>33.016025960872902</v>
      </c>
      <c r="N3309">
        <v>0.46512814606313901</v>
      </c>
      <c r="O3309">
        <v>19.999999999999901</v>
      </c>
      <c r="Q3309">
        <v>0.129418266713236</v>
      </c>
    </row>
    <row r="3310" spans="1:17" hidden="1" x14ac:dyDescent="0.3">
      <c r="A3310" t="s">
        <v>6837</v>
      </c>
      <c r="B3310" t="s">
        <v>6838</v>
      </c>
      <c r="C3310" t="str">
        <f>IFERROR(VLOOKUP(Table1[[#This Row],[Ticker]],[1]!Table2[[Symbol]:[Industry]],2,FALSE),"-")</f>
        <v>-</v>
      </c>
      <c r="D3310" t="s">
        <v>368</v>
      </c>
      <c r="E3310">
        <v>62.137734012000003</v>
      </c>
      <c r="F3310">
        <v>36.909999999999997</v>
      </c>
      <c r="G3310">
        <v>18.974890404155801</v>
      </c>
      <c r="H3310">
        <v>17.5779595469584</v>
      </c>
      <c r="I3310">
        <v>-23.546354617099599</v>
      </c>
      <c r="J3310">
        <v>-9.2588789000101492</v>
      </c>
      <c r="K3310">
        <v>33.747167452868901</v>
      </c>
      <c r="L3310">
        <v>32.706937949512003</v>
      </c>
      <c r="M3310">
        <v>61.623272872905702</v>
      </c>
      <c r="N3310">
        <v>4.3281540895528297</v>
      </c>
      <c r="O3310">
        <v>31.129775128691399</v>
      </c>
      <c r="P3310">
        <v>56.067653276955497</v>
      </c>
      <c r="Q3310">
        <v>7.7103085107627006E-2</v>
      </c>
    </row>
    <row r="3311" spans="1:17" hidden="1" x14ac:dyDescent="0.3">
      <c r="A3311" t="s">
        <v>6839</v>
      </c>
      <c r="B3311" t="s">
        <v>6840</v>
      </c>
      <c r="C3311" t="str">
        <f>IFERROR(VLOOKUP(Table1[[#This Row],[Ticker]],[1]!Table2[[Symbol]:[Industry]],2,FALSE),"-")</f>
        <v>-</v>
      </c>
      <c r="D3311" t="s">
        <v>2879</v>
      </c>
      <c r="E3311">
        <v>61.978000000000002</v>
      </c>
      <c r="F3311">
        <v>221.35</v>
      </c>
      <c r="G3311">
        <v>15.7692452428655</v>
      </c>
      <c r="H3311">
        <v>-0.30543060561518198</v>
      </c>
      <c r="I3311">
        <v>34.865722677586298</v>
      </c>
      <c r="J3311">
        <v>4.1387110215630196</v>
      </c>
      <c r="K3311">
        <v>225.633624451043</v>
      </c>
      <c r="M3311">
        <v>39.659689959956097</v>
      </c>
      <c r="N3311">
        <v>0.553378378378378</v>
      </c>
      <c r="O3311">
        <v>26.722385362548</v>
      </c>
      <c r="P3311">
        <v>115.951219512195</v>
      </c>
    </row>
    <row r="3312" spans="1:17" hidden="1" x14ac:dyDescent="0.3">
      <c r="A3312" t="s">
        <v>6841</v>
      </c>
      <c r="B3312" t="s">
        <v>6842</v>
      </c>
      <c r="C3312" t="str">
        <f>IFERROR(VLOOKUP(Table1[[#This Row],[Ticker]],[1]!Table2[[Symbol]:[Industry]],2,FALSE),"-")</f>
        <v>-</v>
      </c>
      <c r="D3312" t="s">
        <v>46</v>
      </c>
      <c r="E3312">
        <v>61.946381133000003</v>
      </c>
      <c r="F3312">
        <v>59.99</v>
      </c>
      <c r="G3312">
        <v>79.859911641146994</v>
      </c>
      <c r="H3312">
        <v>8.2257990625695907</v>
      </c>
      <c r="I3312">
        <v>41.662132782573799</v>
      </c>
      <c r="J3312">
        <v>7.8770887341428999</v>
      </c>
      <c r="K3312">
        <v>53.148694412237703</v>
      </c>
      <c r="L3312">
        <v>46.551352526113</v>
      </c>
      <c r="M3312">
        <v>79.804334948799294</v>
      </c>
      <c r="N3312">
        <v>0.52860710520461496</v>
      </c>
      <c r="O3312">
        <v>37.8896482747124</v>
      </c>
      <c r="P3312">
        <v>120.08165410554</v>
      </c>
      <c r="Q3312">
        <v>0.15586078032777301</v>
      </c>
    </row>
    <row r="3313" spans="1:17" hidden="1" x14ac:dyDescent="0.3">
      <c r="A3313" t="s">
        <v>6843</v>
      </c>
      <c r="B3313" t="s">
        <v>6844</v>
      </c>
      <c r="C3313" t="str">
        <f>IFERROR(VLOOKUP(Table1[[#This Row],[Ticker]],[1]!Table2[[Symbol]:[Industry]],2,FALSE),"-")</f>
        <v>-</v>
      </c>
      <c r="D3313" t="s">
        <v>359</v>
      </c>
      <c r="E3313">
        <v>61.868760000000002</v>
      </c>
      <c r="F3313">
        <v>5.41</v>
      </c>
      <c r="G3313">
        <v>-78.769824634377002</v>
      </c>
      <c r="H3313">
        <v>-1.6472119007599499</v>
      </c>
      <c r="I3313">
        <v>-15.7475389711591</v>
      </c>
      <c r="J3313">
        <v>0.39108975882358099</v>
      </c>
      <c r="K3313">
        <v>5.54394879547002</v>
      </c>
      <c r="L3313">
        <v>6.3166502360420198</v>
      </c>
      <c r="M3313">
        <v>49.409322455563597</v>
      </c>
      <c r="N3313">
        <v>0.81732002622993305</v>
      </c>
      <c r="O3313">
        <v>124.399260628465</v>
      </c>
      <c r="P3313">
        <v>34.5771144278607</v>
      </c>
      <c r="Q3313">
        <v>5.8227606247267999E-2</v>
      </c>
    </row>
    <row r="3314" spans="1:17" hidden="1" x14ac:dyDescent="0.3">
      <c r="A3314" t="s">
        <v>6845</v>
      </c>
      <c r="B3314" t="s">
        <v>6846</v>
      </c>
      <c r="C3314" t="str">
        <f>IFERROR(VLOOKUP(Table1[[#This Row],[Ticker]],[1]!Table2[[Symbol]:[Industry]],2,FALSE),"-")</f>
        <v>-</v>
      </c>
      <c r="D3314" t="s">
        <v>735</v>
      </c>
      <c r="E3314">
        <v>61.847916599999998</v>
      </c>
      <c r="F3314">
        <v>122.7</v>
      </c>
      <c r="G3314">
        <v>5.1425948962928096</v>
      </c>
      <c r="H3314">
        <v>10.179186693313101</v>
      </c>
      <c r="I3314">
        <v>26.572608791850399</v>
      </c>
      <c r="J3314">
        <v>11.9224747608028</v>
      </c>
      <c r="K3314">
        <v>109.19065514189801</v>
      </c>
      <c r="L3314">
        <v>102.165043910367</v>
      </c>
      <c r="M3314">
        <v>73.491819241178305</v>
      </c>
      <c r="N3314">
        <v>1.6794677585429401</v>
      </c>
      <c r="O3314">
        <v>11.1654441727791</v>
      </c>
      <c r="P3314">
        <v>65.587044534412897</v>
      </c>
      <c r="Q3314">
        <v>2.8754734492795E-2</v>
      </c>
    </row>
    <row r="3315" spans="1:17" hidden="1" x14ac:dyDescent="0.3">
      <c r="A3315" t="s">
        <v>6847</v>
      </c>
      <c r="B3315" t="s">
        <v>6848</v>
      </c>
      <c r="C3315" t="str">
        <f>IFERROR(VLOOKUP(Table1[[#This Row],[Ticker]],[1]!Table2[[Symbol]:[Industry]],2,FALSE),"-")</f>
        <v>-</v>
      </c>
      <c r="D3315" t="s">
        <v>632</v>
      </c>
      <c r="E3315">
        <v>61.812292071999998</v>
      </c>
      <c r="F3315">
        <v>35.24</v>
      </c>
      <c r="G3315">
        <v>-21.757595247931899</v>
      </c>
      <c r="H3315">
        <v>-4.7908868570812899</v>
      </c>
      <c r="I3315">
        <v>-21.4528859880445</v>
      </c>
      <c r="J3315">
        <v>0.61636121903640395</v>
      </c>
      <c r="K3315">
        <v>35.175449015184199</v>
      </c>
      <c r="L3315">
        <v>36.192387782119098</v>
      </c>
      <c r="M3315">
        <v>47.237813424920198</v>
      </c>
      <c r="N3315">
        <v>0.75539687030061198</v>
      </c>
      <c r="O3315">
        <v>78.774120317820604</v>
      </c>
      <c r="P3315">
        <v>19.7417601087325</v>
      </c>
      <c r="Q3315">
        <v>6.4520850753030004E-2</v>
      </c>
    </row>
    <row r="3316" spans="1:17" hidden="1" x14ac:dyDescent="0.3">
      <c r="A3316" t="s">
        <v>6849</v>
      </c>
      <c r="B3316" t="s">
        <v>6850</v>
      </c>
      <c r="C3316" t="str">
        <f>IFERROR(VLOOKUP(Table1[[#This Row],[Ticker]],[1]!Table2[[Symbol]:[Industry]],2,FALSE),"-")</f>
        <v>-</v>
      </c>
      <c r="D3316" t="s">
        <v>473</v>
      </c>
      <c r="E3316">
        <v>61.763733602999999</v>
      </c>
      <c r="F3316">
        <v>12.87</v>
      </c>
      <c r="G3316">
        <v>68.755356353976595</v>
      </c>
      <c r="H3316">
        <v>53.920397656724198</v>
      </c>
      <c r="I3316">
        <v>40.5133417252054</v>
      </c>
      <c r="J3316">
        <v>9.8982740809446899</v>
      </c>
      <c r="K3316">
        <v>9.4970837493802502</v>
      </c>
      <c r="L3316">
        <v>8.4842965314243308</v>
      </c>
      <c r="M3316">
        <v>96.2464125788063</v>
      </c>
      <c r="N3316">
        <v>2.09592131668124</v>
      </c>
      <c r="O3316">
        <v>3.7296037296037299</v>
      </c>
      <c r="P3316">
        <v>125.78947368420999</v>
      </c>
      <c r="Q3316">
        <v>9.6860492936932996E-2</v>
      </c>
    </row>
    <row r="3317" spans="1:17" hidden="1" x14ac:dyDescent="0.3">
      <c r="A3317" t="s">
        <v>6851</v>
      </c>
      <c r="B3317" t="s">
        <v>6852</v>
      </c>
      <c r="C3317" t="str">
        <f>IFERROR(VLOOKUP(Table1[[#This Row],[Ticker]],[1]!Table2[[Symbol]:[Industry]],2,FALSE),"-")</f>
        <v>-</v>
      </c>
      <c r="D3317" t="s">
        <v>248</v>
      </c>
      <c r="E3317">
        <v>61.6271348</v>
      </c>
      <c r="F3317">
        <v>19.25</v>
      </c>
      <c r="G3317">
        <v>-59.589565902045898</v>
      </c>
      <c r="H3317">
        <v>-7.9807137423140899</v>
      </c>
      <c r="I3317">
        <v>-27.554856317620001</v>
      </c>
      <c r="J3317">
        <v>2.71543293721437</v>
      </c>
      <c r="K3317">
        <v>18.6638177083504</v>
      </c>
      <c r="L3317">
        <v>20.5073437584754</v>
      </c>
      <c r="M3317">
        <v>61.9187743334396</v>
      </c>
      <c r="N3317">
        <v>0.87326827937751295</v>
      </c>
      <c r="O3317">
        <v>72.713541574387406</v>
      </c>
      <c r="P3317">
        <v>25.868129601288899</v>
      </c>
      <c r="Q3317">
        <v>0.19496007220872799</v>
      </c>
    </row>
    <row r="3318" spans="1:17" hidden="1" x14ac:dyDescent="0.3">
      <c r="A3318" t="s">
        <v>6853</v>
      </c>
      <c r="B3318" t="s">
        <v>6854</v>
      </c>
      <c r="C3318" t="str">
        <f>IFERROR(VLOOKUP(Table1[[#This Row],[Ticker]],[1]!Table2[[Symbol]:[Industry]],2,FALSE),"-")</f>
        <v>-</v>
      </c>
      <c r="D3318" t="s">
        <v>632</v>
      </c>
      <c r="E3318">
        <v>61.554240800000002</v>
      </c>
      <c r="F3318">
        <v>2.08</v>
      </c>
      <c r="G3318">
        <v>-2.2483927939442299</v>
      </c>
      <c r="H3318">
        <v>-3.97720582911455</v>
      </c>
      <c r="I3318">
        <v>-27.802984805406801</v>
      </c>
      <c r="J3318">
        <v>-4.0818509062492403</v>
      </c>
      <c r="K3318">
        <v>2.0700414417995798</v>
      </c>
      <c r="L3318">
        <v>1.9601340802232901</v>
      </c>
      <c r="M3318">
        <v>53.0413026423414</v>
      </c>
      <c r="N3318">
        <v>0.71889220709517199</v>
      </c>
      <c r="O3318">
        <v>56.25</v>
      </c>
      <c r="P3318">
        <v>1102.31213872832</v>
      </c>
      <c r="Q3318">
        <v>6.2649481820749003E-2</v>
      </c>
    </row>
    <row r="3319" spans="1:17" hidden="1" x14ac:dyDescent="0.3">
      <c r="A3319" t="s">
        <v>6855</v>
      </c>
      <c r="B3319" t="s">
        <v>6856</v>
      </c>
      <c r="C3319" t="str">
        <f>IFERROR(VLOOKUP(Table1[[#This Row],[Ticker]],[1]!Table2[[Symbol]:[Industry]],2,FALSE),"-")</f>
        <v>-</v>
      </c>
      <c r="D3319" t="s">
        <v>262</v>
      </c>
      <c r="E3319">
        <v>61.424999999999997</v>
      </c>
      <c r="F3319">
        <v>812.5</v>
      </c>
      <c r="G3319">
        <v>59.582342701480599</v>
      </c>
      <c r="H3319">
        <v>25.092803204309099</v>
      </c>
      <c r="I3319">
        <v>-4.6557312231228298</v>
      </c>
      <c r="J3319">
        <v>20.2400599601599</v>
      </c>
      <c r="K3319">
        <v>618.67742833267505</v>
      </c>
      <c r="L3319">
        <v>579.10240237648998</v>
      </c>
      <c r="M3319">
        <v>92.349493412928297</v>
      </c>
      <c r="N3319">
        <v>0.73643410852713098</v>
      </c>
      <c r="O3319">
        <v>7.9446153846153704</v>
      </c>
      <c r="P3319">
        <v>111.450878334417</v>
      </c>
    </row>
    <row r="3320" spans="1:17" hidden="1" x14ac:dyDescent="0.3">
      <c r="A3320" t="s">
        <v>6857</v>
      </c>
      <c r="B3320" t="s">
        <v>6858</v>
      </c>
      <c r="C3320" t="str">
        <f>IFERROR(VLOOKUP(Table1[[#This Row],[Ticker]],[1]!Table2[[Symbol]:[Industry]],2,FALSE),"-")</f>
        <v>-</v>
      </c>
      <c r="D3320" t="s">
        <v>283</v>
      </c>
      <c r="E3320">
        <v>61.359000000000002</v>
      </c>
      <c r="F3320">
        <v>27.15</v>
      </c>
      <c r="G3320">
        <v>-79.484697243219699</v>
      </c>
      <c r="H3320">
        <v>-0.73646508837380298</v>
      </c>
      <c r="I3320">
        <v>-45.079524312865999</v>
      </c>
      <c r="J3320">
        <v>-1.84262382006592</v>
      </c>
      <c r="K3320">
        <v>27.6899059990069</v>
      </c>
      <c r="L3320">
        <v>35.203188507599101</v>
      </c>
      <c r="M3320">
        <v>57.682253967916097</v>
      </c>
      <c r="N3320">
        <v>0.36691236691236601</v>
      </c>
      <c r="O3320">
        <v>120.994475138121</v>
      </c>
      <c r="P3320">
        <v>8.5999999999999801</v>
      </c>
    </row>
    <row r="3321" spans="1:17" hidden="1" x14ac:dyDescent="0.3">
      <c r="A3321" t="s">
        <v>6859</v>
      </c>
      <c r="B3321" t="s">
        <v>6860</v>
      </c>
      <c r="C3321" t="str">
        <f>IFERROR(VLOOKUP(Table1[[#This Row],[Ticker]],[1]!Table2[[Symbol]:[Industry]],2,FALSE),"-")</f>
        <v>-</v>
      </c>
      <c r="D3321" t="s">
        <v>514</v>
      </c>
      <c r="E3321">
        <v>61.294080000000001</v>
      </c>
      <c r="F3321">
        <v>0.92</v>
      </c>
      <c r="G3321">
        <v>-42.2367071380867</v>
      </c>
      <c r="H3321">
        <v>-9.4743291660437094</v>
      </c>
      <c r="I3321">
        <v>-4.4656498714332002</v>
      </c>
      <c r="J3321">
        <v>0.88275981164761197</v>
      </c>
      <c r="K3321">
        <v>0.93620825861592305</v>
      </c>
      <c r="L3321">
        <v>0.92067474823858597</v>
      </c>
      <c r="M3321">
        <v>43.403329437508802</v>
      </c>
      <c r="N3321">
        <v>0.35357272386092797</v>
      </c>
      <c r="O3321">
        <v>29.347826086956498</v>
      </c>
      <c r="P3321">
        <v>104.444444444444</v>
      </c>
      <c r="Q3321">
        <v>7.3401631403439997E-3</v>
      </c>
    </row>
    <row r="3322" spans="1:17" hidden="1" x14ac:dyDescent="0.3">
      <c r="A3322" t="s">
        <v>6861</v>
      </c>
      <c r="B3322" t="s">
        <v>6862</v>
      </c>
      <c r="C3322" t="str">
        <f>IFERROR(VLOOKUP(Table1[[#This Row],[Ticker]],[1]!Table2[[Symbol]:[Industry]],2,FALSE),"-")</f>
        <v>-</v>
      </c>
      <c r="D3322" t="s">
        <v>2583</v>
      </c>
      <c r="E3322">
        <v>61.070732800000002</v>
      </c>
      <c r="F3322">
        <v>242</v>
      </c>
      <c r="G3322">
        <v>194.75859802623199</v>
      </c>
      <c r="H3322">
        <v>-8.1226112804901405</v>
      </c>
      <c r="I3322">
        <v>211.913408794286</v>
      </c>
      <c r="J3322">
        <v>-5.6389793187871504</v>
      </c>
      <c r="K3322">
        <v>261.11846429072398</v>
      </c>
      <c r="M3322">
        <v>15.462752805328099</v>
      </c>
      <c r="N3322">
        <v>0.11020776874435401</v>
      </c>
      <c r="O3322">
        <v>60.537190082644599</v>
      </c>
      <c r="P3322">
        <v>240.845070422535</v>
      </c>
    </row>
    <row r="3323" spans="1:17" hidden="1" x14ac:dyDescent="0.3">
      <c r="A3323" t="s">
        <v>6863</v>
      </c>
      <c r="B3323" t="s">
        <v>6864</v>
      </c>
      <c r="C3323" t="str">
        <f>IFERROR(VLOOKUP(Table1[[#This Row],[Ticker]],[1]!Table2[[Symbol]:[Industry]],2,FALSE),"-")</f>
        <v>-</v>
      </c>
      <c r="D3323" t="s">
        <v>72</v>
      </c>
      <c r="E3323">
        <v>60.950099999999999</v>
      </c>
      <c r="F3323">
        <v>42.18</v>
      </c>
      <c r="G3323">
        <v>13.127296090323201</v>
      </c>
      <c r="H3323">
        <v>16.756571123325301</v>
      </c>
      <c r="I3323">
        <v>7.9857512898896701</v>
      </c>
      <c r="J3323">
        <v>-3.1981299760166801</v>
      </c>
      <c r="K3323">
        <v>38.034205600985302</v>
      </c>
      <c r="L3323">
        <v>37.844885030608701</v>
      </c>
      <c r="M3323">
        <v>61.6436571072066</v>
      </c>
      <c r="N3323">
        <v>1.1175725221286399</v>
      </c>
      <c r="O3323">
        <v>7.58653390232337</v>
      </c>
      <c r="P3323">
        <v>50.642857142857103</v>
      </c>
      <c r="Q3323">
        <v>-3.8364209830055E-2</v>
      </c>
    </row>
    <row r="3324" spans="1:17" hidden="1" x14ac:dyDescent="0.3">
      <c r="A3324" t="s">
        <v>6865</v>
      </c>
      <c r="B3324" t="s">
        <v>6866</v>
      </c>
      <c r="C3324" t="str">
        <f>IFERROR(VLOOKUP(Table1[[#This Row],[Ticker]],[1]!Table2[[Symbol]:[Industry]],2,FALSE),"-")</f>
        <v>-</v>
      </c>
      <c r="D3324" t="s">
        <v>21</v>
      </c>
      <c r="E3324">
        <v>60.801322571999997</v>
      </c>
      <c r="F3324">
        <v>55.89</v>
      </c>
      <c r="G3324">
        <v>11.961043009929799</v>
      </c>
      <c r="H3324">
        <v>-0.21795981392359901</v>
      </c>
      <c r="I3324">
        <v>-26.197306781217701</v>
      </c>
      <c r="J3324">
        <v>-3.0731238817258202</v>
      </c>
      <c r="K3324">
        <v>57.431407372315597</v>
      </c>
      <c r="L3324">
        <v>56.102394353101303</v>
      </c>
      <c r="M3324">
        <v>36.508911395844002</v>
      </c>
      <c r="N3324">
        <v>0.87246147945947095</v>
      </c>
      <c r="O3324">
        <v>37.7706208624083</v>
      </c>
      <c r="P3324">
        <v>44.980544747081701</v>
      </c>
      <c r="Q3324">
        <v>6.1010127738971999E-2</v>
      </c>
    </row>
    <row r="3325" spans="1:17" hidden="1" x14ac:dyDescent="0.3">
      <c r="A3325" t="s">
        <v>6867</v>
      </c>
      <c r="B3325" t="s">
        <v>6868</v>
      </c>
      <c r="C3325" t="str">
        <f>IFERROR(VLOOKUP(Table1[[#This Row],[Ticker]],[1]!Table2[[Symbol]:[Industry]],2,FALSE),"-")</f>
        <v>-</v>
      </c>
      <c r="D3325" t="s">
        <v>412</v>
      </c>
      <c r="E3325">
        <v>60.604510500000004</v>
      </c>
      <c r="F3325">
        <v>11.17</v>
      </c>
      <c r="G3325">
        <v>34.408951125218501</v>
      </c>
      <c r="H3325">
        <v>0.614886262977551</v>
      </c>
      <c r="I3325">
        <v>-9.3706942203476196</v>
      </c>
      <c r="J3325">
        <v>2.1095820622870001</v>
      </c>
      <c r="K3325">
        <v>10.250857967145301</v>
      </c>
      <c r="L3325">
        <v>9.6732775989767799</v>
      </c>
      <c r="M3325">
        <v>52.745581848119599</v>
      </c>
      <c r="N3325">
        <v>0.66430128031213198</v>
      </c>
      <c r="O3325">
        <v>26.6786034019695</v>
      </c>
      <c r="P3325">
        <v>64.992614475627704</v>
      </c>
      <c r="Q3325">
        <v>4.5381080518824002E-2</v>
      </c>
    </row>
    <row r="3326" spans="1:17" hidden="1" x14ac:dyDescent="0.3">
      <c r="A3326" t="s">
        <v>6869</v>
      </c>
      <c r="B3326" t="s">
        <v>6870</v>
      </c>
      <c r="C3326" t="str">
        <f>IFERROR(VLOOKUP(Table1[[#This Row],[Ticker]],[1]!Table2[[Symbol]:[Industry]],2,FALSE),"-")</f>
        <v>-</v>
      </c>
      <c r="D3326" t="s">
        <v>127</v>
      </c>
      <c r="E3326">
        <v>60.585309199999998</v>
      </c>
      <c r="F3326">
        <v>82.69</v>
      </c>
      <c r="G3326">
        <v>-45.115029198618302</v>
      </c>
      <c r="H3326">
        <v>-5.1014066189978697</v>
      </c>
      <c r="I3326">
        <v>-18.7990589107246</v>
      </c>
      <c r="J3326">
        <v>-2.8992532913899001</v>
      </c>
      <c r="K3326">
        <v>84.049545085858099</v>
      </c>
      <c r="L3326">
        <v>86.412633210361307</v>
      </c>
      <c r="M3326">
        <v>45.552332581649203</v>
      </c>
      <c r="N3326">
        <v>0.76764407792725298</v>
      </c>
      <c r="O3326">
        <v>33.026968194461197</v>
      </c>
      <c r="P3326">
        <v>14.8472222222222</v>
      </c>
      <c r="Q3326">
        <v>7.0846218574186007E-2</v>
      </c>
    </row>
    <row r="3327" spans="1:17" hidden="1" x14ac:dyDescent="0.3">
      <c r="A3327" t="s">
        <v>6871</v>
      </c>
      <c r="B3327" t="s">
        <v>6872</v>
      </c>
      <c r="C3327" t="str">
        <f>IFERROR(VLOOKUP(Table1[[#This Row],[Ticker]],[1]!Table2[[Symbol]:[Industry]],2,FALSE),"-")</f>
        <v>-</v>
      </c>
      <c r="D3327" t="s">
        <v>2262</v>
      </c>
      <c r="E3327">
        <v>60.58</v>
      </c>
      <c r="F3327">
        <v>302.89999999999998</v>
      </c>
      <c r="G3327">
        <v>64.310911909532194</v>
      </c>
      <c r="H3327">
        <v>50.493901403772803</v>
      </c>
      <c r="I3327">
        <v>21.921278233141901</v>
      </c>
      <c r="J3327">
        <v>26.067753293742498</v>
      </c>
      <c r="K3327">
        <v>212.526779738177</v>
      </c>
      <c r="L3327">
        <v>197.664960494985</v>
      </c>
      <c r="M3327">
        <v>99.667860947403994</v>
      </c>
      <c r="N3327">
        <v>2.7124999999999999</v>
      </c>
      <c r="O3327">
        <v>0</v>
      </c>
      <c r="P3327">
        <v>101.731601731601</v>
      </c>
      <c r="Q3327">
        <v>0.178556671643158</v>
      </c>
    </row>
    <row r="3328" spans="1:17" hidden="1" x14ac:dyDescent="0.3">
      <c r="A3328" t="s">
        <v>6131</v>
      </c>
      <c r="B3328" t="s">
        <v>6873</v>
      </c>
      <c r="C3328" t="str">
        <f>IFERROR(VLOOKUP(Table1[[#This Row],[Ticker]],[1]!Table2[[Symbol]:[Industry]],2,FALSE),"-")</f>
        <v>-</v>
      </c>
      <c r="D3328" t="s">
        <v>113</v>
      </c>
      <c r="E3328">
        <v>60.495978813000001</v>
      </c>
      <c r="F3328">
        <v>0.82</v>
      </c>
      <c r="G3328">
        <v>-27.355754757134399</v>
      </c>
      <c r="H3328">
        <v>1.79518048124645</v>
      </c>
      <c r="I3328">
        <v>-3.3676106557469399</v>
      </c>
      <c r="J3328">
        <v>3.9036519629745601</v>
      </c>
      <c r="K3328">
        <v>0.78400223043264095</v>
      </c>
      <c r="L3328">
        <v>0.96067081830420997</v>
      </c>
      <c r="M3328">
        <v>80.176649796753395</v>
      </c>
      <c r="N3328">
        <v>0.63755608436244504</v>
      </c>
      <c r="O3328">
        <v>34.146341463414601</v>
      </c>
      <c r="P3328">
        <v>36.6666666666666</v>
      </c>
      <c r="Q3328">
        <v>-0.134764233724357</v>
      </c>
    </row>
    <row r="3329" spans="1:17" hidden="1" x14ac:dyDescent="0.3">
      <c r="A3329" t="s">
        <v>6874</v>
      </c>
      <c r="B3329" t="s">
        <v>6875</v>
      </c>
      <c r="C3329" t="str">
        <f>IFERROR(VLOOKUP(Table1[[#This Row],[Ticker]],[1]!Table2[[Symbol]:[Industry]],2,FALSE),"-")</f>
        <v>-</v>
      </c>
      <c r="D3329" t="s">
        <v>5878</v>
      </c>
      <c r="E3329">
        <v>60.48</v>
      </c>
      <c r="F3329">
        <v>189</v>
      </c>
      <c r="G3329">
        <v>-61.821197521713202</v>
      </c>
      <c r="H3329">
        <v>-15.4443532447729</v>
      </c>
      <c r="I3329">
        <v>-38.100588749293401</v>
      </c>
      <c r="J3329">
        <v>-4.98725179445898</v>
      </c>
      <c r="K3329">
        <v>198.96336978343999</v>
      </c>
      <c r="L3329">
        <v>220.985149689791</v>
      </c>
      <c r="M3329">
        <v>39.155198705534197</v>
      </c>
      <c r="N3329">
        <v>0.80249541119106305</v>
      </c>
      <c r="O3329">
        <v>64.021164021163997</v>
      </c>
      <c r="P3329">
        <v>4.8252911813643804</v>
      </c>
      <c r="Q3329">
        <v>8.7430014236661996E-2</v>
      </c>
    </row>
    <row r="3330" spans="1:17" hidden="1" x14ac:dyDescent="0.3">
      <c r="A3330" t="s">
        <v>6876</v>
      </c>
      <c r="B3330" t="s">
        <v>6877</v>
      </c>
      <c r="C3330" t="str">
        <f>IFERROR(VLOOKUP(Table1[[#This Row],[Ticker]],[1]!Table2[[Symbol]:[Industry]],2,FALSE),"-")</f>
        <v>-</v>
      </c>
      <c r="D3330" t="s">
        <v>561</v>
      </c>
      <c r="E3330">
        <v>60.435504000000002</v>
      </c>
      <c r="F3330">
        <v>59.2</v>
      </c>
      <c r="G3330">
        <v>83.477578576198894</v>
      </c>
      <c r="H3330">
        <v>1.96715674464778</v>
      </c>
      <c r="I3330">
        <v>28.217884861193401</v>
      </c>
      <c r="J3330">
        <v>4.85998912317815</v>
      </c>
      <c r="K3330">
        <v>57.780617184119301</v>
      </c>
      <c r="L3330">
        <v>47.638543388905298</v>
      </c>
      <c r="M3330">
        <v>52.617292065610698</v>
      </c>
      <c r="N3330">
        <v>0.30656306668748201</v>
      </c>
      <c r="O3330">
        <v>33.192567567567501</v>
      </c>
      <c r="P3330">
        <v>119.259259259259</v>
      </c>
      <c r="Q3330">
        <v>7.1146726662006998E-2</v>
      </c>
    </row>
    <row r="3331" spans="1:17" hidden="1" x14ac:dyDescent="0.3">
      <c r="A3331" t="s">
        <v>6878</v>
      </c>
      <c r="B3331" t="s">
        <v>6879</v>
      </c>
      <c r="C3331" t="str">
        <f>IFERROR(VLOOKUP(Table1[[#This Row],[Ticker]],[1]!Table2[[Symbol]:[Industry]],2,FALSE),"-")</f>
        <v>-</v>
      </c>
      <c r="D3331" t="s">
        <v>368</v>
      </c>
      <c r="E3331">
        <v>60.434373119999997</v>
      </c>
      <c r="F3331">
        <v>1.06</v>
      </c>
      <c r="G3331">
        <v>-37.681841713656098</v>
      </c>
      <c r="I3331">
        <v>-20.527030945602</v>
      </c>
      <c r="K3331">
        <v>1.0740579266511801</v>
      </c>
      <c r="L3331">
        <v>1.7681056445472201</v>
      </c>
      <c r="M3331">
        <v>4.5782334131322697</v>
      </c>
      <c r="N3331">
        <v>0.79135719145655503</v>
      </c>
      <c r="O3331">
        <v>36.792452830188601</v>
      </c>
      <c r="P3331">
        <v>41.3333333333333</v>
      </c>
      <c r="Q3331">
        <v>-4.9493861384649E-2</v>
      </c>
    </row>
    <row r="3332" spans="1:17" hidden="1" x14ac:dyDescent="0.3">
      <c r="A3332" t="s">
        <v>6880</v>
      </c>
      <c r="B3332" t="s">
        <v>6881</v>
      </c>
      <c r="C3332" t="str">
        <f>IFERROR(VLOOKUP(Table1[[#This Row],[Ticker]],[1]!Table2[[Symbol]:[Industry]],2,FALSE),"-")</f>
        <v>-</v>
      </c>
      <c r="D3332" t="s">
        <v>359</v>
      </c>
      <c r="E3332">
        <v>60.41816</v>
      </c>
      <c r="F3332">
        <v>195.25</v>
      </c>
      <c r="G3332">
        <v>80.0904818020053</v>
      </c>
      <c r="H3332">
        <v>-1.07633436941955</v>
      </c>
      <c r="I3332">
        <v>23.7897935152888</v>
      </c>
      <c r="J3332">
        <v>0.118796222811557</v>
      </c>
      <c r="K3332">
        <v>179.15886728309499</v>
      </c>
      <c r="L3332">
        <v>147.81234208342201</v>
      </c>
      <c r="M3332">
        <v>65.141947643712101</v>
      </c>
      <c r="N3332">
        <v>0.49163531985323899</v>
      </c>
      <c r="O3332">
        <v>19.8719590268886</v>
      </c>
      <c r="P3332">
        <v>121.875</v>
      </c>
      <c r="Q3332">
        <v>0.21099337299904999</v>
      </c>
    </row>
    <row r="3333" spans="1:17" hidden="1" x14ac:dyDescent="0.3">
      <c r="A3333" t="s">
        <v>6882</v>
      </c>
      <c r="B3333" t="s">
        <v>6883</v>
      </c>
      <c r="C3333" t="str">
        <f>IFERROR(VLOOKUP(Table1[[#This Row],[Ticker]],[1]!Table2[[Symbol]:[Industry]],2,FALSE),"-")</f>
        <v>-</v>
      </c>
      <c r="E3333">
        <v>60.38</v>
      </c>
      <c r="F3333">
        <v>150.94999999999999</v>
      </c>
      <c r="G3333">
        <v>130.82503718451201</v>
      </c>
      <c r="H3333">
        <v>95.681635612709599</v>
      </c>
      <c r="I3333">
        <v>74.884491576969097</v>
      </c>
      <c r="J3333">
        <v>9.7566991752030994</v>
      </c>
      <c r="K3333">
        <v>98.319766512008997</v>
      </c>
      <c r="L3333">
        <v>83.831668278210401</v>
      </c>
      <c r="M3333">
        <v>85.751957026522106</v>
      </c>
      <c r="N3333">
        <v>5.2242900312440304</v>
      </c>
      <c r="O3333">
        <v>6.1676051672739201</v>
      </c>
      <c r="P3333">
        <v>186.97718631178699</v>
      </c>
      <c r="Q3333">
        <v>0.15292222384223</v>
      </c>
    </row>
    <row r="3334" spans="1:17" hidden="1" x14ac:dyDescent="0.3">
      <c r="A3334" t="s">
        <v>6884</v>
      </c>
      <c r="B3334" t="s">
        <v>6885</v>
      </c>
      <c r="C3334" t="str">
        <f>IFERROR(VLOOKUP(Table1[[#This Row],[Ticker]],[1]!Table2[[Symbol]:[Industry]],2,FALSE),"-")</f>
        <v>-</v>
      </c>
      <c r="D3334" t="s">
        <v>139</v>
      </c>
      <c r="E3334">
        <v>60.370699399999999</v>
      </c>
      <c r="F3334">
        <v>7.78</v>
      </c>
      <c r="G3334">
        <v>59.900342803841198</v>
      </c>
      <c r="H3334">
        <v>22.606908405602098</v>
      </c>
      <c r="I3334">
        <v>20.290509002372701</v>
      </c>
      <c r="J3334">
        <v>19.505306945160498</v>
      </c>
      <c r="K3334">
        <v>6.9242733382987502</v>
      </c>
      <c r="L3334">
        <v>5.9273307029890603</v>
      </c>
      <c r="M3334">
        <v>58.0262320693462</v>
      </c>
      <c r="N3334">
        <v>0.40616127812281699</v>
      </c>
      <c r="O3334">
        <v>13.496143958868799</v>
      </c>
      <c r="P3334">
        <v>94.5</v>
      </c>
      <c r="Q3334">
        <v>8.8962043403760002E-2</v>
      </c>
    </row>
    <row r="3335" spans="1:17" hidden="1" x14ac:dyDescent="0.3">
      <c r="A3335" t="s">
        <v>6886</v>
      </c>
      <c r="B3335" t="s">
        <v>6887</v>
      </c>
      <c r="C3335" t="str">
        <f>IFERROR(VLOOKUP(Table1[[#This Row],[Ticker]],[1]!Table2[[Symbol]:[Industry]],2,FALSE),"-")</f>
        <v>-</v>
      </c>
      <c r="D3335" t="s">
        <v>1560</v>
      </c>
      <c r="E3335">
        <v>60.354488000000003</v>
      </c>
      <c r="F3335">
        <v>32.299999999999997</v>
      </c>
      <c r="G3335">
        <v>-67.137308155192599</v>
      </c>
      <c r="H3335">
        <v>-6.6536248516874004</v>
      </c>
      <c r="I3335">
        <v>-46.376508670805102</v>
      </c>
      <c r="J3335">
        <v>-3.44499938567678</v>
      </c>
      <c r="K3335">
        <v>34.1847690725875</v>
      </c>
      <c r="L3335">
        <v>40.542915007930098</v>
      </c>
      <c r="M3335">
        <v>46.238634753431299</v>
      </c>
      <c r="N3335">
        <v>1.26321601104209</v>
      </c>
      <c r="O3335">
        <v>94.736842105263094</v>
      </c>
      <c r="P3335">
        <v>7.30897009966775</v>
      </c>
    </row>
    <row r="3336" spans="1:17" hidden="1" x14ac:dyDescent="0.3">
      <c r="A3336" t="s">
        <v>6888</v>
      </c>
      <c r="B3336" t="s">
        <v>6889</v>
      </c>
      <c r="C3336" t="str">
        <f>IFERROR(VLOOKUP(Table1[[#This Row],[Ticker]],[1]!Table2[[Symbol]:[Industry]],2,FALSE),"-")</f>
        <v>-</v>
      </c>
      <c r="D3336" t="s">
        <v>770</v>
      </c>
      <c r="E3336">
        <v>60.343452745999997</v>
      </c>
      <c r="F3336">
        <v>6.14</v>
      </c>
      <c r="G3336">
        <v>10.647677737144701</v>
      </c>
      <c r="H3336">
        <v>11.3094240129646</v>
      </c>
      <c r="I3336">
        <v>32.796686342673198</v>
      </c>
      <c r="J3336">
        <v>11.401154460477001</v>
      </c>
      <c r="K3336">
        <v>5.2368718237246803</v>
      </c>
      <c r="L3336">
        <v>4.6530402654463003</v>
      </c>
      <c r="M3336">
        <v>82.396850236037807</v>
      </c>
      <c r="N3336">
        <v>1.2600228867257699</v>
      </c>
      <c r="O3336">
        <v>1.6286644951139999</v>
      </c>
      <c r="P3336">
        <v>120.071684587813</v>
      </c>
      <c r="Q3336">
        <v>8.7211859519689003E-2</v>
      </c>
    </row>
    <row r="3337" spans="1:17" hidden="1" x14ac:dyDescent="0.3">
      <c r="A3337" t="s">
        <v>6890</v>
      </c>
      <c r="B3337" t="s">
        <v>6891</v>
      </c>
      <c r="C3337" t="str">
        <f>IFERROR(VLOOKUP(Table1[[#This Row],[Ticker]],[1]!Table2[[Symbol]:[Industry]],2,FALSE),"-")</f>
        <v>-</v>
      </c>
      <c r="D3337" t="s">
        <v>402</v>
      </c>
      <c r="E3337">
        <v>60.209471999999998</v>
      </c>
      <c r="F3337">
        <v>55.7</v>
      </c>
      <c r="G3337">
        <v>-65.163536406379393</v>
      </c>
      <c r="H3337">
        <v>-1.7142428661515701</v>
      </c>
      <c r="I3337">
        <v>-31.564745882743701</v>
      </c>
      <c r="J3337">
        <v>-3.5718549862165898</v>
      </c>
      <c r="K3337">
        <v>56.8228721341072</v>
      </c>
      <c r="L3337">
        <v>60.718463995037801</v>
      </c>
      <c r="M3337">
        <v>46.934750607536003</v>
      </c>
      <c r="N3337">
        <v>0.37603105288694799</v>
      </c>
      <c r="O3337">
        <v>56.193895870736</v>
      </c>
      <c r="P3337">
        <v>13.3265513733469</v>
      </c>
    </row>
    <row r="3338" spans="1:17" hidden="1" x14ac:dyDescent="0.3">
      <c r="A3338" t="s">
        <v>6892</v>
      </c>
      <c r="B3338" t="s">
        <v>6893</v>
      </c>
      <c r="C3338" t="str">
        <f>IFERROR(VLOOKUP(Table1[[#This Row],[Ticker]],[1]!Table2[[Symbol]:[Industry]],2,FALSE),"-")</f>
        <v>-</v>
      </c>
      <c r="D3338" t="s">
        <v>407</v>
      </c>
      <c r="E3338">
        <v>60.1554535</v>
      </c>
      <c r="F3338">
        <v>24.61</v>
      </c>
      <c r="G3338">
        <v>-55.773876370620201</v>
      </c>
      <c r="H3338">
        <v>7.3565181229908001</v>
      </c>
      <c r="I3338">
        <v>-83.507586930954503</v>
      </c>
      <c r="J3338">
        <v>-9.0089040587325098</v>
      </c>
      <c r="K3338">
        <v>28.7515973787863</v>
      </c>
      <c r="L3338">
        <v>42.5972343849525</v>
      </c>
      <c r="M3338">
        <v>27.562197302713699</v>
      </c>
      <c r="N3338">
        <v>0.161384454405849</v>
      </c>
      <c r="O3338">
        <v>281.43031288094198</v>
      </c>
      <c r="P3338">
        <v>25.05081300813</v>
      </c>
      <c r="Q3338">
        <v>0.13528202482123899</v>
      </c>
    </row>
    <row r="3339" spans="1:17" hidden="1" x14ac:dyDescent="0.3">
      <c r="A3339" t="s">
        <v>6894</v>
      </c>
      <c r="B3339" t="s">
        <v>6895</v>
      </c>
      <c r="C3339" t="str">
        <f>IFERROR(VLOOKUP(Table1[[#This Row],[Ticker]],[1]!Table2[[Symbol]:[Industry]],2,FALSE),"-")</f>
        <v>-</v>
      </c>
      <c r="D3339" t="s">
        <v>528</v>
      </c>
      <c r="E3339">
        <v>60.079324800000002</v>
      </c>
      <c r="F3339">
        <v>52.4</v>
      </c>
      <c r="G3339">
        <v>-2.1131901545015501</v>
      </c>
      <c r="H3339">
        <v>6.2311704506903096</v>
      </c>
      <c r="I3339">
        <v>-9.8550166092961806</v>
      </c>
      <c r="J3339">
        <v>5.6985374898188397</v>
      </c>
      <c r="K3339">
        <v>49.679894217938603</v>
      </c>
      <c r="L3339">
        <v>48.1551677058685</v>
      </c>
      <c r="M3339">
        <v>74.621233743942</v>
      </c>
      <c r="N3339">
        <v>1.5042954165815701</v>
      </c>
      <c r="O3339">
        <v>57.977099236641202</v>
      </c>
      <c r="P3339">
        <v>49.671522422165097</v>
      </c>
      <c r="Q3339">
        <v>0.167204463164737</v>
      </c>
    </row>
    <row r="3340" spans="1:17" hidden="1" x14ac:dyDescent="0.3">
      <c r="A3340" t="s">
        <v>6896</v>
      </c>
      <c r="B3340" t="s">
        <v>6897</v>
      </c>
      <c r="C3340" t="str">
        <f>IFERROR(VLOOKUP(Table1[[#This Row],[Ticker]],[1]!Table2[[Symbol]:[Industry]],2,FALSE),"-")</f>
        <v>-</v>
      </c>
      <c r="D3340" t="s">
        <v>669</v>
      </c>
      <c r="E3340">
        <v>59.975999999999999</v>
      </c>
      <c r="F3340">
        <v>0.98</v>
      </c>
      <c r="G3340">
        <v>-20.966865868245499</v>
      </c>
      <c r="H3340">
        <v>21.763534911626099</v>
      </c>
      <c r="I3340">
        <v>-23.610034898171101</v>
      </c>
      <c r="J3340">
        <v>-0.26022539677909001</v>
      </c>
      <c r="K3340">
        <v>0.92172695808964999</v>
      </c>
      <c r="L3340">
        <v>1.0133592740481301</v>
      </c>
      <c r="M3340">
        <v>61.9430701643359</v>
      </c>
      <c r="N3340">
        <v>0.54594111566307102</v>
      </c>
      <c r="O3340">
        <v>73.469387755102005</v>
      </c>
      <c r="P3340">
        <v>40</v>
      </c>
      <c r="Q3340">
        <v>-4.5833320541350002E-3</v>
      </c>
    </row>
    <row r="3341" spans="1:17" hidden="1" x14ac:dyDescent="0.3">
      <c r="A3341" t="s">
        <v>6898</v>
      </c>
      <c r="B3341" t="s">
        <v>6899</v>
      </c>
      <c r="C3341" t="str">
        <f>IFERROR(VLOOKUP(Table1[[#This Row],[Ticker]],[1]!Table2[[Symbol]:[Industry]],2,FALSE),"-")</f>
        <v>-</v>
      </c>
      <c r="D3341" t="s">
        <v>473</v>
      </c>
      <c r="E3341">
        <v>59.950800000000001</v>
      </c>
      <c r="F3341">
        <v>126</v>
      </c>
      <c r="G3341">
        <v>-38.252701322019902</v>
      </c>
      <c r="H3341">
        <v>-9.9525667832890399</v>
      </c>
      <c r="I3341">
        <v>-21.097890553965701</v>
      </c>
      <c r="J3341">
        <v>1.5488467681693701</v>
      </c>
      <c r="K3341">
        <v>139.65783115765501</v>
      </c>
      <c r="M3341">
        <v>34.4496526793694</v>
      </c>
      <c r="N3341">
        <v>0.60594932060227602</v>
      </c>
      <c r="O3341">
        <v>57.142857142857103</v>
      </c>
      <c r="P3341">
        <v>10.5748135146994</v>
      </c>
    </row>
    <row r="3342" spans="1:17" hidden="1" x14ac:dyDescent="0.3">
      <c r="A3342" t="s">
        <v>6900</v>
      </c>
      <c r="B3342" t="s">
        <v>6901</v>
      </c>
      <c r="C3342" t="str">
        <f>IFERROR(VLOOKUP(Table1[[#This Row],[Ticker]],[1]!Table2[[Symbol]:[Industry]],2,FALSE),"-")</f>
        <v>-</v>
      </c>
      <c r="D3342" t="s">
        <v>51</v>
      </c>
      <c r="E3342">
        <v>59.935940496000001</v>
      </c>
      <c r="F3342">
        <v>12.78</v>
      </c>
      <c r="G3342">
        <v>-35.816019657796602</v>
      </c>
      <c r="H3342">
        <v>-6.6488738474978799</v>
      </c>
      <c r="I3342">
        <v>-23.0167334627644</v>
      </c>
      <c r="J3342">
        <v>-5.45472200506482</v>
      </c>
      <c r="K3342">
        <v>13.737907376227099</v>
      </c>
      <c r="L3342">
        <v>13.8497532835736</v>
      </c>
      <c r="M3342">
        <v>34.503105555133899</v>
      </c>
      <c r="N3342">
        <v>0.343621928320679</v>
      </c>
      <c r="O3342">
        <v>54.147104851330198</v>
      </c>
      <c r="P3342">
        <v>22.5311601150527</v>
      </c>
      <c r="Q3342">
        <v>3.2142039336920003E-2</v>
      </c>
    </row>
    <row r="3343" spans="1:17" hidden="1" x14ac:dyDescent="0.3">
      <c r="A3343" t="s">
        <v>6902</v>
      </c>
      <c r="B3343" t="s">
        <v>6903</v>
      </c>
      <c r="C3343" t="str">
        <f>IFERROR(VLOOKUP(Table1[[#This Row],[Ticker]],[1]!Table2[[Symbol]:[Industry]],2,FALSE),"-")</f>
        <v>-</v>
      </c>
      <c r="D3343" t="s">
        <v>368</v>
      </c>
      <c r="E3343">
        <v>59.7408</v>
      </c>
      <c r="F3343">
        <v>63.5</v>
      </c>
      <c r="G3343">
        <v>32.340924680924303</v>
      </c>
      <c r="H3343">
        <v>1.31077900611438</v>
      </c>
      <c r="I3343">
        <v>-7.8289373829696096</v>
      </c>
      <c r="J3343">
        <v>-6.6649850075315804</v>
      </c>
      <c r="K3343">
        <v>64.285633067261401</v>
      </c>
      <c r="L3343">
        <v>60.352297794582597</v>
      </c>
      <c r="M3343">
        <v>40.759640591516103</v>
      </c>
      <c r="N3343">
        <v>0.448279839965602</v>
      </c>
      <c r="O3343">
        <v>27.165354330708599</v>
      </c>
      <c r="P3343">
        <v>90.977443609022501</v>
      </c>
      <c r="Q3343">
        <v>-8.5676612079520001E-3</v>
      </c>
    </row>
    <row r="3344" spans="1:17" hidden="1" x14ac:dyDescent="0.3">
      <c r="A3344" t="s">
        <v>6904</v>
      </c>
      <c r="B3344" t="s">
        <v>6905</v>
      </c>
      <c r="C3344" t="str">
        <f>IFERROR(VLOOKUP(Table1[[#This Row],[Ticker]],[1]!Table2[[Symbol]:[Industry]],2,FALSE),"-")</f>
        <v>-</v>
      </c>
      <c r="D3344" t="s">
        <v>359</v>
      </c>
      <c r="E3344">
        <v>59.723198400000001</v>
      </c>
      <c r="F3344">
        <v>63.6</v>
      </c>
      <c r="G3344">
        <v>8.6309082804268407</v>
      </c>
      <c r="H3344">
        <v>5.1364230853993202</v>
      </c>
      <c r="I3344">
        <v>-9.7883226298569603</v>
      </c>
      <c r="J3344">
        <v>1.7545767399530499E-2</v>
      </c>
      <c r="K3344">
        <v>60.306904303640302</v>
      </c>
      <c r="L3344">
        <v>53.417492638994901</v>
      </c>
      <c r="M3344">
        <v>51.322086196351599</v>
      </c>
      <c r="N3344">
        <v>1.1113326686606799</v>
      </c>
      <c r="O3344">
        <v>21.029874213836401</v>
      </c>
      <c r="P3344">
        <v>63.076923076923002</v>
      </c>
      <c r="Q3344">
        <v>0.10695074265049601</v>
      </c>
    </row>
    <row r="3345" spans="1:17" hidden="1" x14ac:dyDescent="0.3">
      <c r="A3345" t="s">
        <v>6906</v>
      </c>
      <c r="B3345" t="s">
        <v>6907</v>
      </c>
      <c r="C3345" t="str">
        <f>IFERROR(VLOOKUP(Table1[[#This Row],[Ticker]],[1]!Table2[[Symbol]:[Industry]],2,FALSE),"-")</f>
        <v>-</v>
      </c>
      <c r="D3345" t="s">
        <v>561</v>
      </c>
      <c r="E3345">
        <v>59.608468999999999</v>
      </c>
      <c r="F3345">
        <v>55.7</v>
      </c>
      <c r="G3345">
        <v>-49.072578542486099</v>
      </c>
      <c r="H3345">
        <v>-12.3237666756753</v>
      </c>
      <c r="I3345">
        <v>-22.862234311660899</v>
      </c>
      <c r="J3345">
        <v>7.9245330426791698</v>
      </c>
      <c r="K3345">
        <v>59.285742269506102</v>
      </c>
      <c r="L3345">
        <v>61.474318914169999</v>
      </c>
      <c r="M3345">
        <v>44.217776642173199</v>
      </c>
      <c r="N3345">
        <v>0.17499999999999999</v>
      </c>
      <c r="O3345">
        <v>36.355475763016102</v>
      </c>
      <c r="P3345">
        <v>10.9561752988047</v>
      </c>
      <c r="Q3345">
        <v>2.0606166581009E-2</v>
      </c>
    </row>
    <row r="3346" spans="1:17" hidden="1" x14ac:dyDescent="0.3">
      <c r="A3346" t="s">
        <v>6908</v>
      </c>
      <c r="B3346" t="s">
        <v>6909</v>
      </c>
      <c r="C3346" t="str">
        <f>IFERROR(VLOOKUP(Table1[[#This Row],[Ticker]],[1]!Table2[[Symbol]:[Industry]],2,FALSE),"-")</f>
        <v>-</v>
      </c>
      <c r="E3346">
        <v>59.595006053999903</v>
      </c>
      <c r="F3346">
        <v>72.77</v>
      </c>
      <c r="G3346">
        <v>48.720932359429902</v>
      </c>
      <c r="H3346">
        <v>2.9735730645007998</v>
      </c>
      <c r="I3346">
        <v>-28.9610130339594</v>
      </c>
      <c r="J3346">
        <v>11.162484428654301</v>
      </c>
      <c r="K3346">
        <v>73.858590681185206</v>
      </c>
      <c r="L3346">
        <v>68.009969407035101</v>
      </c>
      <c r="M3346">
        <v>45.1732515066509</v>
      </c>
      <c r="N3346">
        <v>0.58526168347694296</v>
      </c>
      <c r="O3346">
        <v>29.765013054830298</v>
      </c>
      <c r="P3346">
        <v>151.97368421052599</v>
      </c>
      <c r="Q3346">
        <v>0.16631507920262201</v>
      </c>
    </row>
    <row r="3347" spans="1:17" hidden="1" x14ac:dyDescent="0.3">
      <c r="A3347" t="s">
        <v>6910</v>
      </c>
      <c r="B3347" t="s">
        <v>6911</v>
      </c>
      <c r="C3347" t="str">
        <f>IFERROR(VLOOKUP(Table1[[#This Row],[Ticker]],[1]!Table2[[Symbol]:[Industry]],2,FALSE),"-")</f>
        <v>-</v>
      </c>
      <c r="D3347" t="s">
        <v>80</v>
      </c>
      <c r="E3347">
        <v>59.589779999999998</v>
      </c>
      <c r="F3347">
        <v>89.34</v>
      </c>
      <c r="G3347">
        <v>104.57090491224299</v>
      </c>
      <c r="H3347">
        <v>-8.3834620379898706</v>
      </c>
      <c r="I3347">
        <v>-43.579087122542497</v>
      </c>
      <c r="J3347">
        <v>-2.0933224782434801</v>
      </c>
      <c r="K3347">
        <v>94.305968536147702</v>
      </c>
      <c r="L3347">
        <v>89.807379793875796</v>
      </c>
      <c r="M3347">
        <v>43.262804252191899</v>
      </c>
      <c r="N3347">
        <v>0.48475560253946698</v>
      </c>
      <c r="O3347">
        <v>76.404745914483897</v>
      </c>
      <c r="P3347">
        <v>139.06877174203899</v>
      </c>
    </row>
    <row r="3348" spans="1:17" hidden="1" x14ac:dyDescent="0.3">
      <c r="A3348" t="s">
        <v>6912</v>
      </c>
      <c r="B3348" t="s">
        <v>6913</v>
      </c>
      <c r="C3348" t="str">
        <f>IFERROR(VLOOKUP(Table1[[#This Row],[Ticker]],[1]!Table2[[Symbol]:[Industry]],2,FALSE),"-")</f>
        <v>-</v>
      </c>
      <c r="D3348" t="s">
        <v>127</v>
      </c>
      <c r="E3348">
        <v>59.548631</v>
      </c>
      <c r="F3348">
        <v>4.22</v>
      </c>
      <c r="G3348">
        <v>32.451937550557801</v>
      </c>
      <c r="H3348">
        <v>-2.0474634913197998E-2</v>
      </c>
      <c r="I3348">
        <v>-18.923166211302501</v>
      </c>
      <c r="J3348">
        <v>-1.29115323183063</v>
      </c>
      <c r="K3348">
        <v>4.2352691699699898</v>
      </c>
      <c r="L3348">
        <v>4.2898142243262196</v>
      </c>
      <c r="M3348">
        <v>26.219596305989999</v>
      </c>
      <c r="N3348">
        <v>7.08863857145655E-2</v>
      </c>
      <c r="O3348">
        <v>37.440758293838797</v>
      </c>
      <c r="Q3348">
        <v>8.1860526992696997E-2</v>
      </c>
    </row>
    <row r="3349" spans="1:17" hidden="1" x14ac:dyDescent="0.3">
      <c r="A3349" t="s">
        <v>6914</v>
      </c>
      <c r="B3349" t="s">
        <v>6915</v>
      </c>
      <c r="C3349" t="str">
        <f>IFERROR(VLOOKUP(Table1[[#This Row],[Ticker]],[1]!Table2[[Symbol]:[Industry]],2,FALSE),"-")</f>
        <v>-</v>
      </c>
      <c r="D3349" t="s">
        <v>6698</v>
      </c>
      <c r="E3349">
        <v>59.445337600000002</v>
      </c>
      <c r="F3349">
        <v>40.99</v>
      </c>
      <c r="G3349">
        <v>9.5186077046133004</v>
      </c>
      <c r="H3349">
        <v>23.108765865435402</v>
      </c>
      <c r="I3349">
        <v>20.556533254092599</v>
      </c>
      <c r="J3349">
        <v>3.2404923377896102</v>
      </c>
      <c r="K3349">
        <v>36.662436777630397</v>
      </c>
      <c r="L3349">
        <v>33.881504740783797</v>
      </c>
      <c r="M3349">
        <v>59.267579604973399</v>
      </c>
      <c r="N3349">
        <v>2.5899386156776898</v>
      </c>
      <c r="O3349">
        <v>12.1737009026591</v>
      </c>
      <c r="P3349">
        <v>51.702442635085099</v>
      </c>
      <c r="Q3349">
        <v>0.13749046729461301</v>
      </c>
    </row>
    <row r="3350" spans="1:17" hidden="1" x14ac:dyDescent="0.3">
      <c r="A3350" t="s">
        <v>6916</v>
      </c>
      <c r="B3350" t="s">
        <v>6917</v>
      </c>
      <c r="C3350" t="str">
        <f>IFERROR(VLOOKUP(Table1[[#This Row],[Ticker]],[1]!Table2[[Symbol]:[Industry]],2,FALSE),"-")</f>
        <v>-</v>
      </c>
      <c r="D3350" t="s">
        <v>632</v>
      </c>
      <c r="E3350">
        <v>59.399528879999998</v>
      </c>
      <c r="F3350">
        <v>34.64</v>
      </c>
      <c r="G3350">
        <v>46.429232520219301</v>
      </c>
      <c r="H3350">
        <v>16.957636877637501</v>
      </c>
      <c r="I3350">
        <v>-8.3635945914899192</v>
      </c>
      <c r="J3350">
        <v>5.8040559858770697</v>
      </c>
      <c r="K3350">
        <v>32.744828033481099</v>
      </c>
      <c r="L3350">
        <v>29.836887677154401</v>
      </c>
      <c r="M3350">
        <v>53.913230302569197</v>
      </c>
      <c r="N3350">
        <v>1.6413010651787201</v>
      </c>
      <c r="O3350">
        <v>12.5288683602771</v>
      </c>
      <c r="P3350">
        <v>80.887728459529995</v>
      </c>
      <c r="Q3350">
        <v>4.1596770218553999E-2</v>
      </c>
    </row>
    <row r="3351" spans="1:17" hidden="1" x14ac:dyDescent="0.3">
      <c r="A3351" t="s">
        <v>6918</v>
      </c>
      <c r="B3351" t="s">
        <v>6919</v>
      </c>
      <c r="C3351" t="str">
        <f>IFERROR(VLOOKUP(Table1[[#This Row],[Ticker]],[1]!Table2[[Symbol]:[Industry]],2,FALSE),"-")</f>
        <v>-</v>
      </c>
      <c r="D3351" t="s">
        <v>431</v>
      </c>
      <c r="E3351">
        <v>59.337499999999999</v>
      </c>
      <c r="F3351">
        <v>126.25</v>
      </c>
      <c r="G3351">
        <v>-3.2893387170341502</v>
      </c>
      <c r="H3351">
        <v>-10.0276880042753</v>
      </c>
      <c r="I3351">
        <v>13.8654720510199</v>
      </c>
      <c r="J3351">
        <v>-0.39246042137312598</v>
      </c>
      <c r="K3351">
        <v>126.53899877951901</v>
      </c>
      <c r="M3351">
        <v>51.188267975817404</v>
      </c>
      <c r="N3351">
        <v>0.48348837209302298</v>
      </c>
      <c r="O3351">
        <v>38.613861386138602</v>
      </c>
      <c r="P3351">
        <v>33.668607728957099</v>
      </c>
    </row>
    <row r="3352" spans="1:17" hidden="1" x14ac:dyDescent="0.3">
      <c r="A3352" t="s">
        <v>6920</v>
      </c>
      <c r="B3352" t="s">
        <v>6921</v>
      </c>
      <c r="C3352" t="str">
        <f>IFERROR(VLOOKUP(Table1[[#This Row],[Ticker]],[1]!Table2[[Symbol]:[Industry]],2,FALSE),"-")</f>
        <v>-</v>
      </c>
      <c r="D3352" t="s">
        <v>4452</v>
      </c>
      <c r="E3352">
        <v>59.295283918999999</v>
      </c>
      <c r="F3352">
        <v>85.13</v>
      </c>
      <c r="G3352">
        <v>28.732173707843199</v>
      </c>
      <c r="H3352">
        <v>38.457135956353497</v>
      </c>
      <c r="I3352">
        <v>23.2894713463829</v>
      </c>
      <c r="J3352">
        <v>28.062608904091601</v>
      </c>
      <c r="K3352">
        <v>65.016964197385207</v>
      </c>
      <c r="L3352">
        <v>59.666536703648902</v>
      </c>
      <c r="M3352">
        <v>83.055624789910695</v>
      </c>
      <c r="N3352">
        <v>2.5811610537738798</v>
      </c>
      <c r="O3352">
        <v>6.1787853870550897</v>
      </c>
      <c r="P3352">
        <v>122.15553235908099</v>
      </c>
      <c r="Q3352">
        <v>0.14321808041658199</v>
      </c>
    </row>
    <row r="3353" spans="1:17" hidden="1" x14ac:dyDescent="0.3">
      <c r="A3353" t="s">
        <v>6922</v>
      </c>
      <c r="B3353" t="s">
        <v>6923</v>
      </c>
      <c r="C3353" t="str">
        <f>IFERROR(VLOOKUP(Table1[[#This Row],[Ticker]],[1]!Table2[[Symbol]:[Industry]],2,FALSE),"-")</f>
        <v>-</v>
      </c>
      <c r="D3353" t="s">
        <v>262</v>
      </c>
      <c r="E3353">
        <v>59.291249999999998</v>
      </c>
      <c r="F3353">
        <v>194</v>
      </c>
      <c r="G3353">
        <v>-11.9942723756034</v>
      </c>
      <c r="H3353">
        <v>-1.1464131616178499</v>
      </c>
      <c r="I3353">
        <v>-28.7182600063962</v>
      </c>
      <c r="J3353">
        <v>-4.6076828152745204</v>
      </c>
      <c r="K3353">
        <v>175.14170455230399</v>
      </c>
      <c r="L3353">
        <v>163.16857893176001</v>
      </c>
      <c r="M3353">
        <v>64.258507638982806</v>
      </c>
      <c r="N3353">
        <v>0.54187728258180901</v>
      </c>
      <c r="O3353">
        <v>29.871134020618499</v>
      </c>
      <c r="P3353">
        <v>53.602533650039597</v>
      </c>
      <c r="Q3353">
        <v>9.3296361403159001E-2</v>
      </c>
    </row>
    <row r="3354" spans="1:17" hidden="1" x14ac:dyDescent="0.3">
      <c r="A3354" t="s">
        <v>6924</v>
      </c>
      <c r="B3354" t="s">
        <v>6925</v>
      </c>
      <c r="C3354" t="str">
        <f>IFERROR(VLOOKUP(Table1[[#This Row],[Ticker]],[1]!Table2[[Symbol]:[Industry]],2,FALSE),"-")</f>
        <v>-</v>
      </c>
      <c r="D3354" t="s">
        <v>283</v>
      </c>
      <c r="E3354">
        <v>59.17217205</v>
      </c>
      <c r="F3354">
        <v>42.95</v>
      </c>
      <c r="G3354">
        <v>-28.5585849458136</v>
      </c>
      <c r="H3354">
        <v>-1.7841950068837</v>
      </c>
      <c r="I3354">
        <v>-13.0489718313076</v>
      </c>
      <c r="J3354">
        <v>-1.0553041752268599</v>
      </c>
      <c r="K3354">
        <v>43.751782229493699</v>
      </c>
      <c r="L3354">
        <v>42.482224009845297</v>
      </c>
      <c r="M3354">
        <v>54.884379708292997</v>
      </c>
      <c r="N3354">
        <v>1.03764705882352</v>
      </c>
      <c r="O3354">
        <v>15.5995343422584</v>
      </c>
      <c r="P3354">
        <v>19.3055555555555</v>
      </c>
    </row>
    <row r="3355" spans="1:17" hidden="1" x14ac:dyDescent="0.3">
      <c r="A3355" t="s">
        <v>6926</v>
      </c>
      <c r="B3355" t="s">
        <v>6927</v>
      </c>
      <c r="C3355" t="str">
        <f>IFERROR(VLOOKUP(Table1[[#This Row],[Ticker]],[1]!Table2[[Symbol]:[Industry]],2,FALSE),"-")</f>
        <v>-</v>
      </c>
      <c r="D3355" t="s">
        <v>21</v>
      </c>
      <c r="E3355">
        <v>59.130018749999998</v>
      </c>
      <c r="F3355">
        <v>57.3</v>
      </c>
      <c r="G3355">
        <v>-97.252625311899607</v>
      </c>
      <c r="H3355">
        <v>-8.7795828329840706</v>
      </c>
      <c r="I3355">
        <v>-74.411602191552703</v>
      </c>
      <c r="J3355">
        <v>-2.88831383520241</v>
      </c>
      <c r="K3355">
        <v>62.526210861086902</v>
      </c>
      <c r="L3355">
        <v>103.158095808594</v>
      </c>
      <c r="M3355">
        <v>49.9714479268887</v>
      </c>
      <c r="N3355">
        <v>1.09943883277216</v>
      </c>
      <c r="O3355">
        <v>273.12390924956298</v>
      </c>
      <c r="P3355">
        <v>13.8033763654418</v>
      </c>
    </row>
    <row r="3356" spans="1:17" hidden="1" x14ac:dyDescent="0.3">
      <c r="A3356" t="s">
        <v>6928</v>
      </c>
      <c r="B3356" t="s">
        <v>6929</v>
      </c>
      <c r="C3356" t="str">
        <f>IFERROR(VLOOKUP(Table1[[#This Row],[Ticker]],[1]!Table2[[Symbol]:[Industry]],2,FALSE),"-")</f>
        <v>-</v>
      </c>
      <c r="D3356" t="s">
        <v>72</v>
      </c>
      <c r="E3356">
        <v>59.032858275000002</v>
      </c>
      <c r="F3356">
        <v>57.63</v>
      </c>
      <c r="G3356">
        <v>-46.4065801263785</v>
      </c>
      <c r="H3356">
        <v>-6.7002563556794597</v>
      </c>
      <c r="I3356">
        <v>-28.704442021437</v>
      </c>
      <c r="J3356">
        <v>-2.8884786404487701</v>
      </c>
      <c r="K3356">
        <v>54.536537502997703</v>
      </c>
      <c r="L3356">
        <v>60.171133843120799</v>
      </c>
      <c r="M3356">
        <v>73.816115183311496</v>
      </c>
      <c r="N3356">
        <v>1.40317317317317</v>
      </c>
      <c r="O3356">
        <v>42.963734166232797</v>
      </c>
      <c r="P3356">
        <v>17.612244897959101</v>
      </c>
      <c r="Q3356">
        <v>3.7760758086661003E-2</v>
      </c>
    </row>
    <row r="3357" spans="1:17" hidden="1" x14ac:dyDescent="0.3">
      <c r="A3357" t="s">
        <v>6930</v>
      </c>
      <c r="B3357" t="s">
        <v>6931</v>
      </c>
      <c r="C3357" t="str">
        <f>IFERROR(VLOOKUP(Table1[[#This Row],[Ticker]],[1]!Table2[[Symbol]:[Industry]],2,FALSE),"-")</f>
        <v>-</v>
      </c>
      <c r="D3357" t="s">
        <v>528</v>
      </c>
      <c r="E3357">
        <v>58.9968</v>
      </c>
      <c r="F3357">
        <v>4.08</v>
      </c>
      <c r="G3357">
        <v>119.91218064689799</v>
      </c>
      <c r="H3357">
        <v>15.464652230061899</v>
      </c>
      <c r="I3357">
        <v>-27.700943989080201</v>
      </c>
      <c r="J3357">
        <v>5.3755134348360301</v>
      </c>
      <c r="K3357">
        <v>4.2364123701372902</v>
      </c>
      <c r="L3357">
        <v>3.8598162314619402</v>
      </c>
      <c r="M3357">
        <v>61.6663232948463</v>
      </c>
      <c r="N3357">
        <v>0.37810170774107399</v>
      </c>
      <c r="O3357">
        <v>102.450980392156</v>
      </c>
      <c r="P3357">
        <v>149.76793540403301</v>
      </c>
      <c r="Q3357">
        <v>0.135382275266303</v>
      </c>
    </row>
    <row r="3358" spans="1:17" hidden="1" x14ac:dyDescent="0.3">
      <c r="A3358" t="s">
        <v>6932</v>
      </c>
      <c r="B3358" t="s">
        <v>6933</v>
      </c>
      <c r="C3358" t="str">
        <f>IFERROR(VLOOKUP(Table1[[#This Row],[Ticker]],[1]!Table2[[Symbol]:[Industry]],2,FALSE),"-")</f>
        <v>-</v>
      </c>
      <c r="E3358">
        <v>58.890880000000003</v>
      </c>
      <c r="F3358">
        <v>167</v>
      </c>
      <c r="G3358">
        <v>39.087087933811397</v>
      </c>
      <c r="H3358">
        <v>-1.0060068673495299</v>
      </c>
      <c r="I3358">
        <v>-6.4330470753036302</v>
      </c>
      <c r="J3358">
        <v>2.77134676816936</v>
      </c>
      <c r="K3358">
        <v>166.896863955486</v>
      </c>
      <c r="L3358">
        <v>154.31524096897999</v>
      </c>
      <c r="M3358">
        <v>55.1906632796032</v>
      </c>
      <c r="N3358">
        <v>0.75704649042844097</v>
      </c>
      <c r="O3358">
        <v>26.137724550898199</v>
      </c>
      <c r="P3358">
        <v>84.530386740331494</v>
      </c>
      <c r="Q3358">
        <v>0.11392967527003101</v>
      </c>
    </row>
    <row r="3359" spans="1:17" hidden="1" x14ac:dyDescent="0.3">
      <c r="A3359" t="s">
        <v>6934</v>
      </c>
      <c r="B3359" t="s">
        <v>6935</v>
      </c>
      <c r="C3359" t="str">
        <f>IFERROR(VLOOKUP(Table1[[#This Row],[Ticker]],[1]!Table2[[Symbol]:[Industry]],2,FALSE),"-")</f>
        <v>-</v>
      </c>
      <c r="D3359" t="s">
        <v>632</v>
      </c>
      <c r="E3359">
        <v>58.866346</v>
      </c>
      <c r="F3359">
        <v>68.599999999999994</v>
      </c>
      <c r="G3359">
        <v>11.645895407882</v>
      </c>
      <c r="H3359">
        <v>-2.7924331066490899</v>
      </c>
      <c r="I3359">
        <v>1.1390825625294001</v>
      </c>
      <c r="J3359">
        <v>-0.82249476668712096</v>
      </c>
      <c r="K3359">
        <v>69.507886683292895</v>
      </c>
      <c r="L3359">
        <v>62.860016668821999</v>
      </c>
      <c r="M3359">
        <v>45.844310510024201</v>
      </c>
      <c r="N3359">
        <v>0.30064563407330602</v>
      </c>
      <c r="O3359">
        <v>16.6180758017492</v>
      </c>
      <c r="P3359">
        <v>64.468952289618699</v>
      </c>
      <c r="Q3359">
        <v>8.4151986230646E-2</v>
      </c>
    </row>
    <row r="3360" spans="1:17" hidden="1" x14ac:dyDescent="0.3">
      <c r="A3360" t="s">
        <v>6936</v>
      </c>
      <c r="B3360" t="s">
        <v>6937</v>
      </c>
      <c r="C3360" t="str">
        <f>IFERROR(VLOOKUP(Table1[[#This Row],[Ticker]],[1]!Table2[[Symbol]:[Industry]],2,FALSE),"-")</f>
        <v>-</v>
      </c>
      <c r="D3360" t="s">
        <v>121</v>
      </c>
      <c r="E3360">
        <v>58.801113000000001</v>
      </c>
      <c r="F3360">
        <v>153</v>
      </c>
      <c r="G3360">
        <v>-20.2961414381225</v>
      </c>
      <c r="H3360">
        <v>-4.2673604225478199</v>
      </c>
      <c r="I3360">
        <v>-3.1413306700684598</v>
      </c>
      <c r="J3360">
        <v>0.369976336275674</v>
      </c>
      <c r="K3360">
        <v>161.751319058207</v>
      </c>
      <c r="M3360">
        <v>44.5732448546852</v>
      </c>
      <c r="N3360">
        <v>0.127598221795025</v>
      </c>
      <c r="O3360">
        <v>39.738562091503198</v>
      </c>
      <c r="P3360">
        <v>22.009569377990399</v>
      </c>
    </row>
    <row r="3361" spans="1:17" hidden="1" x14ac:dyDescent="0.3">
      <c r="A3361" t="s">
        <v>6938</v>
      </c>
      <c r="B3361" t="s">
        <v>6939</v>
      </c>
      <c r="C3361" t="str">
        <f>IFERROR(VLOOKUP(Table1[[#This Row],[Ticker]],[1]!Table2[[Symbol]:[Industry]],2,FALSE),"-")</f>
        <v>-</v>
      </c>
      <c r="D3361" t="s">
        <v>193</v>
      </c>
      <c r="E3361">
        <v>58.719237919999998</v>
      </c>
      <c r="F3361">
        <v>56.8</v>
      </c>
      <c r="G3361">
        <v>-42.9391518497128</v>
      </c>
      <c r="H3361">
        <v>-3.73646508837379</v>
      </c>
      <c r="I3361">
        <v>-25.784341081658599</v>
      </c>
      <c r="J3361">
        <v>9.5659896253122199</v>
      </c>
      <c r="K3361">
        <v>57.203044352391402</v>
      </c>
      <c r="M3361">
        <v>54.9019698581792</v>
      </c>
      <c r="N3361">
        <v>0.27943661971830902</v>
      </c>
      <c r="O3361">
        <v>30.985915492957702</v>
      </c>
      <c r="P3361">
        <v>15.3299492385786</v>
      </c>
    </row>
    <row r="3362" spans="1:17" hidden="1" x14ac:dyDescent="0.3">
      <c r="A3362" t="s">
        <v>6940</v>
      </c>
      <c r="B3362" t="s">
        <v>6941</v>
      </c>
      <c r="C3362" t="str">
        <f>IFERROR(VLOOKUP(Table1[[#This Row],[Ticker]],[1]!Table2[[Symbol]:[Industry]],2,FALSE),"-")</f>
        <v>-</v>
      </c>
      <c r="D3362" t="s">
        <v>1374</v>
      </c>
      <c r="E3362">
        <v>58.562399999999997</v>
      </c>
      <c r="F3362">
        <v>78</v>
      </c>
      <c r="G3362">
        <v>-35.992938872657803</v>
      </c>
      <c r="H3362">
        <v>6.7015514405518202</v>
      </c>
      <c r="I3362">
        <v>0.34253427178928803</v>
      </c>
      <c r="J3362">
        <v>-0.25488380177882702</v>
      </c>
      <c r="K3362">
        <v>72.687567401468996</v>
      </c>
      <c r="L3362">
        <v>70.622125777911805</v>
      </c>
      <c r="M3362">
        <v>57.809011035010798</v>
      </c>
      <c r="N3362">
        <v>1.17672413793103</v>
      </c>
      <c r="O3362">
        <v>27.948717948717899</v>
      </c>
      <c r="P3362">
        <v>44.712430426716097</v>
      </c>
      <c r="Q3362">
        <v>6.4769267742893002E-2</v>
      </c>
    </row>
    <row r="3363" spans="1:17" hidden="1" x14ac:dyDescent="0.3">
      <c r="A3363" t="s">
        <v>6942</v>
      </c>
      <c r="B3363" t="s">
        <v>6943</v>
      </c>
      <c r="C3363" t="str">
        <f>IFERROR(VLOOKUP(Table1[[#This Row],[Ticker]],[1]!Table2[[Symbol]:[Industry]],2,FALSE),"-")</f>
        <v>-</v>
      </c>
      <c r="D3363" t="s">
        <v>1616</v>
      </c>
      <c r="E3363">
        <v>58.501143999999996</v>
      </c>
      <c r="F3363">
        <v>24.05</v>
      </c>
      <c r="G3363">
        <v>60.544217706034999</v>
      </c>
      <c r="H3363">
        <v>-5.7147345470857598</v>
      </c>
      <c r="I3363">
        <v>115.47742413236099</v>
      </c>
      <c r="J3363">
        <v>-1.29115323183063</v>
      </c>
      <c r="K3363">
        <v>22.847034202104901</v>
      </c>
      <c r="L3363">
        <v>17.099836058767298</v>
      </c>
      <c r="M3363">
        <v>12.643655186182</v>
      </c>
      <c r="N3363">
        <v>1.10569715142428E-2</v>
      </c>
      <c r="O3363">
        <v>11.767151767151701</v>
      </c>
      <c r="P3363">
        <v>164.00680917860299</v>
      </c>
      <c r="Q3363">
        <v>7.4265213919724002E-2</v>
      </c>
    </row>
    <row r="3364" spans="1:17" hidden="1" x14ac:dyDescent="0.3">
      <c r="A3364" t="s">
        <v>6944</v>
      </c>
      <c r="B3364" t="s">
        <v>6945</v>
      </c>
      <c r="C3364" t="str">
        <f>IFERROR(VLOOKUP(Table1[[#This Row],[Ticker]],[1]!Table2[[Symbol]:[Industry]],2,FALSE),"-")</f>
        <v>-</v>
      </c>
      <c r="D3364" t="s">
        <v>632</v>
      </c>
      <c r="E3364">
        <v>58.454250000000002</v>
      </c>
      <c r="F3364">
        <v>39.630000000000003</v>
      </c>
      <c r="G3364">
        <v>5.7705286104220699</v>
      </c>
      <c r="H3364">
        <v>-6.9864650883737998</v>
      </c>
      <c r="I3364">
        <v>-20.1723425414967</v>
      </c>
      <c r="J3364">
        <v>-0.38909137616053102</v>
      </c>
      <c r="K3364">
        <v>40.588123479481197</v>
      </c>
      <c r="L3364">
        <v>39.276467257526598</v>
      </c>
      <c r="M3364">
        <v>53.480131121883197</v>
      </c>
      <c r="N3364">
        <v>0.41103565560113497</v>
      </c>
      <c r="O3364">
        <v>34.872571284380498</v>
      </c>
      <c r="P3364">
        <v>41.535714285714299</v>
      </c>
      <c r="Q3364">
        <v>3.7135119052470002E-2</v>
      </c>
    </row>
    <row r="3365" spans="1:17" hidden="1" x14ac:dyDescent="0.3">
      <c r="A3365" t="s">
        <v>6946</v>
      </c>
      <c r="B3365" t="s">
        <v>6947</v>
      </c>
      <c r="C3365" t="str">
        <f>IFERROR(VLOOKUP(Table1[[#This Row],[Ticker]],[1]!Table2[[Symbol]:[Industry]],2,FALSE),"-")</f>
        <v>-</v>
      </c>
      <c r="D3365" t="s">
        <v>1539</v>
      </c>
      <c r="E3365">
        <v>58.440786250000002</v>
      </c>
      <c r="F3365">
        <v>201.25</v>
      </c>
      <c r="G3365">
        <v>-29.656601159922499</v>
      </c>
      <c r="H3365">
        <v>-19.812731341042099</v>
      </c>
      <c r="I3365">
        <v>-33.717427505563698</v>
      </c>
      <c r="J3365">
        <v>1.82457377113672</v>
      </c>
      <c r="K3365">
        <v>225.36778099625499</v>
      </c>
      <c r="L3365">
        <v>210.200765894098</v>
      </c>
      <c r="M3365">
        <v>38.961839727700998</v>
      </c>
      <c r="N3365">
        <v>1.3947482534329001</v>
      </c>
      <c r="O3365">
        <v>46.583850931676999</v>
      </c>
      <c r="P3365">
        <v>29.838709677419299</v>
      </c>
      <c r="Q3365">
        <v>8.1148606579657001E-2</v>
      </c>
    </row>
    <row r="3366" spans="1:17" hidden="1" x14ac:dyDescent="0.3">
      <c r="A3366" t="s">
        <v>6948</v>
      </c>
      <c r="B3366" t="s">
        <v>6949</v>
      </c>
      <c r="C3366" t="str">
        <f>IFERROR(VLOOKUP(Table1[[#This Row],[Ticker]],[1]!Table2[[Symbol]:[Industry]],2,FALSE),"-")</f>
        <v>-</v>
      </c>
      <c r="D3366" t="s">
        <v>561</v>
      </c>
      <c r="E3366">
        <v>58.40316</v>
      </c>
      <c r="F3366">
        <v>34</v>
      </c>
      <c r="G3366">
        <v>-46.928925488841699</v>
      </c>
      <c r="H3366">
        <v>26.783770378881499</v>
      </c>
      <c r="I3366">
        <v>-10.2913054348634</v>
      </c>
      <c r="J3366">
        <v>-1.17561308162844</v>
      </c>
      <c r="K3366">
        <v>28.471777181589101</v>
      </c>
      <c r="L3366">
        <v>29.1314538131764</v>
      </c>
      <c r="M3366">
        <v>73.764052633920102</v>
      </c>
      <c r="N3366">
        <v>2.5445628700412302</v>
      </c>
      <c r="O3366">
        <v>27.058823529411701</v>
      </c>
      <c r="Q3366">
        <v>6.8335915060277003E-2</v>
      </c>
    </row>
    <row r="3367" spans="1:17" hidden="1" x14ac:dyDescent="0.3">
      <c r="A3367" t="s">
        <v>6950</v>
      </c>
      <c r="B3367" t="s">
        <v>6951</v>
      </c>
      <c r="C3367" t="str">
        <f>IFERROR(VLOOKUP(Table1[[#This Row],[Ticker]],[1]!Table2[[Symbol]:[Industry]],2,FALSE),"-")</f>
        <v>-</v>
      </c>
      <c r="D3367" t="s">
        <v>561</v>
      </c>
      <c r="E3367">
        <v>58.245692544000001</v>
      </c>
      <c r="F3367">
        <v>63.18</v>
      </c>
      <c r="G3367">
        <v>-8.7052274321104406</v>
      </c>
      <c r="H3367">
        <v>3.7977476074217398</v>
      </c>
      <c r="I3367">
        <v>-4.1442429581524403</v>
      </c>
      <c r="J3367">
        <v>0.96691128429839202</v>
      </c>
      <c r="K3367">
        <v>60.861110697078303</v>
      </c>
      <c r="L3367">
        <v>59.289046396753903</v>
      </c>
      <c r="M3367">
        <v>56.522492350468603</v>
      </c>
      <c r="N3367">
        <v>0.97333470458562099</v>
      </c>
      <c r="O3367">
        <v>40.7090851535296</v>
      </c>
      <c r="P3367">
        <v>35.579399141630901</v>
      </c>
      <c r="Q3367">
        <v>-1.9308986082750002E-2</v>
      </c>
    </row>
    <row r="3368" spans="1:17" hidden="1" x14ac:dyDescent="0.3">
      <c r="A3368" t="s">
        <v>6952</v>
      </c>
      <c r="B3368" t="s">
        <v>6953</v>
      </c>
      <c r="C3368" t="str">
        <f>IFERROR(VLOOKUP(Table1[[#This Row],[Ticker]],[1]!Table2[[Symbol]:[Industry]],2,FALSE),"-")</f>
        <v>-</v>
      </c>
      <c r="D3368" t="s">
        <v>139</v>
      </c>
      <c r="E3368">
        <v>58.243425000000002</v>
      </c>
      <c r="F3368">
        <v>87.65</v>
      </c>
      <c r="G3368">
        <v>-12.6927197488831</v>
      </c>
      <c r="H3368">
        <v>1.5519716245500199</v>
      </c>
      <c r="I3368">
        <v>-10.870979564353901</v>
      </c>
      <c r="J3368">
        <v>0.64134879291996105</v>
      </c>
      <c r="M3368">
        <v>100</v>
      </c>
    </row>
    <row r="3369" spans="1:17" hidden="1" x14ac:dyDescent="0.3">
      <c r="A3369" t="s">
        <v>6954</v>
      </c>
      <c r="B3369" t="s">
        <v>6955</v>
      </c>
      <c r="C3369" t="str">
        <f>IFERROR(VLOOKUP(Table1[[#This Row],[Ticker]],[1]!Table2[[Symbol]:[Industry]],2,FALSE),"-")</f>
        <v>-</v>
      </c>
      <c r="D3369" t="s">
        <v>186</v>
      </c>
      <c r="E3369">
        <v>58.236447720000001</v>
      </c>
      <c r="F3369">
        <v>60.28</v>
      </c>
      <c r="G3369">
        <v>-23.822333473053401</v>
      </c>
      <c r="H3369">
        <v>1.08262703445663</v>
      </c>
      <c r="I3369">
        <v>-26.2408177699179</v>
      </c>
      <c r="J3369">
        <v>-5.9630282318306396</v>
      </c>
      <c r="K3369">
        <v>60.360761290166401</v>
      </c>
      <c r="L3369">
        <v>62.3166410191427</v>
      </c>
      <c r="M3369">
        <v>48.164864447108599</v>
      </c>
      <c r="N3369">
        <v>1.544584533548</v>
      </c>
      <c r="O3369">
        <v>41.008626410086201</v>
      </c>
      <c r="P3369">
        <v>10.808823529411701</v>
      </c>
      <c r="Q3369">
        <v>6.6790708241870004E-3</v>
      </c>
    </row>
    <row r="3370" spans="1:17" hidden="1" x14ac:dyDescent="0.3">
      <c r="A3370" t="s">
        <v>6956</v>
      </c>
      <c r="B3370" t="s">
        <v>6957</v>
      </c>
      <c r="C3370" t="str">
        <f>IFERROR(VLOOKUP(Table1[[#This Row],[Ticker]],[1]!Table2[[Symbol]:[Industry]],2,FALSE),"-")</f>
        <v>-</v>
      </c>
      <c r="D3370" t="s">
        <v>46</v>
      </c>
      <c r="E3370">
        <v>58.173909999999999</v>
      </c>
      <c r="F3370">
        <v>53.03</v>
      </c>
      <c r="G3370">
        <v>56.8695973555416</v>
      </c>
      <c r="H3370">
        <v>-6.6498140345096299</v>
      </c>
      <c r="I3370">
        <v>73.630749615979397</v>
      </c>
      <c r="J3370">
        <v>-0.43341264605657098</v>
      </c>
      <c r="K3370">
        <v>47.714034196129298</v>
      </c>
      <c r="L3370">
        <v>39.446280962194002</v>
      </c>
      <c r="M3370">
        <v>69.778466337953901</v>
      </c>
      <c r="N3370">
        <v>0.9</v>
      </c>
      <c r="O3370">
        <v>30.0207429756741</v>
      </c>
      <c r="P3370">
        <v>126.623931623931</v>
      </c>
      <c r="Q3370">
        <v>0.114093859686793</v>
      </c>
    </row>
    <row r="3371" spans="1:17" hidden="1" x14ac:dyDescent="0.3">
      <c r="A3371" t="s">
        <v>6958</v>
      </c>
      <c r="B3371" t="s">
        <v>6959</v>
      </c>
      <c r="C3371" t="str">
        <f>IFERROR(VLOOKUP(Table1[[#This Row],[Ticker]],[1]!Table2[[Symbol]:[Industry]],2,FALSE),"-")</f>
        <v>-</v>
      </c>
      <c r="D3371" t="s">
        <v>502</v>
      </c>
      <c r="E3371">
        <v>58.138631519999997</v>
      </c>
      <c r="F3371">
        <v>39.01</v>
      </c>
      <c r="G3371">
        <v>8.7010192081998703</v>
      </c>
      <c r="H3371">
        <v>-1.17080336124044</v>
      </c>
      <c r="I3371">
        <v>-20.609348143943301</v>
      </c>
      <c r="J3371">
        <v>-3.81741636339641</v>
      </c>
      <c r="K3371">
        <v>38.774777304809099</v>
      </c>
      <c r="L3371">
        <v>38.945930193464399</v>
      </c>
      <c r="M3371">
        <v>66.626044665128703</v>
      </c>
      <c r="N3371">
        <v>0.77558352310760204</v>
      </c>
      <c r="O3371">
        <v>43.552935144834599</v>
      </c>
      <c r="P3371">
        <v>42.893772893772798</v>
      </c>
      <c r="Q3371">
        <v>-7.5407394563053995E-2</v>
      </c>
    </row>
    <row r="3372" spans="1:17" hidden="1" x14ac:dyDescent="0.3">
      <c r="A3372" t="s">
        <v>6960</v>
      </c>
      <c r="B3372" t="s">
        <v>6961</v>
      </c>
      <c r="C3372" t="str">
        <f>IFERROR(VLOOKUP(Table1[[#This Row],[Ticker]],[1]!Table2[[Symbol]:[Industry]],2,FALSE),"-")</f>
        <v>-</v>
      </c>
      <c r="D3372" t="s">
        <v>92</v>
      </c>
      <c r="E3372">
        <v>57.975324000000001</v>
      </c>
      <c r="F3372">
        <v>2.93</v>
      </c>
      <c r="G3372">
        <v>-47.897712799092403</v>
      </c>
      <c r="H3372">
        <v>-4.6452598766474003</v>
      </c>
      <c r="I3372">
        <v>-52.288572855059599</v>
      </c>
      <c r="J3372">
        <v>-5.5119324526098499</v>
      </c>
      <c r="K3372">
        <v>3.1119176972251701</v>
      </c>
      <c r="L3372">
        <v>3.6728305497253602</v>
      </c>
      <c r="M3372">
        <v>36.371046104767899</v>
      </c>
      <c r="N3372">
        <v>0.85863391935695699</v>
      </c>
      <c r="O3372">
        <v>157.67918088737201</v>
      </c>
      <c r="P3372">
        <v>8.5185185185185208</v>
      </c>
      <c r="Q3372">
        <v>7.4248504406400004E-4</v>
      </c>
    </row>
    <row r="3373" spans="1:17" hidden="1" x14ac:dyDescent="0.3">
      <c r="A3373" t="s">
        <v>6962</v>
      </c>
      <c r="B3373" t="s">
        <v>6963</v>
      </c>
      <c r="C3373" t="str">
        <f>IFERROR(VLOOKUP(Table1[[#This Row],[Ticker]],[1]!Table2[[Symbol]:[Industry]],2,FALSE),"-")</f>
        <v>-</v>
      </c>
      <c r="D3373" t="s">
        <v>412</v>
      </c>
      <c r="E3373">
        <v>57.799467900000003</v>
      </c>
      <c r="F3373">
        <v>44.37</v>
      </c>
      <c r="G3373">
        <v>51.988507537947498</v>
      </c>
      <c r="H3373">
        <v>13.358925266009299</v>
      </c>
      <c r="I3373">
        <v>-24.839557850466399</v>
      </c>
      <c r="J3373">
        <v>14.438576497899</v>
      </c>
      <c r="K3373">
        <v>38.748393661116403</v>
      </c>
      <c r="L3373">
        <v>38.416318506742599</v>
      </c>
      <c r="M3373">
        <v>87.607568044648502</v>
      </c>
      <c r="N3373">
        <v>1.6598361356918101</v>
      </c>
      <c r="O3373">
        <v>43.002028397565901</v>
      </c>
      <c r="P3373">
        <v>92.077922077921997</v>
      </c>
      <c r="Q3373">
        <v>-7.1625812405297001E-2</v>
      </c>
    </row>
    <row r="3374" spans="1:17" hidden="1" x14ac:dyDescent="0.3">
      <c r="A3374" t="s">
        <v>6964</v>
      </c>
      <c r="B3374" t="s">
        <v>6965</v>
      </c>
      <c r="C3374" t="str">
        <f>IFERROR(VLOOKUP(Table1[[#This Row],[Ticker]],[1]!Table2[[Symbol]:[Industry]],2,FALSE),"-")</f>
        <v>-</v>
      </c>
      <c r="D3374" t="s">
        <v>1470</v>
      </c>
      <c r="E3374">
        <v>57.775680000000001</v>
      </c>
      <c r="F3374">
        <v>32.4</v>
      </c>
      <c r="G3374">
        <v>0.84210728401121304</v>
      </c>
      <c r="H3374">
        <v>12.571387587095201</v>
      </c>
      <c r="I3374">
        <v>-3.93961468394432</v>
      </c>
      <c r="J3374">
        <v>4.2428273506936298</v>
      </c>
      <c r="K3374">
        <v>31.464934462678301</v>
      </c>
      <c r="L3374">
        <v>30.521138901946799</v>
      </c>
      <c r="M3374">
        <v>59.011565312835501</v>
      </c>
      <c r="N3374">
        <v>0.97370336081985898</v>
      </c>
      <c r="O3374">
        <v>43.703703703703702</v>
      </c>
      <c r="P3374">
        <v>45.880234128770802</v>
      </c>
      <c r="Q3374">
        <v>6.7468066334959997E-2</v>
      </c>
    </row>
    <row r="3375" spans="1:17" hidden="1" x14ac:dyDescent="0.3">
      <c r="A3375" t="s">
        <v>6966</v>
      </c>
      <c r="B3375" t="s">
        <v>6967</v>
      </c>
      <c r="C3375" t="str">
        <f>IFERROR(VLOOKUP(Table1[[#This Row],[Ticker]],[1]!Table2[[Symbol]:[Industry]],2,FALSE),"-")</f>
        <v>-</v>
      </c>
      <c r="D3375" t="s">
        <v>127</v>
      </c>
      <c r="E3375">
        <v>57.57</v>
      </c>
      <c r="F3375">
        <v>5.7</v>
      </c>
      <c r="G3375">
        <v>-105.948191731924</v>
      </c>
      <c r="H3375">
        <v>-2.26707733327176</v>
      </c>
      <c r="I3375">
        <v>-42.330573618709899</v>
      </c>
      <c r="J3375">
        <v>0.28779413659041198</v>
      </c>
      <c r="K3375">
        <v>5.9357298246029302</v>
      </c>
      <c r="L3375">
        <v>8.7186769334295899</v>
      </c>
      <c r="M3375">
        <v>46.575412414714499</v>
      </c>
      <c r="N3375">
        <v>0.92416585417737596</v>
      </c>
      <c r="O3375">
        <v>346.491228070175</v>
      </c>
      <c r="P3375">
        <v>10.038610038610001</v>
      </c>
      <c r="Q3375">
        <v>0.169394027408099</v>
      </c>
    </row>
    <row r="3376" spans="1:17" hidden="1" x14ac:dyDescent="0.3">
      <c r="A3376" t="s">
        <v>6968</v>
      </c>
      <c r="B3376" t="s">
        <v>6969</v>
      </c>
      <c r="C3376" t="str">
        <f>IFERROR(VLOOKUP(Table1[[#This Row],[Ticker]],[1]!Table2[[Symbol]:[Industry]],2,FALSE),"-")</f>
        <v>-</v>
      </c>
      <c r="D3376" t="s">
        <v>2262</v>
      </c>
      <c r="E3376">
        <v>57.523564579999999</v>
      </c>
      <c r="F3376">
        <v>1.31</v>
      </c>
      <c r="G3376">
        <v>-56.927577961554299</v>
      </c>
      <c r="H3376">
        <v>-7.1194438117780399</v>
      </c>
      <c r="I3376">
        <v>-26.5167334627644</v>
      </c>
      <c r="J3376">
        <v>-1.29115323183063</v>
      </c>
      <c r="K3376">
        <v>1.35958736535317</v>
      </c>
      <c r="L3376">
        <v>1.53141908406711</v>
      </c>
      <c r="M3376">
        <v>36.131767746011299</v>
      </c>
      <c r="N3376">
        <v>0.577084479094365</v>
      </c>
      <c r="O3376">
        <v>65.648854961832001</v>
      </c>
      <c r="P3376">
        <v>13.9130434782608</v>
      </c>
      <c r="Q3376">
        <v>-0.10755812585812601</v>
      </c>
    </row>
    <row r="3377" spans="1:17" hidden="1" x14ac:dyDescent="0.3">
      <c r="A3377" t="s">
        <v>6970</v>
      </c>
      <c r="B3377" t="s">
        <v>6971</v>
      </c>
      <c r="C3377" t="str">
        <f>IFERROR(VLOOKUP(Table1[[#This Row],[Ticker]],[1]!Table2[[Symbol]:[Industry]],2,FALSE),"-")</f>
        <v>-</v>
      </c>
      <c r="D3377" t="s">
        <v>412</v>
      </c>
      <c r="E3377">
        <v>57.5183733799999</v>
      </c>
      <c r="F3377">
        <v>3.86</v>
      </c>
      <c r="G3377">
        <v>-61.050050657312603</v>
      </c>
      <c r="H3377">
        <v>-2.5267464182970798</v>
      </c>
      <c r="I3377">
        <v>-36.113642401778598</v>
      </c>
      <c r="J3377">
        <v>-1.0300566260865101</v>
      </c>
      <c r="K3377">
        <v>3.9026869889975599</v>
      </c>
      <c r="L3377">
        <v>4.8633111815690997</v>
      </c>
      <c r="M3377">
        <v>57.056365439731501</v>
      </c>
      <c r="N3377">
        <v>0.90353314206007695</v>
      </c>
      <c r="O3377">
        <v>62.953367875647601</v>
      </c>
      <c r="P3377">
        <v>18.769230769230699</v>
      </c>
      <c r="Q3377">
        <v>4.2254385328315998E-2</v>
      </c>
    </row>
    <row r="3378" spans="1:17" hidden="1" x14ac:dyDescent="0.3">
      <c r="A3378" t="s">
        <v>6972</v>
      </c>
      <c r="B3378" t="s">
        <v>6973</v>
      </c>
      <c r="C3378" t="str">
        <f>IFERROR(VLOOKUP(Table1[[#This Row],[Ticker]],[1]!Table2[[Symbol]:[Industry]],2,FALSE),"-")</f>
        <v>-</v>
      </c>
      <c r="D3378" t="s">
        <v>385</v>
      </c>
      <c r="E3378">
        <v>57.449119000000003</v>
      </c>
      <c r="F3378">
        <v>159.25</v>
      </c>
      <c r="G3378">
        <v>-11.8927917941714</v>
      </c>
      <c r="H3378">
        <v>-2.4886553261710498</v>
      </c>
      <c r="I3378">
        <v>-16.738304639878699</v>
      </c>
      <c r="J3378">
        <v>0.85588645587268797</v>
      </c>
      <c r="K3378">
        <v>155.40925980765499</v>
      </c>
      <c r="L3378">
        <v>154.06667601340499</v>
      </c>
      <c r="M3378">
        <v>58.275321289209799</v>
      </c>
      <c r="N3378">
        <v>0.75974624141826697</v>
      </c>
      <c r="O3378">
        <v>58.869701726844497</v>
      </c>
      <c r="P3378">
        <v>38.478260869565197</v>
      </c>
      <c r="Q3378">
        <v>6.9496009047058993E-2</v>
      </c>
    </row>
    <row r="3379" spans="1:17" hidden="1" x14ac:dyDescent="0.3">
      <c r="A3379" t="s">
        <v>6974</v>
      </c>
      <c r="B3379" t="s">
        <v>6975</v>
      </c>
      <c r="C3379" t="str">
        <f>IFERROR(VLOOKUP(Table1[[#This Row],[Ticker]],[1]!Table2[[Symbol]:[Industry]],2,FALSE),"-")</f>
        <v>-</v>
      </c>
      <c r="E3379">
        <v>57.439057667999997</v>
      </c>
      <c r="F3379">
        <v>9.98</v>
      </c>
      <c r="G3379">
        <v>40.016585668397497</v>
      </c>
      <c r="H3379">
        <v>20.237985297841298</v>
      </c>
      <c r="I3379">
        <v>-28.776627240657</v>
      </c>
      <c r="J3379">
        <v>2.5863977885775098</v>
      </c>
      <c r="K3379">
        <v>9.8224107923353294</v>
      </c>
      <c r="L3379">
        <v>10.274893834275501</v>
      </c>
      <c r="M3379">
        <v>65.810334884309199</v>
      </c>
      <c r="N3379">
        <v>1.2916740684557599</v>
      </c>
      <c r="O3379">
        <v>79.525718102872403</v>
      </c>
      <c r="P3379">
        <v>82.144486692015207</v>
      </c>
      <c r="Q3379">
        <v>0.107101573693765</v>
      </c>
    </row>
    <row r="3380" spans="1:17" hidden="1" x14ac:dyDescent="0.3">
      <c r="A3380" t="s">
        <v>6976</v>
      </c>
      <c r="B3380" t="s">
        <v>6977</v>
      </c>
      <c r="C3380" t="str">
        <f>IFERROR(VLOOKUP(Table1[[#This Row],[Ticker]],[1]!Table2[[Symbol]:[Industry]],2,FALSE),"-")</f>
        <v>-</v>
      </c>
      <c r="D3380" t="s">
        <v>2205</v>
      </c>
      <c r="E3380">
        <v>57.349499999999999</v>
      </c>
      <c r="F3380">
        <v>224.9</v>
      </c>
      <c r="G3380">
        <v>217.21214647743301</v>
      </c>
      <c r="H3380">
        <v>32.971400080165502</v>
      </c>
      <c r="I3380">
        <v>179.37697808884101</v>
      </c>
      <c r="J3380">
        <v>20.2752485842874</v>
      </c>
      <c r="K3380">
        <v>151.67644565429501</v>
      </c>
      <c r="L3380">
        <v>105.499143749909</v>
      </c>
      <c r="M3380">
        <v>88.717205503429099</v>
      </c>
      <c r="N3380">
        <v>2.1</v>
      </c>
      <c r="O3380">
        <v>0</v>
      </c>
      <c r="P3380">
        <v>294.56140350877098</v>
      </c>
    </row>
    <row r="3381" spans="1:17" hidden="1" x14ac:dyDescent="0.3">
      <c r="A3381" t="s">
        <v>6978</v>
      </c>
      <c r="B3381" t="s">
        <v>6979</v>
      </c>
      <c r="C3381" t="str">
        <f>IFERROR(VLOOKUP(Table1[[#This Row],[Ticker]],[1]!Table2[[Symbol]:[Industry]],2,FALSE),"-")</f>
        <v>-</v>
      </c>
      <c r="D3381" t="s">
        <v>2879</v>
      </c>
      <c r="E3381">
        <v>57.196327763999903</v>
      </c>
      <c r="F3381">
        <v>41.39</v>
      </c>
      <c r="G3381">
        <v>-54.601209302588899</v>
      </c>
      <c r="H3381">
        <v>-7.9176731420650803</v>
      </c>
      <c r="I3381">
        <v>-45.411072423481102</v>
      </c>
      <c r="J3381">
        <v>0.40002323875760898</v>
      </c>
      <c r="K3381">
        <v>43.515709176570098</v>
      </c>
      <c r="L3381">
        <v>50.588607278319003</v>
      </c>
      <c r="M3381">
        <v>46.514109263144697</v>
      </c>
      <c r="N3381">
        <v>0.296022201665124</v>
      </c>
      <c r="O3381">
        <v>99.178545542401494</v>
      </c>
      <c r="P3381">
        <v>14.940294362676999</v>
      </c>
      <c r="Q3381">
        <v>6.8824652233225994E-2</v>
      </c>
    </row>
    <row r="3382" spans="1:17" hidden="1" x14ac:dyDescent="0.3">
      <c r="A3382" t="s">
        <v>6980</v>
      </c>
      <c r="B3382" t="s">
        <v>6981</v>
      </c>
      <c r="C3382" t="str">
        <f>IFERROR(VLOOKUP(Table1[[#This Row],[Ticker]],[1]!Table2[[Symbol]:[Industry]],2,FALSE),"-")</f>
        <v>-</v>
      </c>
      <c r="D3382" t="s">
        <v>127</v>
      </c>
      <c r="E3382">
        <v>57.043555869999999</v>
      </c>
      <c r="F3382">
        <v>41.3</v>
      </c>
      <c r="G3382">
        <v>-42.632945887018202</v>
      </c>
      <c r="H3382">
        <v>5.1609708090620803</v>
      </c>
      <c r="I3382">
        <v>-25.478135118964101</v>
      </c>
      <c r="J3382">
        <v>-2.9578198984973101</v>
      </c>
      <c r="M3382">
        <v>44.481042682102903</v>
      </c>
      <c r="O3382">
        <v>18.038740920096799</v>
      </c>
      <c r="P3382">
        <v>10.427807486631</v>
      </c>
    </row>
    <row r="3383" spans="1:17" hidden="1" x14ac:dyDescent="0.3">
      <c r="A3383" t="s">
        <v>6982</v>
      </c>
      <c r="B3383" t="s">
        <v>6983</v>
      </c>
      <c r="C3383" t="str">
        <f>IFERROR(VLOOKUP(Table1[[#This Row],[Ticker]],[1]!Table2[[Symbol]:[Industry]],2,FALSE),"-")</f>
        <v>-</v>
      </c>
      <c r="D3383" t="s">
        <v>6698</v>
      </c>
      <c r="E3383">
        <v>56.916975311999998</v>
      </c>
      <c r="F3383">
        <v>47.64</v>
      </c>
      <c r="G3383">
        <v>158.871517970138</v>
      </c>
      <c r="H3383">
        <v>48.258750222630901</v>
      </c>
      <c r="I3383">
        <v>131.60674831861201</v>
      </c>
      <c r="J3383">
        <v>6.9089857535758901</v>
      </c>
      <c r="K3383">
        <v>31.419776991571499</v>
      </c>
      <c r="L3383">
        <v>21.5902061870461</v>
      </c>
      <c r="M3383">
        <v>96.369944625409303</v>
      </c>
      <c r="N3383">
        <v>0.45388959125323802</v>
      </c>
      <c r="O3383">
        <v>0</v>
      </c>
      <c r="P3383">
        <v>258.195488721804</v>
      </c>
      <c r="Q3383">
        <v>0.174183262913568</v>
      </c>
    </row>
    <row r="3384" spans="1:17" hidden="1" x14ac:dyDescent="0.3">
      <c r="A3384" t="s">
        <v>6984</v>
      </c>
      <c r="B3384" t="s">
        <v>6985</v>
      </c>
      <c r="C3384" t="str">
        <f>IFERROR(VLOOKUP(Table1[[#This Row],[Ticker]],[1]!Table2[[Symbol]:[Industry]],2,FALSE),"-")</f>
        <v>-</v>
      </c>
      <c r="D3384" t="s">
        <v>528</v>
      </c>
      <c r="E3384">
        <v>56.798764400000003</v>
      </c>
      <c r="F3384">
        <v>48.58</v>
      </c>
      <c r="G3384">
        <v>-56.693104154724701</v>
      </c>
      <c r="H3384">
        <v>11.7173867452466</v>
      </c>
      <c r="I3384">
        <v>-37.207548495684698</v>
      </c>
      <c r="J3384">
        <v>8.3297680733516906</v>
      </c>
      <c r="K3384">
        <v>43.494888822714401</v>
      </c>
      <c r="L3384">
        <v>48.040510962978402</v>
      </c>
      <c r="M3384">
        <v>78.201244176373294</v>
      </c>
      <c r="N3384">
        <v>1.28670479162458</v>
      </c>
      <c r="O3384">
        <v>65.664882667764502</v>
      </c>
      <c r="P3384">
        <v>63.074857334675997</v>
      </c>
      <c r="Q3384">
        <v>0.165747019991351</v>
      </c>
    </row>
    <row r="3385" spans="1:17" hidden="1" x14ac:dyDescent="0.3">
      <c r="A3385" t="s">
        <v>6986</v>
      </c>
      <c r="B3385" t="s">
        <v>6987</v>
      </c>
      <c r="C3385" t="str">
        <f>IFERROR(VLOOKUP(Table1[[#This Row],[Ticker]],[1]!Table2[[Symbol]:[Industry]],2,FALSE),"-")</f>
        <v>-</v>
      </c>
      <c r="D3385" t="s">
        <v>528</v>
      </c>
      <c r="E3385">
        <v>56.795639399999999</v>
      </c>
      <c r="F3385">
        <v>44.19</v>
      </c>
      <c r="G3385">
        <v>77.123167959493202</v>
      </c>
      <c r="H3385">
        <v>-3.9837960492278901</v>
      </c>
      <c r="I3385">
        <v>24.748511687436</v>
      </c>
      <c r="J3385">
        <v>-1.63479584351448</v>
      </c>
      <c r="K3385">
        <v>41.310194761956303</v>
      </c>
      <c r="L3385">
        <v>34.234509575190302</v>
      </c>
      <c r="M3385">
        <v>58.780507451756897</v>
      </c>
      <c r="N3385">
        <v>0.49870651151359002</v>
      </c>
      <c r="O3385">
        <v>16.542204118578798</v>
      </c>
      <c r="P3385">
        <v>120.06972111553701</v>
      </c>
      <c r="Q3385">
        <v>5.7132636018986001E-2</v>
      </c>
    </row>
    <row r="3386" spans="1:17" hidden="1" x14ac:dyDescent="0.3">
      <c r="A3386" t="s">
        <v>6988</v>
      </c>
      <c r="B3386" t="s">
        <v>6989</v>
      </c>
      <c r="C3386" t="str">
        <f>IFERROR(VLOOKUP(Table1[[#This Row],[Ticker]],[1]!Table2[[Symbol]:[Industry]],2,FALSE),"-")</f>
        <v>-</v>
      </c>
      <c r="D3386" t="s">
        <v>46</v>
      </c>
      <c r="E3386">
        <v>56.744880000000002</v>
      </c>
      <c r="F3386">
        <v>315.60000000000002</v>
      </c>
      <c r="G3386">
        <v>242.75345421571001</v>
      </c>
      <c r="H3386">
        <v>32.259742244116701</v>
      </c>
      <c r="I3386">
        <v>237.965722677586</v>
      </c>
      <c r="J3386">
        <v>-1.29115323183063</v>
      </c>
      <c r="K3386">
        <v>235.86680572764601</v>
      </c>
      <c r="L3386">
        <v>146.34560674069601</v>
      </c>
      <c r="M3386">
        <v>74.533344215650999</v>
      </c>
      <c r="N3386">
        <v>0.58712121212121204</v>
      </c>
      <c r="O3386">
        <v>10.6780735107731</v>
      </c>
      <c r="P3386">
        <v>330.26584867075599</v>
      </c>
    </row>
    <row r="3387" spans="1:17" hidden="1" x14ac:dyDescent="0.3">
      <c r="A3387" t="s">
        <v>6990</v>
      </c>
      <c r="B3387" t="s">
        <v>6991</v>
      </c>
      <c r="C3387" t="str">
        <f>IFERROR(VLOOKUP(Table1[[#This Row],[Ticker]],[1]!Table2[[Symbol]:[Industry]],2,FALSE),"-")</f>
        <v>-</v>
      </c>
      <c r="D3387" t="s">
        <v>669</v>
      </c>
      <c r="E3387">
        <v>56.588000000000001</v>
      </c>
      <c r="F3387">
        <v>40.42</v>
      </c>
      <c r="G3387">
        <v>34.787829764250503</v>
      </c>
      <c r="H3387">
        <v>-6.5894596437277002</v>
      </c>
      <c r="I3387">
        <v>7.3109324954802997</v>
      </c>
      <c r="J3387">
        <v>0.54933756571537395</v>
      </c>
      <c r="K3387">
        <v>40.0096994993742</v>
      </c>
      <c r="L3387">
        <v>33.574817447167902</v>
      </c>
      <c r="M3387">
        <v>44.245055967540701</v>
      </c>
      <c r="N3387">
        <v>0.319937654839762</v>
      </c>
      <c r="O3387">
        <v>23.725878278080099</v>
      </c>
      <c r="P3387">
        <v>72.735042735042697</v>
      </c>
      <c r="Q3387">
        <v>0.12525808927017601</v>
      </c>
    </row>
    <row r="3388" spans="1:17" hidden="1" x14ac:dyDescent="0.3">
      <c r="A3388" t="s">
        <v>6992</v>
      </c>
      <c r="B3388" t="s">
        <v>6993</v>
      </c>
      <c r="C3388" t="str">
        <f>IFERROR(VLOOKUP(Table1[[#This Row],[Ticker]],[1]!Table2[[Symbol]:[Industry]],2,FALSE),"-")</f>
        <v>-</v>
      </c>
      <c r="D3388" t="s">
        <v>528</v>
      </c>
      <c r="E3388">
        <v>56.525112179999901</v>
      </c>
      <c r="F3388">
        <v>16.02</v>
      </c>
      <c r="G3388">
        <v>183.00498452814099</v>
      </c>
      <c r="H3388">
        <v>24.3498271844222</v>
      </c>
      <c r="I3388">
        <v>172.225800717152</v>
      </c>
      <c r="J3388">
        <v>6.7445610538836398</v>
      </c>
      <c r="K3388">
        <v>12.0497805591651</v>
      </c>
      <c r="L3388">
        <v>8.8933578540515406</v>
      </c>
      <c r="M3388">
        <v>99.709176403480996</v>
      </c>
      <c r="N3388">
        <v>1.4133976570728299</v>
      </c>
      <c r="O3388">
        <v>0.124843945068664</v>
      </c>
      <c r="P3388">
        <v>345.28086614555502</v>
      </c>
      <c r="Q3388">
        <v>2.3660529037287999E-2</v>
      </c>
    </row>
    <row r="3389" spans="1:17" hidden="1" x14ac:dyDescent="0.3">
      <c r="A3389" t="s">
        <v>6994</v>
      </c>
      <c r="B3389" t="s">
        <v>6995</v>
      </c>
      <c r="C3389" t="str">
        <f>IFERROR(VLOOKUP(Table1[[#This Row],[Ticker]],[1]!Table2[[Symbol]:[Industry]],2,FALSE),"-")</f>
        <v>-</v>
      </c>
      <c r="D3389" t="s">
        <v>528</v>
      </c>
      <c r="E3389">
        <v>56.4912828</v>
      </c>
      <c r="F3389">
        <v>14.34</v>
      </c>
      <c r="G3389">
        <v>66.852064172906694</v>
      </c>
      <c r="H3389">
        <v>24.241312689403902</v>
      </c>
      <c r="I3389">
        <v>30.127741269883799</v>
      </c>
      <c r="J3389">
        <v>16.5629959718575</v>
      </c>
      <c r="K3389">
        <v>11.396849453806899</v>
      </c>
      <c r="L3389">
        <v>9.7189549059830593</v>
      </c>
      <c r="M3389">
        <v>87.020814572005804</v>
      </c>
      <c r="N3389">
        <v>0.51068947820748101</v>
      </c>
      <c r="O3389">
        <v>1.67364016736402</v>
      </c>
      <c r="P3389">
        <v>121.981424148606</v>
      </c>
      <c r="Q3389">
        <v>0.10371659671045499</v>
      </c>
    </row>
    <row r="3390" spans="1:17" hidden="1" x14ac:dyDescent="0.3">
      <c r="A3390" t="s">
        <v>6996</v>
      </c>
      <c r="B3390" t="s">
        <v>6997</v>
      </c>
      <c r="C3390" t="str">
        <f>IFERROR(VLOOKUP(Table1[[#This Row],[Ticker]],[1]!Table2[[Symbol]:[Industry]],2,FALSE),"-")</f>
        <v>-</v>
      </c>
      <c r="D3390" t="s">
        <v>139</v>
      </c>
      <c r="E3390">
        <v>56.357599999999998</v>
      </c>
      <c r="F3390">
        <v>52</v>
      </c>
      <c r="G3390">
        <v>22.146583740380901</v>
      </c>
      <c r="H3390">
        <v>-2.64067743690237</v>
      </c>
      <c r="I3390">
        <v>35.194391619565899</v>
      </c>
      <c r="J3390">
        <v>7.24257734914403</v>
      </c>
      <c r="K3390">
        <v>48.263106208373301</v>
      </c>
      <c r="L3390">
        <v>41.925186290039598</v>
      </c>
      <c r="M3390">
        <v>64.622124225652001</v>
      </c>
      <c r="N3390">
        <v>0.47150657757002201</v>
      </c>
      <c r="O3390">
        <v>15.749999999999901</v>
      </c>
      <c r="P3390">
        <v>85.383244206773597</v>
      </c>
      <c r="Q3390">
        <v>4.5910541620333999E-2</v>
      </c>
    </row>
    <row r="3391" spans="1:17" hidden="1" x14ac:dyDescent="0.3">
      <c r="A3391" t="s">
        <v>6998</v>
      </c>
      <c r="B3391" t="s">
        <v>6999</v>
      </c>
      <c r="C3391" t="str">
        <f>IFERROR(VLOOKUP(Table1[[#This Row],[Ticker]],[1]!Table2[[Symbol]:[Industry]],2,FALSE),"-")</f>
        <v>-</v>
      </c>
      <c r="D3391" t="s">
        <v>124</v>
      </c>
      <c r="E3391">
        <v>56.317500000000003</v>
      </c>
      <c r="F3391">
        <v>75.09</v>
      </c>
      <c r="G3391">
        <v>32.150717734774901</v>
      </c>
      <c r="H3391">
        <v>6.53470685345681</v>
      </c>
      <c r="I3391">
        <v>-4.5020967268324403</v>
      </c>
      <c r="J3391">
        <v>5.4928376850016098</v>
      </c>
      <c r="K3391">
        <v>72.090683751258197</v>
      </c>
      <c r="L3391">
        <v>65.119381967305202</v>
      </c>
      <c r="M3391">
        <v>65.247782670023796</v>
      </c>
      <c r="N3391">
        <v>0.83270805258844904</v>
      </c>
      <c r="O3391">
        <v>29.844186975629199</v>
      </c>
      <c r="P3391">
        <v>87.490636704119794</v>
      </c>
      <c r="Q3391">
        <v>9.4218661388893996E-2</v>
      </c>
    </row>
    <row r="3392" spans="1:17" hidden="1" x14ac:dyDescent="0.3">
      <c r="A3392" t="s">
        <v>7000</v>
      </c>
      <c r="B3392" t="s">
        <v>7001</v>
      </c>
      <c r="C3392" t="str">
        <f>IFERROR(VLOOKUP(Table1[[#This Row],[Ticker]],[1]!Table2[[Symbol]:[Industry]],2,FALSE),"-")</f>
        <v>-</v>
      </c>
      <c r="D3392" t="s">
        <v>2954</v>
      </c>
      <c r="E3392">
        <v>56.240250000000003</v>
      </c>
      <c r="F3392">
        <v>100.25</v>
      </c>
      <c r="G3392">
        <v>-30.7651152394908</v>
      </c>
      <c r="H3392">
        <v>-5.6979294429017298</v>
      </c>
      <c r="I3392">
        <v>-0.47660726009784798</v>
      </c>
      <c r="J3392">
        <v>-3.56950885342548</v>
      </c>
      <c r="K3392">
        <v>104.862872178204</v>
      </c>
      <c r="L3392">
        <v>98.453729564701703</v>
      </c>
      <c r="M3392">
        <v>44.404772684569402</v>
      </c>
      <c r="N3392">
        <v>0.23532797973692501</v>
      </c>
      <c r="O3392">
        <v>59.581047381546099</v>
      </c>
      <c r="P3392">
        <v>38.773532668881501</v>
      </c>
    </row>
    <row r="3393" spans="1:17" hidden="1" x14ac:dyDescent="0.3">
      <c r="A3393" t="s">
        <v>7002</v>
      </c>
      <c r="B3393" t="s">
        <v>7003</v>
      </c>
      <c r="C3393" t="str">
        <f>IFERROR(VLOOKUP(Table1[[#This Row],[Ticker]],[1]!Table2[[Symbol]:[Industry]],2,FALSE),"-")</f>
        <v>-</v>
      </c>
      <c r="D3393" t="s">
        <v>7004</v>
      </c>
      <c r="E3393">
        <v>56.106000000000002</v>
      </c>
      <c r="F3393">
        <v>93.51</v>
      </c>
      <c r="G3393">
        <v>89.651287496386701</v>
      </c>
      <c r="H3393">
        <v>0.96732110316294595</v>
      </c>
      <c r="I3393">
        <v>43.801148061128899</v>
      </c>
      <c r="J3393">
        <v>5.0549110439029397</v>
      </c>
      <c r="K3393">
        <v>93.168613681361705</v>
      </c>
      <c r="L3393">
        <v>77.476497055893603</v>
      </c>
      <c r="M3393">
        <v>61.316435333099001</v>
      </c>
      <c r="N3393">
        <v>1.0374834388033101</v>
      </c>
      <c r="O3393">
        <v>35.493530103732198</v>
      </c>
      <c r="P3393">
        <v>162.668539325842</v>
      </c>
      <c r="Q3393">
        <v>0.14195592825481901</v>
      </c>
    </row>
    <row r="3394" spans="1:17" hidden="1" x14ac:dyDescent="0.3">
      <c r="A3394" t="s">
        <v>7005</v>
      </c>
      <c r="B3394" t="s">
        <v>7006</v>
      </c>
      <c r="C3394" t="str">
        <f>IFERROR(VLOOKUP(Table1[[#This Row],[Ticker]],[1]!Table2[[Symbol]:[Industry]],2,FALSE),"-")</f>
        <v>-</v>
      </c>
      <c r="D3394" t="s">
        <v>283</v>
      </c>
      <c r="E3394">
        <v>56.08737</v>
      </c>
      <c r="F3394">
        <v>167.4</v>
      </c>
      <c r="G3394">
        <v>14.766275480446501</v>
      </c>
      <c r="H3394">
        <v>-3.9566056035962802</v>
      </c>
      <c r="I3394">
        <v>-16.3833375448915</v>
      </c>
      <c r="J3394">
        <v>-6.6447175032305701</v>
      </c>
      <c r="K3394">
        <v>168.39725895156499</v>
      </c>
      <c r="L3394">
        <v>160.48385642054399</v>
      </c>
      <c r="M3394">
        <v>47.221733385157101</v>
      </c>
      <c r="N3394">
        <v>1.5986343753334</v>
      </c>
      <c r="O3394">
        <v>37.395459976105101</v>
      </c>
      <c r="P3394">
        <v>51.836734693877503</v>
      </c>
      <c r="Q3394">
        <v>0.112911843896811</v>
      </c>
    </row>
    <row r="3395" spans="1:17" hidden="1" x14ac:dyDescent="0.3">
      <c r="A3395" t="s">
        <v>7007</v>
      </c>
      <c r="B3395" t="s">
        <v>7008</v>
      </c>
      <c r="C3395" t="str">
        <f>IFERROR(VLOOKUP(Table1[[#This Row],[Ticker]],[1]!Table2[[Symbol]:[Industry]],2,FALSE),"-")</f>
        <v>-</v>
      </c>
      <c r="D3395" t="s">
        <v>359</v>
      </c>
      <c r="E3395">
        <v>56.084789733999997</v>
      </c>
      <c r="F3395">
        <v>38.49</v>
      </c>
      <c r="G3395">
        <v>-24.367260478370898</v>
      </c>
      <c r="H3395">
        <v>-9.0896870454143706</v>
      </c>
      <c r="I3395">
        <v>-27.831191824970201</v>
      </c>
      <c r="J3395">
        <v>-0.76759302240656502</v>
      </c>
      <c r="K3395">
        <v>40.750138486868003</v>
      </c>
      <c r="L3395">
        <v>43.981663811279503</v>
      </c>
      <c r="M3395">
        <v>47.324598014290203</v>
      </c>
      <c r="N3395">
        <v>0.30771055252213902</v>
      </c>
      <c r="O3395">
        <v>54.600424583146797</v>
      </c>
      <c r="P3395">
        <v>24.049350080966299</v>
      </c>
      <c r="Q3395">
        <v>-1.417029080138E-3</v>
      </c>
    </row>
    <row r="3396" spans="1:17" hidden="1" x14ac:dyDescent="0.3">
      <c r="A3396" t="s">
        <v>7009</v>
      </c>
      <c r="B3396" t="s">
        <v>7010</v>
      </c>
      <c r="C3396" t="str">
        <f>IFERROR(VLOOKUP(Table1[[#This Row],[Ticker]],[1]!Table2[[Symbol]:[Industry]],2,FALSE),"-")</f>
        <v>-</v>
      </c>
      <c r="D3396" t="s">
        <v>80</v>
      </c>
      <c r="E3396">
        <v>55.983133023999997</v>
      </c>
      <c r="F3396">
        <v>19.04</v>
      </c>
      <c r="G3396">
        <v>124.010911909532</v>
      </c>
      <c r="H3396">
        <v>49.3936303149219</v>
      </c>
      <c r="I3396">
        <v>58.830587542451198</v>
      </c>
      <c r="J3396">
        <v>57.954476942962302</v>
      </c>
      <c r="K3396">
        <v>11.5685114929046</v>
      </c>
      <c r="L3396">
        <v>10.034923901443401</v>
      </c>
      <c r="M3396">
        <v>96.049301241315703</v>
      </c>
      <c r="N3396">
        <v>3.5311138931425301</v>
      </c>
      <c r="O3396">
        <v>0</v>
      </c>
      <c r="P3396">
        <v>209.59349593495901</v>
      </c>
      <c r="Q3396">
        <v>7.4968094684332007E-2</v>
      </c>
    </row>
    <row r="3397" spans="1:17" hidden="1" x14ac:dyDescent="0.3">
      <c r="A3397" t="s">
        <v>7011</v>
      </c>
      <c r="B3397" t="s">
        <v>7012</v>
      </c>
      <c r="C3397" t="str">
        <f>IFERROR(VLOOKUP(Table1[[#This Row],[Ticker]],[1]!Table2[[Symbol]:[Industry]],2,FALSE),"-")</f>
        <v>-</v>
      </c>
      <c r="D3397" t="s">
        <v>2805</v>
      </c>
      <c r="E3397">
        <v>55.941061940999901</v>
      </c>
      <c r="F3397">
        <v>3.21</v>
      </c>
      <c r="G3397">
        <v>6.8531060023592598</v>
      </c>
      <c r="H3397">
        <v>-8.8597143880936908</v>
      </c>
      <c r="I3397">
        <v>-48.372286674450997</v>
      </c>
      <c r="J3397">
        <v>-0.67765629931529903</v>
      </c>
      <c r="K3397">
        <v>3.40659700787395</v>
      </c>
      <c r="L3397">
        <v>3.6086330685686399</v>
      </c>
      <c r="M3397">
        <v>46.679871602767498</v>
      </c>
      <c r="N3397">
        <v>0.68369863075677095</v>
      </c>
      <c r="O3397">
        <v>112.14953271028</v>
      </c>
      <c r="P3397">
        <v>51.415094339622598</v>
      </c>
      <c r="Q3397">
        <v>2.9960975103206999E-2</v>
      </c>
    </row>
    <row r="3398" spans="1:17" hidden="1" x14ac:dyDescent="0.3">
      <c r="A3398" t="s">
        <v>7013</v>
      </c>
      <c r="B3398" t="s">
        <v>7014</v>
      </c>
      <c r="C3398" t="str">
        <f>IFERROR(VLOOKUP(Table1[[#This Row],[Ticker]],[1]!Table2[[Symbol]:[Industry]],2,FALSE),"-")</f>
        <v>-</v>
      </c>
      <c r="D3398" t="s">
        <v>262</v>
      </c>
      <c r="E3398">
        <v>55.852800000000002</v>
      </c>
      <c r="F3398">
        <v>872.7</v>
      </c>
      <c r="G3398">
        <v>-34.520382242386702</v>
      </c>
      <c r="H3398">
        <v>5.7033446445204499</v>
      </c>
      <c r="I3398">
        <v>5.7195730066453399</v>
      </c>
      <c r="J3398">
        <v>2.89939118077681</v>
      </c>
      <c r="K3398">
        <v>717.59285098757198</v>
      </c>
      <c r="L3398">
        <v>748.74302796923996</v>
      </c>
      <c r="M3398">
        <v>80.639632074922801</v>
      </c>
      <c r="N3398">
        <v>2.6941442586285702</v>
      </c>
      <c r="O3398">
        <v>5.8783086971467799</v>
      </c>
      <c r="P3398">
        <v>45.45</v>
      </c>
      <c r="Q3398">
        <v>0.123283443244234</v>
      </c>
    </row>
    <row r="3399" spans="1:17" hidden="1" x14ac:dyDescent="0.3">
      <c r="A3399" t="s">
        <v>7015</v>
      </c>
      <c r="B3399" t="s">
        <v>7016</v>
      </c>
      <c r="C3399" t="str">
        <f>IFERROR(VLOOKUP(Table1[[#This Row],[Ticker]],[1]!Table2[[Symbol]:[Industry]],2,FALSE),"-")</f>
        <v>-</v>
      </c>
      <c r="D3399" t="s">
        <v>2262</v>
      </c>
      <c r="E3399">
        <v>55.585863449999998</v>
      </c>
      <c r="F3399">
        <v>54.5</v>
      </c>
      <c r="G3399">
        <v>-11.5061347788499</v>
      </c>
      <c r="H3399">
        <v>19.466446248194298</v>
      </c>
      <c r="I3399">
        <v>-3.7009439890802698</v>
      </c>
      <c r="J3399">
        <v>-0.73764769677529196</v>
      </c>
      <c r="K3399">
        <v>52.150147291288299</v>
      </c>
      <c r="L3399">
        <v>49.707852033601199</v>
      </c>
      <c r="M3399">
        <v>40.955881966919499</v>
      </c>
      <c r="N3399">
        <v>0.39526938239158999</v>
      </c>
      <c r="O3399">
        <v>18.5321100917431</v>
      </c>
      <c r="P3399">
        <v>36.25</v>
      </c>
      <c r="Q3399">
        <v>2.0863982677242002E-2</v>
      </c>
    </row>
    <row r="3400" spans="1:17" hidden="1" x14ac:dyDescent="0.3">
      <c r="A3400" t="s">
        <v>7017</v>
      </c>
      <c r="B3400" t="s">
        <v>7018</v>
      </c>
      <c r="C3400" t="str">
        <f>IFERROR(VLOOKUP(Table1[[#This Row],[Ticker]],[1]!Table2[[Symbol]:[Industry]],2,FALSE),"-")</f>
        <v>-</v>
      </c>
      <c r="D3400" t="s">
        <v>473</v>
      </c>
      <c r="E3400">
        <v>55.525251329999897</v>
      </c>
      <c r="F3400">
        <v>5.19</v>
      </c>
      <c r="G3400">
        <v>127.07493831217199</v>
      </c>
      <c r="H3400">
        <v>20.0397906193887</v>
      </c>
      <c r="I3400">
        <v>63.829668255817701</v>
      </c>
      <c r="J3400">
        <v>-8.6466698693087398</v>
      </c>
      <c r="K3400">
        <v>4.9727430040229201</v>
      </c>
      <c r="L3400">
        <v>3.8162561003108801</v>
      </c>
      <c r="M3400">
        <v>34.448955355351004</v>
      </c>
      <c r="N3400">
        <v>0.36033536834076102</v>
      </c>
      <c r="O3400">
        <v>18.882466281310201</v>
      </c>
      <c r="P3400">
        <v>191.57303370786499</v>
      </c>
      <c r="Q3400">
        <v>0.106551114947273</v>
      </c>
    </row>
    <row r="3401" spans="1:17" hidden="1" x14ac:dyDescent="0.3">
      <c r="A3401" t="s">
        <v>7019</v>
      </c>
      <c r="B3401" t="s">
        <v>7020</v>
      </c>
      <c r="C3401" t="str">
        <f>IFERROR(VLOOKUP(Table1[[#This Row],[Ticker]],[1]!Table2[[Symbol]:[Industry]],2,FALSE),"-")</f>
        <v>-</v>
      </c>
      <c r="D3401" t="s">
        <v>139</v>
      </c>
      <c r="E3401">
        <v>55.40766</v>
      </c>
      <c r="F3401">
        <v>14.74</v>
      </c>
      <c r="G3401">
        <v>-34.203580844090901</v>
      </c>
      <c r="H3401">
        <v>-1.86603319468609</v>
      </c>
      <c r="I3401">
        <v>-15.342951915104001</v>
      </c>
      <c r="J3401">
        <v>-1.3583123990569601</v>
      </c>
      <c r="K3401">
        <v>15.0214190965154</v>
      </c>
      <c r="L3401">
        <v>16.0410349709515</v>
      </c>
      <c r="M3401">
        <v>48.909486974410498</v>
      </c>
      <c r="N3401">
        <v>0.30329545246659401</v>
      </c>
      <c r="O3401">
        <v>75.033921302577994</v>
      </c>
      <c r="P3401">
        <v>18.3935742971887</v>
      </c>
      <c r="Q3401">
        <v>-3.2172865405104001E-2</v>
      </c>
    </row>
    <row r="3402" spans="1:17" hidden="1" x14ac:dyDescent="0.3">
      <c r="A3402" t="s">
        <v>7021</v>
      </c>
      <c r="B3402" t="s">
        <v>7022</v>
      </c>
      <c r="C3402" t="str">
        <f>IFERROR(VLOOKUP(Table1[[#This Row],[Ticker]],[1]!Table2[[Symbol]:[Industry]],2,FALSE),"-")</f>
        <v>-</v>
      </c>
      <c r="D3402" t="s">
        <v>139</v>
      </c>
      <c r="E3402">
        <v>55.357694522000003</v>
      </c>
      <c r="F3402">
        <v>9.6199999999999992</v>
      </c>
      <c r="G3402">
        <v>31.824917511773101</v>
      </c>
      <c r="H3402">
        <v>38.837355307364298</v>
      </c>
      <c r="I3402">
        <v>21.8445105563742</v>
      </c>
      <c r="J3402">
        <v>19.844910176359502</v>
      </c>
      <c r="K3402">
        <v>7.0252401464727603</v>
      </c>
      <c r="L3402">
        <v>6.6400910457143301</v>
      </c>
      <c r="M3402">
        <v>94.907270590402902</v>
      </c>
      <c r="N3402">
        <v>1.6235448230698799</v>
      </c>
      <c r="O3402">
        <v>11.7463617463617</v>
      </c>
      <c r="P3402">
        <v>81.509433962264097</v>
      </c>
      <c r="Q3402">
        <v>2.4125180690432999E-2</v>
      </c>
    </row>
    <row r="3403" spans="1:17" hidden="1" x14ac:dyDescent="0.3">
      <c r="A3403" t="s">
        <v>7023</v>
      </c>
      <c r="B3403" t="s">
        <v>7024</v>
      </c>
      <c r="C3403" t="str">
        <f>IFERROR(VLOOKUP(Table1[[#This Row],[Ticker]],[1]!Table2[[Symbol]:[Industry]],2,FALSE),"-")</f>
        <v>-</v>
      </c>
      <c r="D3403" t="s">
        <v>2205</v>
      </c>
      <c r="E3403">
        <v>55.2864</v>
      </c>
      <c r="F3403">
        <v>156</v>
      </c>
      <c r="G3403">
        <v>237.20306877227699</v>
      </c>
      <c r="H3403">
        <v>50.719845591237799</v>
      </c>
      <c r="I3403">
        <v>155.80163776651301</v>
      </c>
      <c r="J3403">
        <v>2.0201050463150501</v>
      </c>
      <c r="K3403">
        <v>107.260421757137</v>
      </c>
      <c r="L3403">
        <v>75.129960331508002</v>
      </c>
      <c r="M3403">
        <v>97.317027325469198</v>
      </c>
      <c r="N3403">
        <v>0.32051282051281998</v>
      </c>
      <c r="O3403">
        <v>0</v>
      </c>
      <c r="P3403">
        <v>372.72727272727201</v>
      </c>
      <c r="Q3403">
        <v>0.12900514546681399</v>
      </c>
    </row>
    <row r="3404" spans="1:17" hidden="1" x14ac:dyDescent="0.3">
      <c r="A3404" t="s">
        <v>7025</v>
      </c>
      <c r="B3404" t="s">
        <v>7026</v>
      </c>
      <c r="C3404" t="str">
        <f>IFERROR(VLOOKUP(Table1[[#This Row],[Ticker]],[1]!Table2[[Symbol]:[Industry]],2,FALSE),"-")</f>
        <v>-</v>
      </c>
      <c r="D3404" t="s">
        <v>72</v>
      </c>
      <c r="E3404">
        <v>55.216163999999999</v>
      </c>
      <c r="F3404">
        <v>20.350000000000001</v>
      </c>
      <c r="G3404">
        <v>-22.1837970851767</v>
      </c>
      <c r="H3404">
        <v>1.0817167298079999</v>
      </c>
      <c r="I3404">
        <v>-30.145163056017299</v>
      </c>
      <c r="J3404">
        <v>4.7477413433996496</v>
      </c>
      <c r="K3404">
        <v>19.882615826976998</v>
      </c>
      <c r="L3404">
        <v>20.6588993773622</v>
      </c>
      <c r="M3404">
        <v>66.913029405751701</v>
      </c>
      <c r="N3404">
        <v>0.400608512637317</v>
      </c>
      <c r="O3404">
        <v>75.4299754299754</v>
      </c>
      <c r="P3404">
        <v>19.705882352941099</v>
      </c>
      <c r="Q3404">
        <v>0.13190347644206399</v>
      </c>
    </row>
    <row r="3405" spans="1:17" hidden="1" x14ac:dyDescent="0.3">
      <c r="A3405" t="s">
        <v>7027</v>
      </c>
      <c r="B3405" t="s">
        <v>7028</v>
      </c>
      <c r="C3405" t="str">
        <f>IFERROR(VLOOKUP(Table1[[#This Row],[Ticker]],[1]!Table2[[Symbol]:[Industry]],2,FALSE),"-")</f>
        <v>-</v>
      </c>
      <c r="D3405" t="s">
        <v>262</v>
      </c>
      <c r="E3405">
        <v>55.210577000000001</v>
      </c>
      <c r="F3405">
        <v>53</v>
      </c>
      <c r="G3405">
        <v>163.773054107131</v>
      </c>
      <c r="I3405">
        <v>-35.889349786181697</v>
      </c>
      <c r="K3405">
        <v>53.706138190125102</v>
      </c>
      <c r="L3405">
        <v>38.513103008389599</v>
      </c>
      <c r="M3405">
        <v>19.721633824694301</v>
      </c>
      <c r="N3405">
        <v>1.32013201320132E-2</v>
      </c>
      <c r="O3405">
        <v>50.943396226415103</v>
      </c>
      <c r="P3405">
        <v>209.941520467836</v>
      </c>
    </row>
    <row r="3406" spans="1:17" hidden="1" x14ac:dyDescent="0.3">
      <c r="A3406" t="s">
        <v>7029</v>
      </c>
      <c r="B3406" t="s">
        <v>7030</v>
      </c>
      <c r="C3406" t="str">
        <f>IFERROR(VLOOKUP(Table1[[#This Row],[Ticker]],[1]!Table2[[Symbol]:[Industry]],2,FALSE),"-")</f>
        <v>-</v>
      </c>
      <c r="D3406" t="s">
        <v>743</v>
      </c>
      <c r="E3406">
        <v>54.986265107999998</v>
      </c>
      <c r="F3406">
        <v>443.36</v>
      </c>
      <c r="G3406">
        <v>8.1465486014113697</v>
      </c>
      <c r="H3406">
        <v>0.306961552112062</v>
      </c>
      <c r="I3406">
        <v>-1.5246356563738399</v>
      </c>
      <c r="J3406">
        <v>-0.66586901173059199</v>
      </c>
      <c r="K3406">
        <v>412.16763154375002</v>
      </c>
      <c r="L3406">
        <v>377.75831110945398</v>
      </c>
      <c r="M3406">
        <v>51.557362812998498</v>
      </c>
      <c r="N3406">
        <v>3.06985832689853</v>
      </c>
      <c r="O3406">
        <v>2.3863226272103901</v>
      </c>
      <c r="P3406">
        <v>40.749206349206297</v>
      </c>
    </row>
    <row r="3407" spans="1:17" hidden="1" x14ac:dyDescent="0.3">
      <c r="A3407" t="s">
        <v>7031</v>
      </c>
      <c r="B3407" t="s">
        <v>7032</v>
      </c>
      <c r="C3407" t="str">
        <f>IFERROR(VLOOKUP(Table1[[#This Row],[Ticker]],[1]!Table2[[Symbol]:[Industry]],2,FALSE),"-")</f>
        <v>-</v>
      </c>
      <c r="D3407" t="s">
        <v>335</v>
      </c>
      <c r="E3407">
        <v>54.913024</v>
      </c>
      <c r="F3407">
        <v>102.4</v>
      </c>
      <c r="G3407">
        <v>-48.558799438826703</v>
      </c>
      <c r="H3407">
        <v>-2.42158786160442</v>
      </c>
      <c r="I3407">
        <v>-31.816267843740601</v>
      </c>
      <c r="J3407">
        <v>-7.5354140215459804</v>
      </c>
      <c r="K3407">
        <v>104.739445587432</v>
      </c>
      <c r="L3407">
        <v>118.513068292517</v>
      </c>
      <c r="M3407">
        <v>46.215771745632701</v>
      </c>
      <c r="N3407">
        <v>0.72791134219806597</v>
      </c>
      <c r="O3407">
        <v>104.1015625</v>
      </c>
      <c r="P3407">
        <v>17.9315904641253</v>
      </c>
      <c r="Q3407">
        <v>0.13046549197340601</v>
      </c>
    </row>
    <row r="3408" spans="1:17" hidden="1" x14ac:dyDescent="0.3">
      <c r="A3408" t="s">
        <v>7033</v>
      </c>
      <c r="B3408" t="s">
        <v>7034</v>
      </c>
      <c r="C3408" t="str">
        <f>IFERROR(VLOOKUP(Table1[[#This Row],[Ticker]],[1]!Table2[[Symbol]:[Industry]],2,FALSE),"-")</f>
        <v>-</v>
      </c>
      <c r="D3408" t="s">
        <v>402</v>
      </c>
      <c r="E3408">
        <v>54.854799999999997</v>
      </c>
      <c r="F3408">
        <v>30.14</v>
      </c>
      <c r="G3408">
        <v>35.839682296191597</v>
      </c>
      <c r="H3408">
        <v>20.278883199701699</v>
      </c>
      <c r="I3408">
        <v>-19.8195880568768</v>
      </c>
      <c r="J3408">
        <v>5.8143849081902497</v>
      </c>
      <c r="K3408">
        <v>28.121396077324501</v>
      </c>
      <c r="L3408">
        <v>25.549207265430301</v>
      </c>
      <c r="M3408">
        <v>63.813531374621803</v>
      </c>
      <c r="N3408">
        <v>1.5165363635798199</v>
      </c>
      <c r="O3408">
        <v>29.362972793629702</v>
      </c>
      <c r="P3408">
        <v>97.509829619921305</v>
      </c>
      <c r="Q3408">
        <v>0.104113962388862</v>
      </c>
    </row>
    <row r="3409" spans="1:17" hidden="1" x14ac:dyDescent="0.3">
      <c r="A3409" t="s">
        <v>7035</v>
      </c>
      <c r="B3409" t="s">
        <v>7036</v>
      </c>
      <c r="C3409" t="str">
        <f>IFERROR(VLOOKUP(Table1[[#This Row],[Ticker]],[1]!Table2[[Symbol]:[Industry]],2,FALSE),"-")</f>
        <v>-</v>
      </c>
      <c r="D3409" t="s">
        <v>412</v>
      </c>
      <c r="E3409">
        <v>54.849663999999997</v>
      </c>
      <c r="F3409">
        <v>2.56</v>
      </c>
      <c r="G3409">
        <v>-6.1842571725933304</v>
      </c>
      <c r="H3409">
        <v>1.78454331498754</v>
      </c>
      <c r="I3409">
        <v>-19.947320800674401</v>
      </c>
      <c r="J3409">
        <v>6.6734485380808701</v>
      </c>
      <c r="K3409">
        <v>2.3548851573917302</v>
      </c>
      <c r="L3409">
        <v>2.3487115427049901</v>
      </c>
      <c r="M3409">
        <v>76.474496306619798</v>
      </c>
      <c r="N3409">
        <v>0.69073990431038101</v>
      </c>
      <c r="O3409">
        <v>38.671875</v>
      </c>
      <c r="P3409">
        <v>36.170212765957402</v>
      </c>
      <c r="Q3409">
        <v>8.0648413746264996E-2</v>
      </c>
    </row>
    <row r="3410" spans="1:17" hidden="1" x14ac:dyDescent="0.3">
      <c r="A3410" t="s">
        <v>7037</v>
      </c>
      <c r="B3410" t="s">
        <v>7038</v>
      </c>
      <c r="C3410" t="str">
        <f>IFERROR(VLOOKUP(Table1[[#This Row],[Ticker]],[1]!Table2[[Symbol]:[Industry]],2,FALSE),"-")</f>
        <v>-</v>
      </c>
      <c r="D3410" t="s">
        <v>525</v>
      </c>
      <c r="E3410">
        <v>54.824293215999901</v>
      </c>
      <c r="F3410">
        <v>6.16</v>
      </c>
      <c r="G3410">
        <v>-3.0039606853715202</v>
      </c>
      <c r="H3410">
        <v>-16.3827235917751</v>
      </c>
      <c r="I3410">
        <v>-1.70562417628774</v>
      </c>
      <c r="J3410">
        <v>-3.8068765022708901</v>
      </c>
      <c r="K3410">
        <v>6.7692861009366796</v>
      </c>
      <c r="L3410">
        <v>7.2346673036286697</v>
      </c>
      <c r="M3410">
        <v>26.635079682339001</v>
      </c>
      <c r="N3410">
        <v>0.418907394479899</v>
      </c>
      <c r="O3410">
        <v>44.642857142857103</v>
      </c>
      <c r="P3410">
        <v>49.656610983540403</v>
      </c>
      <c r="Q3410">
        <v>1.8868182849723001E-2</v>
      </c>
    </row>
    <row r="3411" spans="1:17" hidden="1" x14ac:dyDescent="0.3">
      <c r="A3411" t="s">
        <v>7039</v>
      </c>
      <c r="B3411" t="s">
        <v>7040</v>
      </c>
      <c r="C3411" t="str">
        <f>IFERROR(VLOOKUP(Table1[[#This Row],[Ticker]],[1]!Table2[[Symbol]:[Industry]],2,FALSE),"-")</f>
        <v>-</v>
      </c>
      <c r="D3411" t="s">
        <v>359</v>
      </c>
      <c r="E3411">
        <v>54.7493444549999</v>
      </c>
      <c r="F3411">
        <v>37.049999999999997</v>
      </c>
      <c r="G3411">
        <v>-65.699910601290199</v>
      </c>
      <c r="H3411">
        <v>-4.4036019007856604</v>
      </c>
      <c r="I3411">
        <v>-32.9377577673364</v>
      </c>
      <c r="J3411">
        <v>4.41583408696462E-2</v>
      </c>
      <c r="K3411">
        <v>34.3045935759895</v>
      </c>
      <c r="M3411">
        <v>79.865427339714401</v>
      </c>
      <c r="N3411">
        <v>1.2035149384885699</v>
      </c>
      <c r="O3411">
        <v>65.721997300944594</v>
      </c>
      <c r="P3411">
        <v>23.089700996677699</v>
      </c>
    </row>
    <row r="3412" spans="1:17" hidden="1" x14ac:dyDescent="0.3">
      <c r="A3412" t="s">
        <v>7041</v>
      </c>
      <c r="B3412" t="s">
        <v>7042</v>
      </c>
      <c r="C3412" t="str">
        <f>IFERROR(VLOOKUP(Table1[[#This Row],[Ticker]],[1]!Table2[[Symbol]:[Industry]],2,FALSE),"-")</f>
        <v>-</v>
      </c>
      <c r="D3412" t="s">
        <v>561</v>
      </c>
      <c r="E3412">
        <v>54.720422639999903</v>
      </c>
      <c r="F3412">
        <v>69.569999999999993</v>
      </c>
      <c r="G3412">
        <v>37.179059168435799</v>
      </c>
      <c r="H3412">
        <v>19.9024377381858</v>
      </c>
      <c r="I3412">
        <v>7.35082477709744</v>
      </c>
      <c r="J3412">
        <v>4.7823761799340598</v>
      </c>
      <c r="K3412">
        <v>62.234509902073</v>
      </c>
      <c r="L3412">
        <v>57.375154271027199</v>
      </c>
      <c r="M3412">
        <v>60.010828841817997</v>
      </c>
      <c r="N3412">
        <v>1.38298115362649</v>
      </c>
      <c r="O3412">
        <v>6.3676872215035303</v>
      </c>
      <c r="P3412">
        <v>84.291390728476799</v>
      </c>
      <c r="Q3412">
        <v>0.121701372296217</v>
      </c>
    </row>
    <row r="3413" spans="1:17" hidden="1" x14ac:dyDescent="0.3">
      <c r="A3413" t="s">
        <v>7043</v>
      </c>
      <c r="B3413" t="s">
        <v>7044</v>
      </c>
      <c r="C3413" t="str">
        <f>IFERROR(VLOOKUP(Table1[[#This Row],[Ticker]],[1]!Table2[[Symbol]:[Industry]],2,FALSE),"-")</f>
        <v>-</v>
      </c>
      <c r="D3413" t="s">
        <v>139</v>
      </c>
      <c r="E3413">
        <v>54.677727425</v>
      </c>
      <c r="F3413">
        <v>16.57</v>
      </c>
      <c r="G3413">
        <v>25.5851458057173</v>
      </c>
      <c r="H3413">
        <v>18.2752027221958</v>
      </c>
      <c r="I3413">
        <v>-6.1414584585336502</v>
      </c>
      <c r="J3413">
        <v>7.4917827782069999</v>
      </c>
      <c r="K3413">
        <v>15.3788884523343</v>
      </c>
      <c r="L3413">
        <v>14.368244555049699</v>
      </c>
      <c r="M3413">
        <v>59.0956177801677</v>
      </c>
      <c r="N3413">
        <v>0.969583833033965</v>
      </c>
      <c r="O3413">
        <v>19.7948098974049</v>
      </c>
      <c r="P3413">
        <v>80.108695652173907</v>
      </c>
      <c r="Q3413">
        <v>7.4023879400222994E-2</v>
      </c>
    </row>
    <row r="3414" spans="1:17" hidden="1" x14ac:dyDescent="0.3">
      <c r="A3414" t="s">
        <v>7045</v>
      </c>
      <c r="B3414" t="s">
        <v>7046</v>
      </c>
      <c r="C3414" t="str">
        <f>IFERROR(VLOOKUP(Table1[[#This Row],[Ticker]],[1]!Table2[[Symbol]:[Industry]],2,FALSE),"-")</f>
        <v>-</v>
      </c>
      <c r="D3414" t="s">
        <v>359</v>
      </c>
      <c r="E3414">
        <v>54.558685369999999</v>
      </c>
      <c r="F3414">
        <v>17.14</v>
      </c>
      <c r="G3414">
        <v>-65.876658079269504</v>
      </c>
      <c r="H3414">
        <v>-14.971158965924801</v>
      </c>
      <c r="I3414">
        <v>-62.613275958688597</v>
      </c>
      <c r="J3414">
        <v>-4.8482387166269696</v>
      </c>
      <c r="K3414">
        <v>20.700989476610602</v>
      </c>
      <c r="L3414">
        <v>27.8225508870981</v>
      </c>
      <c r="M3414">
        <v>32.592876452719899</v>
      </c>
      <c r="N3414">
        <v>0.170158580336498</v>
      </c>
      <c r="O3414">
        <v>164.52742123687199</v>
      </c>
      <c r="P3414">
        <v>4.0048543689320297</v>
      </c>
      <c r="Q3414">
        <v>0.108698620560036</v>
      </c>
    </row>
    <row r="3415" spans="1:17" hidden="1" x14ac:dyDescent="0.3">
      <c r="A3415" t="s">
        <v>7047</v>
      </c>
      <c r="B3415" t="s">
        <v>7048</v>
      </c>
      <c r="C3415" t="str">
        <f>IFERROR(VLOOKUP(Table1[[#This Row],[Ticker]],[1]!Table2[[Symbol]:[Industry]],2,FALSE),"-")</f>
        <v>-</v>
      </c>
      <c r="D3415" t="s">
        <v>528</v>
      </c>
      <c r="E3415">
        <v>54.551696999999997</v>
      </c>
      <c r="F3415">
        <v>1.1599999999999999</v>
      </c>
      <c r="G3415">
        <v>0.24798067318688399</v>
      </c>
      <c r="H3415">
        <v>-41.3781763183203</v>
      </c>
      <c r="I3415">
        <v>-15.221952392441599</v>
      </c>
      <c r="J3415">
        <v>-4.7694141013958298</v>
      </c>
      <c r="K3415">
        <v>1.3166794383392599</v>
      </c>
      <c r="L3415">
        <v>1.2135579245321599</v>
      </c>
      <c r="M3415">
        <v>43.873835574217999</v>
      </c>
      <c r="N3415">
        <v>0.92258405713047598</v>
      </c>
      <c r="O3415">
        <v>68.965517241379303</v>
      </c>
      <c r="P3415">
        <v>46.849760782738798</v>
      </c>
      <c r="Q3415">
        <v>0.120785555291741</v>
      </c>
    </row>
    <row r="3416" spans="1:17" hidden="1" x14ac:dyDescent="0.3">
      <c r="A3416" t="s">
        <v>7049</v>
      </c>
      <c r="B3416" t="s">
        <v>7050</v>
      </c>
      <c r="C3416" t="str">
        <f>IFERROR(VLOOKUP(Table1[[#This Row],[Ticker]],[1]!Table2[[Symbol]:[Industry]],2,FALSE),"-")</f>
        <v>-</v>
      </c>
      <c r="D3416" t="s">
        <v>3878</v>
      </c>
      <c r="E3416">
        <v>54.53998</v>
      </c>
      <c r="F3416">
        <v>17.3</v>
      </c>
      <c r="G3416">
        <v>-51.2551186826228</v>
      </c>
      <c r="H3416">
        <v>10.058622177301601</v>
      </c>
      <c r="I3416">
        <v>-2.9989782313123499</v>
      </c>
      <c r="J3416">
        <v>-5.9630108514079403</v>
      </c>
      <c r="K3416">
        <v>15.618525003096501</v>
      </c>
      <c r="L3416">
        <v>15.425871964093</v>
      </c>
      <c r="M3416">
        <v>68.606672531324406</v>
      </c>
      <c r="N3416">
        <v>0.36151782204727101</v>
      </c>
      <c r="O3416">
        <v>32.8901734104046</v>
      </c>
      <c r="P3416">
        <v>57.272727272727202</v>
      </c>
      <c r="Q3416">
        <v>0.13705829213269899</v>
      </c>
    </row>
    <row r="3417" spans="1:17" hidden="1" x14ac:dyDescent="0.3">
      <c r="A3417" t="s">
        <v>7051</v>
      </c>
      <c r="B3417" t="s">
        <v>7052</v>
      </c>
      <c r="C3417" t="str">
        <f>IFERROR(VLOOKUP(Table1[[#This Row],[Ticker]],[1]!Table2[[Symbol]:[Industry]],2,FALSE),"-")</f>
        <v>-</v>
      </c>
      <c r="D3417" t="s">
        <v>7053</v>
      </c>
      <c r="E3417">
        <v>54.486027179999901</v>
      </c>
      <c r="F3417">
        <v>24.18</v>
      </c>
      <c r="G3417">
        <v>-16.759403026545002</v>
      </c>
      <c r="H3417">
        <v>-9.7540603962916901</v>
      </c>
      <c r="I3417">
        <v>-22.308420624594199</v>
      </c>
      <c r="J3417">
        <v>-2.01115323183063</v>
      </c>
      <c r="K3417">
        <v>26.183093446344099</v>
      </c>
      <c r="L3417">
        <v>25.2506519759249</v>
      </c>
      <c r="M3417">
        <v>31.683212506720501</v>
      </c>
      <c r="N3417">
        <v>0.432075471698113</v>
      </c>
      <c r="O3417">
        <v>47.973531844499597</v>
      </c>
      <c r="P3417">
        <v>53.037974683544299</v>
      </c>
    </row>
    <row r="3418" spans="1:17" hidden="1" x14ac:dyDescent="0.3">
      <c r="A3418" t="s">
        <v>7054</v>
      </c>
      <c r="B3418" t="s">
        <v>7055</v>
      </c>
      <c r="C3418" t="str">
        <f>IFERROR(VLOOKUP(Table1[[#This Row],[Ticker]],[1]!Table2[[Symbol]:[Industry]],2,FALSE),"-")</f>
        <v>-</v>
      </c>
      <c r="D3418" t="s">
        <v>879</v>
      </c>
      <c r="E3418">
        <v>54.437925</v>
      </c>
      <c r="F3418">
        <v>97.8</v>
      </c>
      <c r="G3418">
        <v>0.63123657041728198</v>
      </c>
      <c r="H3418">
        <v>4.2965471423870998</v>
      </c>
      <c r="I3418">
        <v>-1.1844103516800499</v>
      </c>
      <c r="J3418">
        <v>-3.1619187288475099</v>
      </c>
      <c r="K3418">
        <v>93.2002862985603</v>
      </c>
      <c r="L3418">
        <v>87.937900152864799</v>
      </c>
      <c r="M3418">
        <v>58.491385348952598</v>
      </c>
      <c r="N3418">
        <v>0.56156319316008696</v>
      </c>
      <c r="O3418">
        <v>7.4642126789365904</v>
      </c>
      <c r="P3418">
        <v>39.0191897654584</v>
      </c>
      <c r="Q3418">
        <v>8.2190893628141998E-2</v>
      </c>
    </row>
    <row r="3419" spans="1:17" hidden="1" x14ac:dyDescent="0.3">
      <c r="A3419" t="s">
        <v>7056</v>
      </c>
      <c r="B3419" t="s">
        <v>7057</v>
      </c>
      <c r="C3419" t="str">
        <f>IFERROR(VLOOKUP(Table1[[#This Row],[Ticker]],[1]!Table2[[Symbol]:[Industry]],2,FALSE),"-")</f>
        <v>-</v>
      </c>
      <c r="D3419" t="s">
        <v>139</v>
      </c>
      <c r="E3419">
        <v>54.411989759999997</v>
      </c>
      <c r="F3419">
        <v>163.19999999999999</v>
      </c>
      <c r="G3419">
        <v>59.911687103330699</v>
      </c>
      <c r="H3419">
        <v>2.2818275945530102</v>
      </c>
      <c r="I3419">
        <v>37.713802554698503</v>
      </c>
      <c r="J3419">
        <v>9.1336833694765396</v>
      </c>
      <c r="K3419">
        <v>155.774214149166</v>
      </c>
      <c r="L3419">
        <v>127.40339880419199</v>
      </c>
      <c r="M3419">
        <v>55.030402330527401</v>
      </c>
      <c r="N3419">
        <v>1.2477824602987999</v>
      </c>
      <c r="O3419">
        <v>10.294117647058799</v>
      </c>
      <c r="P3419">
        <v>106.582278481012</v>
      </c>
      <c r="Q3419">
        <v>0.104200886790249</v>
      </c>
    </row>
    <row r="3420" spans="1:17" hidden="1" x14ac:dyDescent="0.3">
      <c r="A3420" t="s">
        <v>7058</v>
      </c>
      <c r="B3420" t="s">
        <v>7059</v>
      </c>
      <c r="C3420" t="str">
        <f>IFERROR(VLOOKUP(Table1[[#This Row],[Ticker]],[1]!Table2[[Symbol]:[Industry]],2,FALSE),"-")</f>
        <v>-</v>
      </c>
      <c r="D3420" t="s">
        <v>124</v>
      </c>
      <c r="E3420">
        <v>54.256500000000003</v>
      </c>
      <c r="F3420">
        <v>5.4</v>
      </c>
      <c r="G3420">
        <v>14.916363205332001</v>
      </c>
      <c r="H3420">
        <v>-6.8340260639835604</v>
      </c>
      <c r="I3420">
        <v>-18.950943989080201</v>
      </c>
      <c r="J3420">
        <v>5.23058589860414</v>
      </c>
      <c r="K3420">
        <v>5.2877594157709398</v>
      </c>
      <c r="L3420">
        <v>5.34634520647516</v>
      </c>
      <c r="M3420">
        <v>64.055245283378596</v>
      </c>
      <c r="N3420">
        <v>0.76042397343967805</v>
      </c>
      <c r="O3420">
        <v>77.037037037036995</v>
      </c>
      <c r="P3420">
        <v>66.153846153846104</v>
      </c>
      <c r="Q3420">
        <v>7.7312750414983006E-2</v>
      </c>
    </row>
    <row r="3421" spans="1:17" hidden="1" x14ac:dyDescent="0.3">
      <c r="A3421" t="s">
        <v>7060</v>
      </c>
      <c r="B3421" t="s">
        <v>7061</v>
      </c>
      <c r="C3421" t="str">
        <f>IFERROR(VLOOKUP(Table1[[#This Row],[Ticker]],[1]!Table2[[Symbol]:[Industry]],2,FALSE),"-")</f>
        <v>-</v>
      </c>
      <c r="D3421" t="s">
        <v>7062</v>
      </c>
      <c r="E3421">
        <v>54.033081600000003</v>
      </c>
      <c r="F3421">
        <v>202.9</v>
      </c>
      <c r="G3421">
        <v>130.27245037106999</v>
      </c>
      <c r="H3421">
        <v>3.6383661295576002</v>
      </c>
      <c r="I3421">
        <v>219.10608789971701</v>
      </c>
      <c r="J3421">
        <v>-2.69421445632043</v>
      </c>
      <c r="K3421">
        <v>165.90080508073899</v>
      </c>
      <c r="L3421">
        <v>112.178707672728</v>
      </c>
      <c r="M3421">
        <v>69.835610100528498</v>
      </c>
      <c r="N3421">
        <v>0.51086474501108603</v>
      </c>
      <c r="O3421">
        <v>0.51749630359783005</v>
      </c>
      <c r="P3421">
        <v>305.79999999999899</v>
      </c>
    </row>
    <row r="3422" spans="1:17" hidden="1" x14ac:dyDescent="0.3">
      <c r="A3422" t="s">
        <v>7063</v>
      </c>
      <c r="B3422" t="s">
        <v>7064</v>
      </c>
      <c r="C3422" t="str">
        <f>IFERROR(VLOOKUP(Table1[[#This Row],[Ticker]],[1]!Table2[[Symbol]:[Industry]],2,FALSE),"-")</f>
        <v>-</v>
      </c>
      <c r="D3422" t="s">
        <v>46</v>
      </c>
      <c r="E3422">
        <v>53.871375</v>
      </c>
      <c r="F3422">
        <v>74.05</v>
      </c>
      <c r="G3422">
        <v>16.1994720673231</v>
      </c>
      <c r="H3422">
        <v>-8.2487338690457506</v>
      </c>
      <c r="I3422">
        <v>-33.815251009427499</v>
      </c>
      <c r="J3422">
        <v>-5.8366077772851801</v>
      </c>
      <c r="K3422">
        <v>76.209789416306293</v>
      </c>
      <c r="L3422">
        <v>76.738205055278897</v>
      </c>
      <c r="M3422">
        <v>42.729611944943301</v>
      </c>
      <c r="N3422">
        <v>1.3386992939175899</v>
      </c>
      <c r="O3422">
        <v>49.898717083051999</v>
      </c>
      <c r="P3422">
        <v>61.293835765628401</v>
      </c>
      <c r="Q3422">
        <v>5.1056753298162998E-2</v>
      </c>
    </row>
    <row r="3423" spans="1:17" hidden="1" x14ac:dyDescent="0.3">
      <c r="A3423" t="s">
        <v>7065</v>
      </c>
      <c r="B3423" t="s">
        <v>7066</v>
      </c>
      <c r="C3423" t="str">
        <f>IFERROR(VLOOKUP(Table1[[#This Row],[Ticker]],[1]!Table2[[Symbol]:[Industry]],2,FALSE),"-")</f>
        <v>-</v>
      </c>
      <c r="D3423" t="s">
        <v>743</v>
      </c>
      <c r="E3423">
        <v>53.792091599999999</v>
      </c>
      <c r="F3423">
        <v>919.82</v>
      </c>
      <c r="G3423">
        <v>-2.8982248403630599</v>
      </c>
      <c r="H3423">
        <v>-0.28460513213747901</v>
      </c>
      <c r="I3423">
        <v>-0.17372419998775401</v>
      </c>
      <c r="J3423">
        <v>-0.204459994211453</v>
      </c>
      <c r="K3423">
        <v>893.58669899019799</v>
      </c>
      <c r="L3423">
        <v>833.49282060922303</v>
      </c>
      <c r="M3423">
        <v>58.819350865168801</v>
      </c>
      <c r="N3423">
        <v>0.85679204776901197</v>
      </c>
      <c r="O3423">
        <v>5.9989998043095296</v>
      </c>
      <c r="P3423">
        <v>30.637693509444599</v>
      </c>
      <c r="Q3423">
        <v>1.3226938830403E-2</v>
      </c>
    </row>
    <row r="3424" spans="1:17" hidden="1" x14ac:dyDescent="0.3">
      <c r="A3424" t="s">
        <v>7067</v>
      </c>
      <c r="B3424" t="s">
        <v>7068</v>
      </c>
      <c r="C3424" t="str">
        <f>IFERROR(VLOOKUP(Table1[[#This Row],[Ticker]],[1]!Table2[[Symbol]:[Industry]],2,FALSE),"-")</f>
        <v>-</v>
      </c>
      <c r="D3424" t="s">
        <v>54</v>
      </c>
      <c r="E3424">
        <v>53.78</v>
      </c>
      <c r="F3424">
        <v>53.78</v>
      </c>
      <c r="G3424">
        <v>37.214764037522301</v>
      </c>
      <c r="H3424">
        <v>-10.695648761843101</v>
      </c>
      <c r="I3424">
        <v>-3.7242469272768299</v>
      </c>
      <c r="J3424">
        <v>6.0045666125273298</v>
      </c>
      <c r="K3424">
        <v>56.974707677392303</v>
      </c>
      <c r="L3424">
        <v>49.150469022561303</v>
      </c>
      <c r="M3424">
        <v>38.6719290117043</v>
      </c>
      <c r="N3424">
        <v>0.13733381962206501</v>
      </c>
      <c r="O3424">
        <v>63.443659352919298</v>
      </c>
      <c r="P3424">
        <v>90.035335689045894</v>
      </c>
      <c r="Q3424">
        <v>5.721890935941E-2</v>
      </c>
    </row>
    <row r="3425" spans="1:17" hidden="1" x14ac:dyDescent="0.3">
      <c r="A3425" t="s">
        <v>7069</v>
      </c>
      <c r="B3425" t="s">
        <v>7070</v>
      </c>
      <c r="C3425" t="str">
        <f>IFERROR(VLOOKUP(Table1[[#This Row],[Ticker]],[1]!Table2[[Symbol]:[Industry]],2,FALSE),"-")</f>
        <v>-</v>
      </c>
      <c r="D3425" t="s">
        <v>412</v>
      </c>
      <c r="E3425">
        <v>53.718249999999998</v>
      </c>
      <c r="F3425">
        <v>14.23</v>
      </c>
      <c r="G3425">
        <v>-92.740470458751503</v>
      </c>
      <c r="H3425">
        <v>1.67146692295765</v>
      </c>
      <c r="I3425">
        <v>-24.315850821378401</v>
      </c>
      <c r="J3425">
        <v>1.3348226375802901</v>
      </c>
      <c r="K3425">
        <v>13.3715230578338</v>
      </c>
      <c r="L3425">
        <v>17.169372675902999</v>
      </c>
      <c r="M3425">
        <v>61.273249100035898</v>
      </c>
      <c r="N3425">
        <v>1.23264585286267</v>
      </c>
      <c r="O3425">
        <v>191.637385804638</v>
      </c>
      <c r="P3425">
        <v>71.445783132530096</v>
      </c>
      <c r="Q3425">
        <v>1.6400430501585999E-2</v>
      </c>
    </row>
    <row r="3426" spans="1:17" hidden="1" x14ac:dyDescent="0.3">
      <c r="A3426" t="s">
        <v>7071</v>
      </c>
      <c r="B3426" t="s">
        <v>7072</v>
      </c>
      <c r="C3426" t="str">
        <f>IFERROR(VLOOKUP(Table1[[#This Row],[Ticker]],[1]!Table2[[Symbol]:[Industry]],2,FALSE),"-")</f>
        <v>-</v>
      </c>
      <c r="D3426" t="s">
        <v>632</v>
      </c>
      <c r="E3426">
        <v>53.625</v>
      </c>
      <c r="F3426">
        <v>9.75</v>
      </c>
      <c r="G3426">
        <v>-19.686263231710601</v>
      </c>
      <c r="H3426">
        <v>-8.7114439023148499E-2</v>
      </c>
      <c r="I3426">
        <v>-7.8622343116609201</v>
      </c>
      <c r="J3426">
        <v>4.3906649499875403</v>
      </c>
      <c r="K3426">
        <v>8.5839992667582408</v>
      </c>
      <c r="L3426">
        <v>8.2379043867043098</v>
      </c>
      <c r="M3426">
        <v>80.697656349848401</v>
      </c>
      <c r="N3426">
        <v>0.65465611797484202</v>
      </c>
      <c r="O3426">
        <v>20.205128205128201</v>
      </c>
      <c r="P3426">
        <v>50</v>
      </c>
      <c r="Q3426">
        <v>4.9874142062769997E-3</v>
      </c>
    </row>
    <row r="3427" spans="1:17" hidden="1" x14ac:dyDescent="0.3">
      <c r="A3427" t="s">
        <v>7073</v>
      </c>
      <c r="B3427" t="s">
        <v>7074</v>
      </c>
      <c r="C3427" t="str">
        <f>IFERROR(VLOOKUP(Table1[[#This Row],[Ticker]],[1]!Table2[[Symbol]:[Industry]],2,FALSE),"-")</f>
        <v>-</v>
      </c>
      <c r="D3427" t="s">
        <v>632</v>
      </c>
      <c r="E3427">
        <v>53.518885634999997</v>
      </c>
      <c r="F3427">
        <v>15.37</v>
      </c>
      <c r="G3427">
        <v>-60.308243444917203</v>
      </c>
      <c r="H3427">
        <v>30.295077963629598</v>
      </c>
      <c r="I3427">
        <v>-47.985154515395998</v>
      </c>
      <c r="J3427">
        <v>25.628747676509501</v>
      </c>
      <c r="K3427">
        <v>15.085502875572001</v>
      </c>
      <c r="L3427">
        <v>19.550541262752699</v>
      </c>
      <c r="M3427">
        <v>80.612297084501094</v>
      </c>
      <c r="N3427">
        <v>1.0789247125405399</v>
      </c>
      <c r="O3427">
        <v>113.402732595966</v>
      </c>
      <c r="P3427">
        <v>39.600363306085299</v>
      </c>
      <c r="Q3427">
        <v>8.1545055451469999E-3</v>
      </c>
    </row>
    <row r="3428" spans="1:17" hidden="1" x14ac:dyDescent="0.3">
      <c r="A3428" t="s">
        <v>7075</v>
      </c>
      <c r="B3428" t="s">
        <v>7076</v>
      </c>
      <c r="C3428" t="str">
        <f>IFERROR(VLOOKUP(Table1[[#This Row],[Ticker]],[1]!Table2[[Symbol]:[Industry]],2,FALSE),"-")</f>
        <v>-</v>
      </c>
      <c r="D3428" t="s">
        <v>1479</v>
      </c>
      <c r="E3428">
        <v>53.458325000000002</v>
      </c>
      <c r="F3428">
        <v>59.75</v>
      </c>
      <c r="G3428">
        <v>-10.831850374664199</v>
      </c>
      <c r="H3428">
        <v>12.3487690052636</v>
      </c>
      <c r="I3428">
        <v>-4.8489584295134804</v>
      </c>
      <c r="J3428">
        <v>-9.8939992861643997</v>
      </c>
      <c r="K3428">
        <v>50.243762172909697</v>
      </c>
      <c r="L3428">
        <v>48.753882192013599</v>
      </c>
      <c r="M3428">
        <v>70.913901637689705</v>
      </c>
      <c r="N3428">
        <v>4.3058745005252899</v>
      </c>
      <c r="O3428">
        <v>53.556485355648498</v>
      </c>
      <c r="P3428">
        <v>61.486486486486399</v>
      </c>
      <c r="Q3428">
        <v>-4.2710423715709997E-3</v>
      </c>
    </row>
    <row r="3429" spans="1:17" hidden="1" x14ac:dyDescent="0.3">
      <c r="A3429" t="s">
        <v>7077</v>
      </c>
      <c r="B3429" t="s">
        <v>7078</v>
      </c>
      <c r="C3429" t="str">
        <f>IFERROR(VLOOKUP(Table1[[#This Row],[Ticker]],[1]!Table2[[Symbol]:[Industry]],2,FALSE),"-")</f>
        <v>-</v>
      </c>
      <c r="D3429" t="s">
        <v>121</v>
      </c>
      <c r="E3429">
        <v>53.448</v>
      </c>
      <c r="F3429">
        <v>8.5</v>
      </c>
      <c r="G3429">
        <v>-40.382070546607999</v>
      </c>
      <c r="H3429">
        <v>-7.7694321213408202</v>
      </c>
      <c r="I3429">
        <v>-40.237175873138199</v>
      </c>
      <c r="J3429">
        <v>-1.4092169862580199</v>
      </c>
      <c r="K3429">
        <v>9.02528176906978</v>
      </c>
      <c r="L3429">
        <v>9.7725960779730006</v>
      </c>
      <c r="M3429">
        <v>40.696179431508398</v>
      </c>
      <c r="N3429">
        <v>1.7813837629439599</v>
      </c>
      <c r="O3429">
        <v>80</v>
      </c>
      <c r="P3429">
        <v>1.79640718562874</v>
      </c>
      <c r="Q3429">
        <v>5.02454825562E-4</v>
      </c>
    </row>
    <row r="3430" spans="1:17" hidden="1" x14ac:dyDescent="0.3">
      <c r="A3430" t="s">
        <v>7079</v>
      </c>
      <c r="B3430" t="s">
        <v>7080</v>
      </c>
      <c r="C3430" t="str">
        <f>IFERROR(VLOOKUP(Table1[[#This Row],[Ticker]],[1]!Table2[[Symbol]:[Industry]],2,FALSE),"-")</f>
        <v>-</v>
      </c>
      <c r="D3430" t="s">
        <v>632</v>
      </c>
      <c r="E3430">
        <v>53.394887595999997</v>
      </c>
      <c r="F3430">
        <v>0.86</v>
      </c>
      <c r="G3430">
        <v>-52.378277279656899</v>
      </c>
      <c r="H3430">
        <v>5.3610958872359502</v>
      </c>
      <c r="I3430">
        <v>-57.923873925385998</v>
      </c>
      <c r="J3430">
        <v>-4.6244865651639699</v>
      </c>
      <c r="K3430">
        <v>0.85072800221075895</v>
      </c>
      <c r="L3430">
        <v>1.0695904262028699</v>
      </c>
      <c r="M3430">
        <v>50.688428097994397</v>
      </c>
      <c r="N3430">
        <v>1.2965639805532201</v>
      </c>
      <c r="O3430">
        <v>132.558139534883</v>
      </c>
      <c r="P3430">
        <v>17.808219178082101</v>
      </c>
      <c r="Q3430">
        <v>6.3959636569955999E-2</v>
      </c>
    </row>
    <row r="3431" spans="1:17" hidden="1" x14ac:dyDescent="0.3">
      <c r="A3431" t="s">
        <v>7081</v>
      </c>
      <c r="B3431" t="s">
        <v>7082</v>
      </c>
      <c r="C3431" t="str">
        <f>IFERROR(VLOOKUP(Table1[[#This Row],[Ticker]],[1]!Table2[[Symbol]:[Industry]],2,FALSE),"-")</f>
        <v>-</v>
      </c>
      <c r="E3431">
        <v>53.373600000000003</v>
      </c>
      <c r="F3431">
        <v>49.42</v>
      </c>
      <c r="G3431">
        <v>1912.29300557344</v>
      </c>
      <c r="H3431">
        <v>47.549948620316499</v>
      </c>
      <c r="I3431">
        <v>816.24642443197195</v>
      </c>
      <c r="J3431">
        <v>9.0709510724280804</v>
      </c>
      <c r="K3431">
        <v>33.872996399728798</v>
      </c>
      <c r="L3431">
        <v>17.751674230292</v>
      </c>
      <c r="M3431">
        <v>100</v>
      </c>
      <c r="N3431">
        <v>0.93863241000936704</v>
      </c>
      <c r="O3431">
        <v>0</v>
      </c>
      <c r="P3431">
        <v>1942.14876033057</v>
      </c>
    </row>
    <row r="3432" spans="1:17" hidden="1" x14ac:dyDescent="0.3">
      <c r="A3432" t="s">
        <v>7083</v>
      </c>
      <c r="B3432" t="s">
        <v>7084</v>
      </c>
      <c r="C3432" t="str">
        <f>IFERROR(VLOOKUP(Table1[[#This Row],[Ticker]],[1]!Table2[[Symbol]:[Industry]],2,FALSE),"-")</f>
        <v>-</v>
      </c>
      <c r="D3432" t="s">
        <v>7085</v>
      </c>
      <c r="E3432">
        <v>53.316899999999997</v>
      </c>
      <c r="F3432">
        <v>245.7</v>
      </c>
      <c r="G3432">
        <v>-32.355754757134399</v>
      </c>
      <c r="H3432">
        <v>-19.254983606892299</v>
      </c>
      <c r="I3432">
        <v>-15.2009439890802</v>
      </c>
      <c r="J3432">
        <v>-6.0155626806495297</v>
      </c>
      <c r="M3432">
        <v>33.0986676580035</v>
      </c>
      <c r="O3432">
        <v>47.741147741147699</v>
      </c>
      <c r="P3432">
        <v>13.6184971098265</v>
      </c>
    </row>
    <row r="3433" spans="1:17" hidden="1" x14ac:dyDescent="0.3">
      <c r="A3433" t="s">
        <v>7086</v>
      </c>
      <c r="B3433" t="s">
        <v>7087</v>
      </c>
      <c r="C3433" t="str">
        <f>IFERROR(VLOOKUP(Table1[[#This Row],[Ticker]],[1]!Table2[[Symbol]:[Industry]],2,FALSE),"-")</f>
        <v>-</v>
      </c>
      <c r="D3433" t="s">
        <v>306</v>
      </c>
      <c r="E3433">
        <v>53.314416799999996</v>
      </c>
      <c r="F3433">
        <v>62.6</v>
      </c>
      <c r="G3433">
        <v>-9.4711393725190192</v>
      </c>
      <c r="H3433">
        <v>-0.25799618885227599</v>
      </c>
      <c r="I3433">
        <v>-20.9793322674685</v>
      </c>
      <c r="J3433">
        <v>-7.2613024855619797</v>
      </c>
      <c r="K3433">
        <v>64.349168905053403</v>
      </c>
      <c r="L3433">
        <v>62.045879742212001</v>
      </c>
      <c r="M3433">
        <v>46.522361925921501</v>
      </c>
      <c r="N3433">
        <v>0.69629581413513897</v>
      </c>
      <c r="O3433">
        <v>21.405750798722</v>
      </c>
      <c r="P3433">
        <v>39.049311417147898</v>
      </c>
      <c r="Q3433">
        <v>0.106138096704879</v>
      </c>
    </row>
    <row r="3434" spans="1:17" hidden="1" x14ac:dyDescent="0.3">
      <c r="A3434" t="s">
        <v>7088</v>
      </c>
      <c r="B3434" t="s">
        <v>7089</v>
      </c>
      <c r="C3434" t="str">
        <f>IFERROR(VLOOKUP(Table1[[#This Row],[Ticker]],[1]!Table2[[Symbol]:[Industry]],2,FALSE),"-")</f>
        <v>-</v>
      </c>
      <c r="D3434" t="s">
        <v>306</v>
      </c>
      <c r="E3434">
        <v>53.2134</v>
      </c>
      <c r="F3434">
        <v>239.7</v>
      </c>
      <c r="G3434">
        <v>88.053336151956401</v>
      </c>
      <c r="H3434">
        <v>24.163248378674901</v>
      </c>
      <c r="I3434">
        <v>91.299056010919699</v>
      </c>
      <c r="J3434">
        <v>8.7846043439269295</v>
      </c>
      <c r="K3434">
        <v>177.42564379865701</v>
      </c>
      <c r="L3434">
        <v>141.659333863943</v>
      </c>
      <c r="M3434">
        <v>92.271335215140297</v>
      </c>
      <c r="N3434">
        <v>0.72558139534883703</v>
      </c>
      <c r="O3434">
        <v>0</v>
      </c>
      <c r="P3434">
        <v>183.333333333333</v>
      </c>
    </row>
    <row r="3435" spans="1:17" hidden="1" x14ac:dyDescent="0.3">
      <c r="A3435" t="s">
        <v>7090</v>
      </c>
      <c r="B3435" t="s">
        <v>7091</v>
      </c>
      <c r="C3435" t="str">
        <f>IFERROR(VLOOKUP(Table1[[#This Row],[Ticker]],[1]!Table2[[Symbol]:[Industry]],2,FALSE),"-")</f>
        <v>-</v>
      </c>
      <c r="D3435" t="s">
        <v>7092</v>
      </c>
      <c r="E3435">
        <v>53.100684323000003</v>
      </c>
      <c r="F3435">
        <v>38.03</v>
      </c>
      <c r="G3435">
        <v>41.305989265369099</v>
      </c>
      <c r="H3435">
        <v>-29.925125889937799</v>
      </c>
      <c r="I3435">
        <v>-42.275018063154299</v>
      </c>
      <c r="J3435">
        <v>-5.7238709099309002</v>
      </c>
      <c r="K3435">
        <v>39.723076318406001</v>
      </c>
      <c r="L3435">
        <v>34.546280424970902</v>
      </c>
      <c r="M3435">
        <v>48.699838412077703</v>
      </c>
      <c r="N3435">
        <v>0.90434782608695596</v>
      </c>
      <c r="O3435">
        <v>47.252169339994701</v>
      </c>
      <c r="P3435">
        <v>71.161744022503498</v>
      </c>
    </row>
    <row r="3436" spans="1:17" hidden="1" x14ac:dyDescent="0.3">
      <c r="A3436" t="s">
        <v>7093</v>
      </c>
      <c r="B3436" t="s">
        <v>7094</v>
      </c>
      <c r="C3436" t="str">
        <f>IFERROR(VLOOKUP(Table1[[#This Row],[Ticker]],[1]!Table2[[Symbol]:[Industry]],2,FALSE),"-")</f>
        <v>-</v>
      </c>
      <c r="D3436" t="s">
        <v>121</v>
      </c>
      <c r="E3436">
        <v>53.097964040000001</v>
      </c>
      <c r="F3436">
        <v>2.2000000000000002</v>
      </c>
      <c r="G3436">
        <v>-5.5931859894901201</v>
      </c>
      <c r="H3436">
        <v>-1.87035303188851</v>
      </c>
      <c r="I3436">
        <v>-12.2495918825592</v>
      </c>
      <c r="J3436">
        <v>1.0670674632677399</v>
      </c>
      <c r="K3436">
        <v>2.80531640952095</v>
      </c>
      <c r="L3436">
        <v>2.8492677430408602</v>
      </c>
      <c r="M3436">
        <v>15.3874106226971</v>
      </c>
      <c r="N3436">
        <v>1</v>
      </c>
      <c r="Q3436">
        <v>-0.13535727796024799</v>
      </c>
    </row>
    <row r="3437" spans="1:17" hidden="1" x14ac:dyDescent="0.3">
      <c r="A3437" t="s">
        <v>7095</v>
      </c>
      <c r="B3437" t="s">
        <v>7096</v>
      </c>
      <c r="C3437" t="str">
        <f>IFERROR(VLOOKUP(Table1[[#This Row],[Ticker]],[1]!Table2[[Symbol]:[Industry]],2,FALSE),"-")</f>
        <v>-</v>
      </c>
      <c r="D3437" t="s">
        <v>2598</v>
      </c>
      <c r="E3437">
        <v>53.09562347</v>
      </c>
      <c r="F3437">
        <v>74.59</v>
      </c>
      <c r="G3437">
        <v>121.712542038818</v>
      </c>
      <c r="H3437">
        <v>6.8851412464678203</v>
      </c>
      <c r="I3437">
        <v>38.2909588449278</v>
      </c>
      <c r="J3437">
        <v>-9.0254240525361702</v>
      </c>
      <c r="K3437">
        <v>67.784385409095506</v>
      </c>
      <c r="L3437">
        <v>52.799056021324397</v>
      </c>
      <c r="M3437">
        <v>50.0472063122224</v>
      </c>
      <c r="N3437">
        <v>1.3104363453316701</v>
      </c>
      <c r="O3437">
        <v>10.5912320686418</v>
      </c>
      <c r="P3437">
        <v>195.40594059405899</v>
      </c>
      <c r="Q3437">
        <v>0.13989738449426301</v>
      </c>
    </row>
    <row r="3438" spans="1:17" hidden="1" x14ac:dyDescent="0.3">
      <c r="A3438" t="s">
        <v>7097</v>
      </c>
      <c r="B3438" t="s">
        <v>7098</v>
      </c>
      <c r="C3438" t="str">
        <f>IFERROR(VLOOKUP(Table1[[#This Row],[Ticker]],[1]!Table2[[Symbol]:[Industry]],2,FALSE),"-")</f>
        <v>-</v>
      </c>
      <c r="D3438" t="s">
        <v>72</v>
      </c>
      <c r="E3438">
        <v>52.676000000000002</v>
      </c>
      <c r="F3438">
        <v>26</v>
      </c>
      <c r="G3438">
        <v>94.863346366461101</v>
      </c>
      <c r="H3438">
        <v>1.0555099797991501</v>
      </c>
      <c r="I3438">
        <v>52.378421090284803</v>
      </c>
      <c r="J3438">
        <v>-2.3138805045579001</v>
      </c>
      <c r="K3438">
        <v>25.4413569678843</v>
      </c>
      <c r="L3438">
        <v>20.695727287634199</v>
      </c>
      <c r="M3438">
        <v>42.377478335273203</v>
      </c>
      <c r="N3438">
        <v>0.47873296656992897</v>
      </c>
      <c r="O3438">
        <v>13.4615384615384</v>
      </c>
      <c r="P3438">
        <v>173.68421052631501</v>
      </c>
      <c r="Q3438">
        <v>6.5668821499288002E-2</v>
      </c>
    </row>
    <row r="3439" spans="1:17" hidden="1" x14ac:dyDescent="0.3">
      <c r="A3439" t="s">
        <v>7099</v>
      </c>
      <c r="B3439" t="s">
        <v>7100</v>
      </c>
      <c r="C3439" t="str">
        <f>IFERROR(VLOOKUP(Table1[[#This Row],[Ticker]],[1]!Table2[[Symbol]:[Industry]],2,FALSE),"-")</f>
        <v>-</v>
      </c>
      <c r="D3439" t="s">
        <v>632</v>
      </c>
      <c r="E3439">
        <v>52.633298250000003</v>
      </c>
      <c r="F3439">
        <v>48.75</v>
      </c>
      <c r="G3439">
        <v>-9.1276715476247503</v>
      </c>
      <c r="H3439">
        <v>-2.07902001107517</v>
      </c>
      <c r="I3439">
        <v>-31.260917260045801</v>
      </c>
      <c r="J3439">
        <v>-3.3113552520326501</v>
      </c>
      <c r="K3439">
        <v>49.689374131408201</v>
      </c>
      <c r="L3439">
        <v>50.308875723616701</v>
      </c>
      <c r="M3439">
        <v>50.644113064888899</v>
      </c>
      <c r="N3439">
        <v>1.08945773070879</v>
      </c>
      <c r="O3439">
        <v>44.984615384615402</v>
      </c>
      <c r="P3439">
        <v>30.8724832214765</v>
      </c>
      <c r="Q3439">
        <v>0.129431221493121</v>
      </c>
    </row>
    <row r="3440" spans="1:17" hidden="1" x14ac:dyDescent="0.3">
      <c r="A3440" t="s">
        <v>7101</v>
      </c>
      <c r="B3440" t="s">
        <v>7102</v>
      </c>
      <c r="C3440" t="str">
        <f>IFERROR(VLOOKUP(Table1[[#This Row],[Ticker]],[1]!Table2[[Symbol]:[Industry]],2,FALSE),"-")</f>
        <v>-</v>
      </c>
      <c r="D3440" t="s">
        <v>632</v>
      </c>
      <c r="E3440">
        <v>52.612139999999997</v>
      </c>
      <c r="F3440">
        <v>3.47</v>
      </c>
      <c r="G3440">
        <v>18.434843533463798</v>
      </c>
      <c r="H3440">
        <v>-7.4209570669834202</v>
      </c>
      <c r="I3440">
        <v>-58.6510997523201</v>
      </c>
      <c r="J3440">
        <v>-5.9359619750000299</v>
      </c>
      <c r="K3440">
        <v>3.7276402082206999</v>
      </c>
      <c r="L3440">
        <v>3.7367754140996201</v>
      </c>
      <c r="M3440">
        <v>38.742745893747802</v>
      </c>
      <c r="N3440">
        <v>0.70094757790927098</v>
      </c>
      <c r="O3440">
        <v>120.461095100864</v>
      </c>
      <c r="P3440">
        <v>59.174311926605498</v>
      </c>
      <c r="Q3440">
        <v>9.0228963978711996E-2</v>
      </c>
    </row>
    <row r="3441" spans="1:17" hidden="1" x14ac:dyDescent="0.3">
      <c r="A3441" t="s">
        <v>7103</v>
      </c>
      <c r="B3441" t="s">
        <v>7104</v>
      </c>
      <c r="C3441" t="str">
        <f>IFERROR(VLOOKUP(Table1[[#This Row],[Ticker]],[1]!Table2[[Symbol]:[Industry]],2,FALSE),"-")</f>
        <v>-</v>
      </c>
      <c r="D3441" t="s">
        <v>632</v>
      </c>
      <c r="E3441">
        <v>52.55</v>
      </c>
      <c r="F3441">
        <v>21.02</v>
      </c>
      <c r="G3441">
        <v>-36.846905199612202</v>
      </c>
      <c r="H3441">
        <v>-18.9465818198913</v>
      </c>
      <c r="I3441">
        <v>-31.854790142926401</v>
      </c>
      <c r="J3441">
        <v>-1.29115323183063</v>
      </c>
      <c r="K3441">
        <v>23.625636051640001</v>
      </c>
      <c r="L3441">
        <v>23.827163918018499</v>
      </c>
      <c r="M3441">
        <v>10.360366976899</v>
      </c>
      <c r="N3441">
        <v>0</v>
      </c>
      <c r="O3441">
        <v>52.235965746907702</v>
      </c>
      <c r="P3441">
        <v>13.498920086392999</v>
      </c>
    </row>
    <row r="3442" spans="1:17" hidden="1" x14ac:dyDescent="0.3">
      <c r="A3442" t="s">
        <v>7105</v>
      </c>
      <c r="B3442" t="s">
        <v>7106</v>
      </c>
      <c r="C3442" t="str">
        <f>IFERROR(VLOOKUP(Table1[[#This Row],[Ticker]],[1]!Table2[[Symbol]:[Industry]],2,FALSE),"-")</f>
        <v>-</v>
      </c>
      <c r="D3442" t="s">
        <v>541</v>
      </c>
      <c r="E3442">
        <v>52.514013134999999</v>
      </c>
      <c r="F3442">
        <v>36.770000000000003</v>
      </c>
      <c r="G3442">
        <v>4.3413255348364101</v>
      </c>
      <c r="H3442">
        <v>5.7891081038660497</v>
      </c>
      <c r="I3442">
        <v>-7.9729462676333798</v>
      </c>
      <c r="J3442">
        <v>-1.94904796867272</v>
      </c>
      <c r="K3442">
        <v>33.961353042134199</v>
      </c>
      <c r="L3442">
        <v>32.9506186557741</v>
      </c>
      <c r="M3442">
        <v>69.920381285485504</v>
      </c>
      <c r="N3442">
        <v>0.66225859832433298</v>
      </c>
      <c r="O3442">
        <v>29.1813978787054</v>
      </c>
      <c r="P3442">
        <v>59.869565217391298</v>
      </c>
      <c r="Q3442">
        <v>-2.4424671906967E-2</v>
      </c>
    </row>
    <row r="3443" spans="1:17" hidden="1" x14ac:dyDescent="0.3">
      <c r="A3443" t="s">
        <v>7107</v>
      </c>
      <c r="B3443" t="s">
        <v>7108</v>
      </c>
      <c r="C3443" t="str">
        <f>IFERROR(VLOOKUP(Table1[[#This Row],[Ticker]],[1]!Table2[[Symbol]:[Industry]],2,FALSE),"-")</f>
        <v>-</v>
      </c>
      <c r="D3443" t="s">
        <v>127</v>
      </c>
      <c r="E3443">
        <v>52.477352927999902</v>
      </c>
      <c r="F3443">
        <v>25.82</v>
      </c>
      <c r="G3443">
        <v>116.254302168861</v>
      </c>
      <c r="H3443">
        <v>1.4554290390042</v>
      </c>
      <c r="I3443">
        <v>102.286566418913</v>
      </c>
      <c r="J3443">
        <v>4.3071373664599699</v>
      </c>
      <c r="K3443">
        <v>22.925696435147302</v>
      </c>
      <c r="L3443">
        <v>17.7035033872159</v>
      </c>
      <c r="M3443">
        <v>76.553544763375101</v>
      </c>
      <c r="N3443">
        <v>1.32813114494746</v>
      </c>
      <c r="O3443">
        <v>10.689388071262499</v>
      </c>
      <c r="P3443">
        <v>182.185792349726</v>
      </c>
    </row>
    <row r="3444" spans="1:17" hidden="1" x14ac:dyDescent="0.3">
      <c r="A3444" t="s">
        <v>7109</v>
      </c>
      <c r="B3444" t="s">
        <v>7110</v>
      </c>
      <c r="C3444" t="str">
        <f>IFERROR(VLOOKUP(Table1[[#This Row],[Ticker]],[1]!Table2[[Symbol]:[Industry]],2,FALSE),"-")</f>
        <v>-</v>
      </c>
      <c r="D3444" t="s">
        <v>632</v>
      </c>
      <c r="E3444">
        <v>52.33338912</v>
      </c>
      <c r="F3444">
        <v>314.39999999999998</v>
      </c>
      <c r="G3444">
        <v>2.8584706544316298</v>
      </c>
      <c r="H3444">
        <v>-6.3644990689563299</v>
      </c>
      <c r="I3444">
        <v>-11.607696400655801</v>
      </c>
      <c r="J3444">
        <v>7.8491976453623398</v>
      </c>
      <c r="K3444">
        <v>307.82136776450699</v>
      </c>
      <c r="L3444">
        <v>287.06107479922002</v>
      </c>
      <c r="M3444">
        <v>64.142586145234503</v>
      </c>
      <c r="N3444">
        <v>0.48705089939827301</v>
      </c>
      <c r="O3444">
        <v>30.725190839694601</v>
      </c>
      <c r="P3444">
        <v>49.146110056925899</v>
      </c>
      <c r="Q3444">
        <v>-1.6481762034895001E-2</v>
      </c>
    </row>
    <row r="3445" spans="1:17" hidden="1" x14ac:dyDescent="0.3">
      <c r="A3445" t="s">
        <v>7111</v>
      </c>
      <c r="B3445" t="s">
        <v>7112</v>
      </c>
      <c r="C3445" t="str">
        <f>IFERROR(VLOOKUP(Table1[[#This Row],[Ticker]],[1]!Table2[[Symbol]:[Industry]],2,FALSE),"-")</f>
        <v>-</v>
      </c>
      <c r="D3445" t="s">
        <v>7113</v>
      </c>
      <c r="E3445">
        <v>52.3289744</v>
      </c>
      <c r="F3445">
        <v>63.34</v>
      </c>
      <c r="G3445">
        <v>-12.689643029424399</v>
      </c>
      <c r="H3445">
        <v>-1.83170318361189</v>
      </c>
      <c r="I3445">
        <v>-25.933820701409001</v>
      </c>
      <c r="J3445">
        <v>-0.79115323183063402</v>
      </c>
      <c r="K3445">
        <v>61.101514134712801</v>
      </c>
      <c r="L3445">
        <v>62.964745930537397</v>
      </c>
      <c r="M3445">
        <v>58.543601682892799</v>
      </c>
      <c r="N3445">
        <v>0.744612853866645</v>
      </c>
      <c r="O3445">
        <v>45.895168929586298</v>
      </c>
      <c r="P3445">
        <v>29.265306122448902</v>
      </c>
      <c r="Q3445">
        <v>-5.3561119755639E-2</v>
      </c>
    </row>
    <row r="3446" spans="1:17" hidden="1" x14ac:dyDescent="0.3">
      <c r="A3446" t="s">
        <v>7114</v>
      </c>
      <c r="B3446" t="s">
        <v>7115</v>
      </c>
      <c r="C3446" t="str">
        <f>IFERROR(VLOOKUP(Table1[[#This Row],[Ticker]],[1]!Table2[[Symbol]:[Industry]],2,FALSE),"-")</f>
        <v>-</v>
      </c>
      <c r="D3446" t="s">
        <v>21</v>
      </c>
      <c r="E3446">
        <v>52.285896000000001</v>
      </c>
      <c r="F3446">
        <v>1.56</v>
      </c>
      <c r="G3446">
        <v>-81.105754757134406</v>
      </c>
      <c r="H3446">
        <v>-13.996133596661</v>
      </c>
      <c r="I3446">
        <v>-81.748563036699295</v>
      </c>
      <c r="J3446">
        <v>-7.2791771839264303</v>
      </c>
      <c r="K3446">
        <v>1.8389341411673601</v>
      </c>
      <c r="L3446">
        <v>2.6577958118252498</v>
      </c>
      <c r="M3446">
        <v>18.071603221580599</v>
      </c>
      <c r="N3446">
        <v>0.46287357020209602</v>
      </c>
      <c r="O3446">
        <v>239.74358974358901</v>
      </c>
      <c r="P3446">
        <v>3.3112582781456901</v>
      </c>
      <c r="Q3446">
        <v>0.114962323407896</v>
      </c>
    </row>
    <row r="3447" spans="1:17" hidden="1" x14ac:dyDescent="0.3">
      <c r="A3447" t="s">
        <v>7116</v>
      </c>
      <c r="B3447" t="s">
        <v>7117</v>
      </c>
      <c r="C3447" t="str">
        <f>IFERROR(VLOOKUP(Table1[[#This Row],[Ticker]],[1]!Table2[[Symbol]:[Industry]],2,FALSE),"-")</f>
        <v>-</v>
      </c>
      <c r="D3447" t="s">
        <v>178</v>
      </c>
      <c r="E3447">
        <v>52.022277000000003</v>
      </c>
      <c r="F3447">
        <v>29.79</v>
      </c>
      <c r="G3447">
        <v>135.65226663323901</v>
      </c>
      <c r="H3447">
        <v>-10.320172785289</v>
      </c>
      <c r="I3447">
        <v>52.2492221238765</v>
      </c>
      <c r="J3447">
        <v>-7.91039232864473</v>
      </c>
      <c r="K3447">
        <v>30.6986260809526</v>
      </c>
      <c r="L3447">
        <v>23.310598463594701</v>
      </c>
      <c r="M3447">
        <v>18.5079937232018</v>
      </c>
      <c r="N3447">
        <v>0.27297509024281202</v>
      </c>
      <c r="O3447">
        <v>35.615978516280599</v>
      </c>
      <c r="P3447">
        <v>165.98214285714201</v>
      </c>
      <c r="Q3447">
        <v>0.111572561650742</v>
      </c>
    </row>
    <row r="3448" spans="1:17" hidden="1" x14ac:dyDescent="0.3">
      <c r="A3448" t="s">
        <v>7118</v>
      </c>
      <c r="B3448" t="s">
        <v>7119</v>
      </c>
      <c r="C3448" t="str">
        <f>IFERROR(VLOOKUP(Table1[[#This Row],[Ticker]],[1]!Table2[[Symbol]:[Industry]],2,FALSE),"-")</f>
        <v>-</v>
      </c>
      <c r="D3448" t="s">
        <v>993</v>
      </c>
      <c r="E3448">
        <v>51.955500000000001</v>
      </c>
      <c r="F3448">
        <v>109.38</v>
      </c>
      <c r="G3448">
        <v>66.694110471976103</v>
      </c>
      <c r="H3448">
        <v>21.233873894677</v>
      </c>
      <c r="I3448">
        <v>21.507644967974901</v>
      </c>
      <c r="J3448">
        <v>-1.80096054194901</v>
      </c>
      <c r="K3448">
        <v>90.851022434799603</v>
      </c>
      <c r="L3448">
        <v>73.451464894948003</v>
      </c>
      <c r="M3448">
        <v>53.165130393840698</v>
      </c>
      <c r="N3448">
        <v>1.9331575306991</v>
      </c>
      <c r="O3448">
        <v>17.023221795575001</v>
      </c>
      <c r="P3448">
        <v>106.377358490566</v>
      </c>
      <c r="Q3448">
        <v>0.114402873652449</v>
      </c>
    </row>
    <row r="3449" spans="1:17" hidden="1" x14ac:dyDescent="0.3">
      <c r="A3449" t="s">
        <v>7120</v>
      </c>
      <c r="B3449" t="s">
        <v>7121</v>
      </c>
      <c r="C3449" t="str">
        <f>IFERROR(VLOOKUP(Table1[[#This Row],[Ticker]],[1]!Table2[[Symbol]:[Industry]],2,FALSE),"-")</f>
        <v>-</v>
      </c>
      <c r="D3449" t="s">
        <v>139</v>
      </c>
      <c r="E3449">
        <v>51.761794000000002</v>
      </c>
      <c r="F3449">
        <v>30.5</v>
      </c>
      <c r="G3449">
        <v>60.1753978908406</v>
      </c>
      <c r="H3449">
        <v>-9.3773291747824405</v>
      </c>
      <c r="I3449">
        <v>-28.049264832821599</v>
      </c>
      <c r="J3449">
        <v>-0.463338662294213</v>
      </c>
      <c r="K3449">
        <v>30.9713656880472</v>
      </c>
      <c r="L3449">
        <v>28.959017987285101</v>
      </c>
      <c r="M3449">
        <v>40.990466152140797</v>
      </c>
      <c r="N3449">
        <v>0.70605297956746105</v>
      </c>
      <c r="O3449">
        <v>24</v>
      </c>
      <c r="P3449">
        <v>93.650793650793602</v>
      </c>
      <c r="Q3449">
        <v>7.4948501076147006E-2</v>
      </c>
    </row>
    <row r="3450" spans="1:17" hidden="1" x14ac:dyDescent="0.3">
      <c r="A3450" t="s">
        <v>7122</v>
      </c>
      <c r="B3450" t="s">
        <v>7123</v>
      </c>
      <c r="C3450" t="str">
        <f>IFERROR(VLOOKUP(Table1[[#This Row],[Ticker]],[1]!Table2[[Symbol]:[Industry]],2,FALSE),"-")</f>
        <v>-</v>
      </c>
      <c r="D3450" t="s">
        <v>1616</v>
      </c>
      <c r="E3450">
        <v>51.753509999999999</v>
      </c>
      <c r="F3450">
        <v>27.99</v>
      </c>
      <c r="G3450">
        <v>-9.1571777843013002</v>
      </c>
      <c r="H3450">
        <v>-3.2874854965370699</v>
      </c>
      <c r="I3450">
        <v>-23.956492498909</v>
      </c>
      <c r="J3450">
        <v>2.6000601572907001</v>
      </c>
      <c r="K3450">
        <v>24.957224476864901</v>
      </c>
      <c r="L3450">
        <v>26.759462802009001</v>
      </c>
      <c r="M3450">
        <v>85.756827645181204</v>
      </c>
      <c r="N3450">
        <v>1.2620300009644501</v>
      </c>
      <c r="O3450">
        <v>46.480886030725202</v>
      </c>
      <c r="P3450">
        <v>23.849557522123799</v>
      </c>
      <c r="Q3450">
        <v>-9.5959546762279992E-3</v>
      </c>
    </row>
    <row r="3451" spans="1:17" hidden="1" x14ac:dyDescent="0.3">
      <c r="A3451" t="s">
        <v>7124</v>
      </c>
      <c r="B3451" t="s">
        <v>7125</v>
      </c>
      <c r="C3451" t="str">
        <f>IFERROR(VLOOKUP(Table1[[#This Row],[Ticker]],[1]!Table2[[Symbol]:[Industry]],2,FALSE),"-")</f>
        <v>-</v>
      </c>
      <c r="D3451" t="s">
        <v>139</v>
      </c>
      <c r="E3451">
        <v>51.424999999999997</v>
      </c>
      <c r="F3451">
        <v>20.57</v>
      </c>
      <c r="G3451">
        <v>-30.0013858250955</v>
      </c>
      <c r="H3451">
        <v>-2.0220481921387301</v>
      </c>
      <c r="I3451">
        <v>-40.550821225137803</v>
      </c>
      <c r="J3451">
        <v>-0.25731864536447702</v>
      </c>
      <c r="K3451">
        <v>21.279649167588602</v>
      </c>
      <c r="L3451">
        <v>22.381654420881802</v>
      </c>
      <c r="M3451">
        <v>38.508271534690998</v>
      </c>
      <c r="N3451">
        <v>0.71199248512681301</v>
      </c>
      <c r="O3451">
        <v>82.012639766650395</v>
      </c>
      <c r="P3451">
        <v>12.7123287671232</v>
      </c>
      <c r="Q3451">
        <v>7.0799703842507E-2</v>
      </c>
    </row>
    <row r="3452" spans="1:17" hidden="1" x14ac:dyDescent="0.3">
      <c r="A3452" t="s">
        <v>7126</v>
      </c>
      <c r="B3452" t="s">
        <v>7127</v>
      </c>
      <c r="C3452" t="str">
        <f>IFERROR(VLOOKUP(Table1[[#This Row],[Ticker]],[1]!Table2[[Symbol]:[Industry]],2,FALSE),"-")</f>
        <v>-</v>
      </c>
      <c r="D3452" t="s">
        <v>4284</v>
      </c>
      <c r="E3452">
        <v>51.381788200000003</v>
      </c>
      <c r="F3452">
        <v>58.34</v>
      </c>
      <c r="G3452">
        <v>-15.865914975969799</v>
      </c>
      <c r="H3452">
        <v>-8.3226719849255293</v>
      </c>
      <c r="I3452">
        <v>-22.711741459387198</v>
      </c>
      <c r="J3452">
        <v>-5.7831141136473097</v>
      </c>
      <c r="K3452">
        <v>59.766846088111599</v>
      </c>
      <c r="L3452">
        <v>58.221747826533999</v>
      </c>
      <c r="M3452">
        <v>46.924064744539898</v>
      </c>
      <c r="N3452">
        <v>0.92545942776905199</v>
      </c>
      <c r="O3452">
        <v>37.898525882756203</v>
      </c>
      <c r="P3452">
        <v>37.529467232437497</v>
      </c>
      <c r="Q3452">
        <v>3.6833207798948997E-2</v>
      </c>
    </row>
    <row r="3453" spans="1:17" hidden="1" x14ac:dyDescent="0.3">
      <c r="A3453" t="s">
        <v>7128</v>
      </c>
      <c r="B3453" t="s">
        <v>7129</v>
      </c>
      <c r="C3453" t="str">
        <f>IFERROR(VLOOKUP(Table1[[#This Row],[Ticker]],[1]!Table2[[Symbol]:[Industry]],2,FALSE),"-")</f>
        <v>-</v>
      </c>
      <c r="D3453" t="s">
        <v>3091</v>
      </c>
      <c r="E3453">
        <v>51.373753344000001</v>
      </c>
      <c r="F3453">
        <v>7.68</v>
      </c>
      <c r="G3453">
        <v>26.878939120416501</v>
      </c>
      <c r="H3453">
        <v>6.4857571338484101</v>
      </c>
      <c r="I3453">
        <v>1.9259216825615</v>
      </c>
      <c r="J3453">
        <v>-2.4435219898331901</v>
      </c>
      <c r="K3453">
        <v>7.4811854837588703</v>
      </c>
      <c r="L3453">
        <v>6.9419199326966599</v>
      </c>
      <c r="M3453">
        <v>43.047050836232103</v>
      </c>
      <c r="N3453">
        <v>0.52153588064974199</v>
      </c>
      <c r="O3453">
        <v>42.7083333333333</v>
      </c>
      <c r="P3453">
        <v>61.684210526315702</v>
      </c>
      <c r="Q3453">
        <v>6.1596402477544998E-2</v>
      </c>
    </row>
    <row r="3454" spans="1:17" hidden="1" x14ac:dyDescent="0.3">
      <c r="A3454" t="s">
        <v>7130</v>
      </c>
      <c r="B3454" t="s">
        <v>7131</v>
      </c>
      <c r="C3454" t="str">
        <f>IFERROR(VLOOKUP(Table1[[#This Row],[Ticker]],[1]!Table2[[Symbol]:[Industry]],2,FALSE),"-")</f>
        <v>-</v>
      </c>
      <c r="D3454" t="s">
        <v>1524</v>
      </c>
      <c r="E3454">
        <v>51.325000000000003</v>
      </c>
      <c r="F3454">
        <v>20.53</v>
      </c>
      <c r="G3454">
        <v>-20.479089866351199</v>
      </c>
      <c r="H3454">
        <v>0.22184828009768301</v>
      </c>
      <c r="I3454">
        <v>-27.372598186918999</v>
      </c>
      <c r="J3454">
        <v>6.4837828295504298</v>
      </c>
      <c r="K3454">
        <v>20.561834573234201</v>
      </c>
      <c r="L3454">
        <v>20.8130054785704</v>
      </c>
      <c r="M3454">
        <v>47.451505465195197</v>
      </c>
      <c r="N3454">
        <v>1.84033238926348</v>
      </c>
      <c r="O3454">
        <v>35.4115927910374</v>
      </c>
      <c r="P3454">
        <v>19.638694638694599</v>
      </c>
      <c r="Q3454">
        <v>2.3734735715823001E-2</v>
      </c>
    </row>
    <row r="3455" spans="1:17" hidden="1" x14ac:dyDescent="0.3">
      <c r="A3455" t="s">
        <v>7132</v>
      </c>
      <c r="B3455" t="s">
        <v>7133</v>
      </c>
      <c r="C3455" t="str">
        <f>IFERROR(VLOOKUP(Table1[[#This Row],[Ticker]],[1]!Table2[[Symbol]:[Industry]],2,FALSE),"-")</f>
        <v>-</v>
      </c>
      <c r="D3455" t="s">
        <v>528</v>
      </c>
      <c r="E3455">
        <v>51.016700499999999</v>
      </c>
      <c r="F3455">
        <v>170.05</v>
      </c>
      <c r="G3455">
        <v>108.978514905786</v>
      </c>
      <c r="H3455">
        <v>-19.888375619594601</v>
      </c>
      <c r="I3455">
        <v>-1.44808170579599</v>
      </c>
      <c r="J3455">
        <v>-4.9022643429417396</v>
      </c>
      <c r="K3455">
        <v>191.56994691543801</v>
      </c>
      <c r="L3455">
        <v>154.55336675396501</v>
      </c>
      <c r="M3455">
        <v>16.539141982436899</v>
      </c>
      <c r="N3455">
        <v>0.227434025577922</v>
      </c>
      <c r="O3455">
        <v>56.630402822699097</v>
      </c>
      <c r="P3455">
        <v>150.07352941176401</v>
      </c>
      <c r="Q3455">
        <v>8.4509780856065003E-2</v>
      </c>
    </row>
    <row r="3456" spans="1:17" hidden="1" x14ac:dyDescent="0.3">
      <c r="A3456" t="s">
        <v>7134</v>
      </c>
      <c r="B3456" t="s">
        <v>7135</v>
      </c>
      <c r="C3456" t="str">
        <f>IFERROR(VLOOKUP(Table1[[#This Row],[Ticker]],[1]!Table2[[Symbol]:[Industry]],2,FALSE),"-")</f>
        <v>-</v>
      </c>
      <c r="D3456" t="s">
        <v>412</v>
      </c>
      <c r="E3456">
        <v>51.011325419999999</v>
      </c>
      <c r="F3456">
        <v>80.7</v>
      </c>
      <c r="G3456">
        <v>-35.524954055790097</v>
      </c>
      <c r="H3456">
        <v>-7.4711589659248201</v>
      </c>
      <c r="I3456">
        <v>-33.583296930256701</v>
      </c>
      <c r="J3456">
        <v>-7.9137493856767902</v>
      </c>
      <c r="K3456">
        <v>83.422459671561896</v>
      </c>
      <c r="L3456">
        <v>90.745227605431495</v>
      </c>
      <c r="M3456">
        <v>44.424036405536199</v>
      </c>
      <c r="N3456">
        <v>0.88642136584657805</v>
      </c>
      <c r="O3456">
        <v>99.504337050805404</v>
      </c>
      <c r="P3456">
        <v>14.7937411095306</v>
      </c>
      <c r="Q3456">
        <v>2.9193477311613002E-2</v>
      </c>
    </row>
    <row r="3457" spans="1:17" hidden="1" x14ac:dyDescent="0.3">
      <c r="A3457" t="s">
        <v>7136</v>
      </c>
      <c r="B3457" t="s">
        <v>7137</v>
      </c>
      <c r="C3457" t="str">
        <f>IFERROR(VLOOKUP(Table1[[#This Row],[Ticker]],[1]!Table2[[Symbol]:[Industry]],2,FALSE),"-")</f>
        <v>-</v>
      </c>
      <c r="D3457" t="s">
        <v>2583</v>
      </c>
      <c r="E3457">
        <v>50.991840000000003</v>
      </c>
      <c r="F3457">
        <v>41.66</v>
      </c>
      <c r="G3457">
        <v>-66.934745846093705</v>
      </c>
      <c r="H3457">
        <v>-1.9333672240227</v>
      </c>
      <c r="I3457">
        <v>-33.121192317637998</v>
      </c>
      <c r="J3457">
        <v>-3.0414449471165099</v>
      </c>
      <c r="K3457">
        <v>43.433549599410703</v>
      </c>
      <c r="L3457">
        <v>47.819374661023303</v>
      </c>
      <c r="M3457">
        <v>40.372102427632903</v>
      </c>
      <c r="N3457">
        <v>0.44722222222222202</v>
      </c>
      <c r="O3457">
        <v>84.709553528564598</v>
      </c>
      <c r="P3457">
        <v>2.5855700566362798</v>
      </c>
    </row>
    <row r="3458" spans="1:17" hidden="1" x14ac:dyDescent="0.3">
      <c r="A3458" t="s">
        <v>7138</v>
      </c>
      <c r="B3458" t="s">
        <v>7139</v>
      </c>
      <c r="C3458" t="str">
        <f>IFERROR(VLOOKUP(Table1[[#This Row],[Ticker]],[1]!Table2[[Symbol]:[Industry]],2,FALSE),"-")</f>
        <v>-</v>
      </c>
      <c r="D3458" t="s">
        <v>1539</v>
      </c>
      <c r="E3458">
        <v>50.967194999999997</v>
      </c>
      <c r="F3458">
        <v>111.55</v>
      </c>
      <c r="G3458">
        <v>-18.305754757134402</v>
      </c>
      <c r="H3458">
        <v>9.4908076388989198</v>
      </c>
      <c r="I3458">
        <v>4.7201086424986602</v>
      </c>
      <c r="J3458">
        <v>3.697082062287</v>
      </c>
      <c r="K3458">
        <v>102.13776732603699</v>
      </c>
      <c r="L3458">
        <v>97.006439346291401</v>
      </c>
      <c r="M3458">
        <v>99.999996782331607</v>
      </c>
      <c r="N3458">
        <v>0.90306122448979498</v>
      </c>
      <c r="O3458">
        <v>0</v>
      </c>
      <c r="P3458">
        <v>23.601108033241001</v>
      </c>
    </row>
    <row r="3459" spans="1:17" hidden="1" x14ac:dyDescent="0.3">
      <c r="A3459" t="s">
        <v>7140</v>
      </c>
      <c r="B3459" t="s">
        <v>7141</v>
      </c>
      <c r="C3459" t="str">
        <f>IFERROR(VLOOKUP(Table1[[#This Row],[Ticker]],[1]!Table2[[Symbol]:[Industry]],2,FALSE),"-")</f>
        <v>-</v>
      </c>
      <c r="E3459">
        <v>50.927999999999997</v>
      </c>
      <c r="F3459">
        <v>42.44</v>
      </c>
      <c r="G3459">
        <v>22.5867739784977</v>
      </c>
      <c r="H3459">
        <v>29.440668567020701</v>
      </c>
      <c r="I3459">
        <v>24.957181213644301</v>
      </c>
      <c r="J3459">
        <v>35.032624171204702</v>
      </c>
      <c r="K3459">
        <v>32.820613232297902</v>
      </c>
      <c r="M3459">
        <v>84.5753541481849</v>
      </c>
      <c r="N3459">
        <v>3.3726532476628401</v>
      </c>
      <c r="O3459">
        <v>12.535344015080099</v>
      </c>
      <c r="P3459">
        <v>52.442528735632102</v>
      </c>
    </row>
    <row r="3460" spans="1:17" hidden="1" x14ac:dyDescent="0.3">
      <c r="A3460" t="s">
        <v>7142</v>
      </c>
      <c r="B3460" t="s">
        <v>7143</v>
      </c>
      <c r="C3460" t="str">
        <f>IFERROR(VLOOKUP(Table1[[#This Row],[Ticker]],[1]!Table2[[Symbol]:[Industry]],2,FALSE),"-")</f>
        <v>-</v>
      </c>
      <c r="D3460" t="s">
        <v>473</v>
      </c>
      <c r="E3460">
        <v>50.871383979999997</v>
      </c>
      <c r="F3460">
        <v>19.309999999999999</v>
      </c>
      <c r="G3460">
        <v>20.416618783721599</v>
      </c>
      <c r="H3460">
        <v>2.26353491162619</v>
      </c>
      <c r="I3460">
        <v>-25.325378378220499</v>
      </c>
      <c r="J3460">
        <v>10.537418196740701</v>
      </c>
      <c r="K3460">
        <v>17.907343468590401</v>
      </c>
      <c r="L3460">
        <v>18.061051069833098</v>
      </c>
      <c r="M3460">
        <v>71.372670621584106</v>
      </c>
      <c r="N3460">
        <v>1.7692588123595401</v>
      </c>
      <c r="O3460">
        <v>41.6364577938892</v>
      </c>
      <c r="P3460">
        <v>52.0472440944881</v>
      </c>
      <c r="Q3460">
        <v>-0.100574361377972</v>
      </c>
    </row>
    <row r="3461" spans="1:17" hidden="1" x14ac:dyDescent="0.3">
      <c r="A3461" t="s">
        <v>7144</v>
      </c>
      <c r="B3461" t="s">
        <v>7145</v>
      </c>
      <c r="C3461" t="str">
        <f>IFERROR(VLOOKUP(Table1[[#This Row],[Ticker]],[1]!Table2[[Symbol]:[Industry]],2,FALSE),"-")</f>
        <v>-</v>
      </c>
      <c r="D3461" t="s">
        <v>101</v>
      </c>
      <c r="E3461">
        <v>50.6922</v>
      </c>
      <c r="F3461">
        <v>39</v>
      </c>
      <c r="G3461">
        <v>520.14424524286505</v>
      </c>
      <c r="H3461">
        <v>-12.513859393809501</v>
      </c>
      <c r="I3461">
        <v>127.299056010919</v>
      </c>
      <c r="J3461">
        <v>-11.302154331940599</v>
      </c>
      <c r="K3461">
        <v>35.105938899189297</v>
      </c>
      <c r="L3461">
        <v>21.334320676665499</v>
      </c>
      <c r="M3461">
        <v>42.407935801774798</v>
      </c>
      <c r="N3461">
        <v>1.19277810133954</v>
      </c>
      <c r="O3461">
        <v>44.435897435897402</v>
      </c>
      <c r="P3461">
        <v>600.17953321364405</v>
      </c>
      <c r="Q3461">
        <v>8.6330174101687002E-2</v>
      </c>
    </row>
    <row r="3462" spans="1:17" hidden="1" x14ac:dyDescent="0.3">
      <c r="A3462" t="s">
        <v>7146</v>
      </c>
      <c r="B3462" t="s">
        <v>7147</v>
      </c>
      <c r="C3462" t="str">
        <f>IFERROR(VLOOKUP(Table1[[#This Row],[Ticker]],[1]!Table2[[Symbol]:[Industry]],2,FALSE),"-")</f>
        <v>-</v>
      </c>
      <c r="D3462" t="s">
        <v>473</v>
      </c>
      <c r="E3462">
        <v>50.6828</v>
      </c>
      <c r="F3462">
        <v>115</v>
      </c>
      <c r="G3462">
        <v>-12.3289279814573</v>
      </c>
      <c r="H3462">
        <v>-4.9031317550404703</v>
      </c>
      <c r="I3462">
        <v>-25.381278081714999</v>
      </c>
      <c r="K3462">
        <v>103.271509071255</v>
      </c>
      <c r="L3462">
        <v>67.466981673891993</v>
      </c>
      <c r="M3462">
        <v>35.259131148800201</v>
      </c>
      <c r="N3462">
        <v>2.1428571428571401</v>
      </c>
      <c r="O3462">
        <v>20.5217391304347</v>
      </c>
      <c r="P3462">
        <v>48.005148005147902</v>
      </c>
    </row>
    <row r="3463" spans="1:17" hidden="1" x14ac:dyDescent="0.3">
      <c r="A3463" t="s">
        <v>7148</v>
      </c>
      <c r="B3463" t="s">
        <v>7149</v>
      </c>
      <c r="C3463" t="str">
        <f>IFERROR(VLOOKUP(Table1[[#This Row],[Ticker]],[1]!Table2[[Symbol]:[Industry]],2,FALSE),"-")</f>
        <v>-</v>
      </c>
      <c r="D3463" t="s">
        <v>124</v>
      </c>
      <c r="E3463">
        <v>50.591999999999999</v>
      </c>
      <c r="F3463">
        <v>46.5</v>
      </c>
      <c r="G3463">
        <v>36.156383764822003</v>
      </c>
      <c r="H3463">
        <v>7.7816212593508096</v>
      </c>
      <c r="I3463">
        <v>-10.525597911295099</v>
      </c>
      <c r="J3463">
        <v>2.0421801015026899</v>
      </c>
      <c r="K3463">
        <v>45.552853853247903</v>
      </c>
      <c r="L3463">
        <v>41.537637943754802</v>
      </c>
      <c r="M3463">
        <v>57.8828593821273</v>
      </c>
      <c r="N3463">
        <v>0.247182541774287</v>
      </c>
      <c r="O3463">
        <v>26.881720430107499</v>
      </c>
      <c r="P3463">
        <v>78.846153846153797</v>
      </c>
      <c r="Q3463">
        <v>7.8626896478481006E-2</v>
      </c>
    </row>
    <row r="3464" spans="1:17" hidden="1" x14ac:dyDescent="0.3">
      <c r="A3464" t="s">
        <v>7150</v>
      </c>
      <c r="B3464" t="s">
        <v>7151</v>
      </c>
      <c r="C3464" t="str">
        <f>IFERROR(VLOOKUP(Table1[[#This Row],[Ticker]],[1]!Table2[[Symbol]:[Industry]],2,FALSE),"-")</f>
        <v>-</v>
      </c>
      <c r="D3464" t="s">
        <v>1187</v>
      </c>
      <c r="E3464">
        <v>50.548290000000001</v>
      </c>
      <c r="F3464">
        <v>114.7</v>
      </c>
      <c r="G3464">
        <v>5.0695481484061098</v>
      </c>
      <c r="H3464">
        <v>-8.0338770527352708</v>
      </c>
      <c r="I3464">
        <v>39.9068261013933</v>
      </c>
      <c r="J3464">
        <v>-14.412425597635799</v>
      </c>
      <c r="K3464">
        <v>109.908465613676</v>
      </c>
      <c r="L3464">
        <v>93.106123893731606</v>
      </c>
      <c r="M3464">
        <v>47.121447281632499</v>
      </c>
      <c r="N3464">
        <v>0.86351409978308002</v>
      </c>
      <c r="O3464">
        <v>20.383609415867401</v>
      </c>
      <c r="P3464">
        <v>63.810339902884799</v>
      </c>
      <c r="Q3464">
        <v>5.6319021410143E-2</v>
      </c>
    </row>
    <row r="3465" spans="1:17" hidden="1" x14ac:dyDescent="0.3">
      <c r="A3465" t="s">
        <v>7152</v>
      </c>
      <c r="B3465" t="s">
        <v>7153</v>
      </c>
      <c r="C3465" t="str">
        <f>IFERROR(VLOOKUP(Table1[[#This Row],[Ticker]],[1]!Table2[[Symbol]:[Industry]],2,FALSE),"-")</f>
        <v>-</v>
      </c>
      <c r="D3465" t="s">
        <v>46</v>
      </c>
      <c r="E3465">
        <v>50.508737400000001</v>
      </c>
      <c r="F3465">
        <v>73.95</v>
      </c>
      <c r="G3465">
        <v>-47.916696585389197</v>
      </c>
      <c r="H3465">
        <v>17.575010321462202</v>
      </c>
      <c r="I3465">
        <v>-30.761885817335099</v>
      </c>
      <c r="J3465">
        <v>3.7597929108185602</v>
      </c>
      <c r="K3465">
        <v>65.903118821297397</v>
      </c>
      <c r="M3465">
        <v>76.670086034486701</v>
      </c>
      <c r="N3465">
        <v>1.25142083897158</v>
      </c>
      <c r="O3465">
        <v>28.465179175118301</v>
      </c>
      <c r="P3465">
        <v>51.536885245901601</v>
      </c>
    </row>
    <row r="3466" spans="1:17" hidden="1" x14ac:dyDescent="0.3">
      <c r="A3466" t="s">
        <v>7154</v>
      </c>
      <c r="B3466" t="s">
        <v>7155</v>
      </c>
      <c r="C3466" t="str">
        <f>IFERROR(VLOOKUP(Table1[[#This Row],[Ticker]],[1]!Table2[[Symbol]:[Industry]],2,FALSE),"-")</f>
        <v>-</v>
      </c>
      <c r="D3466" t="s">
        <v>650</v>
      </c>
      <c r="E3466">
        <v>50.477505000000001</v>
      </c>
      <c r="F3466">
        <v>11.05</v>
      </c>
      <c r="G3466">
        <v>13.6507387493591</v>
      </c>
      <c r="H3466">
        <v>6.59686824495952</v>
      </c>
      <c r="I3466">
        <v>-31.151128490925199</v>
      </c>
      <c r="J3466">
        <v>-9.2911532318306396</v>
      </c>
      <c r="K3466">
        <v>11.599473332454901</v>
      </c>
      <c r="L3466">
        <v>10.5682625397615</v>
      </c>
      <c r="M3466">
        <v>20.906968862128998</v>
      </c>
      <c r="N3466">
        <v>0.31341541111831001</v>
      </c>
      <c r="O3466">
        <v>54.751131221719398</v>
      </c>
      <c r="P3466">
        <v>68.702290076335899</v>
      </c>
      <c r="Q3466">
        <v>1.3573783890811E-2</v>
      </c>
    </row>
    <row r="3467" spans="1:17" hidden="1" x14ac:dyDescent="0.3">
      <c r="A3467" t="s">
        <v>7156</v>
      </c>
      <c r="B3467" t="s">
        <v>7157</v>
      </c>
      <c r="C3467" t="str">
        <f>IFERROR(VLOOKUP(Table1[[#This Row],[Ticker]],[1]!Table2[[Symbol]:[Industry]],2,FALSE),"-")</f>
        <v>-</v>
      </c>
      <c r="D3467" t="s">
        <v>127</v>
      </c>
      <c r="E3467">
        <v>50.354990729999997</v>
      </c>
      <c r="F3467">
        <v>139.69999999999999</v>
      </c>
      <c r="G3467">
        <v>-30.3897526211429</v>
      </c>
      <c r="H3467">
        <v>13.1912259551759</v>
      </c>
      <c r="I3467">
        <v>-3.04631290587777</v>
      </c>
      <c r="J3467">
        <v>-0.82013873907700996</v>
      </c>
      <c r="K3467">
        <v>129.08406728102699</v>
      </c>
      <c r="L3467">
        <v>127.518184765843</v>
      </c>
      <c r="M3467">
        <v>62.534675139866501</v>
      </c>
      <c r="N3467">
        <v>0.88104486334415999</v>
      </c>
      <c r="O3467">
        <v>16.678596993557601</v>
      </c>
      <c r="P3467">
        <v>35.631067961165002</v>
      </c>
      <c r="Q3467">
        <v>0.105028876773078</v>
      </c>
    </row>
    <row r="3468" spans="1:17" hidden="1" x14ac:dyDescent="0.3">
      <c r="A3468" t="s">
        <v>7158</v>
      </c>
      <c r="B3468" t="s">
        <v>7159</v>
      </c>
      <c r="C3468" t="str">
        <f>IFERROR(VLOOKUP(Table1[[#This Row],[Ticker]],[1]!Table2[[Symbol]:[Industry]],2,FALSE),"-")</f>
        <v>-</v>
      </c>
      <c r="D3468" t="s">
        <v>283</v>
      </c>
      <c r="E3468">
        <v>50.3167872</v>
      </c>
      <c r="F3468">
        <v>24.77</v>
      </c>
      <c r="G3468">
        <v>-57.808052604720203</v>
      </c>
      <c r="H3468">
        <v>-8.6479761494911696</v>
      </c>
      <c r="I3468">
        <v>-28.620835367220099</v>
      </c>
      <c r="J3468">
        <v>2.5566268950192499</v>
      </c>
      <c r="K3468">
        <v>24.143748057011798</v>
      </c>
      <c r="L3468">
        <v>27.416965327017099</v>
      </c>
      <c r="M3468">
        <v>66.241046863075795</v>
      </c>
      <c r="N3468">
        <v>0.47510053868197599</v>
      </c>
      <c r="O3468">
        <v>44.9333871618893</v>
      </c>
      <c r="P3468">
        <v>17.115839243498801</v>
      </c>
      <c r="Q3468">
        <v>-8.3522363247029996E-2</v>
      </c>
    </row>
    <row r="3469" spans="1:17" hidden="1" x14ac:dyDescent="0.3">
      <c r="A3469" t="s">
        <v>7160</v>
      </c>
      <c r="B3469" t="s">
        <v>7161</v>
      </c>
      <c r="C3469" t="str">
        <f>IFERROR(VLOOKUP(Table1[[#This Row],[Ticker]],[1]!Table2[[Symbol]:[Industry]],2,FALSE),"-")</f>
        <v>-</v>
      </c>
      <c r="D3469" t="s">
        <v>156</v>
      </c>
      <c r="E3469">
        <v>50.251100399999999</v>
      </c>
      <c r="F3469">
        <v>29.46</v>
      </c>
      <c r="G3469">
        <v>4.66479318807108</v>
      </c>
      <c r="H3469">
        <v>-10.7668602251519</v>
      </c>
      <c r="I3469">
        <v>-14.5009439890802</v>
      </c>
      <c r="J3469">
        <v>2.5684958909763802</v>
      </c>
      <c r="K3469">
        <v>29.606301803812901</v>
      </c>
      <c r="L3469">
        <v>28.193447008085499</v>
      </c>
      <c r="M3469">
        <v>49.664475997416403</v>
      </c>
      <c r="N3469">
        <v>0.159691941072197</v>
      </c>
      <c r="O3469">
        <v>37.3048200950441</v>
      </c>
      <c r="P3469">
        <v>36.705336426914101</v>
      </c>
      <c r="Q3469">
        <v>-4.1625075681100002E-3</v>
      </c>
    </row>
    <row r="3470" spans="1:17" hidden="1" x14ac:dyDescent="0.3">
      <c r="A3470" t="s">
        <v>7162</v>
      </c>
      <c r="B3470" t="s">
        <v>7163</v>
      </c>
      <c r="C3470" t="str">
        <f>IFERROR(VLOOKUP(Table1[[#This Row],[Ticker]],[1]!Table2[[Symbol]:[Industry]],2,FALSE),"-")</f>
        <v>-</v>
      </c>
      <c r="D3470" t="s">
        <v>632</v>
      </c>
      <c r="E3470">
        <v>50.137500000000003</v>
      </c>
      <c r="F3470">
        <v>334.25</v>
      </c>
      <c r="G3470">
        <v>121.176915164007</v>
      </c>
      <c r="H3470">
        <v>8.0367420466826296</v>
      </c>
      <c r="I3470">
        <v>0.45071477869224402</v>
      </c>
      <c r="J3470">
        <v>-5.2448658644246597</v>
      </c>
      <c r="K3470">
        <v>273.33976700190601</v>
      </c>
      <c r="L3470">
        <v>243.44602888264299</v>
      </c>
      <c r="M3470">
        <v>64.173492343686107</v>
      </c>
      <c r="N3470">
        <v>2.4095209520952001</v>
      </c>
      <c r="O3470">
        <v>15.183246073298401</v>
      </c>
      <c r="P3470">
        <v>177.270841974284</v>
      </c>
      <c r="Q3470">
        <v>0.121945554595912</v>
      </c>
    </row>
    <row r="3471" spans="1:17" hidden="1" x14ac:dyDescent="0.3">
      <c r="A3471" t="s">
        <v>7164</v>
      </c>
      <c r="B3471" t="s">
        <v>7165</v>
      </c>
      <c r="C3471" t="str">
        <f>IFERROR(VLOOKUP(Table1[[#This Row],[Ticker]],[1]!Table2[[Symbol]:[Industry]],2,FALSE),"-")</f>
        <v>-</v>
      </c>
      <c r="D3471" t="s">
        <v>514</v>
      </c>
      <c r="E3471">
        <v>49.927199999999999</v>
      </c>
      <c r="F3471">
        <v>71</v>
      </c>
      <c r="G3471">
        <v>27.922023020643302</v>
      </c>
      <c r="H3471">
        <v>-16.7624851948196</v>
      </c>
      <c r="I3471">
        <v>-15.772616344029</v>
      </c>
      <c r="J3471">
        <v>-2.68004212071952</v>
      </c>
      <c r="K3471">
        <v>68.979696981495593</v>
      </c>
      <c r="L3471">
        <v>60.017669664096204</v>
      </c>
      <c r="M3471">
        <v>34.072031004455603</v>
      </c>
      <c r="N3471">
        <v>0.38095238095237999</v>
      </c>
      <c r="O3471">
        <v>31.619718309859099</v>
      </c>
      <c r="P3471">
        <v>98.6013986013986</v>
      </c>
    </row>
    <row r="3472" spans="1:17" hidden="1" x14ac:dyDescent="0.3">
      <c r="A3472" t="s">
        <v>7166</v>
      </c>
      <c r="B3472" t="s">
        <v>7167</v>
      </c>
      <c r="C3472" t="str">
        <f>IFERROR(VLOOKUP(Table1[[#This Row],[Ticker]],[1]!Table2[[Symbol]:[Industry]],2,FALSE),"-")</f>
        <v>-</v>
      </c>
      <c r="D3472" t="s">
        <v>51</v>
      </c>
      <c r="E3472">
        <v>49.875</v>
      </c>
      <c r="F3472">
        <v>3.99</v>
      </c>
      <c r="G3472">
        <v>-46.8690659052209</v>
      </c>
      <c r="H3472">
        <v>-1.96799218196985</v>
      </c>
      <c r="I3472">
        <v>-22.429450776410501</v>
      </c>
      <c r="J3472">
        <v>-6.71568153371744</v>
      </c>
      <c r="K3472">
        <v>4.0212474243894398</v>
      </c>
      <c r="L3472">
        <v>4.1341252845333001</v>
      </c>
      <c r="M3472">
        <v>49.262191317961701</v>
      </c>
      <c r="N3472">
        <v>1.08478149688119</v>
      </c>
      <c r="O3472">
        <v>58.145363408521199</v>
      </c>
      <c r="P3472">
        <v>16.6666666666666</v>
      </c>
      <c r="Q3472">
        <v>0.10656649590525701</v>
      </c>
    </row>
    <row r="3473" spans="1:17" hidden="1" x14ac:dyDescent="0.3">
      <c r="A3473" t="s">
        <v>7168</v>
      </c>
      <c r="B3473" t="s">
        <v>7169</v>
      </c>
      <c r="C3473" t="str">
        <f>IFERROR(VLOOKUP(Table1[[#This Row],[Ticker]],[1]!Table2[[Symbol]:[Industry]],2,FALSE),"-")</f>
        <v>-</v>
      </c>
      <c r="D3473" t="s">
        <v>7170</v>
      </c>
      <c r="E3473">
        <v>49.87219528</v>
      </c>
      <c r="F3473">
        <v>59.6</v>
      </c>
      <c r="G3473">
        <v>647.19770026242202</v>
      </c>
      <c r="H3473">
        <v>33.917912791810501</v>
      </c>
      <c r="I3473">
        <v>-4.53397484207483</v>
      </c>
      <c r="J3473">
        <v>3.9871749973172599</v>
      </c>
      <c r="K3473">
        <v>50.608217308141803</v>
      </c>
      <c r="L3473">
        <v>39.966793877082601</v>
      </c>
      <c r="M3473">
        <v>75.032471110352802</v>
      </c>
      <c r="N3473">
        <v>0.94433201092460795</v>
      </c>
      <c r="O3473">
        <v>6.1409395973154304</v>
      </c>
      <c r="P3473">
        <v>677.05345501955605</v>
      </c>
      <c r="Q3473">
        <v>0.18427808913944899</v>
      </c>
    </row>
    <row r="3474" spans="1:17" hidden="1" x14ac:dyDescent="0.3">
      <c r="A3474" t="s">
        <v>7171</v>
      </c>
      <c r="B3474" t="s">
        <v>7172</v>
      </c>
      <c r="C3474" t="str">
        <f>IFERROR(VLOOKUP(Table1[[#This Row],[Ticker]],[1]!Table2[[Symbol]:[Industry]],2,FALSE),"-")</f>
        <v>-</v>
      </c>
      <c r="E3474">
        <v>49.770803049000001</v>
      </c>
      <c r="F3474">
        <v>64.77</v>
      </c>
      <c r="G3474">
        <v>-22.031549663077399</v>
      </c>
      <c r="H3474">
        <v>14.334948256328801</v>
      </c>
      <c r="I3474">
        <v>31.778199441658</v>
      </c>
      <c r="J3474">
        <v>11.6377170610563</v>
      </c>
      <c r="K3474">
        <v>48.880366986705901</v>
      </c>
      <c r="L3474">
        <v>47.4044972225118</v>
      </c>
      <c r="M3474">
        <v>95.178504608299406</v>
      </c>
      <c r="N3474">
        <v>2.6136572341673499</v>
      </c>
      <c r="O3474">
        <v>14.8679944418712</v>
      </c>
      <c r="P3474">
        <v>132.067359369401</v>
      </c>
      <c r="Q3474">
        <v>0.18733701212141701</v>
      </c>
    </row>
    <row r="3475" spans="1:17" hidden="1" x14ac:dyDescent="0.3">
      <c r="A3475" t="s">
        <v>7173</v>
      </c>
      <c r="B3475" t="s">
        <v>7174</v>
      </c>
      <c r="C3475" t="str">
        <f>IFERROR(VLOOKUP(Table1[[#This Row],[Ticker]],[1]!Table2[[Symbol]:[Industry]],2,FALSE),"-")</f>
        <v>-</v>
      </c>
      <c r="D3475" t="s">
        <v>186</v>
      </c>
      <c r="E3475">
        <v>49.689237779999999</v>
      </c>
      <c r="F3475">
        <v>17.55</v>
      </c>
      <c r="G3475">
        <v>-83.116335007334001</v>
      </c>
      <c r="H3475">
        <v>21.216443498883802</v>
      </c>
      <c r="I3475">
        <v>-51.551118205108097</v>
      </c>
      <c r="J3475">
        <v>20.2409378654778</v>
      </c>
      <c r="K3475">
        <v>15.848338930841299</v>
      </c>
      <c r="L3475">
        <v>23.058946745976201</v>
      </c>
      <c r="M3475">
        <v>72.189728064156199</v>
      </c>
      <c r="N3475">
        <v>1.9124528615982801</v>
      </c>
      <c r="O3475">
        <v>133.048433048433</v>
      </c>
      <c r="P3475">
        <v>33.460076045627297</v>
      </c>
      <c r="Q3475">
        <v>-9.0860541422545002E-2</v>
      </c>
    </row>
    <row r="3476" spans="1:17" hidden="1" x14ac:dyDescent="0.3">
      <c r="A3476" t="s">
        <v>7175</v>
      </c>
      <c r="B3476" t="s">
        <v>7176</v>
      </c>
      <c r="C3476" t="str">
        <f>IFERROR(VLOOKUP(Table1[[#This Row],[Ticker]],[1]!Table2[[Symbol]:[Industry]],2,FALSE),"-")</f>
        <v>-</v>
      </c>
      <c r="D3476" t="s">
        <v>412</v>
      </c>
      <c r="E3476">
        <v>49.484400000000001</v>
      </c>
      <c r="F3476">
        <v>58.91</v>
      </c>
      <c r="G3476">
        <v>654.78124984071098</v>
      </c>
      <c r="H3476">
        <v>39.016740815328099</v>
      </c>
      <c r="I3476">
        <v>599.632792407534</v>
      </c>
      <c r="J3476">
        <v>6.91416711286774</v>
      </c>
      <c r="K3476">
        <v>43.011409373601303</v>
      </c>
      <c r="L3476">
        <v>26.283286399421701</v>
      </c>
      <c r="M3476">
        <v>100</v>
      </c>
      <c r="N3476">
        <v>1.4596491228070101</v>
      </c>
      <c r="O3476">
        <v>0</v>
      </c>
      <c r="P3476">
        <v>684.63700459784502</v>
      </c>
    </row>
    <row r="3477" spans="1:17" hidden="1" x14ac:dyDescent="0.3">
      <c r="A3477" t="s">
        <v>7177</v>
      </c>
      <c r="B3477" t="s">
        <v>7178</v>
      </c>
      <c r="C3477" t="str">
        <f>IFERROR(VLOOKUP(Table1[[#This Row],[Ticker]],[1]!Table2[[Symbol]:[Industry]],2,FALSE),"-")</f>
        <v>-</v>
      </c>
      <c r="D3477" t="s">
        <v>46</v>
      </c>
      <c r="E3477">
        <v>49.452711000000001</v>
      </c>
      <c r="F3477">
        <v>24.99</v>
      </c>
      <c r="G3477">
        <v>41.543422197597998</v>
      </c>
      <c r="H3477">
        <v>-8.3249364491910196</v>
      </c>
      <c r="I3477">
        <v>-26.3498728073249</v>
      </c>
      <c r="J3477">
        <v>0.84594354236290004</v>
      </c>
      <c r="K3477">
        <v>26.789898878832901</v>
      </c>
      <c r="L3477">
        <v>26.438015096935199</v>
      </c>
      <c r="M3477">
        <v>42.746511932926097</v>
      </c>
      <c r="N3477">
        <v>0.402845499633677</v>
      </c>
      <c r="O3477">
        <v>36.054421768707499</v>
      </c>
      <c r="P3477">
        <v>71.399176954732496</v>
      </c>
    </row>
    <row r="3478" spans="1:17" hidden="1" x14ac:dyDescent="0.3">
      <c r="A3478" t="s">
        <v>7179</v>
      </c>
      <c r="B3478" t="s">
        <v>7180</v>
      </c>
      <c r="C3478" t="str">
        <f>IFERROR(VLOOKUP(Table1[[#This Row],[Ticker]],[1]!Table2[[Symbol]:[Industry]],2,FALSE),"-")</f>
        <v>-</v>
      </c>
      <c r="D3478" t="s">
        <v>2474</v>
      </c>
      <c r="E3478">
        <v>49.435987599999997</v>
      </c>
      <c r="F3478">
        <v>46.22</v>
      </c>
      <c r="G3478">
        <v>71.538580754848098</v>
      </c>
      <c r="H3478">
        <v>-12.710221239275899</v>
      </c>
      <c r="I3478">
        <v>5.8422722202041397</v>
      </c>
      <c r="J3478">
        <v>1.69392139503503</v>
      </c>
      <c r="K3478">
        <v>46.686725792862397</v>
      </c>
      <c r="L3478">
        <v>39.780867103179098</v>
      </c>
      <c r="M3478">
        <v>39.564159646110802</v>
      </c>
      <c r="N3478">
        <v>1.00295169288268</v>
      </c>
      <c r="O3478">
        <v>32.085677196018999</v>
      </c>
      <c r="P3478">
        <v>121.148325358851</v>
      </c>
      <c r="Q3478">
        <v>0.133629447424155</v>
      </c>
    </row>
    <row r="3479" spans="1:17" hidden="1" x14ac:dyDescent="0.3">
      <c r="A3479" t="s">
        <v>7181</v>
      </c>
      <c r="B3479" t="s">
        <v>7182</v>
      </c>
      <c r="C3479" t="str">
        <f>IFERROR(VLOOKUP(Table1[[#This Row],[Ticker]],[1]!Table2[[Symbol]:[Industry]],2,FALSE),"-")</f>
        <v>-</v>
      </c>
      <c r="D3479" t="s">
        <v>492</v>
      </c>
      <c r="E3479">
        <v>49.425818</v>
      </c>
      <c r="F3479">
        <v>94.9</v>
      </c>
      <c r="G3479">
        <v>-55.336712746926302</v>
      </c>
      <c r="H3479">
        <v>37.725073373164598</v>
      </c>
      <c r="I3479">
        <v>-38.181901978872098</v>
      </c>
      <c r="J3479">
        <v>3.70884676816936</v>
      </c>
      <c r="K3479">
        <v>84.852451858993305</v>
      </c>
      <c r="M3479">
        <v>64.2085547436631</v>
      </c>
      <c r="N3479">
        <v>0.360065466448445</v>
      </c>
      <c r="O3479">
        <v>40.885142255005199</v>
      </c>
      <c r="P3479">
        <v>65.764192139738</v>
      </c>
    </row>
    <row r="3480" spans="1:17" hidden="1" x14ac:dyDescent="0.3">
      <c r="A3480" t="s">
        <v>7183</v>
      </c>
      <c r="B3480" t="s">
        <v>7184</v>
      </c>
      <c r="C3480" t="str">
        <f>IFERROR(VLOOKUP(Table1[[#This Row],[Ticker]],[1]!Table2[[Symbol]:[Industry]],2,FALSE),"-")</f>
        <v>-</v>
      </c>
      <c r="D3480" t="s">
        <v>2583</v>
      </c>
      <c r="E3480">
        <v>49.375</v>
      </c>
      <c r="F3480">
        <v>39.5</v>
      </c>
      <c r="G3480">
        <v>5.5573408890774401</v>
      </c>
      <c r="H3480">
        <v>-7.0208139533678304</v>
      </c>
      <c r="I3480">
        <v>-24.609953801747501</v>
      </c>
      <c r="J3480">
        <v>-1.8993640782573999</v>
      </c>
      <c r="K3480">
        <v>41.844861606556996</v>
      </c>
      <c r="L3480">
        <v>42.514729035774003</v>
      </c>
      <c r="M3480">
        <v>52.197453108828299</v>
      </c>
      <c r="N3480">
        <v>0.59668662178681897</v>
      </c>
      <c r="O3480">
        <v>71.265822784810098</v>
      </c>
      <c r="P3480">
        <v>43.584151217738999</v>
      </c>
      <c r="Q3480">
        <v>9.6006299054878994E-2</v>
      </c>
    </row>
    <row r="3481" spans="1:17" hidden="1" x14ac:dyDescent="0.3">
      <c r="A3481" t="s">
        <v>7185</v>
      </c>
      <c r="B3481" t="s">
        <v>7186</v>
      </c>
      <c r="C3481" t="str">
        <f>IFERROR(VLOOKUP(Table1[[#This Row],[Ticker]],[1]!Table2[[Symbol]:[Industry]],2,FALSE),"-")</f>
        <v>-</v>
      </c>
      <c r="D3481" t="s">
        <v>528</v>
      </c>
      <c r="E3481">
        <v>49.327771472000002</v>
      </c>
      <c r="F3481">
        <v>61.78</v>
      </c>
      <c r="G3481">
        <v>33.195182165536401</v>
      </c>
      <c r="H3481">
        <v>14.871590682346501</v>
      </c>
      <c r="I3481">
        <v>9.3456778995013199</v>
      </c>
      <c r="J3481">
        <v>2.6252958543312399</v>
      </c>
      <c r="K3481">
        <v>53.631988980398297</v>
      </c>
      <c r="L3481">
        <v>51.708831134261501</v>
      </c>
      <c r="M3481">
        <v>69.620258428989303</v>
      </c>
      <c r="N3481">
        <v>2.6263683441316701</v>
      </c>
      <c r="O3481">
        <v>6.8306895435415997</v>
      </c>
      <c r="P3481">
        <v>71.658794109474798</v>
      </c>
      <c r="Q3481">
        <v>7.0913769724737993E-2</v>
      </c>
    </row>
    <row r="3482" spans="1:17" hidden="1" x14ac:dyDescent="0.3">
      <c r="A3482" t="s">
        <v>7187</v>
      </c>
      <c r="B3482" t="s">
        <v>7188</v>
      </c>
      <c r="C3482" t="str">
        <f>IFERROR(VLOOKUP(Table1[[#This Row],[Ticker]],[1]!Table2[[Symbol]:[Industry]],2,FALSE),"-")</f>
        <v>-</v>
      </c>
      <c r="D3482" t="s">
        <v>412</v>
      </c>
      <c r="E3482">
        <v>49.326659235000001</v>
      </c>
      <c r="F3482">
        <v>161.55000000000001</v>
      </c>
      <c r="G3482">
        <v>-28.6022292165515</v>
      </c>
      <c r="H3482">
        <v>-3.1231720370142799</v>
      </c>
      <c r="I3482">
        <v>-33.915281955429897</v>
      </c>
      <c r="J3482">
        <v>-7.9366314173261499</v>
      </c>
      <c r="K3482">
        <v>189.44466363439099</v>
      </c>
      <c r="L3482">
        <v>202.28062351392299</v>
      </c>
      <c r="M3482">
        <v>28.2362296970859</v>
      </c>
      <c r="N3482">
        <v>0.231805301553487</v>
      </c>
      <c r="O3482">
        <v>69.235530795419294</v>
      </c>
      <c r="P3482">
        <v>7.7718478985990602</v>
      </c>
      <c r="Q3482">
        <v>1.1303179522355E-2</v>
      </c>
    </row>
    <row r="3483" spans="1:17" hidden="1" x14ac:dyDescent="0.3">
      <c r="A3483" t="s">
        <v>7189</v>
      </c>
      <c r="B3483" t="s">
        <v>7190</v>
      </c>
      <c r="C3483" t="str">
        <f>IFERROR(VLOOKUP(Table1[[#This Row],[Ticker]],[1]!Table2[[Symbol]:[Industry]],2,FALSE),"-")</f>
        <v>-</v>
      </c>
      <c r="D3483" t="s">
        <v>528</v>
      </c>
      <c r="E3483">
        <v>49.285043954999999</v>
      </c>
      <c r="F3483">
        <v>32.31</v>
      </c>
      <c r="G3483">
        <v>-6.2993494034059001</v>
      </c>
      <c r="H3483">
        <v>-2.7908457530263702</v>
      </c>
      <c r="I3483">
        <v>-16.967610655746899</v>
      </c>
      <c r="J3483">
        <v>-1.65993012181219</v>
      </c>
      <c r="K3483">
        <v>30.434087798098901</v>
      </c>
      <c r="L3483">
        <v>29.254716835084299</v>
      </c>
      <c r="M3483">
        <v>54.619161004925601</v>
      </c>
      <c r="N3483">
        <v>0.73351658190111402</v>
      </c>
      <c r="O3483">
        <v>13.834726090993399</v>
      </c>
      <c r="P3483">
        <v>44.5637583892617</v>
      </c>
      <c r="Q3483">
        <v>5.1582043538176997E-2</v>
      </c>
    </row>
    <row r="3484" spans="1:17" hidden="1" x14ac:dyDescent="0.3">
      <c r="A3484" t="s">
        <v>7191</v>
      </c>
      <c r="B3484" t="s">
        <v>7192</v>
      </c>
      <c r="C3484" t="str">
        <f>IFERROR(VLOOKUP(Table1[[#This Row],[Ticker]],[1]!Table2[[Symbol]:[Industry]],2,FALSE),"-")</f>
        <v>-</v>
      </c>
      <c r="D3484" t="s">
        <v>632</v>
      </c>
      <c r="E3484">
        <v>49.197067722</v>
      </c>
      <c r="F3484">
        <v>83.82</v>
      </c>
      <c r="G3484">
        <v>-64.345789927122695</v>
      </c>
      <c r="H3484">
        <v>4.3471899952812798</v>
      </c>
      <c r="I3484">
        <v>-1.8425919192482501</v>
      </c>
      <c r="J3484">
        <v>-0.78647573306154495</v>
      </c>
      <c r="K3484">
        <v>76.814152958420394</v>
      </c>
      <c r="L3484">
        <v>80.995497386487003</v>
      </c>
      <c r="M3484">
        <v>68.121572194200795</v>
      </c>
      <c r="N3484">
        <v>0.13105914880428199</v>
      </c>
      <c r="O3484">
        <v>65.771892149844902</v>
      </c>
      <c r="P3484">
        <v>36.625916870415601</v>
      </c>
      <c r="Q3484">
        <v>7.2869549500855002E-2</v>
      </c>
    </row>
    <row r="3485" spans="1:17" hidden="1" x14ac:dyDescent="0.3">
      <c r="A3485" t="s">
        <v>7193</v>
      </c>
      <c r="B3485" t="s">
        <v>7194</v>
      </c>
      <c r="C3485" t="str">
        <f>IFERROR(VLOOKUP(Table1[[#This Row],[Ticker]],[1]!Table2[[Symbol]:[Industry]],2,FALSE),"-")</f>
        <v>-</v>
      </c>
      <c r="D3485" t="s">
        <v>127</v>
      </c>
      <c r="E3485">
        <v>49.079735534999998</v>
      </c>
      <c r="F3485">
        <v>3.45</v>
      </c>
      <c r="K3485">
        <v>3.4677458506360201</v>
      </c>
      <c r="L3485">
        <v>4.1767796842679701</v>
      </c>
      <c r="M3485">
        <v>60.755946489344097</v>
      </c>
      <c r="N3485">
        <v>1</v>
      </c>
      <c r="Q3485">
        <v>-4.7233022382218999E-2</v>
      </c>
    </row>
    <row r="3486" spans="1:17" hidden="1" x14ac:dyDescent="0.3">
      <c r="A3486" t="s">
        <v>7195</v>
      </c>
      <c r="B3486" t="s">
        <v>7196</v>
      </c>
      <c r="C3486" t="str">
        <f>IFERROR(VLOOKUP(Table1[[#This Row],[Ticker]],[1]!Table2[[Symbol]:[Industry]],2,FALSE),"-")</f>
        <v>-</v>
      </c>
      <c r="D3486" t="s">
        <v>46</v>
      </c>
      <c r="E3486">
        <v>49.0625</v>
      </c>
      <c r="F3486">
        <v>62.5</v>
      </c>
      <c r="G3486">
        <v>26.394245242865502</v>
      </c>
      <c r="H3486">
        <v>-9.7612103576605591</v>
      </c>
      <c r="I3486">
        <v>0.93541964728336002</v>
      </c>
      <c r="J3486">
        <v>-2.7107115914520801</v>
      </c>
      <c r="K3486">
        <v>64.712981584328901</v>
      </c>
      <c r="L3486">
        <v>58.564045119646401</v>
      </c>
      <c r="M3486">
        <v>48.464190164577097</v>
      </c>
      <c r="N3486">
        <v>0.43297455968688803</v>
      </c>
      <c r="O3486">
        <v>38.399999999999899</v>
      </c>
      <c r="P3486">
        <v>61.707632600258698</v>
      </c>
      <c r="Q3486">
        <v>8.4280808330777002E-2</v>
      </c>
    </row>
    <row r="3487" spans="1:17" hidden="1" x14ac:dyDescent="0.3">
      <c r="A3487" t="s">
        <v>7197</v>
      </c>
      <c r="B3487" t="s">
        <v>7198</v>
      </c>
      <c r="C3487" t="str">
        <f>IFERROR(VLOOKUP(Table1[[#This Row],[Ticker]],[1]!Table2[[Symbol]:[Industry]],2,FALSE),"-")</f>
        <v>-</v>
      </c>
      <c r="D3487" t="s">
        <v>938</v>
      </c>
      <c r="E3487">
        <v>48.967280000000002</v>
      </c>
      <c r="F3487">
        <v>9.32</v>
      </c>
      <c r="G3487">
        <v>83.416556455680194</v>
      </c>
      <c r="H3487">
        <v>-14.355142131175301</v>
      </c>
      <c r="I3487">
        <v>43.412958858490903</v>
      </c>
      <c r="J3487">
        <v>-1.8510636461643299</v>
      </c>
      <c r="K3487">
        <v>8.5928890227180403</v>
      </c>
      <c r="L3487">
        <v>6.6323086966037197</v>
      </c>
      <c r="M3487">
        <v>55.963204508111602</v>
      </c>
      <c r="N3487">
        <v>0.67700015392705004</v>
      </c>
      <c r="O3487">
        <v>26.824034334763901</v>
      </c>
      <c r="P3487">
        <v>133</v>
      </c>
      <c r="Q3487">
        <v>5.7044985728830003E-3</v>
      </c>
    </row>
    <row r="3488" spans="1:17" hidden="1" x14ac:dyDescent="0.3">
      <c r="A3488" t="s">
        <v>7199</v>
      </c>
      <c r="B3488" t="s">
        <v>7200</v>
      </c>
      <c r="C3488" t="str">
        <f>IFERROR(VLOOKUP(Table1[[#This Row],[Ticker]],[1]!Table2[[Symbol]:[Industry]],2,FALSE),"-")</f>
        <v>-</v>
      </c>
      <c r="E3488">
        <v>48.866399999999999</v>
      </c>
      <c r="F3488">
        <v>67.87</v>
      </c>
      <c r="G3488">
        <v>-49.135012606801297</v>
      </c>
      <c r="H3488">
        <v>2.7005466997244798</v>
      </c>
      <c r="I3488">
        <v>-26.919851976946799</v>
      </c>
      <c r="J3488">
        <v>-3.4933823173684302</v>
      </c>
      <c r="K3488">
        <v>70.414761716937306</v>
      </c>
      <c r="L3488">
        <v>76.527629193580907</v>
      </c>
      <c r="M3488">
        <v>41.954523554836101</v>
      </c>
      <c r="N3488">
        <v>1.9309885219413701</v>
      </c>
      <c r="O3488">
        <v>43.362310299101203</v>
      </c>
      <c r="P3488">
        <v>11.262295081967199</v>
      </c>
      <c r="Q3488">
        <v>4.1726329747848998E-2</v>
      </c>
    </row>
    <row r="3489" spans="1:17" hidden="1" x14ac:dyDescent="0.3">
      <c r="A3489" t="s">
        <v>7201</v>
      </c>
      <c r="B3489" t="s">
        <v>7202</v>
      </c>
      <c r="C3489" t="str">
        <f>IFERROR(VLOOKUP(Table1[[#This Row],[Ticker]],[1]!Table2[[Symbol]:[Industry]],2,FALSE),"-")</f>
        <v>-</v>
      </c>
      <c r="D3489" t="s">
        <v>407</v>
      </c>
      <c r="E3489">
        <v>48.785430374999997</v>
      </c>
      <c r="F3489">
        <v>66.45</v>
      </c>
      <c r="G3489">
        <v>-2.0672932186728601</v>
      </c>
      <c r="H3489">
        <v>60.127575572363099</v>
      </c>
      <c r="I3489">
        <v>71.882389344252999</v>
      </c>
      <c r="J3489">
        <v>20.0894795581981</v>
      </c>
      <c r="K3489">
        <v>44.949869102200203</v>
      </c>
      <c r="L3489">
        <v>40.550883902573403</v>
      </c>
      <c r="M3489">
        <v>79.920805773167302</v>
      </c>
      <c r="N3489">
        <v>1.2763532763532699</v>
      </c>
      <c r="O3489">
        <v>0</v>
      </c>
      <c r="P3489">
        <v>131.937172774869</v>
      </c>
    </row>
    <row r="3490" spans="1:17" hidden="1" x14ac:dyDescent="0.3">
      <c r="A3490" t="s">
        <v>7203</v>
      </c>
      <c r="B3490" t="s">
        <v>7204</v>
      </c>
      <c r="C3490" t="str">
        <f>IFERROR(VLOOKUP(Table1[[#This Row],[Ticker]],[1]!Table2[[Symbol]:[Industry]],2,FALSE),"-")</f>
        <v>-</v>
      </c>
      <c r="D3490" t="s">
        <v>306</v>
      </c>
      <c r="E3490">
        <v>48.633217504000001</v>
      </c>
      <c r="F3490">
        <v>87.46</v>
      </c>
      <c r="G3490">
        <v>46.261844920674598</v>
      </c>
      <c r="H3490">
        <v>26.595705792184098</v>
      </c>
      <c r="I3490">
        <v>-29.4294977356288</v>
      </c>
      <c r="J3490">
        <v>0.13245787928046099</v>
      </c>
      <c r="K3490">
        <v>80.853368556570501</v>
      </c>
      <c r="L3490">
        <v>76.316574296133197</v>
      </c>
      <c r="M3490">
        <v>65.036229729231493</v>
      </c>
      <c r="N3490">
        <v>0.55918286642489001</v>
      </c>
      <c r="O3490">
        <v>30.345300708895401</v>
      </c>
      <c r="P3490">
        <v>99.908571428571406</v>
      </c>
      <c r="Q3490">
        <v>6.6367537364151005E-2</v>
      </c>
    </row>
    <row r="3491" spans="1:17" hidden="1" x14ac:dyDescent="0.3">
      <c r="A3491" t="s">
        <v>7205</v>
      </c>
      <c r="B3491" t="s">
        <v>7206</v>
      </c>
      <c r="C3491" t="str">
        <f>IFERROR(VLOOKUP(Table1[[#This Row],[Ticker]],[1]!Table2[[Symbol]:[Industry]],2,FALSE),"-")</f>
        <v>-</v>
      </c>
      <c r="D3491" t="s">
        <v>1374</v>
      </c>
      <c r="E3491">
        <v>48.463959420000002</v>
      </c>
      <c r="F3491">
        <v>9.2100000000000009</v>
      </c>
      <c r="G3491">
        <v>-85.640680345228503</v>
      </c>
      <c r="H3491">
        <v>-7.0554219589856402</v>
      </c>
      <c r="I3491">
        <v>-45.767804454196501</v>
      </c>
      <c r="J3491">
        <v>-3.7963724385112201</v>
      </c>
      <c r="K3491">
        <v>9.8305792029106591</v>
      </c>
      <c r="L3491">
        <v>13.640933183681801</v>
      </c>
      <c r="M3491">
        <v>34.022097693306897</v>
      </c>
      <c r="N3491">
        <v>0.52634409984166097</v>
      </c>
      <c r="O3491">
        <v>138.87079261672</v>
      </c>
      <c r="P3491">
        <v>9.90453460620523</v>
      </c>
      <c r="Q3491">
        <v>0.20211195246622399</v>
      </c>
    </row>
    <row r="3492" spans="1:17" hidden="1" x14ac:dyDescent="0.3">
      <c r="A3492" t="s">
        <v>7207</v>
      </c>
      <c r="B3492" t="s">
        <v>7208</v>
      </c>
      <c r="C3492" t="str">
        <f>IFERROR(VLOOKUP(Table1[[#This Row],[Ticker]],[1]!Table2[[Symbol]:[Industry]],2,FALSE),"-")</f>
        <v>-</v>
      </c>
      <c r="D3492" t="s">
        <v>51</v>
      </c>
      <c r="E3492">
        <v>48.44</v>
      </c>
      <c r="F3492">
        <v>48.44</v>
      </c>
      <c r="G3492">
        <v>-66.741748242476405</v>
      </c>
      <c r="H3492">
        <v>1.13974798042068</v>
      </c>
      <c r="I3492">
        <v>-36.357366368906902</v>
      </c>
      <c r="J3492">
        <v>-7.72807143345472</v>
      </c>
      <c r="K3492">
        <v>47.339606232061101</v>
      </c>
      <c r="L3492">
        <v>58.866992386265402</v>
      </c>
      <c r="M3492">
        <v>57.582088208909703</v>
      </c>
      <c r="N3492">
        <v>0.89914492558438497</v>
      </c>
      <c r="O3492">
        <v>151.85796862097399</v>
      </c>
      <c r="P3492">
        <v>24.205128205128101</v>
      </c>
      <c r="Q3492">
        <v>3.3215739874266001E-2</v>
      </c>
    </row>
    <row r="3493" spans="1:17" hidden="1" x14ac:dyDescent="0.3">
      <c r="A3493" t="s">
        <v>7209</v>
      </c>
      <c r="B3493" t="s">
        <v>7210</v>
      </c>
      <c r="C3493" t="str">
        <f>IFERROR(VLOOKUP(Table1[[#This Row],[Ticker]],[1]!Table2[[Symbol]:[Industry]],2,FALSE),"-")</f>
        <v>-</v>
      </c>
      <c r="D3493" t="s">
        <v>1374</v>
      </c>
      <c r="E3493">
        <v>48.31</v>
      </c>
      <c r="F3493">
        <v>48.31</v>
      </c>
      <c r="G3493">
        <v>-33.139038040417603</v>
      </c>
      <c r="H3493">
        <v>6.3939696942348903</v>
      </c>
      <c r="I3493">
        <v>-27.946558024167899</v>
      </c>
      <c r="J3493">
        <v>-0.51405711731120496</v>
      </c>
      <c r="K3493">
        <v>46.9989050611061</v>
      </c>
      <c r="L3493">
        <v>49.486387665128703</v>
      </c>
      <c r="M3493">
        <v>57.954498380039801</v>
      </c>
      <c r="N3493">
        <v>2.07450710756487</v>
      </c>
      <c r="O3493">
        <v>46.036017387704398</v>
      </c>
      <c r="P3493">
        <v>14.4786729857819</v>
      </c>
      <c r="Q3493">
        <v>-0.105606079071059</v>
      </c>
    </row>
    <row r="3494" spans="1:17" hidden="1" x14ac:dyDescent="0.3">
      <c r="A3494" t="s">
        <v>7211</v>
      </c>
      <c r="B3494" t="s">
        <v>7212</v>
      </c>
      <c r="C3494" t="str">
        <f>IFERROR(VLOOKUP(Table1[[#This Row],[Ticker]],[1]!Table2[[Symbol]:[Industry]],2,FALSE),"-")</f>
        <v>-</v>
      </c>
      <c r="D3494" t="s">
        <v>561</v>
      </c>
      <c r="E3494">
        <v>48.3</v>
      </c>
      <c r="F3494">
        <v>161</v>
      </c>
      <c r="G3494">
        <v>137.275487983864</v>
      </c>
      <c r="H3494">
        <v>11.698226656662699</v>
      </c>
      <c r="I3494">
        <v>9.9096721102266994</v>
      </c>
      <c r="J3494">
        <v>-5.2768760158877397</v>
      </c>
      <c r="K3494">
        <v>149.84820769692001</v>
      </c>
      <c r="L3494">
        <v>119.66153012658501</v>
      </c>
      <c r="M3494">
        <v>43.211342342480002</v>
      </c>
      <c r="N3494">
        <v>0.70754751573672303</v>
      </c>
      <c r="O3494">
        <v>10.124223602484401</v>
      </c>
      <c r="P3494">
        <v>175.68493150684901</v>
      </c>
      <c r="Q3494">
        <v>0.101798284462331</v>
      </c>
    </row>
    <row r="3495" spans="1:17" hidden="1" x14ac:dyDescent="0.3">
      <c r="A3495" t="s">
        <v>7213</v>
      </c>
      <c r="B3495" t="s">
        <v>7214</v>
      </c>
      <c r="C3495" t="str">
        <f>IFERROR(VLOOKUP(Table1[[#This Row],[Ticker]],[1]!Table2[[Symbol]:[Industry]],2,FALSE),"-")</f>
        <v>-</v>
      </c>
      <c r="D3495" t="s">
        <v>139</v>
      </c>
      <c r="E3495">
        <v>48.278619999999997</v>
      </c>
      <c r="F3495">
        <v>33.700000000000003</v>
      </c>
      <c r="G3495">
        <v>108.30678941247599</v>
      </c>
      <c r="H3495">
        <v>17.426227758751001</v>
      </c>
      <c r="I3495">
        <v>-15.861863529310099</v>
      </c>
      <c r="J3495">
        <v>6.0336875325005801</v>
      </c>
      <c r="K3495">
        <v>29.987371693366001</v>
      </c>
      <c r="L3495">
        <v>27.106324544588901</v>
      </c>
      <c r="M3495">
        <v>83.655812357139894</v>
      </c>
      <c r="N3495">
        <v>0.83635040520425596</v>
      </c>
      <c r="O3495">
        <v>33.382789317507402</v>
      </c>
      <c r="P3495">
        <v>198.23008849557499</v>
      </c>
      <c r="Q3495">
        <v>0.135213783722475</v>
      </c>
    </row>
    <row r="3496" spans="1:17" hidden="1" x14ac:dyDescent="0.3">
      <c r="A3496" t="s">
        <v>7215</v>
      </c>
      <c r="B3496" t="s">
        <v>7216</v>
      </c>
      <c r="C3496" t="str">
        <f>IFERROR(VLOOKUP(Table1[[#This Row],[Ticker]],[1]!Table2[[Symbol]:[Industry]],2,FALSE),"-")</f>
        <v>-</v>
      </c>
      <c r="D3496" t="s">
        <v>51</v>
      </c>
      <c r="E3496">
        <v>48.237839999999998</v>
      </c>
      <c r="F3496">
        <v>39.409999999999997</v>
      </c>
      <c r="G3496">
        <v>28.799639767825301</v>
      </c>
      <c r="H3496">
        <v>3.2862270209609101</v>
      </c>
      <c r="I3496">
        <v>-5.6085526847324498</v>
      </c>
      <c r="J3496">
        <v>0.86129042479129503</v>
      </c>
      <c r="K3496">
        <v>38.276227463740497</v>
      </c>
      <c r="L3496">
        <v>34.802059089894797</v>
      </c>
      <c r="M3496">
        <v>56.241266612376201</v>
      </c>
      <c r="N3496">
        <v>0.801421957247056</v>
      </c>
      <c r="O3496">
        <v>28.622177112408</v>
      </c>
      <c r="P3496">
        <v>81.195402298850496</v>
      </c>
      <c r="Q3496">
        <v>5.1853729291885003E-2</v>
      </c>
    </row>
    <row r="3497" spans="1:17" hidden="1" x14ac:dyDescent="0.3">
      <c r="A3497" t="s">
        <v>7217</v>
      </c>
      <c r="B3497" t="s">
        <v>7218</v>
      </c>
      <c r="C3497" t="str">
        <f>IFERROR(VLOOKUP(Table1[[#This Row],[Ticker]],[1]!Table2[[Symbol]:[Industry]],2,FALSE),"-")</f>
        <v>-</v>
      </c>
      <c r="D3497" t="s">
        <v>7219</v>
      </c>
      <c r="E3497">
        <v>48.195050483999999</v>
      </c>
      <c r="F3497">
        <v>33.979999999999997</v>
      </c>
      <c r="G3497">
        <v>-20.136671773601901</v>
      </c>
      <c r="H3497">
        <v>-3.6515836936896102</v>
      </c>
      <c r="I3497">
        <v>-41.2843824085842</v>
      </c>
      <c r="J3497">
        <v>-2.7988366183194802</v>
      </c>
      <c r="K3497">
        <v>34.647150201191401</v>
      </c>
      <c r="L3497">
        <v>38.140452742124701</v>
      </c>
      <c r="M3497">
        <v>58.561963054624499</v>
      </c>
      <c r="N3497">
        <v>0.58284608960893103</v>
      </c>
      <c r="O3497">
        <v>64.743967039434906</v>
      </c>
      <c r="P3497">
        <v>18.562456385205799</v>
      </c>
      <c r="Q3497">
        <v>4.7554040834539998E-2</v>
      </c>
    </row>
    <row r="3498" spans="1:17" hidden="1" x14ac:dyDescent="0.3">
      <c r="A3498" t="s">
        <v>7220</v>
      </c>
      <c r="B3498" t="s">
        <v>7221</v>
      </c>
      <c r="C3498" t="str">
        <f>IFERROR(VLOOKUP(Table1[[#This Row],[Ticker]],[1]!Table2[[Symbol]:[Industry]],2,FALSE),"-")</f>
        <v>-</v>
      </c>
      <c r="D3498" t="s">
        <v>226</v>
      </c>
      <c r="E3498">
        <v>48.079495999999999</v>
      </c>
      <c r="F3498">
        <v>166.85</v>
      </c>
      <c r="G3498">
        <v>3072.6394467783698</v>
      </c>
      <c r="H3498">
        <v>13.709145264896501</v>
      </c>
      <c r="I3498">
        <v>156.02187772133999</v>
      </c>
      <c r="J3498">
        <v>6.8741360243676999</v>
      </c>
      <c r="K3498">
        <v>153.335948972165</v>
      </c>
      <c r="L3498">
        <v>106.499545879539</v>
      </c>
      <c r="M3498">
        <v>74.096620564628907</v>
      </c>
      <c r="N3498">
        <v>0.42740097929897702</v>
      </c>
      <c r="O3498">
        <v>21.096793527120099</v>
      </c>
      <c r="P3498">
        <v>3102.4952015355002</v>
      </c>
    </row>
    <row r="3499" spans="1:17" hidden="1" x14ac:dyDescent="0.3">
      <c r="A3499" t="s">
        <v>7222</v>
      </c>
      <c r="B3499" t="s">
        <v>7223</v>
      </c>
      <c r="C3499" t="str">
        <f>IFERROR(VLOOKUP(Table1[[#This Row],[Ticker]],[1]!Table2[[Symbol]:[Industry]],2,FALSE),"-")</f>
        <v>-</v>
      </c>
      <c r="D3499" t="s">
        <v>3271</v>
      </c>
      <c r="E3499">
        <v>48.077860000000001</v>
      </c>
      <c r="F3499">
        <v>100</v>
      </c>
      <c r="G3499">
        <v>90.069470666221605</v>
      </c>
      <c r="H3499">
        <v>-1.9765005179575099</v>
      </c>
      <c r="I3499">
        <v>23.9670893579198</v>
      </c>
      <c r="J3499">
        <v>4.06317747683077</v>
      </c>
      <c r="K3499">
        <v>89.4311881766927</v>
      </c>
      <c r="L3499">
        <v>73.926949465678703</v>
      </c>
      <c r="M3499">
        <v>66.196015957506006</v>
      </c>
      <c r="N3499">
        <v>0.87405303030303005</v>
      </c>
      <c r="O3499">
        <v>8.1500000000000092</v>
      </c>
      <c r="P3499">
        <v>120.994475138121</v>
      </c>
      <c r="Q3499">
        <v>0.142739849078449</v>
      </c>
    </row>
    <row r="3500" spans="1:17" hidden="1" x14ac:dyDescent="0.3">
      <c r="A3500" t="s">
        <v>7224</v>
      </c>
      <c r="B3500" t="s">
        <v>7225</v>
      </c>
      <c r="C3500" t="str">
        <f>IFERROR(VLOOKUP(Table1[[#This Row],[Ticker]],[1]!Table2[[Symbol]:[Industry]],2,FALSE),"-")</f>
        <v>-</v>
      </c>
      <c r="D3500" t="s">
        <v>632</v>
      </c>
      <c r="E3500">
        <v>48.014836911000003</v>
      </c>
      <c r="F3500">
        <v>18.21</v>
      </c>
      <c r="G3500">
        <v>-16.114343139395501</v>
      </c>
      <c r="H3500">
        <v>12.8570746155292</v>
      </c>
      <c r="I3500">
        <v>-16.909255404124899</v>
      </c>
      <c r="J3500">
        <v>16.094104069977401</v>
      </c>
      <c r="K3500">
        <v>14.6131381887585</v>
      </c>
      <c r="L3500">
        <v>15.7463696508513</v>
      </c>
      <c r="M3500">
        <v>80.591176735849103</v>
      </c>
      <c r="N3500">
        <v>1.9683972273305901</v>
      </c>
      <c r="O3500">
        <v>20.8127402526084</v>
      </c>
      <c r="P3500">
        <v>56.309012875536403</v>
      </c>
      <c r="Q3500">
        <v>2.0027575374304E-2</v>
      </c>
    </row>
    <row r="3501" spans="1:17" hidden="1" x14ac:dyDescent="0.3">
      <c r="A3501" t="s">
        <v>7226</v>
      </c>
      <c r="B3501" t="s">
        <v>7227</v>
      </c>
      <c r="C3501" t="str">
        <f>IFERROR(VLOOKUP(Table1[[#This Row],[Ticker]],[1]!Table2[[Symbol]:[Industry]],2,FALSE),"-")</f>
        <v>-</v>
      </c>
      <c r="D3501" t="s">
        <v>303</v>
      </c>
      <c r="E3501">
        <v>47.678259199999999</v>
      </c>
      <c r="F3501">
        <v>16.28</v>
      </c>
      <c r="G3501">
        <v>36.266694222457403</v>
      </c>
      <c r="H3501">
        <v>-3.1273796131795502</v>
      </c>
      <c r="I3501">
        <v>-20.200943989080201</v>
      </c>
      <c r="J3501">
        <v>2.1942713562555398</v>
      </c>
      <c r="K3501">
        <v>16.1018909200269</v>
      </c>
      <c r="L3501">
        <v>15.1509579600911</v>
      </c>
      <c r="M3501">
        <v>56.461505663754799</v>
      </c>
      <c r="N3501">
        <v>0.552530806609841</v>
      </c>
      <c r="O3501">
        <v>24.6928746928746</v>
      </c>
      <c r="P3501">
        <v>73.191489361702097</v>
      </c>
      <c r="Q3501">
        <v>7.1605644916571995E-2</v>
      </c>
    </row>
    <row r="3502" spans="1:17" hidden="1" x14ac:dyDescent="0.3">
      <c r="A3502" t="s">
        <v>7228</v>
      </c>
      <c r="B3502" t="s">
        <v>7229</v>
      </c>
      <c r="C3502" t="str">
        <f>IFERROR(VLOOKUP(Table1[[#This Row],[Ticker]],[1]!Table2[[Symbol]:[Industry]],2,FALSE),"-")</f>
        <v>-</v>
      </c>
      <c r="D3502" t="s">
        <v>740</v>
      </c>
      <c r="E3502">
        <v>47.666355000000003</v>
      </c>
      <c r="F3502">
        <v>168.85</v>
      </c>
      <c r="G3502">
        <v>-65.224175809765995</v>
      </c>
      <c r="H3502">
        <v>28.031650853655101</v>
      </c>
      <c r="I3502">
        <v>-48.069365041711798</v>
      </c>
      <c r="J3502">
        <v>35.086436944684998</v>
      </c>
      <c r="K3502">
        <v>149.702345251559</v>
      </c>
      <c r="M3502">
        <v>70.421022695571907</v>
      </c>
      <c r="N3502">
        <v>1.1254918733960599</v>
      </c>
      <c r="O3502">
        <v>71.009771986970605</v>
      </c>
      <c r="P3502">
        <v>35.08</v>
      </c>
    </row>
    <row r="3503" spans="1:17" hidden="1" x14ac:dyDescent="0.3">
      <c r="A3503" t="s">
        <v>7230</v>
      </c>
      <c r="B3503" t="s">
        <v>7231</v>
      </c>
      <c r="C3503" t="str">
        <f>IFERROR(VLOOKUP(Table1[[#This Row],[Ticker]],[1]!Table2[[Symbol]:[Industry]],2,FALSE),"-")</f>
        <v>-</v>
      </c>
      <c r="D3503" t="s">
        <v>139</v>
      </c>
      <c r="E3503">
        <v>47.531988400000003</v>
      </c>
      <c r="F3503">
        <v>38</v>
      </c>
      <c r="G3503">
        <v>-6.2383181923978999</v>
      </c>
      <c r="H3503">
        <v>-5.7172096326613602</v>
      </c>
      <c r="I3503">
        <v>-36.670531824214301</v>
      </c>
      <c r="J3503">
        <v>-1.29115323183063</v>
      </c>
      <c r="K3503">
        <v>40.101542294849096</v>
      </c>
      <c r="L3503">
        <v>39.910654481253097</v>
      </c>
      <c r="M3503">
        <v>65.007011628385399</v>
      </c>
      <c r="N3503">
        <v>1.3595569119475499</v>
      </c>
      <c r="O3503">
        <v>40.2631578947368</v>
      </c>
      <c r="P3503">
        <v>26.6666666666666</v>
      </c>
      <c r="Q3503">
        <v>3.4506403383099999E-3</v>
      </c>
    </row>
    <row r="3504" spans="1:17" hidden="1" x14ac:dyDescent="0.3">
      <c r="A3504" t="s">
        <v>7232</v>
      </c>
      <c r="B3504" t="s">
        <v>7233</v>
      </c>
      <c r="C3504" t="str">
        <f>IFERROR(VLOOKUP(Table1[[#This Row],[Ticker]],[1]!Table2[[Symbol]:[Industry]],2,FALSE),"-")</f>
        <v>-</v>
      </c>
      <c r="D3504" t="s">
        <v>306</v>
      </c>
      <c r="E3504">
        <v>47.485104800000002</v>
      </c>
      <c r="F3504">
        <v>25.04</v>
      </c>
      <c r="G3504">
        <v>9.2553563539766905</v>
      </c>
      <c r="H3504">
        <v>23.459477514298101</v>
      </c>
      <c r="I3504">
        <v>-14.504865557707699</v>
      </c>
      <c r="J3504">
        <v>-0.60924388566135701</v>
      </c>
      <c r="K3504">
        <v>23.494777510202798</v>
      </c>
      <c r="L3504">
        <v>23.155595694561502</v>
      </c>
      <c r="M3504">
        <v>65.969864110479193</v>
      </c>
      <c r="N3504">
        <v>0.666607738552911</v>
      </c>
      <c r="O3504">
        <v>56.070287539936103</v>
      </c>
    </row>
    <row r="3505" spans="1:17" hidden="1" x14ac:dyDescent="0.3">
      <c r="A3505" t="s">
        <v>7234</v>
      </c>
      <c r="B3505" t="s">
        <v>7235</v>
      </c>
      <c r="C3505" t="str">
        <f>IFERROR(VLOOKUP(Table1[[#This Row],[Ticker]],[1]!Table2[[Symbol]:[Industry]],2,FALSE),"-")</f>
        <v>-</v>
      </c>
      <c r="D3505" t="s">
        <v>402</v>
      </c>
      <c r="E3505">
        <v>47.308759999999999</v>
      </c>
      <c r="F3505">
        <v>67.7</v>
      </c>
      <c r="G3505">
        <v>-46.042693785299001</v>
      </c>
      <c r="H3505">
        <v>0.66322386963553603</v>
      </c>
      <c r="I3505">
        <v>-3.50739560198349</v>
      </c>
      <c r="J3505">
        <v>-0.28418189178415298</v>
      </c>
      <c r="K3505">
        <v>65.694933065049497</v>
      </c>
      <c r="L3505">
        <v>68.442946639598404</v>
      </c>
      <c r="M3505">
        <v>54.979323215624902</v>
      </c>
      <c r="N3505">
        <v>1.26797385620915</v>
      </c>
      <c r="O3505">
        <v>50.443131462333803</v>
      </c>
      <c r="P3505">
        <v>28.341232227488099</v>
      </c>
      <c r="Q3505">
        <v>4.8605471492485001E-2</v>
      </c>
    </row>
    <row r="3506" spans="1:17" hidden="1" x14ac:dyDescent="0.3">
      <c r="A3506" t="s">
        <v>7236</v>
      </c>
      <c r="B3506" t="s">
        <v>7237</v>
      </c>
      <c r="C3506" t="str">
        <f>IFERROR(VLOOKUP(Table1[[#This Row],[Ticker]],[1]!Table2[[Symbol]:[Industry]],2,FALSE),"-")</f>
        <v>-</v>
      </c>
      <c r="D3506" t="s">
        <v>412</v>
      </c>
      <c r="E3506">
        <v>47.297167244999997</v>
      </c>
      <c r="F3506">
        <v>0.81</v>
      </c>
      <c r="G3506">
        <v>-38.844518802078198</v>
      </c>
      <c r="H3506">
        <v>-9.6253539772626997</v>
      </c>
      <c r="I3506">
        <v>-22.700943989080201</v>
      </c>
      <c r="J3506">
        <v>-1.29115323183063</v>
      </c>
      <c r="K3506">
        <v>0.86113084018016395</v>
      </c>
      <c r="L3506">
        <v>0.86138250193494503</v>
      </c>
      <c r="M3506">
        <v>36.560670399556699</v>
      </c>
      <c r="N3506">
        <v>0.68160552520807804</v>
      </c>
      <c r="O3506">
        <v>56.790123456790099</v>
      </c>
      <c r="P3506">
        <v>22.727272727272702</v>
      </c>
      <c r="Q3506">
        <v>9.6230768197752004E-2</v>
      </c>
    </row>
    <row r="3507" spans="1:17" hidden="1" x14ac:dyDescent="0.3">
      <c r="A3507" t="s">
        <v>7238</v>
      </c>
      <c r="B3507" t="s">
        <v>7239</v>
      </c>
      <c r="C3507" t="str">
        <f>IFERROR(VLOOKUP(Table1[[#This Row],[Ticker]],[1]!Table2[[Symbol]:[Industry]],2,FALSE),"-")</f>
        <v>-</v>
      </c>
      <c r="D3507" t="s">
        <v>632</v>
      </c>
      <c r="E3507">
        <v>47.219389</v>
      </c>
      <c r="F3507">
        <v>93.1</v>
      </c>
      <c r="G3507">
        <v>136.906422893295</v>
      </c>
      <c r="H3507">
        <v>-19.885401258586501</v>
      </c>
      <c r="I3507">
        <v>77.726546295231401</v>
      </c>
      <c r="J3507">
        <v>-8.9685098887791295</v>
      </c>
      <c r="K3507">
        <v>92.948579132114702</v>
      </c>
      <c r="L3507">
        <v>65.525240723945998</v>
      </c>
      <c r="M3507">
        <v>15.0329811463223</v>
      </c>
      <c r="N3507">
        <v>3.84732294719057E-2</v>
      </c>
      <c r="O3507">
        <v>39.6348012889366</v>
      </c>
      <c r="P3507">
        <v>190.93749999999901</v>
      </c>
      <c r="Q3507">
        <v>6.8407593981772E-2</v>
      </c>
    </row>
    <row r="3508" spans="1:17" hidden="1" x14ac:dyDescent="0.3">
      <c r="A3508" t="s">
        <v>7240</v>
      </c>
      <c r="B3508" t="s">
        <v>7241</v>
      </c>
      <c r="C3508" t="str">
        <f>IFERROR(VLOOKUP(Table1[[#This Row],[Ticker]],[1]!Table2[[Symbol]:[Industry]],2,FALSE),"-")</f>
        <v>-</v>
      </c>
      <c r="D3508" t="s">
        <v>740</v>
      </c>
      <c r="E3508">
        <v>47.028559999999999</v>
      </c>
      <c r="F3508">
        <v>46</v>
      </c>
      <c r="G3508">
        <v>-96.998611899991502</v>
      </c>
      <c r="H3508">
        <v>-18.700101452010099</v>
      </c>
      <c r="I3508">
        <v>-60.093441701797502</v>
      </c>
      <c r="J3508">
        <v>-8.8321368383880099</v>
      </c>
      <c r="K3508">
        <v>51.369786482113803</v>
      </c>
      <c r="L3508">
        <v>73.169615331634205</v>
      </c>
      <c r="M3508">
        <v>33.641024760417203</v>
      </c>
      <c r="N3508">
        <v>0.64836601307189501</v>
      </c>
      <c r="O3508">
        <v>270.86956521739103</v>
      </c>
      <c r="P3508">
        <v>12.1951219512195</v>
      </c>
    </row>
    <row r="3509" spans="1:17" hidden="1" x14ac:dyDescent="0.3">
      <c r="A3509" t="s">
        <v>7242</v>
      </c>
      <c r="B3509" t="s">
        <v>7243</v>
      </c>
      <c r="C3509" t="str">
        <f>IFERROR(VLOOKUP(Table1[[#This Row],[Ticker]],[1]!Table2[[Symbol]:[Industry]],2,FALSE),"-")</f>
        <v>-</v>
      </c>
      <c r="D3509" t="s">
        <v>21</v>
      </c>
      <c r="E3509">
        <v>46.92</v>
      </c>
      <c r="F3509">
        <v>46.92</v>
      </c>
      <c r="G3509">
        <v>104.74424524286501</v>
      </c>
      <c r="H3509">
        <v>-4.1213212808997204</v>
      </c>
      <c r="I3509">
        <v>3.6104095062097499</v>
      </c>
      <c r="J3509">
        <v>-4.4676238200659197</v>
      </c>
      <c r="K3509">
        <v>41.054066505393898</v>
      </c>
      <c r="L3509">
        <v>31.357150789308498</v>
      </c>
      <c r="M3509">
        <v>47.8085008630134</v>
      </c>
      <c r="N3509">
        <v>0.73827787152901203</v>
      </c>
      <c r="O3509">
        <v>26.0656436487638</v>
      </c>
      <c r="P3509">
        <v>150.90909090909</v>
      </c>
    </row>
    <row r="3510" spans="1:17" hidden="1" x14ac:dyDescent="0.3">
      <c r="A3510" t="s">
        <v>7244</v>
      </c>
      <c r="B3510" t="s">
        <v>7245</v>
      </c>
      <c r="C3510" t="str">
        <f>IFERROR(VLOOKUP(Table1[[#This Row],[Ticker]],[1]!Table2[[Symbol]:[Industry]],2,FALSE),"-")</f>
        <v>-</v>
      </c>
      <c r="D3510" t="s">
        <v>4604</v>
      </c>
      <c r="E3510">
        <v>46.866041600000003</v>
      </c>
      <c r="F3510">
        <v>16.239999999999998</v>
      </c>
      <c r="G3510">
        <v>-71.269896171275803</v>
      </c>
      <c r="H3510">
        <v>15.371406631742801</v>
      </c>
      <c r="I3510">
        <v>-7.3831748580815804</v>
      </c>
      <c r="J3510">
        <v>7.4460481333570696</v>
      </c>
      <c r="K3510">
        <v>14.0330653136485</v>
      </c>
      <c r="L3510">
        <v>16.896708344990898</v>
      </c>
      <c r="M3510">
        <v>92.947419965630303</v>
      </c>
      <c r="N3510">
        <v>1.0325913455387801</v>
      </c>
      <c r="O3510">
        <v>179.864532019704</v>
      </c>
      <c r="P3510">
        <v>62.725450901803498</v>
      </c>
      <c r="Q3510">
        <v>0.25275502125508797</v>
      </c>
    </row>
    <row r="3511" spans="1:17" hidden="1" x14ac:dyDescent="0.3">
      <c r="A3511" t="s">
        <v>7246</v>
      </c>
      <c r="B3511" t="s">
        <v>7247</v>
      </c>
      <c r="C3511" t="str">
        <f>IFERROR(VLOOKUP(Table1[[#This Row],[Ticker]],[1]!Table2[[Symbol]:[Industry]],2,FALSE),"-")</f>
        <v>-</v>
      </c>
      <c r="D3511" t="s">
        <v>283</v>
      </c>
      <c r="E3511">
        <v>46.773499999999999</v>
      </c>
      <c r="F3511">
        <v>33.65</v>
      </c>
      <c r="G3511">
        <v>-41.651298662770003</v>
      </c>
      <c r="H3511">
        <v>-2.7251014520101702</v>
      </c>
      <c r="I3511">
        <v>-14.452768806598501</v>
      </c>
      <c r="J3511">
        <v>0.17943500346347899</v>
      </c>
      <c r="K3511">
        <v>33.786267084571897</v>
      </c>
      <c r="L3511">
        <v>34.473059625811601</v>
      </c>
      <c r="M3511">
        <v>51.984935454859297</v>
      </c>
      <c r="N3511">
        <v>0.28439221446933499</v>
      </c>
      <c r="O3511">
        <v>22.2882615156017</v>
      </c>
      <c r="P3511">
        <v>24.629629629629601</v>
      </c>
      <c r="Q3511">
        <v>-8.4332965486295E-2</v>
      </c>
    </row>
    <row r="3512" spans="1:17" hidden="1" x14ac:dyDescent="0.3">
      <c r="A3512" t="s">
        <v>7248</v>
      </c>
      <c r="B3512" t="s">
        <v>7249</v>
      </c>
      <c r="C3512" t="str">
        <f>IFERROR(VLOOKUP(Table1[[#This Row],[Ticker]],[1]!Table2[[Symbol]:[Industry]],2,FALSE),"-")</f>
        <v>-</v>
      </c>
      <c r="D3512" t="s">
        <v>118</v>
      </c>
      <c r="E3512">
        <v>46.727354319999897</v>
      </c>
      <c r="F3512">
        <v>2.3199999999999998</v>
      </c>
      <c r="G3512">
        <v>-79.420972148438693</v>
      </c>
      <c r="H3512">
        <v>-3.2469253394198301</v>
      </c>
      <c r="I3512">
        <v>-28.337307625443898</v>
      </c>
      <c r="J3512">
        <v>0.45557165899905799</v>
      </c>
      <c r="K3512">
        <v>2.3233309927103698</v>
      </c>
      <c r="L3512">
        <v>2.9737046898836099</v>
      </c>
      <c r="M3512">
        <v>56.806462976382399</v>
      </c>
      <c r="N3512">
        <v>0.46651649218582902</v>
      </c>
      <c r="O3512">
        <v>113.362068965517</v>
      </c>
      <c r="P3512">
        <v>28.8888888888888</v>
      </c>
      <c r="Q3512">
        <v>-0.17036687497762401</v>
      </c>
    </row>
    <row r="3513" spans="1:17" hidden="1" x14ac:dyDescent="0.3">
      <c r="A3513" t="s">
        <v>7250</v>
      </c>
      <c r="B3513" t="s">
        <v>7251</v>
      </c>
      <c r="C3513" t="str">
        <f>IFERROR(VLOOKUP(Table1[[#This Row],[Ticker]],[1]!Table2[[Symbol]:[Industry]],2,FALSE),"-")</f>
        <v>-</v>
      </c>
      <c r="D3513" t="s">
        <v>80</v>
      </c>
      <c r="E3513">
        <v>46.704234575000001</v>
      </c>
      <c r="F3513">
        <v>14.89</v>
      </c>
      <c r="G3513">
        <v>-22.733452598861</v>
      </c>
      <c r="H3513">
        <v>-3.1912454501309102</v>
      </c>
      <c r="I3513">
        <v>-31.777030945602</v>
      </c>
      <c r="J3513">
        <v>-1.4894347916455799</v>
      </c>
      <c r="K3513">
        <v>15.6795618048787</v>
      </c>
      <c r="L3513">
        <v>16.496413180672601</v>
      </c>
      <c r="M3513">
        <v>36.642708328247302</v>
      </c>
      <c r="N3513">
        <v>1.5378979984255601</v>
      </c>
      <c r="O3513">
        <v>41.034251175285398</v>
      </c>
    </row>
    <row r="3514" spans="1:17" hidden="1" x14ac:dyDescent="0.3">
      <c r="A3514" t="s">
        <v>7252</v>
      </c>
      <c r="B3514" t="s">
        <v>7253</v>
      </c>
      <c r="C3514" t="str">
        <f>IFERROR(VLOOKUP(Table1[[#This Row],[Ticker]],[1]!Table2[[Symbol]:[Industry]],2,FALSE),"-")</f>
        <v>-</v>
      </c>
      <c r="D3514" t="s">
        <v>46</v>
      </c>
      <c r="E3514">
        <v>46.534799999999997</v>
      </c>
      <c r="F3514">
        <v>148.19999999999999</v>
      </c>
      <c r="G3514">
        <v>164.91962620467001</v>
      </c>
      <c r="H3514">
        <v>3.2911111090137002</v>
      </c>
      <c r="I3514">
        <v>20.836630348638199</v>
      </c>
      <c r="J3514">
        <v>-3.5747251473043899</v>
      </c>
      <c r="K3514">
        <v>146.97378920219001</v>
      </c>
      <c r="L3514">
        <v>115.16557596596201</v>
      </c>
      <c r="M3514">
        <v>46.850578548162801</v>
      </c>
      <c r="N3514">
        <v>0.89233220586485296</v>
      </c>
      <c r="O3514">
        <v>18.792172739541101</v>
      </c>
      <c r="P3514">
        <v>248.62385321100899</v>
      </c>
      <c r="Q3514">
        <v>0.127475736766687</v>
      </c>
    </row>
    <row r="3515" spans="1:17" hidden="1" x14ac:dyDescent="0.3">
      <c r="A3515" t="s">
        <v>7254</v>
      </c>
      <c r="B3515" t="s">
        <v>7255</v>
      </c>
      <c r="C3515" t="str">
        <f>IFERROR(VLOOKUP(Table1[[#This Row],[Ticker]],[1]!Table2[[Symbol]:[Industry]],2,FALSE),"-")</f>
        <v>-</v>
      </c>
      <c r="D3515" t="s">
        <v>632</v>
      </c>
      <c r="E3515">
        <v>46.529951279999999</v>
      </c>
      <c r="F3515">
        <v>158.69999999999999</v>
      </c>
      <c r="G3515">
        <v>-44.025576282283097</v>
      </c>
      <c r="H3515">
        <v>-5.1536430024842197</v>
      </c>
      <c r="I3515">
        <v>-20.4335021286151</v>
      </c>
      <c r="J3515">
        <v>-9.0472219115227599</v>
      </c>
      <c r="K3515">
        <v>157.826273039759</v>
      </c>
      <c r="L3515">
        <v>164.25752886469499</v>
      </c>
      <c r="M3515">
        <v>50.623963518630703</v>
      </c>
      <c r="N3515">
        <v>0.41002516356315999</v>
      </c>
      <c r="O3515">
        <v>30.875866414618699</v>
      </c>
      <c r="P3515">
        <v>15.8394160583941</v>
      </c>
      <c r="Q3515">
        <v>4.2569609568380001E-3</v>
      </c>
    </row>
    <row r="3516" spans="1:17" hidden="1" x14ac:dyDescent="0.3">
      <c r="A3516" t="s">
        <v>7256</v>
      </c>
      <c r="B3516" t="s">
        <v>7257</v>
      </c>
      <c r="C3516" t="str">
        <f>IFERROR(VLOOKUP(Table1[[#This Row],[Ticker]],[1]!Table2[[Symbol]:[Industry]],2,FALSE),"-")</f>
        <v>-</v>
      </c>
      <c r="D3516" t="s">
        <v>223</v>
      </c>
      <c r="E3516">
        <v>46.487090999999999</v>
      </c>
      <c r="F3516">
        <v>31.01</v>
      </c>
      <c r="G3516">
        <v>-11.6774010985978</v>
      </c>
      <c r="H3516">
        <v>4.2908946927479503</v>
      </c>
      <c r="I3516">
        <v>-20.244175950916802</v>
      </c>
      <c r="J3516">
        <v>-1.8416713665456499</v>
      </c>
      <c r="K3516">
        <v>29.716011587665101</v>
      </c>
      <c r="L3516">
        <v>28.6717226636198</v>
      </c>
      <c r="M3516">
        <v>61.180958201757903</v>
      </c>
      <c r="N3516">
        <v>0.379870757411503</v>
      </c>
      <c r="O3516">
        <v>14.4792002579812</v>
      </c>
      <c r="P3516">
        <v>31.9574468085106</v>
      </c>
      <c r="Q3516">
        <v>1.2092284333166999E-2</v>
      </c>
    </row>
    <row r="3517" spans="1:17" hidden="1" x14ac:dyDescent="0.3">
      <c r="A3517" t="s">
        <v>7258</v>
      </c>
      <c r="B3517" t="s">
        <v>7259</v>
      </c>
      <c r="C3517" t="str">
        <f>IFERROR(VLOOKUP(Table1[[#This Row],[Ticker]],[1]!Table2[[Symbol]:[Industry]],2,FALSE),"-")</f>
        <v>-</v>
      </c>
      <c r="D3517" t="s">
        <v>1711</v>
      </c>
      <c r="E3517">
        <v>46.471332599999997</v>
      </c>
      <c r="F3517">
        <v>76.23</v>
      </c>
      <c r="G3517">
        <v>275.40740313760199</v>
      </c>
      <c r="H3517">
        <v>-2.7544599469856199</v>
      </c>
      <c r="I3517">
        <v>-10.310077635822999</v>
      </c>
      <c r="J3517">
        <v>-0.27074506856531799</v>
      </c>
      <c r="K3517">
        <v>78.5804523634134</v>
      </c>
      <c r="L3517">
        <v>66.635126140633901</v>
      </c>
      <c r="M3517">
        <v>49.602415107986801</v>
      </c>
      <c r="N3517">
        <v>0.34706572903725802</v>
      </c>
      <c r="O3517">
        <v>30.263675718221101</v>
      </c>
      <c r="P3517">
        <v>305.26315789473603</v>
      </c>
      <c r="Q3517">
        <v>0.172080994649217</v>
      </c>
    </row>
    <row r="3518" spans="1:17" hidden="1" x14ac:dyDescent="0.3">
      <c r="A3518" t="s">
        <v>7260</v>
      </c>
      <c r="B3518" t="s">
        <v>7261</v>
      </c>
      <c r="C3518" t="str">
        <f>IFERROR(VLOOKUP(Table1[[#This Row],[Ticker]],[1]!Table2[[Symbol]:[Industry]],2,FALSE),"-")</f>
        <v>-</v>
      </c>
      <c r="D3518" t="s">
        <v>359</v>
      </c>
      <c r="E3518">
        <v>46.406215637999999</v>
      </c>
      <c r="F3518">
        <v>5.89</v>
      </c>
      <c r="G3518">
        <v>-75.469789844853693</v>
      </c>
      <c r="H3518">
        <v>-4.3430224654229796</v>
      </c>
      <c r="I3518">
        <v>-23.458519746655998</v>
      </c>
      <c r="J3518">
        <v>4.6547927141153096</v>
      </c>
      <c r="K3518">
        <v>5.9221649295246097</v>
      </c>
      <c r="L3518">
        <v>6.85214659018893</v>
      </c>
      <c r="M3518">
        <v>56.392185399505799</v>
      </c>
      <c r="N3518">
        <v>1.34635860886186</v>
      </c>
      <c r="O3518">
        <v>93.2088285229202</v>
      </c>
      <c r="P3518">
        <v>24</v>
      </c>
      <c r="Q3518">
        <v>-4.7979492947735999E-2</v>
      </c>
    </row>
    <row r="3519" spans="1:17" hidden="1" x14ac:dyDescent="0.3">
      <c r="A3519" t="s">
        <v>7262</v>
      </c>
      <c r="B3519" t="s">
        <v>7263</v>
      </c>
      <c r="C3519" t="str">
        <f>IFERROR(VLOOKUP(Table1[[#This Row],[Ticker]],[1]!Table2[[Symbol]:[Industry]],2,FALSE),"-")</f>
        <v>-</v>
      </c>
      <c r="D3519" t="s">
        <v>1190</v>
      </c>
      <c r="E3519">
        <v>46.345750000000002</v>
      </c>
      <c r="F3519">
        <v>8.8699999999999992</v>
      </c>
      <c r="G3519">
        <v>16.272746066588699</v>
      </c>
      <c r="H3519">
        <v>-8.2439725958813099</v>
      </c>
      <c r="I3519">
        <v>-21.163276290421798</v>
      </c>
      <c r="J3519">
        <v>0.69560173505677603</v>
      </c>
      <c r="K3519">
        <v>8.8417948906775301</v>
      </c>
      <c r="L3519">
        <v>7.9759505699315998</v>
      </c>
      <c r="M3519">
        <v>47.877763896603803</v>
      </c>
      <c r="N3519">
        <v>1.4767769623936899</v>
      </c>
      <c r="O3519">
        <v>22.3224351747463</v>
      </c>
      <c r="P3519">
        <v>60.688405797101403</v>
      </c>
      <c r="Q3519">
        <v>0.101958096988161</v>
      </c>
    </row>
    <row r="3520" spans="1:17" hidden="1" x14ac:dyDescent="0.3">
      <c r="A3520" t="s">
        <v>7264</v>
      </c>
      <c r="B3520" t="s">
        <v>7265</v>
      </c>
      <c r="C3520" t="str">
        <f>IFERROR(VLOOKUP(Table1[[#This Row],[Ticker]],[1]!Table2[[Symbol]:[Industry]],2,FALSE),"-")</f>
        <v>-</v>
      </c>
      <c r="D3520" t="s">
        <v>971</v>
      </c>
      <c r="E3520">
        <v>46.240383999999999</v>
      </c>
      <c r="F3520">
        <v>1.1599999999999999</v>
      </c>
      <c r="G3520">
        <v>-17.2343955338334</v>
      </c>
      <c r="H3520">
        <v>-4.8348257441115097</v>
      </c>
      <c r="I3520">
        <v>-29.843801131937401</v>
      </c>
      <c r="J3520">
        <v>-0.42908426631339502</v>
      </c>
      <c r="K3520">
        <v>1.19305185692159</v>
      </c>
      <c r="L3520">
        <v>1.2177949444703999</v>
      </c>
      <c r="M3520">
        <v>42.079527818058502</v>
      </c>
      <c r="N3520">
        <v>0.68332419670611899</v>
      </c>
      <c r="O3520">
        <v>62.931034482758598</v>
      </c>
      <c r="P3520">
        <v>65.714285714285694</v>
      </c>
      <c r="Q3520">
        <v>-0.15138270581201799</v>
      </c>
    </row>
    <row r="3521" spans="1:17" hidden="1" x14ac:dyDescent="0.3">
      <c r="A3521" t="s">
        <v>7266</v>
      </c>
      <c r="B3521" t="s">
        <v>7267</v>
      </c>
      <c r="C3521" t="str">
        <f>IFERROR(VLOOKUP(Table1[[#This Row],[Ticker]],[1]!Table2[[Symbol]:[Industry]],2,FALSE),"-")</f>
        <v>-</v>
      </c>
      <c r="D3521" t="s">
        <v>54</v>
      </c>
      <c r="E3521">
        <v>46.177599999999998</v>
      </c>
      <c r="F3521">
        <v>37.24</v>
      </c>
      <c r="G3521">
        <v>-2.3215081817919301</v>
      </c>
      <c r="H3521">
        <v>54.693185525412801</v>
      </c>
      <c r="I3521">
        <v>37.581541886625899</v>
      </c>
      <c r="J3521">
        <v>40.727828649101198</v>
      </c>
      <c r="K3521">
        <v>23.514516783069698</v>
      </c>
      <c r="L3521">
        <v>21.915202036340499</v>
      </c>
      <c r="M3521">
        <v>95.262148568247994</v>
      </c>
      <c r="N3521">
        <v>3.5719737327356298</v>
      </c>
      <c r="O3521">
        <v>3.1149301825993398</v>
      </c>
      <c r="P3521">
        <v>108.04469273743</v>
      </c>
      <c r="Q3521">
        <v>0.10973313111940899</v>
      </c>
    </row>
    <row r="3522" spans="1:17" hidden="1" x14ac:dyDescent="0.3">
      <c r="A3522" t="s">
        <v>7268</v>
      </c>
      <c r="B3522" t="s">
        <v>7269</v>
      </c>
      <c r="C3522" t="str">
        <f>IFERROR(VLOOKUP(Table1[[#This Row],[Ticker]],[1]!Table2[[Symbol]:[Industry]],2,FALSE),"-")</f>
        <v>-</v>
      </c>
      <c r="D3522" t="s">
        <v>1190</v>
      </c>
      <c r="E3522">
        <v>46.13552361</v>
      </c>
      <c r="F3522">
        <v>33.9</v>
      </c>
      <c r="G3522">
        <v>-79.892600740922106</v>
      </c>
      <c r="H3522">
        <v>8.3399680326453094</v>
      </c>
      <c r="I3522">
        <v>-35.655489443625697</v>
      </c>
      <c r="J3522">
        <v>-2.5879832030121999</v>
      </c>
      <c r="K3522">
        <v>33.872386500116001</v>
      </c>
      <c r="L3522">
        <v>46.943258263103097</v>
      </c>
      <c r="M3522">
        <v>59.1862380934379</v>
      </c>
      <c r="N3522">
        <v>0.527617602427921</v>
      </c>
      <c r="O3522">
        <v>112.68436578171</v>
      </c>
      <c r="P3522">
        <v>16.494845360824701</v>
      </c>
    </row>
    <row r="3523" spans="1:17" hidden="1" x14ac:dyDescent="0.3">
      <c r="A3523" t="s">
        <v>7270</v>
      </c>
      <c r="B3523" t="s">
        <v>7271</v>
      </c>
      <c r="C3523" t="str">
        <f>IFERROR(VLOOKUP(Table1[[#This Row],[Ticker]],[1]!Table2[[Symbol]:[Industry]],2,FALSE),"-")</f>
        <v>-</v>
      </c>
      <c r="D3523" t="s">
        <v>561</v>
      </c>
      <c r="E3523">
        <v>46.124124975000001</v>
      </c>
      <c r="F3523">
        <v>42.75</v>
      </c>
      <c r="G3523">
        <v>-64.126072499622495</v>
      </c>
      <c r="H3523">
        <v>-10.458687310596</v>
      </c>
      <c r="I3523">
        <v>-11.923009052729499</v>
      </c>
      <c r="J3523">
        <v>-4.9948569355343402</v>
      </c>
      <c r="K3523">
        <v>40.439996871534703</v>
      </c>
      <c r="L3523">
        <v>43.220061024163499</v>
      </c>
      <c r="M3523">
        <v>60.739607016680097</v>
      </c>
      <c r="N3523">
        <v>0.73451834862385301</v>
      </c>
      <c r="O3523">
        <v>82.421714440037306</v>
      </c>
      <c r="P3523">
        <v>32.230126817197601</v>
      </c>
      <c r="Q3523">
        <v>0.17203399446008999</v>
      </c>
    </row>
    <row r="3524" spans="1:17" hidden="1" x14ac:dyDescent="0.3">
      <c r="A3524" t="s">
        <v>7272</v>
      </c>
      <c r="B3524" t="s">
        <v>3527</v>
      </c>
      <c r="C3524" t="str">
        <f>IFERROR(VLOOKUP(Table1[[#This Row],[Ticker]],[1]!Table2[[Symbol]:[Industry]],2,FALSE),"-")</f>
        <v>-</v>
      </c>
      <c r="D3524" t="s">
        <v>7273</v>
      </c>
      <c r="E3524">
        <v>46.092591599999999</v>
      </c>
      <c r="F3524">
        <v>100.21</v>
      </c>
      <c r="G3524">
        <v>11.484160616631399</v>
      </c>
      <c r="H3524">
        <v>3.6598261919678898</v>
      </c>
      <c r="I3524">
        <v>38.788096071388303</v>
      </c>
      <c r="J3524">
        <v>-6.2873610437381098</v>
      </c>
      <c r="K3524">
        <v>85.268747076067001</v>
      </c>
      <c r="L3524">
        <v>69.721209245981797</v>
      </c>
      <c r="M3524">
        <v>42.485166085515701</v>
      </c>
      <c r="N3524">
        <v>0.34090909090909</v>
      </c>
      <c r="O3524">
        <v>5.25895619199681</v>
      </c>
      <c r="P3524">
        <v>76.674894217207296</v>
      </c>
    </row>
    <row r="3525" spans="1:17" hidden="1" x14ac:dyDescent="0.3">
      <c r="A3525" t="s">
        <v>7274</v>
      </c>
      <c r="B3525" t="s">
        <v>7275</v>
      </c>
      <c r="C3525" t="str">
        <f>IFERROR(VLOOKUP(Table1[[#This Row],[Ticker]],[1]!Table2[[Symbol]:[Industry]],2,FALSE),"-")</f>
        <v>-</v>
      </c>
      <c r="D3525" t="s">
        <v>632</v>
      </c>
      <c r="E3525">
        <v>45.829799999999999</v>
      </c>
      <c r="F3525">
        <v>28.29</v>
      </c>
      <c r="G3525">
        <v>-37.975274081590399</v>
      </c>
      <c r="H3525">
        <v>-7.5161261053229502</v>
      </c>
      <c r="I3525">
        <v>-25.948414090276199</v>
      </c>
      <c r="J3525">
        <v>0.56069862002120796</v>
      </c>
      <c r="K3525">
        <v>28.070880181892299</v>
      </c>
      <c r="L3525">
        <v>30.866395334430599</v>
      </c>
      <c r="M3525">
        <v>65.637607048745707</v>
      </c>
      <c r="N3525">
        <v>1.14744507786429</v>
      </c>
      <c r="O3525">
        <v>175.150229763167</v>
      </c>
      <c r="P3525">
        <v>14.6736927442237</v>
      </c>
      <c r="Q3525">
        <v>0.202659319874952</v>
      </c>
    </row>
    <row r="3526" spans="1:17" hidden="1" x14ac:dyDescent="0.3">
      <c r="A3526" t="s">
        <v>7276</v>
      </c>
      <c r="B3526" t="s">
        <v>7277</v>
      </c>
      <c r="C3526" t="str">
        <f>IFERROR(VLOOKUP(Table1[[#This Row],[Ticker]],[1]!Table2[[Symbol]:[Industry]],2,FALSE),"-")</f>
        <v>-</v>
      </c>
      <c r="E3526">
        <v>45.811199999999999</v>
      </c>
      <c r="F3526">
        <v>23.86</v>
      </c>
      <c r="G3526">
        <v>200.554590421564</v>
      </c>
      <c r="H3526">
        <v>29.149249197340399</v>
      </c>
      <c r="I3526">
        <v>-45.734904135024699</v>
      </c>
      <c r="J3526">
        <v>15.272949332271899</v>
      </c>
      <c r="K3526">
        <v>22.649423450348898</v>
      </c>
      <c r="L3526">
        <v>25.499710838821098</v>
      </c>
      <c r="M3526">
        <v>95.101572631068706</v>
      </c>
      <c r="N3526">
        <v>2.77050424324745</v>
      </c>
      <c r="O3526">
        <v>204.903604358759</v>
      </c>
      <c r="P3526">
        <v>301.78297261155899</v>
      </c>
    </row>
    <row r="3527" spans="1:17" hidden="1" x14ac:dyDescent="0.3">
      <c r="A3527" t="s">
        <v>7278</v>
      </c>
      <c r="B3527" t="s">
        <v>7279</v>
      </c>
      <c r="C3527" t="str">
        <f>IFERROR(VLOOKUP(Table1[[#This Row],[Ticker]],[1]!Table2[[Symbol]:[Industry]],2,FALSE),"-")</f>
        <v>-</v>
      </c>
      <c r="D3527" t="s">
        <v>632</v>
      </c>
      <c r="E3527">
        <v>45.713335000000001</v>
      </c>
      <c r="F3527">
        <v>61.85</v>
      </c>
      <c r="G3527">
        <v>107.846013113734</v>
      </c>
      <c r="H3527">
        <v>-1.5068306022239899</v>
      </c>
      <c r="I3527">
        <v>28.187438698846801</v>
      </c>
      <c r="J3527">
        <v>-7.2118991525765503</v>
      </c>
      <c r="K3527">
        <v>59.1243501037561</v>
      </c>
      <c r="L3527">
        <v>49.990096214953603</v>
      </c>
      <c r="M3527">
        <v>60.753342687667903</v>
      </c>
      <c r="N3527">
        <v>0.60432812653951196</v>
      </c>
      <c r="O3527">
        <v>13.160873080032299</v>
      </c>
      <c r="P3527">
        <v>160.42105263157899</v>
      </c>
      <c r="Q3527">
        <v>7.3428933556767995E-2</v>
      </c>
    </row>
    <row r="3528" spans="1:17" hidden="1" x14ac:dyDescent="0.3">
      <c r="A3528" t="s">
        <v>7280</v>
      </c>
      <c r="B3528" t="s">
        <v>7281</v>
      </c>
      <c r="C3528" t="str">
        <f>IFERROR(VLOOKUP(Table1[[#This Row],[Ticker]],[1]!Table2[[Symbol]:[Industry]],2,FALSE),"-")</f>
        <v>-</v>
      </c>
      <c r="D3528" t="s">
        <v>51</v>
      </c>
      <c r="E3528">
        <v>45.696517659999998</v>
      </c>
      <c r="F3528">
        <v>22.85</v>
      </c>
      <c r="G3528">
        <v>-21.072131810216899</v>
      </c>
      <c r="H3528">
        <v>-11.431234799536901</v>
      </c>
      <c r="I3528">
        <v>-16.165244791784101</v>
      </c>
      <c r="J3528">
        <v>-8.8467087873861896</v>
      </c>
      <c r="K3528">
        <v>22.982625893074399</v>
      </c>
      <c r="L3528">
        <v>21.216402796961098</v>
      </c>
      <c r="M3528">
        <v>43.012254073473002</v>
      </c>
      <c r="N3528">
        <v>0.48450307970633599</v>
      </c>
      <c r="O3528">
        <v>31.728665207877398</v>
      </c>
      <c r="P3528">
        <v>122.926829268292</v>
      </c>
      <c r="Q3528">
        <v>0.118545621672295</v>
      </c>
    </row>
    <row r="3529" spans="1:17" hidden="1" x14ac:dyDescent="0.3">
      <c r="A3529" t="s">
        <v>7282</v>
      </c>
      <c r="B3529" t="s">
        <v>7283</v>
      </c>
      <c r="C3529" t="str">
        <f>IFERROR(VLOOKUP(Table1[[#This Row],[Ticker]],[1]!Table2[[Symbol]:[Industry]],2,FALSE),"-")</f>
        <v>-</v>
      </c>
      <c r="D3529" t="s">
        <v>124</v>
      </c>
      <c r="E3529">
        <v>45.640469637999999</v>
      </c>
      <c r="F3529">
        <v>42.86</v>
      </c>
      <c r="G3529">
        <v>8.4023097589946207</v>
      </c>
      <c r="H3529">
        <v>47.651692806363002</v>
      </c>
      <c r="I3529">
        <v>35.041213887513898</v>
      </c>
      <c r="J3529">
        <v>-1.04670878738619</v>
      </c>
      <c r="K3529">
        <v>33.045180081158698</v>
      </c>
      <c r="L3529">
        <v>31.9818992743884</v>
      </c>
      <c r="M3529">
        <v>61.569263316867499</v>
      </c>
      <c r="N3529">
        <v>4.4978178066514802</v>
      </c>
      <c r="O3529">
        <v>23.611759216052199</v>
      </c>
      <c r="P3529">
        <v>77.034283353985899</v>
      </c>
    </row>
    <row r="3530" spans="1:17" hidden="1" x14ac:dyDescent="0.3">
      <c r="A3530" t="s">
        <v>7284</v>
      </c>
      <c r="B3530" t="s">
        <v>7285</v>
      </c>
      <c r="C3530" t="str">
        <f>IFERROR(VLOOKUP(Table1[[#This Row],[Ticker]],[1]!Table2[[Symbol]:[Industry]],2,FALSE),"-")</f>
        <v>-</v>
      </c>
      <c r="D3530" t="s">
        <v>139</v>
      </c>
      <c r="E3530">
        <v>45.54</v>
      </c>
      <c r="F3530">
        <v>5.0599999999999996</v>
      </c>
      <c r="G3530">
        <v>51.506252411324297</v>
      </c>
      <c r="H3530">
        <v>-3.76676811867683</v>
      </c>
      <c r="I3530">
        <v>-17.409041917517101</v>
      </c>
      <c r="J3530">
        <v>3.8423169940420498</v>
      </c>
      <c r="K3530">
        <v>4.8605401758677598</v>
      </c>
      <c r="L3530">
        <v>4.3764317113567799</v>
      </c>
      <c r="M3530">
        <v>52.390505403214199</v>
      </c>
      <c r="N3530">
        <v>0.89414660726239104</v>
      </c>
      <c r="O3530">
        <v>17.786561264822101</v>
      </c>
      <c r="P3530">
        <v>85.347985347985301</v>
      </c>
      <c r="Q3530">
        <v>7.9274483103054003E-2</v>
      </c>
    </row>
    <row r="3531" spans="1:17" hidden="1" x14ac:dyDescent="0.3">
      <c r="A3531" t="s">
        <v>7286</v>
      </c>
      <c r="B3531" t="s">
        <v>7287</v>
      </c>
      <c r="C3531" t="str">
        <f>IFERROR(VLOOKUP(Table1[[#This Row],[Ticker]],[1]!Table2[[Symbol]:[Industry]],2,FALSE),"-")</f>
        <v>-</v>
      </c>
      <c r="D3531" t="s">
        <v>139</v>
      </c>
      <c r="E3531">
        <v>45.465936239999998</v>
      </c>
      <c r="F3531">
        <v>30.46</v>
      </c>
      <c r="G3531">
        <v>59.3367918267165</v>
      </c>
      <c r="H3531">
        <v>3.4190308901784698</v>
      </c>
      <c r="I3531">
        <v>16.6408819132551</v>
      </c>
      <c r="J3531">
        <v>-5.2466538498776103</v>
      </c>
      <c r="K3531">
        <v>26.503502607427102</v>
      </c>
      <c r="L3531">
        <v>20.2669175315114</v>
      </c>
      <c r="M3531">
        <v>43.160786815335697</v>
      </c>
      <c r="N3531">
        <v>0.26597865828757</v>
      </c>
      <c r="O3531">
        <v>15.134602757714999</v>
      </c>
      <c r="P3531">
        <v>124.30044182621501</v>
      </c>
      <c r="Q3531">
        <v>0.13028853165684501</v>
      </c>
    </row>
    <row r="3532" spans="1:17" hidden="1" x14ac:dyDescent="0.3">
      <c r="A3532" t="s">
        <v>7288</v>
      </c>
      <c r="B3532" t="s">
        <v>7289</v>
      </c>
      <c r="C3532" t="str">
        <f>IFERROR(VLOOKUP(Table1[[#This Row],[Ticker]],[1]!Table2[[Symbol]:[Industry]],2,FALSE),"-")</f>
        <v>-</v>
      </c>
      <c r="D3532" t="s">
        <v>262</v>
      </c>
      <c r="E3532">
        <v>45.421759999999999</v>
      </c>
      <c r="F3532">
        <v>100</v>
      </c>
      <c r="G3532">
        <v>22.8160009680564</v>
      </c>
      <c r="H3532">
        <v>0.222646471444473</v>
      </c>
      <c r="I3532">
        <v>8.6582793118905901</v>
      </c>
      <c r="J3532">
        <v>1.8016302733239999</v>
      </c>
      <c r="K3532">
        <v>98.054509563109605</v>
      </c>
      <c r="L3532">
        <v>85.690981079837798</v>
      </c>
      <c r="M3532">
        <v>56.095895378712399</v>
      </c>
      <c r="N3532">
        <v>0.23981553044034701</v>
      </c>
      <c r="O3532">
        <v>22.7</v>
      </c>
      <c r="P3532">
        <v>91.497510532362995</v>
      </c>
      <c r="Q3532">
        <v>9.6125238743165003E-2</v>
      </c>
    </row>
    <row r="3533" spans="1:17" hidden="1" x14ac:dyDescent="0.3">
      <c r="A3533" t="s">
        <v>7290</v>
      </c>
      <c r="B3533" t="s">
        <v>7291</v>
      </c>
      <c r="C3533" t="str">
        <f>IFERROR(VLOOKUP(Table1[[#This Row],[Ticker]],[1]!Table2[[Symbol]:[Industry]],2,FALSE),"-")</f>
        <v>-</v>
      </c>
      <c r="D3533" t="s">
        <v>412</v>
      </c>
      <c r="E3533">
        <v>45.247343749999999</v>
      </c>
      <c r="F3533">
        <v>87.5</v>
      </c>
      <c r="G3533">
        <v>151.31391105263401</v>
      </c>
      <c r="H3533">
        <v>2.8383343453213299</v>
      </c>
      <c r="I3533">
        <v>76.080070034652195</v>
      </c>
      <c r="J3533">
        <v>-3.4749972429726901</v>
      </c>
      <c r="K3533">
        <v>89.737810123041498</v>
      </c>
      <c r="L3533">
        <v>75.706919356330701</v>
      </c>
      <c r="M3533">
        <v>42.833644954705001</v>
      </c>
      <c r="N3533">
        <v>1.20673582738386</v>
      </c>
      <c r="O3533">
        <v>71.942857142857093</v>
      </c>
      <c r="P3533">
        <v>209.734513274336</v>
      </c>
      <c r="Q3533">
        <v>0.117909544382739</v>
      </c>
    </row>
    <row r="3534" spans="1:17" hidden="1" x14ac:dyDescent="0.3">
      <c r="A3534" t="s">
        <v>7292</v>
      </c>
      <c r="B3534" t="s">
        <v>7293</v>
      </c>
      <c r="C3534" t="str">
        <f>IFERROR(VLOOKUP(Table1[[#This Row],[Ticker]],[1]!Table2[[Symbol]:[Industry]],2,FALSE),"-")</f>
        <v>-</v>
      </c>
      <c r="D3534" t="s">
        <v>848</v>
      </c>
      <c r="E3534">
        <v>45.083777400000002</v>
      </c>
      <c r="F3534">
        <v>20.77</v>
      </c>
      <c r="G3534">
        <v>52.817947969338697</v>
      </c>
      <c r="H3534">
        <v>-7.9113529807504896</v>
      </c>
      <c r="I3534">
        <v>-7.8019540900903799</v>
      </c>
      <c r="J3534">
        <v>-6.77060528662515</v>
      </c>
      <c r="K3534">
        <v>21.363330392755099</v>
      </c>
      <c r="L3534">
        <v>18.809920980850301</v>
      </c>
      <c r="M3534">
        <v>36.8726067382511</v>
      </c>
      <c r="N3534">
        <v>0.473183954768645</v>
      </c>
      <c r="O3534">
        <v>27.250842561386602</v>
      </c>
      <c r="P3534">
        <v>93.9309056956115</v>
      </c>
      <c r="Q3534">
        <v>8.4683308680566005E-2</v>
      </c>
    </row>
    <row r="3535" spans="1:17" hidden="1" x14ac:dyDescent="0.3">
      <c r="A3535" t="s">
        <v>7294</v>
      </c>
      <c r="B3535" t="s">
        <v>7295</v>
      </c>
      <c r="C3535" t="str">
        <f>IFERROR(VLOOKUP(Table1[[#This Row],[Ticker]],[1]!Table2[[Symbol]:[Industry]],2,FALSE),"-")</f>
        <v>-</v>
      </c>
      <c r="D3535" t="s">
        <v>743</v>
      </c>
      <c r="E3535">
        <v>45.057158311999999</v>
      </c>
      <c r="F3535">
        <v>23.16</v>
      </c>
      <c r="G3535">
        <v>20.436263412885001</v>
      </c>
      <c r="H3535">
        <v>4.4813207555463501</v>
      </c>
      <c r="I3535">
        <v>6.92715518447344</v>
      </c>
      <c r="J3535">
        <v>0.41937308395883799</v>
      </c>
      <c r="K3535">
        <v>21.646296138873598</v>
      </c>
      <c r="L3535">
        <v>19.2410264548</v>
      </c>
      <c r="M3535">
        <v>37.579943371070499</v>
      </c>
      <c r="N3535">
        <v>0.79629194553251104</v>
      </c>
      <c r="O3535">
        <v>0.82037996545769598</v>
      </c>
      <c r="P3535">
        <v>60.276816608996498</v>
      </c>
    </row>
    <row r="3536" spans="1:17" hidden="1" x14ac:dyDescent="0.3">
      <c r="A3536" t="s">
        <v>7296</v>
      </c>
      <c r="B3536" t="s">
        <v>7297</v>
      </c>
      <c r="C3536" t="str">
        <f>IFERROR(VLOOKUP(Table1[[#This Row],[Ticker]],[1]!Table2[[Symbol]:[Industry]],2,FALSE),"-")</f>
        <v>-</v>
      </c>
      <c r="D3536" t="s">
        <v>1374</v>
      </c>
      <c r="E3536">
        <v>44.976999999999997</v>
      </c>
      <c r="F3536">
        <v>82</v>
      </c>
      <c r="G3536">
        <v>20.2449225264094</v>
      </c>
      <c r="H3536">
        <v>13.9488495969408</v>
      </c>
      <c r="I3536">
        <v>28.800350230074098</v>
      </c>
      <c r="J3536">
        <v>6.6035836102746197</v>
      </c>
      <c r="K3536">
        <v>75.022677516686997</v>
      </c>
      <c r="L3536">
        <v>64.958306711617496</v>
      </c>
      <c r="M3536">
        <v>60.765373213931099</v>
      </c>
      <c r="N3536">
        <v>0.154116920334983</v>
      </c>
      <c r="O3536">
        <v>5.3658536585365901</v>
      </c>
      <c r="P3536">
        <v>69.246646026831698</v>
      </c>
      <c r="Q3536">
        <v>7.5961252067704002E-2</v>
      </c>
    </row>
    <row r="3537" spans="1:17" hidden="1" x14ac:dyDescent="0.3">
      <c r="A3537" t="s">
        <v>7298</v>
      </c>
      <c r="B3537" t="s">
        <v>7299</v>
      </c>
      <c r="C3537" t="str">
        <f>IFERROR(VLOOKUP(Table1[[#This Row],[Ticker]],[1]!Table2[[Symbol]:[Industry]],2,FALSE),"-")</f>
        <v>-</v>
      </c>
      <c r="D3537" t="s">
        <v>528</v>
      </c>
      <c r="E3537">
        <v>44.925398723000001</v>
      </c>
      <c r="F3537">
        <v>6.07</v>
      </c>
      <c r="G3537">
        <v>70.474278246165895</v>
      </c>
      <c r="H3537">
        <v>-7.6399081773142405E-2</v>
      </c>
      <c r="I3537">
        <v>31.8228655347292</v>
      </c>
      <c r="J3537">
        <v>-9.42368335231256</v>
      </c>
      <c r="K3537">
        <v>5.7900395602882204</v>
      </c>
      <c r="L3537">
        <v>4.6878258001080404</v>
      </c>
      <c r="M3537">
        <v>50.342658432815497</v>
      </c>
      <c r="N3537">
        <v>1.1006771134323601</v>
      </c>
      <c r="O3537">
        <v>21.252059308072401</v>
      </c>
      <c r="P3537">
        <v>123.985239852398</v>
      </c>
      <c r="Q3537">
        <v>8.8936950248574995E-2</v>
      </c>
    </row>
    <row r="3538" spans="1:17" hidden="1" x14ac:dyDescent="0.3">
      <c r="A3538" t="s">
        <v>7300</v>
      </c>
      <c r="B3538" t="s">
        <v>7301</v>
      </c>
      <c r="C3538" t="str">
        <f>IFERROR(VLOOKUP(Table1[[#This Row],[Ticker]],[1]!Table2[[Symbol]:[Industry]],2,FALSE),"-")</f>
        <v>-</v>
      </c>
      <c r="D3538" t="s">
        <v>385</v>
      </c>
      <c r="E3538">
        <v>44.908541999999997</v>
      </c>
      <c r="F3538">
        <v>44.94</v>
      </c>
      <c r="G3538">
        <v>-62.337725910980502</v>
      </c>
      <c r="H3538">
        <v>2.81044566677493</v>
      </c>
      <c r="I3538">
        <v>-38.5057978771436</v>
      </c>
      <c r="J3538">
        <v>6.3956625701684002</v>
      </c>
      <c r="K3538">
        <v>44.554936069732904</v>
      </c>
      <c r="L3538">
        <v>52.2561161428765</v>
      </c>
      <c r="M3538">
        <v>60.911069053014899</v>
      </c>
      <c r="N3538">
        <v>0.71527673004387604</v>
      </c>
      <c r="O3538">
        <v>81.130396083667094</v>
      </c>
      <c r="P3538">
        <v>21.295546558704402</v>
      </c>
      <c r="Q3538">
        <v>-1.2559656898724E-2</v>
      </c>
    </row>
    <row r="3539" spans="1:17" hidden="1" x14ac:dyDescent="0.3">
      <c r="A3539" t="s">
        <v>7302</v>
      </c>
      <c r="B3539" t="s">
        <v>7303</v>
      </c>
      <c r="C3539" t="str">
        <f>IFERROR(VLOOKUP(Table1[[#This Row],[Ticker]],[1]!Table2[[Symbol]:[Industry]],2,FALSE),"-")</f>
        <v>-</v>
      </c>
      <c r="D3539" t="s">
        <v>561</v>
      </c>
      <c r="E3539">
        <v>44.857461000000001</v>
      </c>
      <c r="F3539">
        <v>74.010000000000005</v>
      </c>
      <c r="G3539">
        <v>-6.7685957418316702</v>
      </c>
      <c r="H3539">
        <v>-7.0070087040501496</v>
      </c>
      <c r="I3539">
        <v>-30.266103267315899</v>
      </c>
      <c r="J3539">
        <v>-5.4906622123190703</v>
      </c>
      <c r="K3539">
        <v>77.578983673003194</v>
      </c>
      <c r="L3539">
        <v>78.2110450419963</v>
      </c>
      <c r="M3539">
        <v>40.802349610451003</v>
      </c>
      <c r="N3539">
        <v>0.26800260788222902</v>
      </c>
      <c r="O3539">
        <v>53.898121875422198</v>
      </c>
      <c r="P3539">
        <v>25.974468085106299</v>
      </c>
      <c r="Q3539">
        <v>0.173099612323699</v>
      </c>
    </row>
    <row r="3540" spans="1:17" hidden="1" x14ac:dyDescent="0.3">
      <c r="A3540" t="s">
        <v>7304</v>
      </c>
      <c r="B3540" t="s">
        <v>7305</v>
      </c>
      <c r="C3540" t="str">
        <f>IFERROR(VLOOKUP(Table1[[#This Row],[Ticker]],[1]!Table2[[Symbol]:[Industry]],2,FALSE),"-")</f>
        <v>-</v>
      </c>
      <c r="E3540">
        <v>44.809600000000003</v>
      </c>
      <c r="F3540">
        <v>63.65</v>
      </c>
      <c r="G3540">
        <v>76.665984373300304</v>
      </c>
      <c r="H3540">
        <v>2.9985708254330499</v>
      </c>
      <c r="I3540">
        <v>9.3668805532516303E-2</v>
      </c>
      <c r="J3540">
        <v>6.1836276512518698</v>
      </c>
      <c r="K3540">
        <v>58.451906975190902</v>
      </c>
      <c r="L3540">
        <v>51.874286022042099</v>
      </c>
      <c r="M3540">
        <v>54.925934876977202</v>
      </c>
      <c r="N3540">
        <v>0.40268305418323402</v>
      </c>
      <c r="O3540">
        <v>23.802042419481499</v>
      </c>
      <c r="P3540">
        <v>121.083709621396</v>
      </c>
      <c r="Q3540">
        <v>6.4104954817827006E-2</v>
      </c>
    </row>
    <row r="3541" spans="1:17" hidden="1" x14ac:dyDescent="0.3">
      <c r="A3541" t="s">
        <v>7306</v>
      </c>
      <c r="B3541" t="s">
        <v>7307</v>
      </c>
      <c r="C3541" t="str">
        <f>IFERROR(VLOOKUP(Table1[[#This Row],[Ticker]],[1]!Table2[[Symbol]:[Industry]],2,FALSE),"-")</f>
        <v>-</v>
      </c>
      <c r="D3541" t="s">
        <v>561</v>
      </c>
      <c r="E3541">
        <v>44.785094399999998</v>
      </c>
      <c r="F3541">
        <v>23.2</v>
      </c>
      <c r="G3541">
        <v>-63.093164829076798</v>
      </c>
      <c r="H3541">
        <v>-6.6188180295502699</v>
      </c>
      <c r="I3541">
        <v>-40.651254548086499</v>
      </c>
      <c r="J3541">
        <v>-2.77735280720219</v>
      </c>
      <c r="K3541">
        <v>24.635924159284698</v>
      </c>
      <c r="L3541">
        <v>28.325446640921999</v>
      </c>
      <c r="M3541">
        <v>43.042632804336797</v>
      </c>
      <c r="N3541">
        <v>0.52678571428571397</v>
      </c>
      <c r="O3541">
        <v>85.344827586206804</v>
      </c>
      <c r="P3541">
        <v>1.9780219780219701</v>
      </c>
    </row>
    <row r="3542" spans="1:17" hidden="1" x14ac:dyDescent="0.3">
      <c r="A3542" t="s">
        <v>7308</v>
      </c>
      <c r="B3542" t="s">
        <v>7309</v>
      </c>
      <c r="C3542" t="str">
        <f>IFERROR(VLOOKUP(Table1[[#This Row],[Ticker]],[1]!Table2[[Symbol]:[Industry]],2,FALSE),"-")</f>
        <v>-</v>
      </c>
      <c r="D3542" t="s">
        <v>7004</v>
      </c>
      <c r="E3542">
        <v>44.606760000000001</v>
      </c>
      <c r="F3542">
        <v>77.55</v>
      </c>
      <c r="G3542">
        <v>85.560911909532194</v>
      </c>
      <c r="H3542">
        <v>-0.73646508837380298</v>
      </c>
      <c r="I3542">
        <v>10.0435954221257</v>
      </c>
      <c r="J3542">
        <v>-1.29115323183063</v>
      </c>
      <c r="K3542">
        <v>74.883583111640405</v>
      </c>
      <c r="L3542">
        <v>65.479467987006998</v>
      </c>
      <c r="M3542">
        <v>86.011706119723598</v>
      </c>
      <c r="N3542">
        <v>0</v>
      </c>
      <c r="O3542">
        <v>0</v>
      </c>
      <c r="P3542">
        <v>169.270833333333</v>
      </c>
    </row>
    <row r="3543" spans="1:17" hidden="1" x14ac:dyDescent="0.3">
      <c r="A3543" t="s">
        <v>7310</v>
      </c>
      <c r="B3543" t="s">
        <v>7311</v>
      </c>
      <c r="C3543" t="str">
        <f>IFERROR(VLOOKUP(Table1[[#This Row],[Ticker]],[1]!Table2[[Symbol]:[Industry]],2,FALSE),"-")</f>
        <v>-</v>
      </c>
      <c r="D3543" t="s">
        <v>46</v>
      </c>
      <c r="E3543">
        <v>44.566479999999999</v>
      </c>
      <c r="F3543">
        <v>19.600000000000001</v>
      </c>
      <c r="G3543">
        <v>-28.037572938952501</v>
      </c>
      <c r="H3543">
        <v>-1.88074369533897</v>
      </c>
      <c r="I3543">
        <v>-17.091187891519201</v>
      </c>
      <c r="J3543">
        <v>4.1199873517237302</v>
      </c>
      <c r="K3543">
        <v>20.229257524544799</v>
      </c>
      <c r="L3543">
        <v>20.877063158717299</v>
      </c>
      <c r="M3543">
        <v>58.752006806546298</v>
      </c>
      <c r="N3543">
        <v>1.5788842423029199</v>
      </c>
      <c r="O3543">
        <v>36.479591836734599</v>
      </c>
      <c r="P3543">
        <v>13.6231884057971</v>
      </c>
      <c r="Q3543">
        <v>-1.9802402087634001E-2</v>
      </c>
    </row>
    <row r="3544" spans="1:17" hidden="1" x14ac:dyDescent="0.3">
      <c r="A3544" t="s">
        <v>7312</v>
      </c>
      <c r="B3544" t="s">
        <v>7313</v>
      </c>
      <c r="C3544" t="str">
        <f>IFERROR(VLOOKUP(Table1[[#This Row],[Ticker]],[1]!Table2[[Symbol]:[Industry]],2,FALSE),"-")</f>
        <v>-</v>
      </c>
      <c r="D3544" t="s">
        <v>971</v>
      </c>
      <c r="E3544">
        <v>44.553600000000003</v>
      </c>
      <c r="F3544">
        <v>1.04</v>
      </c>
      <c r="G3544">
        <v>-76.522421423801006</v>
      </c>
      <c r="H3544">
        <v>-6.2920206439293596</v>
      </c>
      <c r="I3544">
        <v>-40.976806058045703</v>
      </c>
      <c r="J3544">
        <v>0.70884676816936398</v>
      </c>
      <c r="K3544">
        <v>1.0693427624491301</v>
      </c>
      <c r="L3544">
        <v>1.3847361575445301</v>
      </c>
      <c r="M3544">
        <v>50.522669014164897</v>
      </c>
      <c r="N3544">
        <v>1.7927496830184599</v>
      </c>
      <c r="O3544">
        <v>87.5</v>
      </c>
      <c r="P3544">
        <v>9.4736842105263204</v>
      </c>
      <c r="Q3544">
        <v>-3.1081731095719E-2</v>
      </c>
    </row>
    <row r="3545" spans="1:17" hidden="1" x14ac:dyDescent="0.3">
      <c r="A3545" t="s">
        <v>7314</v>
      </c>
      <c r="B3545" t="s">
        <v>7315</v>
      </c>
      <c r="C3545" t="str">
        <f>IFERROR(VLOOKUP(Table1[[#This Row],[Ticker]],[1]!Table2[[Symbol]:[Industry]],2,FALSE),"-")</f>
        <v>-</v>
      </c>
      <c r="E3545">
        <v>44.543624399999999</v>
      </c>
      <c r="F3545">
        <v>91.44</v>
      </c>
      <c r="G3545">
        <v>-31.161745043157001</v>
      </c>
      <c r="H3545">
        <v>21.9255067426121</v>
      </c>
      <c r="I3545">
        <v>7.5673711496807297</v>
      </c>
      <c r="J3545">
        <v>19.449176727964101</v>
      </c>
      <c r="K3545">
        <v>70.941005755235096</v>
      </c>
      <c r="L3545">
        <v>69.581841332066503</v>
      </c>
      <c r="M3545">
        <v>97.619196403363105</v>
      </c>
      <c r="N3545">
        <v>3.9514899207983598</v>
      </c>
      <c r="O3545">
        <v>8.2458442694663194</v>
      </c>
      <c r="P3545">
        <v>82.88</v>
      </c>
      <c r="Q3545">
        <v>0.13841147135089299</v>
      </c>
    </row>
    <row r="3546" spans="1:17" hidden="1" x14ac:dyDescent="0.3">
      <c r="A3546" t="s">
        <v>7316</v>
      </c>
      <c r="B3546" t="s">
        <v>7317</v>
      </c>
      <c r="C3546" t="str">
        <f>IFERROR(VLOOKUP(Table1[[#This Row],[Ticker]],[1]!Table2[[Symbol]:[Industry]],2,FALSE),"-")</f>
        <v>-</v>
      </c>
      <c r="D3546" t="s">
        <v>3878</v>
      </c>
      <c r="E3546">
        <v>44.381587199999998</v>
      </c>
      <c r="F3546">
        <v>27.2</v>
      </c>
      <c r="G3546">
        <v>-22.853394410950301</v>
      </c>
      <c r="H3546">
        <v>6.8584716204869398</v>
      </c>
      <c r="I3546">
        <v>-2.8019540900903799</v>
      </c>
      <c r="J3546">
        <v>8.8303042580478994</v>
      </c>
      <c r="K3546">
        <v>25.636992329184501</v>
      </c>
      <c r="L3546">
        <v>24.009896310854501</v>
      </c>
      <c r="M3546">
        <v>67.676967662842301</v>
      </c>
      <c r="N3546">
        <v>0.52892561983470998</v>
      </c>
      <c r="O3546">
        <v>27.1323529411764</v>
      </c>
      <c r="P3546">
        <v>51.1111111111111</v>
      </c>
    </row>
    <row r="3547" spans="1:17" hidden="1" x14ac:dyDescent="0.3">
      <c r="A3547" t="s">
        <v>7318</v>
      </c>
      <c r="B3547" t="s">
        <v>7319</v>
      </c>
      <c r="C3547" t="str">
        <f>IFERROR(VLOOKUP(Table1[[#This Row],[Ticker]],[1]!Table2[[Symbol]:[Industry]],2,FALSE),"-")</f>
        <v>-</v>
      </c>
      <c r="D3547" t="s">
        <v>101</v>
      </c>
      <c r="E3547">
        <v>44.323956250000002</v>
      </c>
      <c r="F3547">
        <v>781.9</v>
      </c>
      <c r="G3547">
        <v>-2.8414597603832799</v>
      </c>
      <c r="H3547">
        <v>-10.5519206823761</v>
      </c>
      <c r="I3547">
        <v>-52.557103367565702</v>
      </c>
      <c r="K3547">
        <v>951.55797354596496</v>
      </c>
      <c r="M3547">
        <v>2.9634079126600001E-4</v>
      </c>
      <c r="N3547">
        <v>0.8</v>
      </c>
      <c r="O3547">
        <v>74.574753804834302</v>
      </c>
      <c r="P3547">
        <v>30.316666666666599</v>
      </c>
    </row>
    <row r="3548" spans="1:17" hidden="1" x14ac:dyDescent="0.3">
      <c r="A3548" t="s">
        <v>7320</v>
      </c>
      <c r="B3548" t="s">
        <v>7321</v>
      </c>
      <c r="C3548" t="str">
        <f>IFERROR(VLOOKUP(Table1[[#This Row],[Ticker]],[1]!Table2[[Symbol]:[Industry]],2,FALSE),"-")</f>
        <v>-</v>
      </c>
      <c r="D3548" t="s">
        <v>1603</v>
      </c>
      <c r="E3548">
        <v>44.228624166000003</v>
      </c>
      <c r="F3548">
        <v>28.23</v>
      </c>
      <c r="G3548">
        <v>36.692917809237201</v>
      </c>
      <c r="H3548">
        <v>-7.0255661749724201</v>
      </c>
      <c r="I3548">
        <v>-20.143566939899902</v>
      </c>
      <c r="J3548">
        <v>-1.0798856261968199</v>
      </c>
      <c r="K3548">
        <v>27.4540864391365</v>
      </c>
      <c r="L3548">
        <v>25.528188723564199</v>
      </c>
      <c r="M3548">
        <v>47.8201483656051</v>
      </c>
      <c r="N3548">
        <v>1.2547220650650199</v>
      </c>
      <c r="O3548">
        <v>55.862557562876297</v>
      </c>
      <c r="P3548">
        <v>76.4375</v>
      </c>
      <c r="Q3548">
        <v>9.2502490954309E-2</v>
      </c>
    </row>
    <row r="3549" spans="1:17" hidden="1" x14ac:dyDescent="0.3">
      <c r="A3549" t="s">
        <v>7322</v>
      </c>
      <c r="B3549" t="s">
        <v>7323</v>
      </c>
      <c r="C3549" t="str">
        <f>IFERROR(VLOOKUP(Table1[[#This Row],[Ticker]],[1]!Table2[[Symbol]:[Industry]],2,FALSE),"-")</f>
        <v>-</v>
      </c>
      <c r="E3549">
        <v>44.220595000000003</v>
      </c>
      <c r="F3549">
        <v>84.31</v>
      </c>
      <c r="G3549">
        <v>-13.244413125045799</v>
      </c>
      <c r="H3549">
        <v>5.4474140048251796</v>
      </c>
      <c r="I3549">
        <v>-3.81549907108983</v>
      </c>
      <c r="J3549">
        <v>-1.29115323183063</v>
      </c>
      <c r="K3549">
        <v>79.841589860634201</v>
      </c>
      <c r="L3549">
        <v>75.986776617127802</v>
      </c>
      <c r="M3549">
        <v>74.727303457834196</v>
      </c>
      <c r="N3549">
        <v>0.35838150289017301</v>
      </c>
      <c r="O3549">
        <v>2.4315027873324602</v>
      </c>
      <c r="P3549">
        <v>21.309352517985602</v>
      </c>
    </row>
    <row r="3550" spans="1:17" hidden="1" x14ac:dyDescent="0.3">
      <c r="A3550" t="s">
        <v>7324</v>
      </c>
      <c r="B3550" t="s">
        <v>7325</v>
      </c>
      <c r="C3550" t="str">
        <f>IFERROR(VLOOKUP(Table1[[#This Row],[Ticker]],[1]!Table2[[Symbol]:[Industry]],2,FALSE),"-")</f>
        <v>-</v>
      </c>
      <c r="D3550" t="s">
        <v>300</v>
      </c>
      <c r="E3550">
        <v>44.2134</v>
      </c>
      <c r="F3550">
        <v>111.65</v>
      </c>
      <c r="G3550">
        <v>22.049007147627499</v>
      </c>
      <c r="H3550">
        <v>-33.174736693311999</v>
      </c>
      <c r="I3550">
        <v>-1.6064166258961901</v>
      </c>
      <c r="J3550">
        <v>5.54144803708102</v>
      </c>
      <c r="K3550">
        <v>131.583834648248</v>
      </c>
      <c r="L3550">
        <v>112.90352922902601</v>
      </c>
      <c r="M3550">
        <v>38.634351820554897</v>
      </c>
      <c r="N3550">
        <v>2.5517586368610199</v>
      </c>
      <c r="O3550">
        <v>70.040304523063099</v>
      </c>
      <c r="P3550">
        <v>70.068545316070001</v>
      </c>
      <c r="Q3550">
        <v>0.11480378841892901</v>
      </c>
    </row>
    <row r="3551" spans="1:17" hidden="1" x14ac:dyDescent="0.3">
      <c r="A3551" t="s">
        <v>7326</v>
      </c>
      <c r="B3551" t="s">
        <v>7327</v>
      </c>
      <c r="C3551" t="str">
        <f>IFERROR(VLOOKUP(Table1[[#This Row],[Ticker]],[1]!Table2[[Symbol]:[Industry]],2,FALSE),"-")</f>
        <v>-</v>
      </c>
      <c r="D3551" t="s">
        <v>54</v>
      </c>
      <c r="E3551">
        <v>44.115516</v>
      </c>
      <c r="F3551">
        <v>63.45</v>
      </c>
      <c r="G3551">
        <v>8.0790278515612393</v>
      </c>
      <c r="H3551">
        <v>9.4283224224674793</v>
      </c>
      <c r="I3551">
        <v>-19.951345977093698</v>
      </c>
      <c r="J3551">
        <v>-2.05677823183064</v>
      </c>
      <c r="K3551">
        <v>61.904577125970299</v>
      </c>
      <c r="L3551">
        <v>58.246000887994299</v>
      </c>
      <c r="M3551">
        <v>51.444611267125403</v>
      </c>
      <c r="N3551">
        <v>0.754950261624313</v>
      </c>
      <c r="O3551">
        <v>23.719464144996</v>
      </c>
      <c r="P3551">
        <v>56.6666666666666</v>
      </c>
      <c r="Q3551">
        <v>9.6437103455347006E-2</v>
      </c>
    </row>
    <row r="3552" spans="1:17" hidden="1" x14ac:dyDescent="0.3">
      <c r="A3552" t="s">
        <v>7328</v>
      </c>
      <c r="B3552" t="s">
        <v>7329</v>
      </c>
      <c r="C3552" t="str">
        <f>IFERROR(VLOOKUP(Table1[[#This Row],[Ticker]],[1]!Table2[[Symbol]:[Industry]],2,FALSE),"-")</f>
        <v>-</v>
      </c>
      <c r="D3552" t="s">
        <v>335</v>
      </c>
      <c r="E3552">
        <v>44.070436139999998</v>
      </c>
      <c r="F3552">
        <v>26.3</v>
      </c>
      <c r="G3552">
        <v>-18.4150767910327</v>
      </c>
      <c r="H3552">
        <v>-2.8793222312309501</v>
      </c>
      <c r="I3552">
        <v>-67.705221149045997</v>
      </c>
      <c r="J3552">
        <v>1.9103533595064499</v>
      </c>
      <c r="K3552">
        <v>29.922902982205201</v>
      </c>
      <c r="L3552">
        <v>31.500510501038701</v>
      </c>
      <c r="M3552">
        <v>43.3424550545272</v>
      </c>
      <c r="N3552">
        <v>0.45575221238938002</v>
      </c>
      <c r="O3552">
        <v>133.269961977186</v>
      </c>
      <c r="P3552">
        <v>74.750830564783996</v>
      </c>
      <c r="Q3552">
        <v>0.116277827767655</v>
      </c>
    </row>
    <row r="3553" spans="1:17" hidden="1" x14ac:dyDescent="0.3">
      <c r="A3553" t="s">
        <v>7330</v>
      </c>
      <c r="B3553" t="s">
        <v>7331</v>
      </c>
      <c r="C3553" t="str">
        <f>IFERROR(VLOOKUP(Table1[[#This Row],[Ticker]],[1]!Table2[[Symbol]:[Industry]],2,FALSE),"-")</f>
        <v>-</v>
      </c>
      <c r="D3553" t="s">
        <v>632</v>
      </c>
      <c r="E3553">
        <v>43.938387583999997</v>
      </c>
      <c r="F3553">
        <v>8.32</v>
      </c>
      <c r="G3553">
        <v>-39.026060433990303</v>
      </c>
      <c r="H3553">
        <v>3.5106391587304402</v>
      </c>
      <c r="I3553">
        <v>-2.6480339361702101</v>
      </c>
      <c r="J3553">
        <v>1.11086952417441</v>
      </c>
      <c r="K3553">
        <v>8.0390934560820906</v>
      </c>
      <c r="L3553">
        <v>8.29367392044729</v>
      </c>
      <c r="M3553">
        <v>64.327342257942902</v>
      </c>
      <c r="N3553">
        <v>2.15631466848148</v>
      </c>
      <c r="O3553">
        <v>52.043269230769198</v>
      </c>
      <c r="P3553">
        <v>58.476190476190403</v>
      </c>
      <c r="Q3553">
        <v>-4.7530966706785999E-2</v>
      </c>
    </row>
    <row r="3554" spans="1:17" hidden="1" x14ac:dyDescent="0.3">
      <c r="A3554" t="s">
        <v>7332</v>
      </c>
      <c r="B3554" t="s">
        <v>7333</v>
      </c>
      <c r="C3554" t="str">
        <f>IFERROR(VLOOKUP(Table1[[#This Row],[Ticker]],[1]!Table2[[Symbol]:[Industry]],2,FALSE),"-")</f>
        <v>-</v>
      </c>
      <c r="D3554" t="s">
        <v>561</v>
      </c>
      <c r="E3554">
        <v>43.906264149999998</v>
      </c>
      <c r="F3554">
        <v>89.45</v>
      </c>
      <c r="G3554">
        <v>60.869191937961503</v>
      </c>
      <c r="H3554">
        <v>-22.222588633584099</v>
      </c>
      <c r="I3554">
        <v>16.936737170339999</v>
      </c>
      <c r="J3554">
        <v>-8.9267509148216799</v>
      </c>
      <c r="K3554">
        <v>99.966206363095097</v>
      </c>
      <c r="L3554">
        <v>82.354322382658907</v>
      </c>
      <c r="M3554">
        <v>21.849472362623199</v>
      </c>
      <c r="N3554">
        <v>0.378521270032945</v>
      </c>
      <c r="O3554">
        <v>33.817775293460002</v>
      </c>
      <c r="P3554">
        <v>104.972502291475</v>
      </c>
      <c r="Q3554">
        <v>7.8941069156361995E-2</v>
      </c>
    </row>
    <row r="3555" spans="1:17" hidden="1" x14ac:dyDescent="0.3">
      <c r="A3555" t="s">
        <v>7334</v>
      </c>
      <c r="B3555" t="s">
        <v>7335</v>
      </c>
      <c r="C3555" t="str">
        <f>IFERROR(VLOOKUP(Table1[[#This Row],[Ticker]],[1]!Table2[[Symbol]:[Industry]],2,FALSE),"-")</f>
        <v>-</v>
      </c>
      <c r="D3555" t="s">
        <v>528</v>
      </c>
      <c r="E3555">
        <v>43.880532000000002</v>
      </c>
      <c r="F3555">
        <v>152.4</v>
      </c>
      <c r="G3555">
        <v>-10.8861997220055</v>
      </c>
      <c r="H3555">
        <v>-4.5609164990320998</v>
      </c>
      <c r="I3555">
        <v>-10.9652964590402</v>
      </c>
      <c r="J3555">
        <v>3.3116425404162002</v>
      </c>
      <c r="K3555">
        <v>154.949833597436</v>
      </c>
      <c r="L3555">
        <v>147.19852298821201</v>
      </c>
      <c r="M3555">
        <v>50.1758836127119</v>
      </c>
      <c r="N3555">
        <v>0.759019521503009</v>
      </c>
      <c r="O3555">
        <v>37.532808398950102</v>
      </c>
      <c r="P3555">
        <v>31.1531841652323</v>
      </c>
      <c r="Q3555">
        <v>0.157323885823794</v>
      </c>
    </row>
    <row r="3556" spans="1:17" hidden="1" x14ac:dyDescent="0.3">
      <c r="A3556" t="s">
        <v>7336</v>
      </c>
      <c r="B3556" t="s">
        <v>7337</v>
      </c>
      <c r="C3556" t="str">
        <f>IFERROR(VLOOKUP(Table1[[#This Row],[Ticker]],[1]!Table2[[Symbol]:[Industry]],2,FALSE),"-")</f>
        <v>-</v>
      </c>
      <c r="D3556" t="s">
        <v>632</v>
      </c>
      <c r="E3556">
        <v>43.411679999999997</v>
      </c>
      <c r="F3556">
        <v>14.04</v>
      </c>
      <c r="G3556">
        <v>-5.82748620589767</v>
      </c>
      <c r="H3556">
        <v>-4.2932366342014303</v>
      </c>
      <c r="I3556">
        <v>-14.381616257987799</v>
      </c>
      <c r="J3556">
        <v>-3.8481677446157101</v>
      </c>
      <c r="K3556">
        <v>14.126311602815401</v>
      </c>
      <c r="L3556">
        <v>13.247600651774601</v>
      </c>
      <c r="M3556">
        <v>38.144243974141901</v>
      </c>
      <c r="N3556">
        <v>0.40064856715279401</v>
      </c>
      <c r="O3556">
        <v>32.264957264957197</v>
      </c>
      <c r="P3556">
        <v>33.080568720379098</v>
      </c>
      <c r="Q3556">
        <v>5.5709662681632001E-2</v>
      </c>
    </row>
    <row r="3557" spans="1:17" hidden="1" x14ac:dyDescent="0.3">
      <c r="A3557" t="s">
        <v>7338</v>
      </c>
      <c r="B3557" t="s">
        <v>7339</v>
      </c>
      <c r="C3557" t="str">
        <f>IFERROR(VLOOKUP(Table1[[#This Row],[Ticker]],[1]!Table2[[Symbol]:[Industry]],2,FALSE),"-")</f>
        <v>-</v>
      </c>
      <c r="D3557" t="s">
        <v>7340</v>
      </c>
      <c r="E3557">
        <v>43.3611206</v>
      </c>
      <c r="F3557">
        <v>36.950000000000003</v>
      </c>
      <c r="G3557">
        <v>67.737828130566101</v>
      </c>
      <c r="H3557">
        <v>7.4943492057093897</v>
      </c>
      <c r="I3557">
        <v>157.401395192206</v>
      </c>
      <c r="J3557">
        <v>-0.472599343699657</v>
      </c>
      <c r="K3557">
        <v>37.342060297430301</v>
      </c>
      <c r="L3557">
        <v>29.310865342406501</v>
      </c>
      <c r="M3557">
        <v>68.839106235358301</v>
      </c>
      <c r="N3557">
        <v>0.44169083399244202</v>
      </c>
      <c r="O3557">
        <v>48.849797023004001</v>
      </c>
      <c r="P3557">
        <v>198.706548100242</v>
      </c>
    </row>
    <row r="3558" spans="1:17" hidden="1" x14ac:dyDescent="0.3">
      <c r="A3558" t="s">
        <v>7341</v>
      </c>
      <c r="B3558" t="s">
        <v>7342</v>
      </c>
      <c r="C3558" t="str">
        <f>IFERROR(VLOOKUP(Table1[[#This Row],[Ticker]],[1]!Table2[[Symbol]:[Industry]],2,FALSE),"-")</f>
        <v>-</v>
      </c>
      <c r="D3558" t="s">
        <v>632</v>
      </c>
      <c r="E3558">
        <v>43.341710399999997</v>
      </c>
      <c r="F3558">
        <v>43.04</v>
      </c>
      <c r="G3558">
        <v>-59.731340473728302</v>
      </c>
      <c r="H3558">
        <v>-4.64547568908052</v>
      </c>
      <c r="I3558">
        <v>-37.9397836625213</v>
      </c>
      <c r="J3558">
        <v>-0.33987712974247802</v>
      </c>
      <c r="K3558">
        <v>43.898218599911999</v>
      </c>
      <c r="L3558">
        <v>51.991063814309797</v>
      </c>
      <c r="M3558">
        <v>41.848730733230397</v>
      </c>
      <c r="N3558">
        <v>0.28364047899970002</v>
      </c>
      <c r="O3558">
        <v>76.812267657992507</v>
      </c>
      <c r="P3558">
        <v>19.0594744121715</v>
      </c>
      <c r="Q3558">
        <v>2.0156799472661E-2</v>
      </c>
    </row>
    <row r="3559" spans="1:17" hidden="1" x14ac:dyDescent="0.3">
      <c r="A3559" t="s">
        <v>7343</v>
      </c>
      <c r="B3559" t="s">
        <v>7344</v>
      </c>
      <c r="C3559" t="str">
        <f>IFERROR(VLOOKUP(Table1[[#This Row],[Ticker]],[1]!Table2[[Symbol]:[Industry]],2,FALSE),"-")</f>
        <v>-</v>
      </c>
      <c r="D3559" t="s">
        <v>7345</v>
      </c>
      <c r="E3559">
        <v>43.265558599999999</v>
      </c>
      <c r="F3559">
        <v>47</v>
      </c>
      <c r="G3559">
        <v>-20.680377289073999</v>
      </c>
      <c r="H3559">
        <v>-10.2832346158569</v>
      </c>
      <c r="I3559">
        <v>18.583972212037001</v>
      </c>
      <c r="J3559">
        <v>-1.5039191892774399</v>
      </c>
      <c r="K3559">
        <v>43.784765282849797</v>
      </c>
      <c r="M3559">
        <v>55.716320739441798</v>
      </c>
      <c r="N3559">
        <v>0.27007874015748001</v>
      </c>
      <c r="O3559">
        <v>22.446808510638199</v>
      </c>
      <c r="P3559">
        <v>75.373134328358105</v>
      </c>
    </row>
    <row r="3560" spans="1:17" hidden="1" x14ac:dyDescent="0.3">
      <c r="A3560" t="s">
        <v>7346</v>
      </c>
      <c r="B3560" t="s">
        <v>7347</v>
      </c>
      <c r="C3560" t="str">
        <f>IFERROR(VLOOKUP(Table1[[#This Row],[Ticker]],[1]!Table2[[Symbol]:[Industry]],2,FALSE),"-")</f>
        <v>-</v>
      </c>
      <c r="D3560" t="s">
        <v>412</v>
      </c>
      <c r="E3560">
        <v>43.243749999999999</v>
      </c>
      <c r="F3560">
        <v>233.75</v>
      </c>
      <c r="G3560">
        <v>97.527513725355803</v>
      </c>
      <c r="H3560">
        <v>10.0776898237766</v>
      </c>
      <c r="I3560">
        <v>138.643142032425</v>
      </c>
      <c r="J3560">
        <v>0.94628969054379297</v>
      </c>
      <c r="K3560">
        <v>200.78375879774299</v>
      </c>
      <c r="L3560">
        <v>153.07224513142199</v>
      </c>
      <c r="M3560">
        <v>69.089834768516496</v>
      </c>
      <c r="N3560">
        <v>0.49513875850943201</v>
      </c>
      <c r="O3560">
        <v>0.49197860962566498</v>
      </c>
      <c r="P3560">
        <v>195.51201011378001</v>
      </c>
      <c r="Q3560">
        <v>0.13452981187640201</v>
      </c>
    </row>
    <row r="3561" spans="1:17" hidden="1" x14ac:dyDescent="0.3">
      <c r="A3561" t="s">
        <v>7348</v>
      </c>
      <c r="B3561" t="s">
        <v>7349</v>
      </c>
      <c r="C3561" t="str">
        <f>IFERROR(VLOOKUP(Table1[[#This Row],[Ticker]],[1]!Table2[[Symbol]:[Industry]],2,FALSE),"-")</f>
        <v>-</v>
      </c>
      <c r="D3561" t="s">
        <v>186</v>
      </c>
      <c r="E3561">
        <v>43.202512800000001</v>
      </c>
      <c r="F3561">
        <v>64.5</v>
      </c>
      <c r="G3561">
        <v>-67.567005360707498</v>
      </c>
      <c r="H3561">
        <v>-7.9566816948719898</v>
      </c>
      <c r="I3561">
        <v>-47.549428837565102</v>
      </c>
      <c r="J3561">
        <v>-5.1804576446952497</v>
      </c>
      <c r="K3561">
        <v>68.200782725342506</v>
      </c>
      <c r="M3561">
        <v>58.4163266725689</v>
      </c>
      <c r="N3561">
        <v>0.87171052631578905</v>
      </c>
      <c r="O3561">
        <v>124.806201550387</v>
      </c>
      <c r="P3561">
        <v>21.698113207547099</v>
      </c>
    </row>
    <row r="3562" spans="1:17" hidden="1" x14ac:dyDescent="0.3">
      <c r="A3562" t="s">
        <v>7350</v>
      </c>
      <c r="B3562" t="s">
        <v>7351</v>
      </c>
      <c r="C3562" t="str">
        <f>IFERROR(VLOOKUP(Table1[[#This Row],[Ticker]],[1]!Table2[[Symbol]:[Industry]],2,FALSE),"-")</f>
        <v>-</v>
      </c>
      <c r="D3562" t="s">
        <v>306</v>
      </c>
      <c r="E3562">
        <v>43.1519823</v>
      </c>
      <c r="F3562">
        <v>16.66</v>
      </c>
      <c r="G3562">
        <v>-34.741572064826698</v>
      </c>
      <c r="H3562">
        <v>-5.53415294964549</v>
      </c>
      <c r="I3562">
        <v>-45.631700832880597</v>
      </c>
      <c r="J3562">
        <v>1.0069834141320699</v>
      </c>
      <c r="K3562">
        <v>17.689671450114901</v>
      </c>
      <c r="L3562">
        <v>19.8185848512021</v>
      </c>
      <c r="M3562">
        <v>49.2218893572147</v>
      </c>
      <c r="N3562">
        <v>0.26891405523387002</v>
      </c>
      <c r="O3562">
        <v>124.679345422379</v>
      </c>
      <c r="P3562">
        <v>11.438127090301</v>
      </c>
      <c r="Q3562">
        <v>-3.9396891330059997E-2</v>
      </c>
    </row>
    <row r="3563" spans="1:17" hidden="1" x14ac:dyDescent="0.3">
      <c r="A3563" t="s">
        <v>7352</v>
      </c>
      <c r="B3563" t="s">
        <v>7353</v>
      </c>
      <c r="C3563" t="str">
        <f>IFERROR(VLOOKUP(Table1[[#This Row],[Ticker]],[1]!Table2[[Symbol]:[Industry]],2,FALSE),"-")</f>
        <v>-</v>
      </c>
      <c r="D3563" t="s">
        <v>4569</v>
      </c>
      <c r="E3563">
        <v>43.089843999999999</v>
      </c>
      <c r="F3563">
        <v>69.010000000000005</v>
      </c>
      <c r="G3563">
        <v>-35.450829996532399</v>
      </c>
      <c r="H3563">
        <v>-20.1664526968</v>
      </c>
      <c r="I3563">
        <v>-30.741324036586199</v>
      </c>
      <c r="J3563">
        <v>-8.4054389461163499</v>
      </c>
      <c r="K3563">
        <v>77.4929694342771</v>
      </c>
      <c r="L3563">
        <v>85.637699751577401</v>
      </c>
      <c r="M3563">
        <v>49.244940739916899</v>
      </c>
      <c r="N3563">
        <v>1.03504043126684</v>
      </c>
      <c r="O3563">
        <v>94.623967540935993</v>
      </c>
      <c r="P3563">
        <v>11.7751862649821</v>
      </c>
    </row>
    <row r="3564" spans="1:17" hidden="1" x14ac:dyDescent="0.3">
      <c r="A3564" t="s">
        <v>7354</v>
      </c>
      <c r="B3564" t="s">
        <v>7355</v>
      </c>
      <c r="C3564" t="str">
        <f>IFERROR(VLOOKUP(Table1[[#This Row],[Ticker]],[1]!Table2[[Symbol]:[Industry]],2,FALSE),"-")</f>
        <v>-</v>
      </c>
      <c r="D3564" t="s">
        <v>743</v>
      </c>
      <c r="E3564">
        <v>43.024297066000003</v>
      </c>
      <c r="F3564">
        <v>83.99</v>
      </c>
      <c r="G3564">
        <v>-13.975511931527301</v>
      </c>
      <c r="H3564">
        <v>3.2233164409211201</v>
      </c>
      <c r="I3564">
        <v>9.59084401324934</v>
      </c>
      <c r="J3564">
        <v>0.33486302833196802</v>
      </c>
      <c r="K3564">
        <v>83.083701237958294</v>
      </c>
      <c r="L3564">
        <v>79.010169823573605</v>
      </c>
      <c r="M3564">
        <v>57.290049328383198</v>
      </c>
      <c r="N3564">
        <v>0.80502386713869201</v>
      </c>
      <c r="O3564">
        <v>19.061793070603599</v>
      </c>
      <c r="P3564">
        <v>27.0650529500756</v>
      </c>
    </row>
    <row r="3565" spans="1:17" hidden="1" x14ac:dyDescent="0.3">
      <c r="A3565" t="s">
        <v>7356</v>
      </c>
      <c r="B3565" t="s">
        <v>7357</v>
      </c>
      <c r="C3565" t="str">
        <f>IFERROR(VLOOKUP(Table1[[#This Row],[Ticker]],[1]!Table2[[Symbol]:[Industry]],2,FALSE),"-")</f>
        <v>-</v>
      </c>
      <c r="D3565" t="s">
        <v>5878</v>
      </c>
      <c r="E3565">
        <v>43.020997000000001</v>
      </c>
      <c r="F3565">
        <v>160.69999999999999</v>
      </c>
      <c r="G3565">
        <v>-43.919925880129</v>
      </c>
      <c r="H3565">
        <v>-7.0715581697852903</v>
      </c>
      <c r="I3565">
        <v>-48.702536979920502</v>
      </c>
      <c r="J3565">
        <v>-8.0150049197110906</v>
      </c>
      <c r="K3565">
        <v>172.804416927852</v>
      </c>
      <c r="L3565">
        <v>196.74905618257401</v>
      </c>
      <c r="M3565">
        <v>25.6263330387218</v>
      </c>
      <c r="N3565">
        <v>0.46255506607929497</v>
      </c>
      <c r="O3565">
        <v>104.72930927193499</v>
      </c>
      <c r="P3565">
        <v>29.2320064334539</v>
      </c>
      <c r="Q3565">
        <v>-1.7372372413459999E-2</v>
      </c>
    </row>
    <row r="3566" spans="1:17" hidden="1" x14ac:dyDescent="0.3">
      <c r="A3566" t="s">
        <v>7358</v>
      </c>
      <c r="B3566" t="s">
        <v>7359</v>
      </c>
      <c r="C3566" t="str">
        <f>IFERROR(VLOOKUP(Table1[[#This Row],[Ticker]],[1]!Table2[[Symbol]:[Industry]],2,FALSE),"-")</f>
        <v>-</v>
      </c>
      <c r="D3566" t="s">
        <v>4157</v>
      </c>
      <c r="E3566">
        <v>43.009745625000001</v>
      </c>
      <c r="F3566">
        <v>328.35</v>
      </c>
      <c r="G3566">
        <v>256.30207189228298</v>
      </c>
      <c r="H3566">
        <v>-2.2608987683851902</v>
      </c>
      <c r="I3566">
        <v>192.032234665212</v>
      </c>
      <c r="J3566">
        <v>3.7704062756933099</v>
      </c>
      <c r="K3566">
        <v>282.91066143998</v>
      </c>
      <c r="L3566">
        <v>177.73223816655499</v>
      </c>
      <c r="M3566">
        <v>47.412352097300598</v>
      </c>
      <c r="N3566">
        <v>0.65979381443298901</v>
      </c>
      <c r="O3566">
        <v>22.1257804172376</v>
      </c>
      <c r="P3566">
        <v>336.34551495016598</v>
      </c>
    </row>
    <row r="3567" spans="1:17" hidden="1" x14ac:dyDescent="0.3">
      <c r="A3567" t="s">
        <v>7360</v>
      </c>
      <c r="B3567" t="s">
        <v>7361</v>
      </c>
      <c r="C3567" t="str">
        <f>IFERROR(VLOOKUP(Table1[[#This Row],[Ticker]],[1]!Table2[[Symbol]:[Industry]],2,FALSE),"-")</f>
        <v>-</v>
      </c>
      <c r="D3567" t="s">
        <v>632</v>
      </c>
      <c r="E3567">
        <v>42.9345</v>
      </c>
      <c r="F3567">
        <v>87</v>
      </c>
      <c r="G3567">
        <v>37.451937550557901</v>
      </c>
      <c r="H3567">
        <v>3.5175792495530902</v>
      </c>
      <c r="I3567">
        <v>72.405438989643102</v>
      </c>
      <c r="J3567">
        <v>-1.29115323183063</v>
      </c>
      <c r="K3567">
        <v>73.479536898940395</v>
      </c>
      <c r="M3567">
        <v>50.043764292515199</v>
      </c>
      <c r="N3567">
        <v>0.91503267973856195</v>
      </c>
      <c r="O3567">
        <v>8.9655172413793007</v>
      </c>
      <c r="P3567">
        <v>85.897435897435898</v>
      </c>
    </row>
    <row r="3568" spans="1:17" hidden="1" x14ac:dyDescent="0.3">
      <c r="A3568" t="s">
        <v>7362</v>
      </c>
      <c r="B3568" t="s">
        <v>7363</v>
      </c>
      <c r="C3568" t="str">
        <f>IFERROR(VLOOKUP(Table1[[#This Row],[Ticker]],[1]!Table2[[Symbol]:[Industry]],2,FALSE),"-")</f>
        <v>-</v>
      </c>
      <c r="D3568" t="s">
        <v>7113</v>
      </c>
      <c r="E3568">
        <v>42.867497</v>
      </c>
      <c r="F3568">
        <v>136.9</v>
      </c>
      <c r="G3568">
        <v>41.3120371908525</v>
      </c>
      <c r="H3568">
        <v>18.161511665823301</v>
      </c>
      <c r="I3568">
        <v>-22.723947603934</v>
      </c>
      <c r="J3568">
        <v>4.9396159989385797</v>
      </c>
      <c r="K3568">
        <v>132.60840948496801</v>
      </c>
      <c r="L3568">
        <v>122.480256661525</v>
      </c>
      <c r="M3568">
        <v>51.697291245550403</v>
      </c>
      <c r="N3568">
        <v>0.611451655271808</v>
      </c>
      <c r="O3568">
        <v>23.374726077428701</v>
      </c>
      <c r="P3568">
        <v>101.027900146842</v>
      </c>
      <c r="Q3568">
        <v>0.119431657108667</v>
      </c>
    </row>
    <row r="3569" spans="1:17" hidden="1" x14ac:dyDescent="0.3">
      <c r="A3569" t="s">
        <v>7364</v>
      </c>
      <c r="B3569" t="s">
        <v>7365</v>
      </c>
      <c r="C3569" t="str">
        <f>IFERROR(VLOOKUP(Table1[[#This Row],[Ticker]],[1]!Table2[[Symbol]:[Industry]],2,FALSE),"-")</f>
        <v>-</v>
      </c>
      <c r="D3569" t="s">
        <v>412</v>
      </c>
      <c r="E3569">
        <v>42.75</v>
      </c>
      <c r="F3569">
        <v>4.75</v>
      </c>
      <c r="G3569">
        <v>59.638926093929399</v>
      </c>
      <c r="H3569">
        <v>-2.7856454162426401</v>
      </c>
      <c r="I3569">
        <v>2.9646404265041402</v>
      </c>
      <c r="J3569">
        <v>-5.49957006549797</v>
      </c>
      <c r="K3569">
        <v>4.8353214387419596</v>
      </c>
      <c r="L3569">
        <v>4.1433503809107597</v>
      </c>
      <c r="M3569">
        <v>45.900766995214298</v>
      </c>
      <c r="N3569">
        <v>0.41365708184824401</v>
      </c>
      <c r="O3569">
        <v>37.403508771929701</v>
      </c>
      <c r="P3569">
        <v>103.571428571428</v>
      </c>
      <c r="Q3569">
        <v>7.8276002773992007E-2</v>
      </c>
    </row>
    <row r="3570" spans="1:17" hidden="1" x14ac:dyDescent="0.3">
      <c r="A3570" t="s">
        <v>7366</v>
      </c>
      <c r="B3570" t="s">
        <v>7367</v>
      </c>
      <c r="C3570" t="str">
        <f>IFERROR(VLOOKUP(Table1[[#This Row],[Ticker]],[1]!Table2[[Symbol]:[Industry]],2,FALSE),"-")</f>
        <v>-</v>
      </c>
      <c r="D3570" t="s">
        <v>27</v>
      </c>
      <c r="E3570">
        <v>42.676241919999903</v>
      </c>
      <c r="F3570">
        <v>39.909999999999997</v>
      </c>
      <c r="G3570">
        <v>16.602960839195799</v>
      </c>
      <c r="H3570">
        <v>-14.125771319041</v>
      </c>
      <c r="I3570">
        <v>-26.034277322413601</v>
      </c>
      <c r="J3570">
        <v>-0.51994500560954704</v>
      </c>
      <c r="K3570">
        <v>38.895458321394599</v>
      </c>
      <c r="L3570">
        <v>35.372349390838302</v>
      </c>
      <c r="M3570">
        <v>50.585550859231297</v>
      </c>
      <c r="N3570">
        <v>0.62658371185425799</v>
      </c>
      <c r="O3570">
        <v>42.696066148834902</v>
      </c>
      <c r="P3570">
        <v>83.917050691244199</v>
      </c>
      <c r="Q3570">
        <v>5.0065894014654999E-2</v>
      </c>
    </row>
    <row r="3571" spans="1:17" hidden="1" x14ac:dyDescent="0.3">
      <c r="A3571" t="s">
        <v>7368</v>
      </c>
      <c r="B3571" t="s">
        <v>7369</v>
      </c>
      <c r="C3571" t="str">
        <f>IFERROR(VLOOKUP(Table1[[#This Row],[Ticker]],[1]!Table2[[Symbol]:[Industry]],2,FALSE),"-")</f>
        <v>-</v>
      </c>
      <c r="D3571" t="s">
        <v>124</v>
      </c>
      <c r="E3571">
        <v>42.664065839999999</v>
      </c>
      <c r="F3571">
        <v>38.94</v>
      </c>
      <c r="G3571">
        <v>67.308802204890895</v>
      </c>
      <c r="H3571">
        <v>1.0793243853104</v>
      </c>
      <c r="I3571">
        <v>0.82675280392264305</v>
      </c>
      <c r="J3571">
        <v>13.1424462949365</v>
      </c>
      <c r="K3571">
        <v>36.640032159991897</v>
      </c>
      <c r="L3571">
        <v>34.241536781414801</v>
      </c>
      <c r="M3571">
        <v>70.505614477849704</v>
      </c>
      <c r="N3571">
        <v>0.80171083406647603</v>
      </c>
      <c r="O3571">
        <v>26.861838726245502</v>
      </c>
      <c r="P3571">
        <v>99.181585677749297</v>
      </c>
      <c r="Q3571">
        <v>6.8931585443369997E-2</v>
      </c>
    </row>
    <row r="3572" spans="1:17" hidden="1" x14ac:dyDescent="0.3">
      <c r="A3572" t="s">
        <v>7370</v>
      </c>
      <c r="B3572" t="s">
        <v>7371</v>
      </c>
      <c r="C3572" t="str">
        <f>IFERROR(VLOOKUP(Table1[[#This Row],[Ticker]],[1]!Table2[[Symbol]:[Industry]],2,FALSE),"-")</f>
        <v>-</v>
      </c>
      <c r="D3572" t="s">
        <v>602</v>
      </c>
      <c r="E3572">
        <v>42.618949999999998</v>
      </c>
      <c r="F3572">
        <v>11</v>
      </c>
      <c r="G3572">
        <v>277.55165265027301</v>
      </c>
      <c r="H3572">
        <v>27.0219553529734</v>
      </c>
      <c r="I3572">
        <v>34.9500627223291</v>
      </c>
      <c r="J3572">
        <v>15.3578393450516</v>
      </c>
      <c r="K3572">
        <v>8.4489078166744793</v>
      </c>
      <c r="L3572">
        <v>6.3009819334902204</v>
      </c>
      <c r="M3572">
        <v>92.991231589419797</v>
      </c>
      <c r="N3572">
        <v>0.95503899681601701</v>
      </c>
      <c r="O3572">
        <v>0</v>
      </c>
      <c r="P3572">
        <v>307.40740740740699</v>
      </c>
      <c r="Q3572">
        <v>0.138665184362288</v>
      </c>
    </row>
    <row r="3573" spans="1:17" hidden="1" x14ac:dyDescent="0.3">
      <c r="A3573" t="s">
        <v>7372</v>
      </c>
      <c r="B3573" t="s">
        <v>7373</v>
      </c>
      <c r="C3573" t="str">
        <f>IFERROR(VLOOKUP(Table1[[#This Row],[Ticker]],[1]!Table2[[Symbol]:[Industry]],2,FALSE),"-")</f>
        <v>-</v>
      </c>
      <c r="D3573" t="s">
        <v>1603</v>
      </c>
      <c r="E3573">
        <v>42.434699999999999</v>
      </c>
      <c r="F3573">
        <v>42.35</v>
      </c>
      <c r="G3573">
        <v>76.628886881090807</v>
      </c>
      <c r="H3573">
        <v>14.8533067015629</v>
      </c>
      <c r="I3573">
        <v>-20.374804900351201</v>
      </c>
      <c r="J3573">
        <v>4.7900983452574097</v>
      </c>
      <c r="K3573">
        <v>38.344937047012898</v>
      </c>
      <c r="L3573">
        <v>36.154308115270602</v>
      </c>
      <c r="M3573">
        <v>75.995084204267798</v>
      </c>
      <c r="N3573">
        <v>1.9880039741286</v>
      </c>
      <c r="O3573">
        <v>36.906729634002303</v>
      </c>
      <c r="P3573">
        <v>116.624040920716</v>
      </c>
      <c r="Q3573">
        <v>5.5111856401549003E-2</v>
      </c>
    </row>
    <row r="3574" spans="1:17" hidden="1" x14ac:dyDescent="0.3">
      <c r="A3574" t="s">
        <v>7374</v>
      </c>
      <c r="B3574" t="s">
        <v>7375</v>
      </c>
      <c r="C3574" t="str">
        <f>IFERROR(VLOOKUP(Table1[[#This Row],[Ticker]],[1]!Table2[[Symbol]:[Industry]],2,FALSE),"-")</f>
        <v>-</v>
      </c>
      <c r="D3574" t="s">
        <v>175</v>
      </c>
      <c r="E3574">
        <v>42.387745600000002</v>
      </c>
      <c r="F3574">
        <v>67.28</v>
      </c>
      <c r="G3574">
        <v>49.605434893439003</v>
      </c>
      <c r="H3574">
        <v>5.8383315246097602</v>
      </c>
      <c r="I3574">
        <v>-5.4818204831041699</v>
      </c>
      <c r="J3574">
        <v>2.37486744000398</v>
      </c>
      <c r="K3574">
        <v>60.557449726639298</v>
      </c>
      <c r="L3574">
        <v>56.434656004192398</v>
      </c>
      <c r="M3574">
        <v>80.778021961204601</v>
      </c>
      <c r="N3574">
        <v>1.49755898606642</v>
      </c>
      <c r="O3574">
        <v>6.8668252080856096</v>
      </c>
      <c r="P3574">
        <v>81.837837837837796</v>
      </c>
      <c r="Q3574">
        <v>5.8314640901220002E-2</v>
      </c>
    </row>
    <row r="3575" spans="1:17" hidden="1" x14ac:dyDescent="0.3">
      <c r="A3575" t="s">
        <v>7376</v>
      </c>
      <c r="B3575" t="s">
        <v>7377</v>
      </c>
      <c r="C3575" t="str">
        <f>IFERROR(VLOOKUP(Table1[[#This Row],[Ticker]],[1]!Table2[[Symbol]:[Industry]],2,FALSE),"-")</f>
        <v>-</v>
      </c>
      <c r="D3575" t="s">
        <v>306</v>
      </c>
      <c r="E3575">
        <v>42.368662633999897</v>
      </c>
      <c r="F3575">
        <v>8.11</v>
      </c>
      <c r="G3575">
        <v>56.153419554792102</v>
      </c>
      <c r="H3575">
        <v>49.078349726440997</v>
      </c>
      <c r="I3575">
        <v>17.059056010919701</v>
      </c>
      <c r="J3575">
        <v>-5.5515082614164299</v>
      </c>
      <c r="K3575">
        <v>6.7056298722411203</v>
      </c>
      <c r="L3575">
        <v>5.85496721836099</v>
      </c>
      <c r="M3575">
        <v>58.331252917654403</v>
      </c>
      <c r="N3575">
        <v>1.7335181995154201</v>
      </c>
      <c r="O3575">
        <v>20.098643649814999</v>
      </c>
      <c r="P3575">
        <v>100.246913580246</v>
      </c>
      <c r="Q3575">
        <v>0.103809304604375</v>
      </c>
    </row>
    <row r="3576" spans="1:17" hidden="1" x14ac:dyDescent="0.3">
      <c r="A3576" t="s">
        <v>7378</v>
      </c>
      <c r="B3576" t="s">
        <v>7379</v>
      </c>
      <c r="C3576" t="str">
        <f>IFERROR(VLOOKUP(Table1[[#This Row],[Ticker]],[1]!Table2[[Symbol]:[Industry]],2,FALSE),"-")</f>
        <v>-</v>
      </c>
      <c r="D3576" t="s">
        <v>971</v>
      </c>
      <c r="E3576">
        <v>42.279156</v>
      </c>
      <c r="F3576">
        <v>74.069999999999993</v>
      </c>
      <c r="G3576">
        <v>9.8725983837823907</v>
      </c>
      <c r="H3576">
        <v>-11.4063215477039</v>
      </c>
      <c r="I3576">
        <v>10.584675185353801</v>
      </c>
      <c r="J3576">
        <v>-0.372234312911709</v>
      </c>
      <c r="K3576">
        <v>71.482581101155006</v>
      </c>
      <c r="L3576">
        <v>65.220179872760298</v>
      </c>
      <c r="M3576">
        <v>47.111335526522197</v>
      </c>
      <c r="N3576">
        <v>0.30735358472680901</v>
      </c>
      <c r="O3576">
        <v>18.266504657756101</v>
      </c>
      <c r="P3576">
        <v>42.442307692307601</v>
      </c>
      <c r="Q3576">
        <v>2.8589503975954E-2</v>
      </c>
    </row>
    <row r="3577" spans="1:17" hidden="1" x14ac:dyDescent="0.3">
      <c r="A3577" t="s">
        <v>7380</v>
      </c>
      <c r="B3577" t="s">
        <v>7381</v>
      </c>
      <c r="C3577" t="str">
        <f>IFERROR(VLOOKUP(Table1[[#This Row],[Ticker]],[1]!Table2[[Symbol]:[Industry]],2,FALSE),"-")</f>
        <v>-</v>
      </c>
      <c r="D3577" t="s">
        <v>368</v>
      </c>
      <c r="E3577">
        <v>42.13177125</v>
      </c>
      <c r="F3577">
        <v>96.45</v>
      </c>
      <c r="G3577">
        <v>-39.799732348170799</v>
      </c>
      <c r="H3577">
        <v>-42.0320116470782</v>
      </c>
      <c r="I3577">
        <v>-22.644921580116598</v>
      </c>
      <c r="J3577">
        <v>-42.586699790535</v>
      </c>
      <c r="O3577">
        <v>16.588906168999401</v>
      </c>
      <c r="P3577">
        <v>0</v>
      </c>
    </row>
    <row r="3578" spans="1:17" hidden="1" x14ac:dyDescent="0.3">
      <c r="A3578" t="s">
        <v>7382</v>
      </c>
      <c r="B3578" t="s">
        <v>7383</v>
      </c>
      <c r="C3578" t="str">
        <f>IFERROR(VLOOKUP(Table1[[#This Row],[Ticker]],[1]!Table2[[Symbol]:[Industry]],2,FALSE),"-")</f>
        <v>-</v>
      </c>
      <c r="D3578" t="s">
        <v>528</v>
      </c>
      <c r="E3578">
        <v>42.084751500000003</v>
      </c>
      <c r="F3578">
        <v>25.05</v>
      </c>
      <c r="G3578">
        <v>108.48867911536701</v>
      </c>
      <c r="H3578">
        <v>61.399457241723198</v>
      </c>
      <c r="I3578">
        <v>66.099912541968905</v>
      </c>
      <c r="J3578">
        <v>14.4132347589314</v>
      </c>
      <c r="K3578">
        <v>17.7412240254402</v>
      </c>
      <c r="L3578">
        <v>15.060953416644599</v>
      </c>
      <c r="M3578">
        <v>99.009530078521294</v>
      </c>
      <c r="N3578">
        <v>2.3203869047619001</v>
      </c>
      <c r="O3578">
        <v>0</v>
      </c>
      <c r="P3578">
        <v>150.75075075075</v>
      </c>
    </row>
    <row r="3579" spans="1:17" hidden="1" x14ac:dyDescent="0.3">
      <c r="A3579" t="s">
        <v>7384</v>
      </c>
      <c r="B3579" t="s">
        <v>7385</v>
      </c>
      <c r="C3579" t="str">
        <f>IFERROR(VLOOKUP(Table1[[#This Row],[Ticker]],[1]!Table2[[Symbol]:[Industry]],2,FALSE),"-")</f>
        <v>-</v>
      </c>
      <c r="E3579">
        <v>42.03</v>
      </c>
      <c r="F3579">
        <v>14.01</v>
      </c>
      <c r="G3579">
        <v>56.944245242865499</v>
      </c>
      <c r="H3579">
        <v>2.5469039337532502</v>
      </c>
      <c r="I3579">
        <v>-23.237342456513201</v>
      </c>
      <c r="J3579">
        <v>-2.6544797485313798</v>
      </c>
      <c r="K3579">
        <v>13.581495005140299</v>
      </c>
      <c r="L3579">
        <v>12.782287553609599</v>
      </c>
      <c r="M3579">
        <v>51.759931089496199</v>
      </c>
      <c r="N3579">
        <v>1.11208095946394</v>
      </c>
      <c r="O3579">
        <v>59.814418272662301</v>
      </c>
      <c r="P3579">
        <v>106.029411764705</v>
      </c>
      <c r="Q3579">
        <v>7.373897505068E-2</v>
      </c>
    </row>
    <row r="3580" spans="1:17" hidden="1" x14ac:dyDescent="0.3">
      <c r="A3580" t="s">
        <v>7386</v>
      </c>
      <c r="B3580" t="s">
        <v>7387</v>
      </c>
      <c r="C3580" t="str">
        <f>IFERROR(VLOOKUP(Table1[[#This Row],[Ticker]],[1]!Table2[[Symbol]:[Industry]],2,FALSE),"-")</f>
        <v>-</v>
      </c>
      <c r="D3580" t="s">
        <v>359</v>
      </c>
      <c r="E3580">
        <v>42.002934400000001</v>
      </c>
      <c r="F3580">
        <v>28</v>
      </c>
      <c r="G3580">
        <v>5.0840042790101698</v>
      </c>
      <c r="H3580">
        <v>7.91738106547235</v>
      </c>
      <c r="I3580">
        <v>35.682733806362201</v>
      </c>
      <c r="J3580">
        <v>0.84189087518310002</v>
      </c>
      <c r="K3580">
        <v>26.651677315041599</v>
      </c>
      <c r="L3580">
        <v>23.513119289511899</v>
      </c>
      <c r="M3580">
        <v>53.661187524748598</v>
      </c>
      <c r="N3580">
        <v>0.51503957783641097</v>
      </c>
      <c r="O3580">
        <v>8.9285714285714199</v>
      </c>
      <c r="P3580">
        <v>86.6666666666666</v>
      </c>
    </row>
    <row r="3581" spans="1:17" hidden="1" x14ac:dyDescent="0.3">
      <c r="A3581" t="s">
        <v>7388</v>
      </c>
      <c r="B3581" t="s">
        <v>7389</v>
      </c>
      <c r="C3581" t="str">
        <f>IFERROR(VLOOKUP(Table1[[#This Row],[Ticker]],[1]!Table2[[Symbol]:[Industry]],2,FALSE),"-")</f>
        <v>-</v>
      </c>
      <c r="E3581">
        <v>41.989866483999997</v>
      </c>
      <c r="F3581">
        <v>8.02</v>
      </c>
      <c r="G3581">
        <v>12.0911478977328</v>
      </c>
      <c r="H3581">
        <v>-2.2290024018066199</v>
      </c>
      <c r="I3581">
        <v>-21.460898482823101</v>
      </c>
      <c r="J3581">
        <v>-3.0281259365452802</v>
      </c>
      <c r="K3581">
        <v>8.0639688753515308</v>
      </c>
      <c r="L3581">
        <v>7.88838613724322</v>
      </c>
      <c r="M3581">
        <v>61.805941901570797</v>
      </c>
      <c r="N3581">
        <v>0.81728945099605599</v>
      </c>
      <c r="O3581">
        <v>47.755610972568498</v>
      </c>
      <c r="P3581">
        <v>58.498023715415002</v>
      </c>
      <c r="Q3581">
        <v>8.7537250496389996E-2</v>
      </c>
    </row>
    <row r="3582" spans="1:17" hidden="1" x14ac:dyDescent="0.3">
      <c r="A3582" t="s">
        <v>7390</v>
      </c>
      <c r="B3582" t="s">
        <v>7391</v>
      </c>
      <c r="C3582" t="str">
        <f>IFERROR(VLOOKUP(Table1[[#This Row],[Ticker]],[1]!Table2[[Symbol]:[Industry]],2,FALSE),"-")</f>
        <v>-</v>
      </c>
      <c r="D3582" t="s">
        <v>2879</v>
      </c>
      <c r="E3582">
        <v>41.9604</v>
      </c>
      <c r="F3582">
        <v>87.6</v>
      </c>
      <c r="G3582">
        <v>-97.501184120015296</v>
      </c>
      <c r="H3582">
        <v>5.4502015782928597</v>
      </c>
      <c r="I3582">
        <v>-80.346373351961105</v>
      </c>
      <c r="J3582">
        <v>17.2207515300741</v>
      </c>
      <c r="K3582">
        <v>85.736904981818796</v>
      </c>
      <c r="M3582">
        <v>86.116097326323299</v>
      </c>
      <c r="N3582">
        <v>0.57558886509635898</v>
      </c>
      <c r="O3582">
        <v>241.60958904109501</v>
      </c>
      <c r="P3582">
        <v>43.348060873834001</v>
      </c>
    </row>
    <row r="3583" spans="1:17" hidden="1" x14ac:dyDescent="0.3">
      <c r="A3583" t="s">
        <v>7392</v>
      </c>
      <c r="B3583" t="s">
        <v>7393</v>
      </c>
      <c r="C3583" t="str">
        <f>IFERROR(VLOOKUP(Table1[[#This Row],[Ticker]],[1]!Table2[[Symbol]:[Industry]],2,FALSE),"-")</f>
        <v>-</v>
      </c>
      <c r="D3583" t="s">
        <v>1539</v>
      </c>
      <c r="E3583">
        <v>41.846381999999998</v>
      </c>
      <c r="F3583">
        <v>133.15</v>
      </c>
      <c r="G3583">
        <v>-56.190471216332099</v>
      </c>
      <c r="H3583">
        <v>31.8897975378888</v>
      </c>
      <c r="I3583">
        <v>-54.822221972127402</v>
      </c>
      <c r="J3583">
        <v>2.0946735398229102</v>
      </c>
      <c r="K3583">
        <v>129.07928649366201</v>
      </c>
      <c r="M3583">
        <v>69.577718949033297</v>
      </c>
      <c r="N3583">
        <v>0.56086956521739095</v>
      </c>
      <c r="O3583">
        <v>116.447615471272</v>
      </c>
      <c r="P3583">
        <v>52.607449856733503</v>
      </c>
    </row>
    <row r="3584" spans="1:17" hidden="1" x14ac:dyDescent="0.3">
      <c r="A3584" t="s">
        <v>7394</v>
      </c>
      <c r="B3584" t="s">
        <v>7395</v>
      </c>
      <c r="C3584" t="str">
        <f>IFERROR(VLOOKUP(Table1[[#This Row],[Ticker]],[1]!Table2[[Symbol]:[Industry]],2,FALSE),"-")</f>
        <v>-</v>
      </c>
      <c r="E3584">
        <v>41.769484400000003</v>
      </c>
      <c r="F3584">
        <v>66.849999999999994</v>
      </c>
      <c r="G3584">
        <v>-1.29806244944211</v>
      </c>
      <c r="H3584">
        <v>-7.6325224360440496</v>
      </c>
      <c r="I3584">
        <v>-43.224743614937601</v>
      </c>
      <c r="J3584">
        <v>1.8209458472420801</v>
      </c>
      <c r="K3584">
        <v>71.359019166413603</v>
      </c>
      <c r="L3584">
        <v>71.895779626375798</v>
      </c>
      <c r="M3584">
        <v>50.372799330800397</v>
      </c>
      <c r="N3584">
        <v>1.7108336122021199</v>
      </c>
      <c r="O3584">
        <v>75.018698578908001</v>
      </c>
      <c r="P3584">
        <v>85.180055401662003</v>
      </c>
      <c r="Q3584">
        <v>0.13034268056560699</v>
      </c>
    </row>
    <row r="3585" spans="1:17" hidden="1" x14ac:dyDescent="0.3">
      <c r="A3585" t="s">
        <v>7396</v>
      </c>
      <c r="B3585" t="s">
        <v>7397</v>
      </c>
      <c r="C3585" t="str">
        <f>IFERROR(VLOOKUP(Table1[[#This Row],[Ticker]],[1]!Table2[[Symbol]:[Industry]],2,FALSE),"-")</f>
        <v>-</v>
      </c>
      <c r="D3585" t="s">
        <v>3878</v>
      </c>
      <c r="E3585">
        <v>41.740310000000001</v>
      </c>
      <c r="F3585">
        <v>139</v>
      </c>
      <c r="G3585">
        <v>-72.429603135568598</v>
      </c>
      <c r="H3585">
        <v>-7.9080468578107901</v>
      </c>
      <c r="I3585">
        <v>-28.5350342100914</v>
      </c>
      <c r="J3585">
        <v>-8.3381330976024497</v>
      </c>
      <c r="K3585">
        <v>148.98844580096099</v>
      </c>
      <c r="L3585">
        <v>163.244042165102</v>
      </c>
      <c r="M3585">
        <v>37.255003586629201</v>
      </c>
      <c r="N3585">
        <v>2.4250757017759201</v>
      </c>
      <c r="O3585">
        <v>94.964028776978395</v>
      </c>
      <c r="P3585">
        <v>4.2760690172542999</v>
      </c>
      <c r="Q3585">
        <v>9.5109981033452001E-2</v>
      </c>
    </row>
    <row r="3586" spans="1:17" hidden="1" x14ac:dyDescent="0.3">
      <c r="A3586" t="s">
        <v>7398</v>
      </c>
      <c r="B3586" t="s">
        <v>7399</v>
      </c>
      <c r="C3586" t="str">
        <f>IFERROR(VLOOKUP(Table1[[#This Row],[Ticker]],[1]!Table2[[Symbol]:[Industry]],2,FALSE),"-")</f>
        <v>-</v>
      </c>
      <c r="D3586" t="s">
        <v>743</v>
      </c>
      <c r="E3586">
        <v>41.638247819999997</v>
      </c>
      <c r="F3586">
        <v>162.99</v>
      </c>
      <c r="G3586">
        <v>14.587705008905999</v>
      </c>
      <c r="H3586">
        <v>2.5240701315585099</v>
      </c>
      <c r="I3586">
        <v>3.0836692097546998</v>
      </c>
      <c r="J3586">
        <v>2.3199578792804698</v>
      </c>
      <c r="K3586">
        <v>155.654589706498</v>
      </c>
      <c r="L3586">
        <v>141.48105774462101</v>
      </c>
      <c r="M3586">
        <v>54.966471854101101</v>
      </c>
      <c r="N3586">
        <v>0.60115346229153399</v>
      </c>
      <c r="O3586">
        <v>2.9817780231915898</v>
      </c>
      <c r="P3586">
        <v>45.267379679144298</v>
      </c>
      <c r="Q3586">
        <v>4.2502533627336997E-2</v>
      </c>
    </row>
    <row r="3587" spans="1:17" hidden="1" x14ac:dyDescent="0.3">
      <c r="A3587" t="s">
        <v>7400</v>
      </c>
      <c r="B3587" t="s">
        <v>7401</v>
      </c>
      <c r="C3587" t="str">
        <f>IFERROR(VLOOKUP(Table1[[#This Row],[Ticker]],[1]!Table2[[Symbol]:[Industry]],2,FALSE),"-")</f>
        <v>-</v>
      </c>
      <c r="D3587" t="s">
        <v>1539</v>
      </c>
      <c r="E3587">
        <v>41.630152500000001</v>
      </c>
      <c r="F3587">
        <v>70.47</v>
      </c>
      <c r="G3587">
        <v>14.757419878613501</v>
      </c>
      <c r="H3587">
        <v>18.6662623412826</v>
      </c>
      <c r="I3587">
        <v>8.7781113462067406</v>
      </c>
      <c r="J3587">
        <v>-6.5247468747954098</v>
      </c>
      <c r="K3587">
        <v>63.129082984506702</v>
      </c>
      <c r="L3587">
        <v>57.723750872701103</v>
      </c>
      <c r="M3587">
        <v>57.947884485920497</v>
      </c>
      <c r="N3587">
        <v>0.72331858923202197</v>
      </c>
      <c r="O3587">
        <v>21.129558677451399</v>
      </c>
      <c r="P3587">
        <v>65.811764705882297</v>
      </c>
      <c r="Q3587">
        <v>6.9231048315611998E-2</v>
      </c>
    </row>
    <row r="3588" spans="1:17" hidden="1" x14ac:dyDescent="0.3">
      <c r="A3588" t="s">
        <v>7402</v>
      </c>
      <c r="B3588" t="s">
        <v>7403</v>
      </c>
      <c r="C3588" t="str">
        <f>IFERROR(VLOOKUP(Table1[[#This Row],[Ticker]],[1]!Table2[[Symbol]:[Industry]],2,FALSE),"-")</f>
        <v>-</v>
      </c>
      <c r="D3588" t="s">
        <v>46</v>
      </c>
      <c r="E3588">
        <v>41.585272875000001</v>
      </c>
      <c r="F3588">
        <v>34.75</v>
      </c>
      <c r="G3588">
        <v>-5.79292005524223</v>
      </c>
      <c r="H3588">
        <v>-7.1505381600923501</v>
      </c>
      <c r="I3588">
        <v>-35.4958784480893</v>
      </c>
      <c r="J3588">
        <v>-5.2355976762750798</v>
      </c>
      <c r="K3588">
        <v>35.7424035486275</v>
      </c>
      <c r="L3588">
        <v>35.997129637989602</v>
      </c>
      <c r="M3588">
        <v>48.141067372831003</v>
      </c>
      <c r="N3588">
        <v>0.898856320704149</v>
      </c>
      <c r="O3588">
        <v>61.582733812949598</v>
      </c>
      <c r="P3588">
        <v>46.624472573839597</v>
      </c>
      <c r="Q3588">
        <v>0.106175061733134</v>
      </c>
    </row>
    <row r="3589" spans="1:17" hidden="1" x14ac:dyDescent="0.3">
      <c r="A3589" t="s">
        <v>7404</v>
      </c>
      <c r="B3589" t="s">
        <v>7405</v>
      </c>
      <c r="C3589" t="str">
        <f>IFERROR(VLOOKUP(Table1[[#This Row],[Ticker]],[1]!Table2[[Symbol]:[Industry]],2,FALSE),"-")</f>
        <v>-</v>
      </c>
      <c r="D3589" t="s">
        <v>303</v>
      </c>
      <c r="E3589">
        <v>41.459699999999998</v>
      </c>
      <c r="F3589">
        <v>12.23</v>
      </c>
      <c r="G3589">
        <v>-72.892550285778995</v>
      </c>
      <c r="H3589">
        <v>5.7833587001724496</v>
      </c>
      <c r="I3589">
        <v>-40.844304741136597</v>
      </c>
      <c r="J3589">
        <v>-2.3549830190646799</v>
      </c>
      <c r="K3589">
        <v>11.527543111869999</v>
      </c>
      <c r="L3589">
        <v>13.2685888860105</v>
      </c>
      <c r="M3589">
        <v>63.975658548872701</v>
      </c>
      <c r="N3589">
        <v>0.33617545201632498</v>
      </c>
      <c r="O3589">
        <v>91.1692559280457</v>
      </c>
      <c r="P3589">
        <v>29.1446673706441</v>
      </c>
      <c r="Q3589">
        <v>-2.16036129654E-3</v>
      </c>
    </row>
    <row r="3590" spans="1:17" hidden="1" x14ac:dyDescent="0.3">
      <c r="A3590" t="s">
        <v>7406</v>
      </c>
      <c r="B3590" t="s">
        <v>7407</v>
      </c>
      <c r="C3590" t="str">
        <f>IFERROR(VLOOKUP(Table1[[#This Row],[Ticker]],[1]!Table2[[Symbol]:[Industry]],2,FALSE),"-")</f>
        <v>-</v>
      </c>
      <c r="D3590" t="s">
        <v>632</v>
      </c>
      <c r="E3590">
        <v>41.456955600000001</v>
      </c>
      <c r="F3590">
        <v>4</v>
      </c>
      <c r="G3590">
        <v>51.9624270610473</v>
      </c>
      <c r="H3590">
        <v>-15.990702376509301</v>
      </c>
      <c r="I3590">
        <v>-11.4351212042701</v>
      </c>
      <c r="J3590">
        <v>-2.5330447020515699E-2</v>
      </c>
      <c r="K3590">
        <v>3.66419323492303</v>
      </c>
      <c r="L3590">
        <v>3.5487168396362199</v>
      </c>
      <c r="M3590">
        <v>43.440747645141897</v>
      </c>
      <c r="N3590">
        <v>0.32611310291418999</v>
      </c>
      <c r="O3590">
        <v>32.499999999999901</v>
      </c>
      <c r="P3590">
        <v>110.526315789473</v>
      </c>
      <c r="Q3590">
        <v>-3.6226520772590001E-3</v>
      </c>
    </row>
    <row r="3591" spans="1:17" hidden="1" x14ac:dyDescent="0.3">
      <c r="A3591" t="s">
        <v>7408</v>
      </c>
      <c r="B3591" t="s">
        <v>7409</v>
      </c>
      <c r="C3591" t="str">
        <f>IFERROR(VLOOKUP(Table1[[#This Row],[Ticker]],[1]!Table2[[Symbol]:[Industry]],2,FALSE),"-")</f>
        <v>-</v>
      </c>
      <c r="D3591" t="s">
        <v>2262</v>
      </c>
      <c r="E3591">
        <v>41.422899999999998</v>
      </c>
      <c r="F3591">
        <v>88.7</v>
      </c>
      <c r="G3591">
        <v>42.578148819848401</v>
      </c>
      <c r="H3591">
        <v>48.028033146623599</v>
      </c>
      <c r="I3591">
        <v>63.816468946243099</v>
      </c>
      <c r="J3591">
        <v>8.9205528702864196</v>
      </c>
      <c r="K3591">
        <v>67.724055186370606</v>
      </c>
      <c r="L3591">
        <v>55.499409545348499</v>
      </c>
      <c r="M3591">
        <v>70.852308013410905</v>
      </c>
      <c r="N3591">
        <v>1.81527272727272</v>
      </c>
      <c r="O3591">
        <v>6.3697857948139696</v>
      </c>
      <c r="P3591">
        <v>115.030303030303</v>
      </c>
    </row>
    <row r="3592" spans="1:17" hidden="1" x14ac:dyDescent="0.3">
      <c r="A3592" t="s">
        <v>7410</v>
      </c>
      <c r="B3592" t="s">
        <v>7411</v>
      </c>
      <c r="C3592" t="str">
        <f>IFERROR(VLOOKUP(Table1[[#This Row],[Ticker]],[1]!Table2[[Symbol]:[Industry]],2,FALSE),"-")</f>
        <v>-</v>
      </c>
      <c r="D3592" t="s">
        <v>7412</v>
      </c>
      <c r="E3592">
        <v>41.375316884</v>
      </c>
      <c r="F3592">
        <v>7.66</v>
      </c>
      <c r="G3592">
        <v>-16.659273818717899</v>
      </c>
      <c r="H3592">
        <v>-0.86735514072982101</v>
      </c>
      <c r="I3592">
        <v>-29.620683685392599</v>
      </c>
      <c r="J3592">
        <v>-0.231550582824014</v>
      </c>
      <c r="K3592">
        <v>7.6152413438112099</v>
      </c>
      <c r="L3592">
        <v>8.1815821698661697</v>
      </c>
      <c r="M3592">
        <v>54.680149941464698</v>
      </c>
      <c r="N3592">
        <v>0.66557052555380303</v>
      </c>
      <c r="O3592">
        <v>35.639686684073098</v>
      </c>
      <c r="P3592">
        <v>22.9534510433386</v>
      </c>
      <c r="Q3592">
        <v>-3.9766840412571003E-2</v>
      </c>
    </row>
    <row r="3593" spans="1:17" hidden="1" x14ac:dyDescent="0.3">
      <c r="A3593" t="s">
        <v>7413</v>
      </c>
      <c r="B3593" t="s">
        <v>7414</v>
      </c>
      <c r="C3593" t="str">
        <f>IFERROR(VLOOKUP(Table1[[#This Row],[Ticker]],[1]!Table2[[Symbol]:[Industry]],2,FALSE),"-")</f>
        <v>-</v>
      </c>
      <c r="D3593" t="s">
        <v>669</v>
      </c>
      <c r="E3593">
        <v>41.294244999999997</v>
      </c>
      <c r="F3593">
        <v>181</v>
      </c>
      <c r="G3593">
        <v>73.515031759719506</v>
      </c>
      <c r="H3593">
        <v>-16.484496584436702</v>
      </c>
      <c r="I3593">
        <v>71.992933561940106</v>
      </c>
      <c r="J3593">
        <v>13.6535545090856</v>
      </c>
      <c r="K3593">
        <v>168.04902650810601</v>
      </c>
      <c r="L3593">
        <v>132.877235082954</v>
      </c>
      <c r="M3593">
        <v>60.440653096323999</v>
      </c>
      <c r="N3593">
        <v>0.21674058298325399</v>
      </c>
      <c r="O3593">
        <v>45.994475138121501</v>
      </c>
      <c r="P3593">
        <v>112.941176470588</v>
      </c>
      <c r="Q3593">
        <v>0.18033947445936299</v>
      </c>
    </row>
    <row r="3594" spans="1:17" hidden="1" x14ac:dyDescent="0.3">
      <c r="A3594" t="s">
        <v>7415</v>
      </c>
      <c r="B3594" t="s">
        <v>7416</v>
      </c>
      <c r="C3594" t="str">
        <f>IFERROR(VLOOKUP(Table1[[#This Row],[Ticker]],[1]!Table2[[Symbol]:[Industry]],2,FALSE),"-")</f>
        <v>-</v>
      </c>
      <c r="D3594" t="s">
        <v>3453</v>
      </c>
      <c r="E3594">
        <v>41.25</v>
      </c>
      <c r="F3594">
        <v>125</v>
      </c>
      <c r="G3594">
        <v>7.5068826055029501</v>
      </c>
      <c r="H3594">
        <v>-0.73646508837380298</v>
      </c>
      <c r="I3594">
        <v>-10.1662872751109</v>
      </c>
      <c r="J3594">
        <v>-1.29115323183063</v>
      </c>
      <c r="K3594">
        <v>124.892209607284</v>
      </c>
      <c r="L3594">
        <v>116.88212992584501</v>
      </c>
      <c r="M3594">
        <v>99.999999993730199</v>
      </c>
      <c r="O3594">
        <v>0</v>
      </c>
      <c r="P3594">
        <v>37.362637362637301</v>
      </c>
    </row>
    <row r="3595" spans="1:17" hidden="1" x14ac:dyDescent="0.3">
      <c r="A3595" t="s">
        <v>7417</v>
      </c>
      <c r="B3595" t="s">
        <v>7418</v>
      </c>
      <c r="C3595" t="str">
        <f>IFERROR(VLOOKUP(Table1[[#This Row],[Ticker]],[1]!Table2[[Symbol]:[Industry]],2,FALSE),"-")</f>
        <v>-</v>
      </c>
      <c r="D3595" t="s">
        <v>5322</v>
      </c>
      <c r="E3595">
        <v>41.212494999999997</v>
      </c>
      <c r="F3595">
        <v>38.65</v>
      </c>
      <c r="G3595">
        <v>38.921537819284801</v>
      </c>
      <c r="H3595">
        <v>2.7496186900912001</v>
      </c>
      <c r="I3595">
        <v>59.997894259355803</v>
      </c>
      <c r="J3595">
        <v>-1.67004362425283</v>
      </c>
      <c r="K3595">
        <v>31.989749865555101</v>
      </c>
      <c r="L3595">
        <v>25.5767681215608</v>
      </c>
      <c r="M3595">
        <v>70.210236587962001</v>
      </c>
      <c r="N3595">
        <v>0.50148230051940801</v>
      </c>
      <c r="O3595">
        <v>8.2535575679172108</v>
      </c>
      <c r="P3595">
        <v>146.17834394904401</v>
      </c>
      <c r="Q3595">
        <v>0.106618312003256</v>
      </c>
    </row>
    <row r="3596" spans="1:17" hidden="1" x14ac:dyDescent="0.3">
      <c r="A3596" t="s">
        <v>7419</v>
      </c>
      <c r="B3596" t="s">
        <v>7420</v>
      </c>
      <c r="C3596" t="str">
        <f>IFERROR(VLOOKUP(Table1[[#This Row],[Ticker]],[1]!Table2[[Symbol]:[Industry]],2,FALSE),"-")</f>
        <v>-</v>
      </c>
      <c r="D3596" t="s">
        <v>735</v>
      </c>
      <c r="E3596">
        <v>41.1345825</v>
      </c>
      <c r="F3596">
        <v>112.75</v>
      </c>
      <c r="G3596">
        <v>11.9503073734151</v>
      </c>
      <c r="H3596">
        <v>-5.33715953281824</v>
      </c>
      <c r="I3596">
        <v>-2.4858902256394102</v>
      </c>
      <c r="J3596">
        <v>1.1319595361097201</v>
      </c>
      <c r="K3596">
        <v>111.421851306989</v>
      </c>
      <c r="L3596">
        <v>105.57507244689999</v>
      </c>
      <c r="M3596">
        <v>57.947653633296603</v>
      </c>
      <c r="N3596">
        <v>1.3266735324407799</v>
      </c>
      <c r="O3596">
        <v>41.906873614190701</v>
      </c>
      <c r="P3596">
        <v>53.484889735910699</v>
      </c>
      <c r="Q3596">
        <v>6.3132952691463004E-2</v>
      </c>
    </row>
    <row r="3597" spans="1:17" hidden="1" x14ac:dyDescent="0.3">
      <c r="A3597" t="s">
        <v>7421</v>
      </c>
      <c r="B3597" t="s">
        <v>7422</v>
      </c>
      <c r="C3597" t="str">
        <f>IFERROR(VLOOKUP(Table1[[#This Row],[Ticker]],[1]!Table2[[Symbol]:[Industry]],2,FALSE),"-")</f>
        <v>-</v>
      </c>
      <c r="E3597">
        <v>40.999578</v>
      </c>
      <c r="F3597">
        <v>38.729999999999997</v>
      </c>
      <c r="G3597">
        <v>-4.92027088616668</v>
      </c>
      <c r="H3597">
        <v>-4.4364650883737902</v>
      </c>
      <c r="I3597">
        <v>-10.4840002044405</v>
      </c>
      <c r="J3597">
        <v>-6.8562427145469798</v>
      </c>
      <c r="K3597">
        <v>39.083135353108197</v>
      </c>
      <c r="L3597">
        <v>38.044017191973502</v>
      </c>
      <c r="M3597">
        <v>49.288439528510096</v>
      </c>
      <c r="N3597">
        <v>1.2030957230142501</v>
      </c>
      <c r="O3597">
        <v>36.586625355021901</v>
      </c>
      <c r="P3597">
        <v>30.184873949579799</v>
      </c>
      <c r="Q3597">
        <v>7.1760368152632995E-2</v>
      </c>
    </row>
    <row r="3598" spans="1:17" hidden="1" x14ac:dyDescent="0.3">
      <c r="A3598" t="s">
        <v>7423</v>
      </c>
      <c r="B3598" t="s">
        <v>7424</v>
      </c>
      <c r="C3598" t="str">
        <f>IFERROR(VLOOKUP(Table1[[#This Row],[Ticker]],[1]!Table2[[Symbol]:[Industry]],2,FALSE),"-")</f>
        <v>-</v>
      </c>
      <c r="D3598" t="s">
        <v>561</v>
      </c>
      <c r="E3598">
        <v>40.996232087999999</v>
      </c>
      <c r="F3598">
        <v>68.680000000000007</v>
      </c>
      <c r="G3598">
        <v>44.017662964384598</v>
      </c>
      <c r="H3598">
        <v>11.293366299434201</v>
      </c>
      <c r="I3598">
        <v>-6.1542483638863299</v>
      </c>
      <c r="J3598">
        <v>-3.1934814544314301</v>
      </c>
      <c r="K3598">
        <v>67.453148307319694</v>
      </c>
      <c r="L3598">
        <v>63.595537484791599</v>
      </c>
      <c r="M3598">
        <v>50.5401942792707</v>
      </c>
      <c r="N3598">
        <v>1.3100291054084801</v>
      </c>
      <c r="O3598">
        <v>42.632498543971998</v>
      </c>
      <c r="P3598">
        <v>83.000266453503798</v>
      </c>
      <c r="Q3598">
        <v>4.0556527656826998E-2</v>
      </c>
    </row>
    <row r="3599" spans="1:17" hidden="1" x14ac:dyDescent="0.3">
      <c r="A3599" t="s">
        <v>7425</v>
      </c>
      <c r="B3599" t="s">
        <v>7426</v>
      </c>
      <c r="C3599" t="str">
        <f>IFERROR(VLOOKUP(Table1[[#This Row],[Ticker]],[1]!Table2[[Symbol]:[Industry]],2,FALSE),"-")</f>
        <v>-</v>
      </c>
      <c r="D3599" t="s">
        <v>2805</v>
      </c>
      <c r="E3599">
        <v>40.953571199999999</v>
      </c>
      <c r="F3599">
        <v>37.28</v>
      </c>
      <c r="G3599">
        <v>9.4245482731686394</v>
      </c>
      <c r="H3599">
        <v>-0.54793829063612398</v>
      </c>
      <c r="I3599">
        <v>-1.913425415529</v>
      </c>
      <c r="J3599">
        <v>-2.90448303876002</v>
      </c>
      <c r="K3599">
        <v>34.983299242875503</v>
      </c>
      <c r="L3599">
        <v>32.950846125431397</v>
      </c>
      <c r="M3599">
        <v>52.555864927307802</v>
      </c>
      <c r="N3599">
        <v>0.33831299960535399</v>
      </c>
      <c r="O3599">
        <v>21.968884120171602</v>
      </c>
      <c r="P3599">
        <v>46.887312844759599</v>
      </c>
      <c r="Q3599">
        <v>1.0579801425445E-2</v>
      </c>
    </row>
    <row r="3600" spans="1:17" hidden="1" x14ac:dyDescent="0.3">
      <c r="A3600" t="s">
        <v>7427</v>
      </c>
      <c r="B3600" t="s">
        <v>7428</v>
      </c>
      <c r="C3600" t="str">
        <f>IFERROR(VLOOKUP(Table1[[#This Row],[Ticker]],[1]!Table2[[Symbol]:[Industry]],2,FALSE),"-")</f>
        <v>-</v>
      </c>
      <c r="D3600" t="s">
        <v>1374</v>
      </c>
      <c r="E3600">
        <v>40.943905200000003</v>
      </c>
      <c r="F3600">
        <v>77.66</v>
      </c>
      <c r="G3600">
        <v>-50.204472705852297</v>
      </c>
      <c r="H3600">
        <v>3.41736045095355</v>
      </c>
      <c r="I3600">
        <v>-37.710600227009898</v>
      </c>
      <c r="J3600">
        <v>-9.8440944083012205</v>
      </c>
      <c r="K3600">
        <v>77.533427119816594</v>
      </c>
      <c r="L3600">
        <v>85.018405381778805</v>
      </c>
      <c r="M3600">
        <v>51.231634436302798</v>
      </c>
      <c r="N3600">
        <v>1.3403989784186501</v>
      </c>
      <c r="O3600">
        <v>54.622714396085499</v>
      </c>
      <c r="P3600">
        <v>19.476923076923001</v>
      </c>
      <c r="Q3600">
        <v>0.10930083385117199</v>
      </c>
    </row>
    <row r="3601" spans="1:17" hidden="1" x14ac:dyDescent="0.3">
      <c r="A3601" t="s">
        <v>7429</v>
      </c>
      <c r="B3601" t="s">
        <v>7430</v>
      </c>
      <c r="C3601" t="str">
        <f>IFERROR(VLOOKUP(Table1[[#This Row],[Ticker]],[1]!Table2[[Symbol]:[Industry]],2,FALSE),"-")</f>
        <v>-</v>
      </c>
      <c r="D3601" t="s">
        <v>971</v>
      </c>
      <c r="E3601">
        <v>40.931387729999997</v>
      </c>
      <c r="F3601">
        <v>79.900000000000006</v>
      </c>
      <c r="G3601">
        <v>-22.937515763423701</v>
      </c>
      <c r="H3601">
        <v>7.28514193390843</v>
      </c>
      <c r="I3601">
        <v>-12.4248395714095</v>
      </c>
      <c r="J3601">
        <v>5.4333297568284502</v>
      </c>
      <c r="K3601">
        <v>75.091928118645001</v>
      </c>
      <c r="L3601">
        <v>75.039351943893806</v>
      </c>
      <c r="M3601">
        <v>62.038316389450699</v>
      </c>
      <c r="N3601">
        <v>1.3056029137787399</v>
      </c>
      <c r="O3601">
        <v>9.5744680851063801</v>
      </c>
      <c r="P3601">
        <v>28.870967741935399</v>
      </c>
      <c r="Q3601">
        <v>1.0705528726484E-2</v>
      </c>
    </row>
    <row r="3602" spans="1:17" hidden="1" x14ac:dyDescent="0.3">
      <c r="A3602" t="s">
        <v>7431</v>
      </c>
      <c r="B3602" t="s">
        <v>7432</v>
      </c>
      <c r="C3602" t="str">
        <f>IFERROR(VLOOKUP(Table1[[#This Row],[Ticker]],[1]!Table2[[Symbol]:[Industry]],2,FALSE),"-")</f>
        <v>-</v>
      </c>
      <c r="D3602" t="s">
        <v>1524</v>
      </c>
      <c r="E3602">
        <v>40.725382000000003</v>
      </c>
      <c r="F3602">
        <v>25.42</v>
      </c>
      <c r="G3602">
        <v>-16.068825482291</v>
      </c>
      <c r="H3602">
        <v>-18.0515161087819</v>
      </c>
      <c r="I3602">
        <v>-0.81714117217885296</v>
      </c>
      <c r="J3602">
        <v>-5.2185337431311103</v>
      </c>
      <c r="K3602">
        <v>28.6676185695786</v>
      </c>
      <c r="L3602">
        <v>25.830595163892799</v>
      </c>
      <c r="M3602">
        <v>20.010175115799299</v>
      </c>
      <c r="N3602">
        <v>0.196850270778019</v>
      </c>
      <c r="O3602">
        <v>44.7678992918961</v>
      </c>
      <c r="P3602">
        <v>32.3958333333333</v>
      </c>
      <c r="Q3602">
        <v>5.3308522847272999E-2</v>
      </c>
    </row>
    <row r="3603" spans="1:17" hidden="1" x14ac:dyDescent="0.3">
      <c r="A3603" t="s">
        <v>7433</v>
      </c>
      <c r="B3603" t="s">
        <v>7434</v>
      </c>
      <c r="C3603" t="str">
        <f>IFERROR(VLOOKUP(Table1[[#This Row],[Ticker]],[1]!Table2[[Symbol]:[Industry]],2,FALSE),"-")</f>
        <v>-</v>
      </c>
      <c r="D3603" t="s">
        <v>7435</v>
      </c>
      <c r="E3603">
        <v>40.702923300000002</v>
      </c>
      <c r="F3603">
        <v>97.63</v>
      </c>
      <c r="G3603">
        <v>65.756347026075304</v>
      </c>
      <c r="H3603">
        <v>6.86054285926528</v>
      </c>
      <c r="I3603">
        <v>25.038897997375699</v>
      </c>
      <c r="J3603">
        <v>-4.3756884460637</v>
      </c>
      <c r="K3603">
        <v>89.476616235534394</v>
      </c>
      <c r="L3603">
        <v>79.197127475529101</v>
      </c>
      <c r="M3603">
        <v>69.992765128163896</v>
      </c>
      <c r="N3603">
        <v>1.3471418306349201</v>
      </c>
      <c r="O3603">
        <v>34.036669056642403</v>
      </c>
      <c r="P3603">
        <v>106.057408189109</v>
      </c>
      <c r="Q3603">
        <v>8.8752096058739002E-2</v>
      </c>
    </row>
    <row r="3604" spans="1:17" hidden="1" x14ac:dyDescent="0.3">
      <c r="A3604" t="s">
        <v>7436</v>
      </c>
      <c r="B3604" t="s">
        <v>7437</v>
      </c>
      <c r="C3604" t="str">
        <f>IFERROR(VLOOKUP(Table1[[#This Row],[Ticker]],[1]!Table2[[Symbol]:[Industry]],2,FALSE),"-")</f>
        <v>-</v>
      </c>
      <c r="D3604" t="s">
        <v>1616</v>
      </c>
      <c r="E3604">
        <v>40.669199999999996</v>
      </c>
      <c r="F3604">
        <v>30.81</v>
      </c>
      <c r="G3604">
        <v>-47.805155556069103</v>
      </c>
      <c r="H3604">
        <v>-2.6576633951142701</v>
      </c>
      <c r="I3604">
        <v>-36.963480862236601</v>
      </c>
      <c r="J3604">
        <v>-1.6879786286560201</v>
      </c>
      <c r="K3604">
        <v>31.443705842008399</v>
      </c>
      <c r="L3604">
        <v>34.992382042955398</v>
      </c>
      <c r="M3604">
        <v>53.8851045043113</v>
      </c>
      <c r="N3604">
        <v>0.69997034352976695</v>
      </c>
      <c r="O3604">
        <v>60.467380720545201</v>
      </c>
      <c r="P3604">
        <v>4.9744463373083398</v>
      </c>
      <c r="Q3604">
        <v>0.13185098707003801</v>
      </c>
    </row>
    <row r="3605" spans="1:17" hidden="1" x14ac:dyDescent="0.3">
      <c r="A3605" t="s">
        <v>7438</v>
      </c>
      <c r="B3605" t="s">
        <v>7439</v>
      </c>
      <c r="C3605" t="str">
        <f>IFERROR(VLOOKUP(Table1[[#This Row],[Ticker]],[1]!Table2[[Symbol]:[Industry]],2,FALSE),"-")</f>
        <v>-</v>
      </c>
      <c r="D3605" t="s">
        <v>92</v>
      </c>
      <c r="E3605">
        <v>40.621059899999999</v>
      </c>
      <c r="F3605">
        <v>8.81</v>
      </c>
      <c r="G3605">
        <v>-51.891152987222902</v>
      </c>
      <c r="H3605">
        <v>7.2635349116261896</v>
      </c>
      <c r="I3605">
        <v>-30.1329964726791</v>
      </c>
      <c r="J3605">
        <v>0.770702438272451</v>
      </c>
      <c r="K3605">
        <v>8.5121674463962407</v>
      </c>
      <c r="L3605">
        <v>9.7547912924790499</v>
      </c>
      <c r="M3605">
        <v>67.976491944558404</v>
      </c>
      <c r="N3605">
        <v>1.65570634413545</v>
      </c>
      <c r="O3605">
        <v>62.883087400680999</v>
      </c>
      <c r="P3605">
        <v>25.857142857142801</v>
      </c>
      <c r="Q3605">
        <v>1.4118978473713999E-2</v>
      </c>
    </row>
    <row r="3606" spans="1:17" hidden="1" x14ac:dyDescent="0.3">
      <c r="A3606" t="s">
        <v>7440</v>
      </c>
      <c r="B3606" t="s">
        <v>7441</v>
      </c>
      <c r="C3606" t="str">
        <f>IFERROR(VLOOKUP(Table1[[#This Row],[Ticker]],[1]!Table2[[Symbol]:[Industry]],2,FALSE),"-")</f>
        <v>-</v>
      </c>
      <c r="D3606" t="s">
        <v>127</v>
      </c>
      <c r="E3606">
        <v>40.56549974</v>
      </c>
      <c r="F3606">
        <v>4.28</v>
      </c>
      <c r="G3606">
        <v>78.924733047743601</v>
      </c>
      <c r="H3606">
        <v>-14.446142507728601</v>
      </c>
      <c r="I3606">
        <v>-53.256499544635801</v>
      </c>
      <c r="J3606">
        <v>-3.7968479926506702</v>
      </c>
      <c r="K3606">
        <v>4.4025479790179904</v>
      </c>
      <c r="L3606">
        <v>4.1905553241549303</v>
      </c>
      <c r="M3606">
        <v>41.6701211554428</v>
      </c>
      <c r="N3606">
        <v>0.65225623300716096</v>
      </c>
      <c r="O3606">
        <v>76.401869158878498</v>
      </c>
      <c r="Q3606">
        <v>2.0207590696841998E-2</v>
      </c>
    </row>
    <row r="3607" spans="1:17" hidden="1" x14ac:dyDescent="0.3">
      <c r="A3607" t="s">
        <v>7442</v>
      </c>
      <c r="B3607" t="s">
        <v>7443</v>
      </c>
      <c r="C3607" t="str">
        <f>IFERROR(VLOOKUP(Table1[[#This Row],[Ticker]],[1]!Table2[[Symbol]:[Industry]],2,FALSE),"-")</f>
        <v>-</v>
      </c>
      <c r="D3607" t="s">
        <v>21</v>
      </c>
      <c r="E3607">
        <v>40.543476750000004</v>
      </c>
      <c r="F3607">
        <v>160.30000000000001</v>
      </c>
      <c r="G3607">
        <v>78.949768233617206</v>
      </c>
      <c r="H3607">
        <v>-3.9532915653302001</v>
      </c>
      <c r="I3607">
        <v>23.3771544829061</v>
      </c>
      <c r="J3607">
        <v>12.119502802964501</v>
      </c>
      <c r="K3607">
        <v>151.83474612650201</v>
      </c>
      <c r="L3607">
        <v>136.46169901559199</v>
      </c>
      <c r="M3607">
        <v>73.331853944400905</v>
      </c>
      <c r="N3607">
        <v>1.2074872718759</v>
      </c>
      <c r="O3607">
        <v>52.183406113537004</v>
      </c>
      <c r="P3607">
        <v>128.31505483549299</v>
      </c>
      <c r="Q3607">
        <v>0.15312412087786501</v>
      </c>
    </row>
    <row r="3608" spans="1:17" hidden="1" x14ac:dyDescent="0.3">
      <c r="A3608" t="s">
        <v>7444</v>
      </c>
      <c r="B3608" t="s">
        <v>7445</v>
      </c>
      <c r="C3608" t="str">
        <f>IFERROR(VLOOKUP(Table1[[#This Row],[Ticker]],[1]!Table2[[Symbol]:[Industry]],2,FALSE),"-")</f>
        <v>-</v>
      </c>
      <c r="D3608" t="s">
        <v>121</v>
      </c>
      <c r="E3608">
        <v>40.485500000000002</v>
      </c>
      <c r="F3608">
        <v>0.55000000000000004</v>
      </c>
      <c r="G3608">
        <v>-19.855754757134399</v>
      </c>
      <c r="H3608">
        <v>47.912183560274798</v>
      </c>
      <c r="I3608">
        <v>24.799056010919699</v>
      </c>
      <c r="J3608">
        <v>8.7088467681693693</v>
      </c>
      <c r="K3608">
        <v>0.44623577960543198</v>
      </c>
      <c r="L3608">
        <v>0.52606923555032503</v>
      </c>
      <c r="M3608">
        <v>98.352451153199098</v>
      </c>
      <c r="N3608">
        <v>0.84539399845972596</v>
      </c>
      <c r="O3608">
        <v>9.0909090909090793</v>
      </c>
      <c r="P3608">
        <v>83.3333333333333</v>
      </c>
      <c r="Q3608">
        <v>2.6348545010137E-2</v>
      </c>
    </row>
    <row r="3609" spans="1:17" hidden="1" x14ac:dyDescent="0.3">
      <c r="A3609" t="s">
        <v>7446</v>
      </c>
      <c r="B3609" t="s">
        <v>7447</v>
      </c>
      <c r="C3609" t="str">
        <f>IFERROR(VLOOKUP(Table1[[#This Row],[Ticker]],[1]!Table2[[Symbol]:[Industry]],2,FALSE),"-")</f>
        <v>-</v>
      </c>
      <c r="E3609">
        <v>40.377241429999998</v>
      </c>
      <c r="F3609">
        <v>51.62</v>
      </c>
      <c r="G3609">
        <v>133.51159218164099</v>
      </c>
      <c r="H3609">
        <v>63.6791193272106</v>
      </c>
      <c r="I3609">
        <v>178.77279965857599</v>
      </c>
      <c r="J3609">
        <v>6.4306080955465204</v>
      </c>
      <c r="K3609">
        <v>36.1573428089972</v>
      </c>
      <c r="L3609">
        <v>24.955546761827399</v>
      </c>
      <c r="M3609">
        <v>83.332721282777399</v>
      </c>
      <c r="N3609">
        <v>1.11088134520603</v>
      </c>
      <c r="O3609">
        <v>5.8117008911273603E-2</v>
      </c>
      <c r="P3609">
        <v>244.13333333333301</v>
      </c>
      <c r="Q3609">
        <v>5.2815963611449997E-3</v>
      </c>
    </row>
    <row r="3610" spans="1:17" hidden="1" x14ac:dyDescent="0.3">
      <c r="A3610" t="s">
        <v>7448</v>
      </c>
      <c r="B3610" t="s">
        <v>7449</v>
      </c>
      <c r="C3610" t="str">
        <f>IFERROR(VLOOKUP(Table1[[#This Row],[Ticker]],[1]!Table2[[Symbol]:[Industry]],2,FALSE),"-")</f>
        <v>-</v>
      </c>
      <c r="D3610" t="s">
        <v>359</v>
      </c>
      <c r="E3610">
        <v>40.212822000000003</v>
      </c>
      <c r="F3610">
        <v>118.2</v>
      </c>
      <c r="G3610">
        <v>3.82440810194724</v>
      </c>
      <c r="H3610">
        <v>22.832885057115998</v>
      </c>
      <c r="I3610">
        <v>11.9826003147172</v>
      </c>
      <c r="J3610">
        <v>10.365288485960701</v>
      </c>
      <c r="K3610">
        <v>106.91596302464001</v>
      </c>
      <c r="L3610">
        <v>98.290700170259996</v>
      </c>
      <c r="M3610">
        <v>56.017398612490403</v>
      </c>
      <c r="N3610">
        <v>1.4794536820308399</v>
      </c>
      <c r="O3610">
        <v>9.8984771573604</v>
      </c>
      <c r="P3610">
        <v>49.035430588828604</v>
      </c>
      <c r="Q3610">
        <v>4.7124258611412999E-2</v>
      </c>
    </row>
    <row r="3611" spans="1:17" hidden="1" x14ac:dyDescent="0.3">
      <c r="A3611" t="s">
        <v>7450</v>
      </c>
      <c r="B3611" t="s">
        <v>7451</v>
      </c>
      <c r="C3611" t="str">
        <f>IFERROR(VLOOKUP(Table1[[#This Row],[Ticker]],[1]!Table2[[Symbol]:[Industry]],2,FALSE),"-")</f>
        <v>-</v>
      </c>
      <c r="D3611" t="s">
        <v>306</v>
      </c>
      <c r="E3611">
        <v>40.158555900000003</v>
      </c>
      <c r="F3611">
        <v>20.49</v>
      </c>
      <c r="G3611">
        <v>1.4380629611575</v>
      </c>
      <c r="H3611">
        <v>-5.5326281579181602</v>
      </c>
      <c r="I3611">
        <v>-5.1418888709700497</v>
      </c>
      <c r="J3611">
        <v>-4.4618849391476996</v>
      </c>
      <c r="K3611">
        <v>19.537367758342601</v>
      </c>
      <c r="L3611">
        <v>17.669760021129701</v>
      </c>
      <c r="M3611">
        <v>60.559251446664902</v>
      </c>
      <c r="N3611">
        <v>0.55192290655668297</v>
      </c>
      <c r="O3611">
        <v>15.8613958028306</v>
      </c>
      <c r="P3611">
        <v>70.749999999999901</v>
      </c>
      <c r="Q3611">
        <v>6.1137110826398E-2</v>
      </c>
    </row>
    <row r="3612" spans="1:17" hidden="1" x14ac:dyDescent="0.3">
      <c r="A3612" t="s">
        <v>7452</v>
      </c>
      <c r="B3612" t="s">
        <v>7453</v>
      </c>
      <c r="C3612" t="str">
        <f>IFERROR(VLOOKUP(Table1[[#This Row],[Ticker]],[1]!Table2[[Symbol]:[Industry]],2,FALSE),"-")</f>
        <v>-</v>
      </c>
      <c r="D3612" t="s">
        <v>3532</v>
      </c>
      <c r="E3612">
        <v>40.152358599999999</v>
      </c>
      <c r="F3612">
        <v>83.9</v>
      </c>
      <c r="G3612">
        <v>94.776106019304606</v>
      </c>
      <c r="H3612">
        <v>16.830699090730601</v>
      </c>
      <c r="I3612">
        <v>48.614187716361002</v>
      </c>
      <c r="J3612">
        <v>-7.4614927196209901</v>
      </c>
      <c r="K3612">
        <v>71.361450731784302</v>
      </c>
      <c r="L3612">
        <v>60.005083283048798</v>
      </c>
      <c r="M3612">
        <v>72.812080899451402</v>
      </c>
      <c r="N3612">
        <v>1.40181731229077</v>
      </c>
      <c r="O3612">
        <v>9.4159713945172605</v>
      </c>
      <c r="P3612">
        <v>143.61207897793199</v>
      </c>
      <c r="Q3612">
        <v>0.103842595903236</v>
      </c>
    </row>
    <row r="3613" spans="1:17" hidden="1" x14ac:dyDescent="0.3">
      <c r="A3613" t="s">
        <v>7454</v>
      </c>
      <c r="B3613" t="s">
        <v>7455</v>
      </c>
      <c r="C3613" t="str">
        <f>IFERROR(VLOOKUP(Table1[[#This Row],[Ticker]],[1]!Table2[[Symbol]:[Industry]],2,FALSE),"-")</f>
        <v>-</v>
      </c>
      <c r="D3613" t="s">
        <v>127</v>
      </c>
      <c r="E3613">
        <v>40.110968526999997</v>
      </c>
      <c r="F3613">
        <v>72.53</v>
      </c>
      <c r="G3613">
        <v>-36.569581123693801</v>
      </c>
      <c r="H3613">
        <v>-3.38746262868538</v>
      </c>
      <c r="I3613">
        <v>-17.9524136167745</v>
      </c>
      <c r="J3613">
        <v>0.48027533959792601</v>
      </c>
      <c r="K3613">
        <v>73.615596405072097</v>
      </c>
      <c r="L3613">
        <v>79.9650456949268</v>
      </c>
      <c r="M3613">
        <v>53.971828898807402</v>
      </c>
      <c r="N3613">
        <v>0.63530393963738296</v>
      </c>
      <c r="O3613">
        <v>28.967323865986501</v>
      </c>
      <c r="P3613">
        <v>14.2204724409448</v>
      </c>
      <c r="Q3613">
        <v>7.3919500758771003E-2</v>
      </c>
    </row>
    <row r="3614" spans="1:17" hidden="1" x14ac:dyDescent="0.3">
      <c r="A3614" t="s">
        <v>7456</v>
      </c>
      <c r="B3614" t="s">
        <v>7457</v>
      </c>
      <c r="C3614" t="str">
        <f>IFERROR(VLOOKUP(Table1[[#This Row],[Ticker]],[1]!Table2[[Symbol]:[Industry]],2,FALSE),"-")</f>
        <v>-</v>
      </c>
      <c r="D3614" t="s">
        <v>7085</v>
      </c>
      <c r="E3614">
        <v>40.110320000000002</v>
      </c>
      <c r="F3614">
        <v>179</v>
      </c>
      <c r="G3614">
        <v>4.8826720400052199</v>
      </c>
      <c r="H3614">
        <v>4.21890579497492</v>
      </c>
      <c r="I3614">
        <v>24.9913637032274</v>
      </c>
      <c r="J3614">
        <v>3.66421765151809</v>
      </c>
      <c r="K3614">
        <v>155.129267504138</v>
      </c>
      <c r="L3614">
        <v>129.258774564211</v>
      </c>
      <c r="M3614">
        <v>79.679256730373595</v>
      </c>
      <c r="N3614">
        <v>0.31738800303720499</v>
      </c>
      <c r="O3614">
        <v>15.8379888268156</v>
      </c>
      <c r="P3614">
        <v>73.533688802714494</v>
      </c>
    </row>
    <row r="3615" spans="1:17" hidden="1" x14ac:dyDescent="0.3">
      <c r="A3615" t="s">
        <v>7458</v>
      </c>
      <c r="B3615" t="s">
        <v>7459</v>
      </c>
      <c r="C3615" t="str">
        <f>IFERROR(VLOOKUP(Table1[[#This Row],[Ticker]],[1]!Table2[[Symbol]:[Industry]],2,FALSE),"-")</f>
        <v>-</v>
      </c>
      <c r="D3615" t="s">
        <v>2598</v>
      </c>
      <c r="E3615">
        <v>39.966090672</v>
      </c>
      <c r="F3615">
        <v>50.64</v>
      </c>
      <c r="G3615">
        <v>33.236032682479099</v>
      </c>
      <c r="H3615">
        <v>18.941205824025399</v>
      </c>
      <c r="I3615">
        <v>59.661207134132702</v>
      </c>
      <c r="J3615">
        <v>16.7904061423678</v>
      </c>
      <c r="K3615">
        <v>39.4883750792483</v>
      </c>
      <c r="L3615">
        <v>34.376243524760298</v>
      </c>
      <c r="M3615">
        <v>77.734102414723097</v>
      </c>
      <c r="N3615">
        <v>4.2514411012562903</v>
      </c>
      <c r="O3615">
        <v>2.4881516587677601</v>
      </c>
      <c r="P3615">
        <v>110.91211995002</v>
      </c>
      <c r="Q3615">
        <v>0.122741241604802</v>
      </c>
    </row>
    <row r="3616" spans="1:17" hidden="1" x14ac:dyDescent="0.3">
      <c r="A3616" t="s">
        <v>7460</v>
      </c>
      <c r="B3616" t="s">
        <v>7461</v>
      </c>
      <c r="C3616" t="str">
        <f>IFERROR(VLOOKUP(Table1[[#This Row],[Ticker]],[1]!Table2[[Symbol]:[Industry]],2,FALSE),"-")</f>
        <v>-</v>
      </c>
      <c r="D3616" t="s">
        <v>156</v>
      </c>
      <c r="E3616">
        <v>39.959479999999999</v>
      </c>
      <c r="F3616">
        <v>39.4</v>
      </c>
      <c r="G3616">
        <v>-5.3691828771975896</v>
      </c>
      <c r="H3616">
        <v>-8.9752986917063708</v>
      </c>
      <c r="I3616">
        <v>-27.603751764458199</v>
      </c>
      <c r="J3616">
        <v>-4.5838361586599099</v>
      </c>
      <c r="K3616">
        <v>43.088066974956597</v>
      </c>
      <c r="L3616">
        <v>42.227582649435803</v>
      </c>
      <c r="M3616">
        <v>39.147420186876801</v>
      </c>
      <c r="N3616">
        <v>1.84219608230371</v>
      </c>
      <c r="O3616">
        <v>67.893401015228406</v>
      </c>
      <c r="P3616">
        <v>49.809885931558902</v>
      </c>
      <c r="Q3616">
        <v>5.1290743406066E-2</v>
      </c>
    </row>
    <row r="3617" spans="1:17" hidden="1" x14ac:dyDescent="0.3">
      <c r="A3617" t="s">
        <v>7462</v>
      </c>
      <c r="B3617" t="s">
        <v>7463</v>
      </c>
      <c r="C3617" t="str">
        <f>IFERROR(VLOOKUP(Table1[[#This Row],[Ticker]],[1]!Table2[[Symbol]:[Industry]],2,FALSE),"-")</f>
        <v>-</v>
      </c>
      <c r="D3617" t="s">
        <v>80</v>
      </c>
      <c r="E3617">
        <v>39.914797499999999</v>
      </c>
      <c r="F3617">
        <v>223.05</v>
      </c>
      <c r="G3617">
        <v>95.447275545895906</v>
      </c>
      <c r="H3617">
        <v>-12.5569829772846</v>
      </c>
      <c r="I3617">
        <v>82.187653651810905</v>
      </c>
      <c r="J3617">
        <v>-10.4542564694604</v>
      </c>
      <c r="K3617">
        <v>257.49024229042999</v>
      </c>
      <c r="L3617">
        <v>164.785898219393</v>
      </c>
      <c r="M3617">
        <v>10.911925119849499</v>
      </c>
      <c r="N3617">
        <v>2.6053585500394001</v>
      </c>
      <c r="O3617">
        <v>70.365388926249693</v>
      </c>
      <c r="P3617">
        <v>149.63626189143801</v>
      </c>
    </row>
    <row r="3618" spans="1:17" hidden="1" x14ac:dyDescent="0.3">
      <c r="A3618" t="s">
        <v>7464</v>
      </c>
      <c r="B3618" t="s">
        <v>7465</v>
      </c>
      <c r="C3618" t="str">
        <f>IFERROR(VLOOKUP(Table1[[#This Row],[Ticker]],[1]!Table2[[Symbol]:[Industry]],2,FALSE),"-")</f>
        <v>-</v>
      </c>
      <c r="D3618" t="s">
        <v>136</v>
      </c>
      <c r="E3618">
        <v>39.882856239320702</v>
      </c>
      <c r="F3618">
        <v>31.7</v>
      </c>
      <c r="M3618">
        <v>8.5813433096764804</v>
      </c>
      <c r="N3618">
        <v>1</v>
      </c>
    </row>
    <row r="3619" spans="1:17" hidden="1" x14ac:dyDescent="0.3">
      <c r="A3619" t="s">
        <v>7466</v>
      </c>
      <c r="B3619" t="s">
        <v>7467</v>
      </c>
      <c r="C3619" t="str">
        <f>IFERROR(VLOOKUP(Table1[[#This Row],[Ticker]],[1]!Table2[[Symbol]:[Industry]],2,FALSE),"-")</f>
        <v>-</v>
      </c>
      <c r="E3619">
        <v>39.843719999999998</v>
      </c>
      <c r="F3619">
        <v>3.88</v>
      </c>
      <c r="G3619">
        <v>35.9562110548314</v>
      </c>
      <c r="H3619">
        <v>-8.8899423065992202</v>
      </c>
      <c r="I3619">
        <v>-34.3171056052418</v>
      </c>
      <c r="J3619">
        <v>7.8256558849784801</v>
      </c>
      <c r="K3619">
        <v>3.91284636751887</v>
      </c>
      <c r="L3619">
        <v>3.8302510426514198</v>
      </c>
      <c r="M3619">
        <v>60.241022138012099</v>
      </c>
      <c r="N3619">
        <v>1.17327145255626</v>
      </c>
      <c r="O3619">
        <v>81.701030927835006</v>
      </c>
      <c r="P3619">
        <v>77.168949771689398</v>
      </c>
      <c r="Q3619">
        <v>-3.1526779042885998E-2</v>
      </c>
    </row>
    <row r="3620" spans="1:17" hidden="1" x14ac:dyDescent="0.3">
      <c r="A3620" t="s">
        <v>7468</v>
      </c>
      <c r="B3620" t="s">
        <v>7469</v>
      </c>
      <c r="C3620" t="str">
        <f>IFERROR(VLOOKUP(Table1[[#This Row],[Ticker]],[1]!Table2[[Symbol]:[Industry]],2,FALSE),"-")</f>
        <v>-</v>
      </c>
      <c r="D3620" t="s">
        <v>2879</v>
      </c>
      <c r="E3620">
        <v>39.838200000000001</v>
      </c>
      <c r="F3620">
        <v>49.55</v>
      </c>
      <c r="G3620">
        <v>-34.9869054368204</v>
      </c>
      <c r="H3620">
        <v>0.81376227830664305</v>
      </c>
      <c r="I3620">
        <v>-21.026568410911899</v>
      </c>
      <c r="J3620">
        <v>2.11865522954592</v>
      </c>
      <c r="K3620">
        <v>49.133924756222903</v>
      </c>
      <c r="L3620">
        <v>54.457824835588099</v>
      </c>
      <c r="M3620">
        <v>62.627720450294497</v>
      </c>
      <c r="N3620">
        <v>0.88930523028883601</v>
      </c>
      <c r="O3620">
        <v>67.507568113017101</v>
      </c>
      <c r="P3620">
        <v>14.938529343539701</v>
      </c>
    </row>
    <row r="3621" spans="1:17" hidden="1" x14ac:dyDescent="0.3">
      <c r="A3621" t="s">
        <v>7470</v>
      </c>
      <c r="B3621" t="s">
        <v>7471</v>
      </c>
      <c r="C3621" t="str">
        <f>IFERROR(VLOOKUP(Table1[[#This Row],[Ticker]],[1]!Table2[[Symbol]:[Industry]],2,FALSE),"-")</f>
        <v>-</v>
      </c>
      <c r="D3621" t="s">
        <v>1374</v>
      </c>
      <c r="E3621">
        <v>39.761727135000001</v>
      </c>
      <c r="F3621">
        <v>23.05</v>
      </c>
      <c r="G3621">
        <v>-17.416730366890501</v>
      </c>
      <c r="H3621">
        <v>-6.5714751487359804</v>
      </c>
      <c r="I3621">
        <v>9.2567279685916901</v>
      </c>
      <c r="J3621">
        <v>-1.7166851467242601</v>
      </c>
      <c r="K3621">
        <v>23.381802745174198</v>
      </c>
      <c r="L3621">
        <v>21.237385531572901</v>
      </c>
      <c r="M3621">
        <v>43.023934661766603</v>
      </c>
      <c r="N3621">
        <v>0.508272667107875</v>
      </c>
      <c r="O3621">
        <v>32.754880694143097</v>
      </c>
      <c r="P3621">
        <v>70.740740740740705</v>
      </c>
    </row>
    <row r="3622" spans="1:17" hidden="1" x14ac:dyDescent="0.3">
      <c r="A3622" t="s">
        <v>7472</v>
      </c>
      <c r="B3622" t="s">
        <v>7473</v>
      </c>
      <c r="C3622" t="str">
        <f>IFERROR(VLOOKUP(Table1[[#This Row],[Ticker]],[1]!Table2[[Symbol]:[Industry]],2,FALSE),"-")</f>
        <v>-</v>
      </c>
      <c r="D3622" t="s">
        <v>632</v>
      </c>
      <c r="E3622">
        <v>39.718897120000001</v>
      </c>
      <c r="F3622">
        <v>50.12</v>
      </c>
      <c r="G3622">
        <v>0.56318877656321498</v>
      </c>
      <c r="H3622">
        <v>36.979971549016398</v>
      </c>
      <c r="I3622">
        <v>2.8894619149787601</v>
      </c>
      <c r="J3622">
        <v>39.716041012773601</v>
      </c>
      <c r="K3622">
        <v>39.898854284413197</v>
      </c>
      <c r="L3622">
        <v>40.531280769841601</v>
      </c>
      <c r="M3622">
        <v>68.972074069207096</v>
      </c>
      <c r="N3622">
        <v>3.9711327197865298</v>
      </c>
      <c r="O3622">
        <v>19.672785315243399</v>
      </c>
      <c r="P3622">
        <v>56.624999999999901</v>
      </c>
      <c r="Q3622">
        <v>-2.5874724973969998E-3</v>
      </c>
    </row>
    <row r="3623" spans="1:17" hidden="1" x14ac:dyDescent="0.3">
      <c r="A3623" t="s">
        <v>7474</v>
      </c>
      <c r="B3623" t="s">
        <v>7475</v>
      </c>
      <c r="C3623" t="str">
        <f>IFERROR(VLOOKUP(Table1[[#This Row],[Ticker]],[1]!Table2[[Symbol]:[Industry]],2,FALSE),"-")</f>
        <v>-</v>
      </c>
      <c r="D3623" t="s">
        <v>632</v>
      </c>
      <c r="E3623">
        <v>39.706007999999997</v>
      </c>
      <c r="F3623">
        <v>77.8</v>
      </c>
      <c r="G3623">
        <v>-62.489175579531597</v>
      </c>
      <c r="H3623">
        <v>-8.0485145219474408</v>
      </c>
      <c r="I3623">
        <v>-44.634452300541298</v>
      </c>
      <c r="J3623">
        <v>-2.6610162455292601</v>
      </c>
      <c r="K3623">
        <v>79.142489469220394</v>
      </c>
      <c r="M3623">
        <v>65.335527726560898</v>
      </c>
      <c r="N3623">
        <v>0.30351594439901802</v>
      </c>
      <c r="O3623">
        <v>61.966580976863703</v>
      </c>
      <c r="P3623">
        <v>14.4117647058823</v>
      </c>
    </row>
    <row r="3624" spans="1:17" hidden="1" x14ac:dyDescent="0.3">
      <c r="A3624" t="s">
        <v>7476</v>
      </c>
      <c r="B3624" t="s">
        <v>7477</v>
      </c>
      <c r="C3624" t="str">
        <f>IFERROR(VLOOKUP(Table1[[#This Row],[Ticker]],[1]!Table2[[Symbol]:[Industry]],2,FALSE),"-")</f>
        <v>-</v>
      </c>
      <c r="D3624" t="s">
        <v>632</v>
      </c>
      <c r="E3624">
        <v>39.659649999999999</v>
      </c>
      <c r="F3624">
        <v>207.1</v>
      </c>
      <c r="G3624">
        <v>60.493509948747899</v>
      </c>
      <c r="H3624">
        <v>28.820185157931601</v>
      </c>
      <c r="I3624">
        <v>51.925447107898997</v>
      </c>
      <c r="J3624">
        <v>14.7382585328752</v>
      </c>
      <c r="K3624">
        <v>161.38253098943301</v>
      </c>
      <c r="L3624">
        <v>139.26967799183501</v>
      </c>
      <c r="M3624">
        <v>98.563426862996494</v>
      </c>
      <c r="N3624">
        <v>2.62839447355883</v>
      </c>
      <c r="O3624">
        <v>0</v>
      </c>
      <c r="P3624">
        <v>135.20726859738701</v>
      </c>
      <c r="Q3624">
        <v>0.184427536928705</v>
      </c>
    </row>
    <row r="3625" spans="1:17" hidden="1" x14ac:dyDescent="0.3">
      <c r="A3625" t="s">
        <v>7478</v>
      </c>
      <c r="B3625" t="s">
        <v>7479</v>
      </c>
      <c r="C3625" t="str">
        <f>IFERROR(VLOOKUP(Table1[[#This Row],[Ticker]],[1]!Table2[[Symbol]:[Industry]],2,FALSE),"-")</f>
        <v>-</v>
      </c>
      <c r="D3625" t="s">
        <v>306</v>
      </c>
      <c r="E3625">
        <v>39.419513000000002</v>
      </c>
      <c r="F3625">
        <v>91.27</v>
      </c>
      <c r="G3625">
        <v>-19.426232676069599</v>
      </c>
      <c r="H3625">
        <v>-1.9704984289237</v>
      </c>
      <c r="I3625">
        <v>-29.4253965438248</v>
      </c>
      <c r="J3625">
        <v>-0.751208328249376</v>
      </c>
      <c r="K3625">
        <v>93.096527850037901</v>
      </c>
      <c r="L3625">
        <v>94.379854076264806</v>
      </c>
      <c r="M3625">
        <v>45.329286300705199</v>
      </c>
      <c r="N3625">
        <v>0.77968332815895602</v>
      </c>
      <c r="O3625">
        <v>56.568423359263697</v>
      </c>
      <c r="P3625">
        <v>20.092105263157901</v>
      </c>
      <c r="Q3625">
        <v>0.10711958332405699</v>
      </c>
    </row>
    <row r="3626" spans="1:17" hidden="1" x14ac:dyDescent="0.3">
      <c r="A3626" t="s">
        <v>7480</v>
      </c>
      <c r="B3626" t="s">
        <v>7481</v>
      </c>
      <c r="C3626" t="str">
        <f>IFERROR(VLOOKUP(Table1[[#This Row],[Ticker]],[1]!Table2[[Symbol]:[Industry]],2,FALSE),"-")</f>
        <v>-</v>
      </c>
      <c r="D3626" t="s">
        <v>1616</v>
      </c>
      <c r="E3626">
        <v>39.359487999999999</v>
      </c>
      <c r="F3626">
        <v>23.12</v>
      </c>
      <c r="G3626">
        <v>-79.176721101343304</v>
      </c>
      <c r="H3626">
        <v>13.9095060985596</v>
      </c>
      <c r="I3626">
        <v>-11.571966370783899</v>
      </c>
      <c r="J3626">
        <v>6.7202131410441899</v>
      </c>
      <c r="K3626">
        <v>21.377155345052401</v>
      </c>
      <c r="L3626">
        <v>24.631174805821001</v>
      </c>
      <c r="M3626">
        <v>66.194734755535805</v>
      </c>
      <c r="N3626">
        <v>1.0864049577397701</v>
      </c>
      <c r="O3626">
        <v>196.59270754238599</v>
      </c>
      <c r="P3626">
        <v>34.547030775899401</v>
      </c>
      <c r="Q3626">
        <v>5.9971700893562997E-2</v>
      </c>
    </row>
    <row r="3627" spans="1:17" hidden="1" x14ac:dyDescent="0.3">
      <c r="A3627" t="s">
        <v>7482</v>
      </c>
      <c r="B3627" t="s">
        <v>7483</v>
      </c>
      <c r="C3627" t="str">
        <f>IFERROR(VLOOKUP(Table1[[#This Row],[Ticker]],[1]!Table2[[Symbol]:[Industry]],2,FALSE),"-")</f>
        <v>-</v>
      </c>
      <c r="D3627" t="s">
        <v>743</v>
      </c>
      <c r="E3627">
        <v>39.201162959999998</v>
      </c>
      <c r="F3627">
        <v>52.5</v>
      </c>
      <c r="G3627">
        <v>-13.8336553096205</v>
      </c>
      <c r="H3627">
        <v>-1.28674971835483</v>
      </c>
      <c r="I3627">
        <v>-1.87130497704733</v>
      </c>
      <c r="J3627">
        <v>8.2154311689659407E-2</v>
      </c>
      <c r="K3627">
        <v>51.923508648326901</v>
      </c>
      <c r="L3627">
        <v>49.362613041945103</v>
      </c>
      <c r="M3627">
        <v>73.375507359077204</v>
      </c>
      <c r="N3627">
        <v>0.41370679780277297</v>
      </c>
      <c r="O3627">
        <v>4.2666666666666604</v>
      </c>
      <c r="P3627">
        <v>28.048780487804802</v>
      </c>
      <c r="Q3627">
        <v>8.5918559496748995E-2</v>
      </c>
    </row>
    <row r="3628" spans="1:17" hidden="1" x14ac:dyDescent="0.3">
      <c r="A3628" t="s">
        <v>7484</v>
      </c>
      <c r="B3628" t="s">
        <v>7485</v>
      </c>
      <c r="C3628" t="str">
        <f>IFERROR(VLOOKUP(Table1[[#This Row],[Ticker]],[1]!Table2[[Symbol]:[Industry]],2,FALSE),"-")</f>
        <v>-</v>
      </c>
      <c r="D3628" t="s">
        <v>1616</v>
      </c>
      <c r="E3628">
        <v>39.190078620000001</v>
      </c>
      <c r="F3628">
        <v>59.22</v>
      </c>
      <c r="G3628">
        <v>-80.382070546608006</v>
      </c>
      <c r="H3628">
        <v>9.8175766918260194</v>
      </c>
      <c r="I3628">
        <v>-63.227259778553901</v>
      </c>
      <c r="J3628">
        <v>18.630029034179199</v>
      </c>
      <c r="K3628">
        <v>57.165249660341203</v>
      </c>
      <c r="M3628">
        <v>72.978866376339596</v>
      </c>
      <c r="N3628">
        <v>1.0246464646464599</v>
      </c>
      <c r="O3628">
        <v>102.127659574468</v>
      </c>
      <c r="P3628">
        <v>29.5558958652373</v>
      </c>
    </row>
    <row r="3629" spans="1:17" hidden="1" x14ac:dyDescent="0.3">
      <c r="A3629" t="s">
        <v>7486</v>
      </c>
      <c r="B3629" t="s">
        <v>7487</v>
      </c>
      <c r="C3629" t="str">
        <f>IFERROR(VLOOKUP(Table1[[#This Row],[Ticker]],[1]!Table2[[Symbol]:[Industry]],2,FALSE),"-")</f>
        <v>-</v>
      </c>
      <c r="D3629" t="s">
        <v>632</v>
      </c>
      <c r="E3629">
        <v>39.14866</v>
      </c>
      <c r="F3629">
        <v>93.2</v>
      </c>
      <c r="G3629">
        <v>62.5075063367768</v>
      </c>
      <c r="H3629">
        <v>18.925960909862699</v>
      </c>
      <c r="I3629">
        <v>100.327627439491</v>
      </c>
      <c r="J3629">
        <v>-1.5536204234316799</v>
      </c>
      <c r="K3629">
        <v>81.700531148186997</v>
      </c>
      <c r="L3629">
        <v>59.132761715533398</v>
      </c>
      <c r="M3629">
        <v>50.320928310050803</v>
      </c>
      <c r="N3629">
        <v>0.31076995015531</v>
      </c>
      <c r="O3629">
        <v>7.55364806866951</v>
      </c>
      <c r="P3629">
        <v>172.11678832116701</v>
      </c>
      <c r="Q3629">
        <v>0.12558372366778101</v>
      </c>
    </row>
    <row r="3630" spans="1:17" hidden="1" x14ac:dyDescent="0.3">
      <c r="A3630" t="s">
        <v>7488</v>
      </c>
      <c r="B3630" t="s">
        <v>7489</v>
      </c>
      <c r="C3630" t="str">
        <f>IFERROR(VLOOKUP(Table1[[#This Row],[Ticker]],[1]!Table2[[Symbol]:[Industry]],2,FALSE),"-")</f>
        <v>-</v>
      </c>
      <c r="D3630" t="s">
        <v>2262</v>
      </c>
      <c r="E3630">
        <v>39.147036499999999</v>
      </c>
      <c r="F3630">
        <v>781.3</v>
      </c>
      <c r="G3630">
        <v>482.20848339406001</v>
      </c>
      <c r="H3630">
        <v>-26.493511733422402</v>
      </c>
      <c r="I3630">
        <v>20.934564434763001</v>
      </c>
      <c r="J3630">
        <v>-11.266351344467401</v>
      </c>
      <c r="K3630">
        <v>889.61263351088405</v>
      </c>
      <c r="L3630">
        <v>665.01487869145001</v>
      </c>
      <c r="M3630">
        <v>36.937819097744203</v>
      </c>
      <c r="N3630">
        <v>1.4676230381364901</v>
      </c>
      <c r="O3630">
        <v>53.590170229105297</v>
      </c>
      <c r="P3630">
        <v>547.57563199336903</v>
      </c>
      <c r="Q3630">
        <v>0.40872005314746401</v>
      </c>
    </row>
    <row r="3631" spans="1:17" hidden="1" x14ac:dyDescent="0.3">
      <c r="A3631" t="s">
        <v>7490</v>
      </c>
      <c r="B3631" t="s">
        <v>7491</v>
      </c>
      <c r="C3631" t="str">
        <f>IFERROR(VLOOKUP(Table1[[#This Row],[Ticker]],[1]!Table2[[Symbol]:[Industry]],2,FALSE),"-")</f>
        <v>-</v>
      </c>
      <c r="D3631" t="s">
        <v>21</v>
      </c>
      <c r="E3631">
        <v>39.140864418</v>
      </c>
      <c r="F3631">
        <v>49.38</v>
      </c>
      <c r="G3631">
        <v>-11.628330007970501</v>
      </c>
      <c r="H3631">
        <v>-9.1780235299322399</v>
      </c>
      <c r="I3631">
        <v>-49.099707513037004</v>
      </c>
      <c r="J3631">
        <v>-6.3325232529966904</v>
      </c>
      <c r="K3631">
        <v>52.182508374199401</v>
      </c>
      <c r="L3631">
        <v>51.4097137084796</v>
      </c>
      <c r="M3631">
        <v>49.911501907260899</v>
      </c>
      <c r="N3631">
        <v>2.2423399728416702</v>
      </c>
      <c r="O3631">
        <v>87.930336168489205</v>
      </c>
      <c r="P3631">
        <v>52.266419981498601</v>
      </c>
      <c r="Q3631">
        <v>0.13802885950192201</v>
      </c>
    </row>
    <row r="3632" spans="1:17" hidden="1" x14ac:dyDescent="0.3">
      <c r="A3632" t="s">
        <v>7492</v>
      </c>
      <c r="B3632" t="s">
        <v>7493</v>
      </c>
      <c r="C3632" t="str">
        <f>IFERROR(VLOOKUP(Table1[[#This Row],[Ticker]],[1]!Table2[[Symbol]:[Industry]],2,FALSE),"-")</f>
        <v>-</v>
      </c>
      <c r="D3632" t="s">
        <v>446</v>
      </c>
      <c r="E3632">
        <v>39.018027177</v>
      </c>
      <c r="F3632">
        <v>13.63</v>
      </c>
      <c r="G3632">
        <v>122.551652650272</v>
      </c>
      <c r="H3632">
        <v>-24.7163421146454</v>
      </c>
      <c r="I3632">
        <v>23.5990560109197</v>
      </c>
      <c r="J3632">
        <v>5.01284373198818E-2</v>
      </c>
      <c r="K3632">
        <v>16.033649527846102</v>
      </c>
      <c r="L3632">
        <v>14.300195291695101</v>
      </c>
      <c r="M3632">
        <v>41.407086346615998</v>
      </c>
      <c r="N3632">
        <v>0.39184465874577701</v>
      </c>
      <c r="O3632">
        <v>112.39911958914099</v>
      </c>
      <c r="P3632">
        <v>164.66019417475701</v>
      </c>
      <c r="Q3632">
        <v>7.0950673429491004E-2</v>
      </c>
    </row>
    <row r="3633" spans="1:17" hidden="1" x14ac:dyDescent="0.3">
      <c r="A3633" t="s">
        <v>7494</v>
      </c>
      <c r="B3633" t="s">
        <v>7495</v>
      </c>
      <c r="C3633" t="str">
        <f>IFERROR(VLOOKUP(Table1[[#This Row],[Ticker]],[1]!Table2[[Symbol]:[Industry]],2,FALSE),"-")</f>
        <v>-</v>
      </c>
      <c r="D3633" t="s">
        <v>2474</v>
      </c>
      <c r="E3633">
        <v>39</v>
      </c>
      <c r="F3633">
        <v>260</v>
      </c>
      <c r="G3633">
        <v>-52.2438144586269</v>
      </c>
      <c r="H3633">
        <v>-14.0697984217071</v>
      </c>
      <c r="I3633">
        <v>-11.5926414419288</v>
      </c>
      <c r="J3633">
        <v>-4.2762278586963003</v>
      </c>
      <c r="K3633">
        <v>271.71959856547699</v>
      </c>
      <c r="L3633">
        <v>268.11828230335198</v>
      </c>
      <c r="M3633">
        <v>22.360774694338499</v>
      </c>
      <c r="N3633">
        <v>0.191318327974276</v>
      </c>
      <c r="O3633">
        <v>43.076923076923002</v>
      </c>
      <c r="P3633">
        <v>29.9350324837581</v>
      </c>
    </row>
    <row r="3634" spans="1:17" hidden="1" x14ac:dyDescent="0.3">
      <c r="A3634" t="s">
        <v>7496</v>
      </c>
      <c r="B3634" t="s">
        <v>7497</v>
      </c>
      <c r="C3634" t="str">
        <f>IFERROR(VLOOKUP(Table1[[#This Row],[Ticker]],[1]!Table2[[Symbol]:[Industry]],2,FALSE),"-")</f>
        <v>-</v>
      </c>
      <c r="D3634" t="s">
        <v>632</v>
      </c>
      <c r="E3634">
        <v>38.966530499999998</v>
      </c>
      <c r="F3634">
        <v>37.979999999999997</v>
      </c>
      <c r="G3634">
        <v>13.033635762052899</v>
      </c>
      <c r="H3634">
        <v>-1.3909153501539</v>
      </c>
      <c r="I3634">
        <v>-14.434449810555</v>
      </c>
      <c r="J3634">
        <v>5.6102552188735899</v>
      </c>
      <c r="K3634">
        <v>36.617669578468799</v>
      </c>
      <c r="L3634">
        <v>34.8824027441797</v>
      </c>
      <c r="M3634">
        <v>69.318462596923396</v>
      </c>
      <c r="N3634">
        <v>0.96219195584302697</v>
      </c>
      <c r="O3634">
        <v>15.3238546603475</v>
      </c>
      <c r="P3634">
        <v>68.053097345132699</v>
      </c>
      <c r="Q3634">
        <v>1.4557553476083E-2</v>
      </c>
    </row>
    <row r="3635" spans="1:17" hidden="1" x14ac:dyDescent="0.3">
      <c r="A3635" t="s">
        <v>7498</v>
      </c>
      <c r="B3635" t="s">
        <v>7499</v>
      </c>
      <c r="C3635" t="str">
        <f>IFERROR(VLOOKUP(Table1[[#This Row],[Ticker]],[1]!Table2[[Symbol]:[Industry]],2,FALSE),"-")</f>
        <v>-</v>
      </c>
      <c r="D3635" t="s">
        <v>51</v>
      </c>
      <c r="E3635">
        <v>38.949154700000001</v>
      </c>
      <c r="F3635">
        <v>52.49</v>
      </c>
      <c r="G3635">
        <v>137.67737470259999</v>
      </c>
      <c r="H3635">
        <v>6.9900378752163697</v>
      </c>
      <c r="I3635">
        <v>42.045518275070599</v>
      </c>
      <c r="J3635">
        <v>-1.31079959725303</v>
      </c>
      <c r="K3635">
        <v>49.9254236611037</v>
      </c>
      <c r="L3635">
        <v>43.728066518400901</v>
      </c>
      <c r="M3635">
        <v>60.287636198479703</v>
      </c>
      <c r="N3635">
        <v>0.76738477684167505</v>
      </c>
      <c r="O3635">
        <v>35.092398552105102</v>
      </c>
      <c r="P3635">
        <v>215.25525525525501</v>
      </c>
      <c r="Q3635">
        <v>0.126745859859594</v>
      </c>
    </row>
    <row r="3636" spans="1:17" hidden="1" x14ac:dyDescent="0.3">
      <c r="A3636" t="s">
        <v>7500</v>
      </c>
      <c r="B3636" t="s">
        <v>7501</v>
      </c>
      <c r="C3636" t="str">
        <f>IFERROR(VLOOKUP(Table1[[#This Row],[Ticker]],[1]!Table2[[Symbol]:[Industry]],2,FALSE),"-")</f>
        <v>-</v>
      </c>
      <c r="D3636" t="s">
        <v>127</v>
      </c>
      <c r="E3636">
        <v>38.900083199999997</v>
      </c>
      <c r="F3636">
        <v>48.84</v>
      </c>
      <c r="G3636">
        <v>40.615449431347201</v>
      </c>
      <c r="H3636">
        <v>7.5968682449595404</v>
      </c>
      <c r="I3636">
        <v>13.337765688338999</v>
      </c>
      <c r="J3636">
        <v>-4.2576604088641199</v>
      </c>
      <c r="K3636">
        <v>46.006640570063801</v>
      </c>
      <c r="L3636">
        <v>42.419155008296599</v>
      </c>
      <c r="M3636">
        <v>56.633950315404597</v>
      </c>
      <c r="N3636">
        <v>2.1982522307969301</v>
      </c>
      <c r="O3636">
        <v>25.7166257166256</v>
      </c>
      <c r="P3636">
        <v>80.8888888888889</v>
      </c>
      <c r="Q3636">
        <v>0.10880619252267699</v>
      </c>
    </row>
    <row r="3637" spans="1:17" hidden="1" x14ac:dyDescent="0.3">
      <c r="A3637" t="s">
        <v>7502</v>
      </c>
      <c r="B3637" t="s">
        <v>7503</v>
      </c>
      <c r="C3637" t="str">
        <f>IFERROR(VLOOKUP(Table1[[#This Row],[Ticker]],[1]!Table2[[Symbol]:[Industry]],2,FALSE),"-")</f>
        <v>-</v>
      </c>
      <c r="D3637" t="s">
        <v>127</v>
      </c>
      <c r="E3637">
        <v>38.866220499999997</v>
      </c>
      <c r="F3637">
        <v>72.790000000000006</v>
      </c>
      <c r="G3637">
        <v>133.876129300836</v>
      </c>
      <c r="H3637">
        <v>-2.8848504633404399</v>
      </c>
      <c r="I3637">
        <v>22.345438200158998</v>
      </c>
      <c r="J3637">
        <v>-2.1965586372360399</v>
      </c>
      <c r="K3637">
        <v>74.080337435138503</v>
      </c>
      <c r="L3637">
        <v>60.089340430951502</v>
      </c>
      <c r="M3637">
        <v>39.279356377929901</v>
      </c>
      <c r="N3637">
        <v>0.75188731175106205</v>
      </c>
      <c r="O3637">
        <v>29.12487979118</v>
      </c>
      <c r="P3637">
        <v>169.59259259259201</v>
      </c>
      <c r="Q3637">
        <v>9.2520487964213999E-2</v>
      </c>
    </row>
    <row r="3638" spans="1:17" hidden="1" x14ac:dyDescent="0.3">
      <c r="A3638" t="s">
        <v>7504</v>
      </c>
      <c r="B3638" t="s">
        <v>7505</v>
      </c>
      <c r="C3638" t="str">
        <f>IFERROR(VLOOKUP(Table1[[#This Row],[Ticker]],[1]!Table2[[Symbol]:[Industry]],2,FALSE),"-")</f>
        <v>-</v>
      </c>
      <c r="D3638" t="s">
        <v>1539</v>
      </c>
      <c r="E3638">
        <v>38.808602</v>
      </c>
      <c r="F3638">
        <v>95</v>
      </c>
      <c r="G3638">
        <v>104.36515254069499</v>
      </c>
      <c r="H3638">
        <v>1.6894109224078599</v>
      </c>
      <c r="I3638">
        <v>61.0054008637264</v>
      </c>
      <c r="J3638">
        <v>4.27613202208647</v>
      </c>
      <c r="K3638">
        <v>86.859624541551497</v>
      </c>
      <c r="L3638">
        <v>68.793603749125197</v>
      </c>
      <c r="M3638">
        <v>66.827850585289696</v>
      </c>
      <c r="N3638">
        <v>0.49870129870129798</v>
      </c>
      <c r="O3638">
        <v>22.736842105263101</v>
      </c>
      <c r="P3638">
        <v>166.85393258426899</v>
      </c>
      <c r="Q3638">
        <v>0.14361101510504001</v>
      </c>
    </row>
    <row r="3639" spans="1:17" hidden="1" x14ac:dyDescent="0.3">
      <c r="A3639" t="s">
        <v>7506</v>
      </c>
      <c r="B3639" t="s">
        <v>7507</v>
      </c>
      <c r="C3639" t="str">
        <f>IFERROR(VLOOKUP(Table1[[#This Row],[Ticker]],[1]!Table2[[Symbol]:[Industry]],2,FALSE),"-")</f>
        <v>-</v>
      </c>
      <c r="E3639">
        <v>38.805378384000001</v>
      </c>
      <c r="F3639">
        <v>23.18</v>
      </c>
      <c r="G3639">
        <v>-22.041801268762299</v>
      </c>
      <c r="H3639">
        <v>1.35139920044742</v>
      </c>
      <c r="I3639">
        <v>-21.7633213919833</v>
      </c>
      <c r="J3639">
        <v>2.10091725275085</v>
      </c>
      <c r="K3639">
        <v>22.885210970106499</v>
      </c>
      <c r="L3639">
        <v>23.2416542815808</v>
      </c>
      <c r="M3639">
        <v>49.331140900943304</v>
      </c>
      <c r="N3639">
        <v>0.46034943684737101</v>
      </c>
      <c r="O3639">
        <v>38.050043140638401</v>
      </c>
      <c r="P3639">
        <v>33.602305475504302</v>
      </c>
      <c r="Q3639">
        <v>6.6899989304243998E-2</v>
      </c>
    </row>
    <row r="3640" spans="1:17" hidden="1" x14ac:dyDescent="0.3">
      <c r="A3640" t="s">
        <v>7508</v>
      </c>
      <c r="B3640" t="s">
        <v>7509</v>
      </c>
      <c r="C3640" t="str">
        <f>IFERROR(VLOOKUP(Table1[[#This Row],[Ticker]],[1]!Table2[[Symbol]:[Industry]],2,FALSE),"-")</f>
        <v>-</v>
      </c>
      <c r="D3640" t="s">
        <v>72</v>
      </c>
      <c r="E3640">
        <v>38.7774</v>
      </c>
      <c r="F3640">
        <v>38.700000000000003</v>
      </c>
      <c r="G3640">
        <v>101.32704094179</v>
      </c>
      <c r="H3640">
        <v>50.415608644344999</v>
      </c>
      <c r="I3640">
        <v>42.9082236828135</v>
      </c>
      <c r="J3640">
        <v>6.4559039814187402</v>
      </c>
      <c r="K3640">
        <v>29.1672455115873</v>
      </c>
      <c r="L3640">
        <v>24.392846109355101</v>
      </c>
      <c r="M3640">
        <v>70.034870415577799</v>
      </c>
      <c r="N3640">
        <v>2.7146305671800999</v>
      </c>
      <c r="O3640">
        <v>5.9173126614987002</v>
      </c>
      <c r="P3640">
        <v>142.02626641651</v>
      </c>
      <c r="Q3640">
        <v>0.112781563542006</v>
      </c>
    </row>
    <row r="3641" spans="1:17" hidden="1" x14ac:dyDescent="0.3">
      <c r="A3641" t="s">
        <v>7510</v>
      </c>
      <c r="B3641" t="s">
        <v>7511</v>
      </c>
      <c r="C3641" t="str">
        <f>IFERROR(VLOOKUP(Table1[[#This Row],[Ticker]],[1]!Table2[[Symbol]:[Industry]],2,FALSE),"-")</f>
        <v>-</v>
      </c>
      <c r="D3641" t="s">
        <v>5264</v>
      </c>
      <c r="E3641">
        <v>38.7498</v>
      </c>
      <c r="F3641">
        <v>37.99</v>
      </c>
      <c r="G3641">
        <v>-9.4437103831248894</v>
      </c>
      <c r="H3641">
        <v>-3.32044441653917</v>
      </c>
      <c r="I3641">
        <v>-30.078064476248599</v>
      </c>
      <c r="J3641">
        <v>-11.099765672022</v>
      </c>
      <c r="K3641">
        <v>38.262796772654298</v>
      </c>
      <c r="L3641">
        <v>38.3046185221935</v>
      </c>
      <c r="M3641">
        <v>39.708868354153203</v>
      </c>
      <c r="N3641">
        <v>1.0422535211267601</v>
      </c>
      <c r="O3641">
        <v>41.879441958409998</v>
      </c>
      <c r="P3641">
        <v>35.7270453733476</v>
      </c>
      <c r="Q3641">
        <v>4.3752103529164997E-2</v>
      </c>
    </row>
    <row r="3642" spans="1:17" hidden="1" x14ac:dyDescent="0.3">
      <c r="A3642" t="s">
        <v>7512</v>
      </c>
      <c r="B3642" t="s">
        <v>7513</v>
      </c>
      <c r="C3642" t="str">
        <f>IFERROR(VLOOKUP(Table1[[#This Row],[Ticker]],[1]!Table2[[Symbol]:[Industry]],2,FALSE),"-")</f>
        <v>-</v>
      </c>
      <c r="D3642" t="s">
        <v>632</v>
      </c>
      <c r="E3642">
        <v>38.692652475000003</v>
      </c>
      <c r="F3642">
        <v>27.33</v>
      </c>
      <c r="G3642">
        <v>52.344245242865497</v>
      </c>
      <c r="H3642">
        <v>-10.1977910552246</v>
      </c>
      <c r="I3642">
        <v>5.3552115184791198</v>
      </c>
      <c r="J3642">
        <v>1.0907288454829001</v>
      </c>
      <c r="K3642">
        <v>26.221304968024299</v>
      </c>
      <c r="L3642">
        <v>22.779961810624201</v>
      </c>
      <c r="M3642">
        <v>62.509283237449303</v>
      </c>
      <c r="N3642">
        <v>0.14045752406053799</v>
      </c>
      <c r="O3642">
        <v>34.467618002195401</v>
      </c>
      <c r="P3642">
        <v>90.452961672473805</v>
      </c>
      <c r="Q3642">
        <v>7.0315602338575006E-2</v>
      </c>
    </row>
    <row r="3643" spans="1:17" hidden="1" x14ac:dyDescent="0.3">
      <c r="A3643" t="s">
        <v>7514</v>
      </c>
      <c r="B3643" t="s">
        <v>7515</v>
      </c>
      <c r="C3643" t="str">
        <f>IFERROR(VLOOKUP(Table1[[#This Row],[Ticker]],[1]!Table2[[Symbol]:[Industry]],2,FALSE),"-")</f>
        <v>-</v>
      </c>
      <c r="D3643" t="s">
        <v>46</v>
      </c>
      <c r="E3643">
        <v>38.660129999999903</v>
      </c>
      <c r="F3643">
        <v>30.75</v>
      </c>
      <c r="K3643">
        <v>26.2695652130257</v>
      </c>
      <c r="L3643">
        <v>18.751713502708899</v>
      </c>
      <c r="M3643">
        <v>99.999990516182706</v>
      </c>
      <c r="N3643">
        <v>1</v>
      </c>
      <c r="Q3643">
        <v>6.2078155048784001E-2</v>
      </c>
    </row>
    <row r="3644" spans="1:17" hidden="1" x14ac:dyDescent="0.3">
      <c r="A3644" t="s">
        <v>7516</v>
      </c>
      <c r="B3644" t="s">
        <v>7517</v>
      </c>
      <c r="C3644" t="str">
        <f>IFERROR(VLOOKUP(Table1[[#This Row],[Ticker]],[1]!Table2[[Symbol]:[Industry]],2,FALSE),"-")</f>
        <v>-</v>
      </c>
      <c r="D3644" t="s">
        <v>7518</v>
      </c>
      <c r="E3644">
        <v>38.653399999999998</v>
      </c>
      <c r="F3644">
        <v>31.4</v>
      </c>
      <c r="G3644">
        <v>159.54516690185099</v>
      </c>
      <c r="H3644">
        <v>35.838877377379603</v>
      </c>
      <c r="I3644">
        <v>89.879701172210005</v>
      </c>
      <c r="J3644">
        <v>-4.9626508163717</v>
      </c>
      <c r="K3644">
        <v>25.062238435288801</v>
      </c>
      <c r="L3644">
        <v>17.099654966238301</v>
      </c>
      <c r="M3644">
        <v>59.741433107439903</v>
      </c>
      <c r="N3644">
        <v>1.85410122164048</v>
      </c>
      <c r="O3644">
        <v>12.7707006369426</v>
      </c>
      <c r="P3644">
        <v>398.41269841269798</v>
      </c>
      <c r="Q3644">
        <v>0.127375876549911</v>
      </c>
    </row>
    <row r="3645" spans="1:17" hidden="1" x14ac:dyDescent="0.3">
      <c r="A3645" t="s">
        <v>7519</v>
      </c>
      <c r="B3645" t="s">
        <v>7520</v>
      </c>
      <c r="C3645" t="str">
        <f>IFERROR(VLOOKUP(Table1[[#This Row],[Ticker]],[1]!Table2[[Symbol]:[Industry]],2,FALSE),"-")</f>
        <v>-</v>
      </c>
      <c r="D3645" t="s">
        <v>743</v>
      </c>
      <c r="E3645">
        <v>38.618346535999997</v>
      </c>
      <c r="F3645">
        <v>153.08000000000001</v>
      </c>
      <c r="G3645">
        <v>27.3105696781838</v>
      </c>
      <c r="H3645">
        <v>1.23721912215251</v>
      </c>
      <c r="I3645">
        <v>14.9082590786089</v>
      </c>
      <c r="J3645">
        <v>1.48036248226564</v>
      </c>
      <c r="K3645">
        <v>147.78713980035999</v>
      </c>
      <c r="L3645">
        <v>129.937188265847</v>
      </c>
      <c r="M3645">
        <v>44.752496423100702</v>
      </c>
      <c r="N3645">
        <v>0.390283673377326</v>
      </c>
      <c r="O3645">
        <v>1.90749934674678</v>
      </c>
      <c r="P3645">
        <v>90.635118306351202</v>
      </c>
    </row>
    <row r="3646" spans="1:17" hidden="1" x14ac:dyDescent="0.3">
      <c r="A3646" t="s">
        <v>7521</v>
      </c>
      <c r="B3646" t="s">
        <v>7522</v>
      </c>
      <c r="C3646" t="str">
        <f>IFERROR(VLOOKUP(Table1[[#This Row],[Ticker]],[1]!Table2[[Symbol]:[Industry]],2,FALSE),"-")</f>
        <v>-</v>
      </c>
      <c r="D3646" t="s">
        <v>743</v>
      </c>
      <c r="E3646">
        <v>38.500961535999998</v>
      </c>
      <c r="F3646">
        <v>22.14</v>
      </c>
      <c r="G3646">
        <v>21.6842863106274</v>
      </c>
      <c r="H3646">
        <v>0.36193308096257298</v>
      </c>
      <c r="I3646">
        <v>8.4813220207719393</v>
      </c>
      <c r="J3646">
        <v>0.55301458744090903</v>
      </c>
      <c r="K3646">
        <v>21.234446472125999</v>
      </c>
      <c r="L3646">
        <v>18.924594741157001</v>
      </c>
      <c r="M3646">
        <v>45.204362990631097</v>
      </c>
      <c r="N3646">
        <v>0.67797756101815698</v>
      </c>
      <c r="O3646">
        <v>2.0776874435410999</v>
      </c>
      <c r="P3646">
        <v>58.142857142857103</v>
      </c>
    </row>
    <row r="3647" spans="1:17" hidden="1" x14ac:dyDescent="0.3">
      <c r="A3647" t="s">
        <v>7523</v>
      </c>
      <c r="B3647" t="s">
        <v>7524</v>
      </c>
      <c r="C3647" t="str">
        <f>IFERROR(VLOOKUP(Table1[[#This Row],[Ticker]],[1]!Table2[[Symbol]:[Industry]],2,FALSE),"-")</f>
        <v>-</v>
      </c>
      <c r="D3647" t="s">
        <v>1374</v>
      </c>
      <c r="E3647">
        <v>38.467189500000003</v>
      </c>
      <c r="F3647">
        <v>35.799999999999997</v>
      </c>
      <c r="G3647">
        <v>-55.272421423800999</v>
      </c>
      <c r="H3647">
        <v>-5.0842911753303097</v>
      </c>
      <c r="I3647">
        <v>-12.4208319442623</v>
      </c>
      <c r="J3647">
        <v>-5.7729459489174699</v>
      </c>
      <c r="K3647">
        <v>36.2768140237051</v>
      </c>
      <c r="L3647">
        <v>37.477968085999201</v>
      </c>
      <c r="M3647">
        <v>48.059253964967098</v>
      </c>
      <c r="N3647">
        <v>0.81818181818181801</v>
      </c>
      <c r="O3647">
        <v>46.508379888268102</v>
      </c>
      <c r="P3647">
        <v>23.661485319516299</v>
      </c>
    </row>
    <row r="3648" spans="1:17" hidden="1" x14ac:dyDescent="0.3">
      <c r="A3648" t="s">
        <v>7525</v>
      </c>
      <c r="B3648" t="s">
        <v>7526</v>
      </c>
      <c r="C3648" t="str">
        <f>IFERROR(VLOOKUP(Table1[[#This Row],[Ticker]],[1]!Table2[[Symbol]:[Industry]],2,FALSE),"-")</f>
        <v>-</v>
      </c>
      <c r="D3648" t="s">
        <v>130</v>
      </c>
      <c r="E3648">
        <v>38.4633216</v>
      </c>
      <c r="F3648">
        <v>38.24</v>
      </c>
      <c r="G3648">
        <v>-54.282632227490097</v>
      </c>
      <c r="H3648">
        <v>1.0217172216072501</v>
      </c>
      <c r="I3648">
        <v>-14.6245141352716</v>
      </c>
      <c r="J3648">
        <v>-0.91762068113693296</v>
      </c>
      <c r="K3648">
        <v>36.9200037037226</v>
      </c>
      <c r="L3648">
        <v>38.695778137792701</v>
      </c>
      <c r="M3648">
        <v>61.436202872421397</v>
      </c>
      <c r="N3648">
        <v>2.7006598803007802</v>
      </c>
      <c r="O3648">
        <v>47.306485355648498</v>
      </c>
      <c r="P3648">
        <v>40.484937545922101</v>
      </c>
      <c r="Q3648">
        <v>2.5522537859998001E-2</v>
      </c>
    </row>
    <row r="3649" spans="1:17" hidden="1" x14ac:dyDescent="0.3">
      <c r="A3649" t="s">
        <v>7527</v>
      </c>
      <c r="B3649" t="s">
        <v>7528</v>
      </c>
      <c r="C3649" t="str">
        <f>IFERROR(VLOOKUP(Table1[[#This Row],[Ticker]],[1]!Table2[[Symbol]:[Industry]],2,FALSE),"-")</f>
        <v>-</v>
      </c>
      <c r="D3649" t="s">
        <v>54</v>
      </c>
      <c r="E3649">
        <v>38.427751749999999</v>
      </c>
      <c r="F3649">
        <v>43.13</v>
      </c>
      <c r="G3649">
        <v>-35.173041409213099</v>
      </c>
      <c r="H3649">
        <v>5.9402417389354198</v>
      </c>
      <c r="I3649">
        <v>-23.145296148548699</v>
      </c>
      <c r="J3649">
        <v>-2.45394392950505</v>
      </c>
      <c r="K3649">
        <v>42.085684031812498</v>
      </c>
      <c r="L3649">
        <v>43.1090890434266</v>
      </c>
      <c r="M3649">
        <v>62.842008098301797</v>
      </c>
      <c r="N3649">
        <v>0.45978055602036599</v>
      </c>
      <c r="O3649">
        <v>37.955019707859897</v>
      </c>
      <c r="P3649">
        <v>19.772285476256599</v>
      </c>
      <c r="Q3649">
        <v>9.1960088951521995E-2</v>
      </c>
    </row>
    <row r="3650" spans="1:17" hidden="1" x14ac:dyDescent="0.3">
      <c r="A3650" t="s">
        <v>7529</v>
      </c>
      <c r="B3650" t="s">
        <v>7530</v>
      </c>
      <c r="C3650" t="str">
        <f>IFERROR(VLOOKUP(Table1[[#This Row],[Ticker]],[1]!Table2[[Symbol]:[Industry]],2,FALSE),"-")</f>
        <v>-</v>
      </c>
      <c r="D3650" t="s">
        <v>283</v>
      </c>
      <c r="E3650">
        <v>38.409350719999999</v>
      </c>
      <c r="F3650">
        <v>38.479999999999997</v>
      </c>
      <c r="G3650">
        <v>24.0642452428655</v>
      </c>
      <c r="H3650">
        <v>13.938823075809401</v>
      </c>
      <c r="I3650">
        <v>-23.0248778040418</v>
      </c>
      <c r="J3650">
        <v>12.0144023237249</v>
      </c>
      <c r="K3650">
        <v>36.695964263589701</v>
      </c>
      <c r="L3650">
        <v>35.761470104821903</v>
      </c>
      <c r="M3650">
        <v>60.233522851750301</v>
      </c>
      <c r="N3650">
        <v>1.0542472362491899</v>
      </c>
      <c r="O3650">
        <v>67.619542619542599</v>
      </c>
      <c r="P3650">
        <v>70.946246112838693</v>
      </c>
      <c r="Q3650">
        <v>-2.2506244366875001E-2</v>
      </c>
    </row>
    <row r="3651" spans="1:17" hidden="1" x14ac:dyDescent="0.3">
      <c r="A3651" t="s">
        <v>7531</v>
      </c>
      <c r="B3651" t="s">
        <v>7532</v>
      </c>
      <c r="C3651" t="str">
        <f>IFERROR(VLOOKUP(Table1[[#This Row],[Ticker]],[1]!Table2[[Symbol]:[Industry]],2,FALSE),"-")</f>
        <v>-</v>
      </c>
      <c r="D3651" t="s">
        <v>226</v>
      </c>
      <c r="E3651">
        <v>38.349388699999999</v>
      </c>
      <c r="F3651">
        <v>55.3</v>
      </c>
      <c r="G3651">
        <v>-2.7293179755252099</v>
      </c>
      <c r="H3651">
        <v>-5.7150058609059897</v>
      </c>
      <c r="I3651">
        <v>-51.595971613389601</v>
      </c>
      <c r="J3651">
        <v>7.3447643344107698</v>
      </c>
      <c r="K3651">
        <v>60.176350595459802</v>
      </c>
      <c r="L3651">
        <v>62.691297116964201</v>
      </c>
      <c r="M3651">
        <v>54.143526543055899</v>
      </c>
      <c r="N3651">
        <v>0.860633829705994</v>
      </c>
      <c r="O3651">
        <v>113.381555153707</v>
      </c>
      <c r="P3651">
        <v>29.964747356051699</v>
      </c>
    </row>
    <row r="3652" spans="1:17" hidden="1" x14ac:dyDescent="0.3">
      <c r="A3652" t="s">
        <v>7533</v>
      </c>
      <c r="B3652" t="s">
        <v>7534</v>
      </c>
      <c r="C3652" t="str">
        <f>IFERROR(VLOOKUP(Table1[[#This Row],[Ticker]],[1]!Table2[[Symbol]:[Industry]],2,FALSE),"-")</f>
        <v>-</v>
      </c>
      <c r="D3652" t="s">
        <v>21</v>
      </c>
      <c r="E3652">
        <v>38.347946999999998</v>
      </c>
      <c r="F3652">
        <v>122.1</v>
      </c>
      <c r="G3652">
        <v>-6.3977163344852803</v>
      </c>
      <c r="H3652">
        <v>1.4812768471100599</v>
      </c>
      <c r="I3652">
        <v>5.7622363737799098</v>
      </c>
      <c r="J3652">
        <v>-3.7911532318306298</v>
      </c>
      <c r="K3652">
        <v>124.288816315426</v>
      </c>
      <c r="L3652">
        <v>114.617625630107</v>
      </c>
      <c r="M3652">
        <v>43.356909269318102</v>
      </c>
      <c r="N3652">
        <v>0.96627638153479001</v>
      </c>
      <c r="O3652">
        <v>45.741195741195703</v>
      </c>
      <c r="P3652">
        <v>65.671641791044706</v>
      </c>
      <c r="Q3652">
        <v>-2.822371930782E-2</v>
      </c>
    </row>
    <row r="3653" spans="1:17" hidden="1" x14ac:dyDescent="0.3">
      <c r="A3653" t="s">
        <v>7535</v>
      </c>
      <c r="B3653" t="s">
        <v>7536</v>
      </c>
      <c r="C3653" t="str">
        <f>IFERROR(VLOOKUP(Table1[[#This Row],[Ticker]],[1]!Table2[[Symbol]:[Industry]],2,FALSE),"-")</f>
        <v>-</v>
      </c>
      <c r="E3653">
        <v>38.331760699999997</v>
      </c>
      <c r="F3653">
        <v>12.38</v>
      </c>
      <c r="G3653">
        <v>49.824941904694299</v>
      </c>
      <c r="H3653">
        <v>22.317124395953702</v>
      </c>
      <c r="I3653">
        <v>14.013487945413001</v>
      </c>
      <c r="J3653">
        <v>-4.3233098719153797E-2</v>
      </c>
      <c r="K3653">
        <v>11.200424678513</v>
      </c>
      <c r="L3653">
        <v>9.7250483466651705</v>
      </c>
      <c r="M3653">
        <v>76.698104833057101</v>
      </c>
      <c r="N3653">
        <v>1.02568156784715</v>
      </c>
      <c r="O3653">
        <v>9.7738287560581405</v>
      </c>
      <c r="P3653">
        <v>100.974025974025</v>
      </c>
    </row>
    <row r="3654" spans="1:17" hidden="1" x14ac:dyDescent="0.3">
      <c r="A3654" t="s">
        <v>7537</v>
      </c>
      <c r="B3654" t="s">
        <v>7538</v>
      </c>
      <c r="C3654" t="str">
        <f>IFERROR(VLOOKUP(Table1[[#This Row],[Ticker]],[1]!Table2[[Symbol]:[Industry]],2,FALSE),"-")</f>
        <v>-</v>
      </c>
      <c r="D3654" t="s">
        <v>124</v>
      </c>
      <c r="E3654">
        <v>38.22</v>
      </c>
      <c r="F3654">
        <v>25.48</v>
      </c>
      <c r="G3654">
        <v>84.984042881988699</v>
      </c>
      <c r="H3654">
        <v>31.443091428662399</v>
      </c>
      <c r="I3654">
        <v>32.318976329644798</v>
      </c>
      <c r="J3654">
        <v>25.406617633902901</v>
      </c>
      <c r="K3654">
        <v>19.039886346816999</v>
      </c>
      <c r="L3654">
        <v>17.2298894833181</v>
      </c>
      <c r="M3654">
        <v>94.147885198152906</v>
      </c>
      <c r="N3654">
        <v>1.5529325042253901</v>
      </c>
      <c r="O3654">
        <v>12.401883830455199</v>
      </c>
      <c r="P3654">
        <v>141.516587677725</v>
      </c>
      <c r="Q3654">
        <v>0.102908320327616</v>
      </c>
    </row>
    <row r="3655" spans="1:17" hidden="1" x14ac:dyDescent="0.3">
      <c r="A3655" t="s">
        <v>7539</v>
      </c>
      <c r="B3655" t="s">
        <v>7540</v>
      </c>
      <c r="C3655" t="str">
        <f>IFERROR(VLOOKUP(Table1[[#This Row],[Ticker]],[1]!Table2[[Symbol]:[Industry]],2,FALSE),"-")</f>
        <v>-</v>
      </c>
      <c r="D3655" t="s">
        <v>54</v>
      </c>
      <c r="E3655">
        <v>38.213148140999998</v>
      </c>
      <c r="F3655">
        <v>16.41</v>
      </c>
      <c r="G3655">
        <v>-100.89352390644601</v>
      </c>
      <c r="H3655">
        <v>-2.2061527797393699</v>
      </c>
      <c r="I3655">
        <v>-60.104790142926397</v>
      </c>
      <c r="J3655">
        <v>17.894031953354499</v>
      </c>
      <c r="K3655">
        <v>17.858682905267699</v>
      </c>
      <c r="L3655">
        <v>26.008703200712201</v>
      </c>
      <c r="M3655">
        <v>75.984086922778602</v>
      </c>
      <c r="N3655">
        <v>0.32754402124710802</v>
      </c>
      <c r="O3655">
        <v>258.62279098110901</v>
      </c>
      <c r="P3655">
        <v>34.5081967213114</v>
      </c>
      <c r="Q3655">
        <v>-4.8178951848892003E-2</v>
      </c>
    </row>
    <row r="3656" spans="1:17" hidden="1" x14ac:dyDescent="0.3">
      <c r="A3656" t="s">
        <v>7541</v>
      </c>
      <c r="B3656" t="s">
        <v>7542</v>
      </c>
      <c r="C3656" t="str">
        <f>IFERROR(VLOOKUP(Table1[[#This Row],[Ticker]],[1]!Table2[[Symbol]:[Industry]],2,FALSE),"-")</f>
        <v>-</v>
      </c>
      <c r="E3656">
        <v>38.178848674999998</v>
      </c>
      <c r="F3656">
        <v>13.61</v>
      </c>
      <c r="G3656">
        <v>40.269245242865502</v>
      </c>
      <c r="H3656">
        <v>13.9488495969408</v>
      </c>
      <c r="I3656">
        <v>22.051531258444399</v>
      </c>
      <c r="J3656">
        <v>1.20884676816935</v>
      </c>
      <c r="K3656">
        <v>12.297659988671301</v>
      </c>
      <c r="L3656">
        <v>10.848051439749099</v>
      </c>
      <c r="M3656">
        <v>64.685278890049105</v>
      </c>
      <c r="N3656">
        <v>0.59274176365433595</v>
      </c>
      <c r="O3656">
        <v>16.017634092578898</v>
      </c>
    </row>
    <row r="3657" spans="1:17" hidden="1" x14ac:dyDescent="0.3">
      <c r="A3657" t="s">
        <v>7543</v>
      </c>
      <c r="B3657" t="s">
        <v>7544</v>
      </c>
      <c r="C3657" t="str">
        <f>IFERROR(VLOOKUP(Table1[[#This Row],[Ticker]],[1]!Table2[[Symbol]:[Industry]],2,FALSE),"-")</f>
        <v>-</v>
      </c>
      <c r="D3657" t="s">
        <v>139</v>
      </c>
      <c r="E3657">
        <v>38.058083224000001</v>
      </c>
      <c r="F3657">
        <v>121.52</v>
      </c>
      <c r="G3657">
        <v>170.787491160728</v>
      </c>
      <c r="H3657">
        <v>89.739725387816605</v>
      </c>
      <c r="I3657">
        <v>53.764809435577199</v>
      </c>
      <c r="J3657">
        <v>-8.7400261979449692</v>
      </c>
      <c r="K3657">
        <v>88.291673025030505</v>
      </c>
      <c r="L3657">
        <v>62.824869155999302</v>
      </c>
      <c r="M3657">
        <v>60.524206810707398</v>
      </c>
      <c r="N3657">
        <v>2.3516252042854502</v>
      </c>
      <c r="O3657">
        <v>10.2534562211981</v>
      </c>
      <c r="P3657">
        <v>299.73684210526301</v>
      </c>
    </row>
    <row r="3658" spans="1:17" hidden="1" x14ac:dyDescent="0.3">
      <c r="A3658" t="s">
        <v>7545</v>
      </c>
      <c r="B3658" t="s">
        <v>7546</v>
      </c>
      <c r="C3658" t="str">
        <f>IFERROR(VLOOKUP(Table1[[#This Row],[Ticker]],[1]!Table2[[Symbol]:[Industry]],2,FALSE),"-")</f>
        <v>-</v>
      </c>
      <c r="E3658">
        <v>38.004272735000001</v>
      </c>
      <c r="F3658">
        <v>72.95</v>
      </c>
      <c r="G3658">
        <v>65.563479103031696</v>
      </c>
      <c r="H3658">
        <v>-4.8460541294697004</v>
      </c>
      <c r="I3658">
        <v>-14.119862907999099</v>
      </c>
      <c r="J3658">
        <v>11.7857698450924</v>
      </c>
      <c r="K3658">
        <v>72.4846410459851</v>
      </c>
      <c r="L3658">
        <v>65.1055156826299</v>
      </c>
      <c r="M3658">
        <v>57.299251961693102</v>
      </c>
      <c r="N3658">
        <v>0.36867921453597302</v>
      </c>
      <c r="O3658">
        <v>67.128169979437899</v>
      </c>
      <c r="P3658">
        <v>121.06060606060601</v>
      </c>
      <c r="Q3658">
        <v>5.2543213517094997E-2</v>
      </c>
    </row>
    <row r="3659" spans="1:17" hidden="1" x14ac:dyDescent="0.3">
      <c r="A3659" t="s">
        <v>7547</v>
      </c>
      <c r="B3659" t="s">
        <v>7548</v>
      </c>
      <c r="C3659" t="str">
        <f>IFERROR(VLOOKUP(Table1[[#This Row],[Ticker]],[1]!Table2[[Symbol]:[Industry]],2,FALSE),"-")</f>
        <v>-</v>
      </c>
      <c r="D3659" t="s">
        <v>1389</v>
      </c>
      <c r="E3659">
        <v>37.992240000000002</v>
      </c>
      <c r="F3659">
        <v>55.35</v>
      </c>
      <c r="G3659">
        <v>-58.084489196968399</v>
      </c>
      <c r="H3659">
        <v>-4.49849483465551</v>
      </c>
      <c r="I3659">
        <v>-28.837307625443898</v>
      </c>
      <c r="J3659">
        <v>-5.7948740757562699E-2</v>
      </c>
      <c r="K3659">
        <v>55.375319014498501</v>
      </c>
      <c r="M3659">
        <v>50.703915722600101</v>
      </c>
      <c r="N3659">
        <v>0.307147912243453</v>
      </c>
      <c r="O3659">
        <v>60.867208672086697</v>
      </c>
      <c r="P3659">
        <v>27.9768786127167</v>
      </c>
    </row>
    <row r="3660" spans="1:17" hidden="1" x14ac:dyDescent="0.3">
      <c r="A3660" t="s">
        <v>7549</v>
      </c>
      <c r="B3660" t="s">
        <v>7550</v>
      </c>
      <c r="C3660" t="str">
        <f>IFERROR(VLOOKUP(Table1[[#This Row],[Ticker]],[1]!Table2[[Symbol]:[Industry]],2,FALSE),"-")</f>
        <v>-</v>
      </c>
      <c r="D3660" t="s">
        <v>5322</v>
      </c>
      <c r="E3660">
        <v>37.955685600000002</v>
      </c>
      <c r="F3660">
        <v>143.4</v>
      </c>
      <c r="G3660">
        <v>-11.097990781979099</v>
      </c>
      <c r="H3660">
        <v>-1.7745273721108199</v>
      </c>
      <c r="I3660">
        <v>-8.0294111423649408</v>
      </c>
      <c r="J3660">
        <v>6.38956965973561</v>
      </c>
      <c r="K3660">
        <v>142.97734923536001</v>
      </c>
      <c r="M3660">
        <v>59.055824326140097</v>
      </c>
      <c r="N3660">
        <v>0.72782608695652096</v>
      </c>
      <c r="O3660">
        <v>18.654114365411399</v>
      </c>
      <c r="P3660">
        <v>28.956834532374099</v>
      </c>
    </row>
    <row r="3661" spans="1:17" hidden="1" x14ac:dyDescent="0.3">
      <c r="A3661" t="s">
        <v>7551</v>
      </c>
      <c r="B3661" t="s">
        <v>7552</v>
      </c>
      <c r="C3661" t="str">
        <f>IFERROR(VLOOKUP(Table1[[#This Row],[Ticker]],[1]!Table2[[Symbol]:[Industry]],2,FALSE),"-")</f>
        <v>-</v>
      </c>
      <c r="D3661" t="s">
        <v>127</v>
      </c>
      <c r="E3661">
        <v>37.810589719999903</v>
      </c>
      <c r="F3661">
        <v>4.3</v>
      </c>
      <c r="G3661">
        <v>23.715673814294099</v>
      </c>
      <c r="H3661">
        <v>13.7886745764306</v>
      </c>
      <c r="I3661">
        <v>-26.700943989080201</v>
      </c>
      <c r="J3661">
        <v>8.9239005316101991</v>
      </c>
      <c r="K3661">
        <v>3.6105413705452101</v>
      </c>
      <c r="L3661">
        <v>3.76043810885648</v>
      </c>
      <c r="M3661">
        <v>82.577340085930899</v>
      </c>
      <c r="N3661">
        <v>1.5002830685846</v>
      </c>
      <c r="O3661">
        <v>48.837209302325597</v>
      </c>
      <c r="P3661">
        <v>59.259259259259203</v>
      </c>
      <c r="Q3661">
        <v>0.125429646855232</v>
      </c>
    </row>
    <row r="3662" spans="1:17" hidden="1" x14ac:dyDescent="0.3">
      <c r="A3662" t="s">
        <v>7553</v>
      </c>
      <c r="B3662" t="s">
        <v>7554</v>
      </c>
      <c r="C3662" t="str">
        <f>IFERROR(VLOOKUP(Table1[[#This Row],[Ticker]],[1]!Table2[[Symbol]:[Industry]],2,FALSE),"-")</f>
        <v>-</v>
      </c>
      <c r="D3662" t="s">
        <v>124</v>
      </c>
      <c r="E3662">
        <v>37.762500000000003</v>
      </c>
      <c r="F3662">
        <v>2.65</v>
      </c>
      <c r="G3662">
        <v>32.264760422258398</v>
      </c>
      <c r="H3662">
        <v>12.9974404910253</v>
      </c>
      <c r="I3662">
        <v>14.702902164765799</v>
      </c>
      <c r="J3662">
        <v>21.964660721657701</v>
      </c>
      <c r="K3662">
        <v>2.46603103403169</v>
      </c>
      <c r="L3662">
        <v>2.2981905363608499</v>
      </c>
      <c r="M3662">
        <v>81.833754176490501</v>
      </c>
      <c r="N3662">
        <v>1.89699334482315</v>
      </c>
      <c r="O3662">
        <v>29.4339622641509</v>
      </c>
      <c r="P3662">
        <v>122.915708371665</v>
      </c>
      <c r="Q3662">
        <v>8.1735330100923001E-2</v>
      </c>
    </row>
    <row r="3663" spans="1:17" hidden="1" x14ac:dyDescent="0.3">
      <c r="A3663" t="s">
        <v>7555</v>
      </c>
      <c r="B3663" t="s">
        <v>7556</v>
      </c>
      <c r="C3663" t="str">
        <f>IFERROR(VLOOKUP(Table1[[#This Row],[Ticker]],[1]!Table2[[Symbol]:[Industry]],2,FALSE),"-")</f>
        <v>-</v>
      </c>
      <c r="D3663" t="s">
        <v>72</v>
      </c>
      <c r="E3663">
        <v>37.755267000000003</v>
      </c>
      <c r="F3663">
        <v>0.66</v>
      </c>
      <c r="G3663">
        <v>-35.838660740040297</v>
      </c>
      <c r="H3663">
        <v>-0.73646508837380298</v>
      </c>
      <c r="I3663">
        <v>-45.354005213569998</v>
      </c>
      <c r="J3663">
        <v>3.70884676816936</v>
      </c>
      <c r="K3663">
        <v>0.74994399085094399</v>
      </c>
      <c r="L3663">
        <v>0.92810364925928301</v>
      </c>
      <c r="M3663">
        <v>70.260119537918101</v>
      </c>
      <c r="N3663">
        <v>0.39144052561148202</v>
      </c>
      <c r="O3663">
        <v>174.24242424242399</v>
      </c>
      <c r="P3663">
        <v>15.789473684210501</v>
      </c>
      <c r="Q3663">
        <v>0.10970168802272599</v>
      </c>
    </row>
    <row r="3664" spans="1:17" hidden="1" x14ac:dyDescent="0.3">
      <c r="A3664" t="s">
        <v>7557</v>
      </c>
      <c r="B3664" t="s">
        <v>7558</v>
      </c>
      <c r="C3664" t="str">
        <f>IFERROR(VLOOKUP(Table1[[#This Row],[Ticker]],[1]!Table2[[Symbol]:[Industry]],2,FALSE),"-")</f>
        <v>-</v>
      </c>
      <c r="D3664" t="s">
        <v>21</v>
      </c>
      <c r="E3664">
        <v>37.698</v>
      </c>
      <c r="F3664">
        <v>128.75</v>
      </c>
      <c r="G3664">
        <v>-38.543698019545701</v>
      </c>
      <c r="H3664">
        <v>-8.3436079455166592</v>
      </c>
      <c r="I3664">
        <v>-31.726101221784599</v>
      </c>
      <c r="J3664">
        <v>5.5213983784088301</v>
      </c>
      <c r="K3664">
        <v>144.03883620237201</v>
      </c>
      <c r="L3664">
        <v>150.822198226506</v>
      </c>
      <c r="M3664">
        <v>42.032644444740797</v>
      </c>
      <c r="N3664">
        <v>0.70551724137931004</v>
      </c>
      <c r="O3664">
        <v>59.223300970873701</v>
      </c>
      <c r="P3664">
        <v>25.121477162293399</v>
      </c>
    </row>
    <row r="3665" spans="1:17" hidden="1" x14ac:dyDescent="0.3">
      <c r="A3665" t="s">
        <v>7559</v>
      </c>
      <c r="B3665" t="s">
        <v>7560</v>
      </c>
      <c r="C3665" t="str">
        <f>IFERROR(VLOOKUP(Table1[[#This Row],[Ticker]],[1]!Table2[[Symbol]:[Industry]],2,FALSE),"-")</f>
        <v>-</v>
      </c>
      <c r="D3665" t="s">
        <v>359</v>
      </c>
      <c r="E3665">
        <v>37.628694000000003</v>
      </c>
      <c r="F3665">
        <v>61.65</v>
      </c>
      <c r="G3665">
        <v>371.36375743798698</v>
      </c>
      <c r="H3665">
        <v>47.570698797789099</v>
      </c>
      <c r="I3665">
        <v>522.21151739094</v>
      </c>
      <c r="J3665">
        <v>6.9064483432543904</v>
      </c>
      <c r="K3665">
        <v>41.596449648593001</v>
      </c>
      <c r="L3665">
        <v>23.621572467670699</v>
      </c>
      <c r="M3665">
        <v>99.946536904713199</v>
      </c>
      <c r="N3665">
        <v>0.43158130870290301</v>
      </c>
      <c r="O3665">
        <v>0</v>
      </c>
      <c r="P3665">
        <v>620.21028037383098</v>
      </c>
      <c r="Q3665">
        <v>0.15962097414426499</v>
      </c>
    </row>
    <row r="3666" spans="1:17" hidden="1" x14ac:dyDescent="0.3">
      <c r="A3666" t="s">
        <v>7561</v>
      </c>
      <c r="B3666" t="s">
        <v>7562</v>
      </c>
      <c r="C3666" t="str">
        <f>IFERROR(VLOOKUP(Table1[[#This Row],[Ticker]],[1]!Table2[[Symbol]:[Industry]],2,FALSE),"-")</f>
        <v>-</v>
      </c>
      <c r="D3666" t="s">
        <v>306</v>
      </c>
      <c r="E3666">
        <v>37.375597800000001</v>
      </c>
      <c r="F3666">
        <v>84.06</v>
      </c>
      <c r="G3666">
        <v>52.883375677648203</v>
      </c>
      <c r="H3666">
        <v>-11.224773203917101</v>
      </c>
      <c r="I3666">
        <v>-20.982449717394498</v>
      </c>
      <c r="J3666">
        <v>2.8288467681693601</v>
      </c>
      <c r="K3666">
        <v>78.379123782957706</v>
      </c>
      <c r="L3666">
        <v>74.185841913239599</v>
      </c>
      <c r="M3666">
        <v>61.488884090780203</v>
      </c>
      <c r="N3666">
        <v>0.67200812207659599</v>
      </c>
      <c r="O3666">
        <v>35.712586247918097</v>
      </c>
      <c r="P3666">
        <v>91.917808219178099</v>
      </c>
      <c r="Q3666">
        <v>2.8714588329270999E-2</v>
      </c>
    </row>
    <row r="3667" spans="1:17" hidden="1" x14ac:dyDescent="0.3">
      <c r="A3667" t="s">
        <v>7563</v>
      </c>
      <c r="B3667" t="s">
        <v>7564</v>
      </c>
      <c r="C3667" t="str">
        <f>IFERROR(VLOOKUP(Table1[[#This Row],[Ticker]],[1]!Table2[[Symbol]:[Industry]],2,FALSE),"-")</f>
        <v>-</v>
      </c>
      <c r="D3667" t="s">
        <v>743</v>
      </c>
      <c r="E3667">
        <v>37.354653050000003</v>
      </c>
      <c r="F3667">
        <v>270.62</v>
      </c>
      <c r="G3667">
        <v>0.92276938146318299</v>
      </c>
      <c r="H3667">
        <v>-0.190098242062719</v>
      </c>
      <c r="I3667">
        <v>0.65249489841238995</v>
      </c>
      <c r="J3667">
        <v>-6.9419172924645098E-3</v>
      </c>
      <c r="K3667">
        <v>262.09817401436601</v>
      </c>
      <c r="L3667">
        <v>243.223492212574</v>
      </c>
      <c r="M3667">
        <v>62.782489239617902</v>
      </c>
      <c r="N3667">
        <v>1.0483289697893901</v>
      </c>
      <c r="O3667">
        <v>1.61850565368413</v>
      </c>
      <c r="P3667">
        <v>36.745831227892801</v>
      </c>
      <c r="Q3667">
        <v>1.5022786694405E-2</v>
      </c>
    </row>
    <row r="3668" spans="1:17" hidden="1" x14ac:dyDescent="0.3">
      <c r="A3668" t="s">
        <v>7565</v>
      </c>
      <c r="B3668" t="s">
        <v>7566</v>
      </c>
      <c r="C3668" t="str">
        <f>IFERROR(VLOOKUP(Table1[[#This Row],[Ticker]],[1]!Table2[[Symbol]:[Industry]],2,FALSE),"-")</f>
        <v>-</v>
      </c>
      <c r="D3668" t="s">
        <v>602</v>
      </c>
      <c r="E3668">
        <v>37.298739959999999</v>
      </c>
      <c r="F3668">
        <v>3.72</v>
      </c>
      <c r="G3668">
        <v>-49.161611590106197</v>
      </c>
      <c r="H3668">
        <v>-2.3322097692248498</v>
      </c>
      <c r="I3668">
        <v>-37.091187891519297</v>
      </c>
      <c r="J3668">
        <v>-0.47371453973253802</v>
      </c>
      <c r="K3668">
        <v>3.8085611924810299</v>
      </c>
      <c r="L3668">
        <v>4.41457768949798</v>
      </c>
      <c r="M3668">
        <v>60.501445358302099</v>
      </c>
      <c r="N3668">
        <v>0.93627175803185103</v>
      </c>
      <c r="O3668">
        <v>120.430107526881</v>
      </c>
      <c r="P3668">
        <v>4.7887323943662103</v>
      </c>
      <c r="Q3668">
        <v>0.119558029715698</v>
      </c>
    </row>
    <row r="3669" spans="1:17" hidden="1" x14ac:dyDescent="0.3">
      <c r="A3669" t="s">
        <v>7567</v>
      </c>
      <c r="B3669" t="s">
        <v>7568</v>
      </c>
      <c r="C3669" t="str">
        <f>IFERROR(VLOOKUP(Table1[[#This Row],[Ticker]],[1]!Table2[[Symbol]:[Industry]],2,FALSE),"-")</f>
        <v>-</v>
      </c>
      <c r="D3669" t="s">
        <v>577</v>
      </c>
      <c r="E3669">
        <v>37.246078625000003</v>
      </c>
      <c r="F3669">
        <v>15.05</v>
      </c>
      <c r="G3669">
        <v>-77.048737213274705</v>
      </c>
      <c r="H3669">
        <v>3.4014659461089498</v>
      </c>
      <c r="I3669">
        <v>-36.690842978979198</v>
      </c>
      <c r="J3669">
        <v>-0.62448656516397305</v>
      </c>
      <c r="K3669">
        <v>14.7373118063223</v>
      </c>
      <c r="L3669">
        <v>16.788398470298599</v>
      </c>
      <c r="M3669">
        <v>63.638754041766802</v>
      </c>
      <c r="N3669">
        <v>1.0809090909090899</v>
      </c>
      <c r="O3669">
        <v>99.335548172757399</v>
      </c>
      <c r="P3669">
        <v>13.5849056603773</v>
      </c>
    </row>
    <row r="3670" spans="1:17" hidden="1" x14ac:dyDescent="0.3">
      <c r="A3670" t="s">
        <v>7569</v>
      </c>
      <c r="B3670" t="s">
        <v>7570</v>
      </c>
      <c r="C3670" t="str">
        <f>IFERROR(VLOOKUP(Table1[[#This Row],[Ticker]],[1]!Table2[[Symbol]:[Industry]],2,FALSE),"-")</f>
        <v>-</v>
      </c>
      <c r="D3670" t="s">
        <v>2598</v>
      </c>
      <c r="E3670">
        <v>37.126987440999997</v>
      </c>
      <c r="F3670">
        <v>17.39</v>
      </c>
      <c r="G3670">
        <v>88.064044741612406</v>
      </c>
      <c r="H3670">
        <v>32.165286625259</v>
      </c>
      <c r="I3670">
        <v>97.831743662251398</v>
      </c>
      <c r="J3670">
        <v>13.5114783471167</v>
      </c>
      <c r="K3670">
        <v>13.4217708373448</v>
      </c>
      <c r="L3670">
        <v>10.3801900263335</v>
      </c>
      <c r="M3670">
        <v>83.192208494312496</v>
      </c>
      <c r="N3670">
        <v>0.48072837632776899</v>
      </c>
      <c r="O3670">
        <v>2.3001725129384498</v>
      </c>
      <c r="P3670">
        <v>153.86861313868599</v>
      </c>
    </row>
    <row r="3671" spans="1:17" hidden="1" x14ac:dyDescent="0.3">
      <c r="A3671" t="s">
        <v>7571</v>
      </c>
      <c r="B3671" t="s">
        <v>7572</v>
      </c>
      <c r="C3671" t="str">
        <f>IFERROR(VLOOKUP(Table1[[#This Row],[Ticker]],[1]!Table2[[Symbol]:[Industry]],2,FALSE),"-")</f>
        <v>-</v>
      </c>
      <c r="D3671" t="s">
        <v>139</v>
      </c>
      <c r="E3671">
        <v>37.1</v>
      </c>
      <c r="F3671">
        <v>100</v>
      </c>
      <c r="G3671">
        <v>-38.322573979102302</v>
      </c>
      <c r="H3671">
        <v>0.234408698033963</v>
      </c>
      <c r="I3671">
        <v>-35.151506222503997</v>
      </c>
      <c r="J3671">
        <v>8.1825309786956701</v>
      </c>
      <c r="K3671">
        <v>98.663724686673902</v>
      </c>
      <c r="L3671">
        <v>77.020129316735407</v>
      </c>
      <c r="M3671">
        <v>52.300311648503801</v>
      </c>
      <c r="N3671">
        <v>0.854006525058434</v>
      </c>
      <c r="O3671">
        <v>33.85</v>
      </c>
      <c r="P3671">
        <v>29.115558424790098</v>
      </c>
      <c r="Q3671">
        <v>0.10003918265697399</v>
      </c>
    </row>
    <row r="3672" spans="1:17" hidden="1" x14ac:dyDescent="0.3">
      <c r="A3672" t="s">
        <v>7573</v>
      </c>
      <c r="B3672" t="s">
        <v>7574</v>
      </c>
      <c r="C3672" t="str">
        <f>IFERROR(VLOOKUP(Table1[[#This Row],[Ticker]],[1]!Table2[[Symbol]:[Industry]],2,FALSE),"-")</f>
        <v>-</v>
      </c>
      <c r="D3672" t="s">
        <v>1190</v>
      </c>
      <c r="E3672">
        <v>37.015770000000003</v>
      </c>
      <c r="F3672">
        <v>15.09</v>
      </c>
      <c r="G3672">
        <v>30.068914863029899</v>
      </c>
      <c r="H3672">
        <v>5.8692973852734101</v>
      </c>
      <c r="I3672">
        <v>56.659325371188999</v>
      </c>
      <c r="J3672">
        <v>-13.0934788132259</v>
      </c>
      <c r="K3672">
        <v>13.655202459178399</v>
      </c>
      <c r="L3672">
        <v>10.7591445433851</v>
      </c>
      <c r="M3672">
        <v>44.874168536802301</v>
      </c>
      <c r="N3672">
        <v>0.48307581122835802</v>
      </c>
      <c r="O3672">
        <v>15.970841616964799</v>
      </c>
      <c r="P3672">
        <v>144.729240744441</v>
      </c>
      <c r="Q3672">
        <v>6.9235952811300003E-2</v>
      </c>
    </row>
    <row r="3673" spans="1:17" hidden="1" x14ac:dyDescent="0.3">
      <c r="A3673" t="s">
        <v>7575</v>
      </c>
      <c r="B3673" t="s">
        <v>7576</v>
      </c>
      <c r="C3673" t="str">
        <f>IFERROR(VLOOKUP(Table1[[#This Row],[Ticker]],[1]!Table2[[Symbol]:[Industry]],2,FALSE),"-")</f>
        <v>-</v>
      </c>
      <c r="D3673" t="s">
        <v>412</v>
      </c>
      <c r="E3673">
        <v>36.937234500000002</v>
      </c>
      <c r="F3673">
        <v>70.89</v>
      </c>
      <c r="G3673">
        <v>-45.783174111973103</v>
      </c>
      <c r="H3673">
        <v>0.54943289705269405</v>
      </c>
      <c r="I3673">
        <v>-6.6258280231966804</v>
      </c>
      <c r="J3673">
        <v>0.70884676816936298</v>
      </c>
      <c r="K3673">
        <v>67.3548899495092</v>
      </c>
      <c r="L3673">
        <v>65.521061413722506</v>
      </c>
      <c r="M3673">
        <v>74.134278388135201</v>
      </c>
      <c r="N3673">
        <v>0.12689524183777001</v>
      </c>
      <c r="O3673">
        <v>33.164056989702303</v>
      </c>
      <c r="P3673">
        <v>35.286259541984698</v>
      </c>
    </row>
    <row r="3674" spans="1:17" hidden="1" x14ac:dyDescent="0.3">
      <c r="A3674" t="s">
        <v>7577</v>
      </c>
      <c r="B3674" t="s">
        <v>7578</v>
      </c>
      <c r="C3674" t="str">
        <f>IFERROR(VLOOKUP(Table1[[#This Row],[Ticker]],[1]!Table2[[Symbol]:[Industry]],2,FALSE),"-")</f>
        <v>-</v>
      </c>
      <c r="D3674" t="s">
        <v>2205</v>
      </c>
      <c r="E3674">
        <v>36.865102499999999</v>
      </c>
      <c r="F3674">
        <v>197</v>
      </c>
      <c r="G3674">
        <v>-46.908386336081698</v>
      </c>
      <c r="H3674">
        <v>7.8507925293547203</v>
      </c>
      <c r="I3674">
        <v>-0.45023173836802499</v>
      </c>
      <c r="J3674">
        <v>2.4125504718730602</v>
      </c>
      <c r="K3674">
        <v>166.625693005356</v>
      </c>
      <c r="M3674">
        <v>78.628503130910204</v>
      </c>
      <c r="N3674">
        <v>1.71629072681704</v>
      </c>
      <c r="O3674">
        <v>29.441624365482198</v>
      </c>
      <c r="P3674">
        <v>61.475409836065502</v>
      </c>
    </row>
    <row r="3675" spans="1:17" hidden="1" x14ac:dyDescent="0.3">
      <c r="A3675" t="s">
        <v>7579</v>
      </c>
      <c r="B3675" t="s">
        <v>7580</v>
      </c>
      <c r="C3675" t="str">
        <f>IFERROR(VLOOKUP(Table1[[#This Row],[Ticker]],[1]!Table2[[Symbol]:[Industry]],2,FALSE),"-")</f>
        <v>-</v>
      </c>
      <c r="D3675" t="s">
        <v>431</v>
      </c>
      <c r="E3675">
        <v>36.848591999999996</v>
      </c>
      <c r="F3675">
        <v>2.4</v>
      </c>
      <c r="G3675">
        <v>7.2871023857227204</v>
      </c>
      <c r="H3675">
        <v>-7.79528861778555</v>
      </c>
      <c r="I3675">
        <v>-20.393251681387898</v>
      </c>
      <c r="J3675">
        <v>-1.71132129905751</v>
      </c>
      <c r="K3675">
        <v>2.4485548112189801</v>
      </c>
      <c r="L3675">
        <v>2.4085871519630002</v>
      </c>
      <c r="M3675">
        <v>48.686868627780001</v>
      </c>
      <c r="N3675">
        <v>0.634157630216866</v>
      </c>
      <c r="O3675">
        <v>52.0833333333333</v>
      </c>
      <c r="P3675">
        <v>45.454545454545404</v>
      </c>
      <c r="Q3675">
        <v>5.0298403982814002E-2</v>
      </c>
    </row>
    <row r="3676" spans="1:17" hidden="1" x14ac:dyDescent="0.3">
      <c r="A3676" t="s">
        <v>7581</v>
      </c>
      <c r="B3676" t="s">
        <v>7582</v>
      </c>
      <c r="C3676" t="str">
        <f>IFERROR(VLOOKUP(Table1[[#This Row],[Ticker]],[1]!Table2[[Symbol]:[Industry]],2,FALSE),"-")</f>
        <v>-</v>
      </c>
      <c r="D3676" t="s">
        <v>743</v>
      </c>
      <c r="E3676">
        <v>36.765885388999997</v>
      </c>
      <c r="F3676">
        <v>264.10000000000002</v>
      </c>
      <c r="G3676">
        <v>38.360805752419701</v>
      </c>
      <c r="H3676">
        <v>-2.0685581116296099</v>
      </c>
      <c r="I3676">
        <v>12.4767979769828</v>
      </c>
      <c r="J3676">
        <v>0.41565867366183901</v>
      </c>
      <c r="K3676">
        <v>256.66174388590099</v>
      </c>
      <c r="L3676">
        <v>223.94557440549701</v>
      </c>
      <c r="M3676">
        <v>30.790198502182001</v>
      </c>
      <c r="N3676">
        <v>0.89403903356631997</v>
      </c>
      <c r="O3676">
        <v>4.8845134418780498</v>
      </c>
      <c r="P3676">
        <v>68.926698221824196</v>
      </c>
    </row>
    <row r="3677" spans="1:17" hidden="1" x14ac:dyDescent="0.3">
      <c r="A3677" t="s">
        <v>7583</v>
      </c>
      <c r="B3677" t="s">
        <v>7584</v>
      </c>
      <c r="C3677" t="str">
        <f>IFERROR(VLOOKUP(Table1[[#This Row],[Ticker]],[1]!Table2[[Symbol]:[Industry]],2,FALSE),"-")</f>
        <v>-</v>
      </c>
      <c r="D3677" t="s">
        <v>51</v>
      </c>
      <c r="E3677">
        <v>36.47</v>
      </c>
      <c r="F3677">
        <v>36.47</v>
      </c>
      <c r="G3677">
        <v>-27.123360390937201</v>
      </c>
      <c r="H3677">
        <v>-4.0837454231018304</v>
      </c>
      <c r="I3677">
        <v>-20.4885546085493</v>
      </c>
      <c r="J3677">
        <v>11.083428707968601</v>
      </c>
      <c r="K3677">
        <v>36.984270765025002</v>
      </c>
      <c r="L3677">
        <v>37.5448544014926</v>
      </c>
      <c r="M3677">
        <v>59.598314046596897</v>
      </c>
      <c r="N3677">
        <v>0.81039016602671199</v>
      </c>
      <c r="O3677">
        <v>68.631752125034197</v>
      </c>
      <c r="P3677">
        <v>21.324018629407799</v>
      </c>
      <c r="Q3677">
        <v>2.9963321886272001E-2</v>
      </c>
    </row>
    <row r="3678" spans="1:17" hidden="1" x14ac:dyDescent="0.3">
      <c r="A3678" t="s">
        <v>7585</v>
      </c>
      <c r="B3678" t="s">
        <v>7586</v>
      </c>
      <c r="C3678" t="str">
        <f>IFERROR(VLOOKUP(Table1[[#This Row],[Ticker]],[1]!Table2[[Symbol]:[Industry]],2,FALSE),"-")</f>
        <v>-</v>
      </c>
      <c r="D3678" t="s">
        <v>971</v>
      </c>
      <c r="E3678">
        <v>36.390248800000002</v>
      </c>
      <c r="F3678">
        <v>1.78</v>
      </c>
      <c r="G3678">
        <v>7.7382302052716003</v>
      </c>
      <c r="H3678">
        <v>7.1903641799188804</v>
      </c>
      <c r="I3678">
        <v>5.1798507129064699</v>
      </c>
      <c r="J3678">
        <v>7.2978038233840898</v>
      </c>
      <c r="K3678">
        <v>1.61523506005817</v>
      </c>
      <c r="L3678">
        <v>1.5953056864428701</v>
      </c>
      <c r="M3678">
        <v>74.6332019443185</v>
      </c>
      <c r="N3678">
        <v>1.3306802695145901</v>
      </c>
      <c r="O3678">
        <v>11.2359550561797</v>
      </c>
      <c r="P3678">
        <v>61.818181818181799</v>
      </c>
      <c r="Q3678">
        <v>-6.9253183113650002E-2</v>
      </c>
    </row>
    <row r="3679" spans="1:17" hidden="1" x14ac:dyDescent="0.3">
      <c r="A3679" t="s">
        <v>7587</v>
      </c>
      <c r="B3679" t="s">
        <v>7588</v>
      </c>
      <c r="C3679" t="str">
        <f>IFERROR(VLOOKUP(Table1[[#This Row],[Ticker]],[1]!Table2[[Symbol]:[Industry]],2,FALSE),"-")</f>
        <v>-</v>
      </c>
      <c r="D3679" t="s">
        <v>412</v>
      </c>
      <c r="E3679">
        <v>36.031500000000001</v>
      </c>
      <c r="F3679">
        <v>22.95</v>
      </c>
      <c r="G3679">
        <v>257.15942230863197</v>
      </c>
      <c r="H3679">
        <v>-9.8424941944029101</v>
      </c>
      <c r="I3679">
        <v>112.962772825079</v>
      </c>
      <c r="J3679">
        <v>3.2021546075574898</v>
      </c>
      <c r="K3679">
        <v>20.323859492639102</v>
      </c>
      <c r="L3679">
        <v>13.842365256515601</v>
      </c>
      <c r="M3679">
        <v>54.008161144329797</v>
      </c>
      <c r="N3679">
        <v>1.1159870302122299</v>
      </c>
      <c r="O3679">
        <v>34.7712418300653</v>
      </c>
      <c r="P3679">
        <v>329.77528089887602</v>
      </c>
      <c r="Q3679">
        <v>0.104704473214525</v>
      </c>
    </row>
    <row r="3680" spans="1:17" hidden="1" x14ac:dyDescent="0.3">
      <c r="A3680" t="s">
        <v>7589</v>
      </c>
      <c r="B3680" t="s">
        <v>7590</v>
      </c>
      <c r="C3680" t="str">
        <f>IFERROR(VLOOKUP(Table1[[#This Row],[Ticker]],[1]!Table2[[Symbol]:[Industry]],2,FALSE),"-")</f>
        <v>-</v>
      </c>
      <c r="D3680" t="s">
        <v>1539</v>
      </c>
      <c r="E3680">
        <v>36.011414330000001</v>
      </c>
      <c r="F3680">
        <v>0.85</v>
      </c>
      <c r="G3680">
        <v>-31.018545454808802</v>
      </c>
      <c r="H3680">
        <v>-5.1809095328182497</v>
      </c>
      <c r="I3680">
        <v>-37.479705051027103</v>
      </c>
      <c r="J3680">
        <v>-1.29115323183063</v>
      </c>
      <c r="K3680">
        <v>0.87652566487352901</v>
      </c>
      <c r="L3680">
        <v>0.92172756271974998</v>
      </c>
      <c r="M3680">
        <v>34.990538349563401</v>
      </c>
      <c r="N3680">
        <v>0.87525407911660202</v>
      </c>
      <c r="O3680">
        <v>58.823529411764703</v>
      </c>
      <c r="P3680">
        <v>6.25</v>
      </c>
      <c r="Q3680">
        <v>9.4804854300700007E-3</v>
      </c>
    </row>
    <row r="3681" spans="1:17" hidden="1" x14ac:dyDescent="0.3">
      <c r="A3681" t="s">
        <v>7591</v>
      </c>
      <c r="B3681" t="s">
        <v>7592</v>
      </c>
      <c r="C3681" t="str">
        <f>IFERROR(VLOOKUP(Table1[[#This Row],[Ticker]],[1]!Table2[[Symbol]:[Industry]],2,FALSE),"-")</f>
        <v>-</v>
      </c>
      <c r="D3681" t="s">
        <v>1366</v>
      </c>
      <c r="E3681">
        <v>36.007960750000002</v>
      </c>
      <c r="F3681">
        <v>31.75</v>
      </c>
      <c r="G3681">
        <v>-71.330409135014506</v>
      </c>
      <c r="H3681">
        <v>-15.8232474648758</v>
      </c>
      <c r="I3681">
        <v>-44.200404614754497</v>
      </c>
      <c r="J3681">
        <v>-1.7606367999057499</v>
      </c>
      <c r="K3681">
        <v>33.548687616037498</v>
      </c>
      <c r="M3681">
        <v>40.431495784166501</v>
      </c>
      <c r="N3681">
        <v>0.97070707070706996</v>
      </c>
      <c r="O3681">
        <v>85.1968503937007</v>
      </c>
      <c r="P3681">
        <v>8.5470085470085309</v>
      </c>
    </row>
    <row r="3682" spans="1:17" hidden="1" x14ac:dyDescent="0.3">
      <c r="A3682" t="s">
        <v>7593</v>
      </c>
      <c r="B3682" t="s">
        <v>7594</v>
      </c>
      <c r="C3682" t="str">
        <f>IFERROR(VLOOKUP(Table1[[#This Row],[Ticker]],[1]!Table2[[Symbol]:[Industry]],2,FALSE),"-")</f>
        <v>-</v>
      </c>
      <c r="D3682" t="s">
        <v>785</v>
      </c>
      <c r="E3682">
        <v>35.936864999999997</v>
      </c>
      <c r="F3682">
        <v>40.049999999999997</v>
      </c>
      <c r="G3682">
        <v>93.887262002642103</v>
      </c>
      <c r="H3682">
        <v>-3.99733465359119</v>
      </c>
      <c r="I3682">
        <v>47.499056010919702</v>
      </c>
      <c r="J3682">
        <v>-5.9340103746877801</v>
      </c>
      <c r="K3682">
        <v>37.210845694954997</v>
      </c>
      <c r="L3682">
        <v>28.7609091909301</v>
      </c>
      <c r="M3682">
        <v>47.144769863110199</v>
      </c>
      <c r="N3682">
        <v>1.6536144578313201</v>
      </c>
      <c r="O3682">
        <v>12.3595505617977</v>
      </c>
      <c r="P3682">
        <v>162.62295081967201</v>
      </c>
    </row>
    <row r="3683" spans="1:17" hidden="1" x14ac:dyDescent="0.3">
      <c r="A3683" t="s">
        <v>7595</v>
      </c>
      <c r="B3683" t="s">
        <v>7596</v>
      </c>
      <c r="C3683" t="str">
        <f>IFERROR(VLOOKUP(Table1[[#This Row],[Ticker]],[1]!Table2[[Symbol]:[Industry]],2,FALSE),"-")</f>
        <v>-</v>
      </c>
      <c r="D3683" t="s">
        <v>412</v>
      </c>
      <c r="E3683">
        <v>35.922319125000001</v>
      </c>
      <c r="F3683">
        <v>116.85</v>
      </c>
      <c r="G3683">
        <v>-29.855754757134399</v>
      </c>
      <c r="H3683">
        <v>-32.3682402532719</v>
      </c>
      <c r="I3683">
        <v>100.52898301821899</v>
      </c>
      <c r="J3683">
        <v>-8.9596272829537895</v>
      </c>
      <c r="K3683">
        <v>100.542694502114</v>
      </c>
      <c r="M3683">
        <v>10.7055775050282</v>
      </c>
      <c r="N3683">
        <v>6.5613794155794603E-2</v>
      </c>
      <c r="O3683">
        <v>55.241762943945197</v>
      </c>
    </row>
    <row r="3684" spans="1:17" hidden="1" x14ac:dyDescent="0.3">
      <c r="A3684" t="s">
        <v>7597</v>
      </c>
      <c r="B3684" t="s">
        <v>7598</v>
      </c>
      <c r="C3684" t="str">
        <f>IFERROR(VLOOKUP(Table1[[#This Row],[Ticker]],[1]!Table2[[Symbol]:[Industry]],2,FALSE),"-")</f>
        <v>-</v>
      </c>
      <c r="D3684" t="s">
        <v>412</v>
      </c>
      <c r="E3684">
        <v>35.8868218</v>
      </c>
      <c r="F3684">
        <v>59.69</v>
      </c>
      <c r="G3684">
        <v>144.83361477807</v>
      </c>
      <c r="H3684">
        <v>4.7232038091253097</v>
      </c>
      <c r="I3684">
        <v>37.575994580909601</v>
      </c>
      <c r="J3684">
        <v>11.689978843641001</v>
      </c>
      <c r="K3684">
        <v>51.239069040416098</v>
      </c>
      <c r="L3684">
        <v>38.998444181551697</v>
      </c>
      <c r="M3684">
        <v>74.888097850380603</v>
      </c>
      <c r="N3684">
        <v>0.50232077839993505</v>
      </c>
      <c r="O3684">
        <v>13.9219299715195</v>
      </c>
      <c r="P3684">
        <v>184.23809523809501</v>
      </c>
      <c r="Q3684">
        <v>9.3802868784744003E-2</v>
      </c>
    </row>
    <row r="3685" spans="1:17" hidden="1" x14ac:dyDescent="0.3">
      <c r="A3685" t="s">
        <v>7599</v>
      </c>
      <c r="B3685" t="s">
        <v>7600</v>
      </c>
      <c r="C3685" t="str">
        <f>IFERROR(VLOOKUP(Table1[[#This Row],[Ticker]],[1]!Table2[[Symbol]:[Industry]],2,FALSE),"-")</f>
        <v>-</v>
      </c>
      <c r="D3685" t="s">
        <v>412</v>
      </c>
      <c r="E3685">
        <v>35.846640000000001</v>
      </c>
      <c r="F3685">
        <v>0.9</v>
      </c>
      <c r="G3685">
        <v>-14.471139372519</v>
      </c>
      <c r="H3685">
        <v>0.37464602273730802</v>
      </c>
      <c r="I3685">
        <v>-24.4656498714332</v>
      </c>
      <c r="J3685">
        <v>-3.4416908662392398</v>
      </c>
      <c r="K3685">
        <v>0.92219776756214999</v>
      </c>
      <c r="L3685">
        <v>0.93272906439009495</v>
      </c>
      <c r="M3685">
        <v>46.080054773941001</v>
      </c>
      <c r="N3685">
        <v>1.5398771448657</v>
      </c>
      <c r="O3685">
        <v>36.6666666666666</v>
      </c>
      <c r="P3685">
        <v>21.6216216216216</v>
      </c>
      <c r="Q3685">
        <v>0.110103558002833</v>
      </c>
    </row>
    <row r="3686" spans="1:17" hidden="1" x14ac:dyDescent="0.3">
      <c r="A3686" t="s">
        <v>7601</v>
      </c>
      <c r="B3686" t="s">
        <v>7602</v>
      </c>
      <c r="C3686" t="str">
        <f>IFERROR(VLOOKUP(Table1[[#This Row],[Ticker]],[1]!Table2[[Symbol]:[Industry]],2,FALSE),"-")</f>
        <v>-</v>
      </c>
      <c r="D3686" t="s">
        <v>412</v>
      </c>
      <c r="E3686">
        <v>35.819783999999999</v>
      </c>
      <c r="F3686">
        <v>0.98</v>
      </c>
      <c r="G3686">
        <v>20.9134760120963</v>
      </c>
      <c r="H3686">
        <v>2.4550242733283199</v>
      </c>
      <c r="I3686">
        <v>-25.975280272266101</v>
      </c>
      <c r="J3686">
        <v>3.0099220369865498</v>
      </c>
      <c r="K3686">
        <v>0.95357163170374304</v>
      </c>
      <c r="L3686">
        <v>0.96051382941077901</v>
      </c>
      <c r="M3686">
        <v>79.799995731182506</v>
      </c>
      <c r="N3686">
        <v>0.83049142513288499</v>
      </c>
      <c r="O3686">
        <v>34.6938775510204</v>
      </c>
      <c r="P3686">
        <v>66.1016949152542</v>
      </c>
      <c r="Q3686">
        <v>6.3744686839517006E-2</v>
      </c>
    </row>
    <row r="3687" spans="1:17" hidden="1" x14ac:dyDescent="0.3">
      <c r="A3687" t="s">
        <v>7603</v>
      </c>
      <c r="B3687" t="s">
        <v>7604</v>
      </c>
      <c r="C3687" t="str">
        <f>IFERROR(VLOOKUP(Table1[[#This Row],[Ticker]],[1]!Table2[[Symbol]:[Industry]],2,FALSE),"-")</f>
        <v>-</v>
      </c>
      <c r="D3687" t="s">
        <v>248</v>
      </c>
      <c r="E3687">
        <v>35.701298999999999</v>
      </c>
      <c r="F3687">
        <v>28.3</v>
      </c>
      <c r="G3687">
        <v>36.614833478159703</v>
      </c>
      <c r="H3687">
        <v>8.6989564120128993</v>
      </c>
      <c r="I3687">
        <v>15.3533546534536</v>
      </c>
      <c r="J3687">
        <v>-6.9578198984973003</v>
      </c>
      <c r="K3687">
        <v>26.306656420764401</v>
      </c>
      <c r="L3687">
        <v>22.0124705016615</v>
      </c>
      <c r="M3687">
        <v>51.096371613662697</v>
      </c>
      <c r="N3687">
        <v>0.74906464936732098</v>
      </c>
      <c r="O3687">
        <v>11.3427561837455</v>
      </c>
      <c r="P3687">
        <v>100.709219858156</v>
      </c>
      <c r="Q3687">
        <v>0.107093422113717</v>
      </c>
    </row>
    <row r="3688" spans="1:17" hidden="1" x14ac:dyDescent="0.3">
      <c r="A3688" t="s">
        <v>7605</v>
      </c>
      <c r="B3688" t="s">
        <v>7606</v>
      </c>
      <c r="C3688" t="str">
        <f>IFERROR(VLOOKUP(Table1[[#This Row],[Ticker]],[1]!Table2[[Symbol]:[Industry]],2,FALSE),"-")</f>
        <v>-</v>
      </c>
      <c r="D3688" t="s">
        <v>3532</v>
      </c>
      <c r="E3688">
        <v>35.666400000000003</v>
      </c>
      <c r="F3688">
        <v>40.53</v>
      </c>
      <c r="G3688">
        <v>413.44183237423198</v>
      </c>
      <c r="H3688">
        <v>47.381313517664204</v>
      </c>
      <c r="I3688">
        <v>334.65004938840298</v>
      </c>
      <c r="J3688">
        <v>6.8743339755727302</v>
      </c>
      <c r="K3688">
        <v>26.158521387287202</v>
      </c>
      <c r="L3688">
        <v>12.994864279897101</v>
      </c>
      <c r="M3688">
        <v>100</v>
      </c>
      <c r="N3688">
        <v>1.67690225268214</v>
      </c>
      <c r="O3688">
        <v>0</v>
      </c>
      <c r="P3688">
        <v>443.29758713136698</v>
      </c>
      <c r="Q3688">
        <v>0.21804194279815101</v>
      </c>
    </row>
    <row r="3689" spans="1:17" hidden="1" x14ac:dyDescent="0.3">
      <c r="A3689" t="s">
        <v>7607</v>
      </c>
      <c r="B3689" t="s">
        <v>7608</v>
      </c>
      <c r="C3689" t="str">
        <f>IFERROR(VLOOKUP(Table1[[#This Row],[Ticker]],[1]!Table2[[Symbol]:[Industry]],2,FALSE),"-")</f>
        <v>-</v>
      </c>
      <c r="D3689" t="s">
        <v>632</v>
      </c>
      <c r="E3689">
        <v>35.611559200000002</v>
      </c>
      <c r="F3689">
        <v>34</v>
      </c>
      <c r="G3689">
        <v>-21.9877344525658</v>
      </c>
      <c r="H3689">
        <v>-3.2835304261367999</v>
      </c>
      <c r="I3689">
        <v>-30.276701564837801</v>
      </c>
      <c r="J3689">
        <v>-18.076023208189898</v>
      </c>
      <c r="K3689">
        <v>38.0479519812042</v>
      </c>
      <c r="L3689">
        <v>37.455623899304399</v>
      </c>
      <c r="M3689">
        <v>18.921608099306098</v>
      </c>
      <c r="N3689">
        <v>2.8777941900541602</v>
      </c>
      <c r="O3689">
        <v>62.647058823529399</v>
      </c>
      <c r="P3689">
        <v>10.0679831660731</v>
      </c>
    </row>
    <row r="3690" spans="1:17" hidden="1" x14ac:dyDescent="0.3">
      <c r="A3690" t="s">
        <v>7609</v>
      </c>
      <c r="B3690" t="s">
        <v>7610</v>
      </c>
      <c r="C3690" t="str">
        <f>IFERROR(VLOOKUP(Table1[[#This Row],[Ticker]],[1]!Table2[[Symbol]:[Industry]],2,FALSE),"-")</f>
        <v>-</v>
      </c>
      <c r="D3690" t="s">
        <v>139</v>
      </c>
      <c r="E3690">
        <v>35.550800000000002</v>
      </c>
      <c r="F3690">
        <v>286.7</v>
      </c>
      <c r="G3690">
        <v>601.89513855578002</v>
      </c>
      <c r="H3690">
        <v>94.166932646469604</v>
      </c>
      <c r="I3690">
        <v>116.659056010919</v>
      </c>
      <c r="J3690">
        <v>4.4944189974226596</v>
      </c>
      <c r="K3690">
        <v>187.92861285094801</v>
      </c>
      <c r="L3690">
        <v>126.153526834038</v>
      </c>
      <c r="M3690">
        <v>76.659040822087604</v>
      </c>
      <c r="N3690">
        <v>3.5895056614194898</v>
      </c>
      <c r="O3690">
        <v>8.3362399720962692</v>
      </c>
      <c r="P3690">
        <v>631.75089331291395</v>
      </c>
    </row>
    <row r="3691" spans="1:17" hidden="1" x14ac:dyDescent="0.3">
      <c r="A3691" t="s">
        <v>7611</v>
      </c>
      <c r="B3691" t="s">
        <v>7612</v>
      </c>
      <c r="C3691" t="str">
        <f>IFERROR(VLOOKUP(Table1[[#This Row],[Ticker]],[1]!Table2[[Symbol]:[Industry]],2,FALSE),"-")</f>
        <v>-</v>
      </c>
      <c r="D3691" t="s">
        <v>1187</v>
      </c>
      <c r="E3691">
        <v>35.398479999999999</v>
      </c>
      <c r="F3691">
        <v>87.62</v>
      </c>
      <c r="G3691">
        <v>38.676655321726898</v>
      </c>
      <c r="H3691">
        <v>32.739866272572897</v>
      </c>
      <c r="I3691">
        <v>33.113667427128703</v>
      </c>
      <c r="J3691">
        <v>-0.58802823183062602</v>
      </c>
      <c r="K3691">
        <v>78.239739503477196</v>
      </c>
      <c r="L3691">
        <v>65.504510897706595</v>
      </c>
      <c r="M3691">
        <v>45.888485238642801</v>
      </c>
      <c r="N3691">
        <v>3.0350695130912899</v>
      </c>
      <c r="O3691">
        <v>43.802784752339598</v>
      </c>
      <c r="P3691">
        <v>80.622552051123407</v>
      </c>
      <c r="Q3691">
        <v>7.4749055284762E-2</v>
      </c>
    </row>
    <row r="3692" spans="1:17" hidden="1" x14ac:dyDescent="0.3">
      <c r="A3692" t="s">
        <v>7613</v>
      </c>
      <c r="B3692" t="s">
        <v>7614</v>
      </c>
      <c r="C3692" t="str">
        <f>IFERROR(VLOOKUP(Table1[[#This Row],[Ticker]],[1]!Table2[[Symbol]:[Industry]],2,FALSE),"-")</f>
        <v>-</v>
      </c>
      <c r="D3692" t="s">
        <v>1357</v>
      </c>
      <c r="E3692">
        <v>35.335546641000001</v>
      </c>
      <c r="F3692">
        <v>999.99</v>
      </c>
      <c r="G3692">
        <v>-29.855754757134399</v>
      </c>
      <c r="H3692">
        <v>-0.73746508837380198</v>
      </c>
      <c r="I3692">
        <v>-12.7009439890802</v>
      </c>
      <c r="J3692">
        <v>-1.29115323183063</v>
      </c>
      <c r="K3692">
        <v>999.99312550575496</v>
      </c>
      <c r="L3692">
        <v>999.99289046045305</v>
      </c>
      <c r="M3692">
        <v>45.349584451913898</v>
      </c>
      <c r="N3692">
        <v>0.99081570343854897</v>
      </c>
      <c r="O3692">
        <v>4.5010450104500999</v>
      </c>
      <c r="P3692">
        <v>0.88171500630516098</v>
      </c>
      <c r="Q3692">
        <v>-0.10191173764686701</v>
      </c>
    </row>
    <row r="3693" spans="1:17" hidden="1" x14ac:dyDescent="0.3">
      <c r="A3693" t="s">
        <v>7615</v>
      </c>
      <c r="B3693" t="s">
        <v>7616</v>
      </c>
      <c r="C3693" t="str">
        <f>IFERROR(VLOOKUP(Table1[[#This Row],[Ticker]],[1]!Table2[[Symbol]:[Industry]],2,FALSE),"-")</f>
        <v>-</v>
      </c>
      <c r="D3693" t="s">
        <v>139</v>
      </c>
      <c r="E3693">
        <v>35.300699999999999</v>
      </c>
      <c r="F3693">
        <v>30.5</v>
      </c>
      <c r="G3693">
        <v>-38.126431448863698</v>
      </c>
      <c r="I3693">
        <v>-16.7889943035456</v>
      </c>
      <c r="M3693">
        <v>0</v>
      </c>
      <c r="N3693">
        <v>1</v>
      </c>
      <c r="O3693">
        <v>9.01639344262294</v>
      </c>
      <c r="P3693">
        <v>0</v>
      </c>
    </row>
    <row r="3694" spans="1:17" hidden="1" x14ac:dyDescent="0.3">
      <c r="A3694" t="s">
        <v>7617</v>
      </c>
      <c r="B3694" t="s">
        <v>7618</v>
      </c>
      <c r="C3694" t="str">
        <f>IFERROR(VLOOKUP(Table1[[#This Row],[Ticker]],[1]!Table2[[Symbol]:[Industry]],2,FALSE),"-")</f>
        <v>-</v>
      </c>
      <c r="D3694" t="s">
        <v>473</v>
      </c>
      <c r="E3694">
        <v>35.288068932000002</v>
      </c>
      <c r="F3694">
        <v>5.24</v>
      </c>
      <c r="G3694">
        <v>-59.989088090467703</v>
      </c>
      <c r="H3694">
        <v>-9.9237442403172693</v>
      </c>
      <c r="I3694">
        <v>-49.946452971116202</v>
      </c>
      <c r="J3694">
        <v>-3.38639132706873</v>
      </c>
      <c r="K3694">
        <v>5.9128435629324603</v>
      </c>
      <c r="L3694">
        <v>8.4830532728769406</v>
      </c>
      <c r="M3694">
        <v>41.685370989890899</v>
      </c>
      <c r="N3694">
        <v>0.25878606508824598</v>
      </c>
      <c r="O3694">
        <v>109.923664122137</v>
      </c>
      <c r="P3694">
        <v>4.8</v>
      </c>
      <c r="Q3694">
        <v>-0.222726920718095</v>
      </c>
    </row>
    <row r="3695" spans="1:17" hidden="1" x14ac:dyDescent="0.3">
      <c r="A3695" t="s">
        <v>7619</v>
      </c>
      <c r="B3695" t="s">
        <v>7620</v>
      </c>
      <c r="C3695" t="str">
        <f>IFERROR(VLOOKUP(Table1[[#This Row],[Ticker]],[1]!Table2[[Symbol]:[Industry]],2,FALSE),"-")</f>
        <v>-</v>
      </c>
      <c r="E3695">
        <v>35.271971999999998</v>
      </c>
      <c r="F3695">
        <v>5.52</v>
      </c>
      <c r="G3695">
        <v>-44.932677834057401</v>
      </c>
      <c r="H3695">
        <v>-1.9887012243308699</v>
      </c>
      <c r="I3695">
        <v>-53.2181853683906</v>
      </c>
      <c r="J3695">
        <v>-7.2536745265495499</v>
      </c>
      <c r="K3695">
        <v>6.0626225471467396</v>
      </c>
      <c r="L3695">
        <v>5.5192161678112104</v>
      </c>
      <c r="M3695">
        <v>35.541385514422501</v>
      </c>
      <c r="N3695">
        <v>1.42540292329421</v>
      </c>
      <c r="O3695">
        <v>76.449275362318801</v>
      </c>
      <c r="P3695">
        <v>4.9429657794676602</v>
      </c>
    </row>
    <row r="3696" spans="1:17" hidden="1" x14ac:dyDescent="0.3">
      <c r="A3696" t="s">
        <v>7621</v>
      </c>
      <c r="B3696" t="s">
        <v>7622</v>
      </c>
      <c r="C3696" t="str">
        <f>IFERROR(VLOOKUP(Table1[[#This Row],[Ticker]],[1]!Table2[[Symbol]:[Industry]],2,FALSE),"-")</f>
        <v>-</v>
      </c>
      <c r="D3696" t="s">
        <v>1389</v>
      </c>
      <c r="E3696">
        <v>35.236303739999997</v>
      </c>
      <c r="F3696">
        <v>8.94</v>
      </c>
      <c r="G3696">
        <v>121.975231158358</v>
      </c>
      <c r="H3696">
        <v>-4.6601130205052899</v>
      </c>
      <c r="I3696">
        <v>-9.9423232994250998</v>
      </c>
      <c r="J3696">
        <v>2.1335043024159401</v>
      </c>
      <c r="K3696">
        <v>8.9864660555159706</v>
      </c>
      <c r="L3696">
        <v>8.4065943565228096</v>
      </c>
      <c r="M3696">
        <v>46.073678457646899</v>
      </c>
      <c r="N3696">
        <v>0.85596959621760205</v>
      </c>
      <c r="O3696">
        <v>28.635346756152099</v>
      </c>
      <c r="P3696">
        <v>160.641399416909</v>
      </c>
      <c r="Q3696">
        <v>8.0096636952277006E-2</v>
      </c>
    </row>
    <row r="3697" spans="1:17" hidden="1" x14ac:dyDescent="0.3">
      <c r="A3697" t="s">
        <v>7623</v>
      </c>
      <c r="B3697" t="s">
        <v>7624</v>
      </c>
      <c r="C3697" t="str">
        <f>IFERROR(VLOOKUP(Table1[[#This Row],[Ticker]],[1]!Table2[[Symbol]:[Industry]],2,FALSE),"-")</f>
        <v>-</v>
      </c>
      <c r="D3697" t="s">
        <v>1711</v>
      </c>
      <c r="E3697">
        <v>35.185825000000001</v>
      </c>
      <c r="F3697">
        <v>35.5</v>
      </c>
      <c r="G3697">
        <v>43.230544609028399</v>
      </c>
      <c r="H3697">
        <v>10.4055102202681</v>
      </c>
      <c r="I3697">
        <v>6.1872006860704198</v>
      </c>
      <c r="J3697">
        <v>2.9647819158242501</v>
      </c>
      <c r="K3697">
        <v>33.001279370677103</v>
      </c>
      <c r="L3697">
        <v>29.005242795889298</v>
      </c>
      <c r="M3697">
        <v>56.474060434078801</v>
      </c>
      <c r="N3697">
        <v>0.70129233467183405</v>
      </c>
      <c r="O3697">
        <v>12.619718309859101</v>
      </c>
      <c r="P3697">
        <v>91.374663072776201</v>
      </c>
      <c r="Q3697">
        <v>0.12359038212988201</v>
      </c>
    </row>
    <row r="3698" spans="1:17" hidden="1" x14ac:dyDescent="0.3">
      <c r="A3698" t="s">
        <v>7625</v>
      </c>
      <c r="B3698" t="s">
        <v>7626</v>
      </c>
      <c r="C3698" t="str">
        <f>IFERROR(VLOOKUP(Table1[[#This Row],[Ticker]],[1]!Table2[[Symbol]:[Industry]],2,FALSE),"-")</f>
        <v>-</v>
      </c>
      <c r="D3698" t="s">
        <v>359</v>
      </c>
      <c r="E3698">
        <v>35.146498700000002</v>
      </c>
      <c r="F3698">
        <v>87.25</v>
      </c>
      <c r="G3698">
        <v>-43.469616143273001</v>
      </c>
      <c r="H3698">
        <v>-1.88052817845488</v>
      </c>
      <c r="I3698">
        <v>-19.465209857855601</v>
      </c>
      <c r="J3698">
        <v>4.3970073191728103</v>
      </c>
      <c r="K3698">
        <v>88.277130012004505</v>
      </c>
      <c r="L3698">
        <v>90.691814080228198</v>
      </c>
      <c r="M3698">
        <v>52.306928267712301</v>
      </c>
      <c r="N3698">
        <v>0.87645155455513701</v>
      </c>
      <c r="O3698">
        <v>31.805157593123202</v>
      </c>
      <c r="P3698">
        <v>11.858974358974301</v>
      </c>
      <c r="Q3698">
        <v>-1.9774536253496001E-2</v>
      </c>
    </row>
    <row r="3699" spans="1:17" hidden="1" x14ac:dyDescent="0.3">
      <c r="A3699" t="s">
        <v>7627</v>
      </c>
      <c r="B3699" t="s">
        <v>7628</v>
      </c>
      <c r="C3699" t="str">
        <f>IFERROR(VLOOKUP(Table1[[#This Row],[Ticker]],[1]!Table2[[Symbol]:[Industry]],2,FALSE),"-")</f>
        <v>-</v>
      </c>
      <c r="D3699" t="s">
        <v>528</v>
      </c>
      <c r="E3699">
        <v>34.990025000000003</v>
      </c>
      <c r="F3699">
        <v>62.65</v>
      </c>
      <c r="G3699">
        <v>17.556009948747899</v>
      </c>
      <c r="H3699">
        <v>30.623090277167002</v>
      </c>
      <c r="I3699">
        <v>-34.034444742470498</v>
      </c>
      <c r="J3699">
        <v>6.9145167804954797</v>
      </c>
      <c r="K3699">
        <v>55.559828232520303</v>
      </c>
      <c r="L3699">
        <v>54.788600615814303</v>
      </c>
      <c r="M3699">
        <v>83.543617604547705</v>
      </c>
      <c r="N3699">
        <v>1.99455359971765</v>
      </c>
      <c r="O3699">
        <v>38.834796488427699</v>
      </c>
      <c r="P3699">
        <v>59.780668196888499</v>
      </c>
      <c r="Q3699">
        <v>3.3530551393493001E-2</v>
      </c>
    </row>
    <row r="3700" spans="1:17" hidden="1" x14ac:dyDescent="0.3">
      <c r="A3700" t="s">
        <v>7629</v>
      </c>
      <c r="B3700" t="s">
        <v>7630</v>
      </c>
      <c r="C3700" t="str">
        <f>IFERROR(VLOOKUP(Table1[[#This Row],[Ticker]],[1]!Table2[[Symbol]:[Industry]],2,FALSE),"-")</f>
        <v>-</v>
      </c>
      <c r="D3700" t="s">
        <v>528</v>
      </c>
      <c r="E3700">
        <v>34.976759999999999</v>
      </c>
      <c r="F3700">
        <v>43.68</v>
      </c>
      <c r="G3700">
        <v>-14.116486076689201</v>
      </c>
      <c r="H3700">
        <v>4.2635349116261896</v>
      </c>
      <c r="I3700">
        <v>-2.4535941657587101</v>
      </c>
      <c r="J3700">
        <v>-1.29115323183063</v>
      </c>
      <c r="K3700">
        <v>41.728452777486801</v>
      </c>
      <c r="L3700">
        <v>40.121067605866898</v>
      </c>
      <c r="M3700">
        <v>100</v>
      </c>
      <c r="N3700">
        <v>6.6665587114464904</v>
      </c>
      <c r="O3700">
        <v>0</v>
      </c>
      <c r="P3700">
        <v>15.7392686804451</v>
      </c>
    </row>
    <row r="3701" spans="1:17" hidden="1" x14ac:dyDescent="0.3">
      <c r="A3701" t="s">
        <v>7631</v>
      </c>
      <c r="B3701" t="s">
        <v>7632</v>
      </c>
      <c r="C3701" t="str">
        <f>IFERROR(VLOOKUP(Table1[[#This Row],[Ticker]],[1]!Table2[[Symbol]:[Industry]],2,FALSE),"-")</f>
        <v>-</v>
      </c>
      <c r="D3701" t="s">
        <v>632</v>
      </c>
      <c r="E3701">
        <v>34.864199999999997</v>
      </c>
      <c r="F3701">
        <v>56</v>
      </c>
      <c r="G3701">
        <v>22.940971027313001</v>
      </c>
      <c r="H3701">
        <v>15.3722790788</v>
      </c>
      <c r="I3701">
        <v>14.861698379940201</v>
      </c>
      <c r="J3701">
        <v>10.4861905181693</v>
      </c>
      <c r="K3701">
        <v>48.295369344204701</v>
      </c>
      <c r="L3701">
        <v>44.8057518132225</v>
      </c>
      <c r="M3701">
        <v>66.392522642856605</v>
      </c>
      <c r="N3701">
        <v>0.83776427667557096</v>
      </c>
      <c r="O3701">
        <v>15.714285714285699</v>
      </c>
      <c r="P3701">
        <v>81.083265966046895</v>
      </c>
      <c r="Q3701">
        <v>9.5531257153764995E-2</v>
      </c>
    </row>
    <row r="3702" spans="1:17" hidden="1" x14ac:dyDescent="0.3">
      <c r="A3702" t="s">
        <v>7633</v>
      </c>
      <c r="B3702" t="s">
        <v>7634</v>
      </c>
      <c r="C3702" t="str">
        <f>IFERROR(VLOOKUP(Table1[[#This Row],[Ticker]],[1]!Table2[[Symbol]:[Industry]],2,FALSE),"-")</f>
        <v>-</v>
      </c>
      <c r="D3702" t="s">
        <v>632</v>
      </c>
      <c r="E3702">
        <v>34.862876749999998</v>
      </c>
      <c r="F3702">
        <v>16.25</v>
      </c>
      <c r="G3702">
        <v>-89.128937714527893</v>
      </c>
      <c r="H3702">
        <v>7.6486280793280397</v>
      </c>
      <c r="I3702">
        <v>-47.700943989080201</v>
      </c>
      <c r="J3702">
        <v>27.9681060274286</v>
      </c>
      <c r="K3702">
        <v>16.135231558325099</v>
      </c>
      <c r="M3702">
        <v>73.452262605506206</v>
      </c>
      <c r="N3702">
        <v>1.8832508250825</v>
      </c>
      <c r="O3702">
        <v>158.461538461538</v>
      </c>
      <c r="P3702">
        <v>20.817843866171</v>
      </c>
    </row>
    <row r="3703" spans="1:17" hidden="1" x14ac:dyDescent="0.3">
      <c r="A3703" t="s">
        <v>7635</v>
      </c>
      <c r="B3703" t="s">
        <v>7636</v>
      </c>
      <c r="C3703" t="str">
        <f>IFERROR(VLOOKUP(Table1[[#This Row],[Ticker]],[1]!Table2[[Symbol]:[Industry]],2,FALSE),"-")</f>
        <v>-</v>
      </c>
      <c r="D3703" t="s">
        <v>1470</v>
      </c>
      <c r="E3703">
        <v>34.776000000000003</v>
      </c>
      <c r="F3703">
        <v>82.8</v>
      </c>
      <c r="G3703">
        <v>-17.827612421861701</v>
      </c>
      <c r="H3703">
        <v>-18.241300678315699</v>
      </c>
      <c r="I3703">
        <v>-8.2082635246683608</v>
      </c>
      <c r="J3703">
        <v>6.27505105568512</v>
      </c>
      <c r="K3703">
        <v>93.722639867232004</v>
      </c>
      <c r="L3703">
        <v>84.839092278445307</v>
      </c>
      <c r="M3703">
        <v>34.129269869073397</v>
      </c>
      <c r="N3703">
        <v>1.36195067913745</v>
      </c>
      <c r="O3703">
        <v>47.342995169082101</v>
      </c>
      <c r="P3703">
        <v>44.250871080139298</v>
      </c>
      <c r="Q3703">
        <v>0.12797510014549601</v>
      </c>
    </row>
    <row r="3704" spans="1:17" hidden="1" x14ac:dyDescent="0.3">
      <c r="A3704" t="s">
        <v>7637</v>
      </c>
      <c r="B3704" t="s">
        <v>7638</v>
      </c>
      <c r="C3704" t="str">
        <f>IFERROR(VLOOKUP(Table1[[#This Row],[Ticker]],[1]!Table2[[Symbol]:[Industry]],2,FALSE),"-")</f>
        <v>-</v>
      </c>
      <c r="D3704" t="s">
        <v>1539</v>
      </c>
      <c r="E3704">
        <v>34.710599999999999</v>
      </c>
      <c r="F3704">
        <v>34.03</v>
      </c>
      <c r="G3704">
        <v>-29.323997002333801</v>
      </c>
      <c r="H3704">
        <v>3.8379063142314802</v>
      </c>
      <c r="I3704">
        <v>-23.265989981195901</v>
      </c>
      <c r="J3704">
        <v>7.0238765767667903</v>
      </c>
      <c r="K3704">
        <v>33.592662221610702</v>
      </c>
      <c r="L3704">
        <v>35.758354393672398</v>
      </c>
      <c r="M3704">
        <v>56.3120995565857</v>
      </c>
      <c r="N3704">
        <v>1.0346067577853</v>
      </c>
      <c r="O3704">
        <v>63.091389950043997</v>
      </c>
      <c r="P3704">
        <v>14.9662162162162</v>
      </c>
      <c r="Q3704">
        <v>6.8908475761972995E-2</v>
      </c>
    </row>
    <row r="3705" spans="1:17" hidden="1" x14ac:dyDescent="0.3">
      <c r="A3705" t="s">
        <v>7639</v>
      </c>
      <c r="B3705" t="s">
        <v>7640</v>
      </c>
      <c r="C3705" t="str">
        <f>IFERROR(VLOOKUP(Table1[[#This Row],[Ticker]],[1]!Table2[[Symbol]:[Industry]],2,FALSE),"-")</f>
        <v>-</v>
      </c>
      <c r="E3705">
        <v>34.655809241999997</v>
      </c>
      <c r="F3705">
        <v>16.86</v>
      </c>
      <c r="G3705">
        <v>98.290388679942694</v>
      </c>
      <c r="H3705">
        <v>41.763534911626202</v>
      </c>
      <c r="I3705">
        <v>76.7372582581107</v>
      </c>
      <c r="J3705">
        <v>18.578317399061302</v>
      </c>
      <c r="K3705">
        <v>12.5342754208668</v>
      </c>
      <c r="L3705">
        <v>9.8749393294032508</v>
      </c>
      <c r="M3705">
        <v>83.7857981390231</v>
      </c>
      <c r="N3705">
        <v>0.88149360823019296</v>
      </c>
      <c r="O3705">
        <v>0</v>
      </c>
      <c r="P3705">
        <v>184.79729729729701</v>
      </c>
      <c r="Q3705">
        <v>0.130889277903775</v>
      </c>
    </row>
    <row r="3706" spans="1:17" hidden="1" x14ac:dyDescent="0.3">
      <c r="A3706" t="s">
        <v>7641</v>
      </c>
      <c r="B3706" t="s">
        <v>7642</v>
      </c>
      <c r="C3706" t="str">
        <f>IFERROR(VLOOKUP(Table1[[#This Row],[Ticker]],[1]!Table2[[Symbol]:[Industry]],2,FALSE),"-")</f>
        <v>-</v>
      </c>
      <c r="D3706" t="s">
        <v>971</v>
      </c>
      <c r="E3706">
        <v>34.571978999999999</v>
      </c>
      <c r="F3706">
        <v>36.9</v>
      </c>
      <c r="G3706">
        <v>467.23162388364199</v>
      </c>
      <c r="H3706">
        <v>80.435292548080795</v>
      </c>
      <c r="I3706">
        <v>159.022178249505</v>
      </c>
      <c r="J3706">
        <v>6.8702817457478202</v>
      </c>
      <c r="K3706">
        <v>25.1248902652579</v>
      </c>
      <c r="L3706">
        <v>16.729272123994001</v>
      </c>
      <c r="M3706">
        <v>99.506062205935095</v>
      </c>
      <c r="N3706">
        <v>1.83746979201056</v>
      </c>
      <c r="O3706">
        <v>0</v>
      </c>
      <c r="P3706">
        <v>562.477558348294</v>
      </c>
      <c r="Q3706">
        <v>0.22374908132521901</v>
      </c>
    </row>
    <row r="3707" spans="1:17" hidden="1" x14ac:dyDescent="0.3">
      <c r="A3707" t="s">
        <v>7643</v>
      </c>
      <c r="B3707" t="s">
        <v>7644</v>
      </c>
      <c r="C3707" t="str">
        <f>IFERROR(VLOOKUP(Table1[[#This Row],[Ticker]],[1]!Table2[[Symbol]:[Industry]],2,FALSE),"-")</f>
        <v>-</v>
      </c>
      <c r="D3707" t="s">
        <v>4284</v>
      </c>
      <c r="E3707">
        <v>34.493996549999999</v>
      </c>
      <c r="F3707">
        <v>13.81</v>
      </c>
      <c r="G3707">
        <v>-3.15850705071239</v>
      </c>
      <c r="H3707">
        <v>8.9537652531671004</v>
      </c>
      <c r="I3707">
        <v>-10.100646812260001</v>
      </c>
      <c r="J3707">
        <v>-2.2237213810415302</v>
      </c>
      <c r="K3707">
        <v>13.7091230474632</v>
      </c>
      <c r="L3707">
        <v>13.013979566732401</v>
      </c>
      <c r="M3707">
        <v>57.965753114443402</v>
      </c>
      <c r="N3707">
        <v>0.89060773480662903</v>
      </c>
      <c r="O3707">
        <v>54.091238233164297</v>
      </c>
      <c r="P3707">
        <v>42.371134020618499</v>
      </c>
      <c r="Q3707">
        <v>1.756911698444E-3</v>
      </c>
    </row>
    <row r="3708" spans="1:17" hidden="1" x14ac:dyDescent="0.3">
      <c r="A3708" t="s">
        <v>7645</v>
      </c>
      <c r="B3708" t="s">
        <v>7646</v>
      </c>
      <c r="C3708" t="str">
        <f>IFERROR(VLOOKUP(Table1[[#This Row],[Ticker]],[1]!Table2[[Symbol]:[Industry]],2,FALSE),"-")</f>
        <v>-</v>
      </c>
      <c r="D3708" t="s">
        <v>632</v>
      </c>
      <c r="E3708">
        <v>34.427999999999997</v>
      </c>
      <c r="F3708">
        <v>57.38</v>
      </c>
      <c r="G3708">
        <v>480.56977715775901</v>
      </c>
      <c r="H3708">
        <v>47.550303493597703</v>
      </c>
      <c r="I3708">
        <v>439.56084619378697</v>
      </c>
      <c r="J3708">
        <v>6.9219646754592103</v>
      </c>
      <c r="K3708">
        <v>38.020556092197502</v>
      </c>
      <c r="L3708">
        <v>20.8718549471713</v>
      </c>
      <c r="M3708">
        <v>99.999918604139694</v>
      </c>
      <c r="N3708">
        <v>0.50579850505351498</v>
      </c>
      <c r="O3708">
        <v>0</v>
      </c>
      <c r="P3708">
        <v>537.55555555555497</v>
      </c>
    </row>
    <row r="3709" spans="1:17" hidden="1" x14ac:dyDescent="0.3">
      <c r="A3709" t="s">
        <v>7647</v>
      </c>
      <c r="B3709" t="s">
        <v>7648</v>
      </c>
      <c r="C3709" t="str">
        <f>IFERROR(VLOOKUP(Table1[[#This Row],[Ticker]],[1]!Table2[[Symbol]:[Industry]],2,FALSE),"-")</f>
        <v>-</v>
      </c>
      <c r="D3709" t="s">
        <v>5264</v>
      </c>
      <c r="E3709">
        <v>34.304067000000003</v>
      </c>
      <c r="F3709">
        <v>39.69</v>
      </c>
      <c r="G3709">
        <v>36.6990081467682</v>
      </c>
      <c r="H3709">
        <v>4.6976924734433299</v>
      </c>
      <c r="I3709">
        <v>-2.0205201184723598</v>
      </c>
      <c r="J3709">
        <v>6.8799382135971001</v>
      </c>
      <c r="K3709">
        <v>34.099917917646103</v>
      </c>
      <c r="L3709">
        <v>32.415827195321597</v>
      </c>
      <c r="M3709">
        <v>79.573729509132207</v>
      </c>
      <c r="N3709">
        <v>2.1557608859321302</v>
      </c>
      <c r="O3709">
        <v>8.1632653061224492</v>
      </c>
      <c r="P3709">
        <v>83.156437471158199</v>
      </c>
      <c r="Q3709">
        <v>1.1803939565003E-2</v>
      </c>
    </row>
    <row r="3710" spans="1:17" hidden="1" x14ac:dyDescent="0.3">
      <c r="A3710" t="s">
        <v>7649</v>
      </c>
      <c r="B3710" t="s">
        <v>7650</v>
      </c>
      <c r="C3710" t="str">
        <f>IFERROR(VLOOKUP(Table1[[#This Row],[Ticker]],[1]!Table2[[Symbol]:[Industry]],2,FALSE),"-")</f>
        <v>-</v>
      </c>
      <c r="D3710" t="s">
        <v>7273</v>
      </c>
      <c r="E3710">
        <v>34.294620000000002</v>
      </c>
      <c r="F3710">
        <v>600</v>
      </c>
      <c r="G3710">
        <v>-28.717954504289899</v>
      </c>
      <c r="H3710">
        <v>8.8040754521667406</v>
      </c>
      <c r="I3710">
        <v>-24.885356722340401</v>
      </c>
      <c r="J3710">
        <v>-3.4162437896668898</v>
      </c>
      <c r="K3710">
        <v>612.89488842948901</v>
      </c>
      <c r="L3710">
        <v>696.05922583152699</v>
      </c>
      <c r="M3710">
        <v>47.874001363730201</v>
      </c>
      <c r="N3710">
        <v>0.62761937478529695</v>
      </c>
      <c r="O3710">
        <v>110.674999999999</v>
      </c>
      <c r="P3710">
        <v>18.577075098814198</v>
      </c>
      <c r="Q3710">
        <v>0.10123272139140101</v>
      </c>
    </row>
    <row r="3711" spans="1:17" hidden="1" x14ac:dyDescent="0.3">
      <c r="A3711" t="s">
        <v>7651</v>
      </c>
      <c r="B3711" t="s">
        <v>7652</v>
      </c>
      <c r="C3711" t="str">
        <f>IFERROR(VLOOKUP(Table1[[#This Row],[Ticker]],[1]!Table2[[Symbol]:[Industry]],2,FALSE),"-")</f>
        <v>-</v>
      </c>
      <c r="D3711" t="s">
        <v>4822</v>
      </c>
      <c r="E3711">
        <v>34.199306466000003</v>
      </c>
      <c r="F3711">
        <v>50.23</v>
      </c>
      <c r="G3711">
        <v>-44.575618933704803</v>
      </c>
      <c r="H3711">
        <v>-8.9083115234743602</v>
      </c>
      <c r="I3711">
        <v>-36.130822037860703</v>
      </c>
      <c r="J3711">
        <v>-2.8009571533992701</v>
      </c>
      <c r="K3711">
        <v>51.373852828050502</v>
      </c>
      <c r="L3711">
        <v>60.009364925373099</v>
      </c>
      <c r="M3711">
        <v>37.384883610521797</v>
      </c>
      <c r="N3711">
        <v>0.575949367088607</v>
      </c>
      <c r="O3711">
        <v>78.777622934501295</v>
      </c>
      <c r="P3711">
        <v>15.471264367816</v>
      </c>
    </row>
    <row r="3712" spans="1:17" hidden="1" x14ac:dyDescent="0.3">
      <c r="A3712" t="s">
        <v>7653</v>
      </c>
      <c r="B3712" t="s">
        <v>7654</v>
      </c>
      <c r="C3712" t="str">
        <f>IFERROR(VLOOKUP(Table1[[#This Row],[Ticker]],[1]!Table2[[Symbol]:[Industry]],2,FALSE),"-")</f>
        <v>-</v>
      </c>
      <c r="D3712" t="s">
        <v>577</v>
      </c>
      <c r="E3712">
        <v>34.121250000000003</v>
      </c>
      <c r="F3712">
        <v>6.75</v>
      </c>
      <c r="G3712">
        <v>-22.7128976142772</v>
      </c>
      <c r="H3712">
        <v>2.3885349116261798</v>
      </c>
      <c r="I3712">
        <v>-8.0497811983826004</v>
      </c>
      <c r="J3712">
        <v>10.5732535478303</v>
      </c>
      <c r="K3712">
        <v>5.9363843200794202</v>
      </c>
      <c r="L3712">
        <v>5.9036895462416297</v>
      </c>
      <c r="M3712">
        <v>76.530037974406895</v>
      </c>
      <c r="N3712">
        <v>0.99175824175824101</v>
      </c>
      <c r="O3712">
        <v>30.370370370370299</v>
      </c>
      <c r="P3712">
        <v>40.625</v>
      </c>
      <c r="Q3712">
        <v>-2.2614945647121999E-2</v>
      </c>
    </row>
    <row r="3713" spans="1:17" hidden="1" x14ac:dyDescent="0.3">
      <c r="A3713" t="s">
        <v>7655</v>
      </c>
      <c r="B3713" t="s">
        <v>7656</v>
      </c>
      <c r="C3713" t="str">
        <f>IFERROR(VLOOKUP(Table1[[#This Row],[Ticker]],[1]!Table2[[Symbol]:[Industry]],2,FALSE),"-")</f>
        <v>-</v>
      </c>
      <c r="D3713" t="s">
        <v>51</v>
      </c>
      <c r="E3713">
        <v>34.040607699999903</v>
      </c>
      <c r="F3713">
        <v>5.5</v>
      </c>
      <c r="G3713">
        <v>-5.5931859894901201</v>
      </c>
      <c r="H3713">
        <v>-1.87035303188851</v>
      </c>
      <c r="I3713">
        <v>-12.2495918825592</v>
      </c>
      <c r="J3713">
        <v>1.0670674632677399</v>
      </c>
      <c r="K3713">
        <v>3.84060084798248</v>
      </c>
      <c r="L3713">
        <v>2.670549716824</v>
      </c>
      <c r="M3713">
        <v>38.443217552922597</v>
      </c>
      <c r="N3713">
        <v>1</v>
      </c>
      <c r="Q3713">
        <v>2.0202940921462999E-2</v>
      </c>
    </row>
    <row r="3714" spans="1:17" hidden="1" x14ac:dyDescent="0.3">
      <c r="A3714" t="s">
        <v>7657</v>
      </c>
      <c r="B3714" t="s">
        <v>7658</v>
      </c>
      <c r="C3714" t="str">
        <f>IFERROR(VLOOKUP(Table1[[#This Row],[Ticker]],[1]!Table2[[Symbol]:[Industry]],2,FALSE),"-")</f>
        <v>-</v>
      </c>
      <c r="D3714" t="s">
        <v>46</v>
      </c>
      <c r="E3714">
        <v>34.031759999999998</v>
      </c>
      <c r="F3714">
        <v>6.58</v>
      </c>
      <c r="G3714">
        <v>-43.504048720389001</v>
      </c>
      <c r="H3714">
        <v>-4.4828627828982999</v>
      </c>
      <c r="I3714">
        <v>2.3340210458847599</v>
      </c>
      <c r="J3714">
        <v>-5.7260602418449498</v>
      </c>
      <c r="K3714">
        <v>6.6666397844973799</v>
      </c>
      <c r="L3714">
        <v>6.4855591213655197</v>
      </c>
      <c r="M3714">
        <v>45.968855405890402</v>
      </c>
      <c r="N3714">
        <v>0.67435387129241597</v>
      </c>
      <c r="O3714">
        <v>53.191489361702097</v>
      </c>
      <c r="P3714">
        <v>50.228310502283101</v>
      </c>
      <c r="Q3714">
        <v>1.8550237201853999E-2</v>
      </c>
    </row>
    <row r="3715" spans="1:17" hidden="1" x14ac:dyDescent="0.3">
      <c r="A3715" t="s">
        <v>7659</v>
      </c>
      <c r="B3715" t="s">
        <v>7660</v>
      </c>
      <c r="C3715" t="str">
        <f>IFERROR(VLOOKUP(Table1[[#This Row],[Ticker]],[1]!Table2[[Symbol]:[Industry]],2,FALSE),"-")</f>
        <v>-</v>
      </c>
      <c r="D3715" t="s">
        <v>1616</v>
      </c>
      <c r="E3715">
        <v>33.9285432</v>
      </c>
      <c r="F3715">
        <v>54.31</v>
      </c>
      <c r="G3715">
        <v>142.51134654677699</v>
      </c>
      <c r="H3715">
        <v>24.7052310247003</v>
      </c>
      <c r="I3715">
        <v>142.03639184581601</v>
      </c>
      <c r="J3715">
        <v>7.8276992271857599</v>
      </c>
      <c r="K3715">
        <v>42.258448838142399</v>
      </c>
      <c r="L3715">
        <v>30.938548405922699</v>
      </c>
      <c r="M3715">
        <v>73.487543133914699</v>
      </c>
      <c r="N3715">
        <v>0.66332126156355298</v>
      </c>
      <c r="O3715">
        <v>2.9276376357945102</v>
      </c>
      <c r="P3715">
        <v>238.38006230529501</v>
      </c>
      <c r="Q3715">
        <v>0.108770927779853</v>
      </c>
    </row>
    <row r="3716" spans="1:17" hidden="1" x14ac:dyDescent="0.3">
      <c r="A3716" t="s">
        <v>7661</v>
      </c>
      <c r="B3716" t="s">
        <v>7662</v>
      </c>
      <c r="C3716" t="str">
        <f>IFERROR(VLOOKUP(Table1[[#This Row],[Ticker]],[1]!Table2[[Symbol]:[Industry]],2,FALSE),"-")</f>
        <v>-</v>
      </c>
      <c r="E3716">
        <v>33.921999999999997</v>
      </c>
      <c r="F3716">
        <v>48.46</v>
      </c>
      <c r="G3716">
        <v>245.51217707865101</v>
      </c>
      <c r="H3716">
        <v>-4.0064866274378304</v>
      </c>
      <c r="I3716">
        <v>-46.733070316333198</v>
      </c>
      <c r="J3716">
        <v>-10.615675992476699</v>
      </c>
      <c r="K3716">
        <v>54.664821340770096</v>
      </c>
      <c r="L3716">
        <v>51.325528871719499</v>
      </c>
      <c r="M3716">
        <v>27.6839373103155</v>
      </c>
      <c r="N3716">
        <v>0.67016712172582404</v>
      </c>
      <c r="O3716">
        <v>84.647131654973094</v>
      </c>
      <c r="P3716">
        <v>294.94702526487299</v>
      </c>
    </row>
    <row r="3717" spans="1:17" hidden="1" x14ac:dyDescent="0.3">
      <c r="A3717" t="s">
        <v>7663</v>
      </c>
      <c r="B3717" t="s">
        <v>7664</v>
      </c>
      <c r="C3717" t="str">
        <f>IFERROR(VLOOKUP(Table1[[#This Row],[Ticker]],[1]!Table2[[Symbol]:[Industry]],2,FALSE),"-")</f>
        <v>-</v>
      </c>
      <c r="E3717">
        <v>33.895383600000002</v>
      </c>
      <c r="F3717">
        <v>103.22</v>
      </c>
      <c r="G3717">
        <v>307.14678546301701</v>
      </c>
      <c r="H3717">
        <v>65.902757701021898</v>
      </c>
      <c r="I3717">
        <v>324.30159623107198</v>
      </c>
      <c r="J3717">
        <v>6.9325661564700702</v>
      </c>
      <c r="M3717">
        <v>100</v>
      </c>
      <c r="O3717">
        <v>0</v>
      </c>
      <c r="P3717">
        <v>358.75555555555502</v>
      </c>
    </row>
    <row r="3718" spans="1:17" hidden="1" x14ac:dyDescent="0.3">
      <c r="A3718" t="s">
        <v>7665</v>
      </c>
      <c r="B3718" t="s">
        <v>7666</v>
      </c>
      <c r="C3718" t="str">
        <f>IFERROR(VLOOKUP(Table1[[#This Row],[Ticker]],[1]!Table2[[Symbol]:[Industry]],2,FALSE),"-")</f>
        <v>-</v>
      </c>
      <c r="D3718" t="s">
        <v>632</v>
      </c>
      <c r="E3718">
        <v>33.822152000000003</v>
      </c>
      <c r="F3718">
        <v>66.37</v>
      </c>
      <c r="G3718">
        <v>235.21575239358</v>
      </c>
      <c r="H3718">
        <v>36.2241747769177</v>
      </c>
      <c r="I3718">
        <v>308.69588140774499</v>
      </c>
      <c r="J3718">
        <v>11.306181947265999</v>
      </c>
      <c r="K3718">
        <v>48.370811068272602</v>
      </c>
      <c r="L3718">
        <v>30.6144497061468</v>
      </c>
      <c r="M3718">
        <v>89.031921840968195</v>
      </c>
      <c r="N3718">
        <v>1.3235768485863999</v>
      </c>
      <c r="O3718">
        <v>0</v>
      </c>
      <c r="P3718">
        <v>352.72851296043598</v>
      </c>
    </row>
    <row r="3719" spans="1:17" hidden="1" x14ac:dyDescent="0.3">
      <c r="A3719" t="s">
        <v>7667</v>
      </c>
      <c r="B3719" t="s">
        <v>7668</v>
      </c>
      <c r="C3719" t="str">
        <f>IFERROR(VLOOKUP(Table1[[#This Row],[Ticker]],[1]!Table2[[Symbol]:[Industry]],2,FALSE),"-")</f>
        <v>-</v>
      </c>
      <c r="D3719" t="s">
        <v>72</v>
      </c>
      <c r="E3719">
        <v>33.822015567999998</v>
      </c>
      <c r="F3719">
        <v>53.92</v>
      </c>
      <c r="G3719">
        <v>-1.1236973408664499</v>
      </c>
      <c r="H3719">
        <v>10.491257683903401</v>
      </c>
      <c r="I3719">
        <v>-22.4582661648124</v>
      </c>
      <c r="J3719">
        <v>18.884285364660499</v>
      </c>
      <c r="K3719">
        <v>49.860466230527599</v>
      </c>
      <c r="L3719">
        <v>52.828738569861699</v>
      </c>
      <c r="M3719">
        <v>53.258352443677801</v>
      </c>
      <c r="N3719">
        <v>1.41768699048386</v>
      </c>
      <c r="O3719">
        <v>140.63427299703201</v>
      </c>
      <c r="P3719">
        <v>41.894736842105203</v>
      </c>
      <c r="Q3719">
        <v>8.1565354086266001E-2</v>
      </c>
    </row>
    <row r="3720" spans="1:17" hidden="1" x14ac:dyDescent="0.3">
      <c r="A3720" t="s">
        <v>7669</v>
      </c>
      <c r="B3720" t="s">
        <v>7670</v>
      </c>
      <c r="C3720" t="str">
        <f>IFERROR(VLOOKUP(Table1[[#This Row],[Ticker]],[1]!Table2[[Symbol]:[Industry]],2,FALSE),"-")</f>
        <v>-</v>
      </c>
      <c r="D3720" t="s">
        <v>21</v>
      </c>
      <c r="E3720">
        <v>33.789233715999998</v>
      </c>
      <c r="F3720">
        <v>21.86</v>
      </c>
      <c r="G3720">
        <v>24.631877751699498</v>
      </c>
      <c r="H3720">
        <v>34.762648910444803</v>
      </c>
      <c r="I3720">
        <v>3.57565175560056</v>
      </c>
      <c r="J3720">
        <v>15.3331477341073</v>
      </c>
      <c r="K3720">
        <v>18.209722064586298</v>
      </c>
      <c r="L3720">
        <v>17.0962786610433</v>
      </c>
      <c r="M3720">
        <v>66.524322478278705</v>
      </c>
      <c r="N3720">
        <v>3.5355511377078401</v>
      </c>
      <c r="O3720">
        <v>9.14913083257089</v>
      </c>
      <c r="P3720">
        <v>82.1666666666666</v>
      </c>
      <c r="Q3720">
        <v>3.3445053050362002E-2</v>
      </c>
    </row>
    <row r="3721" spans="1:17" hidden="1" x14ac:dyDescent="0.3">
      <c r="A3721" t="s">
        <v>7671</v>
      </c>
      <c r="B3721" t="s">
        <v>7672</v>
      </c>
      <c r="C3721" t="str">
        <f>IFERROR(VLOOKUP(Table1[[#This Row],[Ticker]],[1]!Table2[[Symbol]:[Industry]],2,FALSE),"-")</f>
        <v>-</v>
      </c>
      <c r="D3721" t="s">
        <v>402</v>
      </c>
      <c r="E3721">
        <v>33.787529999999997</v>
      </c>
      <c r="F3721">
        <v>26.55</v>
      </c>
      <c r="G3721">
        <v>-44.210593466811801</v>
      </c>
      <c r="H3721">
        <v>3.41447830785261</v>
      </c>
      <c r="I3721">
        <v>-35.7444222499498</v>
      </c>
      <c r="J3721">
        <v>2.0796332850232999</v>
      </c>
      <c r="K3721">
        <v>28.224780703908198</v>
      </c>
      <c r="M3721">
        <v>48.609725225975502</v>
      </c>
      <c r="N3721">
        <v>1.4864197530864101</v>
      </c>
      <c r="O3721">
        <v>93.785310734463195</v>
      </c>
      <c r="P3721">
        <v>13.9484978540772</v>
      </c>
    </row>
    <row r="3722" spans="1:17" hidden="1" x14ac:dyDescent="0.3">
      <c r="A3722" t="s">
        <v>7673</v>
      </c>
      <c r="B3722" t="s">
        <v>7674</v>
      </c>
      <c r="C3722" t="str">
        <f>IFERROR(VLOOKUP(Table1[[#This Row],[Ticker]],[1]!Table2[[Symbol]:[Industry]],2,FALSE),"-")</f>
        <v>-</v>
      </c>
      <c r="D3722" t="s">
        <v>248</v>
      </c>
      <c r="E3722">
        <v>33.766999200000001</v>
      </c>
      <c r="F3722">
        <v>85.1</v>
      </c>
      <c r="G3722">
        <v>-24.7940263620726</v>
      </c>
      <c r="H3722">
        <v>-4.9554852612844602</v>
      </c>
      <c r="I3722">
        <v>-7.6651503578781002</v>
      </c>
      <c r="J3722">
        <v>-1.15859116868289</v>
      </c>
      <c r="K3722">
        <v>83.1171511654033</v>
      </c>
      <c r="L3722">
        <v>82.013232173436705</v>
      </c>
      <c r="M3722">
        <v>54.85563345533</v>
      </c>
      <c r="N3722">
        <v>1.46517431440841</v>
      </c>
      <c r="O3722">
        <v>27.085781433607501</v>
      </c>
      <c r="P3722">
        <v>17.2176308539944</v>
      </c>
      <c r="Q3722">
        <v>-5.966334661771E-2</v>
      </c>
    </row>
    <row r="3723" spans="1:17" hidden="1" x14ac:dyDescent="0.3">
      <c r="A3723" t="s">
        <v>7675</v>
      </c>
      <c r="B3723" t="s">
        <v>7676</v>
      </c>
      <c r="C3723" t="str">
        <f>IFERROR(VLOOKUP(Table1[[#This Row],[Ticker]],[1]!Table2[[Symbol]:[Industry]],2,FALSE),"-")</f>
        <v>-</v>
      </c>
      <c r="D3723" t="s">
        <v>51</v>
      </c>
      <c r="E3723">
        <v>33.718355439999897</v>
      </c>
      <c r="F3723">
        <v>49.39</v>
      </c>
      <c r="G3723">
        <v>66.447901840639801</v>
      </c>
      <c r="H3723">
        <v>-7.4771470867877499</v>
      </c>
      <c r="I3723">
        <v>46.467602578757202</v>
      </c>
      <c r="J3723">
        <v>-2.7574288916546901</v>
      </c>
      <c r="K3723">
        <v>47.541660498131598</v>
      </c>
      <c r="L3723">
        <v>39.676838569151201</v>
      </c>
      <c r="M3723">
        <v>65.123924240183101</v>
      </c>
      <c r="N3723">
        <v>0.52147732147732095</v>
      </c>
      <c r="O3723">
        <v>31.0994128366066</v>
      </c>
      <c r="P3723">
        <v>112.430107526881</v>
      </c>
      <c r="Q3723">
        <v>5.3732778448515997E-2</v>
      </c>
    </row>
    <row r="3724" spans="1:17" hidden="1" x14ac:dyDescent="0.3">
      <c r="A3724" t="s">
        <v>7677</v>
      </c>
      <c r="B3724" t="s">
        <v>7678</v>
      </c>
      <c r="C3724" t="str">
        <f>IFERROR(VLOOKUP(Table1[[#This Row],[Ticker]],[1]!Table2[[Symbol]:[Industry]],2,FALSE),"-")</f>
        <v>-</v>
      </c>
      <c r="D3724" t="s">
        <v>163</v>
      </c>
      <c r="E3724">
        <v>33.696019008</v>
      </c>
      <c r="F3724">
        <v>17.28</v>
      </c>
      <c r="G3724">
        <v>254.144245242865</v>
      </c>
      <c r="H3724">
        <v>37.172553267571899</v>
      </c>
      <c r="I3724">
        <v>175.299056010919</v>
      </c>
      <c r="J3724">
        <v>8.9129284008224303</v>
      </c>
      <c r="K3724">
        <v>13.495311283486799</v>
      </c>
      <c r="L3724">
        <v>10.1586605893976</v>
      </c>
      <c r="M3724">
        <v>89.7215350949254</v>
      </c>
      <c r="N3724">
        <v>1.70685442392674</v>
      </c>
      <c r="O3724">
        <v>0</v>
      </c>
      <c r="P3724">
        <v>297.24137931034397</v>
      </c>
      <c r="Q3724">
        <v>0.11117786566254</v>
      </c>
    </row>
    <row r="3725" spans="1:17" hidden="1" x14ac:dyDescent="0.3">
      <c r="A3725" t="s">
        <v>7679</v>
      </c>
      <c r="B3725" t="s">
        <v>7680</v>
      </c>
      <c r="C3725" t="str">
        <f>IFERROR(VLOOKUP(Table1[[#This Row],[Ticker]],[1]!Table2[[Symbol]:[Industry]],2,FALSE),"-")</f>
        <v>-</v>
      </c>
      <c r="D3725" t="s">
        <v>577</v>
      </c>
      <c r="E3725">
        <v>33.659999999999997</v>
      </c>
      <c r="F3725">
        <v>110</v>
      </c>
      <c r="G3725">
        <v>42.019245242865502</v>
      </c>
      <c r="H3725">
        <v>-2.52217937408808</v>
      </c>
      <c r="I3725">
        <v>-21.072455859134401</v>
      </c>
      <c r="J3725">
        <v>-1.29115323183063</v>
      </c>
      <c r="K3725">
        <v>115.34411751898701</v>
      </c>
      <c r="L3725">
        <v>111.868108832685</v>
      </c>
      <c r="M3725">
        <v>7.2324154976260002E-3</v>
      </c>
      <c r="N3725">
        <v>2.2592592592592502</v>
      </c>
      <c r="O3725">
        <v>26.272727272727199</v>
      </c>
      <c r="P3725">
        <v>71.875</v>
      </c>
    </row>
    <row r="3726" spans="1:17" hidden="1" x14ac:dyDescent="0.3">
      <c r="A3726" t="s">
        <v>7681</v>
      </c>
      <c r="B3726" t="s">
        <v>7682</v>
      </c>
      <c r="C3726" t="str">
        <f>IFERROR(VLOOKUP(Table1[[#This Row],[Ticker]],[1]!Table2[[Symbol]:[Industry]],2,FALSE),"-")</f>
        <v>-</v>
      </c>
      <c r="D3726" t="s">
        <v>632</v>
      </c>
      <c r="E3726">
        <v>33.596150448000003</v>
      </c>
      <c r="F3726">
        <v>85.18</v>
      </c>
      <c r="G3726">
        <v>5.3505944492148103</v>
      </c>
      <c r="H3726">
        <v>1.97900126345618</v>
      </c>
      <c r="I3726">
        <v>-15.629718917855101</v>
      </c>
      <c r="J3726">
        <v>1.07383088394769</v>
      </c>
      <c r="K3726">
        <v>83.525759675769294</v>
      </c>
      <c r="L3726">
        <v>79.352999494626502</v>
      </c>
      <c r="M3726">
        <v>48.597013715847602</v>
      </c>
      <c r="N3726">
        <v>0.52536907677179101</v>
      </c>
      <c r="O3726">
        <v>37.344447053298801</v>
      </c>
      <c r="P3726">
        <v>36.397117694155298</v>
      </c>
      <c r="Q3726">
        <v>1.8016971974687001E-2</v>
      </c>
    </row>
    <row r="3727" spans="1:17" hidden="1" x14ac:dyDescent="0.3">
      <c r="A3727" t="s">
        <v>7683</v>
      </c>
      <c r="B3727" t="s">
        <v>7684</v>
      </c>
      <c r="C3727" t="str">
        <f>IFERROR(VLOOKUP(Table1[[#This Row],[Ticker]],[1]!Table2[[Symbol]:[Industry]],2,FALSE),"-")</f>
        <v>-</v>
      </c>
      <c r="D3727" t="s">
        <v>92</v>
      </c>
      <c r="E3727">
        <v>33.586950000000002</v>
      </c>
      <c r="F3727">
        <v>6.99</v>
      </c>
      <c r="G3727">
        <v>-5.9195845443684396</v>
      </c>
      <c r="H3727">
        <v>15.9583072556396</v>
      </c>
      <c r="I3727">
        <v>-11.396596162993299</v>
      </c>
      <c r="J3727">
        <v>0.77374352333159901</v>
      </c>
      <c r="K3727">
        <v>6.3585218879765097</v>
      </c>
      <c r="L3727">
        <v>6.5550514355810803</v>
      </c>
      <c r="M3727">
        <v>56.866009451625303</v>
      </c>
      <c r="N3727">
        <v>2.3427496530103298</v>
      </c>
      <c r="O3727">
        <v>32.904148783977</v>
      </c>
      <c r="P3727">
        <v>35.203094777562796</v>
      </c>
      <c r="Q3727">
        <v>0.14136535670238001</v>
      </c>
    </row>
    <row r="3728" spans="1:17" hidden="1" x14ac:dyDescent="0.3">
      <c r="A3728" t="s">
        <v>7685</v>
      </c>
      <c r="B3728" t="s">
        <v>7686</v>
      </c>
      <c r="C3728" t="str">
        <f>IFERROR(VLOOKUP(Table1[[#This Row],[Ticker]],[1]!Table2[[Symbol]:[Industry]],2,FALSE),"-")</f>
        <v>-</v>
      </c>
      <c r="D3728" t="s">
        <v>1190</v>
      </c>
      <c r="E3728">
        <v>33.577542600000001</v>
      </c>
      <c r="F3728">
        <v>19.739999999999998</v>
      </c>
      <c r="G3728">
        <v>-58.976042010276203</v>
      </c>
      <c r="H3728">
        <v>9.31163753054655</v>
      </c>
      <c r="I3728">
        <v>-39.181390916454497</v>
      </c>
      <c r="J3728">
        <v>4.3527667271226704</v>
      </c>
      <c r="K3728">
        <v>19.371234016699098</v>
      </c>
      <c r="L3728">
        <v>24.034989604509999</v>
      </c>
      <c r="M3728">
        <v>54.4451375792665</v>
      </c>
      <c r="N3728">
        <v>1.0064793286152001</v>
      </c>
      <c r="O3728">
        <v>114.03242147923</v>
      </c>
      <c r="P3728">
        <v>32.839838492597501</v>
      </c>
      <c r="Q3728">
        <v>2.2527130320360001E-3</v>
      </c>
    </row>
    <row r="3729" spans="1:17" hidden="1" x14ac:dyDescent="0.3">
      <c r="A3729" t="s">
        <v>7687</v>
      </c>
      <c r="B3729" t="s">
        <v>7688</v>
      </c>
      <c r="C3729" t="str">
        <f>IFERROR(VLOOKUP(Table1[[#This Row],[Ticker]],[1]!Table2[[Symbol]:[Industry]],2,FALSE),"-")</f>
        <v>-</v>
      </c>
      <c r="D3729" t="s">
        <v>46</v>
      </c>
      <c r="E3729">
        <v>33.486058669999998</v>
      </c>
      <c r="F3729">
        <v>966.95</v>
      </c>
      <c r="G3729">
        <v>63.534245242865602</v>
      </c>
      <c r="H3729">
        <v>-10.787627879071399</v>
      </c>
      <c r="I3729">
        <v>6.7124552082028401</v>
      </c>
      <c r="J3729">
        <v>4.0410907768839603</v>
      </c>
      <c r="K3729">
        <v>909.40284016558098</v>
      </c>
      <c r="L3729">
        <v>797.43161264045295</v>
      </c>
      <c r="M3729">
        <v>63.125814459063498</v>
      </c>
      <c r="N3729">
        <v>0.16709681815084801</v>
      </c>
      <c r="O3729">
        <v>26.443973318165298</v>
      </c>
      <c r="P3729">
        <v>103.568421052631</v>
      </c>
      <c r="Q3729">
        <v>0.101223477335997</v>
      </c>
    </row>
    <row r="3730" spans="1:17" hidden="1" x14ac:dyDescent="0.3">
      <c r="A3730" t="s">
        <v>7689</v>
      </c>
      <c r="B3730" t="s">
        <v>7690</v>
      </c>
      <c r="C3730" t="str">
        <f>IFERROR(VLOOKUP(Table1[[#This Row],[Ticker]],[1]!Table2[[Symbol]:[Industry]],2,FALSE),"-")</f>
        <v>-</v>
      </c>
      <c r="D3730" t="s">
        <v>283</v>
      </c>
      <c r="E3730">
        <v>33.462542999999997</v>
      </c>
      <c r="F3730">
        <v>32.51</v>
      </c>
      <c r="G3730">
        <v>-51.781787418037297</v>
      </c>
      <c r="H3730">
        <v>2.6106818673163401</v>
      </c>
      <c r="I3730">
        <v>-13.826248125333301</v>
      </c>
      <c r="J3730">
        <v>2.4196593081565601</v>
      </c>
      <c r="K3730">
        <v>31.1950768799569</v>
      </c>
      <c r="L3730">
        <v>32.5933885399321</v>
      </c>
      <c r="M3730">
        <v>62.082415016711899</v>
      </c>
      <c r="N3730">
        <v>0.18202302425898401</v>
      </c>
      <c r="O3730">
        <v>36.1119655490618</v>
      </c>
      <c r="P3730">
        <v>30.04</v>
      </c>
      <c r="Q3730">
        <v>-3.5801791238530001E-2</v>
      </c>
    </row>
    <row r="3731" spans="1:17" hidden="1" x14ac:dyDescent="0.3">
      <c r="A3731" t="s">
        <v>7691</v>
      </c>
      <c r="B3731" t="s">
        <v>7692</v>
      </c>
      <c r="C3731" t="str">
        <f>IFERROR(VLOOKUP(Table1[[#This Row],[Ticker]],[1]!Table2[[Symbol]:[Industry]],2,FALSE),"-")</f>
        <v>-</v>
      </c>
      <c r="D3731" t="s">
        <v>514</v>
      </c>
      <c r="E3731">
        <v>33.434199999999997</v>
      </c>
      <c r="F3731">
        <v>4.45</v>
      </c>
      <c r="K3731">
        <v>4.2784012200506201</v>
      </c>
      <c r="L3731">
        <v>4.6367428745490402</v>
      </c>
      <c r="M3731">
        <v>37.211772227299498</v>
      </c>
      <c r="N3731">
        <v>1</v>
      </c>
      <c r="Q3731">
        <v>4.2811073451381999E-2</v>
      </c>
    </row>
    <row r="3732" spans="1:17" hidden="1" x14ac:dyDescent="0.3">
      <c r="A3732" t="s">
        <v>7693</v>
      </c>
      <c r="B3732" t="s">
        <v>7694</v>
      </c>
      <c r="C3732" t="str">
        <f>IFERROR(VLOOKUP(Table1[[#This Row],[Ticker]],[1]!Table2[[Symbol]:[Industry]],2,FALSE),"-")</f>
        <v>-</v>
      </c>
      <c r="D3732" t="s">
        <v>2598</v>
      </c>
      <c r="E3732">
        <v>33.423070715999998</v>
      </c>
      <c r="F3732">
        <v>45.09</v>
      </c>
      <c r="G3732">
        <v>75.098790697411005</v>
      </c>
      <c r="H3732">
        <v>-1.25401684354931</v>
      </c>
      <c r="I3732">
        <v>-14.9342484123239</v>
      </c>
      <c r="J3732">
        <v>-1.2685287974415</v>
      </c>
      <c r="K3732">
        <v>44.143381677997603</v>
      </c>
      <c r="L3732">
        <v>42.443794679727503</v>
      </c>
      <c r="M3732">
        <v>51.879293298571497</v>
      </c>
      <c r="N3732">
        <v>1.08649297975949</v>
      </c>
      <c r="O3732">
        <v>49.234863606121102</v>
      </c>
      <c r="P3732">
        <v>120.70484581497701</v>
      </c>
      <c r="Q3732">
        <v>0.117667557955525</v>
      </c>
    </row>
    <row r="3733" spans="1:17" hidden="1" x14ac:dyDescent="0.3">
      <c r="A3733" t="s">
        <v>7695</v>
      </c>
      <c r="B3733" t="s">
        <v>7696</v>
      </c>
      <c r="C3733" t="str">
        <f>IFERROR(VLOOKUP(Table1[[#This Row],[Ticker]],[1]!Table2[[Symbol]:[Industry]],2,FALSE),"-")</f>
        <v>-</v>
      </c>
      <c r="D3733" t="s">
        <v>2598</v>
      </c>
      <c r="E3733">
        <v>33.382876000000003</v>
      </c>
      <c r="F3733">
        <v>4.87</v>
      </c>
      <c r="G3733">
        <v>-17.1242732756529</v>
      </c>
      <c r="H3733">
        <v>26.9443329166137</v>
      </c>
      <c r="I3733">
        <v>-20.640452495696501</v>
      </c>
      <c r="J3733">
        <v>-15.0958670365444</v>
      </c>
      <c r="K3733">
        <v>4.4508965430677998</v>
      </c>
      <c r="L3733">
        <v>4.7246317085218896</v>
      </c>
      <c r="M3733">
        <v>50.2121264732302</v>
      </c>
      <c r="N3733">
        <v>3.25148692804113</v>
      </c>
      <c r="O3733">
        <v>52.977412731006098</v>
      </c>
      <c r="P3733">
        <v>48.475609756097498</v>
      </c>
      <c r="Q3733">
        <v>1.3358431313464999E-2</v>
      </c>
    </row>
    <row r="3734" spans="1:17" hidden="1" x14ac:dyDescent="0.3">
      <c r="A3734" t="s">
        <v>7697</v>
      </c>
      <c r="B3734" t="s">
        <v>7698</v>
      </c>
      <c r="C3734" t="str">
        <f>IFERROR(VLOOKUP(Table1[[#This Row],[Ticker]],[1]!Table2[[Symbol]:[Industry]],2,FALSE),"-")</f>
        <v>-</v>
      </c>
      <c r="D3734" t="s">
        <v>528</v>
      </c>
      <c r="E3734">
        <v>33.379449999999999</v>
      </c>
      <c r="F3734">
        <v>65</v>
      </c>
      <c r="G3734">
        <v>-45.429205854679502</v>
      </c>
      <c r="H3734">
        <v>-6.2025093588149902</v>
      </c>
      <c r="I3734">
        <v>-20.698113132746201</v>
      </c>
      <c r="J3734">
        <v>-6.2850999630655</v>
      </c>
      <c r="K3734">
        <v>66.037932998472499</v>
      </c>
      <c r="L3734">
        <v>67.757780194106104</v>
      </c>
      <c r="M3734">
        <v>48.677908906101401</v>
      </c>
      <c r="N3734">
        <v>0.32065292571586601</v>
      </c>
      <c r="O3734">
        <v>37.230769230769198</v>
      </c>
      <c r="P3734">
        <v>19.156736938588399</v>
      </c>
      <c r="Q3734">
        <v>0.16186138038161599</v>
      </c>
    </row>
    <row r="3735" spans="1:17" hidden="1" x14ac:dyDescent="0.3">
      <c r="A3735" t="s">
        <v>7699</v>
      </c>
      <c r="B3735" t="s">
        <v>7700</v>
      </c>
      <c r="C3735" t="str">
        <f>IFERROR(VLOOKUP(Table1[[#This Row],[Ticker]],[1]!Table2[[Symbol]:[Industry]],2,FALSE),"-")</f>
        <v>-</v>
      </c>
      <c r="D3735" t="s">
        <v>3271</v>
      </c>
      <c r="E3735">
        <v>33.3658</v>
      </c>
      <c r="F3735">
        <v>65</v>
      </c>
      <c r="G3735">
        <v>41.3320250690441</v>
      </c>
      <c r="H3735">
        <v>0.68321907177933205</v>
      </c>
      <c r="I3735">
        <v>-9.7224902501702601</v>
      </c>
      <c r="J3735">
        <v>-2.8243729933297699</v>
      </c>
      <c r="K3735">
        <v>63.137672457805003</v>
      </c>
      <c r="L3735">
        <v>59.9631460833209</v>
      </c>
      <c r="M3735">
        <v>63.9799917679969</v>
      </c>
      <c r="N3735">
        <v>1.1102170085532399</v>
      </c>
      <c r="O3735">
        <v>50.353846153846099</v>
      </c>
      <c r="P3735">
        <v>80.5555555555555</v>
      </c>
      <c r="Q3735">
        <v>7.3295661772120005E-2</v>
      </c>
    </row>
    <row r="3736" spans="1:17" hidden="1" x14ac:dyDescent="0.3">
      <c r="A3736" t="s">
        <v>7701</v>
      </c>
      <c r="B3736" t="s">
        <v>7702</v>
      </c>
      <c r="C3736" t="str">
        <f>IFERROR(VLOOKUP(Table1[[#This Row],[Ticker]],[1]!Table2[[Symbol]:[Industry]],2,FALSE),"-")</f>
        <v>-</v>
      </c>
      <c r="D3736" t="s">
        <v>359</v>
      </c>
      <c r="E3736">
        <v>33.342925200000003</v>
      </c>
      <c r="F3736">
        <v>55.48</v>
      </c>
      <c r="G3736">
        <v>15.570195439457899</v>
      </c>
      <c r="H3736">
        <v>-5.9112660575672997</v>
      </c>
      <c r="I3736">
        <v>-19.378824560989401</v>
      </c>
      <c r="J3736">
        <v>-4.6767995023296702</v>
      </c>
      <c r="K3736">
        <v>55.702032743850303</v>
      </c>
      <c r="L3736">
        <v>54.2829875866477</v>
      </c>
      <c r="M3736">
        <v>45.986241058099999</v>
      </c>
      <c r="N3736">
        <v>0.37184002958368501</v>
      </c>
      <c r="O3736">
        <v>70.151405912040303</v>
      </c>
      <c r="Q3736">
        <v>4.2706004915769001E-2</v>
      </c>
    </row>
    <row r="3737" spans="1:17" hidden="1" x14ac:dyDescent="0.3">
      <c r="A3737" t="s">
        <v>7703</v>
      </c>
      <c r="B3737" t="s">
        <v>7704</v>
      </c>
      <c r="C3737" t="str">
        <f>IFERROR(VLOOKUP(Table1[[#This Row],[Ticker]],[1]!Table2[[Symbol]:[Industry]],2,FALSE),"-")</f>
        <v>-</v>
      </c>
      <c r="D3737" t="s">
        <v>412</v>
      </c>
      <c r="E3737">
        <v>33.305197241999998</v>
      </c>
      <c r="F3737">
        <v>13.11</v>
      </c>
      <c r="G3737">
        <v>-18.0910488747814</v>
      </c>
      <c r="H3737">
        <v>-6.0368184452642604</v>
      </c>
      <c r="I3737">
        <v>-37.312789877521901</v>
      </c>
      <c r="J3737">
        <v>-8.4933692983126203</v>
      </c>
      <c r="K3737">
        <v>13.7049007292322</v>
      </c>
      <c r="L3737">
        <v>14.4407815194481</v>
      </c>
      <c r="M3737">
        <v>36.598769272903198</v>
      </c>
      <c r="N3737">
        <v>0.72359304570011995</v>
      </c>
      <c r="O3737">
        <v>85.354691075514793</v>
      </c>
      <c r="P3737">
        <v>30.9690309690309</v>
      </c>
      <c r="Q3737">
        <v>2.6034706948042E-2</v>
      </c>
    </row>
    <row r="3738" spans="1:17" hidden="1" x14ac:dyDescent="0.3">
      <c r="A3738" t="s">
        <v>7705</v>
      </c>
      <c r="B3738" t="s">
        <v>7706</v>
      </c>
      <c r="C3738" t="str">
        <f>IFERROR(VLOOKUP(Table1[[#This Row],[Ticker]],[1]!Table2[[Symbol]:[Industry]],2,FALSE),"-")</f>
        <v>-</v>
      </c>
      <c r="D3738" t="s">
        <v>306</v>
      </c>
      <c r="E3738">
        <v>33.194296002999998</v>
      </c>
      <c r="F3738">
        <v>44.39</v>
      </c>
      <c r="G3738">
        <v>-17.0189474363413</v>
      </c>
      <c r="H3738">
        <v>-8.0645130849454798</v>
      </c>
      <c r="I3738">
        <v>-38.083361202057198</v>
      </c>
      <c r="J3738">
        <v>-2.9733537319443002</v>
      </c>
      <c r="K3738">
        <v>46.423580030776201</v>
      </c>
      <c r="L3738">
        <v>48.411022404186298</v>
      </c>
      <c r="M3738">
        <v>52.351050992444897</v>
      </c>
      <c r="N3738">
        <v>1.04664664135996</v>
      </c>
      <c r="O3738">
        <v>50.867312457760697</v>
      </c>
      <c r="P3738">
        <v>24.481211441390901</v>
      </c>
      <c r="Q3738">
        <v>3.3287270557714001E-2</v>
      </c>
    </row>
    <row r="3739" spans="1:17" hidden="1" x14ac:dyDescent="0.3">
      <c r="A3739" t="s">
        <v>7707</v>
      </c>
      <c r="B3739" t="s">
        <v>7708</v>
      </c>
      <c r="C3739" t="str">
        <f>IFERROR(VLOOKUP(Table1[[#This Row],[Ticker]],[1]!Table2[[Symbol]:[Industry]],2,FALSE),"-")</f>
        <v>-</v>
      </c>
      <c r="D3739" t="s">
        <v>1603</v>
      </c>
      <c r="E3739">
        <v>33.128153519999998</v>
      </c>
      <c r="F3739">
        <v>6.6</v>
      </c>
      <c r="G3739">
        <v>4.8381227938859803</v>
      </c>
      <c r="H3739">
        <v>1.4307175741648901</v>
      </c>
      <c r="I3739">
        <v>-13.452823688328399</v>
      </c>
      <c r="J3739">
        <v>8.7088467681693498</v>
      </c>
      <c r="K3739">
        <v>6.5178492325943704</v>
      </c>
      <c r="L3739">
        <v>6.0191429191235599</v>
      </c>
      <c r="M3739">
        <v>50.118065960179699</v>
      </c>
      <c r="N3739">
        <v>0.83379546353384104</v>
      </c>
      <c r="O3739">
        <v>27.878787878787801</v>
      </c>
      <c r="P3739">
        <v>41.935483870967701</v>
      </c>
      <c r="Q3739">
        <v>5.9148273702611998E-2</v>
      </c>
    </row>
    <row r="3740" spans="1:17" hidden="1" x14ac:dyDescent="0.3">
      <c r="A3740" t="s">
        <v>7709</v>
      </c>
      <c r="B3740" t="s">
        <v>7710</v>
      </c>
      <c r="C3740" t="str">
        <f>IFERROR(VLOOKUP(Table1[[#This Row],[Ticker]],[1]!Table2[[Symbol]:[Industry]],2,FALSE),"-")</f>
        <v>-</v>
      </c>
      <c r="D3740" t="s">
        <v>1647</v>
      </c>
      <c r="E3740">
        <v>33.071903200000001</v>
      </c>
      <c r="F3740">
        <v>75.16</v>
      </c>
      <c r="G3740">
        <v>178.429725144424</v>
      </c>
      <c r="H3740">
        <v>31.387559379038098</v>
      </c>
      <c r="I3740">
        <v>30.624761579188199</v>
      </c>
      <c r="J3740">
        <v>36.712812399365603</v>
      </c>
      <c r="K3740">
        <v>48.005634452023102</v>
      </c>
      <c r="L3740">
        <v>46.591665303999797</v>
      </c>
      <c r="M3740">
        <v>89.638819432676698</v>
      </c>
      <c r="N3740">
        <v>2.6724803791996301</v>
      </c>
      <c r="O3740">
        <v>0</v>
      </c>
      <c r="P3740">
        <v>223.68647717484899</v>
      </c>
    </row>
    <row r="3741" spans="1:17" hidden="1" x14ac:dyDescent="0.3">
      <c r="A3741" t="s">
        <v>7711</v>
      </c>
      <c r="B3741" t="s">
        <v>7712</v>
      </c>
      <c r="C3741" t="str">
        <f>IFERROR(VLOOKUP(Table1[[#This Row],[Ticker]],[1]!Table2[[Symbol]:[Industry]],2,FALSE),"-")</f>
        <v>-</v>
      </c>
      <c r="D3741" t="s">
        <v>21</v>
      </c>
      <c r="E3741">
        <v>33.022500000000001</v>
      </c>
      <c r="F3741">
        <v>44.03</v>
      </c>
      <c r="G3741">
        <v>10.010827199663501</v>
      </c>
      <c r="H3741">
        <v>4.5926885166418696</v>
      </c>
      <c r="I3741">
        <v>-11.4359945870563</v>
      </c>
      <c r="J3741">
        <v>3.9618588163621302</v>
      </c>
      <c r="K3741">
        <v>42.084004162408</v>
      </c>
      <c r="L3741">
        <v>39.248645982507703</v>
      </c>
      <c r="M3741">
        <v>63.843068871596799</v>
      </c>
      <c r="N3741">
        <v>0.68397499022319297</v>
      </c>
      <c r="O3741">
        <v>19.691119691119599</v>
      </c>
      <c r="P3741">
        <v>66.088268577895093</v>
      </c>
      <c r="Q3741">
        <v>5.1566676480821E-2</v>
      </c>
    </row>
    <row r="3742" spans="1:17" hidden="1" x14ac:dyDescent="0.3">
      <c r="A3742" t="s">
        <v>7713</v>
      </c>
      <c r="B3742" t="s">
        <v>7714</v>
      </c>
      <c r="C3742" t="str">
        <f>IFERROR(VLOOKUP(Table1[[#This Row],[Ticker]],[1]!Table2[[Symbol]:[Industry]],2,FALSE),"-")</f>
        <v>-</v>
      </c>
      <c r="D3742" t="s">
        <v>2205</v>
      </c>
      <c r="E3742">
        <v>32.994071900000002</v>
      </c>
      <c r="F3742">
        <v>58.9</v>
      </c>
      <c r="G3742">
        <v>-28.304030619203299</v>
      </c>
      <c r="H3742">
        <v>-4.5278558168506198</v>
      </c>
      <c r="I3742">
        <v>-7.89667352644683</v>
      </c>
      <c r="J3742">
        <v>-3.1323694480468598</v>
      </c>
      <c r="K3742">
        <v>59.978806845302103</v>
      </c>
      <c r="L3742">
        <v>58.8663641834979</v>
      </c>
      <c r="M3742">
        <v>44.552580921305299</v>
      </c>
      <c r="N3742">
        <v>0.86126559533987301</v>
      </c>
      <c r="O3742">
        <v>33.786078098471897</v>
      </c>
      <c r="P3742">
        <v>37.7777777777777</v>
      </c>
      <c r="Q3742">
        <v>1.3130934405838001E-2</v>
      </c>
    </row>
    <row r="3743" spans="1:17" hidden="1" x14ac:dyDescent="0.3">
      <c r="A3743" t="s">
        <v>7715</v>
      </c>
      <c r="B3743" t="s">
        <v>7716</v>
      </c>
      <c r="C3743" t="str">
        <f>IFERROR(VLOOKUP(Table1[[#This Row],[Ticker]],[1]!Table2[[Symbol]:[Industry]],2,FALSE),"-")</f>
        <v>-</v>
      </c>
      <c r="D3743" t="s">
        <v>938</v>
      </c>
      <c r="E3743">
        <v>32.954880000000003</v>
      </c>
      <c r="F3743">
        <v>6.13</v>
      </c>
      <c r="G3743">
        <v>-106.22429754818999</v>
      </c>
      <c r="H3743">
        <v>-33.168897520806198</v>
      </c>
      <c r="I3743">
        <v>-89.069486780136501</v>
      </c>
      <c r="J3743">
        <v>-8.8355319300554793</v>
      </c>
      <c r="K3743">
        <v>10.9466643532857</v>
      </c>
      <c r="M3743">
        <v>1.404840335843E-2</v>
      </c>
      <c r="N3743">
        <v>0.417595268073779</v>
      </c>
      <c r="O3743">
        <v>367.53670473083099</v>
      </c>
      <c r="P3743">
        <v>0</v>
      </c>
    </row>
    <row r="3744" spans="1:17" hidden="1" x14ac:dyDescent="0.3">
      <c r="A3744" t="s">
        <v>7717</v>
      </c>
      <c r="B3744" t="s">
        <v>7718</v>
      </c>
      <c r="C3744" t="str">
        <f>IFERROR(VLOOKUP(Table1[[#This Row],[Ticker]],[1]!Table2[[Symbol]:[Industry]],2,FALSE),"-")</f>
        <v>-</v>
      </c>
      <c r="D3744" t="s">
        <v>139</v>
      </c>
      <c r="E3744">
        <v>32.930458100000003</v>
      </c>
      <c r="F3744">
        <v>101.39</v>
      </c>
      <c r="G3744">
        <v>31.234172157387299</v>
      </c>
      <c r="H3744">
        <v>3.0849263965690898</v>
      </c>
      <c r="I3744">
        <v>94.217423357858493</v>
      </c>
      <c r="J3744">
        <v>9.7977356570582508</v>
      </c>
      <c r="K3744">
        <v>91.037900958977303</v>
      </c>
      <c r="L3744">
        <v>73.067810443968298</v>
      </c>
      <c r="M3744">
        <v>52.7652465449193</v>
      </c>
      <c r="N3744">
        <v>1.5558933363358201</v>
      </c>
      <c r="O3744">
        <v>26.195877305454101</v>
      </c>
      <c r="P3744">
        <v>145.55582465488001</v>
      </c>
      <c r="Q3744">
        <v>4.9896957164085001E-2</v>
      </c>
    </row>
    <row r="3745" spans="1:17" hidden="1" x14ac:dyDescent="0.3">
      <c r="A3745" t="s">
        <v>7719</v>
      </c>
      <c r="B3745" t="s">
        <v>7720</v>
      </c>
      <c r="C3745" t="str">
        <f>IFERROR(VLOOKUP(Table1[[#This Row],[Ticker]],[1]!Table2[[Symbol]:[Industry]],2,FALSE),"-")</f>
        <v>-</v>
      </c>
      <c r="D3745" t="s">
        <v>51</v>
      </c>
      <c r="E3745">
        <v>32.928932994</v>
      </c>
      <c r="F3745">
        <v>20.190000000000001</v>
      </c>
      <c r="G3745">
        <v>5.9209769173780504</v>
      </c>
      <c r="H3745">
        <v>4.0087896568809303</v>
      </c>
      <c r="I3745">
        <v>-11.345522302333199</v>
      </c>
      <c r="J3745">
        <v>-4.8330115574976098</v>
      </c>
      <c r="K3745">
        <v>20.701065813231502</v>
      </c>
      <c r="L3745">
        <v>18.843494096360601</v>
      </c>
      <c r="M3745">
        <v>34.597538435245703</v>
      </c>
      <c r="N3745">
        <v>0.64938017613411103</v>
      </c>
      <c r="O3745">
        <v>23.7741456166418</v>
      </c>
      <c r="P3745">
        <v>65.491803278688494</v>
      </c>
      <c r="Q3745">
        <v>5.2833672499638003E-2</v>
      </c>
    </row>
    <row r="3746" spans="1:17" hidden="1" x14ac:dyDescent="0.3">
      <c r="A3746" t="s">
        <v>7721</v>
      </c>
      <c r="B3746" t="s">
        <v>7722</v>
      </c>
      <c r="C3746" t="str">
        <f>IFERROR(VLOOKUP(Table1[[#This Row],[Ticker]],[1]!Table2[[Symbol]:[Industry]],2,FALSE),"-")</f>
        <v>-</v>
      </c>
      <c r="D3746" t="s">
        <v>127</v>
      </c>
      <c r="E3746">
        <v>32.904000000000003</v>
      </c>
      <c r="F3746">
        <v>60</v>
      </c>
      <c r="G3746">
        <v>-37.263162164541797</v>
      </c>
      <c r="H3746">
        <v>4.1586398067310801</v>
      </c>
      <c r="I3746">
        <v>-27.108932576811998</v>
      </c>
      <c r="J3746">
        <v>-4.5169596834435399</v>
      </c>
      <c r="K3746">
        <v>59.688449424632303</v>
      </c>
      <c r="L3746">
        <v>61.746534144682101</v>
      </c>
      <c r="M3746">
        <v>37.156802150456002</v>
      </c>
      <c r="N3746">
        <v>0.74497354497354495</v>
      </c>
      <c r="O3746">
        <v>99.9166666666666</v>
      </c>
      <c r="P3746">
        <v>26.315789473684202</v>
      </c>
    </row>
    <row r="3747" spans="1:17" hidden="1" x14ac:dyDescent="0.3">
      <c r="A3747" t="s">
        <v>7723</v>
      </c>
      <c r="B3747" t="s">
        <v>7724</v>
      </c>
      <c r="C3747" t="str">
        <f>IFERROR(VLOOKUP(Table1[[#This Row],[Ticker]],[1]!Table2[[Symbol]:[Industry]],2,FALSE),"-")</f>
        <v>-</v>
      </c>
      <c r="D3747" t="s">
        <v>412</v>
      </c>
      <c r="E3747">
        <v>32.829822800000002</v>
      </c>
      <c r="F3747">
        <v>16.79</v>
      </c>
      <c r="G3747">
        <v>-6.0603507541692601</v>
      </c>
      <c r="H3747">
        <v>-0.48847996748104</v>
      </c>
      <c r="I3747">
        <v>-21.351651279613399</v>
      </c>
      <c r="J3747">
        <v>11.3917735974376</v>
      </c>
      <c r="K3747">
        <v>16.218750486186</v>
      </c>
      <c r="L3747">
        <v>15.8936296641469</v>
      </c>
      <c r="M3747">
        <v>76.263618725754895</v>
      </c>
      <c r="N3747">
        <v>0.59975672523296297</v>
      </c>
      <c r="O3747">
        <v>36.033353186420399</v>
      </c>
      <c r="P3747">
        <v>94.553881807647699</v>
      </c>
      <c r="Q3747">
        <v>0.10232431576100599</v>
      </c>
    </row>
    <row r="3748" spans="1:17" hidden="1" x14ac:dyDescent="0.3">
      <c r="A3748" t="s">
        <v>7725</v>
      </c>
      <c r="B3748" t="s">
        <v>7726</v>
      </c>
      <c r="C3748" t="str">
        <f>IFERROR(VLOOKUP(Table1[[#This Row],[Ticker]],[1]!Table2[[Symbol]:[Industry]],2,FALSE),"-")</f>
        <v>-</v>
      </c>
      <c r="E3748">
        <v>32.762197229999998</v>
      </c>
      <c r="F3748">
        <v>54.39</v>
      </c>
      <c r="G3748">
        <v>-68.750260992388803</v>
      </c>
      <c r="H3748">
        <v>-8.0415498341365108</v>
      </c>
      <c r="I3748">
        <v>-19.359601960592201</v>
      </c>
      <c r="J3748">
        <v>13.0035176145643</v>
      </c>
      <c r="K3748">
        <v>55.838318922723197</v>
      </c>
      <c r="L3748">
        <v>62.826293612384397</v>
      </c>
      <c r="M3748">
        <v>59.515765250930599</v>
      </c>
      <c r="N3748">
        <v>0.59305657015961</v>
      </c>
      <c r="O3748">
        <v>82.018753447324798</v>
      </c>
      <c r="P3748">
        <v>28.672817601135499</v>
      </c>
      <c r="Q3748">
        <v>7.6041950775214001E-2</v>
      </c>
    </row>
    <row r="3749" spans="1:17" hidden="1" x14ac:dyDescent="0.3">
      <c r="A3749" t="s">
        <v>7727</v>
      </c>
      <c r="B3749" t="s">
        <v>7728</v>
      </c>
      <c r="C3749" t="str">
        <f>IFERROR(VLOOKUP(Table1[[#This Row],[Ticker]],[1]!Table2[[Symbol]:[Industry]],2,FALSE),"-")</f>
        <v>-</v>
      </c>
      <c r="D3749" t="s">
        <v>5264</v>
      </c>
      <c r="E3749">
        <v>32.739125000000001</v>
      </c>
      <c r="F3749">
        <v>60.91</v>
      </c>
      <c r="G3749">
        <v>8.6390155930247499</v>
      </c>
      <c r="H3749">
        <v>2.7187852065865901</v>
      </c>
      <c r="I3749">
        <v>-37.205158168554703</v>
      </c>
      <c r="J3749">
        <v>5.1973963864899702</v>
      </c>
      <c r="K3749">
        <v>61.1174617000881</v>
      </c>
      <c r="L3749">
        <v>62.681506656935603</v>
      </c>
      <c r="M3749">
        <v>57.9508681861818</v>
      </c>
      <c r="N3749">
        <v>0.74839262017893005</v>
      </c>
      <c r="O3749">
        <v>55.754391725496603</v>
      </c>
      <c r="P3749">
        <v>38.494770350159101</v>
      </c>
      <c r="Q3749">
        <v>8.2003055203010003E-2</v>
      </c>
    </row>
    <row r="3750" spans="1:17" hidden="1" x14ac:dyDescent="0.3">
      <c r="A3750" t="s">
        <v>7729</v>
      </c>
      <c r="B3750" t="s">
        <v>7730</v>
      </c>
      <c r="C3750" t="str">
        <f>IFERROR(VLOOKUP(Table1[[#This Row],[Ticker]],[1]!Table2[[Symbol]:[Industry]],2,FALSE),"-")</f>
        <v>-</v>
      </c>
      <c r="D3750" t="s">
        <v>1190</v>
      </c>
      <c r="E3750">
        <v>32.692502069999897</v>
      </c>
      <c r="F3750">
        <v>89.55</v>
      </c>
      <c r="G3750">
        <v>58.948799322561896</v>
      </c>
      <c r="H3750">
        <v>30.351005360798698</v>
      </c>
      <c r="I3750">
        <v>-16.884551949705099</v>
      </c>
      <c r="J3750">
        <v>12.4670208930571</v>
      </c>
      <c r="K3750">
        <v>75.208154544683495</v>
      </c>
      <c r="L3750">
        <v>74.405831561353693</v>
      </c>
      <c r="M3750">
        <v>76.793817675818303</v>
      </c>
      <c r="N3750">
        <v>2.1725669339695002</v>
      </c>
      <c r="O3750">
        <v>32.752652149637001</v>
      </c>
      <c r="P3750">
        <v>92.580645161290306</v>
      </c>
      <c r="Q3750">
        <v>0.128800323593765</v>
      </c>
    </row>
    <row r="3751" spans="1:17" hidden="1" x14ac:dyDescent="0.3">
      <c r="A3751" t="s">
        <v>7731</v>
      </c>
      <c r="B3751" t="s">
        <v>7732</v>
      </c>
      <c r="C3751" t="str">
        <f>IFERROR(VLOOKUP(Table1[[#This Row],[Ticker]],[1]!Table2[[Symbol]:[Industry]],2,FALSE),"-")</f>
        <v>-</v>
      </c>
      <c r="D3751" t="s">
        <v>1616</v>
      </c>
      <c r="E3751">
        <v>32.631999999999998</v>
      </c>
      <c r="F3751">
        <v>40.79</v>
      </c>
      <c r="G3751">
        <v>-27.4455112221105</v>
      </c>
      <c r="H3751">
        <v>-1.12814195495887</v>
      </c>
      <c r="I3751">
        <v>-27.6686321275001</v>
      </c>
      <c r="J3751">
        <v>-3.1720309747773401</v>
      </c>
      <c r="K3751">
        <v>41.1273271581722</v>
      </c>
      <c r="L3751">
        <v>43.0427528840642</v>
      </c>
      <c r="M3751">
        <v>45.983594622923803</v>
      </c>
      <c r="N3751">
        <v>1.11229940190679</v>
      </c>
      <c r="O3751">
        <v>43.907820544251003</v>
      </c>
      <c r="P3751">
        <v>13.3055555555555</v>
      </c>
      <c r="Q3751">
        <v>4.1437064065291997E-2</v>
      </c>
    </row>
    <row r="3752" spans="1:17" hidden="1" x14ac:dyDescent="0.3">
      <c r="A3752" t="s">
        <v>7733</v>
      </c>
      <c r="B3752" t="s">
        <v>7734</v>
      </c>
      <c r="C3752" t="str">
        <f>IFERROR(VLOOKUP(Table1[[#This Row],[Ticker]],[1]!Table2[[Symbol]:[Industry]],2,FALSE),"-")</f>
        <v>-</v>
      </c>
      <c r="D3752" t="s">
        <v>5307</v>
      </c>
      <c r="E3752">
        <v>32.605200000000004</v>
      </c>
      <c r="F3752">
        <v>60.38</v>
      </c>
      <c r="G3752">
        <v>-67.927549628929199</v>
      </c>
      <c r="H3752">
        <v>-7.1288124919571603</v>
      </c>
      <c r="I3752">
        <v>-43.002225300404199</v>
      </c>
      <c r="J3752">
        <v>0.93070052376544199</v>
      </c>
      <c r="K3752">
        <v>64.315920852893797</v>
      </c>
      <c r="L3752">
        <v>74.784549263720905</v>
      </c>
      <c r="M3752">
        <v>42.642260179958498</v>
      </c>
      <c r="N3752">
        <v>0.47509578544061298</v>
      </c>
      <c r="O3752">
        <v>80.4405432262338</v>
      </c>
      <c r="P3752">
        <v>4.0137812230835497</v>
      </c>
    </row>
    <row r="3753" spans="1:17" hidden="1" x14ac:dyDescent="0.3">
      <c r="A3753" t="s">
        <v>7735</v>
      </c>
      <c r="B3753" t="s">
        <v>7736</v>
      </c>
      <c r="C3753" t="str">
        <f>IFERROR(VLOOKUP(Table1[[#This Row],[Ticker]],[1]!Table2[[Symbol]:[Industry]],2,FALSE),"-")</f>
        <v>-</v>
      </c>
      <c r="D3753" t="s">
        <v>51</v>
      </c>
      <c r="E3753">
        <v>32.565834000000002</v>
      </c>
      <c r="F3753">
        <v>6.06</v>
      </c>
      <c r="G3753">
        <v>27.956745242865502</v>
      </c>
      <c r="H3753">
        <v>4.5458664234658999</v>
      </c>
      <c r="I3753">
        <v>3.1690368904608102</v>
      </c>
      <c r="J3753">
        <v>5.7458838052063896</v>
      </c>
      <c r="K3753">
        <v>5.2771928389391896</v>
      </c>
      <c r="L3753">
        <v>4.8278497981822399</v>
      </c>
      <c r="M3753">
        <v>75.023345827367393</v>
      </c>
      <c r="N3753">
        <v>0.87448358766378698</v>
      </c>
      <c r="O3753">
        <v>13.036303630362999</v>
      </c>
      <c r="P3753">
        <v>67.867036011080302</v>
      </c>
      <c r="Q3753">
        <v>-1.5724339519308E-2</v>
      </c>
    </row>
    <row r="3754" spans="1:17" hidden="1" x14ac:dyDescent="0.3">
      <c r="A3754" t="s">
        <v>7737</v>
      </c>
      <c r="B3754" t="s">
        <v>7738</v>
      </c>
      <c r="C3754" t="str">
        <f>IFERROR(VLOOKUP(Table1[[#This Row],[Ticker]],[1]!Table2[[Symbol]:[Industry]],2,FALSE),"-")</f>
        <v>-</v>
      </c>
      <c r="D3754" t="s">
        <v>368</v>
      </c>
      <c r="E3754">
        <v>32.542689998</v>
      </c>
      <c r="F3754">
        <v>56.63</v>
      </c>
      <c r="G3754">
        <v>26.4943280700329</v>
      </c>
      <c r="H3754">
        <v>-9.4566456170649609</v>
      </c>
      <c r="I3754">
        <v>26.030070219640901</v>
      </c>
      <c r="J3754">
        <v>-6.2903144463919398</v>
      </c>
      <c r="K3754">
        <v>56.218980682167199</v>
      </c>
      <c r="L3754">
        <v>47.733957886104299</v>
      </c>
      <c r="M3754">
        <v>30.062486546056</v>
      </c>
      <c r="N3754">
        <v>0.287337662337662</v>
      </c>
      <c r="O3754">
        <v>30.761080699275901</v>
      </c>
      <c r="P3754">
        <v>105.18115942028901</v>
      </c>
    </row>
    <row r="3755" spans="1:17" hidden="1" x14ac:dyDescent="0.3">
      <c r="A3755" t="s">
        <v>7739</v>
      </c>
      <c r="B3755" t="s">
        <v>7740</v>
      </c>
      <c r="C3755" t="str">
        <f>IFERROR(VLOOKUP(Table1[[#This Row],[Ticker]],[1]!Table2[[Symbol]:[Industry]],2,FALSE),"-")</f>
        <v>-</v>
      </c>
      <c r="D3755" t="s">
        <v>473</v>
      </c>
      <c r="E3755">
        <v>32.536117019999999</v>
      </c>
      <c r="F3755">
        <v>117.7</v>
      </c>
      <c r="G3755">
        <v>-45.118533734816197</v>
      </c>
      <c r="H3755">
        <v>-0.95819457839597599</v>
      </c>
      <c r="I3755">
        <v>-31.500530053240301</v>
      </c>
      <c r="J3755">
        <v>-5.9521701809831802</v>
      </c>
      <c r="K3755">
        <v>118.274092759856</v>
      </c>
      <c r="L3755">
        <v>127.02283572390699</v>
      </c>
      <c r="M3755">
        <v>51.933950441577402</v>
      </c>
      <c r="N3755">
        <v>2.3799508599508599</v>
      </c>
      <c r="O3755">
        <v>69.923534409515696</v>
      </c>
      <c r="P3755">
        <v>13.995157384987801</v>
      </c>
      <c r="Q3755">
        <v>6.4927613986445004E-2</v>
      </c>
    </row>
    <row r="3756" spans="1:17" hidden="1" x14ac:dyDescent="0.3">
      <c r="A3756" t="s">
        <v>7741</v>
      </c>
      <c r="B3756" t="s">
        <v>7742</v>
      </c>
      <c r="C3756" t="str">
        <f>IFERROR(VLOOKUP(Table1[[#This Row],[Ticker]],[1]!Table2[[Symbol]:[Industry]],2,FALSE),"-")</f>
        <v>-</v>
      </c>
      <c r="D3756" t="s">
        <v>7743</v>
      </c>
      <c r="E3756">
        <v>32.456767122000002</v>
      </c>
      <c r="F3756">
        <v>87.26</v>
      </c>
      <c r="G3756">
        <v>68.012725968489093</v>
      </c>
      <c r="H3756">
        <v>4.3960650321081296</v>
      </c>
      <c r="I3756">
        <v>85.167536736543298</v>
      </c>
      <c r="J3756">
        <v>0.173963047239135</v>
      </c>
      <c r="K3756">
        <v>75.1786221824987</v>
      </c>
      <c r="M3756">
        <v>56.992120354047202</v>
      </c>
      <c r="N3756">
        <v>0.117977528089887</v>
      </c>
      <c r="O3756">
        <v>3.1400412560165001</v>
      </c>
      <c r="P3756">
        <v>170.99378881987499</v>
      </c>
    </row>
    <row r="3757" spans="1:17" hidden="1" x14ac:dyDescent="0.3">
      <c r="A3757" t="s">
        <v>7744</v>
      </c>
      <c r="B3757" t="s">
        <v>7745</v>
      </c>
      <c r="C3757" t="str">
        <f>IFERROR(VLOOKUP(Table1[[#This Row],[Ticker]],[1]!Table2[[Symbol]:[Industry]],2,FALSE),"-")</f>
        <v>-</v>
      </c>
      <c r="D3757" t="s">
        <v>4822</v>
      </c>
      <c r="E3757">
        <v>32.319000000000003</v>
      </c>
      <c r="F3757">
        <v>30.78</v>
      </c>
      <c r="G3757">
        <v>-61.4557547571344</v>
      </c>
      <c r="H3757">
        <v>-4.5489650883737998</v>
      </c>
      <c r="I3757">
        <v>-47.211582286952599</v>
      </c>
      <c r="J3757">
        <v>-1.9367310239545801</v>
      </c>
      <c r="K3757">
        <v>32.013524239285204</v>
      </c>
      <c r="L3757">
        <v>39.019642175015001</v>
      </c>
      <c r="M3757">
        <v>56.108949677631898</v>
      </c>
      <c r="N3757">
        <v>0.41603888213851697</v>
      </c>
      <c r="O3757">
        <v>100.454840805717</v>
      </c>
      <c r="P3757">
        <v>14</v>
      </c>
      <c r="Q3757">
        <v>-0.179262358423212</v>
      </c>
    </row>
    <row r="3758" spans="1:17" hidden="1" x14ac:dyDescent="0.3">
      <c r="A3758" t="s">
        <v>7746</v>
      </c>
      <c r="B3758" t="s">
        <v>7747</v>
      </c>
      <c r="C3758" t="str">
        <f>IFERROR(VLOOKUP(Table1[[#This Row],[Ticker]],[1]!Table2[[Symbol]:[Industry]],2,FALSE),"-")</f>
        <v>-</v>
      </c>
      <c r="D3758" t="s">
        <v>412</v>
      </c>
      <c r="E3758">
        <v>32.283925938000003</v>
      </c>
      <c r="F3758">
        <v>19.260000000000002</v>
      </c>
      <c r="G3758">
        <v>405.144245242865</v>
      </c>
      <c r="H3758">
        <v>-26.051890403799099</v>
      </c>
      <c r="I3758">
        <v>-56.037219364190598</v>
      </c>
      <c r="J3758">
        <v>-2.4226187490719999</v>
      </c>
      <c r="K3758">
        <v>21.505484860409801</v>
      </c>
      <c r="L3758">
        <v>19.887153219711401</v>
      </c>
      <c r="M3758">
        <v>48.385772306230201</v>
      </c>
      <c r="N3758">
        <v>0.49177761903252598</v>
      </c>
      <c r="O3758">
        <v>110.695742471443</v>
      </c>
      <c r="P3758">
        <v>480.12048192770999</v>
      </c>
    </row>
    <row r="3759" spans="1:17" hidden="1" x14ac:dyDescent="0.3">
      <c r="A3759" t="s">
        <v>7748</v>
      </c>
      <c r="B3759" t="s">
        <v>7749</v>
      </c>
      <c r="C3759" t="str">
        <f>IFERROR(VLOOKUP(Table1[[#This Row],[Ticker]],[1]!Table2[[Symbol]:[Industry]],2,FALSE),"-")</f>
        <v>-</v>
      </c>
      <c r="D3759" t="s">
        <v>359</v>
      </c>
      <c r="E3759">
        <v>32.280553988000001</v>
      </c>
      <c r="F3759">
        <v>25.54</v>
      </c>
      <c r="G3759">
        <v>-11.7100661654635</v>
      </c>
      <c r="H3759">
        <v>-16.782013742618101</v>
      </c>
      <c r="I3759">
        <v>3.3372204816148399</v>
      </c>
      <c r="J3759">
        <v>13.472997711565499</v>
      </c>
      <c r="K3759">
        <v>25.989906975758501</v>
      </c>
      <c r="L3759">
        <v>26.328650478235598</v>
      </c>
      <c r="M3759">
        <v>69.970793034366395</v>
      </c>
      <c r="N3759">
        <v>3.2610076330413098</v>
      </c>
      <c r="O3759">
        <v>66.209866875489396</v>
      </c>
      <c r="P3759">
        <v>32.263076126359401</v>
      </c>
      <c r="Q3759">
        <v>0.140693489586557</v>
      </c>
    </row>
    <row r="3760" spans="1:17" hidden="1" x14ac:dyDescent="0.3">
      <c r="A3760" t="s">
        <v>7750</v>
      </c>
      <c r="B3760" t="s">
        <v>7751</v>
      </c>
      <c r="C3760" t="str">
        <f>IFERROR(VLOOKUP(Table1[[#This Row],[Ticker]],[1]!Table2[[Symbol]:[Industry]],2,FALSE),"-")</f>
        <v>-</v>
      </c>
      <c r="D3760" t="s">
        <v>1711</v>
      </c>
      <c r="E3760">
        <v>32.274596430000003</v>
      </c>
      <c r="F3760">
        <v>38.700000000000003</v>
      </c>
      <c r="G3760">
        <v>-64.813737950411706</v>
      </c>
      <c r="H3760">
        <v>-10.567209349908699</v>
      </c>
      <c r="I3760">
        <v>-38.306480321260203</v>
      </c>
      <c r="J3760">
        <v>-1.51115651639659E-2</v>
      </c>
      <c r="K3760">
        <v>39.346826542520901</v>
      </c>
      <c r="L3760">
        <v>43.721299255694703</v>
      </c>
      <c r="M3760">
        <v>46.345046433605397</v>
      </c>
      <c r="N3760">
        <v>0.54468660754546805</v>
      </c>
      <c r="O3760">
        <v>82.945736434108497</v>
      </c>
      <c r="P3760">
        <v>24.437299035369701</v>
      </c>
      <c r="Q3760">
        <v>-1.8846239085648999E-2</v>
      </c>
    </row>
    <row r="3761" spans="1:17" hidden="1" x14ac:dyDescent="0.3">
      <c r="A3761" t="s">
        <v>7752</v>
      </c>
      <c r="B3761" t="s">
        <v>7753</v>
      </c>
      <c r="C3761" t="str">
        <f>IFERROR(VLOOKUP(Table1[[#This Row],[Ticker]],[1]!Table2[[Symbol]:[Industry]],2,FALSE),"-")</f>
        <v>-</v>
      </c>
      <c r="D3761" t="s">
        <v>92</v>
      </c>
      <c r="E3761">
        <v>32.255496000000001</v>
      </c>
      <c r="F3761">
        <v>10.94</v>
      </c>
      <c r="G3761">
        <v>62.074069804269001</v>
      </c>
      <c r="H3761">
        <v>55.710075792129302</v>
      </c>
      <c r="I3761">
        <v>41.383563053173198</v>
      </c>
      <c r="J3761">
        <v>55.401760153996101</v>
      </c>
      <c r="K3761">
        <v>6.5871113388340996</v>
      </c>
      <c r="L3761">
        <v>6.1780255110625202</v>
      </c>
      <c r="M3761">
        <v>93.121558424104805</v>
      </c>
      <c r="N3761">
        <v>3.6569512313343</v>
      </c>
      <c r="O3761">
        <v>0</v>
      </c>
      <c r="P3761">
        <v>132.76595744680799</v>
      </c>
      <c r="Q3761">
        <v>7.4082364140267004E-2</v>
      </c>
    </row>
    <row r="3762" spans="1:17" hidden="1" x14ac:dyDescent="0.3">
      <c r="A3762" t="s">
        <v>7754</v>
      </c>
      <c r="B3762" t="s">
        <v>7755</v>
      </c>
      <c r="C3762" t="str">
        <f>IFERROR(VLOOKUP(Table1[[#This Row],[Ticker]],[1]!Table2[[Symbol]:[Industry]],2,FALSE),"-")</f>
        <v>-</v>
      </c>
      <c r="D3762" t="s">
        <v>113</v>
      </c>
      <c r="E3762">
        <v>32.24</v>
      </c>
      <c r="F3762">
        <v>322.39999999999998</v>
      </c>
      <c r="G3762">
        <v>-20.195890811556101</v>
      </c>
      <c r="H3762">
        <v>-0.99941945805671795</v>
      </c>
      <c r="I3762">
        <v>-8.26297832662482</v>
      </c>
      <c r="J3762">
        <v>-1.53867798430588</v>
      </c>
      <c r="K3762">
        <v>321.82356995586201</v>
      </c>
      <c r="L3762">
        <v>312.06617823427001</v>
      </c>
      <c r="M3762">
        <v>52.309979785624598</v>
      </c>
      <c r="N3762">
        <v>5.5995370370370301</v>
      </c>
      <c r="O3762">
        <v>0.52729528535981895</v>
      </c>
      <c r="P3762">
        <v>9.6598639455782198</v>
      </c>
    </row>
    <row r="3763" spans="1:17" hidden="1" x14ac:dyDescent="0.3">
      <c r="A3763" t="s">
        <v>7756</v>
      </c>
      <c r="B3763" t="s">
        <v>7757</v>
      </c>
      <c r="C3763" t="str">
        <f>IFERROR(VLOOKUP(Table1[[#This Row],[Ticker]],[1]!Table2[[Symbol]:[Industry]],2,FALSE),"-")</f>
        <v>-</v>
      </c>
      <c r="D3763" t="s">
        <v>359</v>
      </c>
      <c r="E3763">
        <v>32.230217850000002</v>
      </c>
      <c r="F3763">
        <v>64.5</v>
      </c>
      <c r="G3763">
        <v>-49.979593766422298</v>
      </c>
      <c r="H3763">
        <v>1.7389447476917601</v>
      </c>
      <c r="I3763">
        <v>-32.8247829983682</v>
      </c>
      <c r="J3763">
        <v>-5.1219224625998701</v>
      </c>
      <c r="K3763">
        <v>65.736331345163805</v>
      </c>
      <c r="M3763">
        <v>50.8662225600931</v>
      </c>
      <c r="N3763">
        <v>9.1878589007382994E-2</v>
      </c>
      <c r="O3763">
        <v>37.984496124030997</v>
      </c>
      <c r="P3763">
        <v>29.3622141997593</v>
      </c>
    </row>
    <row r="3764" spans="1:17" hidden="1" x14ac:dyDescent="0.3">
      <c r="A3764" t="s">
        <v>7758</v>
      </c>
      <c r="B3764" t="s">
        <v>7759</v>
      </c>
      <c r="C3764" t="str">
        <f>IFERROR(VLOOKUP(Table1[[#This Row],[Ticker]],[1]!Table2[[Symbol]:[Industry]],2,FALSE),"-")</f>
        <v>-</v>
      </c>
      <c r="D3764" t="s">
        <v>971</v>
      </c>
      <c r="E3764">
        <v>32.191744463999903</v>
      </c>
      <c r="F3764">
        <v>23.76</v>
      </c>
      <c r="G3764">
        <v>-10.7580103962321</v>
      </c>
      <c r="H3764">
        <v>7.1798224457481101</v>
      </c>
      <c r="I3764">
        <v>-22.013921088316899</v>
      </c>
      <c r="J3764">
        <v>1.88414037408497</v>
      </c>
      <c r="K3764">
        <v>21.758076437709601</v>
      </c>
      <c r="L3764">
        <v>21.9649764415386</v>
      </c>
      <c r="M3764">
        <v>74.695340717484797</v>
      </c>
      <c r="N3764">
        <v>0.83252023789347995</v>
      </c>
      <c r="O3764">
        <v>47.095959595959599</v>
      </c>
      <c r="P3764">
        <v>33.483146067415703</v>
      </c>
      <c r="Q3764">
        <v>4.9718600282139001E-2</v>
      </c>
    </row>
    <row r="3765" spans="1:17" hidden="1" x14ac:dyDescent="0.3">
      <c r="A3765" t="s">
        <v>7760</v>
      </c>
      <c r="B3765" t="s">
        <v>7761</v>
      </c>
      <c r="C3765" t="str">
        <f>IFERROR(VLOOKUP(Table1[[#This Row],[Ticker]],[1]!Table2[[Symbol]:[Industry]],2,FALSE),"-")</f>
        <v>-</v>
      </c>
      <c r="D3765" t="s">
        <v>156</v>
      </c>
      <c r="E3765">
        <v>32.178204539999903</v>
      </c>
      <c r="F3765">
        <v>80.099999999999994</v>
      </c>
      <c r="G3765">
        <v>78.196193294813597</v>
      </c>
      <c r="H3765">
        <v>-23.871426891637</v>
      </c>
      <c r="I3765">
        <v>2.9502255171281901</v>
      </c>
      <c r="J3765">
        <v>0.52021466323494903</v>
      </c>
      <c r="K3765">
        <v>83.844846042961507</v>
      </c>
      <c r="L3765">
        <v>66.762000556337398</v>
      </c>
      <c r="M3765">
        <v>36.350778716358398</v>
      </c>
      <c r="N3765">
        <v>0.46906954715367599</v>
      </c>
      <c r="O3765">
        <v>70.611735330836396</v>
      </c>
      <c r="P3765">
        <v>150.15615240474699</v>
      </c>
      <c r="Q3765">
        <v>0.105607109782807</v>
      </c>
    </row>
    <row r="3766" spans="1:17" hidden="1" x14ac:dyDescent="0.3">
      <c r="A3766" t="s">
        <v>7762</v>
      </c>
      <c r="B3766" t="s">
        <v>7763</v>
      </c>
      <c r="C3766" t="str">
        <f>IFERROR(VLOOKUP(Table1[[#This Row],[Ticker]],[1]!Table2[[Symbol]:[Industry]],2,FALSE),"-")</f>
        <v>-</v>
      </c>
      <c r="D3766" t="s">
        <v>632</v>
      </c>
      <c r="E3766">
        <v>32.040329999999997</v>
      </c>
      <c r="F3766">
        <v>162.6</v>
      </c>
      <c r="G3766">
        <v>-14.5366058209642</v>
      </c>
      <c r="H3766">
        <v>-1.01692629124073</v>
      </c>
      <c r="I3766">
        <v>-32.916841928236302</v>
      </c>
      <c r="J3766">
        <v>-1.4471594720802401</v>
      </c>
      <c r="K3766">
        <v>163.24747599873601</v>
      </c>
      <c r="L3766">
        <v>162.75899946492299</v>
      </c>
      <c r="M3766">
        <v>57.471534844613402</v>
      </c>
      <c r="N3766">
        <v>0.50239333216490401</v>
      </c>
      <c r="O3766">
        <v>34.378843788437898</v>
      </c>
      <c r="P3766">
        <v>26.5862203191903</v>
      </c>
      <c r="Q3766">
        <v>-1.7648111471340001E-3</v>
      </c>
    </row>
    <row r="3767" spans="1:17" hidden="1" x14ac:dyDescent="0.3">
      <c r="A3767" t="s">
        <v>7764</v>
      </c>
      <c r="B3767" t="s">
        <v>7765</v>
      </c>
      <c r="C3767" t="str">
        <f>IFERROR(VLOOKUP(Table1[[#This Row],[Ticker]],[1]!Table2[[Symbol]:[Industry]],2,FALSE),"-")</f>
        <v>-</v>
      </c>
      <c r="D3767" t="s">
        <v>2712</v>
      </c>
      <c r="E3767">
        <v>32.027999999999999</v>
      </c>
      <c r="F3767">
        <v>78.5</v>
      </c>
      <c r="G3767">
        <v>-31.7184875987396</v>
      </c>
      <c r="H3767">
        <v>18.981844770781102</v>
      </c>
      <c r="I3767">
        <v>0.77115777443517897</v>
      </c>
      <c r="J3767">
        <v>-6.8467087873861896</v>
      </c>
      <c r="K3767">
        <v>70.517914480787894</v>
      </c>
      <c r="L3767">
        <v>70.856043501228598</v>
      </c>
      <c r="M3767">
        <v>48.317353834464903</v>
      </c>
      <c r="N3767">
        <v>2.5941176470588201</v>
      </c>
      <c r="O3767">
        <v>26.114649681528601</v>
      </c>
      <c r="P3767">
        <v>54.679802955664996</v>
      </c>
    </row>
    <row r="3768" spans="1:17" hidden="1" x14ac:dyDescent="0.3">
      <c r="A3768" t="s">
        <v>7766</v>
      </c>
      <c r="B3768" t="s">
        <v>7767</v>
      </c>
      <c r="C3768" t="str">
        <f>IFERROR(VLOOKUP(Table1[[#This Row],[Ticker]],[1]!Table2[[Symbol]:[Industry]],2,FALSE),"-")</f>
        <v>-</v>
      </c>
      <c r="D3768" t="s">
        <v>632</v>
      </c>
      <c r="E3768">
        <v>31.9827189999999</v>
      </c>
      <c r="F3768">
        <v>7.6</v>
      </c>
      <c r="G3768">
        <v>-5.5931859894901201</v>
      </c>
      <c r="H3768">
        <v>-1.87035303188851</v>
      </c>
      <c r="I3768">
        <v>-12.2495918825592</v>
      </c>
      <c r="J3768">
        <v>1.0670674632677399</v>
      </c>
      <c r="K3768">
        <v>10.0372087729983</v>
      </c>
      <c r="L3768">
        <v>10.066633630706701</v>
      </c>
      <c r="M3768">
        <v>25.7607462659657</v>
      </c>
      <c r="N3768">
        <v>1</v>
      </c>
      <c r="Q3768">
        <v>-9.4079221239847993E-2</v>
      </c>
    </row>
    <row r="3769" spans="1:17" hidden="1" x14ac:dyDescent="0.3">
      <c r="A3769" t="s">
        <v>7768</v>
      </c>
      <c r="B3769" t="s">
        <v>7769</v>
      </c>
      <c r="C3769" t="str">
        <f>IFERROR(VLOOKUP(Table1[[#This Row],[Ticker]],[1]!Table2[[Symbol]:[Industry]],2,FALSE),"-")</f>
        <v>-</v>
      </c>
      <c r="D3769" t="s">
        <v>743</v>
      </c>
      <c r="E3769">
        <v>31.948726656000002</v>
      </c>
      <c r="F3769">
        <v>329.96</v>
      </c>
      <c r="G3769">
        <v>10.6903116056887</v>
      </c>
      <c r="H3769">
        <v>1.0988175329350101</v>
      </c>
      <c r="I3769">
        <v>2.0837217035378202</v>
      </c>
      <c r="J3769">
        <v>1.6379495182542401</v>
      </c>
      <c r="K3769">
        <v>317.172238271097</v>
      </c>
      <c r="L3769">
        <v>289.81458376621498</v>
      </c>
      <c r="M3769">
        <v>50.554369654686603</v>
      </c>
      <c r="N3769">
        <v>0.28467965339183998</v>
      </c>
      <c r="O3769">
        <v>1.1880227906412899</v>
      </c>
      <c r="P3769">
        <v>44.497481935625103</v>
      </c>
    </row>
    <row r="3770" spans="1:17" hidden="1" x14ac:dyDescent="0.3">
      <c r="A3770" t="s">
        <v>7770</v>
      </c>
      <c r="B3770" t="s">
        <v>7771</v>
      </c>
      <c r="C3770" t="str">
        <f>IFERROR(VLOOKUP(Table1[[#This Row],[Ticker]],[1]!Table2[[Symbol]:[Industry]],2,FALSE),"-")</f>
        <v>-</v>
      </c>
      <c r="D3770" t="s">
        <v>7340</v>
      </c>
      <c r="E3770">
        <v>31.876280000000001</v>
      </c>
      <c r="F3770">
        <v>16.3</v>
      </c>
      <c r="G3770">
        <v>-78.630110508234296</v>
      </c>
      <c r="H3770">
        <v>-13.291289649777299</v>
      </c>
      <c r="I3770">
        <v>-46.034277322413601</v>
      </c>
      <c r="J3770">
        <v>-8.07081424877979</v>
      </c>
      <c r="K3770">
        <v>17.6407192591012</v>
      </c>
      <c r="L3770">
        <v>20.798519639978402</v>
      </c>
      <c r="M3770">
        <v>41.720643586454997</v>
      </c>
      <c r="N3770">
        <v>0.58276324083599595</v>
      </c>
      <c r="O3770">
        <v>112.883435582822</v>
      </c>
      <c r="P3770">
        <v>8.4497671324018597</v>
      </c>
      <c r="Q3770">
        <v>4.8599060740791997E-2</v>
      </c>
    </row>
    <row r="3771" spans="1:17" hidden="1" x14ac:dyDescent="0.3">
      <c r="A3771" t="s">
        <v>7772</v>
      </c>
      <c r="B3771" t="s">
        <v>7773</v>
      </c>
      <c r="C3771" t="str">
        <f>IFERROR(VLOOKUP(Table1[[#This Row],[Ticker]],[1]!Table2[[Symbol]:[Industry]],2,FALSE),"-")</f>
        <v>-</v>
      </c>
      <c r="E3771">
        <v>31.838716349999999</v>
      </c>
      <c r="F3771">
        <v>429.75</v>
      </c>
      <c r="G3771">
        <v>781.01749662056795</v>
      </c>
      <c r="H3771">
        <v>21.221537971005901</v>
      </c>
      <c r="I3771">
        <v>107.232525816446</v>
      </c>
      <c r="J3771">
        <v>-9.0239254569752898</v>
      </c>
      <c r="K3771">
        <v>397.84208988682798</v>
      </c>
      <c r="L3771">
        <v>257.79664517968098</v>
      </c>
      <c r="M3771">
        <v>33.997269538112299</v>
      </c>
      <c r="N3771">
        <v>0.56878896987793104</v>
      </c>
      <c r="O3771">
        <v>19.802210587550899</v>
      </c>
      <c r="P3771">
        <v>810.87325137770199</v>
      </c>
    </row>
    <row r="3772" spans="1:17" hidden="1" x14ac:dyDescent="0.3">
      <c r="A3772" t="s">
        <v>7774</v>
      </c>
      <c r="B3772" t="s">
        <v>7775</v>
      </c>
      <c r="C3772" t="str">
        <f>IFERROR(VLOOKUP(Table1[[#This Row],[Ticker]],[1]!Table2[[Symbol]:[Industry]],2,FALSE),"-")</f>
        <v>-</v>
      </c>
      <c r="E3772">
        <v>31.8344202</v>
      </c>
      <c r="F3772">
        <v>66.33</v>
      </c>
      <c r="G3772">
        <v>343.92995952857899</v>
      </c>
      <c r="H3772">
        <v>-2.36437206511797</v>
      </c>
      <c r="I3772">
        <v>99.759017574020305</v>
      </c>
      <c r="J3772">
        <v>-1.37972719108659</v>
      </c>
      <c r="K3772">
        <v>60.2365018264192</v>
      </c>
      <c r="L3772">
        <v>44.881674456651602</v>
      </c>
      <c r="M3772">
        <v>53.5185913142262</v>
      </c>
      <c r="N3772">
        <v>0.58452100151711395</v>
      </c>
      <c r="O3772">
        <v>7.9903512739333404</v>
      </c>
      <c r="P3772">
        <v>373.78571428571399</v>
      </c>
      <c r="Q3772">
        <v>0.138383126300377</v>
      </c>
    </row>
    <row r="3773" spans="1:17" hidden="1" x14ac:dyDescent="0.3">
      <c r="A3773" t="s">
        <v>7776</v>
      </c>
      <c r="B3773" t="s">
        <v>7777</v>
      </c>
      <c r="C3773" t="str">
        <f>IFERROR(VLOOKUP(Table1[[#This Row],[Ticker]],[1]!Table2[[Symbol]:[Industry]],2,FALSE),"-")</f>
        <v>-</v>
      </c>
      <c r="D3773" t="s">
        <v>3453</v>
      </c>
      <c r="E3773">
        <v>31.7491372</v>
      </c>
      <c r="F3773">
        <v>22</v>
      </c>
      <c r="G3773">
        <v>-32.077976979356599</v>
      </c>
      <c r="H3773">
        <v>-22.191010542919201</v>
      </c>
      <c r="I3773">
        <v>-39.3920469547583</v>
      </c>
      <c r="J3773">
        <v>-15.576867517544899</v>
      </c>
      <c r="K3773">
        <v>25.933626110651002</v>
      </c>
      <c r="L3773">
        <v>27.137069505697699</v>
      </c>
      <c r="M3773">
        <v>13.891429964721199</v>
      </c>
      <c r="N3773">
        <v>3.6</v>
      </c>
      <c r="O3773">
        <v>63.636363636363598</v>
      </c>
      <c r="P3773">
        <v>20.218579234972601</v>
      </c>
      <c r="Q3773">
        <v>-8.5867241558679995E-3</v>
      </c>
    </row>
    <row r="3774" spans="1:17" hidden="1" x14ac:dyDescent="0.3">
      <c r="A3774" t="s">
        <v>7778</v>
      </c>
      <c r="B3774" t="s">
        <v>7779</v>
      </c>
      <c r="C3774" t="str">
        <f>IFERROR(VLOOKUP(Table1[[#This Row],[Ticker]],[1]!Table2[[Symbol]:[Industry]],2,FALSE),"-")</f>
        <v>-</v>
      </c>
      <c r="D3774" t="s">
        <v>743</v>
      </c>
      <c r="E3774">
        <v>31.730069843999999</v>
      </c>
      <c r="F3774">
        <v>241.32</v>
      </c>
      <c r="G3774">
        <v>14.301951336055501</v>
      </c>
      <c r="H3774">
        <v>2.3622699485563099</v>
      </c>
      <c r="I3774">
        <v>8.4679654304818808</v>
      </c>
      <c r="J3774">
        <v>-0.19225213292954399</v>
      </c>
      <c r="K3774">
        <v>229.771415820914</v>
      </c>
      <c r="L3774">
        <v>207.06144579720399</v>
      </c>
      <c r="M3774">
        <v>48.807085432446698</v>
      </c>
      <c r="N3774">
        <v>1.53634866846095</v>
      </c>
      <c r="O3774">
        <v>1.5953920106083199</v>
      </c>
      <c r="P3774">
        <v>45.671858022455602</v>
      </c>
      <c r="Q3774">
        <v>5.0860317588420001E-3</v>
      </c>
    </row>
    <row r="3775" spans="1:17" hidden="1" x14ac:dyDescent="0.3">
      <c r="A3775" t="s">
        <v>7780</v>
      </c>
      <c r="B3775" t="s">
        <v>7781</v>
      </c>
      <c r="C3775" t="str">
        <f>IFERROR(VLOOKUP(Table1[[#This Row],[Ticker]],[1]!Table2[[Symbol]:[Industry]],2,FALSE),"-")</f>
        <v>-</v>
      </c>
      <c r="D3775" t="s">
        <v>2712</v>
      </c>
      <c r="E3775">
        <v>31.729279185999999</v>
      </c>
      <c r="F3775">
        <v>21.89</v>
      </c>
      <c r="G3775">
        <v>333.91543168354298</v>
      </c>
      <c r="H3775">
        <v>-7.9454864335207898</v>
      </c>
      <c r="I3775">
        <v>98.592492304356</v>
      </c>
      <c r="J3775">
        <v>-11.815425076490801</v>
      </c>
      <c r="K3775">
        <v>22.112577271212501</v>
      </c>
      <c r="L3775">
        <v>13.4071688564201</v>
      </c>
      <c r="M3775">
        <v>15.862545520164</v>
      </c>
      <c r="N3775">
        <v>1.6630656591334101</v>
      </c>
      <c r="O3775">
        <v>32.617633622658701</v>
      </c>
      <c r="P3775">
        <v>365.74468085106298</v>
      </c>
      <c r="Q3775">
        <v>0.183338107020212</v>
      </c>
    </row>
    <row r="3776" spans="1:17" hidden="1" x14ac:dyDescent="0.3">
      <c r="A3776" t="s">
        <v>7782</v>
      </c>
      <c r="B3776" t="s">
        <v>7783</v>
      </c>
      <c r="C3776" t="str">
        <f>IFERROR(VLOOKUP(Table1[[#This Row],[Ticker]],[1]!Table2[[Symbol]:[Industry]],2,FALSE),"-")</f>
        <v>-</v>
      </c>
      <c r="D3776" t="s">
        <v>7062</v>
      </c>
      <c r="E3776">
        <v>31.62</v>
      </c>
      <c r="F3776">
        <v>31</v>
      </c>
      <c r="G3776">
        <v>-57.425848215078297</v>
      </c>
      <c r="H3776">
        <v>-10.093190234572599</v>
      </c>
      <c r="I3776">
        <v>-43.812055100191301</v>
      </c>
      <c r="J3776">
        <v>-4.7179445090892003</v>
      </c>
      <c r="K3776">
        <v>34.096162672587297</v>
      </c>
      <c r="L3776">
        <v>39.475767554388199</v>
      </c>
      <c r="M3776">
        <v>37.628622959596498</v>
      </c>
      <c r="N3776">
        <v>1.1928994082840201</v>
      </c>
      <c r="O3776">
        <v>86.774193548387004</v>
      </c>
      <c r="P3776">
        <v>6.8965517241379199</v>
      </c>
    </row>
    <row r="3777" spans="1:17" hidden="1" x14ac:dyDescent="0.3">
      <c r="A3777" t="s">
        <v>7784</v>
      </c>
      <c r="B3777" t="s">
        <v>7785</v>
      </c>
      <c r="C3777" t="str">
        <f>IFERROR(VLOOKUP(Table1[[#This Row],[Ticker]],[1]!Table2[[Symbol]:[Industry]],2,FALSE),"-")</f>
        <v>-</v>
      </c>
      <c r="D3777" t="s">
        <v>632</v>
      </c>
      <c r="E3777">
        <v>31.611657672</v>
      </c>
      <c r="F3777">
        <v>1.08</v>
      </c>
      <c r="G3777">
        <v>-31.673936575316201</v>
      </c>
      <c r="H3777">
        <v>-2.5382668901756</v>
      </c>
      <c r="I3777">
        <v>-29.6240209121571</v>
      </c>
      <c r="J3777">
        <v>-4.8309762406801697</v>
      </c>
      <c r="K3777">
        <v>1.0997656032304699</v>
      </c>
      <c r="L3777">
        <v>1.1158735440046399</v>
      </c>
      <c r="M3777">
        <v>45.010256996188502</v>
      </c>
      <c r="N3777">
        <v>1.35376519347819</v>
      </c>
      <c r="O3777">
        <v>94.4444444444444</v>
      </c>
      <c r="P3777">
        <v>27.058823529411701</v>
      </c>
      <c r="Q3777">
        <v>4.3427963905771E-2</v>
      </c>
    </row>
    <row r="3778" spans="1:17" hidden="1" x14ac:dyDescent="0.3">
      <c r="A3778" t="s">
        <v>7786</v>
      </c>
      <c r="B3778" t="s">
        <v>7787</v>
      </c>
      <c r="C3778" t="str">
        <f>IFERROR(VLOOKUP(Table1[[#This Row],[Ticker]],[1]!Table2[[Symbol]:[Industry]],2,FALSE),"-")</f>
        <v>-</v>
      </c>
      <c r="D3778" t="s">
        <v>412</v>
      </c>
      <c r="E3778">
        <v>31.59</v>
      </c>
      <c r="F3778">
        <v>58.5</v>
      </c>
      <c r="G3778">
        <v>119.39861252023999</v>
      </c>
      <c r="H3778">
        <v>0.194729945252682</v>
      </c>
      <c r="I3778">
        <v>45.706854548693897</v>
      </c>
      <c r="J3778">
        <v>3.2267039110265001</v>
      </c>
      <c r="K3778">
        <v>58.2870742866969</v>
      </c>
      <c r="L3778">
        <v>47.9901813842595</v>
      </c>
      <c r="M3778">
        <v>44.404311661671102</v>
      </c>
      <c r="N3778">
        <v>1.3711821556822501</v>
      </c>
      <c r="O3778">
        <v>45.3333333333333</v>
      </c>
      <c r="P3778">
        <v>184.810126582278</v>
      </c>
      <c r="Q3778">
        <v>0.223162629827906</v>
      </c>
    </row>
    <row r="3779" spans="1:17" hidden="1" x14ac:dyDescent="0.3">
      <c r="A3779" t="s">
        <v>7788</v>
      </c>
      <c r="B3779" t="s">
        <v>7789</v>
      </c>
      <c r="C3779" t="str">
        <f>IFERROR(VLOOKUP(Table1[[#This Row],[Ticker]],[1]!Table2[[Symbol]:[Industry]],2,FALSE),"-")</f>
        <v>-</v>
      </c>
      <c r="D3779" t="s">
        <v>743</v>
      </c>
      <c r="E3779">
        <v>31.504857428999902</v>
      </c>
      <c r="F3779">
        <v>256.52999999999997</v>
      </c>
      <c r="G3779">
        <v>0.40219182558112299</v>
      </c>
      <c r="H3779">
        <v>0.53365166770066697</v>
      </c>
      <c r="I3779">
        <v>1.0797709936217299</v>
      </c>
      <c r="J3779">
        <v>-0.60880029065416297</v>
      </c>
      <c r="K3779">
        <v>248.17533383733101</v>
      </c>
      <c r="L3779">
        <v>230.16241345716</v>
      </c>
      <c r="M3779">
        <v>51.891311594454301</v>
      </c>
      <c r="N3779">
        <v>0.54236722414820004</v>
      </c>
      <c r="O3779">
        <v>7.9795735391572098</v>
      </c>
      <c r="P3779">
        <v>34.6967708059858</v>
      </c>
      <c r="Q3779">
        <v>1.5187022887975E-2</v>
      </c>
    </row>
    <row r="3780" spans="1:17" hidden="1" x14ac:dyDescent="0.3">
      <c r="A3780" t="s">
        <v>7790</v>
      </c>
      <c r="B3780" t="s">
        <v>7791</v>
      </c>
      <c r="C3780" t="str">
        <f>IFERROR(VLOOKUP(Table1[[#This Row],[Ticker]],[1]!Table2[[Symbol]:[Industry]],2,FALSE),"-")</f>
        <v>-</v>
      </c>
      <c r="D3780" t="s">
        <v>1374</v>
      </c>
      <c r="E3780">
        <v>31.466948800000001</v>
      </c>
      <c r="F3780">
        <v>2.0299999999999998</v>
      </c>
      <c r="G3780">
        <v>83.828455769181303</v>
      </c>
      <c r="H3780">
        <v>1.3687980695209301</v>
      </c>
      <c r="I3780">
        <v>18.2667979464035</v>
      </c>
      <c r="J3780">
        <v>19.958846768169298</v>
      </c>
      <c r="K3780">
        <v>1.59013071800665</v>
      </c>
      <c r="L3780">
        <v>1.42366960296861</v>
      </c>
      <c r="M3780">
        <v>87.988388338514298</v>
      </c>
      <c r="N3780">
        <v>1.1375928125794601</v>
      </c>
      <c r="O3780">
        <v>0</v>
      </c>
      <c r="P3780">
        <v>212.30769230769201</v>
      </c>
      <c r="Q3780">
        <v>9.6247453851692005E-2</v>
      </c>
    </row>
    <row r="3781" spans="1:17" hidden="1" x14ac:dyDescent="0.3">
      <c r="A3781" t="s">
        <v>7792</v>
      </c>
      <c r="B3781" t="s">
        <v>7793</v>
      </c>
      <c r="C3781" t="str">
        <f>IFERROR(VLOOKUP(Table1[[#This Row],[Ticker]],[1]!Table2[[Symbol]:[Industry]],2,FALSE),"-")</f>
        <v>-</v>
      </c>
      <c r="D3781" t="s">
        <v>2879</v>
      </c>
      <c r="E3781">
        <v>31.445080860000001</v>
      </c>
      <c r="F3781">
        <v>24.87</v>
      </c>
      <c r="G3781">
        <v>-63.588768346263102</v>
      </c>
      <c r="H3781">
        <v>-11.802641558962</v>
      </c>
      <c r="I3781">
        <v>-62.841280797420197</v>
      </c>
      <c r="J3781">
        <v>-4.53115323183063</v>
      </c>
      <c r="K3781">
        <v>26.541043786318699</v>
      </c>
      <c r="L3781">
        <v>33.867483312069297</v>
      </c>
      <c r="M3781">
        <v>44.575357868903403</v>
      </c>
      <c r="N3781">
        <v>0.82547169811320698</v>
      </c>
      <c r="O3781">
        <v>175.432247687977</v>
      </c>
      <c r="P3781">
        <v>5.8297872340425396</v>
      </c>
      <c r="Q3781">
        <v>1.5583630918264001E-2</v>
      </c>
    </row>
    <row r="3782" spans="1:17" hidden="1" x14ac:dyDescent="0.3">
      <c r="A3782" t="s">
        <v>7794</v>
      </c>
      <c r="B3782" t="s">
        <v>7795</v>
      </c>
      <c r="C3782" t="str">
        <f>IFERROR(VLOOKUP(Table1[[#This Row],[Ticker]],[1]!Table2[[Symbol]:[Industry]],2,FALSE),"-")</f>
        <v>-</v>
      </c>
      <c r="D3782" t="s">
        <v>971</v>
      </c>
      <c r="E3782">
        <v>31.411519999999999</v>
      </c>
      <c r="F3782">
        <v>30.32</v>
      </c>
      <c r="G3782">
        <v>20.9150060583802</v>
      </c>
      <c r="H3782">
        <v>-2.6053064067563998</v>
      </c>
      <c r="I3782">
        <v>-17.2349490268636</v>
      </c>
      <c r="J3782">
        <v>-6.2911532318306298</v>
      </c>
      <c r="K3782">
        <v>29.115274576096301</v>
      </c>
      <c r="L3782">
        <v>26.656922548438999</v>
      </c>
      <c r="M3782">
        <v>48.283874747504498</v>
      </c>
      <c r="N3782">
        <v>1.5947712418300599</v>
      </c>
      <c r="O3782">
        <v>25.296833773086998</v>
      </c>
      <c r="P3782">
        <v>57.017089590885497</v>
      </c>
    </row>
    <row r="3783" spans="1:17" hidden="1" x14ac:dyDescent="0.3">
      <c r="A3783" t="s">
        <v>7796</v>
      </c>
      <c r="B3783" t="s">
        <v>7797</v>
      </c>
      <c r="C3783" t="str">
        <f>IFERROR(VLOOKUP(Table1[[#This Row],[Ticker]],[1]!Table2[[Symbol]:[Industry]],2,FALSE),"-")</f>
        <v>-</v>
      </c>
      <c r="D3783" t="s">
        <v>1357</v>
      </c>
      <c r="E3783">
        <v>31.257184429999999</v>
      </c>
      <c r="F3783">
        <v>57.54</v>
      </c>
      <c r="G3783">
        <v>-20.9815825717039</v>
      </c>
      <c r="H3783">
        <v>-0.17604477313737499</v>
      </c>
      <c r="I3783">
        <v>-7.93036860670591</v>
      </c>
      <c r="J3783">
        <v>-1.53437769326218</v>
      </c>
      <c r="K3783">
        <v>56.903838312109201</v>
      </c>
      <c r="L3783">
        <v>55.409779024626403</v>
      </c>
      <c r="M3783">
        <v>56.093149880285502</v>
      </c>
      <c r="N3783">
        <v>1.45719879448644</v>
      </c>
      <c r="O3783">
        <v>2.9718456725756002</v>
      </c>
      <c r="P3783">
        <v>12.382812499999901</v>
      </c>
    </row>
    <row r="3784" spans="1:17" hidden="1" x14ac:dyDescent="0.3">
      <c r="A3784" t="s">
        <v>7798</v>
      </c>
      <c r="B3784" t="s">
        <v>7799</v>
      </c>
      <c r="C3784" t="str">
        <f>IFERROR(VLOOKUP(Table1[[#This Row],[Ticker]],[1]!Table2[[Symbol]:[Industry]],2,FALSE),"-")</f>
        <v>-</v>
      </c>
      <c r="D3784" t="s">
        <v>412</v>
      </c>
      <c r="E3784">
        <v>31.2</v>
      </c>
      <c r="F3784">
        <v>3.12</v>
      </c>
      <c r="G3784">
        <v>-10.315524872076899</v>
      </c>
      <c r="H3784">
        <v>-2.0609683996320798</v>
      </c>
      <c r="I3784">
        <v>-26.034277322413601</v>
      </c>
      <c r="J3784">
        <v>3.27025027694128</v>
      </c>
      <c r="K3784">
        <v>2.9137945708012798</v>
      </c>
      <c r="L3784">
        <v>2.83443147095368</v>
      </c>
      <c r="M3784">
        <v>67.001260419656802</v>
      </c>
      <c r="N3784">
        <v>1.27630349098022</v>
      </c>
      <c r="O3784">
        <v>82.371794871794805</v>
      </c>
      <c r="P3784">
        <v>56</v>
      </c>
      <c r="Q3784">
        <v>7.5607555221183995E-2</v>
      </c>
    </row>
    <row r="3785" spans="1:17" hidden="1" x14ac:dyDescent="0.3">
      <c r="A3785" t="s">
        <v>7800</v>
      </c>
      <c r="B3785" t="s">
        <v>7801</v>
      </c>
      <c r="C3785" t="str">
        <f>IFERROR(VLOOKUP(Table1[[#This Row],[Ticker]],[1]!Table2[[Symbol]:[Industry]],2,FALSE),"-")</f>
        <v>-</v>
      </c>
      <c r="D3785" t="s">
        <v>3453</v>
      </c>
      <c r="E3785">
        <v>31.129799999999999</v>
      </c>
      <c r="F3785">
        <v>79.819999999999993</v>
      </c>
      <c r="G3785">
        <v>32.677334226779202</v>
      </c>
      <c r="H3785">
        <v>19.4238674531938</v>
      </c>
      <c r="I3785">
        <v>-2.4523252045499002</v>
      </c>
      <c r="J3785">
        <v>14.0572862722309</v>
      </c>
      <c r="K3785">
        <v>70.312584106308606</v>
      </c>
      <c r="L3785">
        <v>64.840140699900601</v>
      </c>
      <c r="M3785">
        <v>71.249510072566395</v>
      </c>
      <c r="N3785">
        <v>3.2272705137569999</v>
      </c>
      <c r="O3785">
        <v>15.259333500375799</v>
      </c>
      <c r="P3785">
        <v>81.409090909090807</v>
      </c>
      <c r="Q3785">
        <v>9.5749294739415999E-2</v>
      </c>
    </row>
    <row r="3786" spans="1:17" hidden="1" x14ac:dyDescent="0.3">
      <c r="A3786" t="s">
        <v>7802</v>
      </c>
      <c r="B3786" t="s">
        <v>7803</v>
      </c>
      <c r="C3786" t="str">
        <f>IFERROR(VLOOKUP(Table1[[#This Row],[Ticker]],[1]!Table2[[Symbol]:[Industry]],2,FALSE),"-")</f>
        <v>-</v>
      </c>
      <c r="D3786" t="s">
        <v>4604</v>
      </c>
      <c r="E3786">
        <v>31.087748557999898</v>
      </c>
      <c r="F3786">
        <v>3.98</v>
      </c>
      <c r="G3786">
        <v>69.144245242865594</v>
      </c>
      <c r="H3786">
        <v>-13.105437834705</v>
      </c>
      <c r="I3786">
        <v>-54.257478497156598</v>
      </c>
      <c r="J3786">
        <v>-1.7673437080211201</v>
      </c>
      <c r="K3786">
        <v>4.5844782485896403</v>
      </c>
      <c r="L3786">
        <v>4.8006899755487202</v>
      </c>
      <c r="M3786">
        <v>36.854342374028597</v>
      </c>
      <c r="N3786">
        <v>1.4538298482073599</v>
      </c>
      <c r="O3786">
        <v>84.422110552763797</v>
      </c>
      <c r="P3786">
        <v>117.486338797814</v>
      </c>
      <c r="Q3786">
        <v>6.7847507760356002E-2</v>
      </c>
    </row>
    <row r="3787" spans="1:17" hidden="1" x14ac:dyDescent="0.3">
      <c r="A3787" t="s">
        <v>7804</v>
      </c>
      <c r="B3787" t="s">
        <v>7805</v>
      </c>
      <c r="C3787" t="str">
        <f>IFERROR(VLOOKUP(Table1[[#This Row],[Ticker]],[1]!Table2[[Symbol]:[Industry]],2,FALSE),"-")</f>
        <v>-</v>
      </c>
      <c r="D3787" t="s">
        <v>54</v>
      </c>
      <c r="E3787">
        <v>31.046424119999902</v>
      </c>
      <c r="F3787">
        <v>47.34</v>
      </c>
      <c r="G3787">
        <v>6.2178296061883902</v>
      </c>
      <c r="H3787">
        <v>4.3194528985786702</v>
      </c>
      <c r="I3787">
        <v>-18.660419555230401</v>
      </c>
      <c r="J3787">
        <v>-0.14714246467046399</v>
      </c>
      <c r="K3787">
        <v>45.2155811279262</v>
      </c>
      <c r="L3787">
        <v>44.240543284908703</v>
      </c>
      <c r="M3787">
        <v>66.448233182430997</v>
      </c>
      <c r="N3787">
        <v>0.838725825846526</v>
      </c>
      <c r="O3787">
        <v>53.062948880439301</v>
      </c>
      <c r="P3787">
        <v>49.857549857549799</v>
      </c>
      <c r="Q3787">
        <v>4.3794573507171003E-2</v>
      </c>
    </row>
    <row r="3788" spans="1:17" hidden="1" x14ac:dyDescent="0.3">
      <c r="A3788" t="s">
        <v>7806</v>
      </c>
      <c r="B3788" t="s">
        <v>7807</v>
      </c>
      <c r="C3788" t="str">
        <f>IFERROR(VLOOKUP(Table1[[#This Row],[Ticker]],[1]!Table2[[Symbol]:[Industry]],2,FALSE),"-")</f>
        <v>-</v>
      </c>
      <c r="D3788" t="s">
        <v>201</v>
      </c>
      <c r="E3788">
        <v>30.979296000000001</v>
      </c>
      <c r="F3788">
        <v>49.08</v>
      </c>
      <c r="G3788">
        <v>-46.386367002032301</v>
      </c>
      <c r="H3788">
        <v>-5.3428790825428996</v>
      </c>
      <c r="I3788">
        <v>-59.497691956559898</v>
      </c>
      <c r="J3788">
        <v>-10.536715362008101</v>
      </c>
      <c r="K3788">
        <v>56.090335162243697</v>
      </c>
      <c r="L3788">
        <v>60.258302563988103</v>
      </c>
      <c r="M3788">
        <v>29.77792161312</v>
      </c>
      <c r="N3788">
        <v>0.84744268077601403</v>
      </c>
      <c r="O3788">
        <v>107.090464547677</v>
      </c>
      <c r="P3788">
        <v>32.648648648648603</v>
      </c>
      <c r="Q3788">
        <v>-4.9539643083273001E-2</v>
      </c>
    </row>
    <row r="3789" spans="1:17" hidden="1" x14ac:dyDescent="0.3">
      <c r="A3789" t="s">
        <v>7808</v>
      </c>
      <c r="B3789" t="s">
        <v>7809</v>
      </c>
      <c r="C3789" t="str">
        <f>IFERROR(VLOOKUP(Table1[[#This Row],[Ticker]],[1]!Table2[[Symbol]:[Industry]],2,FALSE),"-")</f>
        <v>-</v>
      </c>
      <c r="D3789" t="s">
        <v>1754</v>
      </c>
      <c r="E3789">
        <v>30.973275449999999</v>
      </c>
      <c r="F3789">
        <v>20.7</v>
      </c>
      <c r="G3789">
        <v>6.6877808629183502</v>
      </c>
      <c r="H3789">
        <v>-1.64599117741162</v>
      </c>
      <c r="I3789">
        <v>-25.835648143507399</v>
      </c>
      <c r="J3789">
        <v>1.89927548202779</v>
      </c>
      <c r="K3789">
        <v>20.5017901991929</v>
      </c>
      <c r="L3789">
        <v>19.882660033031801</v>
      </c>
      <c r="M3789">
        <v>61.905179850865402</v>
      </c>
      <c r="N3789">
        <v>0.91580810588122097</v>
      </c>
      <c r="O3789">
        <v>59.420289855072397</v>
      </c>
      <c r="P3789">
        <v>52.205882352941103</v>
      </c>
      <c r="Q3789">
        <v>6.6831504358876997E-2</v>
      </c>
    </row>
    <row r="3790" spans="1:17" hidden="1" x14ac:dyDescent="0.3">
      <c r="A3790" t="s">
        <v>7810</v>
      </c>
      <c r="B3790" t="s">
        <v>7811</v>
      </c>
      <c r="C3790" t="str">
        <f>IFERROR(VLOOKUP(Table1[[#This Row],[Ticker]],[1]!Table2[[Symbol]:[Industry]],2,FALSE),"-")</f>
        <v>-</v>
      </c>
      <c r="D3790" t="s">
        <v>412</v>
      </c>
      <c r="E3790">
        <v>30.94</v>
      </c>
      <c r="F3790">
        <v>30.94</v>
      </c>
      <c r="G3790">
        <v>2.08454375032828</v>
      </c>
      <c r="H3790">
        <v>-5.4778443987186103</v>
      </c>
      <c r="I3790">
        <v>-17.4716426655961</v>
      </c>
      <c r="J3790">
        <v>3.3419208297182301</v>
      </c>
      <c r="K3790">
        <v>30.661738893877601</v>
      </c>
      <c r="L3790">
        <v>29.125669309627199</v>
      </c>
      <c r="M3790">
        <v>65.392290573602097</v>
      </c>
      <c r="N3790">
        <v>1.48897523555407</v>
      </c>
      <c r="O3790">
        <v>34.162895927601802</v>
      </c>
      <c r="P3790">
        <v>65.454545454545396</v>
      </c>
      <c r="Q3790">
        <v>5.8291455069590999E-2</v>
      </c>
    </row>
    <row r="3791" spans="1:17" hidden="1" x14ac:dyDescent="0.3">
      <c r="A3791" t="s">
        <v>7812</v>
      </c>
      <c r="B3791" t="s">
        <v>7813</v>
      </c>
      <c r="C3791" t="str">
        <f>IFERROR(VLOOKUP(Table1[[#This Row],[Ticker]],[1]!Table2[[Symbol]:[Industry]],2,FALSE),"-")</f>
        <v>-</v>
      </c>
      <c r="D3791" t="s">
        <v>4005</v>
      </c>
      <c r="E3791">
        <v>30.922785000000001</v>
      </c>
      <c r="F3791">
        <v>183.9</v>
      </c>
      <c r="G3791">
        <v>-48.484073341205203</v>
      </c>
      <c r="H3791">
        <v>4.8484196018179198</v>
      </c>
      <c r="I3791">
        <v>-18.2236770997918</v>
      </c>
      <c r="J3791">
        <v>-10.7934156752695</v>
      </c>
      <c r="K3791">
        <v>176.40141824155401</v>
      </c>
      <c r="L3791">
        <v>175.840040822156</v>
      </c>
      <c r="M3791">
        <v>44.2677004480759</v>
      </c>
      <c r="N3791">
        <v>0.83452768729641702</v>
      </c>
      <c r="O3791">
        <v>35.671560630777499</v>
      </c>
      <c r="P3791">
        <v>50.737704918032797</v>
      </c>
    </row>
    <row r="3792" spans="1:17" hidden="1" x14ac:dyDescent="0.3">
      <c r="A3792" t="s">
        <v>7814</v>
      </c>
      <c r="B3792" t="s">
        <v>7815</v>
      </c>
      <c r="C3792" t="str">
        <f>IFERROR(VLOOKUP(Table1[[#This Row],[Ticker]],[1]!Table2[[Symbol]:[Industry]],2,FALSE),"-")</f>
        <v>-</v>
      </c>
      <c r="E3792">
        <v>30.707314799999999</v>
      </c>
      <c r="F3792">
        <v>11.91</v>
      </c>
      <c r="G3792">
        <v>-12.976461332208</v>
      </c>
      <c r="H3792">
        <v>2.1375839395213698</v>
      </c>
      <c r="I3792">
        <v>-13.4509439890802</v>
      </c>
      <c r="J3792">
        <v>0.125513434836028</v>
      </c>
      <c r="K3792">
        <v>11.803988224485099</v>
      </c>
      <c r="L3792">
        <v>11.1306313001798</v>
      </c>
      <c r="M3792">
        <v>45.218520248063903</v>
      </c>
      <c r="N3792">
        <v>0.77520519460120796</v>
      </c>
      <c r="O3792">
        <v>24.6851385390428</v>
      </c>
      <c r="P3792">
        <v>42.977190876350498</v>
      </c>
      <c r="Q3792">
        <v>-3.0208286736362999E-2</v>
      </c>
    </row>
    <row r="3793" spans="1:17" hidden="1" x14ac:dyDescent="0.3">
      <c r="A3793" t="s">
        <v>7816</v>
      </c>
      <c r="B3793" t="s">
        <v>7817</v>
      </c>
      <c r="C3793" t="str">
        <f>IFERROR(VLOOKUP(Table1[[#This Row],[Ticker]],[1]!Table2[[Symbol]:[Industry]],2,FALSE),"-")</f>
        <v>-</v>
      </c>
      <c r="D3793" t="s">
        <v>785</v>
      </c>
      <c r="E3793">
        <v>30.679500000000001</v>
      </c>
      <c r="F3793">
        <v>72.400000000000006</v>
      </c>
      <c r="G3793">
        <v>-47.629746807106002</v>
      </c>
      <c r="H3793">
        <v>-15.559994500138499</v>
      </c>
      <c r="I3793">
        <v>-27.524473400844901</v>
      </c>
      <c r="J3793">
        <v>-4.6289369434461198</v>
      </c>
      <c r="K3793">
        <v>73.502352374974905</v>
      </c>
      <c r="M3793">
        <v>27.024356683844701</v>
      </c>
      <c r="N3793">
        <v>1.2115384615384599</v>
      </c>
      <c r="O3793">
        <v>27.209944751381101</v>
      </c>
      <c r="P3793">
        <v>19.078947368421002</v>
      </c>
    </row>
    <row r="3794" spans="1:17" hidden="1" x14ac:dyDescent="0.3">
      <c r="A3794" t="s">
        <v>7818</v>
      </c>
      <c r="B3794" t="s">
        <v>7819</v>
      </c>
      <c r="C3794" t="str">
        <f>IFERROR(VLOOKUP(Table1[[#This Row],[Ticker]],[1]!Table2[[Symbol]:[Industry]],2,FALSE),"-")</f>
        <v>-</v>
      </c>
      <c r="D3794" t="s">
        <v>412</v>
      </c>
      <c r="E3794">
        <v>30.6182425199998</v>
      </c>
      <c r="F3794">
        <v>244.45</v>
      </c>
      <c r="G3794">
        <v>-29.855754757134399</v>
      </c>
      <c r="H3794">
        <v>-0.73646508837380298</v>
      </c>
      <c r="I3794">
        <v>-12.7009439890802</v>
      </c>
      <c r="J3794">
        <v>-1.29115323183063</v>
      </c>
      <c r="K3794">
        <v>244.45</v>
      </c>
      <c r="L3794">
        <v>244.44999999999899</v>
      </c>
      <c r="M3794">
        <v>50</v>
      </c>
      <c r="O3794">
        <v>0</v>
      </c>
      <c r="P3794">
        <v>0</v>
      </c>
    </row>
    <row r="3795" spans="1:17" hidden="1" x14ac:dyDescent="0.3">
      <c r="A3795" t="s">
        <v>7820</v>
      </c>
      <c r="B3795" t="s">
        <v>7821</v>
      </c>
      <c r="C3795" t="str">
        <f>IFERROR(VLOOKUP(Table1[[#This Row],[Ticker]],[1]!Table2[[Symbol]:[Industry]],2,FALSE),"-")</f>
        <v>-</v>
      </c>
      <c r="D3795" t="s">
        <v>46</v>
      </c>
      <c r="E3795">
        <v>30.58728803</v>
      </c>
      <c r="F3795">
        <v>57.1</v>
      </c>
      <c r="G3795">
        <v>-65.116525732190993</v>
      </c>
      <c r="H3795">
        <v>-13.3758702928347</v>
      </c>
      <c r="I3795">
        <v>-47.961714964136902</v>
      </c>
      <c r="J3795">
        <v>-3.45601584631856</v>
      </c>
      <c r="M3795">
        <v>32.799408261459298</v>
      </c>
      <c r="O3795">
        <v>60.858143607705699</v>
      </c>
      <c r="P3795">
        <v>5.6429232192414398</v>
      </c>
    </row>
    <row r="3796" spans="1:17" hidden="1" x14ac:dyDescent="0.3">
      <c r="A3796" t="s">
        <v>7822</v>
      </c>
      <c r="B3796" t="s">
        <v>7823</v>
      </c>
      <c r="C3796" t="str">
        <f>IFERROR(VLOOKUP(Table1[[#This Row],[Ticker]],[1]!Table2[[Symbol]:[Industry]],2,FALSE),"-")</f>
        <v>-</v>
      </c>
      <c r="D3796" t="s">
        <v>303</v>
      </c>
      <c r="E3796">
        <v>30.565899999999999</v>
      </c>
      <c r="F3796">
        <v>18.14</v>
      </c>
      <c r="G3796">
        <v>-69.3689258141534</v>
      </c>
      <c r="H3796">
        <v>2.9948781952082699</v>
      </c>
      <c r="I3796">
        <v>-20.2442671287336</v>
      </c>
      <c r="J3796">
        <v>5.0029644152281803</v>
      </c>
      <c r="K3796">
        <v>17.5346649334031</v>
      </c>
      <c r="L3796">
        <v>20.326449305290499</v>
      </c>
      <c r="M3796">
        <v>64.632145749002206</v>
      </c>
      <c r="N3796">
        <v>0.61181328191448503</v>
      </c>
      <c r="O3796">
        <v>70.893054024255704</v>
      </c>
      <c r="P3796">
        <v>25.103448275862</v>
      </c>
      <c r="Q3796">
        <v>6.4681902737980003E-3</v>
      </c>
    </row>
    <row r="3797" spans="1:17" hidden="1" x14ac:dyDescent="0.3">
      <c r="A3797" t="s">
        <v>7824</v>
      </c>
      <c r="B3797" t="s">
        <v>7825</v>
      </c>
      <c r="C3797" t="str">
        <f>IFERROR(VLOOKUP(Table1[[#This Row],[Ticker]],[1]!Table2[[Symbol]:[Industry]],2,FALSE),"-")</f>
        <v>-</v>
      </c>
      <c r="D3797" t="s">
        <v>528</v>
      </c>
      <c r="E3797">
        <v>30.492111999999999</v>
      </c>
      <c r="F3797">
        <v>0.92</v>
      </c>
      <c r="G3797">
        <v>-77.284326185705794</v>
      </c>
      <c r="H3797">
        <v>9.2635349116261896</v>
      </c>
      <c r="I3797">
        <v>-40.259999107190502</v>
      </c>
      <c r="J3797">
        <v>7.3508220768113297</v>
      </c>
      <c r="K3797">
        <v>0.82551173066920502</v>
      </c>
      <c r="L3797">
        <v>1.10920215904708</v>
      </c>
      <c r="M3797">
        <v>80.988288428157404</v>
      </c>
      <c r="N3797">
        <v>0.911502206235001</v>
      </c>
      <c r="O3797">
        <v>221.739130434782</v>
      </c>
      <c r="P3797">
        <v>41.538461538461497</v>
      </c>
      <c r="Q3797">
        <v>7.1210679183851003E-2</v>
      </c>
    </row>
    <row r="3798" spans="1:17" hidden="1" x14ac:dyDescent="0.3">
      <c r="A3798" t="s">
        <v>7826</v>
      </c>
      <c r="B3798" t="s">
        <v>7827</v>
      </c>
      <c r="C3798" t="str">
        <f>IFERROR(VLOOKUP(Table1[[#This Row],[Ticker]],[1]!Table2[[Symbol]:[Industry]],2,FALSE),"-")</f>
        <v>-</v>
      </c>
      <c r="D3798" t="s">
        <v>632</v>
      </c>
      <c r="E3798">
        <v>30.474815699000001</v>
      </c>
      <c r="F3798">
        <v>4.3099999999999996</v>
      </c>
      <c r="G3798">
        <v>-79.446398031988195</v>
      </c>
      <c r="H3798">
        <v>7.4268002177486503</v>
      </c>
      <c r="I3798">
        <v>5.3812477917416297</v>
      </c>
      <c r="J3798">
        <v>2.3763284307610499</v>
      </c>
      <c r="K3798">
        <v>3.9596652884212502</v>
      </c>
      <c r="L3798">
        <v>4.0882854543762397</v>
      </c>
      <c r="M3798">
        <v>64.997860573220706</v>
      </c>
      <c r="N3798">
        <v>1.1690748130078601</v>
      </c>
      <c r="O3798">
        <v>108.816705336426</v>
      </c>
      <c r="P3798">
        <v>46.1016949152542</v>
      </c>
    </row>
    <row r="3799" spans="1:17" hidden="1" x14ac:dyDescent="0.3">
      <c r="A3799" t="s">
        <v>7828</v>
      </c>
      <c r="B3799" t="s">
        <v>7829</v>
      </c>
      <c r="C3799" t="str">
        <f>IFERROR(VLOOKUP(Table1[[#This Row],[Ticker]],[1]!Table2[[Symbol]:[Industry]],2,FALSE),"-")</f>
        <v>-</v>
      </c>
      <c r="D3799" t="s">
        <v>528</v>
      </c>
      <c r="E3799">
        <v>30.442499999999999</v>
      </c>
      <c r="F3799">
        <v>99</v>
      </c>
      <c r="G3799">
        <v>24.301828550246402</v>
      </c>
      <c r="H3799">
        <v>12.2385434703389</v>
      </c>
      <c r="I3799">
        <v>-2.7009439890802698</v>
      </c>
      <c r="J3799">
        <v>-1.01768012335297</v>
      </c>
      <c r="K3799">
        <v>82.896350369182102</v>
      </c>
      <c r="L3799">
        <v>70.661647413701502</v>
      </c>
      <c r="M3799">
        <v>68.506606316698907</v>
      </c>
      <c r="N3799">
        <v>0.39847678835349598</v>
      </c>
      <c r="O3799">
        <v>7.5757575757575601</v>
      </c>
      <c r="P3799">
        <v>91.860465116279002</v>
      </c>
      <c r="Q3799">
        <v>0.22946286021630399</v>
      </c>
    </row>
    <row r="3800" spans="1:17" hidden="1" x14ac:dyDescent="0.3">
      <c r="A3800" t="s">
        <v>7830</v>
      </c>
      <c r="B3800" t="s">
        <v>7831</v>
      </c>
      <c r="C3800" t="str">
        <f>IFERROR(VLOOKUP(Table1[[#This Row],[Ticker]],[1]!Table2[[Symbol]:[Industry]],2,FALSE),"-")</f>
        <v>-</v>
      </c>
      <c r="D3800" t="s">
        <v>632</v>
      </c>
      <c r="E3800">
        <v>30.3921563399999</v>
      </c>
      <c r="F3800">
        <v>32.549999999999997</v>
      </c>
      <c r="G3800">
        <v>-6.3263429924285397</v>
      </c>
      <c r="H3800">
        <v>-6.7685960371461604</v>
      </c>
      <c r="I3800">
        <v>-10.9821939890802</v>
      </c>
      <c r="J3800">
        <v>-5.3159210336882099</v>
      </c>
      <c r="K3800">
        <v>32.990106016354297</v>
      </c>
      <c r="L3800">
        <v>31.788483610462102</v>
      </c>
      <c r="M3800">
        <v>51.628987642630598</v>
      </c>
      <c r="N3800">
        <v>0.57025001054007296</v>
      </c>
      <c r="O3800">
        <v>24.546850998463899</v>
      </c>
      <c r="P3800">
        <v>44.474034620505897</v>
      </c>
      <c r="Q3800">
        <v>7.3014964131955004E-2</v>
      </c>
    </row>
    <row r="3801" spans="1:17" hidden="1" x14ac:dyDescent="0.3">
      <c r="A3801" t="s">
        <v>7832</v>
      </c>
      <c r="B3801" t="s">
        <v>7833</v>
      </c>
      <c r="C3801" t="str">
        <f>IFERROR(VLOOKUP(Table1[[#This Row],[Ticker]],[1]!Table2[[Symbol]:[Industry]],2,FALSE),"-")</f>
        <v>-</v>
      </c>
      <c r="D3801" t="s">
        <v>528</v>
      </c>
      <c r="E3801">
        <v>30.375034019999902</v>
      </c>
      <c r="F3801">
        <v>48.6</v>
      </c>
      <c r="G3801">
        <v>115.300728104266</v>
      </c>
      <c r="H3801">
        <v>58.423711003735903</v>
      </c>
      <c r="I3801">
        <v>54.366776877196799</v>
      </c>
      <c r="J3801">
        <v>3.2229672929636699</v>
      </c>
      <c r="K3801">
        <v>35.768210101790601</v>
      </c>
      <c r="L3801">
        <v>29.116839669898201</v>
      </c>
      <c r="M3801">
        <v>86.017527115598497</v>
      </c>
      <c r="N3801">
        <v>3.3336836205005702</v>
      </c>
      <c r="O3801">
        <v>1.5432098765432101</v>
      </c>
      <c r="P3801">
        <v>190.14925373134301</v>
      </c>
      <c r="Q3801">
        <v>0.13787199182635701</v>
      </c>
    </row>
    <row r="3802" spans="1:17" hidden="1" x14ac:dyDescent="0.3">
      <c r="A3802" t="s">
        <v>7834</v>
      </c>
      <c r="B3802" t="s">
        <v>7835</v>
      </c>
      <c r="C3802" t="str">
        <f>IFERROR(VLOOKUP(Table1[[#This Row],[Ticker]],[1]!Table2[[Symbol]:[Industry]],2,FALSE),"-")</f>
        <v>-</v>
      </c>
      <c r="D3802" t="s">
        <v>54</v>
      </c>
      <c r="E3802">
        <v>30.336500000000001</v>
      </c>
      <c r="F3802">
        <v>71.38</v>
      </c>
      <c r="G3802">
        <v>89.168485807455895</v>
      </c>
      <c r="H3802">
        <v>6.9877750895357398</v>
      </c>
      <c r="I3802">
        <v>21.9783012939385</v>
      </c>
      <c r="J3802">
        <v>-14.780854386730001</v>
      </c>
      <c r="K3802">
        <v>70.480720207855896</v>
      </c>
      <c r="L3802">
        <v>56.264026060119299</v>
      </c>
      <c r="M3802">
        <v>28.716244218672301</v>
      </c>
      <c r="N3802">
        <v>1.8295317557173501</v>
      </c>
      <c r="O3802">
        <v>39.534883720930203</v>
      </c>
      <c r="P3802">
        <v>146.13793103448199</v>
      </c>
      <c r="Q3802">
        <v>0.142144990406707</v>
      </c>
    </row>
    <row r="3803" spans="1:17" hidden="1" x14ac:dyDescent="0.3">
      <c r="A3803" t="s">
        <v>7836</v>
      </c>
      <c r="B3803" t="s">
        <v>7837</v>
      </c>
      <c r="C3803" t="str">
        <f>IFERROR(VLOOKUP(Table1[[#This Row],[Ticker]],[1]!Table2[[Symbol]:[Industry]],2,FALSE),"-")</f>
        <v>-</v>
      </c>
      <c r="E3803">
        <v>30.308571312000002</v>
      </c>
      <c r="F3803">
        <v>8.16</v>
      </c>
      <c r="G3803">
        <v>-100.031193353625</v>
      </c>
      <c r="H3803">
        <v>-6.7099164158074203</v>
      </c>
      <c r="I3803">
        <v>-44.983101665428798</v>
      </c>
      <c r="J3803">
        <v>0.26201283746447301</v>
      </c>
      <c r="K3803">
        <v>9.0206951915092706</v>
      </c>
      <c r="L3803">
        <v>11.478113362037799</v>
      </c>
      <c r="M3803">
        <v>39.315999570092998</v>
      </c>
      <c r="N3803">
        <v>2.51533362849288</v>
      </c>
      <c r="O3803">
        <v>258.33333333333297</v>
      </c>
      <c r="P3803">
        <v>13.966480446927299</v>
      </c>
      <c r="Q3803">
        <v>3.9346588316307003E-2</v>
      </c>
    </row>
    <row r="3804" spans="1:17" hidden="1" x14ac:dyDescent="0.3">
      <c r="A3804" t="s">
        <v>7838</v>
      </c>
      <c r="B3804" t="s">
        <v>7839</v>
      </c>
      <c r="C3804" t="str">
        <f>IFERROR(VLOOKUP(Table1[[#This Row],[Ticker]],[1]!Table2[[Symbol]:[Industry]],2,FALSE),"-")</f>
        <v>-</v>
      </c>
      <c r="D3804" t="s">
        <v>124</v>
      </c>
      <c r="E3804">
        <v>30.304312500000002</v>
      </c>
      <c r="F3804">
        <v>16.5</v>
      </c>
      <c r="G3804">
        <v>-32.853991088703999</v>
      </c>
      <c r="H3804">
        <v>2.6274492847148601</v>
      </c>
      <c r="I3804">
        <v>-19.427908375739399</v>
      </c>
      <c r="J3804">
        <v>-2.9781805733082498</v>
      </c>
      <c r="K3804">
        <v>17.373257826470699</v>
      </c>
      <c r="L3804">
        <v>18.039188505221698</v>
      </c>
      <c r="M3804">
        <v>41.830793391245599</v>
      </c>
      <c r="N3804">
        <v>0.53164962852160602</v>
      </c>
      <c r="O3804">
        <v>117.212121212121</v>
      </c>
      <c r="P3804">
        <v>9.4890510948905096</v>
      </c>
      <c r="Q3804">
        <v>4.9543867250449996E-3</v>
      </c>
    </row>
    <row r="3805" spans="1:17" hidden="1" x14ac:dyDescent="0.3">
      <c r="A3805" t="s">
        <v>7840</v>
      </c>
      <c r="B3805" t="s">
        <v>7841</v>
      </c>
      <c r="C3805" t="str">
        <f>IFERROR(VLOOKUP(Table1[[#This Row],[Ticker]],[1]!Table2[[Symbol]:[Industry]],2,FALSE),"-")</f>
        <v>-</v>
      </c>
      <c r="D3805" t="s">
        <v>262</v>
      </c>
      <c r="E3805">
        <v>30.290297500000001</v>
      </c>
      <c r="F3805">
        <v>100.85</v>
      </c>
      <c r="G3805">
        <v>513.73071620649</v>
      </c>
      <c r="H3805">
        <v>-8.1588672476180601</v>
      </c>
      <c r="I3805">
        <v>-11.0990902715707</v>
      </c>
      <c r="J3805">
        <v>-1.3882406104714</v>
      </c>
      <c r="K3805">
        <v>105.393179155445</v>
      </c>
      <c r="L3805">
        <v>89.626839012872694</v>
      </c>
      <c r="M3805">
        <v>40.253228931927303</v>
      </c>
      <c r="N3805">
        <v>0.50929808014117495</v>
      </c>
      <c r="O3805">
        <v>24.938026772434299</v>
      </c>
      <c r="P3805">
        <v>583.26558265582605</v>
      </c>
    </row>
    <row r="3806" spans="1:17" hidden="1" x14ac:dyDescent="0.3">
      <c r="A3806" t="s">
        <v>7842</v>
      </c>
      <c r="B3806" t="s">
        <v>7843</v>
      </c>
      <c r="C3806" t="str">
        <f>IFERROR(VLOOKUP(Table1[[#This Row],[Ticker]],[1]!Table2[[Symbol]:[Industry]],2,FALSE),"-")</f>
        <v>-</v>
      </c>
      <c r="D3806" t="s">
        <v>193</v>
      </c>
      <c r="E3806">
        <v>30.248000000000001</v>
      </c>
      <c r="F3806">
        <v>0.45</v>
      </c>
      <c r="G3806">
        <v>-5.5931859894901201</v>
      </c>
      <c r="H3806">
        <v>-1.87035303188851</v>
      </c>
      <c r="I3806">
        <v>-12.2495918825592</v>
      </c>
      <c r="J3806">
        <v>1.0670674632677399</v>
      </c>
      <c r="K3806">
        <v>0.59267168328142406</v>
      </c>
      <c r="L3806">
        <v>0.50771284078795198</v>
      </c>
      <c r="M3806">
        <v>92.112121951265095</v>
      </c>
      <c r="N3806">
        <v>1</v>
      </c>
      <c r="Q3806">
        <v>4.6288916988924997E-2</v>
      </c>
    </row>
    <row r="3807" spans="1:17" hidden="1" x14ac:dyDescent="0.3">
      <c r="A3807" t="s">
        <v>7844</v>
      </c>
      <c r="B3807" t="s">
        <v>7845</v>
      </c>
      <c r="C3807" t="str">
        <f>IFERROR(VLOOKUP(Table1[[#This Row],[Ticker]],[1]!Table2[[Symbol]:[Industry]],2,FALSE),"-")</f>
        <v>-</v>
      </c>
      <c r="D3807" t="s">
        <v>632</v>
      </c>
      <c r="E3807">
        <v>30.231091720999999</v>
      </c>
      <c r="F3807">
        <v>13.69</v>
      </c>
      <c r="G3807">
        <v>-12.8472077485873</v>
      </c>
      <c r="H3807">
        <v>-11.150258191821999</v>
      </c>
      <c r="I3807">
        <v>-32.407688857115403</v>
      </c>
      <c r="J3807">
        <v>6.7787302956236104</v>
      </c>
      <c r="K3807">
        <v>12.3336137054271</v>
      </c>
      <c r="L3807">
        <v>13.2441927753082</v>
      </c>
      <c r="M3807">
        <v>73.398636391903295</v>
      </c>
      <c r="N3807">
        <v>2.1891115529785798</v>
      </c>
      <c r="O3807">
        <v>64.353542731921095</v>
      </c>
      <c r="P3807">
        <v>36.9</v>
      </c>
      <c r="Q3807">
        <v>-8.8190673707399993E-3</v>
      </c>
    </row>
    <row r="3808" spans="1:17" hidden="1" x14ac:dyDescent="0.3">
      <c r="A3808" t="s">
        <v>7846</v>
      </c>
      <c r="B3808" t="s">
        <v>7847</v>
      </c>
      <c r="C3808" t="str">
        <f>IFERROR(VLOOKUP(Table1[[#This Row],[Ticker]],[1]!Table2[[Symbol]:[Industry]],2,FALSE),"-")</f>
        <v>-</v>
      </c>
      <c r="D3808" t="s">
        <v>528</v>
      </c>
      <c r="E3808">
        <v>30.186542462999999</v>
      </c>
      <c r="F3808">
        <v>28.49</v>
      </c>
      <c r="G3808">
        <v>171.94509270049201</v>
      </c>
      <c r="H3808">
        <v>10.0489979831385</v>
      </c>
      <c r="I3808">
        <v>-27.579940105004901</v>
      </c>
      <c r="J3808">
        <v>-4.0022033347818997</v>
      </c>
      <c r="K3808">
        <v>28.884393405476001</v>
      </c>
      <c r="L3808">
        <v>26.010531476656599</v>
      </c>
      <c r="M3808">
        <v>58.1748126362844</v>
      </c>
      <c r="N3808">
        <v>1.2407791861510999</v>
      </c>
      <c r="O3808">
        <v>50.930150930150901</v>
      </c>
      <c r="P3808">
        <v>260.17699115044201</v>
      </c>
      <c r="Q3808">
        <v>0.212545681747772</v>
      </c>
    </row>
    <row r="3809" spans="1:17" hidden="1" x14ac:dyDescent="0.3">
      <c r="A3809" t="s">
        <v>7848</v>
      </c>
      <c r="B3809" t="s">
        <v>7849</v>
      </c>
      <c r="C3809" t="str">
        <f>IFERROR(VLOOKUP(Table1[[#This Row],[Ticker]],[1]!Table2[[Symbol]:[Industry]],2,FALSE),"-")</f>
        <v>-</v>
      </c>
      <c r="D3809" t="s">
        <v>632</v>
      </c>
      <c r="E3809">
        <v>30.168230399999999</v>
      </c>
      <c r="F3809">
        <v>39.380000000000003</v>
      </c>
      <c r="G3809">
        <v>41.361636547213401</v>
      </c>
      <c r="H3809">
        <v>22.547607161215598</v>
      </c>
      <c r="I3809">
        <v>5.7707768292109298</v>
      </c>
      <c r="J3809">
        <v>4.1582849704165401</v>
      </c>
      <c r="K3809">
        <v>32.8869533658631</v>
      </c>
      <c r="L3809">
        <v>29.8662564789045</v>
      </c>
      <c r="M3809">
        <v>78.255224795453799</v>
      </c>
      <c r="N3809">
        <v>1.39006303299962</v>
      </c>
      <c r="O3809">
        <v>16.429659725749101</v>
      </c>
      <c r="P3809">
        <v>83.162790697674396</v>
      </c>
      <c r="Q3809">
        <v>6.6371672507250998E-2</v>
      </c>
    </row>
    <row r="3810" spans="1:17" hidden="1" x14ac:dyDescent="0.3">
      <c r="A3810" t="s">
        <v>7850</v>
      </c>
      <c r="B3810" t="s">
        <v>7851</v>
      </c>
      <c r="C3810" t="str">
        <f>IFERROR(VLOOKUP(Table1[[#This Row],[Ticker]],[1]!Table2[[Symbol]:[Industry]],2,FALSE),"-")</f>
        <v>-</v>
      </c>
      <c r="D3810" t="s">
        <v>7435</v>
      </c>
      <c r="E3810">
        <v>30.057687999999999</v>
      </c>
      <c r="F3810">
        <v>189.95</v>
      </c>
      <c r="G3810">
        <v>-44.7908196921993</v>
      </c>
      <c r="H3810">
        <v>19.485053898967902</v>
      </c>
      <c r="I3810">
        <v>-22.677247306615801</v>
      </c>
      <c r="J3810">
        <v>-1.3174690213043201</v>
      </c>
      <c r="K3810">
        <v>169.69906792785</v>
      </c>
      <c r="L3810">
        <v>178.84190507480699</v>
      </c>
      <c r="M3810">
        <v>68.431158927431895</v>
      </c>
      <c r="N3810">
        <v>1.30612244897959</v>
      </c>
      <c r="O3810">
        <v>17.5572519083969</v>
      </c>
      <c r="P3810">
        <v>28.910756701730499</v>
      </c>
      <c r="Q3810">
        <v>8.4861771317824006E-2</v>
      </c>
    </row>
    <row r="3811" spans="1:17" hidden="1" x14ac:dyDescent="0.3">
      <c r="A3811" t="s">
        <v>7852</v>
      </c>
      <c r="B3811" t="s">
        <v>7853</v>
      </c>
      <c r="C3811" t="str">
        <f>IFERROR(VLOOKUP(Table1[[#This Row],[Ticker]],[1]!Table2[[Symbol]:[Industry]],2,FALSE),"-")</f>
        <v>-</v>
      </c>
      <c r="D3811" t="s">
        <v>265</v>
      </c>
      <c r="E3811">
        <v>30.048705600000002</v>
      </c>
      <c r="F3811">
        <v>79.28</v>
      </c>
      <c r="G3811">
        <v>-18.585579318537899</v>
      </c>
      <c r="H3811">
        <v>53.302702598284696</v>
      </c>
      <c r="I3811">
        <v>-5.8401810830282397</v>
      </c>
      <c r="J3811">
        <v>20.224778535147099</v>
      </c>
      <c r="K3811">
        <v>59.653321066933302</v>
      </c>
      <c r="L3811">
        <v>57.652369288282898</v>
      </c>
      <c r="M3811">
        <v>93.366388080395794</v>
      </c>
      <c r="N3811">
        <v>1.2600157438992301</v>
      </c>
      <c r="O3811">
        <v>8.1104944500504494</v>
      </c>
      <c r="P3811">
        <v>79.977298524404006</v>
      </c>
      <c r="Q3811">
        <v>6.4226047879995002E-2</v>
      </c>
    </row>
    <row r="3812" spans="1:17" hidden="1" x14ac:dyDescent="0.3">
      <c r="A3812" t="s">
        <v>7854</v>
      </c>
      <c r="B3812" t="s">
        <v>7855</v>
      </c>
      <c r="C3812" t="str">
        <f>IFERROR(VLOOKUP(Table1[[#This Row],[Ticker]],[1]!Table2[[Symbol]:[Industry]],2,FALSE),"-")</f>
        <v>-</v>
      </c>
      <c r="D3812" t="s">
        <v>669</v>
      </c>
      <c r="E3812">
        <v>30.027762200000002</v>
      </c>
      <c r="F3812">
        <v>229.7</v>
      </c>
      <c r="G3812">
        <v>22.162776017187198</v>
      </c>
      <c r="H3812">
        <v>1.9697483777444</v>
      </c>
      <c r="I3812">
        <v>-2.9017088074359099</v>
      </c>
      <c r="J3812">
        <v>4.1310689903915696</v>
      </c>
      <c r="K3812">
        <v>222.692641626789</v>
      </c>
      <c r="L3812">
        <v>201.85171184549</v>
      </c>
      <c r="M3812">
        <v>52.4551955948589</v>
      </c>
      <c r="N3812">
        <v>1.31779213849528</v>
      </c>
      <c r="O3812">
        <v>14.0835872877666</v>
      </c>
      <c r="P3812">
        <v>55.202702702702602</v>
      </c>
      <c r="Q3812">
        <v>7.3490563212581003E-2</v>
      </c>
    </row>
    <row r="3813" spans="1:17" hidden="1" x14ac:dyDescent="0.3">
      <c r="A3813" t="s">
        <v>7856</v>
      </c>
      <c r="B3813" t="s">
        <v>7857</v>
      </c>
      <c r="C3813" t="str">
        <f>IFERROR(VLOOKUP(Table1[[#This Row],[Ticker]],[1]!Table2[[Symbol]:[Industry]],2,FALSE),"-")</f>
        <v>-</v>
      </c>
      <c r="D3813" t="s">
        <v>412</v>
      </c>
      <c r="E3813">
        <v>30.019011119999998</v>
      </c>
      <c r="F3813">
        <v>8.82</v>
      </c>
      <c r="G3813">
        <v>-37.692745352745597</v>
      </c>
      <c r="H3813">
        <v>-0.400518839773566</v>
      </c>
      <c r="I3813">
        <v>-22.0534619746917</v>
      </c>
      <c r="J3813">
        <v>1.1088467681693699</v>
      </c>
      <c r="K3813">
        <v>8.8627459156744308</v>
      </c>
      <c r="L3813">
        <v>9.1369309668713399</v>
      </c>
      <c r="M3813">
        <v>45.280922027382204</v>
      </c>
      <c r="N3813">
        <v>0.56739888980422704</v>
      </c>
      <c r="O3813">
        <v>24.0362811791383</v>
      </c>
      <c r="P3813">
        <v>5</v>
      </c>
      <c r="Q3813">
        <v>9.1965181300977E-2</v>
      </c>
    </row>
    <row r="3814" spans="1:17" hidden="1" x14ac:dyDescent="0.3">
      <c r="A3814" t="s">
        <v>7858</v>
      </c>
      <c r="B3814" t="s">
        <v>7859</v>
      </c>
      <c r="C3814" t="str">
        <f>IFERROR(VLOOKUP(Table1[[#This Row],[Ticker]],[1]!Table2[[Symbol]:[Industry]],2,FALSE),"-")</f>
        <v>-</v>
      </c>
      <c r="D3814" t="s">
        <v>303</v>
      </c>
      <c r="E3814">
        <v>30.008563200000001</v>
      </c>
      <c r="F3814">
        <v>18.48</v>
      </c>
      <c r="G3814">
        <v>31.119854998963099</v>
      </c>
      <c r="H3814">
        <v>0.34862914349368801</v>
      </c>
      <c r="I3814">
        <v>-10.431989921565</v>
      </c>
      <c r="J3814">
        <v>0.60867405659767604</v>
      </c>
      <c r="K3814">
        <v>17.867515502176499</v>
      </c>
      <c r="L3814">
        <v>16.821206687229399</v>
      </c>
      <c r="M3814">
        <v>59.181774225007103</v>
      </c>
      <c r="N3814">
        <v>1.2385682188783</v>
      </c>
      <c r="O3814">
        <v>12.7705627705627</v>
      </c>
      <c r="P3814">
        <v>76</v>
      </c>
      <c r="Q3814">
        <v>0.100650488667965</v>
      </c>
    </row>
    <row r="3815" spans="1:17" hidden="1" x14ac:dyDescent="0.3">
      <c r="A3815" t="s">
        <v>7860</v>
      </c>
      <c r="B3815" t="s">
        <v>7861</v>
      </c>
      <c r="C3815" t="str">
        <f>IFERROR(VLOOKUP(Table1[[#This Row],[Ticker]],[1]!Table2[[Symbol]:[Industry]],2,FALSE),"-")</f>
        <v>-</v>
      </c>
      <c r="D3815" t="s">
        <v>7273</v>
      </c>
      <c r="E3815">
        <v>30.001497227999899</v>
      </c>
      <c r="F3815">
        <v>83.31</v>
      </c>
      <c r="G3815">
        <v>-55.571314275636396</v>
      </c>
      <c r="H3815">
        <v>-19.139991043319899</v>
      </c>
      <c r="I3815">
        <v>-42.692540627735703</v>
      </c>
      <c r="J3815">
        <v>-11.284670950067399</v>
      </c>
      <c r="K3815">
        <v>112.377700351455</v>
      </c>
      <c r="L3815">
        <v>124.464359573843</v>
      </c>
      <c r="M3815">
        <v>4.2739581975257197</v>
      </c>
      <c r="N3815">
        <v>0.73750000000000004</v>
      </c>
      <c r="O3815">
        <v>90.853438962909607</v>
      </c>
      <c r="P3815">
        <v>0</v>
      </c>
    </row>
    <row r="3816" spans="1:17" hidden="1" x14ac:dyDescent="0.3">
      <c r="A3816" t="s">
        <v>7862</v>
      </c>
      <c r="B3816" t="s">
        <v>7863</v>
      </c>
      <c r="C3816" t="str">
        <f>IFERROR(VLOOKUP(Table1[[#This Row],[Ticker]],[1]!Table2[[Symbol]:[Industry]],2,FALSE),"-")</f>
        <v>-</v>
      </c>
      <c r="E3816">
        <v>30</v>
      </c>
      <c r="F3816">
        <v>50</v>
      </c>
      <c r="G3816">
        <v>252.11521544912901</v>
      </c>
      <c r="H3816">
        <v>-16.204276247172</v>
      </c>
      <c r="I3816">
        <v>46.029214741078398</v>
      </c>
      <c r="J3816">
        <v>-8.9257433650139006</v>
      </c>
      <c r="K3816">
        <v>56.768204155865298</v>
      </c>
      <c r="L3816">
        <v>44.288829631578501</v>
      </c>
      <c r="M3816">
        <v>23.671779106224701</v>
      </c>
      <c r="N3816">
        <v>0.53688418204357202</v>
      </c>
      <c r="O3816">
        <v>46.9</v>
      </c>
      <c r="P3816">
        <v>297.140587768069</v>
      </c>
      <c r="Q3816">
        <v>0.10559102293832399</v>
      </c>
    </row>
    <row r="3817" spans="1:17" hidden="1" x14ac:dyDescent="0.3">
      <c r="A3817" t="s">
        <v>7864</v>
      </c>
      <c r="B3817" t="s">
        <v>7865</v>
      </c>
      <c r="C3817" t="str">
        <f>IFERROR(VLOOKUP(Table1[[#This Row],[Ticker]],[1]!Table2[[Symbol]:[Industry]],2,FALSE),"-")</f>
        <v>-</v>
      </c>
      <c r="D3817" t="s">
        <v>541</v>
      </c>
      <c r="E3817">
        <v>29.974</v>
      </c>
      <c r="F3817">
        <v>42.82</v>
      </c>
      <c r="G3817">
        <v>-82.172013109027503</v>
      </c>
      <c r="H3817">
        <v>4.8204444899834904</v>
      </c>
      <c r="I3817">
        <v>-25.188170639397001</v>
      </c>
      <c r="J3817">
        <v>3.4742071939071399</v>
      </c>
      <c r="K3817">
        <v>41.423377549333999</v>
      </c>
      <c r="L3817">
        <v>45.322698627937697</v>
      </c>
      <c r="M3817">
        <v>47.839483419306703</v>
      </c>
      <c r="N3817">
        <v>0.38770737013869999</v>
      </c>
      <c r="O3817">
        <v>109.71508640822</v>
      </c>
      <c r="P3817">
        <v>27.782751417487301</v>
      </c>
      <c r="Q3817">
        <v>4.4946558247699999E-3</v>
      </c>
    </row>
    <row r="3818" spans="1:17" hidden="1" x14ac:dyDescent="0.3">
      <c r="A3818" t="s">
        <v>7866</v>
      </c>
      <c r="B3818" t="s">
        <v>7867</v>
      </c>
      <c r="C3818" t="str">
        <f>IFERROR(VLOOKUP(Table1[[#This Row],[Ticker]],[1]!Table2[[Symbol]:[Industry]],2,FALSE),"-")</f>
        <v>-</v>
      </c>
      <c r="D3818" t="s">
        <v>156</v>
      </c>
      <c r="E3818">
        <v>29.966999999999999</v>
      </c>
      <c r="F3818">
        <v>105</v>
      </c>
      <c r="G3818">
        <v>-35.261160162539802</v>
      </c>
      <c r="H3818">
        <v>-1.2575451452188899</v>
      </c>
      <c r="I3818">
        <v>-27.335090330543601</v>
      </c>
      <c r="J3818">
        <v>1.85226523575286</v>
      </c>
      <c r="K3818">
        <v>110.90315762065499</v>
      </c>
      <c r="L3818">
        <v>110.339206001355</v>
      </c>
      <c r="M3818">
        <v>57.501180719985598</v>
      </c>
      <c r="N3818">
        <v>1.0689655172413699</v>
      </c>
      <c r="O3818">
        <v>58.761904761904702</v>
      </c>
      <c r="P3818">
        <v>28.834355828220801</v>
      </c>
    </row>
    <row r="3819" spans="1:17" hidden="1" x14ac:dyDescent="0.3">
      <c r="A3819" t="s">
        <v>7868</v>
      </c>
      <c r="B3819" t="s">
        <v>7869</v>
      </c>
      <c r="C3819" t="str">
        <f>IFERROR(VLOOKUP(Table1[[#This Row],[Ticker]],[1]!Table2[[Symbol]:[Industry]],2,FALSE),"-")</f>
        <v>-</v>
      </c>
      <c r="D3819" t="s">
        <v>21</v>
      </c>
      <c r="E3819">
        <v>29.916599999999999</v>
      </c>
      <c r="F3819">
        <v>71.400000000000006</v>
      </c>
      <c r="G3819">
        <v>-3.7572938952582201E-2</v>
      </c>
      <c r="H3819">
        <v>5.8306990907306799</v>
      </c>
      <c r="I3819">
        <v>-15.3726997142711</v>
      </c>
      <c r="J3819">
        <v>-1.29115323183063</v>
      </c>
      <c r="K3819">
        <v>70.905957002659306</v>
      </c>
      <c r="L3819">
        <v>69.476215768334299</v>
      </c>
      <c r="M3819">
        <v>68.029304002031907</v>
      </c>
      <c r="N3819">
        <v>4.9941520467836202</v>
      </c>
      <c r="O3819">
        <v>7.1428571428571397</v>
      </c>
      <c r="P3819">
        <v>29.818181818181799</v>
      </c>
    </row>
    <row r="3820" spans="1:17" hidden="1" x14ac:dyDescent="0.3">
      <c r="A3820" t="s">
        <v>7870</v>
      </c>
      <c r="B3820" t="s">
        <v>7871</v>
      </c>
      <c r="C3820" t="str">
        <f>IFERROR(VLOOKUP(Table1[[#This Row],[Ticker]],[1]!Table2[[Symbol]:[Industry]],2,FALSE),"-")</f>
        <v>-</v>
      </c>
      <c r="D3820" t="s">
        <v>359</v>
      </c>
      <c r="E3820">
        <v>29.84</v>
      </c>
      <c r="F3820">
        <v>14.92</v>
      </c>
      <c r="G3820">
        <v>-4.4776034966302101</v>
      </c>
      <c r="H3820">
        <v>-7.2022529100938204</v>
      </c>
      <c r="I3820">
        <v>-19.334235603598401</v>
      </c>
      <c r="J3820">
        <v>0.27667226237522702</v>
      </c>
      <c r="K3820">
        <v>15.2421031759865</v>
      </c>
      <c r="L3820">
        <v>14.847824535796599</v>
      </c>
      <c r="M3820">
        <v>52.776328298614303</v>
      </c>
      <c r="N3820">
        <v>0.40221284371143501</v>
      </c>
      <c r="O3820">
        <v>40.750670241286798</v>
      </c>
      <c r="P3820">
        <v>34.414414414414402</v>
      </c>
      <c r="Q3820">
        <v>1.4888534677375999E-2</v>
      </c>
    </row>
    <row r="3821" spans="1:17" hidden="1" x14ac:dyDescent="0.3">
      <c r="A3821" t="s">
        <v>7872</v>
      </c>
      <c r="B3821" t="s">
        <v>7873</v>
      </c>
      <c r="C3821" t="str">
        <f>IFERROR(VLOOKUP(Table1[[#This Row],[Ticker]],[1]!Table2[[Symbol]:[Industry]],2,FALSE),"-")</f>
        <v>-</v>
      </c>
      <c r="E3821">
        <v>29.7917874</v>
      </c>
      <c r="F3821">
        <v>59.58</v>
      </c>
      <c r="G3821">
        <v>62.337793629962299</v>
      </c>
      <c r="H3821">
        <v>-15.802029512547101</v>
      </c>
      <c r="I3821">
        <v>24.580162001703101</v>
      </c>
      <c r="J3821">
        <v>1.09716291937211</v>
      </c>
      <c r="K3821">
        <v>54.719920547196402</v>
      </c>
      <c r="L3821">
        <v>43.724792886020801</v>
      </c>
      <c r="M3821">
        <v>46.150686880572401</v>
      </c>
      <c r="N3821">
        <v>0.47186711967406703</v>
      </c>
      <c r="O3821">
        <v>36.270560590802198</v>
      </c>
      <c r="P3821">
        <v>119.044117647058</v>
      </c>
      <c r="Q3821">
        <v>0.10245428093654201</v>
      </c>
    </row>
    <row r="3822" spans="1:17" hidden="1" x14ac:dyDescent="0.3">
      <c r="A3822" t="s">
        <v>7874</v>
      </c>
      <c r="B3822" t="s">
        <v>7875</v>
      </c>
      <c r="C3822" t="str">
        <f>IFERROR(VLOOKUP(Table1[[#This Row],[Ticker]],[1]!Table2[[Symbol]:[Industry]],2,FALSE),"-")</f>
        <v>-</v>
      </c>
      <c r="D3822" t="s">
        <v>1539</v>
      </c>
      <c r="E3822">
        <v>29.685730194000001</v>
      </c>
      <c r="F3822">
        <v>4.1100000000000003</v>
      </c>
      <c r="G3822">
        <v>-29.61185231811</v>
      </c>
      <c r="H3822">
        <v>11.9072130725457</v>
      </c>
      <c r="I3822">
        <v>-8.65031107768786</v>
      </c>
      <c r="J3822">
        <v>6.1061070421419599</v>
      </c>
      <c r="K3822">
        <v>3.4434883926716702</v>
      </c>
      <c r="L3822">
        <v>3.68206794064261</v>
      </c>
      <c r="M3822">
        <v>85.255837424396802</v>
      </c>
      <c r="N3822">
        <v>1.6640507346986599</v>
      </c>
      <c r="O3822">
        <v>43.552311435523102</v>
      </c>
      <c r="P3822">
        <v>46.785714285714299</v>
      </c>
      <c r="Q3822">
        <v>-5.2666875071747998E-2</v>
      </c>
    </row>
    <row r="3823" spans="1:17" hidden="1" x14ac:dyDescent="0.3">
      <c r="A3823" t="s">
        <v>7876</v>
      </c>
      <c r="B3823" t="s">
        <v>7877</v>
      </c>
      <c r="C3823" t="str">
        <f>IFERROR(VLOOKUP(Table1[[#This Row],[Ticker]],[1]!Table2[[Symbol]:[Industry]],2,FALSE),"-")</f>
        <v>-</v>
      </c>
      <c r="D3823" t="s">
        <v>743</v>
      </c>
      <c r="E3823">
        <v>29.575091889999999</v>
      </c>
      <c r="F3823">
        <v>43.46</v>
      </c>
      <c r="G3823">
        <v>7.6323819084777398</v>
      </c>
      <c r="H3823">
        <v>0.54111911603967899</v>
      </c>
      <c r="I3823">
        <v>-2.2000540831560298</v>
      </c>
      <c r="J3823">
        <v>-0.99209641103468005</v>
      </c>
      <c r="K3823">
        <v>40.6418792289207</v>
      </c>
      <c r="L3823">
        <v>37.248272914005703</v>
      </c>
      <c r="M3823">
        <v>56.725246441840902</v>
      </c>
      <c r="N3823">
        <v>4.03306335035834</v>
      </c>
      <c r="O3823">
        <v>12.747353888633199</v>
      </c>
      <c r="P3823">
        <v>63.199399173864002</v>
      </c>
    </row>
    <row r="3824" spans="1:17" hidden="1" x14ac:dyDescent="0.3">
      <c r="A3824" t="s">
        <v>7878</v>
      </c>
      <c r="B3824" t="s">
        <v>7879</v>
      </c>
      <c r="C3824" t="str">
        <f>IFERROR(VLOOKUP(Table1[[#This Row],[Ticker]],[1]!Table2[[Symbol]:[Industry]],2,FALSE),"-")</f>
        <v>-</v>
      </c>
      <c r="D3824" t="s">
        <v>139</v>
      </c>
      <c r="E3824">
        <v>29.540422</v>
      </c>
      <c r="F3824">
        <v>21.1</v>
      </c>
      <c r="G3824">
        <v>-47.337178300349102</v>
      </c>
      <c r="H3824">
        <v>-7.0546469065556199</v>
      </c>
      <c r="I3824">
        <v>-25.9410755680276</v>
      </c>
      <c r="J3824">
        <v>26.1671027978539</v>
      </c>
      <c r="K3824">
        <v>19.580165658503699</v>
      </c>
      <c r="L3824">
        <v>19.991467939448999</v>
      </c>
      <c r="M3824">
        <v>73.218187096157095</v>
      </c>
      <c r="N3824">
        <v>0.95796192864470497</v>
      </c>
      <c r="O3824">
        <v>27.014218009478601</v>
      </c>
      <c r="P3824">
        <v>52.898550724637602</v>
      </c>
    </row>
    <row r="3825" spans="1:17" hidden="1" x14ac:dyDescent="0.3">
      <c r="A3825" t="s">
        <v>7880</v>
      </c>
      <c r="B3825" t="s">
        <v>7881</v>
      </c>
      <c r="C3825" t="str">
        <f>IFERROR(VLOOKUP(Table1[[#This Row],[Ticker]],[1]!Table2[[Symbol]:[Industry]],2,FALSE),"-")</f>
        <v>-</v>
      </c>
      <c r="D3825" t="s">
        <v>92</v>
      </c>
      <c r="E3825">
        <v>29.532139999999998</v>
      </c>
      <c r="F3825">
        <v>27.85</v>
      </c>
      <c r="G3825">
        <v>-98.633781662963997</v>
      </c>
      <c r="H3825">
        <v>-11.423487989137101</v>
      </c>
      <c r="I3825">
        <v>-78.318227939697493</v>
      </c>
      <c r="J3825">
        <v>-9.0198598564363106</v>
      </c>
      <c r="K3825">
        <v>34.232418880187602</v>
      </c>
      <c r="L3825">
        <v>56.2308869144127</v>
      </c>
      <c r="M3825">
        <v>34.892579441683402</v>
      </c>
      <c r="N3825">
        <v>0.28388278388278299</v>
      </c>
      <c r="O3825">
        <v>255.475763016157</v>
      </c>
      <c r="P3825">
        <v>10.9561752988047</v>
      </c>
      <c r="Q3825">
        <v>7.8367209723957998E-2</v>
      </c>
    </row>
    <row r="3826" spans="1:17" hidden="1" x14ac:dyDescent="0.3">
      <c r="A3826" t="s">
        <v>7882</v>
      </c>
      <c r="B3826" t="s">
        <v>7883</v>
      </c>
      <c r="C3826" t="str">
        <f>IFERROR(VLOOKUP(Table1[[#This Row],[Ticker]],[1]!Table2[[Symbol]:[Industry]],2,FALSE),"-")</f>
        <v>-</v>
      </c>
      <c r="D3826" t="s">
        <v>1539</v>
      </c>
      <c r="E3826">
        <v>29.514587488</v>
      </c>
      <c r="F3826">
        <v>2.41</v>
      </c>
      <c r="G3826">
        <v>11.908951125218501</v>
      </c>
      <c r="H3826">
        <v>-4.3364650883737896</v>
      </c>
      <c r="I3826">
        <v>-50.906072194208399</v>
      </c>
      <c r="J3826">
        <v>-8.9539884808727699</v>
      </c>
      <c r="K3826">
        <v>3.1154246703769202</v>
      </c>
      <c r="L3826">
        <v>3.1801727207443</v>
      </c>
      <c r="M3826">
        <v>15.7470802178683</v>
      </c>
      <c r="N3826">
        <v>1.3369761859797999</v>
      </c>
      <c r="O3826">
        <v>90.871369294605699</v>
      </c>
      <c r="P3826">
        <v>41.764705882352899</v>
      </c>
      <c r="Q3826">
        <v>8.0348564506239999E-3</v>
      </c>
    </row>
    <row r="3827" spans="1:17" hidden="1" x14ac:dyDescent="0.3">
      <c r="A3827" t="s">
        <v>7884</v>
      </c>
      <c r="B3827" t="s">
        <v>7885</v>
      </c>
      <c r="C3827" t="str">
        <f>IFERROR(VLOOKUP(Table1[[#This Row],[Ticker]],[1]!Table2[[Symbol]:[Industry]],2,FALSE),"-")</f>
        <v>-</v>
      </c>
      <c r="D3827" t="s">
        <v>412</v>
      </c>
      <c r="E3827">
        <v>29.488337099999999</v>
      </c>
      <c r="F3827">
        <v>40.909999999999997</v>
      </c>
      <c r="G3827">
        <v>58.063400043049299</v>
      </c>
      <c r="H3827">
        <v>13.412412853607499</v>
      </c>
      <c r="I3827">
        <v>-4.9863573645410399</v>
      </c>
      <c r="J3827">
        <v>11.774718278063601</v>
      </c>
      <c r="K3827">
        <v>36.796985255953302</v>
      </c>
      <c r="L3827">
        <v>35.046630959168603</v>
      </c>
      <c r="M3827">
        <v>59.629812976997599</v>
      </c>
      <c r="N3827">
        <v>2.65936557833228</v>
      </c>
      <c r="O3827">
        <v>17.281838181373701</v>
      </c>
      <c r="P3827">
        <v>94.7168015230842</v>
      </c>
      <c r="Q3827">
        <v>7.7626903379555995E-2</v>
      </c>
    </row>
    <row r="3828" spans="1:17" hidden="1" x14ac:dyDescent="0.3">
      <c r="A3828" t="s">
        <v>7886</v>
      </c>
      <c r="B3828" t="s">
        <v>7887</v>
      </c>
      <c r="C3828" t="str">
        <f>IFERROR(VLOOKUP(Table1[[#This Row],[Ticker]],[1]!Table2[[Symbol]:[Industry]],2,FALSE),"-")</f>
        <v>-</v>
      </c>
      <c r="D3828" t="s">
        <v>528</v>
      </c>
      <c r="E3828">
        <v>29.44</v>
      </c>
      <c r="F3828">
        <v>58.88</v>
      </c>
      <c r="G3828">
        <v>101.86404059902399</v>
      </c>
      <c r="H3828">
        <v>16.665878661626099</v>
      </c>
      <c r="I3828">
        <v>-2.3147422642958699</v>
      </c>
      <c r="J3828">
        <v>-3.7099844006618099</v>
      </c>
      <c r="K3828">
        <v>53.935559841180101</v>
      </c>
      <c r="L3828">
        <v>47.883070438804502</v>
      </c>
      <c r="M3828">
        <v>57.703808229152699</v>
      </c>
      <c r="N3828">
        <v>3.0811819881934999</v>
      </c>
      <c r="O3828">
        <v>9.5448369565217295</v>
      </c>
      <c r="P3828">
        <v>135.425829668132</v>
      </c>
      <c r="Q3828">
        <v>0.10735465927794299</v>
      </c>
    </row>
    <row r="3829" spans="1:17" hidden="1" x14ac:dyDescent="0.3">
      <c r="A3829" t="s">
        <v>7888</v>
      </c>
      <c r="B3829" t="s">
        <v>7889</v>
      </c>
      <c r="C3829" t="str">
        <f>IFERROR(VLOOKUP(Table1[[#This Row],[Ticker]],[1]!Table2[[Symbol]:[Industry]],2,FALSE),"-")</f>
        <v>-</v>
      </c>
      <c r="D3829" t="s">
        <v>2598</v>
      </c>
      <c r="E3829">
        <v>29.370751200000001</v>
      </c>
      <c r="F3829">
        <v>41.33</v>
      </c>
      <c r="G3829">
        <v>22.1486586301403</v>
      </c>
      <c r="H3829">
        <v>-10.465163689475901</v>
      </c>
      <c r="I3829">
        <v>-30.484910569545701</v>
      </c>
      <c r="J3829">
        <v>-4.4516807443362998</v>
      </c>
      <c r="K3829">
        <v>44.219707766933197</v>
      </c>
      <c r="L3829">
        <v>43.925864111720202</v>
      </c>
      <c r="M3829">
        <v>37.855480168838199</v>
      </c>
      <c r="N3829">
        <v>1.0671361614046699</v>
      </c>
      <c r="O3829">
        <v>67.747398983788997</v>
      </c>
      <c r="P3829">
        <v>57.868601986248997</v>
      </c>
      <c r="Q3829">
        <v>6.3361540742048E-2</v>
      </c>
    </row>
    <row r="3830" spans="1:17" hidden="1" x14ac:dyDescent="0.3">
      <c r="A3830" t="s">
        <v>7890</v>
      </c>
      <c r="B3830" t="s">
        <v>7891</v>
      </c>
      <c r="C3830" t="str">
        <f>IFERROR(VLOOKUP(Table1[[#This Row],[Ticker]],[1]!Table2[[Symbol]:[Industry]],2,FALSE),"-")</f>
        <v>-</v>
      </c>
      <c r="D3830" t="s">
        <v>743</v>
      </c>
      <c r="E3830">
        <v>29.289530723999999</v>
      </c>
      <c r="F3830">
        <v>18.62</v>
      </c>
      <c r="G3830">
        <v>29.140061142447099</v>
      </c>
      <c r="H3830">
        <v>2.6713561406764899</v>
      </c>
      <c r="I3830">
        <v>11.6811535393098</v>
      </c>
      <c r="J3830">
        <v>1.2005411203288401</v>
      </c>
      <c r="K3830">
        <v>17.605479737642298</v>
      </c>
      <c r="L3830">
        <v>15.5818109083481</v>
      </c>
      <c r="M3830">
        <v>37.603805705755697</v>
      </c>
      <c r="N3830">
        <v>0.89108399380554904</v>
      </c>
      <c r="O3830">
        <v>3.1149301825993398</v>
      </c>
      <c r="P3830">
        <v>62.549105194238301</v>
      </c>
      <c r="Q3830">
        <v>3.3034621500889999E-3</v>
      </c>
    </row>
    <row r="3831" spans="1:17" hidden="1" x14ac:dyDescent="0.3">
      <c r="A3831" t="s">
        <v>7892</v>
      </c>
      <c r="B3831" t="s">
        <v>7893</v>
      </c>
      <c r="C3831" t="str">
        <f>IFERROR(VLOOKUP(Table1[[#This Row],[Ticker]],[1]!Table2[[Symbol]:[Industry]],2,FALSE),"-")</f>
        <v>-</v>
      </c>
      <c r="D3831" t="s">
        <v>193</v>
      </c>
      <c r="E3831">
        <v>29.217025199999998</v>
      </c>
      <c r="F3831">
        <v>16.5</v>
      </c>
      <c r="G3831">
        <v>-2.83496953773487</v>
      </c>
      <c r="H3831">
        <v>5.7151478148520001</v>
      </c>
      <c r="I3831">
        <v>-37.837060141530301</v>
      </c>
      <c r="J3831">
        <v>-1.7736622788752501</v>
      </c>
      <c r="K3831">
        <v>16.151436713079502</v>
      </c>
      <c r="L3831">
        <v>16.0832351541451</v>
      </c>
      <c r="M3831">
        <v>53.717376729011903</v>
      </c>
      <c r="N3831">
        <v>1.1940298507462599</v>
      </c>
      <c r="O3831">
        <v>62.121212121212103</v>
      </c>
      <c r="P3831">
        <v>37.614678899082499</v>
      </c>
      <c r="Q3831">
        <v>4.3030809033641003E-2</v>
      </c>
    </row>
    <row r="3832" spans="1:17" hidden="1" x14ac:dyDescent="0.3">
      <c r="A3832" t="s">
        <v>7894</v>
      </c>
      <c r="B3832" t="s">
        <v>7895</v>
      </c>
      <c r="C3832" t="str">
        <f>IFERROR(VLOOKUP(Table1[[#This Row],[Ticker]],[1]!Table2[[Symbol]:[Industry]],2,FALSE),"-")</f>
        <v>-</v>
      </c>
      <c r="D3832" t="s">
        <v>402</v>
      </c>
      <c r="E3832">
        <v>29.19078</v>
      </c>
      <c r="F3832">
        <v>81</v>
      </c>
      <c r="G3832">
        <v>-68.953499118036603</v>
      </c>
      <c r="H3832">
        <v>-11.7743563569075</v>
      </c>
      <c r="I3832">
        <v>-11.324223087953801</v>
      </c>
      <c r="J3832">
        <v>-4.8625818032592001</v>
      </c>
      <c r="K3832">
        <v>84.045858369656798</v>
      </c>
      <c r="M3832">
        <v>36.181639457168103</v>
      </c>
      <c r="N3832">
        <v>0.16927083333333301</v>
      </c>
      <c r="O3832">
        <v>72.839506172839407</v>
      </c>
      <c r="P3832">
        <v>49.7227356746765</v>
      </c>
    </row>
    <row r="3833" spans="1:17" hidden="1" x14ac:dyDescent="0.3">
      <c r="A3833" t="s">
        <v>7896</v>
      </c>
      <c r="B3833" t="s">
        <v>7897</v>
      </c>
      <c r="C3833" t="str">
        <f>IFERROR(VLOOKUP(Table1[[#This Row],[Ticker]],[1]!Table2[[Symbol]:[Industry]],2,FALSE),"-")</f>
        <v>-</v>
      </c>
      <c r="D3833" t="s">
        <v>306</v>
      </c>
      <c r="E3833">
        <v>29.121171800999999</v>
      </c>
      <c r="F3833">
        <v>9.93</v>
      </c>
      <c r="G3833">
        <v>7.2989413754622596</v>
      </c>
      <c r="H3833">
        <v>7.3193888321417697</v>
      </c>
      <c r="I3833">
        <v>-15.9173182580861</v>
      </c>
      <c r="J3833">
        <v>10.985632482454999</v>
      </c>
      <c r="K3833">
        <v>9.31199813046568</v>
      </c>
      <c r="L3833">
        <v>9.4157815333364496</v>
      </c>
      <c r="M3833">
        <v>69.384057409506696</v>
      </c>
      <c r="N3833">
        <v>1.2756758600239999</v>
      </c>
      <c r="O3833">
        <v>38.469284994964703</v>
      </c>
      <c r="P3833">
        <v>44.963503649635001</v>
      </c>
      <c r="Q3833">
        <v>5.2520954526216003E-2</v>
      </c>
    </row>
    <row r="3834" spans="1:17" hidden="1" x14ac:dyDescent="0.3">
      <c r="A3834" t="s">
        <v>7898</v>
      </c>
      <c r="B3834" t="s">
        <v>7899</v>
      </c>
      <c r="C3834" t="str">
        <f>IFERROR(VLOOKUP(Table1[[#This Row],[Ticker]],[1]!Table2[[Symbol]:[Industry]],2,FALSE),"-")</f>
        <v>-</v>
      </c>
      <c r="D3834" t="s">
        <v>528</v>
      </c>
      <c r="E3834">
        <v>29.055655999999999</v>
      </c>
      <c r="F3834">
        <v>74</v>
      </c>
      <c r="G3834">
        <v>69.874339709802101</v>
      </c>
      <c r="H3834">
        <v>5.5521368206660604</v>
      </c>
      <c r="I3834">
        <v>15.7489778994807</v>
      </c>
      <c r="J3834">
        <v>-8.7239160680164503</v>
      </c>
      <c r="K3834">
        <v>73.168682913240801</v>
      </c>
      <c r="L3834">
        <v>60.438952089780997</v>
      </c>
      <c r="M3834">
        <v>37.399708483592903</v>
      </c>
      <c r="N3834">
        <v>0.95695288003506396</v>
      </c>
      <c r="O3834">
        <v>21.2162162162162</v>
      </c>
      <c r="P3834">
        <v>124.24242424242399</v>
      </c>
      <c r="Q3834">
        <v>0.12454174094359299</v>
      </c>
    </row>
    <row r="3835" spans="1:17" hidden="1" x14ac:dyDescent="0.3">
      <c r="A3835" t="s">
        <v>7900</v>
      </c>
      <c r="B3835" t="s">
        <v>7901</v>
      </c>
      <c r="C3835" t="str">
        <f>IFERROR(VLOOKUP(Table1[[#This Row],[Ticker]],[1]!Table2[[Symbol]:[Industry]],2,FALSE),"-")</f>
        <v>-</v>
      </c>
      <c r="D3835" t="s">
        <v>248</v>
      </c>
      <c r="E3835">
        <v>28.924169819999999</v>
      </c>
      <c r="F3835">
        <v>5.23</v>
      </c>
      <c r="G3835">
        <v>102.58868968730999</v>
      </c>
      <c r="H3835">
        <v>-15.5205182445199</v>
      </c>
      <c r="I3835">
        <v>53.330802042665702</v>
      </c>
      <c r="J3835">
        <v>2.34521040453299</v>
      </c>
      <c r="K3835">
        <v>4.9928494407914297</v>
      </c>
      <c r="L3835">
        <v>3.52522522757643</v>
      </c>
      <c r="M3835">
        <v>48.545024760876899</v>
      </c>
      <c r="N3835">
        <v>1.3097041391708599</v>
      </c>
      <c r="O3835">
        <v>21.9885277246653</v>
      </c>
      <c r="P3835">
        <v>398.09523809523802</v>
      </c>
      <c r="Q3835">
        <v>0.21251427196064299</v>
      </c>
    </row>
    <row r="3836" spans="1:17" hidden="1" x14ac:dyDescent="0.3">
      <c r="A3836" t="s">
        <v>7902</v>
      </c>
      <c r="B3836" t="s">
        <v>7903</v>
      </c>
      <c r="C3836" t="str">
        <f>IFERROR(VLOOKUP(Table1[[#This Row],[Ticker]],[1]!Table2[[Symbol]:[Industry]],2,FALSE),"-")</f>
        <v>-</v>
      </c>
      <c r="E3836">
        <v>28.904444999999999</v>
      </c>
      <c r="F3836">
        <v>46</v>
      </c>
      <c r="G3836">
        <v>228.95859781696799</v>
      </c>
      <c r="H3836">
        <v>1.26586320033399</v>
      </c>
      <c r="I3836">
        <v>-27.326036787892399</v>
      </c>
      <c r="J3836">
        <v>26.2488758802508</v>
      </c>
      <c r="K3836">
        <v>41.550298393200897</v>
      </c>
      <c r="L3836">
        <v>35.828934647786802</v>
      </c>
      <c r="M3836">
        <v>75.669348107725796</v>
      </c>
      <c r="N3836">
        <v>1.86064680767532</v>
      </c>
      <c r="O3836">
        <v>22.978260869565201</v>
      </c>
      <c r="P3836">
        <v>258.81435257410197</v>
      </c>
      <c r="Q3836">
        <v>9.5329312876266004E-2</v>
      </c>
    </row>
    <row r="3837" spans="1:17" hidden="1" x14ac:dyDescent="0.3">
      <c r="A3837" t="s">
        <v>7904</v>
      </c>
      <c r="B3837" t="s">
        <v>7905</v>
      </c>
      <c r="C3837" t="str">
        <f>IFERROR(VLOOKUP(Table1[[#This Row],[Ticker]],[1]!Table2[[Symbol]:[Industry]],2,FALSE),"-")</f>
        <v>-</v>
      </c>
      <c r="D3837" t="s">
        <v>528</v>
      </c>
      <c r="E3837">
        <v>28.904436</v>
      </c>
      <c r="F3837">
        <v>93.18</v>
      </c>
      <c r="G3837">
        <v>117.109524861206</v>
      </c>
      <c r="H3837">
        <v>18.292635085958999</v>
      </c>
      <c r="I3837">
        <v>55.372649084512801</v>
      </c>
      <c r="J3837">
        <v>8.6692035570692703</v>
      </c>
      <c r="K3837">
        <v>78.291513840845596</v>
      </c>
      <c r="L3837">
        <v>62.127664222925802</v>
      </c>
      <c r="M3837">
        <v>84.731284185561805</v>
      </c>
      <c r="N3837">
        <v>1.12884764807841</v>
      </c>
      <c r="O3837">
        <v>1.0731916720319E-2</v>
      </c>
      <c r="P3837">
        <v>206.815936779716</v>
      </c>
    </row>
    <row r="3838" spans="1:17" hidden="1" x14ac:dyDescent="0.3">
      <c r="A3838" t="s">
        <v>7906</v>
      </c>
      <c r="B3838" t="s">
        <v>7907</v>
      </c>
      <c r="C3838" t="str">
        <f>IFERROR(VLOOKUP(Table1[[#This Row],[Ticker]],[1]!Table2[[Symbol]:[Industry]],2,FALSE),"-")</f>
        <v>-</v>
      </c>
      <c r="D3838" t="s">
        <v>43</v>
      </c>
      <c r="E3838">
        <v>28.84</v>
      </c>
      <c r="F3838">
        <v>721</v>
      </c>
      <c r="G3838">
        <v>159.52815052080999</v>
      </c>
      <c r="H3838">
        <v>-9.1246229831106405</v>
      </c>
      <c r="I3838">
        <v>55.816059633684702</v>
      </c>
      <c r="J3838">
        <v>-9.9197621557151496</v>
      </c>
      <c r="K3838">
        <v>703.21745050547395</v>
      </c>
      <c r="L3838">
        <v>554.43200347841196</v>
      </c>
      <c r="M3838">
        <v>38.488449784009802</v>
      </c>
      <c r="N3838">
        <v>0.51525423728813502</v>
      </c>
      <c r="O3838">
        <v>21.3106796116504</v>
      </c>
      <c r="P3838">
        <v>204.60498521335001</v>
      </c>
    </row>
    <row r="3839" spans="1:17" hidden="1" x14ac:dyDescent="0.3">
      <c r="A3839" t="s">
        <v>7908</v>
      </c>
      <c r="B3839" t="s">
        <v>7909</v>
      </c>
      <c r="C3839" t="str">
        <f>IFERROR(VLOOKUP(Table1[[#This Row],[Ticker]],[1]!Table2[[Symbol]:[Industry]],2,FALSE),"-")</f>
        <v>-</v>
      </c>
      <c r="D3839" t="s">
        <v>139</v>
      </c>
      <c r="E3839">
        <v>28.838166000000001</v>
      </c>
      <c r="F3839">
        <v>14.7</v>
      </c>
      <c r="G3839">
        <v>79.248085925653598</v>
      </c>
      <c r="H3839">
        <v>51.741012389103602</v>
      </c>
      <c r="I3839">
        <v>53.400750926173899</v>
      </c>
      <c r="J3839">
        <v>41.235162557643001</v>
      </c>
      <c r="K3839">
        <v>9.1084171511698102</v>
      </c>
      <c r="L3839">
        <v>8.5221778819158995</v>
      </c>
      <c r="M3839">
        <v>95.267248839374105</v>
      </c>
      <c r="N3839">
        <v>3.1116303866964601</v>
      </c>
      <c r="O3839">
        <v>8.1632653061224492</v>
      </c>
      <c r="P3839">
        <v>135.19999999999999</v>
      </c>
      <c r="Q3839">
        <v>0.116051542039522</v>
      </c>
    </row>
    <row r="3840" spans="1:17" hidden="1" x14ac:dyDescent="0.3">
      <c r="A3840" t="s">
        <v>7910</v>
      </c>
      <c r="B3840" t="s">
        <v>7911</v>
      </c>
      <c r="C3840" t="str">
        <f>IFERROR(VLOOKUP(Table1[[#This Row],[Ticker]],[1]!Table2[[Symbol]:[Industry]],2,FALSE),"-")</f>
        <v>-</v>
      </c>
      <c r="D3840" t="s">
        <v>7912</v>
      </c>
      <c r="E3840">
        <v>28.828189999999999</v>
      </c>
      <c r="F3840">
        <v>79.28</v>
      </c>
      <c r="G3840">
        <v>-70.403186328187999</v>
      </c>
      <c r="H3840">
        <v>28.0008094249321</v>
      </c>
      <c r="I3840">
        <v>-53.248375560133802</v>
      </c>
      <c r="J3840">
        <v>14.332844201598901</v>
      </c>
      <c r="K3840">
        <v>65.914118307370103</v>
      </c>
      <c r="M3840">
        <v>89.866947048200998</v>
      </c>
      <c r="N3840">
        <v>0.736813922356091</v>
      </c>
      <c r="O3840">
        <v>104.40211907164399</v>
      </c>
      <c r="P3840">
        <v>66.205450733752599</v>
      </c>
    </row>
    <row r="3841" spans="1:17" hidden="1" x14ac:dyDescent="0.3">
      <c r="A3841" t="s">
        <v>7913</v>
      </c>
      <c r="B3841" t="s">
        <v>7914</v>
      </c>
      <c r="C3841" t="str">
        <f>IFERROR(VLOOKUP(Table1[[#This Row],[Ticker]],[1]!Table2[[Symbol]:[Industry]],2,FALSE),"-")</f>
        <v>-</v>
      </c>
      <c r="D3841" t="s">
        <v>139</v>
      </c>
      <c r="E3841">
        <v>28.82</v>
      </c>
      <c r="F3841">
        <v>26.2</v>
      </c>
      <c r="G3841">
        <v>-122.27473623861501</v>
      </c>
      <c r="H3841">
        <v>-10.5600555415042</v>
      </c>
      <c r="I3841">
        <v>-32.1599049481949</v>
      </c>
      <c r="J3841">
        <v>-0.71244952812693896</v>
      </c>
      <c r="K3841">
        <v>28.6628173283897</v>
      </c>
      <c r="L3841">
        <v>72.398899458411606</v>
      </c>
      <c r="M3841">
        <v>43.5491814667892</v>
      </c>
      <c r="N3841">
        <v>0.44304373216600201</v>
      </c>
      <c r="O3841">
        <v>1288.5496183206101</v>
      </c>
      <c r="P3841">
        <v>8.2197439074762393</v>
      </c>
    </row>
    <row r="3842" spans="1:17" hidden="1" x14ac:dyDescent="0.3">
      <c r="A3842" t="s">
        <v>7915</v>
      </c>
      <c r="B3842" t="s">
        <v>7916</v>
      </c>
      <c r="C3842" t="str">
        <f>IFERROR(VLOOKUP(Table1[[#This Row],[Ticker]],[1]!Table2[[Symbol]:[Industry]],2,FALSE),"-")</f>
        <v>-</v>
      </c>
      <c r="D3842" t="s">
        <v>21</v>
      </c>
      <c r="E3842">
        <v>28.803415289999901</v>
      </c>
      <c r="F3842">
        <v>224.9</v>
      </c>
      <c r="G3842">
        <v>99.634041161232901</v>
      </c>
      <c r="H3842">
        <v>34.405490747588303</v>
      </c>
      <c r="I3842">
        <v>58.9784453238968</v>
      </c>
      <c r="J3842">
        <v>20.240761661786301</v>
      </c>
      <c r="K3842">
        <v>173.724121935082</v>
      </c>
      <c r="L3842">
        <v>139.81901555162901</v>
      </c>
      <c r="M3842">
        <v>69.189545567020602</v>
      </c>
      <c r="N3842">
        <v>1.0851853274438199</v>
      </c>
      <c r="O3842">
        <v>8.8928412627834597</v>
      </c>
      <c r="P3842">
        <v>155.56818181818099</v>
      </c>
      <c r="Q3842">
        <v>0.24406605899977499</v>
      </c>
    </row>
    <row r="3843" spans="1:17" hidden="1" x14ac:dyDescent="0.3">
      <c r="A3843" t="s">
        <v>7917</v>
      </c>
      <c r="B3843" t="s">
        <v>7918</v>
      </c>
      <c r="C3843" t="str">
        <f>IFERROR(VLOOKUP(Table1[[#This Row],[Ticker]],[1]!Table2[[Symbol]:[Industry]],2,FALSE),"-")</f>
        <v>-</v>
      </c>
      <c r="D3843" t="s">
        <v>21</v>
      </c>
      <c r="E3843">
        <v>28.733048751999998</v>
      </c>
      <c r="F3843">
        <v>4.79</v>
      </c>
      <c r="G3843">
        <v>9.3884312893772197</v>
      </c>
      <c r="H3843">
        <v>38.592803204309099</v>
      </c>
      <c r="I3843">
        <v>26.5432420574313</v>
      </c>
      <c r="J3843">
        <v>19.289321702206301</v>
      </c>
      <c r="M3843">
        <v>100</v>
      </c>
      <c r="O3843">
        <v>0</v>
      </c>
      <c r="P3843">
        <v>46.036585365853597</v>
      </c>
    </row>
    <row r="3844" spans="1:17" hidden="1" x14ac:dyDescent="0.3">
      <c r="A3844" t="s">
        <v>7919</v>
      </c>
      <c r="B3844" t="s">
        <v>7920</v>
      </c>
      <c r="C3844" t="str">
        <f>IFERROR(VLOOKUP(Table1[[#This Row],[Ticker]],[1]!Table2[[Symbol]:[Industry]],2,FALSE),"-")</f>
        <v>-</v>
      </c>
      <c r="D3844" t="s">
        <v>632</v>
      </c>
      <c r="E3844">
        <v>28.664999999999999</v>
      </c>
      <c r="F3844">
        <v>68.25</v>
      </c>
      <c r="G3844">
        <v>11.360880872909</v>
      </c>
      <c r="H3844">
        <v>-4.7043840415185798</v>
      </c>
      <c r="I3844">
        <v>21.967564298212501</v>
      </c>
      <c r="J3844">
        <v>2.11793767726027</v>
      </c>
      <c r="K3844">
        <v>70.268745832627999</v>
      </c>
      <c r="L3844">
        <v>63.161859392917002</v>
      </c>
      <c r="M3844">
        <v>56.5337302589027</v>
      </c>
      <c r="N3844">
        <v>9.0206185567010294E-2</v>
      </c>
      <c r="O3844">
        <v>37.304029304029299</v>
      </c>
      <c r="P3844">
        <v>69.396872673119802</v>
      </c>
      <c r="Q3844">
        <v>0.13143606885522499</v>
      </c>
    </row>
    <row r="3845" spans="1:17" hidden="1" x14ac:dyDescent="0.3">
      <c r="A3845" t="s">
        <v>7921</v>
      </c>
      <c r="B3845" t="s">
        <v>7922</v>
      </c>
      <c r="C3845" t="str">
        <f>IFERROR(VLOOKUP(Table1[[#This Row],[Ticker]],[1]!Table2[[Symbol]:[Industry]],2,FALSE),"-")</f>
        <v>-</v>
      </c>
      <c r="E3845">
        <v>28.5869952</v>
      </c>
      <c r="F3845">
        <v>36.56</v>
      </c>
      <c r="G3845">
        <v>20.596920139984899</v>
      </c>
      <c r="H3845">
        <v>42.848848086572197</v>
      </c>
      <c r="I3845">
        <v>37.751730908039001</v>
      </c>
      <c r="J3845">
        <v>45.788492785868399</v>
      </c>
      <c r="M3845">
        <v>90.651705699802804</v>
      </c>
      <c r="O3845">
        <v>0</v>
      </c>
      <c r="P3845">
        <v>70.442890442890402</v>
      </c>
    </row>
    <row r="3846" spans="1:17" hidden="1" x14ac:dyDescent="0.3">
      <c r="A3846" t="s">
        <v>7923</v>
      </c>
      <c r="B3846" t="s">
        <v>7924</v>
      </c>
      <c r="C3846" t="str">
        <f>IFERROR(VLOOKUP(Table1[[#This Row],[Ticker]],[1]!Table2[[Symbol]:[Industry]],2,FALSE),"-")</f>
        <v>-</v>
      </c>
      <c r="D3846" t="s">
        <v>72</v>
      </c>
      <c r="E3846">
        <v>28.56</v>
      </c>
      <c r="F3846">
        <v>1.1200000000000001</v>
      </c>
      <c r="G3846">
        <v>-1.12012257322635</v>
      </c>
      <c r="H3846">
        <v>-10.4925626493494</v>
      </c>
      <c r="I3846">
        <v>-20.138960518005799</v>
      </c>
      <c r="J3846">
        <v>-5.60149805941683</v>
      </c>
      <c r="K3846">
        <v>1.1915508898550899</v>
      </c>
      <c r="L3846">
        <v>1.14852511213189</v>
      </c>
      <c r="M3846">
        <v>44.215554091231802</v>
      </c>
      <c r="N3846">
        <v>0.47780736413649899</v>
      </c>
      <c r="O3846">
        <v>87.5</v>
      </c>
      <c r="P3846">
        <v>33.3333333333333</v>
      </c>
      <c r="Q3846">
        <v>6.8575508479368996E-2</v>
      </c>
    </row>
    <row r="3847" spans="1:17" hidden="1" x14ac:dyDescent="0.3">
      <c r="A3847" t="s">
        <v>7925</v>
      </c>
      <c r="B3847" t="s">
        <v>7926</v>
      </c>
      <c r="C3847" t="str">
        <f>IFERROR(VLOOKUP(Table1[[#This Row],[Ticker]],[1]!Table2[[Symbol]:[Industry]],2,FALSE),"-")</f>
        <v>-</v>
      </c>
      <c r="D3847" t="s">
        <v>92</v>
      </c>
      <c r="E3847">
        <v>28.53</v>
      </c>
      <c r="F3847">
        <v>0.9</v>
      </c>
      <c r="G3847">
        <v>-17.355754757134399</v>
      </c>
      <c r="H3847">
        <v>-21.090447389258699</v>
      </c>
      <c r="I3847">
        <v>-0.200943989080279</v>
      </c>
      <c r="J3847">
        <v>-1.29115323183063</v>
      </c>
      <c r="K3847">
        <v>0.97401366435710302</v>
      </c>
      <c r="L3847">
        <v>0.98016943852185101</v>
      </c>
      <c r="M3847">
        <v>3.0834925047599202</v>
      </c>
      <c r="N3847">
        <v>0.50859141684868903</v>
      </c>
      <c r="O3847">
        <v>47.7777777777777</v>
      </c>
      <c r="P3847">
        <v>28.571428571428498</v>
      </c>
      <c r="Q3847">
        <v>2.366369521201E-3</v>
      </c>
    </row>
    <row r="3848" spans="1:17" hidden="1" x14ac:dyDescent="0.3">
      <c r="A3848" t="s">
        <v>7927</v>
      </c>
      <c r="B3848" t="s">
        <v>7928</v>
      </c>
      <c r="C3848" t="str">
        <f>IFERROR(VLOOKUP(Table1[[#This Row],[Ticker]],[1]!Table2[[Symbol]:[Industry]],2,FALSE),"-")</f>
        <v>-</v>
      </c>
      <c r="D3848" t="s">
        <v>412</v>
      </c>
      <c r="E3848">
        <v>28.49</v>
      </c>
      <c r="F3848">
        <v>81.400000000000006</v>
      </c>
      <c r="G3848">
        <v>102.58285175343001</v>
      </c>
      <c r="H3848">
        <v>-30.799622983110599</v>
      </c>
      <c r="I3848">
        <v>-7.5329853327495204</v>
      </c>
      <c r="J3848">
        <v>-8.9107305399507801</v>
      </c>
      <c r="K3848">
        <v>98.316528829725499</v>
      </c>
      <c r="L3848">
        <v>75.917684838514802</v>
      </c>
      <c r="M3848">
        <v>7.13076699728978</v>
      </c>
      <c r="N3848">
        <v>0.12662107782069701</v>
      </c>
      <c r="O3848">
        <v>86.719901719901699</v>
      </c>
      <c r="P3848">
        <v>132.43860651056499</v>
      </c>
      <c r="Q3848">
        <v>0.18436948281918999</v>
      </c>
    </row>
    <row r="3849" spans="1:17" hidden="1" x14ac:dyDescent="0.3">
      <c r="A3849" t="s">
        <v>7929</v>
      </c>
      <c r="B3849" t="s">
        <v>7930</v>
      </c>
      <c r="C3849" t="str">
        <f>IFERROR(VLOOKUP(Table1[[#This Row],[Ticker]],[1]!Table2[[Symbol]:[Industry]],2,FALSE),"-")</f>
        <v>-</v>
      </c>
      <c r="D3849" t="s">
        <v>226</v>
      </c>
      <c r="E3849">
        <v>28.46</v>
      </c>
      <c r="F3849">
        <v>71.150000000000006</v>
      </c>
      <c r="G3849">
        <v>119.793368049883</v>
      </c>
      <c r="H3849">
        <v>9.9761202155462207</v>
      </c>
      <c r="I3849">
        <v>37.944832000756698</v>
      </c>
      <c r="J3849">
        <v>7.4031440570443898</v>
      </c>
      <c r="K3849">
        <v>65.982241915822797</v>
      </c>
      <c r="L3849">
        <v>53.072745095390502</v>
      </c>
      <c r="M3849">
        <v>64.576679263254803</v>
      </c>
      <c r="N3849">
        <v>0.542406754177991</v>
      </c>
      <c r="O3849">
        <v>21.011946591707598</v>
      </c>
      <c r="P3849">
        <v>163.42095520177699</v>
      </c>
      <c r="Q3849">
        <v>7.7678591245976994E-2</v>
      </c>
    </row>
    <row r="3850" spans="1:17" hidden="1" x14ac:dyDescent="0.3">
      <c r="A3850" t="s">
        <v>7931</v>
      </c>
      <c r="B3850" t="s">
        <v>7932</v>
      </c>
      <c r="C3850" t="str">
        <f>IFERROR(VLOOKUP(Table1[[#This Row],[Ticker]],[1]!Table2[[Symbol]:[Industry]],2,FALSE),"-")</f>
        <v>-</v>
      </c>
      <c r="D3850" t="s">
        <v>1357</v>
      </c>
      <c r="E3850">
        <v>28.388294607999999</v>
      </c>
      <c r="F3850">
        <v>237.19</v>
      </c>
      <c r="G3850">
        <v>-21.033034992039902</v>
      </c>
      <c r="H3850">
        <v>0.40546682180558502</v>
      </c>
      <c r="I3850">
        <v>-8.2073539630879395</v>
      </c>
      <c r="J3850">
        <v>-1.39215908175278</v>
      </c>
      <c r="K3850">
        <v>234.49235711273499</v>
      </c>
      <c r="L3850">
        <v>228.305793549388</v>
      </c>
      <c r="M3850">
        <v>54.0220772595234</v>
      </c>
      <c r="N3850">
        <v>0.895469369270388</v>
      </c>
      <c r="O3850">
        <v>12.567983473164899</v>
      </c>
      <c r="P3850">
        <v>10.9401309635172</v>
      </c>
      <c r="Q3850">
        <v>-6.2435120747125997E-2</v>
      </c>
    </row>
    <row r="3851" spans="1:17" hidden="1" x14ac:dyDescent="0.3">
      <c r="A3851" t="s">
        <v>7933</v>
      </c>
      <c r="B3851" t="s">
        <v>7934</v>
      </c>
      <c r="C3851" t="str">
        <f>IFERROR(VLOOKUP(Table1[[#This Row],[Ticker]],[1]!Table2[[Symbol]:[Industry]],2,FALSE),"-")</f>
        <v>-</v>
      </c>
      <c r="D3851" t="s">
        <v>412</v>
      </c>
      <c r="E3851">
        <v>28.3757591</v>
      </c>
      <c r="F3851">
        <v>48.11</v>
      </c>
      <c r="G3851">
        <v>-5.0244106990129698</v>
      </c>
      <c r="H3851">
        <v>9.0377960240302002</v>
      </c>
      <c r="I3851">
        <v>28.384099999189502</v>
      </c>
      <c r="J3851">
        <v>8.4065211867740093</v>
      </c>
      <c r="K3851">
        <v>42.966106055368499</v>
      </c>
      <c r="L3851">
        <v>39.007264901527698</v>
      </c>
      <c r="M3851">
        <v>67.177807878025106</v>
      </c>
      <c r="N3851">
        <v>0.77642658726556402</v>
      </c>
      <c r="O3851">
        <v>5.4458532529619603</v>
      </c>
      <c r="P3851">
        <v>66.759098786828403</v>
      </c>
      <c r="Q3851">
        <v>6.0887774785589002E-2</v>
      </c>
    </row>
    <row r="3852" spans="1:17" hidden="1" x14ac:dyDescent="0.3">
      <c r="A3852" t="s">
        <v>7935</v>
      </c>
      <c r="B3852" t="s">
        <v>7936</v>
      </c>
      <c r="C3852" t="str">
        <f>IFERROR(VLOOKUP(Table1[[#This Row],[Ticker]],[1]!Table2[[Symbol]:[Industry]],2,FALSE),"-")</f>
        <v>-</v>
      </c>
      <c r="D3852" t="s">
        <v>139</v>
      </c>
      <c r="E3852">
        <v>28.346224500000002</v>
      </c>
      <c r="F3852">
        <v>55</v>
      </c>
      <c r="G3852">
        <v>14.1233028344886</v>
      </c>
      <c r="H3852">
        <v>0.44397336019281203</v>
      </c>
      <c r="I3852">
        <v>-15.355811245717399</v>
      </c>
      <c r="J3852">
        <v>-3.8709836485724698</v>
      </c>
      <c r="K3852">
        <v>55.686672635543502</v>
      </c>
      <c r="L3852">
        <v>52.180000844890699</v>
      </c>
      <c r="M3852">
        <v>53.417393136880897</v>
      </c>
      <c r="N3852">
        <v>0.13470954439769101</v>
      </c>
      <c r="O3852">
        <v>39.636363636363598</v>
      </c>
      <c r="P3852">
        <v>48.648648648648603</v>
      </c>
      <c r="Q3852">
        <v>4.7381046320932999E-2</v>
      </c>
    </row>
    <row r="3853" spans="1:17" hidden="1" x14ac:dyDescent="0.3">
      <c r="A3853" t="s">
        <v>7937</v>
      </c>
      <c r="B3853" t="s">
        <v>7938</v>
      </c>
      <c r="C3853" t="str">
        <f>IFERROR(VLOOKUP(Table1[[#This Row],[Ticker]],[1]!Table2[[Symbol]:[Industry]],2,FALSE),"-")</f>
        <v>-</v>
      </c>
      <c r="D3853" t="s">
        <v>528</v>
      </c>
      <c r="E3853">
        <v>28.274999999999999</v>
      </c>
      <c r="F3853">
        <v>56.55</v>
      </c>
      <c r="G3853">
        <v>133.16750105681899</v>
      </c>
      <c r="H3853">
        <v>29.7648293338431</v>
      </c>
      <c r="I3853">
        <v>52.746686204014999</v>
      </c>
      <c r="J3853">
        <v>6.9039687193888799</v>
      </c>
      <c r="K3853">
        <v>46.463163969107796</v>
      </c>
      <c r="L3853">
        <v>37.907633259957102</v>
      </c>
      <c r="M3853">
        <v>92.117897515461394</v>
      </c>
      <c r="N3853">
        <v>1.1248277886939</v>
      </c>
      <c r="O3853">
        <v>16.746242263483602</v>
      </c>
      <c r="P3853">
        <v>189.85135827780601</v>
      </c>
      <c r="Q3853">
        <v>7.8118441078445996E-2</v>
      </c>
    </row>
    <row r="3854" spans="1:17" hidden="1" x14ac:dyDescent="0.3">
      <c r="A3854" t="s">
        <v>7939</v>
      </c>
      <c r="B3854" t="s">
        <v>7940</v>
      </c>
      <c r="C3854" t="str">
        <f>IFERROR(VLOOKUP(Table1[[#This Row],[Ticker]],[1]!Table2[[Symbol]:[Industry]],2,FALSE),"-")</f>
        <v>-</v>
      </c>
      <c r="D3854" t="s">
        <v>412</v>
      </c>
      <c r="E3854">
        <v>28.238495400000001</v>
      </c>
      <c r="F3854">
        <v>46.17</v>
      </c>
      <c r="G3854">
        <v>32.144245242865502</v>
      </c>
      <c r="H3854">
        <v>13.722224370315599</v>
      </c>
      <c r="I3854">
        <v>-4.5491520003241099</v>
      </c>
      <c r="J3854">
        <v>8.3019361066553792</v>
      </c>
      <c r="K3854">
        <v>40.516017422042701</v>
      </c>
      <c r="L3854">
        <v>36.8978485711541</v>
      </c>
      <c r="M3854">
        <v>63.525490153080597</v>
      </c>
      <c r="N3854">
        <v>0.48716338058444802</v>
      </c>
      <c r="O3854">
        <v>11.327701970976801</v>
      </c>
      <c r="P3854">
        <v>82.851485148514797</v>
      </c>
      <c r="Q3854">
        <v>2.9553676376312999E-2</v>
      </c>
    </row>
    <row r="3855" spans="1:17" hidden="1" x14ac:dyDescent="0.3">
      <c r="A3855" t="s">
        <v>7941</v>
      </c>
      <c r="B3855" t="s">
        <v>7942</v>
      </c>
      <c r="C3855" t="str">
        <f>IFERROR(VLOOKUP(Table1[[#This Row],[Ticker]],[1]!Table2[[Symbol]:[Industry]],2,FALSE),"-")</f>
        <v>-</v>
      </c>
      <c r="D3855" t="s">
        <v>632</v>
      </c>
      <c r="E3855">
        <v>28.134106675291001</v>
      </c>
      <c r="F3855">
        <v>26.46</v>
      </c>
      <c r="G3855">
        <v>16.7370430267991</v>
      </c>
      <c r="H3855">
        <v>-0.73646508837380298</v>
      </c>
      <c r="I3855">
        <v>52.674056010919699</v>
      </c>
      <c r="J3855">
        <v>-1.29115323183063</v>
      </c>
      <c r="K3855">
        <v>22.333534124718501</v>
      </c>
      <c r="L3855">
        <v>19.037166655423</v>
      </c>
      <c r="M3855">
        <v>88.6084252441009</v>
      </c>
      <c r="N3855">
        <v>0</v>
      </c>
      <c r="O3855">
        <v>0</v>
      </c>
      <c r="P3855">
        <v>85.034965034964998</v>
      </c>
      <c r="Q3855">
        <v>0.16540025724671301</v>
      </c>
    </row>
    <row r="3856" spans="1:17" hidden="1" x14ac:dyDescent="0.3">
      <c r="A3856" t="s">
        <v>7943</v>
      </c>
      <c r="B3856" t="s">
        <v>7944</v>
      </c>
      <c r="C3856" t="str">
        <f>IFERROR(VLOOKUP(Table1[[#This Row],[Ticker]],[1]!Table2[[Symbol]:[Industry]],2,FALSE),"-")</f>
        <v>-</v>
      </c>
      <c r="D3856" t="s">
        <v>124</v>
      </c>
      <c r="E3856">
        <v>28.1158</v>
      </c>
      <c r="F3856">
        <v>25.7</v>
      </c>
      <c r="G3856">
        <v>-12.019899644800599</v>
      </c>
      <c r="H3856">
        <v>-2.7764650883737998</v>
      </c>
      <c r="I3856">
        <v>62.965494835253203</v>
      </c>
      <c r="J3856">
        <v>8.3819323033238593</v>
      </c>
      <c r="K3856">
        <v>23.537839542349701</v>
      </c>
      <c r="L3856">
        <v>21.421544926843499</v>
      </c>
      <c r="M3856">
        <v>76.424363208798596</v>
      </c>
      <c r="N3856">
        <v>4.3867838739011802</v>
      </c>
      <c r="O3856">
        <v>15.1750972762646</v>
      </c>
      <c r="P3856">
        <v>84.626436781609101</v>
      </c>
      <c r="Q3856">
        <v>9.6835585242482994E-2</v>
      </c>
    </row>
    <row r="3857" spans="1:17" hidden="1" x14ac:dyDescent="0.3">
      <c r="A3857" t="s">
        <v>7945</v>
      </c>
      <c r="B3857" t="s">
        <v>7946</v>
      </c>
      <c r="C3857" t="str">
        <f>IFERROR(VLOOKUP(Table1[[#This Row],[Ticker]],[1]!Table2[[Symbol]:[Industry]],2,FALSE),"-")</f>
        <v>-</v>
      </c>
      <c r="D3857" t="s">
        <v>54</v>
      </c>
      <c r="E3857">
        <v>28.106000000000002</v>
      </c>
      <c r="F3857">
        <v>3.76</v>
      </c>
      <c r="G3857">
        <v>334.34177610706303</v>
      </c>
      <c r="H3857">
        <v>99.822194129503202</v>
      </c>
      <c r="I3857">
        <v>208.66657737844099</v>
      </c>
      <c r="J3857">
        <v>19.584267643590199</v>
      </c>
      <c r="K3857">
        <v>2.28427603836256</v>
      </c>
      <c r="L3857">
        <v>1.6547777572456801</v>
      </c>
      <c r="M3857">
        <v>98.005907577349802</v>
      </c>
      <c r="N3857">
        <v>1.5846919948348701</v>
      </c>
      <c r="O3857">
        <v>0</v>
      </c>
      <c r="P3857">
        <v>388.31168831168799</v>
      </c>
      <c r="Q3857">
        <v>7.9955377094256999E-2</v>
      </c>
    </row>
    <row r="3858" spans="1:17" hidden="1" x14ac:dyDescent="0.3">
      <c r="A3858" t="s">
        <v>7947</v>
      </c>
      <c r="B3858" t="s">
        <v>7948</v>
      </c>
      <c r="C3858" t="str">
        <f>IFERROR(VLOOKUP(Table1[[#This Row],[Ticker]],[1]!Table2[[Symbol]:[Industry]],2,FALSE),"-")</f>
        <v>-</v>
      </c>
      <c r="D3858" t="s">
        <v>632</v>
      </c>
      <c r="E3858">
        <v>28.061876699999999</v>
      </c>
      <c r="F3858">
        <v>78.81</v>
      </c>
      <c r="G3858">
        <v>-12.2288890854926</v>
      </c>
      <c r="H3858">
        <v>-0.97697141748772398</v>
      </c>
      <c r="I3858">
        <v>-9.0035755680276406</v>
      </c>
      <c r="J3858">
        <v>-1.29115323183063</v>
      </c>
      <c r="K3858">
        <v>77.217559145369293</v>
      </c>
      <c r="L3858">
        <v>55.750056406604003</v>
      </c>
      <c r="M3858">
        <v>9.8837266546220697</v>
      </c>
      <c r="N3858">
        <v>0.54545454545454497</v>
      </c>
      <c r="O3858">
        <v>10.1256185763228</v>
      </c>
      <c r="P3858">
        <v>17.626865671641799</v>
      </c>
    </row>
    <row r="3859" spans="1:17" hidden="1" x14ac:dyDescent="0.3">
      <c r="A3859" t="s">
        <v>7949</v>
      </c>
      <c r="B3859" t="s">
        <v>7950</v>
      </c>
      <c r="C3859" t="str">
        <f>IFERROR(VLOOKUP(Table1[[#This Row],[Ticker]],[1]!Table2[[Symbol]:[Industry]],2,FALSE),"-")</f>
        <v>-</v>
      </c>
      <c r="D3859" t="s">
        <v>632</v>
      </c>
      <c r="E3859">
        <v>27.977575999999999</v>
      </c>
      <c r="F3859">
        <v>23.08</v>
      </c>
      <c r="G3859">
        <v>-7.9328810117566997</v>
      </c>
      <c r="H3859">
        <v>1.4063920544833399</v>
      </c>
      <c r="I3859">
        <v>-20.748752754020501</v>
      </c>
      <c r="J3859">
        <v>-2.2435341842116001</v>
      </c>
      <c r="K3859">
        <v>22.621799905754699</v>
      </c>
      <c r="L3859">
        <v>23.672434396387999</v>
      </c>
      <c r="M3859">
        <v>51.776120013980702</v>
      </c>
      <c r="N3859">
        <v>0.45493987547251402</v>
      </c>
      <c r="O3859">
        <v>84.835355285961796</v>
      </c>
      <c r="P3859">
        <v>39.794064203512903</v>
      </c>
      <c r="Q3859">
        <v>-7.5883218800303007E-2</v>
      </c>
    </row>
    <row r="3860" spans="1:17" hidden="1" x14ac:dyDescent="0.3">
      <c r="A3860" t="s">
        <v>7951</v>
      </c>
      <c r="B3860" t="s">
        <v>7952</v>
      </c>
      <c r="C3860" t="str">
        <f>IFERROR(VLOOKUP(Table1[[#This Row],[Ticker]],[1]!Table2[[Symbol]:[Industry]],2,FALSE),"-")</f>
        <v>-</v>
      </c>
      <c r="D3860" t="s">
        <v>412</v>
      </c>
      <c r="E3860">
        <v>27.93</v>
      </c>
      <c r="F3860">
        <v>0.35</v>
      </c>
      <c r="G3860">
        <v>-37.750491599239602</v>
      </c>
      <c r="H3860">
        <v>-3.4391677910765002</v>
      </c>
      <c r="I3860">
        <v>-20.595680831185501</v>
      </c>
      <c r="J3860">
        <v>-1.29115323183063</v>
      </c>
      <c r="K3860">
        <v>0.36013346376889199</v>
      </c>
      <c r="L3860">
        <v>0.379608667356162</v>
      </c>
      <c r="M3860">
        <v>43.884282643180804</v>
      </c>
      <c r="N3860">
        <v>0.536023710991689</v>
      </c>
      <c r="O3860">
        <v>62.857142857142797</v>
      </c>
      <c r="P3860">
        <v>12.9032258064516</v>
      </c>
    </row>
    <row r="3861" spans="1:17" hidden="1" x14ac:dyDescent="0.3">
      <c r="A3861" t="s">
        <v>7953</v>
      </c>
      <c r="B3861" t="s">
        <v>7954</v>
      </c>
      <c r="C3861" t="str">
        <f>IFERROR(VLOOKUP(Table1[[#This Row],[Ticker]],[1]!Table2[[Symbol]:[Industry]],2,FALSE),"-")</f>
        <v>-</v>
      </c>
      <c r="D3861" t="s">
        <v>561</v>
      </c>
      <c r="E3861">
        <v>27.883399499999999</v>
      </c>
      <c r="F3861">
        <v>92.07</v>
      </c>
      <c r="G3861">
        <v>24.417033446618898</v>
      </c>
      <c r="H3861">
        <v>24.229184815445901</v>
      </c>
      <c r="I3861">
        <v>6.9015501652455002</v>
      </c>
      <c r="J3861">
        <v>13.689883430621901</v>
      </c>
      <c r="K3861">
        <v>75.8258598109405</v>
      </c>
      <c r="L3861">
        <v>71.455544357985602</v>
      </c>
      <c r="M3861">
        <v>91.565867680934701</v>
      </c>
      <c r="N3861">
        <v>3.81984184838314</v>
      </c>
      <c r="O3861">
        <v>6.8860649505810798</v>
      </c>
      <c r="P3861">
        <v>58.741379310344797</v>
      </c>
      <c r="Q3861">
        <v>-5.1042928037080002E-3</v>
      </c>
    </row>
    <row r="3862" spans="1:17" hidden="1" x14ac:dyDescent="0.3">
      <c r="A3862" t="s">
        <v>7955</v>
      </c>
      <c r="B3862" t="s">
        <v>7956</v>
      </c>
      <c r="C3862" t="str">
        <f>IFERROR(VLOOKUP(Table1[[#This Row],[Ticker]],[1]!Table2[[Symbol]:[Industry]],2,FALSE),"-")</f>
        <v>-</v>
      </c>
      <c r="D3862" t="s">
        <v>7957</v>
      </c>
      <c r="E3862">
        <v>27.851199999999999</v>
      </c>
      <c r="F3862">
        <v>206</v>
      </c>
      <c r="G3862">
        <v>22.849953174666901</v>
      </c>
      <c r="H3862">
        <v>-0.73646508837380298</v>
      </c>
      <c r="I3862">
        <v>40.004763942720999</v>
      </c>
      <c r="J3862">
        <v>-3.1959151365925398</v>
      </c>
      <c r="K3862">
        <v>195.033965413001</v>
      </c>
      <c r="M3862">
        <v>47.016284201759099</v>
      </c>
      <c r="O3862">
        <v>13.7864077669902</v>
      </c>
      <c r="P3862">
        <v>69.1297208538587</v>
      </c>
    </row>
    <row r="3863" spans="1:17" hidden="1" x14ac:dyDescent="0.3">
      <c r="A3863" t="s">
        <v>7958</v>
      </c>
      <c r="B3863" t="s">
        <v>7959</v>
      </c>
      <c r="C3863" t="str">
        <f>IFERROR(VLOOKUP(Table1[[#This Row],[Ticker]],[1]!Table2[[Symbol]:[Industry]],2,FALSE),"-")</f>
        <v>-</v>
      </c>
      <c r="D3863" t="s">
        <v>83</v>
      </c>
      <c r="E3863">
        <v>27.8266788</v>
      </c>
      <c r="F3863">
        <v>42.78</v>
      </c>
      <c r="G3863">
        <v>-17.924828540493898</v>
      </c>
      <c r="H3863">
        <v>-19.0635327575467</v>
      </c>
      <c r="I3863">
        <v>-0.77001777243976599</v>
      </c>
      <c r="J3863">
        <v>11.5659896253122</v>
      </c>
      <c r="M3863">
        <v>48.881223290632001</v>
      </c>
      <c r="O3863">
        <v>32.538569424964898</v>
      </c>
      <c r="P3863">
        <v>22.228571428571399</v>
      </c>
    </row>
    <row r="3864" spans="1:17" hidden="1" x14ac:dyDescent="0.3">
      <c r="A3864" t="s">
        <v>7960</v>
      </c>
      <c r="B3864" t="s">
        <v>7961</v>
      </c>
      <c r="C3864" t="str">
        <f>IFERROR(VLOOKUP(Table1[[#This Row],[Ticker]],[1]!Table2[[Symbol]:[Industry]],2,FALSE),"-")</f>
        <v>-</v>
      </c>
      <c r="D3864" t="s">
        <v>743</v>
      </c>
      <c r="E3864">
        <v>27.800666394</v>
      </c>
      <c r="F3864">
        <v>44.31</v>
      </c>
      <c r="G3864">
        <v>8.2676866393743307</v>
      </c>
      <c r="H3864">
        <v>-0.60007045322946295</v>
      </c>
      <c r="I3864">
        <v>-1.67613817600083</v>
      </c>
      <c r="J3864">
        <v>-1.17751686819428</v>
      </c>
      <c r="K3864">
        <v>41.307898915307</v>
      </c>
      <c r="L3864">
        <v>37.869582980827197</v>
      </c>
      <c r="M3864">
        <v>53.1716620480071</v>
      </c>
      <c r="N3864">
        <v>2.29134651471814</v>
      </c>
      <c r="O3864">
        <v>2.2342586323628799</v>
      </c>
      <c r="P3864">
        <v>42.935483870967701</v>
      </c>
    </row>
    <row r="3865" spans="1:17" hidden="1" x14ac:dyDescent="0.3">
      <c r="A3865" t="s">
        <v>7962</v>
      </c>
      <c r="B3865" t="s">
        <v>7963</v>
      </c>
      <c r="C3865" t="str">
        <f>IFERROR(VLOOKUP(Table1[[#This Row],[Ticker]],[1]!Table2[[Symbol]:[Industry]],2,FALSE),"-")</f>
        <v>-</v>
      </c>
      <c r="D3865" t="s">
        <v>18</v>
      </c>
      <c r="E3865">
        <v>27.657</v>
      </c>
      <c r="F3865">
        <v>307.3</v>
      </c>
      <c r="G3865">
        <v>49.746816838423698</v>
      </c>
      <c r="H3865">
        <v>38.229784616606103</v>
      </c>
      <c r="I3865">
        <v>57.548363490144098</v>
      </c>
      <c r="J3865">
        <v>20.2361945493871</v>
      </c>
      <c r="K3865">
        <v>233.14349682401701</v>
      </c>
      <c r="L3865">
        <v>213.545783008076</v>
      </c>
      <c r="M3865">
        <v>90.461588311430603</v>
      </c>
      <c r="N3865">
        <v>2.0321172578570099</v>
      </c>
      <c r="O3865">
        <v>0.58574682720469096</v>
      </c>
      <c r="P3865">
        <v>183.74884579870701</v>
      </c>
    </row>
    <row r="3866" spans="1:17" hidden="1" x14ac:dyDescent="0.3">
      <c r="A3866" t="s">
        <v>7964</v>
      </c>
      <c r="B3866" t="s">
        <v>7965</v>
      </c>
      <c r="C3866" t="str">
        <f>IFERROR(VLOOKUP(Table1[[#This Row],[Ticker]],[1]!Table2[[Symbol]:[Industry]],2,FALSE),"-")</f>
        <v>-</v>
      </c>
      <c r="D3866" t="s">
        <v>283</v>
      </c>
      <c r="E3866">
        <v>27.62006616</v>
      </c>
      <c r="F3866">
        <v>36.979999999999997</v>
      </c>
      <c r="G3866">
        <v>2.8793493347535901</v>
      </c>
      <c r="H3866">
        <v>1.0131984378711401</v>
      </c>
      <c r="I3866">
        <v>-18.122938873990702</v>
      </c>
      <c r="J3866">
        <v>-3.8684728194594999</v>
      </c>
      <c r="K3866">
        <v>36.577884958324901</v>
      </c>
      <c r="L3866">
        <v>35.050054032392602</v>
      </c>
      <c r="M3866">
        <v>48.321806161895402</v>
      </c>
      <c r="N3866">
        <v>1.07894578131596</v>
      </c>
      <c r="O3866">
        <v>47.782585181179002</v>
      </c>
      <c r="P3866">
        <v>60.782608695652101</v>
      </c>
      <c r="Q3866">
        <v>3.6988903614477001E-2</v>
      </c>
    </row>
    <row r="3867" spans="1:17" hidden="1" x14ac:dyDescent="0.3">
      <c r="A3867" t="s">
        <v>7966</v>
      </c>
      <c r="B3867" t="s">
        <v>7967</v>
      </c>
      <c r="C3867" t="str">
        <f>IFERROR(VLOOKUP(Table1[[#This Row],[Ticker]],[1]!Table2[[Symbol]:[Industry]],2,FALSE),"-")</f>
        <v>-</v>
      </c>
      <c r="D3867" t="s">
        <v>528</v>
      </c>
      <c r="E3867">
        <v>27.56091</v>
      </c>
      <c r="F3867">
        <v>1.3</v>
      </c>
      <c r="G3867">
        <v>-3.6421625241247</v>
      </c>
      <c r="H3867">
        <v>5.8055909863925299</v>
      </c>
      <c r="I3867">
        <v>-30.422462976422</v>
      </c>
      <c r="J3867">
        <v>10.473552650522199</v>
      </c>
      <c r="K3867">
        <v>1.06835450174336</v>
      </c>
      <c r="L3867">
        <v>1.2014203799463801</v>
      </c>
      <c r="M3867">
        <v>87.8004748853145</v>
      </c>
      <c r="N3867">
        <v>1.6831034339267299</v>
      </c>
      <c r="O3867">
        <v>96.153846153846104</v>
      </c>
      <c r="P3867">
        <v>36.842105263157897</v>
      </c>
      <c r="Q3867">
        <v>3.9687148742632003E-2</v>
      </c>
    </row>
    <row r="3868" spans="1:17" hidden="1" x14ac:dyDescent="0.3">
      <c r="A3868" t="s">
        <v>7968</v>
      </c>
      <c r="B3868" t="s">
        <v>7969</v>
      </c>
      <c r="C3868" t="str">
        <f>IFERROR(VLOOKUP(Table1[[#This Row],[Ticker]],[1]!Table2[[Symbol]:[Industry]],2,FALSE),"-")</f>
        <v>-</v>
      </c>
      <c r="D3868" t="s">
        <v>2879</v>
      </c>
      <c r="E3868">
        <v>27.521031929999999</v>
      </c>
      <c r="F3868">
        <v>2.1</v>
      </c>
      <c r="G3868">
        <v>-46.851802187964402</v>
      </c>
      <c r="H3868">
        <v>12.3525401472283</v>
      </c>
      <c r="I3868">
        <v>18.549056010919699</v>
      </c>
      <c r="J3868">
        <v>-0.82603695276085898</v>
      </c>
      <c r="K3868">
        <v>1.97672343817871</v>
      </c>
      <c r="L3868">
        <v>1.9784131871069299</v>
      </c>
      <c r="M3868">
        <v>44.035275769242297</v>
      </c>
      <c r="N3868">
        <v>0.77043574186431296</v>
      </c>
      <c r="O3868">
        <v>38.571428571428498</v>
      </c>
      <c r="P3868">
        <v>75</v>
      </c>
    </row>
    <row r="3869" spans="1:17" hidden="1" x14ac:dyDescent="0.3">
      <c r="A3869" t="s">
        <v>7970</v>
      </c>
      <c r="B3869" t="s">
        <v>7971</v>
      </c>
      <c r="C3869" t="str">
        <f>IFERROR(VLOOKUP(Table1[[#This Row],[Ticker]],[1]!Table2[[Symbol]:[Industry]],2,FALSE),"-")</f>
        <v>-</v>
      </c>
      <c r="D3869" t="s">
        <v>3200</v>
      </c>
      <c r="E3869">
        <v>27.463549199999999</v>
      </c>
      <c r="F3869">
        <v>51.5</v>
      </c>
      <c r="G3869">
        <v>-79.191711471349805</v>
      </c>
      <c r="H3869">
        <v>2.1606378087290898</v>
      </c>
      <c r="I3869">
        <v>-19.0645803527166</v>
      </c>
      <c r="J3869">
        <v>2.56042974860895</v>
      </c>
      <c r="K3869">
        <v>48.012399703564697</v>
      </c>
      <c r="M3869">
        <v>60.413051682897702</v>
      </c>
      <c r="N3869">
        <v>0.81666666666666599</v>
      </c>
      <c r="O3869">
        <v>107.766990291262</v>
      </c>
      <c r="P3869">
        <v>60.9375</v>
      </c>
    </row>
    <row r="3870" spans="1:17" hidden="1" x14ac:dyDescent="0.3">
      <c r="A3870" t="s">
        <v>7972</v>
      </c>
      <c r="B3870" t="s">
        <v>7973</v>
      </c>
      <c r="C3870" t="str">
        <f>IFERROR(VLOOKUP(Table1[[#This Row],[Ticker]],[1]!Table2[[Symbol]:[Industry]],2,FALSE),"-")</f>
        <v>-</v>
      </c>
      <c r="E3870">
        <v>27.4252334399999</v>
      </c>
      <c r="F3870">
        <v>2.54</v>
      </c>
      <c r="G3870">
        <v>-24.897077071183901</v>
      </c>
      <c r="H3870">
        <v>-3.6053175473901899</v>
      </c>
      <c r="I3870">
        <v>4.8916486035122997</v>
      </c>
      <c r="J3870">
        <v>-3.7602890342997699</v>
      </c>
      <c r="K3870">
        <v>2.38232353652967</v>
      </c>
      <c r="L3870">
        <v>2.3869990037070599</v>
      </c>
      <c r="M3870">
        <v>68.762528414411506</v>
      </c>
      <c r="N3870">
        <v>1.1109132415263401</v>
      </c>
      <c r="O3870">
        <v>21.653543307086501</v>
      </c>
      <c r="P3870">
        <v>29.5918367346938</v>
      </c>
      <c r="Q3870">
        <v>3.2710144076427999E-2</v>
      </c>
    </row>
    <row r="3871" spans="1:17" hidden="1" x14ac:dyDescent="0.3">
      <c r="A3871" t="s">
        <v>7974</v>
      </c>
      <c r="B3871" t="s">
        <v>7975</v>
      </c>
      <c r="C3871" t="str">
        <f>IFERROR(VLOOKUP(Table1[[#This Row],[Ticker]],[1]!Table2[[Symbol]:[Industry]],2,FALSE),"-")</f>
        <v>-</v>
      </c>
      <c r="D3871" t="s">
        <v>7062</v>
      </c>
      <c r="E3871">
        <v>27.382192</v>
      </c>
      <c r="F3871">
        <v>0.76</v>
      </c>
      <c r="G3871">
        <v>-32.419857321236897</v>
      </c>
      <c r="H3871">
        <v>-4.4864650883737998</v>
      </c>
      <c r="I3871">
        <v>-23.2891792831979</v>
      </c>
      <c r="J3871">
        <v>2.7629008222234201</v>
      </c>
      <c r="K3871">
        <v>0.77138377750243803</v>
      </c>
      <c r="L3871">
        <v>0.754402251460777</v>
      </c>
      <c r="M3871">
        <v>48.1579393813238</v>
      </c>
      <c r="N3871">
        <v>0.73468974667554099</v>
      </c>
      <c r="O3871">
        <v>46.052631578947299</v>
      </c>
      <c r="P3871">
        <v>43.396226415094297</v>
      </c>
      <c r="Q3871">
        <v>8.0238122593512998E-2</v>
      </c>
    </row>
    <row r="3872" spans="1:17" hidden="1" x14ac:dyDescent="0.3">
      <c r="A3872" t="s">
        <v>7976</v>
      </c>
      <c r="B3872" t="s">
        <v>7977</v>
      </c>
      <c r="C3872" t="str">
        <f>IFERROR(VLOOKUP(Table1[[#This Row],[Ticker]],[1]!Table2[[Symbol]:[Industry]],2,FALSE),"-")</f>
        <v>-</v>
      </c>
      <c r="D3872" t="s">
        <v>632</v>
      </c>
      <c r="E3872">
        <v>27.331761</v>
      </c>
      <c r="F3872">
        <v>70.569999999999993</v>
      </c>
      <c r="G3872">
        <v>276.41943234706798</v>
      </c>
      <c r="H3872">
        <v>39.4093724647961</v>
      </c>
      <c r="I3872">
        <v>23.429457245487601</v>
      </c>
      <c r="J3872">
        <v>24.852875938634199</v>
      </c>
      <c r="K3872">
        <v>51.853455411210199</v>
      </c>
      <c r="L3872">
        <v>42.2342581074412</v>
      </c>
      <c r="M3872">
        <v>82.812705511612293</v>
      </c>
      <c r="N3872">
        <v>2.4387650330855402</v>
      </c>
      <c r="O3872">
        <v>0</v>
      </c>
      <c r="P3872">
        <v>306.27518710420202</v>
      </c>
      <c r="Q3872">
        <v>0.17617905179355201</v>
      </c>
    </row>
    <row r="3873" spans="1:17" hidden="1" x14ac:dyDescent="0.3">
      <c r="A3873" t="s">
        <v>7978</v>
      </c>
      <c r="B3873" t="s">
        <v>7979</v>
      </c>
      <c r="C3873" t="str">
        <f>IFERROR(VLOOKUP(Table1[[#This Row],[Ticker]],[1]!Table2[[Symbol]:[Industry]],2,FALSE),"-")</f>
        <v>-</v>
      </c>
      <c r="D3873" t="s">
        <v>412</v>
      </c>
      <c r="E3873">
        <v>27.2685</v>
      </c>
      <c r="F3873">
        <v>389.55</v>
      </c>
      <c r="G3873">
        <v>19.397118806083899</v>
      </c>
      <c r="H3873">
        <v>-5.1653695172782301</v>
      </c>
      <c r="I3873">
        <v>-31.561598019490599</v>
      </c>
      <c r="J3873">
        <v>-7.5768675175449198</v>
      </c>
      <c r="K3873">
        <v>400.95110192970401</v>
      </c>
      <c r="L3873">
        <v>379.12349853707798</v>
      </c>
      <c r="M3873">
        <v>39.893082257325602</v>
      </c>
      <c r="N3873">
        <v>0.456485255334452</v>
      </c>
      <c r="O3873">
        <v>36.5678346810422</v>
      </c>
      <c r="P3873">
        <v>93.902439024390205</v>
      </c>
      <c r="Q3873">
        <v>0.118229104194133</v>
      </c>
    </row>
    <row r="3874" spans="1:17" hidden="1" x14ac:dyDescent="0.3">
      <c r="A3874" t="s">
        <v>7980</v>
      </c>
      <c r="B3874" t="s">
        <v>7981</v>
      </c>
      <c r="C3874" t="str">
        <f>IFERROR(VLOOKUP(Table1[[#This Row],[Ticker]],[1]!Table2[[Symbol]:[Industry]],2,FALSE),"-")</f>
        <v>-</v>
      </c>
      <c r="E3874">
        <v>27.262076579999999</v>
      </c>
      <c r="F3874">
        <v>44.91</v>
      </c>
      <c r="G3874">
        <v>-39.801613991142801</v>
      </c>
      <c r="H3874">
        <v>88.343534911626193</v>
      </c>
      <c r="I3874">
        <v>-22.6468032230887</v>
      </c>
      <c r="J3874">
        <v>87.788846768169293</v>
      </c>
      <c r="O3874">
        <v>16.588733021598699</v>
      </c>
      <c r="P3874">
        <v>0</v>
      </c>
    </row>
    <row r="3875" spans="1:17" hidden="1" x14ac:dyDescent="0.3">
      <c r="A3875" t="s">
        <v>7982</v>
      </c>
      <c r="B3875" t="s">
        <v>7983</v>
      </c>
      <c r="C3875" t="str">
        <f>IFERROR(VLOOKUP(Table1[[#This Row],[Ticker]],[1]!Table2[[Symbol]:[Industry]],2,FALSE),"-")</f>
        <v>-</v>
      </c>
      <c r="D3875" t="s">
        <v>4452</v>
      </c>
      <c r="E3875">
        <v>27.161607199999999</v>
      </c>
      <c r="F3875">
        <v>90.37</v>
      </c>
      <c r="G3875">
        <v>253.06797405642399</v>
      </c>
      <c r="H3875">
        <v>-0.72536384503454299</v>
      </c>
      <c r="I3875">
        <v>-19.062979011357701</v>
      </c>
      <c r="J3875">
        <v>-7.3495473924145802</v>
      </c>
      <c r="K3875">
        <v>86.834685989058599</v>
      </c>
      <c r="L3875">
        <v>70.938901305561799</v>
      </c>
      <c r="M3875">
        <v>42.267788643811102</v>
      </c>
      <c r="N3875">
        <v>0.62924744817092404</v>
      </c>
      <c r="O3875">
        <v>32.189886024122998</v>
      </c>
      <c r="P3875">
        <v>292.91304347826002</v>
      </c>
      <c r="Q3875">
        <v>9.9543139182909995E-2</v>
      </c>
    </row>
    <row r="3876" spans="1:17" hidden="1" x14ac:dyDescent="0.3">
      <c r="A3876" t="s">
        <v>7984</v>
      </c>
      <c r="B3876" t="s">
        <v>7985</v>
      </c>
      <c r="C3876" t="str">
        <f>IFERROR(VLOOKUP(Table1[[#This Row],[Ticker]],[1]!Table2[[Symbol]:[Industry]],2,FALSE),"-")</f>
        <v>-</v>
      </c>
      <c r="D3876" t="s">
        <v>54</v>
      </c>
      <c r="E3876">
        <v>26.995099679999999</v>
      </c>
      <c r="F3876">
        <v>45.6</v>
      </c>
      <c r="G3876">
        <v>-29.855754757134399</v>
      </c>
      <c r="H3876">
        <v>-0.73646508837380298</v>
      </c>
      <c r="I3876">
        <v>-12.7009439890802</v>
      </c>
      <c r="J3876">
        <v>-1.29115323183063</v>
      </c>
      <c r="K3876">
        <v>45.600000041465002</v>
      </c>
      <c r="L3876">
        <v>45.601640317902699</v>
      </c>
      <c r="M3876">
        <v>0</v>
      </c>
      <c r="O3876">
        <v>5.26315789473683</v>
      </c>
      <c r="P3876">
        <v>0</v>
      </c>
    </row>
    <row r="3877" spans="1:17" hidden="1" x14ac:dyDescent="0.3">
      <c r="A3877" t="s">
        <v>7986</v>
      </c>
      <c r="B3877" t="s">
        <v>7987</v>
      </c>
      <c r="C3877" t="str">
        <f>IFERROR(VLOOKUP(Table1[[#This Row],[Ticker]],[1]!Table2[[Symbol]:[Industry]],2,FALSE),"-")</f>
        <v>-</v>
      </c>
      <c r="D3877" t="s">
        <v>743</v>
      </c>
      <c r="E3877">
        <v>26.973934176</v>
      </c>
      <c r="F3877">
        <v>144.03</v>
      </c>
      <c r="G3877">
        <v>19.739176692803198</v>
      </c>
      <c r="H3877">
        <v>2.46852523212522</v>
      </c>
      <c r="I3877">
        <v>4.5395932514569699</v>
      </c>
      <c r="J3877">
        <v>4.6498133981813503E-2</v>
      </c>
      <c r="K3877">
        <v>135.59703915231299</v>
      </c>
      <c r="L3877">
        <v>121.027158341915</v>
      </c>
      <c r="M3877">
        <v>49.068310851650402</v>
      </c>
      <c r="N3877">
        <v>0.95383915519606799</v>
      </c>
      <c r="O3877">
        <v>0.56932583489550603</v>
      </c>
      <c r="P3877">
        <v>68.063010501750298</v>
      </c>
    </row>
    <row r="3878" spans="1:17" hidden="1" x14ac:dyDescent="0.3">
      <c r="A3878" t="s">
        <v>7988</v>
      </c>
      <c r="B3878" t="s">
        <v>7989</v>
      </c>
      <c r="C3878" t="str">
        <f>IFERROR(VLOOKUP(Table1[[#This Row],[Ticker]],[1]!Table2[[Symbol]:[Industry]],2,FALSE),"-")</f>
        <v>-</v>
      </c>
      <c r="D3878" t="s">
        <v>743</v>
      </c>
      <c r="E3878">
        <v>26.947385721</v>
      </c>
      <c r="F3878">
        <v>42.79</v>
      </c>
      <c r="G3878">
        <v>7.5735874833589101</v>
      </c>
      <c r="H3878">
        <v>-0.94867918882180202</v>
      </c>
      <c r="I3878">
        <v>-0.30273017242674499</v>
      </c>
      <c r="J3878">
        <v>-1.0305514786915699</v>
      </c>
      <c r="K3878">
        <v>39.9678425029878</v>
      </c>
      <c r="L3878">
        <v>36.593662102408999</v>
      </c>
      <c r="N3878">
        <v>3.3032989752954101</v>
      </c>
      <c r="O3878">
        <v>10.7735452208459</v>
      </c>
      <c r="P3878">
        <v>39.973830552829497</v>
      </c>
    </row>
    <row r="3879" spans="1:17" hidden="1" x14ac:dyDescent="0.3">
      <c r="A3879" t="s">
        <v>7990</v>
      </c>
      <c r="B3879" t="s">
        <v>7991</v>
      </c>
      <c r="C3879" t="str">
        <f>IFERROR(VLOOKUP(Table1[[#This Row],[Ticker]],[1]!Table2[[Symbol]:[Industry]],2,FALSE),"-")</f>
        <v>-</v>
      </c>
      <c r="D3879" t="s">
        <v>303</v>
      </c>
      <c r="E3879">
        <v>26.861973419999899</v>
      </c>
      <c r="F3879">
        <v>37.21</v>
      </c>
      <c r="G3879">
        <v>-20.414578286546099</v>
      </c>
      <c r="H3879">
        <v>-5.7160360791807303</v>
      </c>
      <c r="I3879">
        <v>-8.1784720789679106</v>
      </c>
      <c r="J3879">
        <v>-6.2707242226375701</v>
      </c>
      <c r="K3879">
        <v>38.8502083409115</v>
      </c>
      <c r="L3879">
        <v>36.852921531568597</v>
      </c>
      <c r="M3879">
        <v>2.18205780612E-4</v>
      </c>
      <c r="N3879">
        <v>7.375</v>
      </c>
      <c r="O3879">
        <v>5.2405267401235998</v>
      </c>
      <c r="P3879">
        <v>15.201238390092801</v>
      </c>
    </row>
    <row r="3880" spans="1:17" hidden="1" x14ac:dyDescent="0.3">
      <c r="A3880" t="s">
        <v>7992</v>
      </c>
      <c r="B3880" t="s">
        <v>7993</v>
      </c>
      <c r="C3880" t="str">
        <f>IFERROR(VLOOKUP(Table1[[#This Row],[Ticker]],[1]!Table2[[Symbol]:[Industry]],2,FALSE),"-")</f>
        <v>-</v>
      </c>
      <c r="D3880" t="s">
        <v>21</v>
      </c>
      <c r="E3880">
        <v>26.740046795000001</v>
      </c>
      <c r="F3880">
        <v>377</v>
      </c>
      <c r="G3880">
        <v>6.4421483520485099</v>
      </c>
      <c r="H3880">
        <v>3.8898199908148698</v>
      </c>
      <c r="I3880">
        <v>-10.1577643345175</v>
      </c>
      <c r="J3880">
        <v>-1.09157899021275</v>
      </c>
      <c r="K3880">
        <v>365.12107040321098</v>
      </c>
      <c r="L3880">
        <v>330.57630549332202</v>
      </c>
      <c r="M3880">
        <v>74.284915173060398</v>
      </c>
      <c r="N3880">
        <v>0.50008845519502199</v>
      </c>
      <c r="O3880">
        <v>14.0583554376657</v>
      </c>
      <c r="P3880">
        <v>79.481075934301302</v>
      </c>
      <c r="Q3880">
        <v>2.0518194718030999E-2</v>
      </c>
    </row>
    <row r="3881" spans="1:17" hidden="1" x14ac:dyDescent="0.3">
      <c r="A3881" t="s">
        <v>7994</v>
      </c>
      <c r="B3881" t="s">
        <v>7995</v>
      </c>
      <c r="C3881" t="str">
        <f>IFERROR(VLOOKUP(Table1[[#This Row],[Ticker]],[1]!Table2[[Symbol]:[Industry]],2,FALSE),"-")</f>
        <v>-</v>
      </c>
      <c r="D3881" t="s">
        <v>306</v>
      </c>
      <c r="E3881">
        <v>26.716200000000001</v>
      </c>
      <c r="F3881">
        <v>63.61</v>
      </c>
      <c r="G3881">
        <v>33.0379712351831</v>
      </c>
      <c r="H3881">
        <v>-15.521411324932901</v>
      </c>
      <c r="I3881">
        <v>-41.076126963970403</v>
      </c>
      <c r="J3881">
        <v>-3.9025203593267901</v>
      </c>
      <c r="K3881">
        <v>71.278034312777393</v>
      </c>
      <c r="L3881">
        <v>66.383625732537098</v>
      </c>
      <c r="M3881">
        <v>33.718714160106501</v>
      </c>
      <c r="N3881">
        <v>0.45042678923177898</v>
      </c>
      <c r="O3881">
        <v>49.347586857412303</v>
      </c>
      <c r="P3881">
        <v>83.4198385236447</v>
      </c>
      <c r="Q3881">
        <v>7.1601288096454996E-2</v>
      </c>
    </row>
    <row r="3882" spans="1:17" hidden="1" x14ac:dyDescent="0.3">
      <c r="A3882" t="s">
        <v>7996</v>
      </c>
      <c r="B3882" t="s">
        <v>7997</v>
      </c>
      <c r="C3882" t="str">
        <f>IFERROR(VLOOKUP(Table1[[#This Row],[Ticker]],[1]!Table2[[Symbol]:[Industry]],2,FALSE),"-")</f>
        <v>-</v>
      </c>
      <c r="D3882" t="s">
        <v>740</v>
      </c>
      <c r="E3882">
        <v>26.712760800000002</v>
      </c>
      <c r="F3882">
        <v>26.16</v>
      </c>
      <c r="G3882">
        <v>14.2764766478242</v>
      </c>
      <c r="H3882">
        <v>18.5674792271714</v>
      </c>
      <c r="I3882">
        <v>37.643883597126603</v>
      </c>
      <c r="J3882">
        <v>14.781081531149001</v>
      </c>
      <c r="K3882">
        <v>21.0040261031975</v>
      </c>
      <c r="L3882">
        <v>18.935913851044699</v>
      </c>
      <c r="M3882">
        <v>82.618440591788797</v>
      </c>
      <c r="N3882">
        <v>0.93307372079034401</v>
      </c>
      <c r="O3882">
        <v>2.82874617737003</v>
      </c>
      <c r="P3882">
        <v>97.433962264150907</v>
      </c>
      <c r="Q3882">
        <v>2.8417689403035001E-2</v>
      </c>
    </row>
    <row r="3883" spans="1:17" hidden="1" x14ac:dyDescent="0.3">
      <c r="A3883" t="s">
        <v>7998</v>
      </c>
      <c r="B3883" t="s">
        <v>7999</v>
      </c>
      <c r="C3883" t="str">
        <f>IFERROR(VLOOKUP(Table1[[#This Row],[Ticker]],[1]!Table2[[Symbol]:[Industry]],2,FALSE),"-")</f>
        <v>-</v>
      </c>
      <c r="D3883" t="s">
        <v>473</v>
      </c>
      <c r="E3883">
        <v>26.670999999999999</v>
      </c>
      <c r="F3883">
        <v>3.58</v>
      </c>
      <c r="G3883">
        <v>47.371968015142798</v>
      </c>
      <c r="H3883">
        <v>16.060409911626198</v>
      </c>
      <c r="I3883">
        <v>26.058745933400299</v>
      </c>
      <c r="J3883">
        <v>1.81229504403144</v>
      </c>
      <c r="K3883">
        <v>2.7469716543335299</v>
      </c>
      <c r="L3883">
        <v>2.5168542266228799</v>
      </c>
      <c r="M3883">
        <v>86.721483770160404</v>
      </c>
      <c r="N3883">
        <v>1.7602281927589301</v>
      </c>
      <c r="O3883">
        <v>0</v>
      </c>
      <c r="P3883">
        <v>94.565217391304301</v>
      </c>
      <c r="Q3883">
        <v>0.117242156312533</v>
      </c>
    </row>
    <row r="3884" spans="1:17" hidden="1" x14ac:dyDescent="0.3">
      <c r="A3884" t="s">
        <v>8000</v>
      </c>
      <c r="B3884" t="s">
        <v>8001</v>
      </c>
      <c r="C3884" t="str">
        <f>IFERROR(VLOOKUP(Table1[[#This Row],[Ticker]],[1]!Table2[[Symbol]:[Industry]],2,FALSE),"-")</f>
        <v>-</v>
      </c>
      <c r="D3884" t="s">
        <v>632</v>
      </c>
      <c r="E3884">
        <v>26.65100593</v>
      </c>
      <c r="F3884">
        <v>13.7</v>
      </c>
      <c r="G3884">
        <v>63.101991721738798</v>
      </c>
      <c r="H3884">
        <v>-20.822196870370099</v>
      </c>
      <c r="I3884">
        <v>13.799517691436799</v>
      </c>
      <c r="J3884">
        <v>-9.1301362826780892</v>
      </c>
      <c r="K3884">
        <v>15.265902262383999</v>
      </c>
      <c r="L3884">
        <v>12.941248327984299</v>
      </c>
      <c r="M3884">
        <v>36.126534774754901</v>
      </c>
      <c r="N3884">
        <v>2.7001343917851699</v>
      </c>
      <c r="O3884">
        <v>70.437956204379503</v>
      </c>
      <c r="P3884">
        <v>128.333333333333</v>
      </c>
      <c r="Q3884">
        <v>0.12907088740935899</v>
      </c>
    </row>
    <row r="3885" spans="1:17" hidden="1" x14ac:dyDescent="0.3">
      <c r="A3885" t="s">
        <v>8002</v>
      </c>
      <c r="B3885" t="s">
        <v>8003</v>
      </c>
      <c r="C3885" t="str">
        <f>IFERROR(VLOOKUP(Table1[[#This Row],[Ticker]],[1]!Table2[[Symbol]:[Industry]],2,FALSE),"-")</f>
        <v>-</v>
      </c>
      <c r="D3885" t="s">
        <v>1374</v>
      </c>
      <c r="E3885">
        <v>26.63960208</v>
      </c>
      <c r="F3885">
        <v>49.4</v>
      </c>
      <c r="G3885">
        <v>41.9703321993873</v>
      </c>
      <c r="H3885">
        <v>-3.9603920644856698</v>
      </c>
      <c r="I3885">
        <v>-5.30963964125419</v>
      </c>
      <c r="J3885">
        <v>1.4511148094064701</v>
      </c>
      <c r="K3885">
        <v>48.580864140178697</v>
      </c>
      <c r="L3885">
        <v>44.395107657515602</v>
      </c>
      <c r="M3885">
        <v>46.0657783233342</v>
      </c>
      <c r="N3885">
        <v>0.466935846489896</v>
      </c>
      <c r="O3885">
        <v>28.340080971659901</v>
      </c>
      <c r="P3885">
        <v>75.488454706927101</v>
      </c>
      <c r="Q3885">
        <v>1.8185101803858E-2</v>
      </c>
    </row>
    <row r="3886" spans="1:17" hidden="1" x14ac:dyDescent="0.3">
      <c r="A3886" t="s">
        <v>8004</v>
      </c>
      <c r="B3886" t="s">
        <v>8005</v>
      </c>
      <c r="C3886" t="str">
        <f>IFERROR(VLOOKUP(Table1[[#This Row],[Ticker]],[1]!Table2[[Symbol]:[Industry]],2,FALSE),"-")</f>
        <v>-</v>
      </c>
      <c r="D3886" t="s">
        <v>7170</v>
      </c>
      <c r="E3886">
        <v>26.616800000000001</v>
      </c>
      <c r="F3886">
        <v>679</v>
      </c>
      <c r="G3886">
        <v>29.908951125218501</v>
      </c>
      <c r="H3886">
        <v>1.19727797863263</v>
      </c>
      <c r="I3886">
        <v>-17.335775449754401</v>
      </c>
      <c r="J3886">
        <v>3.3242313835539701</v>
      </c>
      <c r="K3886">
        <v>650.54647378935897</v>
      </c>
      <c r="L3886">
        <v>605.12428638356198</v>
      </c>
      <c r="M3886">
        <v>55.834715392624901</v>
      </c>
      <c r="N3886">
        <v>0.45090447476991402</v>
      </c>
      <c r="O3886">
        <v>40.213549337260602</v>
      </c>
      <c r="P3886">
        <v>67.241379310344797</v>
      </c>
      <c r="Q3886">
        <v>2.7386926129680002E-3</v>
      </c>
    </row>
    <row r="3887" spans="1:17" hidden="1" x14ac:dyDescent="0.3">
      <c r="A3887" t="s">
        <v>8006</v>
      </c>
      <c r="B3887" t="s">
        <v>8007</v>
      </c>
      <c r="C3887" t="str">
        <f>IFERROR(VLOOKUP(Table1[[#This Row],[Ticker]],[1]!Table2[[Symbol]:[Industry]],2,FALSE),"-")</f>
        <v>-</v>
      </c>
      <c r="D3887" t="s">
        <v>4284</v>
      </c>
      <c r="E3887">
        <v>26.6</v>
      </c>
      <c r="F3887">
        <v>133</v>
      </c>
      <c r="G3887">
        <v>-57.474802376181998</v>
      </c>
      <c r="H3887">
        <v>-10.195924547833201</v>
      </c>
      <c r="I3887">
        <v>-27.444533732669999</v>
      </c>
      <c r="J3887">
        <v>-6.2556922389228298</v>
      </c>
      <c r="K3887">
        <v>138.036873693096</v>
      </c>
      <c r="M3887">
        <v>32.855526597660003</v>
      </c>
      <c r="N3887">
        <v>0.88068181818181801</v>
      </c>
      <c r="O3887">
        <v>44.210526315789402</v>
      </c>
      <c r="P3887">
        <v>11.9528619528619</v>
      </c>
    </row>
    <row r="3888" spans="1:17" hidden="1" x14ac:dyDescent="0.3">
      <c r="A3888" t="s">
        <v>8008</v>
      </c>
      <c r="B3888" t="s">
        <v>8009</v>
      </c>
      <c r="C3888" t="str">
        <f>IFERROR(VLOOKUP(Table1[[#This Row],[Ticker]],[1]!Table2[[Symbol]:[Industry]],2,FALSE),"-")</f>
        <v>-</v>
      </c>
      <c r="D3888" t="s">
        <v>72</v>
      </c>
      <c r="E3888">
        <v>26.58</v>
      </c>
      <c r="F3888">
        <v>26.58</v>
      </c>
      <c r="G3888">
        <v>-13.378979998150999</v>
      </c>
      <c r="H3888">
        <v>9.6872637251855007</v>
      </c>
      <c r="I3888">
        <v>-10.115069809226901</v>
      </c>
      <c r="J3888">
        <v>12.0131945942563</v>
      </c>
      <c r="K3888">
        <v>24.9642069699042</v>
      </c>
      <c r="L3888">
        <v>25.599359374772401</v>
      </c>
      <c r="M3888">
        <v>76.513512193488395</v>
      </c>
      <c r="N3888">
        <v>2.0100317847053102</v>
      </c>
      <c r="O3888">
        <v>72.272385252069199</v>
      </c>
      <c r="P3888">
        <v>27.1162123385939</v>
      </c>
    </row>
    <row r="3889" spans="1:17" hidden="1" x14ac:dyDescent="0.3">
      <c r="A3889" t="s">
        <v>8010</v>
      </c>
      <c r="B3889" t="s">
        <v>8011</v>
      </c>
      <c r="C3889" t="str">
        <f>IFERROR(VLOOKUP(Table1[[#This Row],[Ticker]],[1]!Table2[[Symbol]:[Industry]],2,FALSE),"-")</f>
        <v>-</v>
      </c>
      <c r="D3889" t="s">
        <v>51</v>
      </c>
      <c r="E3889">
        <v>26.504999999999999</v>
      </c>
      <c r="F3889">
        <v>19</v>
      </c>
      <c r="G3889">
        <v>-49.004690927347099</v>
      </c>
      <c r="H3889">
        <v>14.2635349116262</v>
      </c>
      <c r="I3889">
        <v>-33.534277322413601</v>
      </c>
      <c r="J3889">
        <v>2.4223746196282399</v>
      </c>
      <c r="K3889">
        <v>18.896220484464699</v>
      </c>
      <c r="L3889">
        <v>21.371918636143398</v>
      </c>
      <c r="M3889">
        <v>72.317540620494896</v>
      </c>
      <c r="N3889">
        <v>0.63724137931034397</v>
      </c>
      <c r="O3889">
        <v>60.2631578947368</v>
      </c>
      <c r="P3889">
        <v>23.3766233766233</v>
      </c>
    </row>
    <row r="3890" spans="1:17" hidden="1" x14ac:dyDescent="0.3">
      <c r="A3890" t="s">
        <v>8012</v>
      </c>
      <c r="B3890" t="s">
        <v>8013</v>
      </c>
      <c r="C3890" t="str">
        <f>IFERROR(VLOOKUP(Table1[[#This Row],[Ticker]],[1]!Table2[[Symbol]:[Industry]],2,FALSE),"-")</f>
        <v>-</v>
      </c>
      <c r="E3890">
        <v>26.481165059999999</v>
      </c>
      <c r="F3890">
        <v>149.44999999999999</v>
      </c>
      <c r="G3890">
        <v>30.843169974048301</v>
      </c>
      <c r="H3890">
        <v>-33.955877255154299</v>
      </c>
      <c r="I3890">
        <v>6.0043776947957896</v>
      </c>
      <c r="J3890">
        <v>-10.7723144424544</v>
      </c>
      <c r="K3890">
        <v>176.42711795355601</v>
      </c>
      <c r="L3890">
        <v>147.43630877633899</v>
      </c>
      <c r="M3890">
        <v>20.339558811947001</v>
      </c>
      <c r="N3890">
        <v>0.33979004548295999</v>
      </c>
      <c r="O3890">
        <v>74.941451990632302</v>
      </c>
      <c r="P3890">
        <v>91.357234314980801</v>
      </c>
      <c r="Q3890">
        <v>9.6994514599233E-2</v>
      </c>
    </row>
    <row r="3891" spans="1:17" hidden="1" x14ac:dyDescent="0.3">
      <c r="A3891" t="s">
        <v>8014</v>
      </c>
      <c r="B3891" t="s">
        <v>8015</v>
      </c>
      <c r="C3891" t="str">
        <f>IFERROR(VLOOKUP(Table1[[#This Row],[Ticker]],[1]!Table2[[Symbol]:[Industry]],2,FALSE),"-")</f>
        <v>-</v>
      </c>
      <c r="D3891" t="s">
        <v>306</v>
      </c>
      <c r="E3891">
        <v>26.443739999999998</v>
      </c>
      <c r="F3891">
        <v>64.34</v>
      </c>
      <c r="G3891">
        <v>-13.990456720037299</v>
      </c>
      <c r="H3891">
        <v>1.7696102457695599</v>
      </c>
      <c r="I3891">
        <v>-12.3265290124811</v>
      </c>
      <c r="J3891">
        <v>-2.1577807288929201</v>
      </c>
      <c r="K3891">
        <v>62.777848398285002</v>
      </c>
      <c r="L3891">
        <v>61.630831109205801</v>
      </c>
      <c r="M3891">
        <v>49.712529015046599</v>
      </c>
      <c r="N3891">
        <v>1.31503581928858</v>
      </c>
      <c r="O3891">
        <v>13.3043207957724</v>
      </c>
      <c r="P3891">
        <v>32.250770811921797</v>
      </c>
      <c r="Q3891">
        <v>4.0673340070945002E-2</v>
      </c>
    </row>
    <row r="3892" spans="1:17" hidden="1" x14ac:dyDescent="0.3">
      <c r="A3892" t="s">
        <v>8016</v>
      </c>
      <c r="B3892" t="s">
        <v>8017</v>
      </c>
      <c r="C3892" t="str">
        <f>IFERROR(VLOOKUP(Table1[[#This Row],[Ticker]],[1]!Table2[[Symbol]:[Industry]],2,FALSE),"-")</f>
        <v>-</v>
      </c>
      <c r="D3892" t="s">
        <v>3135</v>
      </c>
      <c r="E3892">
        <v>26.336758757999998</v>
      </c>
      <c r="F3892">
        <v>20.87</v>
      </c>
      <c r="G3892">
        <v>-12.2120118033576</v>
      </c>
      <c r="H3892">
        <v>-1.8782348314756001</v>
      </c>
      <c r="I3892">
        <v>-36.865188175126697</v>
      </c>
      <c r="J3892">
        <v>4.1910802707074399</v>
      </c>
      <c r="K3892">
        <v>21.342198072417698</v>
      </c>
      <c r="L3892">
        <v>22.169796159026902</v>
      </c>
      <c r="M3892">
        <v>53.504440466016497</v>
      </c>
      <c r="N3892">
        <v>0.75544886461670002</v>
      </c>
      <c r="O3892">
        <v>84.475323430761804</v>
      </c>
      <c r="P3892">
        <v>32.845321451304898</v>
      </c>
      <c r="Q3892">
        <v>9.963140351692E-2</v>
      </c>
    </row>
    <row r="3893" spans="1:17" hidden="1" x14ac:dyDescent="0.3">
      <c r="A3893" t="s">
        <v>8018</v>
      </c>
      <c r="B3893" t="s">
        <v>8019</v>
      </c>
      <c r="C3893" t="str">
        <f>IFERROR(VLOOKUP(Table1[[#This Row],[Ticker]],[1]!Table2[[Symbol]:[Industry]],2,FALSE),"-")</f>
        <v>-</v>
      </c>
      <c r="D3893" t="s">
        <v>72</v>
      </c>
      <c r="E3893">
        <v>26.284214351999999</v>
      </c>
      <c r="F3893">
        <v>81.44</v>
      </c>
      <c r="G3893">
        <v>424.15785068504198</v>
      </c>
      <c r="H3893">
        <v>54.525639753562899</v>
      </c>
      <c r="I3893">
        <v>83.919046353749195</v>
      </c>
      <c r="J3893">
        <v>12.9104656055497</v>
      </c>
      <c r="K3893">
        <v>57.576721507935602</v>
      </c>
      <c r="L3893">
        <v>44.527093857477901</v>
      </c>
      <c r="M3893">
        <v>92.428194678780201</v>
      </c>
      <c r="N3893">
        <v>3.1049491325502498</v>
      </c>
      <c r="O3893">
        <v>4.9115913556008098E-2</v>
      </c>
      <c r="P3893">
        <v>481.29907209136297</v>
      </c>
      <c r="Q3893">
        <v>0.15258610128258801</v>
      </c>
    </row>
    <row r="3894" spans="1:17" hidden="1" x14ac:dyDescent="0.3">
      <c r="A3894" t="s">
        <v>8020</v>
      </c>
      <c r="B3894" t="s">
        <v>8021</v>
      </c>
      <c r="C3894" t="str">
        <f>IFERROR(VLOOKUP(Table1[[#This Row],[Ticker]],[1]!Table2[[Symbol]:[Industry]],2,FALSE),"-")</f>
        <v>-</v>
      </c>
      <c r="D3894" t="s">
        <v>306</v>
      </c>
      <c r="E3894">
        <v>26.282890099999999</v>
      </c>
      <c r="F3894">
        <v>28.03</v>
      </c>
      <c r="G3894">
        <v>-29.028416627637998</v>
      </c>
      <c r="H3894">
        <v>9.7504262973939895</v>
      </c>
      <c r="I3894">
        <v>-6.5267015648378397</v>
      </c>
      <c r="J3894">
        <v>2.3995321811746302</v>
      </c>
      <c r="K3894">
        <v>27.278938500377599</v>
      </c>
      <c r="L3894">
        <v>26.404249226112999</v>
      </c>
      <c r="M3894">
        <v>41.648434600787503</v>
      </c>
      <c r="N3894">
        <v>0.43715846994535501</v>
      </c>
      <c r="O3894">
        <v>8.0984659293613799</v>
      </c>
      <c r="P3894">
        <v>29.468822170900701</v>
      </c>
    </row>
    <row r="3895" spans="1:17" hidden="1" x14ac:dyDescent="0.3">
      <c r="A3895" t="s">
        <v>8022</v>
      </c>
      <c r="B3895" t="s">
        <v>8023</v>
      </c>
      <c r="C3895" t="str">
        <f>IFERROR(VLOOKUP(Table1[[#This Row],[Ticker]],[1]!Table2[[Symbol]:[Industry]],2,FALSE),"-")</f>
        <v>-</v>
      </c>
      <c r="D3895" t="s">
        <v>528</v>
      </c>
      <c r="E3895">
        <v>26.279385600000001</v>
      </c>
      <c r="F3895">
        <v>95.16</v>
      </c>
      <c r="G3895">
        <v>81.610911909532206</v>
      </c>
      <c r="H3895">
        <v>134.29984196556799</v>
      </c>
      <c r="I3895">
        <v>108.60138159231499</v>
      </c>
      <c r="J3895">
        <v>21.347547715395301</v>
      </c>
      <c r="K3895">
        <v>53.590924058054199</v>
      </c>
      <c r="L3895">
        <v>45.924113898137797</v>
      </c>
      <c r="M3895">
        <v>95.863633930994496</v>
      </c>
      <c r="N3895">
        <v>2.73</v>
      </c>
      <c r="O3895">
        <v>0</v>
      </c>
      <c r="P3895">
        <v>160.71232876712301</v>
      </c>
    </row>
    <row r="3896" spans="1:17" hidden="1" x14ac:dyDescent="0.3">
      <c r="A3896" t="s">
        <v>8024</v>
      </c>
      <c r="B3896" t="s">
        <v>8025</v>
      </c>
      <c r="C3896" t="str">
        <f>IFERROR(VLOOKUP(Table1[[#This Row],[Ticker]],[1]!Table2[[Symbol]:[Industry]],2,FALSE),"-")</f>
        <v>-</v>
      </c>
      <c r="D3896" t="s">
        <v>528</v>
      </c>
      <c r="E3896">
        <v>26.279253000000001</v>
      </c>
      <c r="F3896">
        <v>10.01</v>
      </c>
      <c r="G3896">
        <v>29.984245242865502</v>
      </c>
      <c r="H3896">
        <v>-11.022690490878199</v>
      </c>
      <c r="I3896">
        <v>-10.453752977844299</v>
      </c>
      <c r="J3896">
        <v>-6.2200631844372802</v>
      </c>
      <c r="K3896">
        <v>9.8038923924856007</v>
      </c>
      <c r="L3896">
        <v>8.6371069913536793</v>
      </c>
      <c r="M3896">
        <v>43.185236543645502</v>
      </c>
      <c r="N3896">
        <v>0.59201812382377195</v>
      </c>
      <c r="O3896">
        <v>33.766233766233697</v>
      </c>
      <c r="P3896">
        <v>107.676348547717</v>
      </c>
      <c r="Q3896">
        <v>8.5537248178868999E-2</v>
      </c>
    </row>
    <row r="3897" spans="1:17" hidden="1" x14ac:dyDescent="0.3">
      <c r="A3897" t="s">
        <v>8026</v>
      </c>
      <c r="B3897" t="s">
        <v>8027</v>
      </c>
      <c r="C3897" t="str">
        <f>IFERROR(VLOOKUP(Table1[[#This Row],[Ticker]],[1]!Table2[[Symbol]:[Industry]],2,FALSE),"-")</f>
        <v>-</v>
      </c>
      <c r="D3897" t="s">
        <v>971</v>
      </c>
      <c r="E3897">
        <v>26.248425000000001</v>
      </c>
      <c r="F3897">
        <v>0.51</v>
      </c>
      <c r="G3897">
        <v>-50.168254757134399</v>
      </c>
      <c r="H3897">
        <v>-0.73646508837380298</v>
      </c>
      <c r="I3897">
        <v>-35.428216716352999</v>
      </c>
      <c r="J3897">
        <v>-1.29115323183063</v>
      </c>
      <c r="K3897">
        <v>0.52113107661498703</v>
      </c>
      <c r="L3897">
        <v>0.583552177210242</v>
      </c>
      <c r="M3897">
        <v>47.8150221376034</v>
      </c>
      <c r="N3897">
        <v>1.1459574945453599</v>
      </c>
      <c r="O3897">
        <v>52.941176470588204</v>
      </c>
      <c r="P3897">
        <v>18.604651162790699</v>
      </c>
      <c r="Q3897">
        <v>-9.8358434011644E-2</v>
      </c>
    </row>
    <row r="3898" spans="1:17" hidden="1" x14ac:dyDescent="0.3">
      <c r="A3898" t="s">
        <v>8028</v>
      </c>
      <c r="B3898" t="s">
        <v>8029</v>
      </c>
      <c r="C3898" t="str">
        <f>IFERROR(VLOOKUP(Table1[[#This Row],[Ticker]],[1]!Table2[[Symbol]:[Industry]],2,FALSE),"-")</f>
        <v>-</v>
      </c>
      <c r="D3898" t="s">
        <v>1190</v>
      </c>
      <c r="E3898">
        <v>26.243615999999999</v>
      </c>
      <c r="F3898">
        <v>23.91</v>
      </c>
      <c r="G3898">
        <v>-81.997468127830899</v>
      </c>
      <c r="H3898">
        <v>-2.3906596531630901</v>
      </c>
      <c r="I3898">
        <v>-39.8712150825923</v>
      </c>
      <c r="J3898">
        <v>-3.2927230905433502</v>
      </c>
      <c r="K3898">
        <v>26.049430253208101</v>
      </c>
      <c r="L3898">
        <v>31.043000017750401</v>
      </c>
      <c r="M3898">
        <v>32.208469800886299</v>
      </c>
      <c r="N3898">
        <v>0.53337131655966896</v>
      </c>
      <c r="O3898">
        <v>116.687578419071</v>
      </c>
      <c r="P3898">
        <v>8.5831062670299794</v>
      </c>
      <c r="Q3898">
        <v>3.7979225229829001E-2</v>
      </c>
    </row>
    <row r="3899" spans="1:17" hidden="1" x14ac:dyDescent="0.3">
      <c r="A3899" t="s">
        <v>8030</v>
      </c>
      <c r="B3899" t="s">
        <v>8031</v>
      </c>
      <c r="C3899" t="str">
        <f>IFERROR(VLOOKUP(Table1[[#This Row],[Ticker]],[1]!Table2[[Symbol]:[Industry]],2,FALSE),"-")</f>
        <v>-</v>
      </c>
      <c r="D3899" t="s">
        <v>118</v>
      </c>
      <c r="E3899">
        <v>26.2046384</v>
      </c>
      <c r="F3899">
        <v>19.899999999999999</v>
      </c>
      <c r="G3899">
        <v>-64.287385729127806</v>
      </c>
      <c r="H3899">
        <v>-7.7787186095005598</v>
      </c>
      <c r="I3899">
        <v>-33.1009439890802</v>
      </c>
      <c r="J3899">
        <v>2.9193730839588299</v>
      </c>
      <c r="K3899">
        <v>20.796738396425202</v>
      </c>
      <c r="M3899">
        <v>56.830145869394599</v>
      </c>
      <c r="N3899">
        <v>0.80357142857142805</v>
      </c>
      <c r="O3899">
        <v>77.889447236180899</v>
      </c>
      <c r="P3899">
        <v>10.5555555555555</v>
      </c>
    </row>
    <row r="3900" spans="1:17" hidden="1" x14ac:dyDescent="0.3">
      <c r="A3900" t="s">
        <v>8032</v>
      </c>
      <c r="B3900" t="s">
        <v>8033</v>
      </c>
      <c r="C3900" t="str">
        <f>IFERROR(VLOOKUP(Table1[[#This Row],[Ticker]],[1]!Table2[[Symbol]:[Industry]],2,FALSE),"-")</f>
        <v>-</v>
      </c>
      <c r="D3900" t="s">
        <v>632</v>
      </c>
      <c r="E3900">
        <v>26.168399999999998</v>
      </c>
      <c r="F3900">
        <v>48.46</v>
      </c>
      <c r="G3900">
        <v>-20.6870230608064</v>
      </c>
      <c r="H3900">
        <v>13.3719907939791</v>
      </c>
      <c r="I3900">
        <v>26.1131493939045</v>
      </c>
      <c r="J3900">
        <v>-1.97115323183064</v>
      </c>
      <c r="K3900">
        <v>44.858117885957</v>
      </c>
      <c r="L3900">
        <v>40.375224977938302</v>
      </c>
      <c r="M3900">
        <v>46.751447440227899</v>
      </c>
      <c r="N3900">
        <v>0.99376172149705599</v>
      </c>
      <c r="O3900">
        <v>9.9669830788278801</v>
      </c>
      <c r="P3900">
        <v>98.851046368485797</v>
      </c>
      <c r="Q3900">
        <v>1.9402201868190999E-2</v>
      </c>
    </row>
    <row r="3901" spans="1:17" hidden="1" x14ac:dyDescent="0.3">
      <c r="A3901" t="s">
        <v>8034</v>
      </c>
      <c r="B3901" t="s">
        <v>8035</v>
      </c>
      <c r="C3901" t="str">
        <f>IFERROR(VLOOKUP(Table1[[#This Row],[Ticker]],[1]!Table2[[Symbol]:[Industry]],2,FALSE),"-")</f>
        <v>-</v>
      </c>
      <c r="D3901" t="s">
        <v>127</v>
      </c>
      <c r="E3901">
        <v>26.162244459</v>
      </c>
      <c r="F3901">
        <v>19.010000000000002</v>
      </c>
      <c r="G3901">
        <v>-4.7899652834501802</v>
      </c>
      <c r="H3901">
        <v>-0.63147821173338503</v>
      </c>
      <c r="I3901">
        <v>-34.373791125462603</v>
      </c>
      <c r="J3901">
        <v>2.35015111599545</v>
      </c>
      <c r="K3901">
        <v>19.590554394215999</v>
      </c>
      <c r="L3901">
        <v>20.703622022756999</v>
      </c>
      <c r="M3901">
        <v>48.522141321754702</v>
      </c>
      <c r="N3901">
        <v>0.53316639591796</v>
      </c>
      <c r="O3901">
        <v>96.580746975276099</v>
      </c>
      <c r="P3901">
        <v>30.205479452054799</v>
      </c>
      <c r="Q3901">
        <v>0.118683048704113</v>
      </c>
    </row>
    <row r="3902" spans="1:17" hidden="1" x14ac:dyDescent="0.3">
      <c r="A3902" t="s">
        <v>8036</v>
      </c>
      <c r="B3902" t="s">
        <v>8037</v>
      </c>
      <c r="C3902" t="str">
        <f>IFERROR(VLOOKUP(Table1[[#This Row],[Ticker]],[1]!Table2[[Symbol]:[Industry]],2,FALSE),"-")</f>
        <v>-</v>
      </c>
      <c r="D3902" t="s">
        <v>938</v>
      </c>
      <c r="E3902">
        <v>26.159259519999999</v>
      </c>
      <c r="F3902">
        <v>3.05</v>
      </c>
      <c r="G3902">
        <v>-106.661838407324</v>
      </c>
      <c r="H3902">
        <v>2.6533654201007599</v>
      </c>
      <c r="I3902">
        <v>-73.847440804366897</v>
      </c>
      <c r="J3902">
        <v>-1.29115323183063</v>
      </c>
      <c r="K3902">
        <v>4.3239931393938402</v>
      </c>
      <c r="L3902">
        <v>8.22036460439341</v>
      </c>
      <c r="M3902">
        <v>23.439488792507099</v>
      </c>
      <c r="N3902">
        <v>0.77300441235459205</v>
      </c>
      <c r="O3902">
        <v>347.54098360655701</v>
      </c>
      <c r="P3902">
        <v>3.3898305084745601</v>
      </c>
      <c r="Q3902">
        <v>-0.15038491980600599</v>
      </c>
    </row>
    <row r="3903" spans="1:17" hidden="1" x14ac:dyDescent="0.3">
      <c r="A3903" t="s">
        <v>8038</v>
      </c>
      <c r="B3903" t="s">
        <v>8039</v>
      </c>
      <c r="C3903" t="str">
        <f>IFERROR(VLOOKUP(Table1[[#This Row],[Ticker]],[1]!Table2[[Symbol]:[Industry]],2,FALSE),"-")</f>
        <v>-</v>
      </c>
      <c r="D3903" t="s">
        <v>412</v>
      </c>
      <c r="E3903">
        <v>26.108409999999999</v>
      </c>
      <c r="F3903">
        <v>57.13</v>
      </c>
      <c r="G3903">
        <v>67.348249385081701</v>
      </c>
      <c r="H3903">
        <v>22.171023898410301</v>
      </c>
      <c r="I3903">
        <v>4.9715585855850204</v>
      </c>
      <c r="J3903">
        <v>-0.20419671009151699</v>
      </c>
      <c r="K3903">
        <v>50.145262929484801</v>
      </c>
      <c r="L3903">
        <v>44.613864908518103</v>
      </c>
      <c r="M3903">
        <v>71.553017198586502</v>
      </c>
      <c r="N3903">
        <v>1.4363808688517601</v>
      </c>
      <c r="O3903">
        <v>9.08454402240503</v>
      </c>
      <c r="P3903">
        <v>122.815912636505</v>
      </c>
      <c r="Q3903">
        <v>7.1718261820773996E-2</v>
      </c>
    </row>
    <row r="3904" spans="1:17" hidden="1" x14ac:dyDescent="0.3">
      <c r="A3904" t="s">
        <v>8040</v>
      </c>
      <c r="B3904" t="s">
        <v>8041</v>
      </c>
      <c r="C3904" t="str">
        <f>IFERROR(VLOOKUP(Table1[[#This Row],[Ticker]],[1]!Table2[[Symbol]:[Industry]],2,FALSE),"-")</f>
        <v>-</v>
      </c>
      <c r="D3904" t="s">
        <v>92</v>
      </c>
      <c r="E3904">
        <v>26.09356373</v>
      </c>
      <c r="F3904">
        <v>17.350000000000001</v>
      </c>
      <c r="G3904">
        <v>14.0082585098639</v>
      </c>
      <c r="H3904">
        <v>-2.1715971205207598</v>
      </c>
      <c r="I3904">
        <v>-20.560742183450898</v>
      </c>
      <c r="J3904">
        <v>2.7694528287754299</v>
      </c>
      <c r="K3904">
        <v>17.127997314236001</v>
      </c>
      <c r="L3904">
        <v>16.767229065146001</v>
      </c>
      <c r="M3904">
        <v>60.450021470382097</v>
      </c>
      <c r="N3904">
        <v>0.88403746612282297</v>
      </c>
      <c r="O3904">
        <v>45.533141210374602</v>
      </c>
      <c r="P3904">
        <v>57.727272727272698</v>
      </c>
      <c r="Q3904">
        <v>2.6622385168722999E-2</v>
      </c>
    </row>
    <row r="3905" spans="1:17" hidden="1" x14ac:dyDescent="0.3">
      <c r="A3905" t="s">
        <v>8042</v>
      </c>
      <c r="B3905" t="s">
        <v>8043</v>
      </c>
      <c r="C3905" t="str">
        <f>IFERROR(VLOOKUP(Table1[[#This Row],[Ticker]],[1]!Table2[[Symbol]:[Industry]],2,FALSE),"-")</f>
        <v>-</v>
      </c>
      <c r="D3905" t="s">
        <v>21</v>
      </c>
      <c r="E3905">
        <v>26.085000000000001</v>
      </c>
      <c r="F3905">
        <v>86.95</v>
      </c>
      <c r="G3905">
        <v>96.346906450644497</v>
      </c>
      <c r="H3905">
        <v>-5.1458102677091002</v>
      </c>
      <c r="I3905">
        <v>9.3170184021630504</v>
      </c>
      <c r="J3905">
        <v>7.6599656580306004</v>
      </c>
      <c r="K3905">
        <v>81.849524308707203</v>
      </c>
      <c r="L3905">
        <v>70.009709372900403</v>
      </c>
      <c r="M3905">
        <v>63.192414106748203</v>
      </c>
      <c r="N3905">
        <v>0.55037635926408401</v>
      </c>
      <c r="O3905">
        <v>35.457159286946499</v>
      </c>
      <c r="P3905">
        <v>137.56830601092801</v>
      </c>
      <c r="Q3905">
        <v>0.140108603584123</v>
      </c>
    </row>
    <row r="3906" spans="1:17" hidden="1" x14ac:dyDescent="0.3">
      <c r="A3906" t="s">
        <v>8044</v>
      </c>
      <c r="B3906" t="s">
        <v>8045</v>
      </c>
      <c r="C3906" t="str">
        <f>IFERROR(VLOOKUP(Table1[[#This Row],[Ticker]],[1]!Table2[[Symbol]:[Industry]],2,FALSE),"-")</f>
        <v>-</v>
      </c>
      <c r="D3906" t="s">
        <v>632</v>
      </c>
      <c r="E3906">
        <v>25.882999999999999</v>
      </c>
      <c r="F3906">
        <v>39.82</v>
      </c>
      <c r="G3906">
        <v>17.625726724347</v>
      </c>
      <c r="H3906">
        <v>36.716202725739699</v>
      </c>
      <c r="I3906">
        <v>46.642793505917702</v>
      </c>
      <c r="J3906">
        <v>19.708846768169298</v>
      </c>
      <c r="K3906">
        <v>31.646681708356802</v>
      </c>
      <c r="L3906">
        <v>28.759093442470899</v>
      </c>
      <c r="M3906">
        <v>91.393511559093696</v>
      </c>
      <c r="N3906">
        <v>1.7118182898580301</v>
      </c>
      <c r="O3906">
        <v>10.497237569060699</v>
      </c>
      <c r="P3906">
        <v>78.484984311967693</v>
      </c>
      <c r="Q3906">
        <v>0.18310068280012501</v>
      </c>
    </row>
    <row r="3907" spans="1:17" hidden="1" x14ac:dyDescent="0.3">
      <c r="A3907" t="s">
        <v>8046</v>
      </c>
      <c r="B3907" t="s">
        <v>8047</v>
      </c>
      <c r="C3907" t="str">
        <f>IFERROR(VLOOKUP(Table1[[#This Row],[Ticker]],[1]!Table2[[Symbol]:[Industry]],2,FALSE),"-")</f>
        <v>-</v>
      </c>
      <c r="D3907" t="s">
        <v>2598</v>
      </c>
      <c r="E3907">
        <v>25.818669119999999</v>
      </c>
      <c r="F3907">
        <v>18.32</v>
      </c>
      <c r="G3907">
        <v>52.614364764777903</v>
      </c>
      <c r="H3907">
        <v>26.9548009915178</v>
      </c>
      <c r="I3907">
        <v>-13.887567505800799</v>
      </c>
      <c r="J3907">
        <v>-6.9911532318306397</v>
      </c>
      <c r="K3907">
        <v>17.249332203879199</v>
      </c>
      <c r="L3907">
        <v>15.942931328172699</v>
      </c>
      <c r="M3907">
        <v>47.869055232956697</v>
      </c>
      <c r="N3907">
        <v>3.7338551199738701</v>
      </c>
      <c r="O3907">
        <v>29.039301310043601</v>
      </c>
      <c r="P3907">
        <v>100.218579234972</v>
      </c>
      <c r="Q3907">
        <v>6.0945058163545E-2</v>
      </c>
    </row>
    <row r="3908" spans="1:17" hidden="1" x14ac:dyDescent="0.3">
      <c r="A3908" t="s">
        <v>8048</v>
      </c>
      <c r="B3908" t="s">
        <v>8049</v>
      </c>
      <c r="C3908" t="str">
        <f>IFERROR(VLOOKUP(Table1[[#This Row],[Ticker]],[1]!Table2[[Symbol]:[Industry]],2,FALSE),"-")</f>
        <v>-</v>
      </c>
      <c r="D3908" t="s">
        <v>186</v>
      </c>
      <c r="E3908">
        <v>25.751623590000001</v>
      </c>
      <c r="F3908">
        <v>53.27</v>
      </c>
      <c r="G3908">
        <v>36.612995242865601</v>
      </c>
      <c r="H3908">
        <v>6.5519708885867596</v>
      </c>
      <c r="I3908">
        <v>12.6992443348368</v>
      </c>
      <c r="J3908">
        <v>-2.95612785111997</v>
      </c>
      <c r="K3908">
        <v>46.728659962280197</v>
      </c>
      <c r="L3908">
        <v>41.269853151601303</v>
      </c>
      <c r="M3908">
        <v>88.124480544410602</v>
      </c>
      <c r="N3908">
        <v>2.1875</v>
      </c>
      <c r="O3908">
        <v>0</v>
      </c>
      <c r="P3908">
        <v>108.0859375</v>
      </c>
    </row>
    <row r="3909" spans="1:17" hidden="1" x14ac:dyDescent="0.3">
      <c r="A3909" t="s">
        <v>8050</v>
      </c>
      <c r="B3909" t="s">
        <v>8051</v>
      </c>
      <c r="C3909" t="str">
        <f>IFERROR(VLOOKUP(Table1[[#This Row],[Ticker]],[1]!Table2[[Symbol]:[Industry]],2,FALSE),"-")</f>
        <v>-</v>
      </c>
      <c r="E3909">
        <v>25.708059706828699</v>
      </c>
      <c r="F3909">
        <v>570.95000000000005</v>
      </c>
      <c r="G3909">
        <v>80.943580668377805</v>
      </c>
      <c r="H3909">
        <v>-0.98107066188650904</v>
      </c>
      <c r="I3909">
        <v>12.5485898488049</v>
      </c>
      <c r="J3909">
        <v>-1.29115323183063</v>
      </c>
      <c r="K3909">
        <v>540.47340888620704</v>
      </c>
      <c r="L3909">
        <v>473.148776935081</v>
      </c>
      <c r="M3909">
        <v>49.882915386317201</v>
      </c>
      <c r="N3909">
        <v>0.35714285714285698</v>
      </c>
      <c r="O3909">
        <v>5.2544005604693904</v>
      </c>
      <c r="P3909">
        <v>118.75478927203</v>
      </c>
    </row>
    <row r="3910" spans="1:17" hidden="1" x14ac:dyDescent="0.3">
      <c r="A3910" t="s">
        <v>8052</v>
      </c>
      <c r="B3910" t="s">
        <v>8053</v>
      </c>
      <c r="C3910" t="str">
        <f>IFERROR(VLOOKUP(Table1[[#This Row],[Ticker]],[1]!Table2[[Symbol]:[Industry]],2,FALSE),"-")</f>
        <v>-</v>
      </c>
      <c r="D3910" t="s">
        <v>669</v>
      </c>
      <c r="E3910">
        <v>25.62</v>
      </c>
      <c r="F3910">
        <v>4.2699999999999996</v>
      </c>
      <c r="G3910">
        <v>-83.892353250137603</v>
      </c>
      <c r="H3910">
        <v>-14.239400509117401</v>
      </c>
      <c r="I3910">
        <v>-50.546649957056999</v>
      </c>
      <c r="J3910">
        <v>-1.96531053520143</v>
      </c>
      <c r="K3910">
        <v>4.8952858264696797</v>
      </c>
      <c r="L3910">
        <v>6.1690334982549899</v>
      </c>
      <c r="M3910">
        <v>27.3675210818088</v>
      </c>
      <c r="N3910">
        <v>1.2605790407733699</v>
      </c>
      <c r="O3910">
        <v>179.39110070257601</v>
      </c>
      <c r="P3910">
        <v>4.65686274509802</v>
      </c>
      <c r="Q3910">
        <v>3.6728229924926997E-2</v>
      </c>
    </row>
    <row r="3911" spans="1:17" hidden="1" x14ac:dyDescent="0.3">
      <c r="A3911" t="s">
        <v>8054</v>
      </c>
      <c r="B3911" t="s">
        <v>8055</v>
      </c>
      <c r="C3911" t="str">
        <f>IFERROR(VLOOKUP(Table1[[#This Row],[Ticker]],[1]!Table2[[Symbol]:[Industry]],2,FALSE),"-")</f>
        <v>-</v>
      </c>
      <c r="D3911" t="s">
        <v>368</v>
      </c>
      <c r="E3911">
        <v>25.538341884000001</v>
      </c>
      <c r="F3911">
        <v>48.52</v>
      </c>
      <c r="G3911">
        <v>49.184835648769599</v>
      </c>
      <c r="H3911">
        <v>37.039325012997701</v>
      </c>
      <c r="I3911">
        <v>10.6968179641242</v>
      </c>
      <c r="J3911">
        <v>3.1146307717843702</v>
      </c>
      <c r="K3911">
        <v>38.587115314630502</v>
      </c>
      <c r="L3911">
        <v>38.215516098203601</v>
      </c>
      <c r="M3911">
        <v>81.653446818427895</v>
      </c>
      <c r="N3911">
        <v>3.1530673164788299</v>
      </c>
      <c r="O3911">
        <v>8.7592745259686708</v>
      </c>
      <c r="P3911">
        <v>94.08</v>
      </c>
      <c r="Q3911">
        <v>4.2742078189698003E-2</v>
      </c>
    </row>
    <row r="3912" spans="1:17" hidden="1" x14ac:dyDescent="0.3">
      <c r="A3912" t="s">
        <v>8056</v>
      </c>
      <c r="B3912" t="s">
        <v>8057</v>
      </c>
      <c r="C3912" t="str">
        <f>IFERROR(VLOOKUP(Table1[[#This Row],[Ticker]],[1]!Table2[[Symbol]:[Industry]],2,FALSE),"-")</f>
        <v>-</v>
      </c>
      <c r="D3912" t="s">
        <v>51</v>
      </c>
      <c r="E3912">
        <v>25.532640000000001</v>
      </c>
      <c r="F3912">
        <v>59.5</v>
      </c>
      <c r="G3912">
        <v>-55.294351248362403</v>
      </c>
      <c r="H3912">
        <v>-4.7687231528899297</v>
      </c>
      <c r="I3912">
        <v>-30.119403392272499</v>
      </c>
      <c r="J3912">
        <v>-2.9440457938140998</v>
      </c>
      <c r="K3912">
        <v>64.918964612681606</v>
      </c>
      <c r="M3912">
        <v>20.774920022016399</v>
      </c>
      <c r="N3912">
        <v>0.51002506265664105</v>
      </c>
      <c r="O3912">
        <v>41.176470588235297</v>
      </c>
      <c r="P3912">
        <v>3.6585365853658498</v>
      </c>
    </row>
    <row r="3913" spans="1:17" hidden="1" x14ac:dyDescent="0.3">
      <c r="A3913" t="s">
        <v>8058</v>
      </c>
      <c r="B3913" t="s">
        <v>8059</v>
      </c>
      <c r="C3913" t="str">
        <f>IFERROR(VLOOKUP(Table1[[#This Row],[Ticker]],[1]!Table2[[Symbol]:[Industry]],2,FALSE),"-")</f>
        <v>-</v>
      </c>
      <c r="D3913" t="s">
        <v>2879</v>
      </c>
      <c r="E3913">
        <v>25.529754191999999</v>
      </c>
      <c r="F3913">
        <v>61.08</v>
      </c>
      <c r="G3913">
        <v>51.318336544735303</v>
      </c>
      <c r="H3913">
        <v>31.4778206259119</v>
      </c>
      <c r="I3913">
        <v>18.990056097785001</v>
      </c>
      <c r="J3913">
        <v>7.5698544137290602</v>
      </c>
      <c r="K3913">
        <v>46.979122840294998</v>
      </c>
      <c r="L3913">
        <v>44.913162788775402</v>
      </c>
      <c r="M3913">
        <v>79.492387395961003</v>
      </c>
      <c r="N3913">
        <v>0.78484848484848402</v>
      </c>
      <c r="O3913">
        <v>14.816633922724201</v>
      </c>
      <c r="P3913">
        <v>100.901936799184</v>
      </c>
    </row>
    <row r="3914" spans="1:17" hidden="1" x14ac:dyDescent="0.3">
      <c r="A3914" t="s">
        <v>8060</v>
      </c>
      <c r="B3914" t="s">
        <v>8061</v>
      </c>
      <c r="C3914" t="str">
        <f>IFERROR(VLOOKUP(Table1[[#This Row],[Ticker]],[1]!Table2[[Symbol]:[Industry]],2,FALSE),"-")</f>
        <v>-</v>
      </c>
      <c r="D3914" t="s">
        <v>632</v>
      </c>
      <c r="E3914">
        <v>25.524568800000001</v>
      </c>
      <c r="F3914">
        <v>9.58</v>
      </c>
      <c r="G3914">
        <v>-5.4401703415499902</v>
      </c>
      <c r="H3914">
        <v>0.88955117178879894</v>
      </c>
      <c r="I3914">
        <v>-15.933267221403501</v>
      </c>
      <c r="J3914">
        <v>-1.0907524302274301</v>
      </c>
      <c r="K3914">
        <v>9.7884294773416194</v>
      </c>
      <c r="L3914">
        <v>9.4679126859934897</v>
      </c>
      <c r="M3914">
        <v>44.090595315866402</v>
      </c>
      <c r="N3914">
        <v>0.80033360953603305</v>
      </c>
      <c r="O3914">
        <v>46.137787056367401</v>
      </c>
      <c r="P3914">
        <v>36.857142857142797</v>
      </c>
      <c r="Q3914">
        <v>4.2133242284671003E-2</v>
      </c>
    </row>
    <row r="3915" spans="1:17" hidden="1" x14ac:dyDescent="0.3">
      <c r="A3915" t="s">
        <v>8062</v>
      </c>
      <c r="B3915" t="s">
        <v>8063</v>
      </c>
      <c r="C3915" t="str">
        <f>IFERROR(VLOOKUP(Table1[[#This Row],[Ticker]],[1]!Table2[[Symbol]:[Industry]],2,FALSE),"-")</f>
        <v>-</v>
      </c>
      <c r="D3915" t="s">
        <v>528</v>
      </c>
      <c r="E3915">
        <v>25.483000000000001</v>
      </c>
      <c r="F3915">
        <v>14.99</v>
      </c>
      <c r="G3915">
        <v>-13.564055765668099</v>
      </c>
      <c r="H3915">
        <v>12.5110746542454</v>
      </c>
      <c r="I3915">
        <v>-22.8328384734927</v>
      </c>
      <c r="J3915">
        <v>1.8812605612728099</v>
      </c>
      <c r="K3915">
        <v>14.161955006431</v>
      </c>
      <c r="L3915">
        <v>13.870380863599101</v>
      </c>
      <c r="M3915">
        <v>61.399293945577902</v>
      </c>
      <c r="N3915">
        <v>0.35272127214066001</v>
      </c>
      <c r="O3915">
        <v>20.080053368912601</v>
      </c>
      <c r="P3915">
        <v>38.411819021237299</v>
      </c>
      <c r="Q3915">
        <v>4.8711074038568003E-2</v>
      </c>
    </row>
    <row r="3916" spans="1:17" hidden="1" x14ac:dyDescent="0.3">
      <c r="A3916" t="s">
        <v>8064</v>
      </c>
      <c r="B3916" t="s">
        <v>8065</v>
      </c>
      <c r="C3916" t="str">
        <f>IFERROR(VLOOKUP(Table1[[#This Row],[Ticker]],[1]!Table2[[Symbol]:[Industry]],2,FALSE),"-")</f>
        <v>-</v>
      </c>
      <c r="D3916" t="s">
        <v>4604</v>
      </c>
      <c r="E3916">
        <v>25.462842299999998</v>
      </c>
      <c r="F3916">
        <v>32.200000000000003</v>
      </c>
      <c r="G3916">
        <v>8.2823833810037506</v>
      </c>
      <c r="H3916">
        <v>10.8179821269212</v>
      </c>
      <c r="I3916">
        <v>27.4209010936003</v>
      </c>
      <c r="J3916">
        <v>-1.8837458244232299</v>
      </c>
      <c r="K3916">
        <v>25.166355332277298</v>
      </c>
      <c r="L3916">
        <v>24.860723340645698</v>
      </c>
      <c r="M3916">
        <v>80.021123957805898</v>
      </c>
      <c r="N3916">
        <v>2.9970360610956002</v>
      </c>
      <c r="O3916">
        <v>10.155279503105501</v>
      </c>
      <c r="P3916">
        <v>60.199004975124303</v>
      </c>
      <c r="Q3916">
        <v>-1.0819586998898E-2</v>
      </c>
    </row>
    <row r="3917" spans="1:17" hidden="1" x14ac:dyDescent="0.3">
      <c r="A3917" t="s">
        <v>8066</v>
      </c>
      <c r="B3917" t="s">
        <v>8067</v>
      </c>
      <c r="C3917" t="str">
        <f>IFERROR(VLOOKUP(Table1[[#This Row],[Ticker]],[1]!Table2[[Symbol]:[Industry]],2,FALSE),"-")</f>
        <v>-</v>
      </c>
      <c r="D3917" t="s">
        <v>46</v>
      </c>
      <c r="E3917">
        <v>25.403101400000001</v>
      </c>
      <c r="F3917">
        <v>1.06</v>
      </c>
      <c r="G3917">
        <v>11.4775785761989</v>
      </c>
      <c r="H3917">
        <v>-21.037216968073</v>
      </c>
      <c r="I3917">
        <v>-31.1624824506187</v>
      </c>
      <c r="J3917">
        <v>-1.29115323183063</v>
      </c>
      <c r="K3917">
        <v>1.2571598494735901</v>
      </c>
      <c r="L3917">
        <v>1.06668136339538</v>
      </c>
      <c r="M3917">
        <v>0.73661783725165697</v>
      </c>
      <c r="N3917">
        <v>0.86601534439984396</v>
      </c>
      <c r="O3917">
        <v>55.6603773584905</v>
      </c>
      <c r="P3917">
        <v>51.428571428571402</v>
      </c>
      <c r="Q3917">
        <v>7.0330798797374E-2</v>
      </c>
    </row>
    <row r="3918" spans="1:17" hidden="1" x14ac:dyDescent="0.3">
      <c r="A3918" t="s">
        <v>8068</v>
      </c>
      <c r="B3918" t="s">
        <v>8069</v>
      </c>
      <c r="C3918" t="str">
        <f>IFERROR(VLOOKUP(Table1[[#This Row],[Ticker]],[1]!Table2[[Symbol]:[Industry]],2,FALSE),"-")</f>
        <v>-</v>
      </c>
      <c r="E3918">
        <v>25.385374169999999</v>
      </c>
      <c r="F3918">
        <v>169.65</v>
      </c>
      <c r="G3918">
        <v>-22.482337035615402</v>
      </c>
      <c r="H3918">
        <v>4.2667420957185502</v>
      </c>
      <c r="I3918">
        <v>-2.53860632674261</v>
      </c>
      <c r="J3918">
        <v>0.385865401709727</v>
      </c>
      <c r="K3918">
        <v>155.66524029123701</v>
      </c>
      <c r="L3918">
        <v>153.50470117009101</v>
      </c>
      <c r="M3918">
        <v>81.766034793300307</v>
      </c>
      <c r="N3918">
        <v>2.8494783904619898</v>
      </c>
      <c r="O3918">
        <v>7.2796934865900296</v>
      </c>
      <c r="P3918">
        <v>30.099693251533701</v>
      </c>
      <c r="Q3918">
        <v>0.102849652933416</v>
      </c>
    </row>
    <row r="3919" spans="1:17" hidden="1" x14ac:dyDescent="0.3">
      <c r="A3919" t="s">
        <v>8070</v>
      </c>
      <c r="B3919" t="s">
        <v>8071</v>
      </c>
      <c r="C3919" t="str">
        <f>IFERROR(VLOOKUP(Table1[[#This Row],[Ticker]],[1]!Table2[[Symbol]:[Industry]],2,FALSE),"-")</f>
        <v>-</v>
      </c>
      <c r="D3919" t="s">
        <v>139</v>
      </c>
      <c r="E3919">
        <v>25.341329999999999</v>
      </c>
      <c r="F3919">
        <v>19.600000000000001</v>
      </c>
      <c r="G3919">
        <v>0.72385883380497495</v>
      </c>
      <c r="H3919">
        <v>1.67823307435585</v>
      </c>
      <c r="I3919">
        <v>-5.9471313529146803</v>
      </c>
      <c r="J3919">
        <v>1.9910066411180101</v>
      </c>
      <c r="K3919">
        <v>19.3937477756329</v>
      </c>
      <c r="L3919">
        <v>18.944115647911001</v>
      </c>
      <c r="M3919">
        <v>57.472319062286701</v>
      </c>
      <c r="N3919">
        <v>0.41515019590770502</v>
      </c>
      <c r="O3919">
        <v>60.459183673469298</v>
      </c>
      <c r="P3919">
        <v>50.769230769230703</v>
      </c>
      <c r="Q3919">
        <v>3.6759305383754999E-2</v>
      </c>
    </row>
    <row r="3920" spans="1:17" hidden="1" x14ac:dyDescent="0.3">
      <c r="A3920" t="s">
        <v>8072</v>
      </c>
      <c r="B3920" t="s">
        <v>8073</v>
      </c>
      <c r="C3920" t="str">
        <f>IFERROR(VLOOKUP(Table1[[#This Row],[Ticker]],[1]!Table2[[Symbol]:[Industry]],2,FALSE),"-")</f>
        <v>-</v>
      </c>
      <c r="D3920" t="s">
        <v>740</v>
      </c>
      <c r="E3920">
        <v>25.291620000000002</v>
      </c>
      <c r="F3920">
        <v>63.9</v>
      </c>
      <c r="G3920">
        <v>26.4171726089697</v>
      </c>
      <c r="H3920">
        <v>27.098586458017898</v>
      </c>
      <c r="I3920">
        <v>32.361485068808399</v>
      </c>
      <c r="J3920">
        <v>15.8668210690008</v>
      </c>
      <c r="K3920">
        <v>50.767034031816301</v>
      </c>
      <c r="L3920">
        <v>42.169492805166399</v>
      </c>
      <c r="M3920">
        <v>79.612817690323695</v>
      </c>
      <c r="N3920">
        <v>1.68717047451669</v>
      </c>
      <c r="O3920">
        <v>7.7464788732394201</v>
      </c>
      <c r="P3920">
        <v>141.13207547169799</v>
      </c>
    </row>
    <row r="3921" spans="1:17" hidden="1" x14ac:dyDescent="0.3">
      <c r="A3921" t="s">
        <v>8074</v>
      </c>
      <c r="B3921" t="s">
        <v>8075</v>
      </c>
      <c r="C3921" t="str">
        <f>IFERROR(VLOOKUP(Table1[[#This Row],[Ticker]],[1]!Table2[[Symbol]:[Industry]],2,FALSE),"-")</f>
        <v>-</v>
      </c>
      <c r="D3921" t="s">
        <v>127</v>
      </c>
      <c r="E3921">
        <v>25.287330000000001</v>
      </c>
      <c r="F3921">
        <v>8.31</v>
      </c>
      <c r="G3921">
        <v>-9.4209721484387501</v>
      </c>
      <c r="H3921">
        <v>-8.7098870152840906</v>
      </c>
      <c r="I3921">
        <v>-11.9736712618075</v>
      </c>
      <c r="J3921">
        <v>-1.29115323183063</v>
      </c>
      <c r="K3921">
        <v>8.1097290579370291</v>
      </c>
      <c r="L3921">
        <v>5.9007823266034798</v>
      </c>
      <c r="M3921">
        <v>1.3700135253883901</v>
      </c>
      <c r="N3921">
        <v>0.456820679015771</v>
      </c>
      <c r="O3921">
        <v>14.3200962695547</v>
      </c>
      <c r="P3921">
        <v>20.434782608695599</v>
      </c>
      <c r="Q3921">
        <v>0.12833400994425001</v>
      </c>
    </row>
    <row r="3922" spans="1:17" hidden="1" x14ac:dyDescent="0.3">
      <c r="A3922" t="s">
        <v>8076</v>
      </c>
      <c r="B3922" t="s">
        <v>8077</v>
      </c>
      <c r="C3922" t="str">
        <f>IFERROR(VLOOKUP(Table1[[#This Row],[Ticker]],[1]!Table2[[Symbol]:[Industry]],2,FALSE),"-")</f>
        <v>-</v>
      </c>
      <c r="D3922" t="s">
        <v>72</v>
      </c>
      <c r="E3922">
        <v>25.2609642</v>
      </c>
      <c r="F3922">
        <v>12.33</v>
      </c>
      <c r="G3922">
        <v>-63.458339571350798</v>
      </c>
      <c r="H3922">
        <v>-2.0653687428588299</v>
      </c>
      <c r="I3922">
        <v>-14.453932036889</v>
      </c>
      <c r="J3922">
        <v>4.40279694610531</v>
      </c>
      <c r="K3922">
        <v>12.0055309849583</v>
      </c>
      <c r="L3922">
        <v>15.0141723334578</v>
      </c>
      <c r="M3922">
        <v>75.1716716777172</v>
      </c>
      <c r="N3922">
        <v>1.2576772862310199</v>
      </c>
      <c r="O3922">
        <v>50.608272506082699</v>
      </c>
      <c r="P3922">
        <v>20.292682926829201</v>
      </c>
      <c r="Q3922">
        <v>8.3237576625831006E-2</v>
      </c>
    </row>
    <row r="3923" spans="1:17" hidden="1" x14ac:dyDescent="0.3">
      <c r="A3923" t="s">
        <v>8078</v>
      </c>
      <c r="B3923" t="s">
        <v>8079</v>
      </c>
      <c r="C3923" t="str">
        <f>IFERROR(VLOOKUP(Table1[[#This Row],[Ticker]],[1]!Table2[[Symbol]:[Industry]],2,FALSE),"-")</f>
        <v>-</v>
      </c>
      <c r="D3923" t="s">
        <v>2805</v>
      </c>
      <c r="E3923">
        <v>25.226975400000001</v>
      </c>
      <c r="F3923">
        <v>62</v>
      </c>
      <c r="G3923">
        <v>-57.341134874093399</v>
      </c>
      <c r="H3923">
        <v>-3.8614650883738002</v>
      </c>
      <c r="I3923">
        <v>-12.539393100550299</v>
      </c>
      <c r="J3923">
        <v>3.7935925308812202</v>
      </c>
      <c r="K3923">
        <v>64.339841009993904</v>
      </c>
      <c r="L3923">
        <v>70.066982524833705</v>
      </c>
      <c r="M3923">
        <v>59.5092568208592</v>
      </c>
      <c r="N3923">
        <v>0.21787148594377501</v>
      </c>
      <c r="O3923">
        <v>91.145161290322505</v>
      </c>
      <c r="P3923">
        <v>5.0847457627118704</v>
      </c>
    </row>
    <row r="3924" spans="1:17" hidden="1" x14ac:dyDescent="0.3">
      <c r="A3924" t="s">
        <v>8080</v>
      </c>
      <c r="B3924" t="s">
        <v>8081</v>
      </c>
      <c r="C3924" t="str">
        <f>IFERROR(VLOOKUP(Table1[[#This Row],[Ticker]],[1]!Table2[[Symbol]:[Industry]],2,FALSE),"-")</f>
        <v>-</v>
      </c>
      <c r="D3924" t="s">
        <v>72</v>
      </c>
      <c r="E3924">
        <v>25.13</v>
      </c>
      <c r="F3924">
        <v>17.95</v>
      </c>
      <c r="G3924">
        <v>128.41762653782899</v>
      </c>
      <c r="H3924">
        <v>50.859279592477201</v>
      </c>
      <c r="I3924">
        <v>102.011974671206</v>
      </c>
      <c r="J3924">
        <v>37.170385229707797</v>
      </c>
      <c r="K3924">
        <v>12.3726540253524</v>
      </c>
      <c r="L3924">
        <v>10.430393304289799</v>
      </c>
      <c r="M3924">
        <v>96.776965895494499</v>
      </c>
      <c r="N3924">
        <v>2.2174732525537202</v>
      </c>
      <c r="O3924">
        <v>2.45125348189416</v>
      </c>
      <c r="P3924">
        <v>186.74121405750799</v>
      </c>
      <c r="Q3924">
        <v>5.9296491560363998E-2</v>
      </c>
    </row>
    <row r="3925" spans="1:17" hidden="1" x14ac:dyDescent="0.3">
      <c r="A3925" t="s">
        <v>8082</v>
      </c>
      <c r="B3925" t="s">
        <v>8083</v>
      </c>
      <c r="C3925" t="str">
        <f>IFERROR(VLOOKUP(Table1[[#This Row],[Ticker]],[1]!Table2[[Symbol]:[Industry]],2,FALSE),"-")</f>
        <v>-</v>
      </c>
      <c r="D3925" t="s">
        <v>92</v>
      </c>
      <c r="E3925">
        <v>25.114726169999901</v>
      </c>
      <c r="F3925">
        <v>5.0199999999999996</v>
      </c>
      <c r="G3925">
        <v>42.558038346313801</v>
      </c>
      <c r="H3925">
        <v>12.0438039699221</v>
      </c>
      <c r="I3925">
        <v>-2.8541168556010699</v>
      </c>
      <c r="J3925">
        <v>14.607464279690101</v>
      </c>
      <c r="K3925">
        <v>4.4666328447372701</v>
      </c>
      <c r="L3925">
        <v>4.1283782821576596</v>
      </c>
      <c r="M3925">
        <v>64.300501227223293</v>
      </c>
      <c r="N3925">
        <v>2.3342073755504802</v>
      </c>
      <c r="O3925">
        <v>29.0836653386454</v>
      </c>
      <c r="P3925">
        <v>92.337164750957797</v>
      </c>
      <c r="Q3925">
        <v>-3.1147692450924001E-2</v>
      </c>
    </row>
    <row r="3926" spans="1:17" hidden="1" x14ac:dyDescent="0.3">
      <c r="A3926" t="s">
        <v>8084</v>
      </c>
      <c r="B3926" t="s">
        <v>8085</v>
      </c>
      <c r="C3926" t="str">
        <f>IFERROR(VLOOKUP(Table1[[#This Row],[Ticker]],[1]!Table2[[Symbol]:[Industry]],2,FALSE),"-")</f>
        <v>-</v>
      </c>
      <c r="D3926" t="s">
        <v>46</v>
      </c>
      <c r="E3926">
        <v>25.111045319999999</v>
      </c>
      <c r="F3926">
        <v>18.600000000000001</v>
      </c>
      <c r="G3926">
        <v>104.401172195006</v>
      </c>
      <c r="H3926">
        <v>34.014738763953602</v>
      </c>
      <c r="I3926">
        <v>34.218487290540502</v>
      </c>
      <c r="J3926">
        <v>18.8089898296858</v>
      </c>
      <c r="K3926">
        <v>13.3299259319367</v>
      </c>
      <c r="L3926">
        <v>12.0760354172528</v>
      </c>
      <c r="M3926">
        <v>89.948682323294193</v>
      </c>
      <c r="N3926">
        <v>2.0341132197657199</v>
      </c>
      <c r="O3926">
        <v>1.02150537634406</v>
      </c>
      <c r="P3926">
        <v>148</v>
      </c>
      <c r="Q3926">
        <v>5.515269489855E-2</v>
      </c>
    </row>
    <row r="3927" spans="1:17" hidden="1" x14ac:dyDescent="0.3">
      <c r="A3927" t="s">
        <v>8086</v>
      </c>
      <c r="B3927" t="s">
        <v>8087</v>
      </c>
      <c r="C3927" t="str">
        <f>IFERROR(VLOOKUP(Table1[[#This Row],[Ticker]],[1]!Table2[[Symbol]:[Industry]],2,FALSE),"-")</f>
        <v>-</v>
      </c>
      <c r="D3927" t="s">
        <v>446</v>
      </c>
      <c r="E3927">
        <v>25.107524999999999</v>
      </c>
      <c r="F3927">
        <v>73.900000000000006</v>
      </c>
      <c r="G3927">
        <v>261.35652687335698</v>
      </c>
      <c r="H3927">
        <v>-12.856214001942099</v>
      </c>
      <c r="I3927">
        <v>166.90556376725701</v>
      </c>
      <c r="J3927">
        <v>23.794757421090299</v>
      </c>
      <c r="K3927">
        <v>68.604814499446206</v>
      </c>
      <c r="L3927">
        <v>46.215933170529802</v>
      </c>
      <c r="M3927">
        <v>62.948738454925902</v>
      </c>
      <c r="N3927">
        <v>1.2374723684522599</v>
      </c>
      <c r="O3927">
        <v>29.025710419485701</v>
      </c>
      <c r="P3927">
        <v>347.87878787878702</v>
      </c>
      <c r="Q3927">
        <v>0.14144042934498399</v>
      </c>
    </row>
    <row r="3928" spans="1:17" hidden="1" x14ac:dyDescent="0.3">
      <c r="A3928" t="s">
        <v>8088</v>
      </c>
      <c r="B3928" t="s">
        <v>8089</v>
      </c>
      <c r="C3928" t="str">
        <f>IFERROR(VLOOKUP(Table1[[#This Row],[Ticker]],[1]!Table2[[Symbol]:[Industry]],2,FALSE),"-")</f>
        <v>-</v>
      </c>
      <c r="D3928" t="s">
        <v>632</v>
      </c>
      <c r="E3928">
        <v>25.102273</v>
      </c>
      <c r="F3928">
        <v>75.319999999999993</v>
      </c>
      <c r="G3928">
        <v>78.498325464165703</v>
      </c>
      <c r="H3928">
        <v>83.122533056338597</v>
      </c>
      <c r="I3928">
        <v>59.972141751405701</v>
      </c>
      <c r="J3928">
        <v>41.068336802286801</v>
      </c>
      <c r="K3928">
        <v>50.432597190361101</v>
      </c>
      <c r="L3928">
        <v>44.512662509512701</v>
      </c>
      <c r="M3928">
        <v>77.592042095937003</v>
      </c>
      <c r="N3928">
        <v>3.9142415109363302</v>
      </c>
      <c r="O3928">
        <v>10.1832182687201</v>
      </c>
      <c r="P3928">
        <v>118.826263800116</v>
      </c>
      <c r="Q3928">
        <v>0.10002243332114499</v>
      </c>
    </row>
    <row r="3929" spans="1:17" hidden="1" x14ac:dyDescent="0.3">
      <c r="A3929" t="s">
        <v>8090</v>
      </c>
      <c r="B3929" t="s">
        <v>8091</v>
      </c>
      <c r="C3929" t="str">
        <f>IFERROR(VLOOKUP(Table1[[#This Row],[Ticker]],[1]!Table2[[Symbol]:[Industry]],2,FALSE),"-")</f>
        <v>-</v>
      </c>
      <c r="D3929" t="s">
        <v>51</v>
      </c>
      <c r="E3929">
        <v>25.0676849</v>
      </c>
      <c r="F3929">
        <v>83.83</v>
      </c>
      <c r="G3929">
        <v>-8.3630011339459998</v>
      </c>
      <c r="H3929">
        <v>9.49838946193311</v>
      </c>
      <c r="I3929">
        <v>-2.4273317817664002</v>
      </c>
      <c r="J3929">
        <v>3.9445155579782698</v>
      </c>
      <c r="K3929">
        <v>75.596153146706001</v>
      </c>
      <c r="L3929">
        <v>71.012983692246095</v>
      </c>
      <c r="M3929">
        <v>62.973264670474599</v>
      </c>
      <c r="N3929">
        <v>0.48382169548951298</v>
      </c>
      <c r="O3929">
        <v>24.9552666109984</v>
      </c>
      <c r="P3929">
        <v>49.696428571428498</v>
      </c>
      <c r="Q3929">
        <v>6.4877002355203994E-2</v>
      </c>
    </row>
    <row r="3930" spans="1:17" hidden="1" x14ac:dyDescent="0.3">
      <c r="A3930" t="s">
        <v>8092</v>
      </c>
      <c r="B3930" t="s">
        <v>8093</v>
      </c>
      <c r="C3930" t="str">
        <f>IFERROR(VLOOKUP(Table1[[#This Row],[Ticker]],[1]!Table2[[Symbol]:[Industry]],2,FALSE),"-")</f>
        <v>-</v>
      </c>
      <c r="D3930" t="s">
        <v>51</v>
      </c>
      <c r="E3930">
        <v>24.972417539999999</v>
      </c>
      <c r="F3930">
        <v>38.36</v>
      </c>
      <c r="G3930">
        <v>-40.521800402220499</v>
      </c>
      <c r="H3930">
        <v>-2.8403941124549301</v>
      </c>
      <c r="I3930">
        <v>-31.4297575484023</v>
      </c>
      <c r="J3930">
        <v>-2.26551220618961</v>
      </c>
      <c r="K3930">
        <v>40.0085993454327</v>
      </c>
      <c r="L3930">
        <v>42.483179290474297</v>
      </c>
      <c r="M3930">
        <v>46.110041934169402</v>
      </c>
      <c r="N3930">
        <v>1.1846816398281299</v>
      </c>
      <c r="O3930">
        <v>82.481751824817493</v>
      </c>
      <c r="P3930">
        <v>22.555910543130899</v>
      </c>
      <c r="Q3930">
        <v>9.9113788227170006E-3</v>
      </c>
    </row>
    <row r="3931" spans="1:17" hidden="1" x14ac:dyDescent="0.3">
      <c r="A3931" t="s">
        <v>8094</v>
      </c>
      <c r="B3931" t="s">
        <v>8095</v>
      </c>
      <c r="C3931" t="str">
        <f>IFERROR(VLOOKUP(Table1[[#This Row],[Ticker]],[1]!Table2[[Symbol]:[Industry]],2,FALSE),"-")</f>
        <v>-</v>
      </c>
      <c r="D3931" t="s">
        <v>317</v>
      </c>
      <c r="E3931">
        <v>24.944511983999998</v>
      </c>
      <c r="F3931">
        <v>43.26</v>
      </c>
      <c r="G3931">
        <v>362.85495139320699</v>
      </c>
      <c r="H3931">
        <v>47.429794080330304</v>
      </c>
      <c r="I3931">
        <v>223.690968919162</v>
      </c>
      <c r="J3931">
        <v>6.9231324824550704</v>
      </c>
      <c r="K3931">
        <v>28.0536560573508</v>
      </c>
      <c r="L3931">
        <v>16.940093086751599</v>
      </c>
      <c r="M3931">
        <v>99.943366353193397</v>
      </c>
      <c r="N3931">
        <v>2.7195294330294799</v>
      </c>
      <c r="O3931">
        <v>0</v>
      </c>
      <c r="P3931">
        <v>440.07490636704102</v>
      </c>
      <c r="Q3931">
        <v>0.124452621543646</v>
      </c>
    </row>
    <row r="3932" spans="1:17" hidden="1" x14ac:dyDescent="0.3">
      <c r="A3932" t="s">
        <v>8096</v>
      </c>
      <c r="B3932" t="s">
        <v>8097</v>
      </c>
      <c r="C3932" t="str">
        <f>IFERROR(VLOOKUP(Table1[[#This Row],[Ticker]],[1]!Table2[[Symbol]:[Industry]],2,FALSE),"-")</f>
        <v>-</v>
      </c>
      <c r="D3932" t="s">
        <v>303</v>
      </c>
      <c r="E3932">
        <v>24.889154000000001</v>
      </c>
      <c r="F3932">
        <v>22.6</v>
      </c>
      <c r="G3932">
        <v>87.243188566592806</v>
      </c>
      <c r="H3932">
        <v>5.1350945446537004</v>
      </c>
      <c r="I3932">
        <v>-36.760083774026498</v>
      </c>
      <c r="J3932">
        <v>-0.72470443008772201</v>
      </c>
      <c r="K3932">
        <v>22.298304720922498</v>
      </c>
      <c r="L3932">
        <v>20.709288356750701</v>
      </c>
      <c r="M3932">
        <v>52.758370593089403</v>
      </c>
      <c r="N3932">
        <v>0.95492980344965905</v>
      </c>
      <c r="O3932">
        <v>43.495575221238902</v>
      </c>
      <c r="P3932">
        <v>125.774225774225</v>
      </c>
      <c r="Q3932">
        <v>5.0334614582175002E-2</v>
      </c>
    </row>
    <row r="3933" spans="1:17" hidden="1" x14ac:dyDescent="0.3">
      <c r="A3933" t="s">
        <v>8098</v>
      </c>
      <c r="B3933" t="s">
        <v>8099</v>
      </c>
      <c r="C3933" t="str">
        <f>IFERROR(VLOOKUP(Table1[[#This Row],[Ticker]],[1]!Table2[[Symbol]:[Industry]],2,FALSE),"-")</f>
        <v>-</v>
      </c>
      <c r="D3933" t="s">
        <v>528</v>
      </c>
      <c r="E3933">
        <v>24.882577000000001</v>
      </c>
      <c r="F3933">
        <v>110.3</v>
      </c>
      <c r="G3933">
        <v>79.124919740781394</v>
      </c>
      <c r="H3933">
        <v>-14.866476766069299</v>
      </c>
      <c r="I3933">
        <v>19.079223274957901</v>
      </c>
      <c r="J3933">
        <v>-2.1896258284164398</v>
      </c>
      <c r="K3933">
        <v>105.512744303603</v>
      </c>
      <c r="L3933">
        <v>91.583164423918305</v>
      </c>
      <c r="M3933">
        <v>49.598418140875303</v>
      </c>
      <c r="N3933">
        <v>0.31121969999851901</v>
      </c>
      <c r="O3933">
        <v>28.386219401631902</v>
      </c>
      <c r="P3933">
        <v>109.45689327763</v>
      </c>
      <c r="Q3933">
        <v>6.7723692014961007E-2</v>
      </c>
    </row>
    <row r="3934" spans="1:17" hidden="1" x14ac:dyDescent="0.3">
      <c r="A3934" t="s">
        <v>8100</v>
      </c>
      <c r="B3934" t="s">
        <v>8101</v>
      </c>
      <c r="C3934" t="str">
        <f>IFERROR(VLOOKUP(Table1[[#This Row],[Ticker]],[1]!Table2[[Symbol]:[Industry]],2,FALSE),"-")</f>
        <v>-</v>
      </c>
      <c r="D3934" t="s">
        <v>8102</v>
      </c>
      <c r="E3934">
        <v>24.87862608</v>
      </c>
      <c r="F3934">
        <v>16.8</v>
      </c>
      <c r="G3934">
        <v>-30.915201490506899</v>
      </c>
      <c r="H3934">
        <v>-3.0238551176993198</v>
      </c>
      <c r="I3934">
        <v>-11.3740441097075</v>
      </c>
      <c r="J3934">
        <v>-7.6956476138531098</v>
      </c>
      <c r="K3934">
        <v>16.757611658214099</v>
      </c>
      <c r="L3934">
        <v>16.946738228618099</v>
      </c>
      <c r="M3934">
        <v>47.151738869975198</v>
      </c>
      <c r="N3934">
        <v>1.3043597238634199</v>
      </c>
      <c r="O3934">
        <v>29.107142857142801</v>
      </c>
      <c r="P3934">
        <v>29.230769230769202</v>
      </c>
      <c r="Q3934">
        <v>-5.9863605681577003E-2</v>
      </c>
    </row>
    <row r="3935" spans="1:17" hidden="1" x14ac:dyDescent="0.3">
      <c r="A3935" t="s">
        <v>8103</v>
      </c>
      <c r="B3935" t="s">
        <v>8104</v>
      </c>
      <c r="C3935" t="str">
        <f>IFERROR(VLOOKUP(Table1[[#This Row],[Ticker]],[1]!Table2[[Symbol]:[Industry]],2,FALSE),"-")</f>
        <v>-</v>
      </c>
      <c r="D3935" t="s">
        <v>300</v>
      </c>
      <c r="E3935">
        <v>24.866832734999999</v>
      </c>
      <c r="F3935">
        <v>12.15</v>
      </c>
      <c r="G3935">
        <v>11.259227821262799</v>
      </c>
      <c r="H3935">
        <v>15.3117723884351</v>
      </c>
      <c r="I3935">
        <v>7.2398260010480397</v>
      </c>
      <c r="J3935">
        <v>19.345298070001501</v>
      </c>
      <c r="K3935">
        <v>11.028492301999</v>
      </c>
      <c r="L3935">
        <v>10.323988999121999</v>
      </c>
      <c r="M3935">
        <v>62.891394364503803</v>
      </c>
      <c r="N3935">
        <v>0.42736311934049198</v>
      </c>
      <c r="O3935">
        <v>26.6666666666666</v>
      </c>
      <c r="P3935">
        <v>69.930069930069905</v>
      </c>
    </row>
    <row r="3936" spans="1:17" hidden="1" x14ac:dyDescent="0.3">
      <c r="A3936" t="s">
        <v>8105</v>
      </c>
      <c r="B3936" t="s">
        <v>8106</v>
      </c>
      <c r="C3936" t="str">
        <f>IFERROR(VLOOKUP(Table1[[#This Row],[Ticker]],[1]!Table2[[Symbol]:[Industry]],2,FALSE),"-")</f>
        <v>-</v>
      </c>
      <c r="D3936" t="s">
        <v>21</v>
      </c>
      <c r="E3936">
        <v>24.860452500000001</v>
      </c>
      <c r="F3936">
        <v>2.25</v>
      </c>
      <c r="G3936">
        <v>7.33936719408511</v>
      </c>
      <c r="H3936">
        <v>-4.6495085666346601</v>
      </c>
      <c r="I3936">
        <v>-8.0497811983825898</v>
      </c>
      <c r="J3936">
        <v>-13.243344466890299</v>
      </c>
      <c r="K3936">
        <v>2.3676068814199298</v>
      </c>
      <c r="L3936">
        <v>2.1025906124721701</v>
      </c>
      <c r="M3936">
        <v>44.832683260705302</v>
      </c>
      <c r="N3936">
        <v>1.64296907491962</v>
      </c>
      <c r="O3936">
        <v>63.1111111111111</v>
      </c>
      <c r="P3936">
        <v>99.115044247787594</v>
      </c>
      <c r="Q3936">
        <v>6.6799369694800007E-2</v>
      </c>
    </row>
    <row r="3937" spans="1:17" hidden="1" x14ac:dyDescent="0.3">
      <c r="A3937" t="s">
        <v>8107</v>
      </c>
      <c r="B3937" t="s">
        <v>8108</v>
      </c>
      <c r="C3937" t="str">
        <f>IFERROR(VLOOKUP(Table1[[#This Row],[Ticker]],[1]!Table2[[Symbol]:[Industry]],2,FALSE),"-")</f>
        <v>-</v>
      </c>
      <c r="D3937" t="s">
        <v>743</v>
      </c>
      <c r="E3937">
        <v>24.859794348000001</v>
      </c>
      <c r="F3937">
        <v>789.45</v>
      </c>
      <c r="G3937">
        <v>39.358031842085303</v>
      </c>
      <c r="H3937">
        <v>0.247940995178795</v>
      </c>
      <c r="I3937">
        <v>14.152975956929</v>
      </c>
      <c r="J3937">
        <v>-0.24709205215708399</v>
      </c>
      <c r="K3937">
        <v>760.84467640863397</v>
      </c>
      <c r="L3937">
        <v>665.29829259272105</v>
      </c>
      <c r="M3937">
        <v>42.579740679890797</v>
      </c>
      <c r="N3937">
        <v>0.90673434983338197</v>
      </c>
      <c r="O3937">
        <v>2.1977325986446101</v>
      </c>
      <c r="P3937">
        <v>77.145742174351994</v>
      </c>
      <c r="Q3937">
        <v>-2.2826330923839998E-3</v>
      </c>
    </row>
    <row r="3938" spans="1:17" hidden="1" x14ac:dyDescent="0.3">
      <c r="A3938" t="s">
        <v>8109</v>
      </c>
      <c r="B3938" t="s">
        <v>8110</v>
      </c>
      <c r="C3938" t="str">
        <f>IFERROR(VLOOKUP(Table1[[#This Row],[Ticker]],[1]!Table2[[Symbol]:[Industry]],2,FALSE),"-")</f>
        <v>-</v>
      </c>
      <c r="D3938" t="s">
        <v>632</v>
      </c>
      <c r="E3938">
        <v>24.819890000000001</v>
      </c>
      <c r="F3938">
        <v>1.9</v>
      </c>
      <c r="G3938">
        <v>-8.0608829622626192</v>
      </c>
      <c r="H3938">
        <v>-0.21014929890011799</v>
      </c>
      <c r="I3938">
        <v>-19.1048848757797</v>
      </c>
      <c r="J3938">
        <v>-2.8375449844079501</v>
      </c>
      <c r="K3938">
        <v>1.90401832273085</v>
      </c>
      <c r="L3938">
        <v>1.8603512065210499</v>
      </c>
      <c r="M3938">
        <v>42.056198278723102</v>
      </c>
      <c r="N3938">
        <v>0.72550059073601403</v>
      </c>
      <c r="O3938">
        <v>42.105263157894697</v>
      </c>
      <c r="P3938">
        <v>41.7910447761193</v>
      </c>
      <c r="Q3938">
        <v>3.7108671028848003E-2</v>
      </c>
    </row>
    <row r="3939" spans="1:17" hidden="1" x14ac:dyDescent="0.3">
      <c r="A3939" t="s">
        <v>8111</v>
      </c>
      <c r="B3939" t="s">
        <v>8112</v>
      </c>
      <c r="C3939" t="str">
        <f>IFERROR(VLOOKUP(Table1[[#This Row],[Ticker]],[1]!Table2[[Symbol]:[Industry]],2,FALSE),"-")</f>
        <v>-</v>
      </c>
      <c r="D3939" t="s">
        <v>121</v>
      </c>
      <c r="E3939">
        <v>24.78</v>
      </c>
      <c r="F3939">
        <v>7.08</v>
      </c>
      <c r="G3939">
        <v>-27.6912525926322</v>
      </c>
      <c r="H3939">
        <v>-4.7633107259576901</v>
      </c>
      <c r="I3939">
        <v>-44.689416611558599</v>
      </c>
      <c r="J3939">
        <v>-1.57009325972463</v>
      </c>
      <c r="K3939">
        <v>7.3311158698437504</v>
      </c>
      <c r="L3939">
        <v>8.2857991391800194</v>
      </c>
      <c r="M3939">
        <v>46.392727712630602</v>
      </c>
      <c r="N3939">
        <v>0.77986274061063598</v>
      </c>
      <c r="O3939">
        <v>75.706214689265494</v>
      </c>
      <c r="P3939">
        <v>15.6862745098039</v>
      </c>
      <c r="Q3939">
        <v>1.6593495716306E-2</v>
      </c>
    </row>
    <row r="3940" spans="1:17" hidden="1" x14ac:dyDescent="0.3">
      <c r="A3940" t="s">
        <v>8113</v>
      </c>
      <c r="B3940" t="s">
        <v>8114</v>
      </c>
      <c r="C3940" t="str">
        <f>IFERROR(VLOOKUP(Table1[[#This Row],[Ticker]],[1]!Table2[[Symbol]:[Industry]],2,FALSE),"-")</f>
        <v>-</v>
      </c>
      <c r="D3940" t="s">
        <v>46</v>
      </c>
      <c r="E3940">
        <v>24.749549999999999</v>
      </c>
      <c r="F3940">
        <v>33.950000000000003</v>
      </c>
      <c r="G3940">
        <v>-80.221251833157794</v>
      </c>
      <c r="H3940">
        <v>-4.3701860186063604</v>
      </c>
      <c r="I3940">
        <v>-38.816286752953999</v>
      </c>
      <c r="J3940">
        <v>-3.79115323183064</v>
      </c>
      <c r="K3940">
        <v>34.870074210735098</v>
      </c>
      <c r="M3940">
        <v>53.105660113823603</v>
      </c>
      <c r="N3940">
        <v>0.46244855967078102</v>
      </c>
      <c r="O3940">
        <v>120.61855670103</v>
      </c>
      <c r="P3940">
        <v>7.7777777777777901</v>
      </c>
    </row>
    <row r="3941" spans="1:17" hidden="1" x14ac:dyDescent="0.3">
      <c r="A3941" t="s">
        <v>8115</v>
      </c>
      <c r="B3941" t="s">
        <v>8116</v>
      </c>
      <c r="C3941" t="str">
        <f>IFERROR(VLOOKUP(Table1[[#This Row],[Ticker]],[1]!Table2[[Symbol]:[Industry]],2,FALSE),"-")</f>
        <v>-</v>
      </c>
      <c r="D3941" t="s">
        <v>300</v>
      </c>
      <c r="E3941">
        <v>24.73543673</v>
      </c>
      <c r="F3941">
        <v>68.89</v>
      </c>
      <c r="G3941">
        <v>85.425495242865594</v>
      </c>
      <c r="H3941">
        <v>9.0878026940529804</v>
      </c>
      <c r="I3941">
        <v>25.632389344252999</v>
      </c>
      <c r="J3941">
        <v>8.5331145505961405</v>
      </c>
      <c r="K3941">
        <v>58.0520648395363</v>
      </c>
      <c r="L3941">
        <v>50.168574431033797</v>
      </c>
      <c r="M3941">
        <v>79.014568559604896</v>
      </c>
      <c r="N3941">
        <v>2.3860294117646998</v>
      </c>
      <c r="O3941">
        <v>0.26128610828857202</v>
      </c>
      <c r="P3941">
        <v>177.223340040241</v>
      </c>
    </row>
    <row r="3942" spans="1:17" hidden="1" x14ac:dyDescent="0.3">
      <c r="A3942" t="s">
        <v>8117</v>
      </c>
      <c r="B3942" t="s">
        <v>8118</v>
      </c>
      <c r="C3942" t="str">
        <f>IFERROR(VLOOKUP(Table1[[#This Row],[Ticker]],[1]!Table2[[Symbol]:[Industry]],2,FALSE),"-")</f>
        <v>-</v>
      </c>
      <c r="D3942" t="s">
        <v>72</v>
      </c>
      <c r="E3942">
        <v>24.697900499999999</v>
      </c>
      <c r="F3942">
        <v>49.4</v>
      </c>
      <c r="G3942">
        <v>67.349834065220804</v>
      </c>
      <c r="H3942">
        <v>1.7265890988183099</v>
      </c>
      <c r="I3942">
        <v>-16.685394912306698</v>
      </c>
      <c r="J3942">
        <v>2.4805490232082699</v>
      </c>
      <c r="K3942">
        <v>50.529654078270298</v>
      </c>
      <c r="L3942">
        <v>44.858571584377003</v>
      </c>
      <c r="M3942">
        <v>37.122671937263704</v>
      </c>
      <c r="N3942">
        <v>0.22131189644544799</v>
      </c>
      <c r="O3942">
        <v>37.6518218623481</v>
      </c>
      <c r="P3942">
        <v>114.782608695652</v>
      </c>
      <c r="Q3942">
        <v>7.1854040681784997E-2</v>
      </c>
    </row>
    <row r="3943" spans="1:17" hidden="1" x14ac:dyDescent="0.3">
      <c r="A3943" t="s">
        <v>8119</v>
      </c>
      <c r="B3943" t="s">
        <v>8120</v>
      </c>
      <c r="C3943" t="str">
        <f>IFERROR(VLOOKUP(Table1[[#This Row],[Ticker]],[1]!Table2[[Symbol]:[Industry]],2,FALSE),"-")</f>
        <v>-</v>
      </c>
      <c r="D3943" t="s">
        <v>743</v>
      </c>
      <c r="E3943">
        <v>24.652576575000001</v>
      </c>
      <c r="F3943">
        <v>14.51</v>
      </c>
      <c r="G3943">
        <v>20.351284580339701</v>
      </c>
      <c r="H3943">
        <v>2.6750487709012498</v>
      </c>
      <c r="I3943">
        <v>4.6938780173922101</v>
      </c>
      <c r="J3943">
        <v>0.45709851642110999</v>
      </c>
      <c r="K3943">
        <v>13.6715222137446</v>
      </c>
      <c r="L3943">
        <v>12.1855162247812</v>
      </c>
      <c r="M3943">
        <v>43.246163025678499</v>
      </c>
      <c r="N3943">
        <v>0.35823635277343002</v>
      </c>
      <c r="O3943">
        <v>0.620261888352868</v>
      </c>
      <c r="P3943">
        <v>75.453446191051995</v>
      </c>
    </row>
    <row r="3944" spans="1:17" hidden="1" x14ac:dyDescent="0.3">
      <c r="A3944" t="s">
        <v>8121</v>
      </c>
      <c r="B3944" t="s">
        <v>8122</v>
      </c>
      <c r="C3944" t="str">
        <f>IFERROR(VLOOKUP(Table1[[#This Row],[Ticker]],[1]!Table2[[Symbol]:[Industry]],2,FALSE),"-")</f>
        <v>-</v>
      </c>
      <c r="D3944" t="s">
        <v>46</v>
      </c>
      <c r="E3944">
        <v>24.641919999999999</v>
      </c>
      <c r="F3944">
        <v>27.7</v>
      </c>
      <c r="G3944">
        <v>96.636477458728194</v>
      </c>
      <c r="H3944">
        <v>-1.4533109665099999</v>
      </c>
      <c r="I3944">
        <v>142.12886281864701</v>
      </c>
      <c r="J3944">
        <v>-1.29115323183063</v>
      </c>
      <c r="K3944">
        <v>26.444826050106101</v>
      </c>
      <c r="L3944">
        <v>19.895559573331902</v>
      </c>
      <c r="M3944">
        <v>65.313575457711593</v>
      </c>
      <c r="N3944">
        <v>5.9475806451612899E-2</v>
      </c>
      <c r="O3944">
        <v>2.3104693140794299</v>
      </c>
      <c r="P3944">
        <v>240.71340713407099</v>
      </c>
    </row>
    <row r="3945" spans="1:17" hidden="1" x14ac:dyDescent="0.3">
      <c r="A3945" t="s">
        <v>8123</v>
      </c>
      <c r="B3945" t="s">
        <v>8124</v>
      </c>
      <c r="C3945" t="str">
        <f>IFERROR(VLOOKUP(Table1[[#This Row],[Ticker]],[1]!Table2[[Symbol]:[Industry]],2,FALSE),"-")</f>
        <v>-</v>
      </c>
      <c r="D3945" t="s">
        <v>938</v>
      </c>
      <c r="E3945">
        <v>24.638065885</v>
      </c>
      <c r="F3945">
        <v>21.65</v>
      </c>
      <c r="G3945">
        <v>111.50433442904099</v>
      </c>
      <c r="H3945">
        <v>-21.311351623925901</v>
      </c>
      <c r="I3945">
        <v>-39.633107337038403</v>
      </c>
      <c r="J3945">
        <v>2.9272090510477802</v>
      </c>
      <c r="K3945">
        <v>24.5269351146835</v>
      </c>
      <c r="L3945">
        <v>25.129782918384901</v>
      </c>
      <c r="M3945">
        <v>49.618478110862199</v>
      </c>
      <c r="N3945">
        <v>0.99947368421052596</v>
      </c>
      <c r="O3945">
        <v>86.651270207852093</v>
      </c>
      <c r="P3945">
        <v>153.810082063305</v>
      </c>
      <c r="Q3945">
        <v>9.5383439285726998E-2</v>
      </c>
    </row>
    <row r="3946" spans="1:17" hidden="1" x14ac:dyDescent="0.3">
      <c r="A3946" t="s">
        <v>8125</v>
      </c>
      <c r="B3946" t="s">
        <v>8126</v>
      </c>
      <c r="C3946" t="str">
        <f>IFERROR(VLOOKUP(Table1[[#This Row],[Ticker]],[1]!Table2[[Symbol]:[Industry]],2,FALSE),"-")</f>
        <v>-</v>
      </c>
      <c r="D3946" t="s">
        <v>139</v>
      </c>
      <c r="E3946">
        <v>24.606103999999998</v>
      </c>
      <c r="F3946">
        <v>41.84</v>
      </c>
      <c r="G3946">
        <v>44.477578576198901</v>
      </c>
      <c r="H3946">
        <v>54.684751760300102</v>
      </c>
      <c r="I3946">
        <v>153.11862399058899</v>
      </c>
      <c r="J3946">
        <v>20.202749207193701</v>
      </c>
      <c r="K3946">
        <v>28.069696158188101</v>
      </c>
      <c r="L3946">
        <v>22.711400836445101</v>
      </c>
      <c r="M3946">
        <v>96.926288591765399</v>
      </c>
      <c r="N3946">
        <v>2.3891190147439199</v>
      </c>
      <c r="O3946">
        <v>0</v>
      </c>
      <c r="P3946">
        <v>221.35176651305599</v>
      </c>
      <c r="Q3946">
        <v>0.111055414391285</v>
      </c>
    </row>
    <row r="3947" spans="1:17" hidden="1" x14ac:dyDescent="0.3">
      <c r="A3947" t="s">
        <v>8127</v>
      </c>
      <c r="B3947" t="s">
        <v>8128</v>
      </c>
      <c r="C3947" t="str">
        <f>IFERROR(VLOOKUP(Table1[[#This Row],[Ticker]],[1]!Table2[[Symbol]:[Industry]],2,FALSE),"-")</f>
        <v>-</v>
      </c>
      <c r="D3947" t="s">
        <v>359</v>
      </c>
      <c r="E3947">
        <v>24.6</v>
      </c>
      <c r="F3947">
        <v>82</v>
      </c>
      <c r="G3947">
        <v>72.114688592619203</v>
      </c>
      <c r="H3947">
        <v>10.2066694469937</v>
      </c>
      <c r="I3947">
        <v>-25.689059438995301</v>
      </c>
      <c r="J3947">
        <v>-5.4947460462019002</v>
      </c>
      <c r="K3947">
        <v>77.892333289394003</v>
      </c>
      <c r="L3947">
        <v>68.674030975874302</v>
      </c>
      <c r="M3947">
        <v>58.472298854225301</v>
      </c>
      <c r="N3947">
        <v>1.2188540843172</v>
      </c>
      <c r="O3947">
        <v>20.658536585365798</v>
      </c>
      <c r="P3947">
        <v>127.777777777777</v>
      </c>
      <c r="Q3947">
        <v>5.4675785391562003E-2</v>
      </c>
    </row>
    <row r="3948" spans="1:17" hidden="1" x14ac:dyDescent="0.3">
      <c r="A3948" t="s">
        <v>8129</v>
      </c>
      <c r="B3948" t="s">
        <v>8130</v>
      </c>
      <c r="C3948" t="str">
        <f>IFERROR(VLOOKUP(Table1[[#This Row],[Ticker]],[1]!Table2[[Symbol]:[Industry]],2,FALSE),"-")</f>
        <v>-</v>
      </c>
      <c r="D3948" t="s">
        <v>971</v>
      </c>
      <c r="E3948">
        <v>24.597719999999999</v>
      </c>
      <c r="F3948">
        <v>12.04</v>
      </c>
      <c r="G3948">
        <v>-41.908347890808599</v>
      </c>
      <c r="H3948">
        <v>16.4846699409804</v>
      </c>
      <c r="I3948">
        <v>-33.018614406022699</v>
      </c>
      <c r="J3948">
        <v>14.7941180859988</v>
      </c>
      <c r="K3948">
        <v>10.6648642632122</v>
      </c>
      <c r="L3948">
        <v>11.9176434681934</v>
      </c>
      <c r="M3948">
        <v>63.662611879823402</v>
      </c>
      <c r="N3948">
        <v>2.60528945271178</v>
      </c>
      <c r="O3948">
        <v>46.179401993355498</v>
      </c>
      <c r="P3948">
        <v>46.650426309378702</v>
      </c>
      <c r="Q3948">
        <v>-5.5029130925731001E-2</v>
      </c>
    </row>
    <row r="3949" spans="1:17" hidden="1" x14ac:dyDescent="0.3">
      <c r="A3949" t="s">
        <v>8131</v>
      </c>
      <c r="B3949" t="s">
        <v>8132</v>
      </c>
      <c r="C3949" t="str">
        <f>IFERROR(VLOOKUP(Table1[[#This Row],[Ticker]],[1]!Table2[[Symbol]:[Industry]],2,FALSE),"-")</f>
        <v>-</v>
      </c>
      <c r="D3949" t="s">
        <v>632</v>
      </c>
      <c r="E3949">
        <v>24.546376800000001</v>
      </c>
      <c r="F3949">
        <v>3.3</v>
      </c>
      <c r="G3949">
        <v>-5.3274528703419604</v>
      </c>
      <c r="H3949">
        <v>5.5926488356768198</v>
      </c>
      <c r="I3949">
        <v>-23.752156927085601</v>
      </c>
      <c r="J3949">
        <v>-6.3758989945425002</v>
      </c>
      <c r="K3949">
        <v>3.2092309260347198</v>
      </c>
      <c r="L3949">
        <v>3.14730196051321</v>
      </c>
      <c r="M3949">
        <v>49.629927574070301</v>
      </c>
      <c r="N3949">
        <v>1.2438065199572399</v>
      </c>
      <c r="O3949">
        <v>37.272727272727202</v>
      </c>
      <c r="P3949">
        <v>36.929460580912803</v>
      </c>
      <c r="Q3949">
        <v>5.0271983290904002E-2</v>
      </c>
    </row>
    <row r="3950" spans="1:17" hidden="1" x14ac:dyDescent="0.3">
      <c r="A3950" t="s">
        <v>8133</v>
      </c>
      <c r="B3950" t="s">
        <v>8134</v>
      </c>
      <c r="C3950" t="str">
        <f>IFERROR(VLOOKUP(Table1[[#This Row],[Ticker]],[1]!Table2[[Symbol]:[Industry]],2,FALSE),"-")</f>
        <v>-</v>
      </c>
      <c r="D3950" t="s">
        <v>528</v>
      </c>
      <c r="E3950">
        <v>24.515599999999999</v>
      </c>
      <c r="F3950">
        <v>18.350000000000001</v>
      </c>
      <c r="G3950">
        <v>19.940163610212501</v>
      </c>
      <c r="H3950">
        <v>7.4851092556495198</v>
      </c>
      <c r="I3950">
        <v>-15.0945610103568</v>
      </c>
      <c r="J3950">
        <v>0.68686874619133698</v>
      </c>
      <c r="K3950">
        <v>17.470059765679999</v>
      </c>
      <c r="L3950">
        <v>17.476327262740899</v>
      </c>
      <c r="M3950">
        <v>64.389966369067295</v>
      </c>
      <c r="N3950">
        <v>1.40947254493428</v>
      </c>
      <c r="O3950">
        <v>81.198910081743804</v>
      </c>
      <c r="P3950">
        <v>53.556485355648498</v>
      </c>
      <c r="Q3950">
        <v>1.3478899013910001E-2</v>
      </c>
    </row>
    <row r="3951" spans="1:17" hidden="1" x14ac:dyDescent="0.3">
      <c r="A3951" t="s">
        <v>8135</v>
      </c>
      <c r="B3951" t="s">
        <v>8136</v>
      </c>
      <c r="C3951" t="str">
        <f>IFERROR(VLOOKUP(Table1[[#This Row],[Ticker]],[1]!Table2[[Symbol]:[Industry]],2,FALSE),"-")</f>
        <v>-</v>
      </c>
      <c r="D3951" t="s">
        <v>7085</v>
      </c>
      <c r="E3951">
        <v>24.45795</v>
      </c>
      <c r="F3951">
        <v>100.65</v>
      </c>
      <c r="G3951">
        <v>10.9134760120963</v>
      </c>
      <c r="H3951">
        <v>19.661262184353401</v>
      </c>
      <c r="I3951">
        <v>23.129015525089699</v>
      </c>
      <c r="J3951">
        <v>16.562016957268298</v>
      </c>
      <c r="K3951">
        <v>82.801538095740099</v>
      </c>
      <c r="L3951">
        <v>83.279212695176199</v>
      </c>
      <c r="M3951">
        <v>67.882203974667902</v>
      </c>
      <c r="N3951">
        <v>2.2194584382871501</v>
      </c>
      <c r="O3951">
        <v>14.2573273720814</v>
      </c>
      <c r="P3951">
        <v>101.299999999999</v>
      </c>
      <c r="Q3951">
        <v>4.3699193630494002E-2</v>
      </c>
    </row>
    <row r="3952" spans="1:17" hidden="1" x14ac:dyDescent="0.3">
      <c r="A3952" t="s">
        <v>8137</v>
      </c>
      <c r="B3952" t="s">
        <v>8138</v>
      </c>
      <c r="C3952" t="str">
        <f>IFERROR(VLOOKUP(Table1[[#This Row],[Ticker]],[1]!Table2[[Symbol]:[Industry]],2,FALSE),"-")</f>
        <v>-</v>
      </c>
      <c r="D3952" t="s">
        <v>127</v>
      </c>
      <c r="E3952">
        <v>24.423317879999999</v>
      </c>
      <c r="F3952">
        <v>16.399999999999999</v>
      </c>
      <c r="G3952">
        <v>-5.5931859894901201</v>
      </c>
      <c r="H3952">
        <v>-1.87035303188851</v>
      </c>
      <c r="I3952">
        <v>-12.2495918825592</v>
      </c>
      <c r="J3952">
        <v>1.0670674632677399</v>
      </c>
      <c r="K3952">
        <v>20.078539679257499</v>
      </c>
      <c r="L3952">
        <v>20.567302919445201</v>
      </c>
      <c r="M3952">
        <v>33.686981725690302</v>
      </c>
      <c r="N3952">
        <v>1</v>
      </c>
      <c r="Q3952">
        <v>-3.2586267451102997E-2</v>
      </c>
    </row>
    <row r="3953" spans="1:17" hidden="1" x14ac:dyDescent="0.3">
      <c r="A3953" t="s">
        <v>8139</v>
      </c>
      <c r="B3953" t="s">
        <v>8140</v>
      </c>
      <c r="C3953" t="str">
        <f>IFERROR(VLOOKUP(Table1[[#This Row],[Ticker]],[1]!Table2[[Symbol]:[Industry]],2,FALSE),"-")</f>
        <v>-</v>
      </c>
      <c r="D3953" t="s">
        <v>226</v>
      </c>
      <c r="E3953">
        <v>24.389292999999999</v>
      </c>
      <c r="F3953">
        <v>33.82</v>
      </c>
      <c r="G3953">
        <v>404.42544587477698</v>
      </c>
      <c r="H3953">
        <v>47.299249197340401</v>
      </c>
      <c r="I3953">
        <v>203.669495674156</v>
      </c>
      <c r="J3953">
        <v>6.8980800471253101</v>
      </c>
      <c r="K3953">
        <v>23.057589662874602</v>
      </c>
      <c r="L3953">
        <v>14.1661639726168</v>
      </c>
      <c r="M3953">
        <v>99.999542968880405</v>
      </c>
      <c r="N3953">
        <v>1.35732266303487</v>
      </c>
      <c r="O3953">
        <v>0</v>
      </c>
      <c r="P3953">
        <v>466.499162479061</v>
      </c>
      <c r="Q3953">
        <v>0.15997493194755999</v>
      </c>
    </row>
    <row r="3954" spans="1:17" hidden="1" x14ac:dyDescent="0.3">
      <c r="A3954" t="s">
        <v>8141</v>
      </c>
      <c r="B3954" t="s">
        <v>8142</v>
      </c>
      <c r="C3954" t="str">
        <f>IFERROR(VLOOKUP(Table1[[#This Row],[Ticker]],[1]!Table2[[Symbol]:[Industry]],2,FALSE),"-")</f>
        <v>-</v>
      </c>
      <c r="D3954" t="s">
        <v>632</v>
      </c>
      <c r="E3954">
        <v>24.360035642</v>
      </c>
      <c r="F3954">
        <v>28.09</v>
      </c>
      <c r="G3954">
        <v>14.594245242865499</v>
      </c>
      <c r="H3954">
        <v>0.57453272662983601</v>
      </c>
      <c r="I3954">
        <v>-20.602583333342501</v>
      </c>
      <c r="J3954">
        <v>-4.1881863906438896</v>
      </c>
      <c r="K3954">
        <v>28.5079152901803</v>
      </c>
      <c r="L3954">
        <v>29.125170133111499</v>
      </c>
      <c r="M3954">
        <v>51.221353318750403</v>
      </c>
      <c r="N3954">
        <v>0.37018336856816803</v>
      </c>
      <c r="O3954">
        <v>47.917408330366598</v>
      </c>
      <c r="P3954">
        <v>95.749128919860595</v>
      </c>
      <c r="Q3954">
        <v>0.10693367066147701</v>
      </c>
    </row>
    <row r="3955" spans="1:17" hidden="1" x14ac:dyDescent="0.3">
      <c r="A3955" t="s">
        <v>8143</v>
      </c>
      <c r="B3955" t="s">
        <v>8144</v>
      </c>
      <c r="C3955" t="str">
        <f>IFERROR(VLOOKUP(Table1[[#This Row],[Ticker]],[1]!Table2[[Symbol]:[Industry]],2,FALSE),"-")</f>
        <v>-</v>
      </c>
      <c r="D3955" t="s">
        <v>412</v>
      </c>
      <c r="E3955">
        <v>24.359097599999998</v>
      </c>
      <c r="F3955">
        <v>37.26</v>
      </c>
      <c r="G3955">
        <v>34.8657306540061</v>
      </c>
      <c r="H3955">
        <v>19.830201578292801</v>
      </c>
      <c r="I3955">
        <v>106.346675058538</v>
      </c>
      <c r="J3955">
        <v>13.534243593566099</v>
      </c>
      <c r="K3955">
        <v>29.3936948982765</v>
      </c>
      <c r="L3955">
        <v>20.562528905287699</v>
      </c>
      <c r="M3955">
        <v>95.150369492306496</v>
      </c>
      <c r="N3955">
        <v>1.37740027617831</v>
      </c>
      <c r="O3955">
        <v>1.90552871712292</v>
      </c>
      <c r="P3955">
        <v>194.77848101265801</v>
      </c>
      <c r="Q3955">
        <v>0.19241399299969</v>
      </c>
    </row>
    <row r="3956" spans="1:17" hidden="1" x14ac:dyDescent="0.3">
      <c r="A3956" t="s">
        <v>8145</v>
      </c>
      <c r="B3956" t="s">
        <v>8146</v>
      </c>
      <c r="C3956" t="str">
        <f>IFERROR(VLOOKUP(Table1[[#This Row],[Ticker]],[1]!Table2[[Symbol]:[Industry]],2,FALSE),"-")</f>
        <v>-</v>
      </c>
      <c r="E3956">
        <v>24.313300000000002</v>
      </c>
      <c r="F3956">
        <v>78.430000000000007</v>
      </c>
      <c r="G3956">
        <v>207.477578576198</v>
      </c>
      <c r="H3956">
        <v>-8.7840841359928508</v>
      </c>
      <c r="I3956">
        <v>95.889481542834602</v>
      </c>
      <c r="J3956">
        <v>13.0707064069019</v>
      </c>
      <c r="K3956">
        <v>80.968249644101405</v>
      </c>
      <c r="L3956">
        <v>63.156941094144102</v>
      </c>
      <c r="M3956">
        <v>55.654256301509697</v>
      </c>
      <c r="N3956">
        <v>1.0243534133808201</v>
      </c>
      <c r="O3956">
        <v>29.631518551574601</v>
      </c>
      <c r="P3956">
        <v>237.333333333333</v>
      </c>
      <c r="Q3956">
        <v>9.0312793094862995E-2</v>
      </c>
    </row>
    <row r="3957" spans="1:17" hidden="1" x14ac:dyDescent="0.3">
      <c r="A3957" t="s">
        <v>8147</v>
      </c>
      <c r="B3957" t="s">
        <v>8148</v>
      </c>
      <c r="C3957" t="str">
        <f>IFERROR(VLOOKUP(Table1[[#This Row],[Ticker]],[1]!Table2[[Symbol]:[Industry]],2,FALSE),"-")</f>
        <v>-</v>
      </c>
      <c r="D3957" t="s">
        <v>740</v>
      </c>
      <c r="E3957">
        <v>24.31</v>
      </c>
      <c r="F3957">
        <v>22.1</v>
      </c>
      <c r="G3957">
        <v>-38.230547460285301</v>
      </c>
      <c r="H3957">
        <v>-0.73646508837380298</v>
      </c>
      <c r="I3957">
        <v>6.7585154703791899</v>
      </c>
      <c r="J3957">
        <v>-1.29115323183063</v>
      </c>
      <c r="K3957">
        <v>21.737518601615498</v>
      </c>
      <c r="L3957">
        <v>21.336534952801902</v>
      </c>
      <c r="M3957">
        <v>99.991342128637498</v>
      </c>
      <c r="N3957">
        <v>0</v>
      </c>
      <c r="O3957">
        <v>22.171945701357402</v>
      </c>
      <c r="P3957">
        <v>35.582822085889497</v>
      </c>
    </row>
    <row r="3958" spans="1:17" hidden="1" x14ac:dyDescent="0.3">
      <c r="A3958" t="s">
        <v>8149</v>
      </c>
      <c r="B3958" t="s">
        <v>8150</v>
      </c>
      <c r="C3958" t="str">
        <f>IFERROR(VLOOKUP(Table1[[#This Row],[Ticker]],[1]!Table2[[Symbol]:[Industry]],2,FALSE),"-")</f>
        <v>-</v>
      </c>
      <c r="D3958" t="s">
        <v>54</v>
      </c>
      <c r="E3958">
        <v>24.254999999999999</v>
      </c>
      <c r="F3958">
        <v>990</v>
      </c>
      <c r="G3958">
        <v>-19.500164521932</v>
      </c>
      <c r="H3958">
        <v>4.7060740531748104</v>
      </c>
      <c r="I3958">
        <v>-7.2584048475316498</v>
      </c>
      <c r="J3958">
        <v>-1.29115323183063</v>
      </c>
      <c r="K3958">
        <v>955.62055290903095</v>
      </c>
      <c r="L3958">
        <v>911.02128627030197</v>
      </c>
      <c r="M3958">
        <v>100</v>
      </c>
      <c r="N3958">
        <v>0</v>
      </c>
      <c r="O3958">
        <v>2.5656565656565702</v>
      </c>
      <c r="P3958">
        <v>10.3555902352023</v>
      </c>
    </row>
    <row r="3959" spans="1:17" hidden="1" x14ac:dyDescent="0.3">
      <c r="A3959" t="s">
        <v>8151</v>
      </c>
      <c r="B3959" t="s">
        <v>8152</v>
      </c>
      <c r="C3959" t="str">
        <f>IFERROR(VLOOKUP(Table1[[#This Row],[Ticker]],[1]!Table2[[Symbol]:[Industry]],2,FALSE),"-")</f>
        <v>-</v>
      </c>
      <c r="E3959">
        <v>24.173856000000001</v>
      </c>
      <c r="F3959">
        <v>22.4</v>
      </c>
      <c r="G3959">
        <v>18.685359301220998</v>
      </c>
      <c r="H3959">
        <v>-2.1578314340867699</v>
      </c>
      <c r="I3959">
        <v>-9.7597675184920494</v>
      </c>
      <c r="J3959">
        <v>-2.8929838954461999</v>
      </c>
      <c r="K3959">
        <v>22.298307666978701</v>
      </c>
      <c r="L3959">
        <v>21.783091507041899</v>
      </c>
      <c r="M3959">
        <v>58.237232003469998</v>
      </c>
      <c r="N3959">
        <v>0.90266857217097496</v>
      </c>
      <c r="O3959">
        <v>38.303571428571402</v>
      </c>
      <c r="P3959">
        <v>55.447605829285202</v>
      </c>
      <c r="Q3959">
        <v>1.9614469382743999E-2</v>
      </c>
    </row>
    <row r="3960" spans="1:17" hidden="1" x14ac:dyDescent="0.3">
      <c r="A3960" t="s">
        <v>8153</v>
      </c>
      <c r="B3960" t="s">
        <v>8154</v>
      </c>
      <c r="C3960" t="str">
        <f>IFERROR(VLOOKUP(Table1[[#This Row],[Ticker]],[1]!Table2[[Symbol]:[Industry]],2,FALSE),"-")</f>
        <v>-</v>
      </c>
      <c r="D3960" t="s">
        <v>46</v>
      </c>
      <c r="E3960">
        <v>24.154396409</v>
      </c>
      <c r="F3960">
        <v>1.43</v>
      </c>
      <c r="G3960">
        <v>-52.558457459837101</v>
      </c>
      <c r="H3960">
        <v>-0.73646508837380298</v>
      </c>
      <c r="I3960">
        <v>-39.367610655746901</v>
      </c>
      <c r="J3960">
        <v>-4.0122416672047896</v>
      </c>
      <c r="K3960">
        <v>1.4705643077403101</v>
      </c>
      <c r="L3960">
        <v>1.80491008086868</v>
      </c>
      <c r="M3960">
        <v>53.416965099875497</v>
      </c>
      <c r="N3960">
        <v>0.43969935764284901</v>
      </c>
      <c r="O3960">
        <v>151.74825174825099</v>
      </c>
      <c r="P3960">
        <v>10.852713178294501</v>
      </c>
      <c r="Q3960">
        <v>4.7230075297447001E-2</v>
      </c>
    </row>
    <row r="3961" spans="1:17" hidden="1" x14ac:dyDescent="0.3">
      <c r="A3961" t="s">
        <v>8155</v>
      </c>
      <c r="B3961" t="s">
        <v>8156</v>
      </c>
      <c r="C3961" t="str">
        <f>IFERROR(VLOOKUP(Table1[[#This Row],[Ticker]],[1]!Table2[[Symbol]:[Industry]],2,FALSE),"-")</f>
        <v>-</v>
      </c>
      <c r="E3961">
        <v>24.044374999999999</v>
      </c>
      <c r="F3961">
        <v>5.27</v>
      </c>
      <c r="G3961">
        <v>-7.8650140163936797</v>
      </c>
      <c r="H3961">
        <v>-19.385510609665999</v>
      </c>
      <c r="I3961">
        <v>-43.812055100191401</v>
      </c>
      <c r="J3961">
        <v>-6.5902985309759297</v>
      </c>
      <c r="K3961">
        <v>6.3421032416315501</v>
      </c>
      <c r="L3961">
        <v>5.27343941226155</v>
      </c>
      <c r="M3961">
        <v>19.123947873127499</v>
      </c>
      <c r="N3961">
        <v>0.52813691442376598</v>
      </c>
      <c r="O3961">
        <v>66.223908918405996</v>
      </c>
      <c r="P3961">
        <v>21.990740740740701</v>
      </c>
    </row>
    <row r="3962" spans="1:17" hidden="1" x14ac:dyDescent="0.3">
      <c r="A3962" t="s">
        <v>8157</v>
      </c>
      <c r="B3962" t="s">
        <v>8158</v>
      </c>
      <c r="C3962" t="str">
        <f>IFERROR(VLOOKUP(Table1[[#This Row],[Ticker]],[1]!Table2[[Symbol]:[Industry]],2,FALSE),"-")</f>
        <v>-</v>
      </c>
      <c r="D3962" t="s">
        <v>5878</v>
      </c>
      <c r="E3962">
        <v>24.03</v>
      </c>
      <c r="F3962">
        <v>40.049999999999997</v>
      </c>
      <c r="G3962">
        <v>-27.687387410195601</v>
      </c>
      <c r="H3962">
        <v>-8.1176351066553298</v>
      </c>
      <c r="I3962">
        <v>-23.878588699659101</v>
      </c>
      <c r="J3962">
        <v>1.94369139374247</v>
      </c>
      <c r="K3962">
        <v>41.357416807186901</v>
      </c>
      <c r="L3962">
        <v>43.465761867557802</v>
      </c>
      <c r="M3962">
        <v>52.184748947743003</v>
      </c>
      <c r="N3962">
        <v>1.8011590944139599</v>
      </c>
      <c r="O3962">
        <v>60.774032459425698</v>
      </c>
      <c r="P3962">
        <v>18.983957219251302</v>
      </c>
      <c r="Q3962">
        <v>4.7036782508010001E-2</v>
      </c>
    </row>
    <row r="3963" spans="1:17" hidden="1" x14ac:dyDescent="0.3">
      <c r="A3963" t="s">
        <v>8159</v>
      </c>
      <c r="B3963" t="s">
        <v>8160</v>
      </c>
      <c r="C3963" t="str">
        <f>IFERROR(VLOOKUP(Table1[[#This Row],[Ticker]],[1]!Table2[[Symbol]:[Industry]],2,FALSE),"-")</f>
        <v>-</v>
      </c>
      <c r="D3963" t="s">
        <v>1092</v>
      </c>
      <c r="E3963">
        <v>23.939589080000001</v>
      </c>
      <c r="F3963">
        <v>5.83</v>
      </c>
      <c r="G3963">
        <v>-96.446012636790499</v>
      </c>
      <c r="H3963">
        <v>-28.761156446398399</v>
      </c>
      <c r="I3963">
        <v>-84.192386531867498</v>
      </c>
      <c r="J3963">
        <v>-9.7683902804962504</v>
      </c>
      <c r="K3963">
        <v>8.9021971047296802</v>
      </c>
      <c r="L3963">
        <v>15.2553379758616</v>
      </c>
      <c r="M3963">
        <v>25.817862154523901</v>
      </c>
      <c r="N3963">
        <v>1.14471442314265</v>
      </c>
      <c r="O3963">
        <v>335.67753001715198</v>
      </c>
      <c r="P3963">
        <v>5.6159420289855202</v>
      </c>
      <c r="Q3963">
        <v>5.2988370126472999E-2</v>
      </c>
    </row>
    <row r="3964" spans="1:17" hidden="1" x14ac:dyDescent="0.3">
      <c r="A3964" t="s">
        <v>8161</v>
      </c>
      <c r="B3964" t="s">
        <v>8162</v>
      </c>
      <c r="C3964" t="str">
        <f>IFERROR(VLOOKUP(Table1[[#This Row],[Ticker]],[1]!Table2[[Symbol]:[Industry]],2,FALSE),"-")</f>
        <v>-</v>
      </c>
      <c r="D3964" t="s">
        <v>561</v>
      </c>
      <c r="E3964">
        <v>23.850999999999999</v>
      </c>
      <c r="F3964">
        <v>51.85</v>
      </c>
      <c r="G3964">
        <v>-54.140217373956801</v>
      </c>
      <c r="H3964">
        <v>-3.3728620125773801</v>
      </c>
      <c r="I3964">
        <v>-19.612972714394399</v>
      </c>
      <c r="J3964">
        <v>4.8565513589877201</v>
      </c>
      <c r="K3964">
        <v>53.852241809494899</v>
      </c>
      <c r="L3964">
        <v>55.800992690470302</v>
      </c>
      <c r="M3964">
        <v>45.921391910954497</v>
      </c>
      <c r="N3964">
        <v>0.59466716858021196</v>
      </c>
      <c r="O3964">
        <v>41.272902603664399</v>
      </c>
      <c r="P3964">
        <v>17.360796740606599</v>
      </c>
      <c r="Q3964">
        <v>-5.5969987307490001E-3</v>
      </c>
    </row>
    <row r="3965" spans="1:17" hidden="1" x14ac:dyDescent="0.3">
      <c r="A3965" t="s">
        <v>8163</v>
      </c>
      <c r="B3965" t="s">
        <v>8164</v>
      </c>
      <c r="C3965" t="str">
        <f>IFERROR(VLOOKUP(Table1[[#This Row],[Ticker]],[1]!Table2[[Symbol]:[Industry]],2,FALSE),"-")</f>
        <v>-</v>
      </c>
      <c r="D3965" t="s">
        <v>139</v>
      </c>
      <c r="E3965">
        <v>23.836787999999999</v>
      </c>
      <c r="F3965">
        <v>91.8</v>
      </c>
      <c r="G3965">
        <v>-58.527083428463001</v>
      </c>
      <c r="H3965">
        <v>-0.73646508837380298</v>
      </c>
      <c r="I3965">
        <v>-36.200943989080201</v>
      </c>
      <c r="J3965">
        <v>-1.29115323183063</v>
      </c>
      <c r="K3965">
        <v>96.949218692602003</v>
      </c>
      <c r="L3965">
        <v>112.637978154511</v>
      </c>
      <c r="M3965">
        <v>2.8531620086240999</v>
      </c>
      <c r="N3965">
        <v>0</v>
      </c>
      <c r="O3965">
        <v>46.405228758169898</v>
      </c>
      <c r="P3965">
        <v>0</v>
      </c>
    </row>
    <row r="3966" spans="1:17" hidden="1" x14ac:dyDescent="0.3">
      <c r="A3966" t="s">
        <v>8165</v>
      </c>
      <c r="B3966" t="s">
        <v>8166</v>
      </c>
      <c r="C3966" t="str">
        <f>IFERROR(VLOOKUP(Table1[[#This Row],[Ticker]],[1]!Table2[[Symbol]:[Industry]],2,FALSE),"-")</f>
        <v>-</v>
      </c>
      <c r="D3966" t="s">
        <v>412</v>
      </c>
      <c r="E3966">
        <v>23.802510000000002</v>
      </c>
      <c r="F3966">
        <v>47.51</v>
      </c>
      <c r="G3966">
        <v>232.26314768188999</v>
      </c>
      <c r="H3966">
        <v>-0.73646508837380298</v>
      </c>
      <c r="I3966">
        <v>-12.7009439890802</v>
      </c>
      <c r="J3966">
        <v>-1.29115323183063</v>
      </c>
      <c r="K3966">
        <v>47.493136645499199</v>
      </c>
      <c r="L3966">
        <v>44.156717084543097</v>
      </c>
      <c r="M3966">
        <v>100</v>
      </c>
      <c r="O3966">
        <v>0</v>
      </c>
      <c r="P3966">
        <v>262.118902439024</v>
      </c>
    </row>
    <row r="3967" spans="1:17" hidden="1" x14ac:dyDescent="0.3">
      <c r="A3967" t="s">
        <v>8167</v>
      </c>
      <c r="B3967" t="s">
        <v>8168</v>
      </c>
      <c r="C3967" t="str">
        <f>IFERROR(VLOOKUP(Table1[[#This Row],[Ticker]],[1]!Table2[[Symbol]:[Industry]],2,FALSE),"-")</f>
        <v>-</v>
      </c>
      <c r="D3967" t="s">
        <v>528</v>
      </c>
      <c r="E3967">
        <v>23.793455999999999</v>
      </c>
      <c r="F3967">
        <v>40</v>
      </c>
      <c r="G3967">
        <v>96.005340669178395</v>
      </c>
      <c r="H3967">
        <v>-15.953856392721599</v>
      </c>
      <c r="I3967">
        <v>-62.794518536803203</v>
      </c>
      <c r="J3967">
        <v>5.6167415050114702</v>
      </c>
      <c r="K3967">
        <v>41.796410335323003</v>
      </c>
      <c r="L3967">
        <v>42.609060911807703</v>
      </c>
      <c r="M3967">
        <v>65.019590805518902</v>
      </c>
      <c r="N3967">
        <v>1.3839434631168199</v>
      </c>
      <c r="O3967">
        <v>123.22499999999999</v>
      </c>
      <c r="P3967">
        <v>131.08030040438999</v>
      </c>
      <c r="Q3967">
        <v>8.4670376345389001E-2</v>
      </c>
    </row>
    <row r="3968" spans="1:17" hidden="1" x14ac:dyDescent="0.3">
      <c r="A3968" t="s">
        <v>8169</v>
      </c>
      <c r="B3968" t="s">
        <v>8170</v>
      </c>
      <c r="C3968" t="str">
        <f>IFERROR(VLOOKUP(Table1[[#This Row],[Ticker]],[1]!Table2[[Symbol]:[Industry]],2,FALSE),"-")</f>
        <v>-</v>
      </c>
      <c r="D3968" t="s">
        <v>2262</v>
      </c>
      <c r="E3968">
        <v>23.788405614999999</v>
      </c>
      <c r="F3968">
        <v>12.61</v>
      </c>
      <c r="G3968">
        <v>-61.508871288299702</v>
      </c>
      <c r="H3968">
        <v>-8.4761911157710497</v>
      </c>
      <c r="I3968">
        <v>-1.10802363509798</v>
      </c>
      <c r="J3968">
        <v>-0.76876517212914297</v>
      </c>
      <c r="K3968">
        <v>14.242090570696501</v>
      </c>
      <c r="L3968">
        <v>14.5318262922721</v>
      </c>
      <c r="M3968">
        <v>28.660854620069799</v>
      </c>
      <c r="N3968">
        <v>0.257392996108949</v>
      </c>
      <c r="O3968">
        <v>46.708961141950802</v>
      </c>
      <c r="P3968">
        <v>16.759259259259199</v>
      </c>
      <c r="Q3968">
        <v>-6.7672001435493997E-2</v>
      </c>
    </row>
    <row r="3969" spans="1:17" hidden="1" x14ac:dyDescent="0.3">
      <c r="A3969" t="s">
        <v>8171</v>
      </c>
      <c r="B3969" t="s">
        <v>8172</v>
      </c>
      <c r="C3969" t="str">
        <f>IFERROR(VLOOKUP(Table1[[#This Row],[Ticker]],[1]!Table2[[Symbol]:[Industry]],2,FALSE),"-")</f>
        <v>-</v>
      </c>
      <c r="D3969" t="s">
        <v>300</v>
      </c>
      <c r="E3969">
        <v>23.749980000000001</v>
      </c>
      <c r="F3969">
        <v>27.7</v>
      </c>
      <c r="G3969">
        <v>-77.836975414411398</v>
      </c>
      <c r="H3969">
        <v>-2.6833677432410599</v>
      </c>
      <c r="I3969">
        <v>-38.834277322413598</v>
      </c>
      <c r="J3969">
        <v>-5.7739118525202899</v>
      </c>
      <c r="K3969">
        <v>30.189665518635501</v>
      </c>
      <c r="M3969">
        <v>36.442202765102699</v>
      </c>
      <c r="N3969">
        <v>0.84</v>
      </c>
      <c r="O3969">
        <v>111.37184115523399</v>
      </c>
      <c r="P3969">
        <v>13.061224489795899</v>
      </c>
    </row>
    <row r="3970" spans="1:17" hidden="1" x14ac:dyDescent="0.3">
      <c r="A3970" t="s">
        <v>8173</v>
      </c>
      <c r="B3970" t="s">
        <v>8174</v>
      </c>
      <c r="C3970" t="str">
        <f>IFERROR(VLOOKUP(Table1[[#This Row],[Ticker]],[1]!Table2[[Symbol]:[Industry]],2,FALSE),"-")</f>
        <v>-</v>
      </c>
      <c r="D3970" t="s">
        <v>740</v>
      </c>
      <c r="E3970">
        <v>23.740182999999998</v>
      </c>
      <c r="F3970">
        <v>9.5299999999999994</v>
      </c>
      <c r="G3970">
        <v>110.800810899431</v>
      </c>
      <c r="H3970">
        <v>39.739725387816598</v>
      </c>
      <c r="I3970">
        <v>46.397553506746</v>
      </c>
      <c r="J3970">
        <v>-1.7871849778623901</v>
      </c>
      <c r="K3970">
        <v>9.0698357617872691</v>
      </c>
      <c r="L3970">
        <v>6.9223865227913404</v>
      </c>
      <c r="M3970">
        <v>35.868872981110002</v>
      </c>
      <c r="N3970">
        <v>0.81180973209403995</v>
      </c>
      <c r="O3970">
        <v>55.0891920251836</v>
      </c>
      <c r="P3970">
        <v>155.49597855227799</v>
      </c>
      <c r="Q3970">
        <v>-9.6278588006570003E-3</v>
      </c>
    </row>
    <row r="3971" spans="1:17" hidden="1" x14ac:dyDescent="0.3">
      <c r="A3971" t="s">
        <v>8175</v>
      </c>
      <c r="B3971" t="s">
        <v>8176</v>
      </c>
      <c r="C3971" t="str">
        <f>IFERROR(VLOOKUP(Table1[[#This Row],[Ticker]],[1]!Table2[[Symbol]:[Industry]],2,FALSE),"-")</f>
        <v>-</v>
      </c>
      <c r="D3971" t="s">
        <v>51</v>
      </c>
      <c r="E3971">
        <v>23.720980036</v>
      </c>
      <c r="F3971">
        <v>9.49</v>
      </c>
      <c r="G3971">
        <v>-90.214986168997399</v>
      </c>
      <c r="H3971">
        <v>-55.680031679795903</v>
      </c>
      <c r="I3971">
        <v>-71.901287927171396</v>
      </c>
      <c r="J3971">
        <v>-19.7552055194123</v>
      </c>
      <c r="K3971">
        <v>18.5371554818514</v>
      </c>
      <c r="L3971">
        <v>21.253629339284199</v>
      </c>
      <c r="M3971">
        <v>4.5952368247471203</v>
      </c>
      <c r="N3971">
        <v>1.1490125673249501</v>
      </c>
      <c r="O3971">
        <v>183.98314014752299</v>
      </c>
      <c r="P3971">
        <v>0</v>
      </c>
      <c r="Q3971">
        <v>2.2694485040797002E-2</v>
      </c>
    </row>
    <row r="3972" spans="1:17" hidden="1" x14ac:dyDescent="0.3">
      <c r="A3972" t="s">
        <v>8177</v>
      </c>
      <c r="B3972" t="s">
        <v>8178</v>
      </c>
      <c r="C3972" t="str">
        <f>IFERROR(VLOOKUP(Table1[[#This Row],[Ticker]],[1]!Table2[[Symbol]:[Industry]],2,FALSE),"-")</f>
        <v>-</v>
      </c>
      <c r="D3972" t="s">
        <v>54</v>
      </c>
      <c r="E3972">
        <v>23.7056875</v>
      </c>
      <c r="F3972">
        <v>2.0499999999999998</v>
      </c>
      <c r="G3972">
        <v>-17.2183921197717</v>
      </c>
      <c r="H3972">
        <v>-2.1718717869383801</v>
      </c>
      <c r="I3972">
        <v>-33.550364838501103</v>
      </c>
      <c r="J3972">
        <v>0.18667928048464499</v>
      </c>
      <c r="K3972">
        <v>2.07137403047262</v>
      </c>
      <c r="L3972">
        <v>2.1016594608781398</v>
      </c>
      <c r="M3972">
        <v>42.277059235838003</v>
      </c>
      <c r="N3972">
        <v>0.57834339879439101</v>
      </c>
      <c r="O3972">
        <v>56.097560975609703</v>
      </c>
      <c r="P3972">
        <v>34.868421052631497</v>
      </c>
      <c r="Q3972">
        <v>5.3046611197069E-2</v>
      </c>
    </row>
    <row r="3973" spans="1:17" hidden="1" x14ac:dyDescent="0.3">
      <c r="A3973" t="s">
        <v>8179</v>
      </c>
      <c r="B3973" t="s">
        <v>8180</v>
      </c>
      <c r="C3973" t="str">
        <f>IFERROR(VLOOKUP(Table1[[#This Row],[Ticker]],[1]!Table2[[Symbol]:[Industry]],2,FALSE),"-")</f>
        <v>-</v>
      </c>
      <c r="D3973" t="s">
        <v>193</v>
      </c>
      <c r="E3973">
        <v>23.647418099999999</v>
      </c>
      <c r="F3973">
        <v>14.31</v>
      </c>
      <c r="G3973">
        <v>45.942771041391303</v>
      </c>
      <c r="H3973">
        <v>7.1066721665281598</v>
      </c>
      <c r="I3973">
        <v>18.583459680644399</v>
      </c>
      <c r="J3973">
        <v>7.8691521116808198</v>
      </c>
      <c r="K3973">
        <v>13.153163563960399</v>
      </c>
      <c r="L3973">
        <v>11.440645627469401</v>
      </c>
      <c r="M3973">
        <v>67.519782063314594</v>
      </c>
      <c r="N3973">
        <v>0.32549920116360898</v>
      </c>
      <c r="O3973">
        <v>25.786163522012501</v>
      </c>
      <c r="P3973">
        <v>97.379310344827502</v>
      </c>
      <c r="Q3973">
        <v>6.5408371603662002E-2</v>
      </c>
    </row>
    <row r="3974" spans="1:17" hidden="1" x14ac:dyDescent="0.3">
      <c r="A3974" t="s">
        <v>8181</v>
      </c>
      <c r="B3974" t="s">
        <v>8182</v>
      </c>
      <c r="C3974" t="str">
        <f>IFERROR(VLOOKUP(Table1[[#This Row],[Ticker]],[1]!Table2[[Symbol]:[Industry]],2,FALSE),"-")</f>
        <v>-</v>
      </c>
      <c r="D3974" t="s">
        <v>412</v>
      </c>
      <c r="E3974">
        <v>23.635358</v>
      </c>
      <c r="F3974">
        <v>76.28</v>
      </c>
      <c r="G3974">
        <v>14.0687735447523</v>
      </c>
      <c r="H3974">
        <v>79.852828658814602</v>
      </c>
      <c r="I3974">
        <v>40.4409953805242</v>
      </c>
      <c r="J3974">
        <v>1.7504278769989301</v>
      </c>
      <c r="K3974">
        <v>58.181550872263998</v>
      </c>
      <c r="L3974">
        <v>53.131441806431198</v>
      </c>
      <c r="M3974">
        <v>60.557907193669401</v>
      </c>
      <c r="N3974">
        <v>3.1283660292085398</v>
      </c>
      <c r="O3974">
        <v>16.308337703198699</v>
      </c>
      <c r="P3974">
        <v>88.345679012345599</v>
      </c>
      <c r="Q3974">
        <v>0.13996641971198401</v>
      </c>
    </row>
    <row r="3975" spans="1:17" hidden="1" x14ac:dyDescent="0.3">
      <c r="A3975" t="s">
        <v>8183</v>
      </c>
      <c r="B3975" t="s">
        <v>8184</v>
      </c>
      <c r="C3975" t="str">
        <f>IFERROR(VLOOKUP(Table1[[#This Row],[Ticker]],[1]!Table2[[Symbol]:[Industry]],2,FALSE),"-")</f>
        <v>-</v>
      </c>
      <c r="D3975" t="s">
        <v>186</v>
      </c>
      <c r="E3975">
        <v>23.575880000000002</v>
      </c>
      <c r="F3975">
        <v>48.56</v>
      </c>
      <c r="G3975">
        <v>-1.88741702626369</v>
      </c>
      <c r="H3975">
        <v>-3.6253973546240399</v>
      </c>
      <c r="I3975">
        <v>-0.785756157782737</v>
      </c>
      <c r="J3975">
        <v>2.1392001985227802</v>
      </c>
      <c r="K3975">
        <v>47.009251098886502</v>
      </c>
      <c r="L3975">
        <v>43.123196772873001</v>
      </c>
      <c r="M3975">
        <v>45.967209046073002</v>
      </c>
      <c r="N3975">
        <v>0.182099601709451</v>
      </c>
      <c r="O3975">
        <v>31.589785831960398</v>
      </c>
      <c r="P3975">
        <v>43.244837758112098</v>
      </c>
      <c r="Q3975">
        <v>5.0245732323921002E-2</v>
      </c>
    </row>
    <row r="3976" spans="1:17" hidden="1" x14ac:dyDescent="0.3">
      <c r="A3976" t="s">
        <v>8185</v>
      </c>
      <c r="B3976" t="s">
        <v>8186</v>
      </c>
      <c r="C3976" t="str">
        <f>IFERROR(VLOOKUP(Table1[[#This Row],[Ticker]],[1]!Table2[[Symbol]:[Industry]],2,FALSE),"-")</f>
        <v>-</v>
      </c>
      <c r="D3976" t="s">
        <v>306</v>
      </c>
      <c r="E3976">
        <v>23.563024609999999</v>
      </c>
      <c r="F3976">
        <v>27.55</v>
      </c>
      <c r="G3976">
        <v>-51.141469042848598</v>
      </c>
      <c r="H3976">
        <v>1.3888145536843599</v>
      </c>
      <c r="I3976">
        <v>-16.473210842031701</v>
      </c>
      <c r="J3976">
        <v>-0.96148290216030796</v>
      </c>
      <c r="K3976">
        <v>27.225069143624001</v>
      </c>
      <c r="L3976">
        <v>29.7471626588598</v>
      </c>
      <c r="M3976">
        <v>52.6632784958923</v>
      </c>
      <c r="N3976">
        <v>0.70127036471637905</v>
      </c>
      <c r="O3976">
        <v>43.738656987295798</v>
      </c>
      <c r="P3976">
        <v>18.8524590163934</v>
      </c>
      <c r="Q3976">
        <v>3.2175286177699999E-4</v>
      </c>
    </row>
    <row r="3977" spans="1:17" hidden="1" x14ac:dyDescent="0.3">
      <c r="A3977" t="s">
        <v>8187</v>
      </c>
      <c r="B3977" t="s">
        <v>8188</v>
      </c>
      <c r="C3977" t="str">
        <f>IFERROR(VLOOKUP(Table1[[#This Row],[Ticker]],[1]!Table2[[Symbol]:[Industry]],2,FALSE),"-")</f>
        <v>-</v>
      </c>
      <c r="D3977" t="s">
        <v>54</v>
      </c>
      <c r="E3977">
        <v>23.382411154</v>
      </c>
      <c r="F3977">
        <v>8.6199999999999992</v>
      </c>
      <c r="G3977">
        <v>109.58868968730999</v>
      </c>
      <c r="H3977">
        <v>7.2842334885990097</v>
      </c>
      <c r="I3977">
        <v>-29.011623600730701</v>
      </c>
      <c r="J3977">
        <v>4.5390115336953398</v>
      </c>
      <c r="K3977">
        <v>8.0536915105172309</v>
      </c>
      <c r="L3977">
        <v>7.4478105342984398</v>
      </c>
      <c r="M3977">
        <v>69.537207991853705</v>
      </c>
      <c r="N3977">
        <v>1.7336266485774801</v>
      </c>
      <c r="O3977">
        <v>35.730858468677397</v>
      </c>
      <c r="Q3977">
        <v>0.117539819680271</v>
      </c>
    </row>
    <row r="3978" spans="1:17" hidden="1" x14ac:dyDescent="0.3">
      <c r="A3978" t="s">
        <v>8189</v>
      </c>
      <c r="B3978" t="s">
        <v>8190</v>
      </c>
      <c r="C3978" t="str">
        <f>IFERROR(VLOOKUP(Table1[[#This Row],[Ticker]],[1]!Table2[[Symbol]:[Industry]],2,FALSE),"-")</f>
        <v>-</v>
      </c>
      <c r="D3978" t="s">
        <v>21</v>
      </c>
      <c r="E3978">
        <v>23.358917208000001</v>
      </c>
      <c r="F3978">
        <v>15.18</v>
      </c>
      <c r="G3978">
        <v>-18.238107698310799</v>
      </c>
      <c r="H3978">
        <v>2.1393519050902401</v>
      </c>
      <c r="I3978">
        <v>-3.7275053674004401</v>
      </c>
      <c r="J3978">
        <v>-11.7575923672117</v>
      </c>
      <c r="K3978">
        <v>14.815398603240901</v>
      </c>
      <c r="L3978">
        <v>14.4731400760983</v>
      </c>
      <c r="M3978">
        <v>43.754875789821199</v>
      </c>
      <c r="N3978">
        <v>1.7079418986208901</v>
      </c>
      <c r="O3978">
        <v>34.914361001317502</v>
      </c>
      <c r="P3978">
        <v>64.108108108108098</v>
      </c>
      <c r="Q3978">
        <v>3.3799533141347003E-2</v>
      </c>
    </row>
    <row r="3979" spans="1:17" hidden="1" x14ac:dyDescent="0.3">
      <c r="A3979" t="s">
        <v>8191</v>
      </c>
      <c r="B3979" t="s">
        <v>8192</v>
      </c>
      <c r="C3979" t="str">
        <f>IFERROR(VLOOKUP(Table1[[#This Row],[Ticker]],[1]!Table2[[Symbol]:[Industry]],2,FALSE),"-")</f>
        <v>-</v>
      </c>
      <c r="D3979" t="s">
        <v>5739</v>
      </c>
      <c r="E3979">
        <v>23.357782400000001</v>
      </c>
      <c r="F3979">
        <v>34</v>
      </c>
      <c r="G3979">
        <v>-57.898082799462401</v>
      </c>
      <c r="H3979">
        <v>-13.4637378156465</v>
      </c>
      <c r="I3979">
        <v>-40.743272031408303</v>
      </c>
      <c r="J3979">
        <v>-5.3745589659748703</v>
      </c>
      <c r="K3979">
        <v>40.945894117647001</v>
      </c>
      <c r="M3979">
        <v>41.591666092568701</v>
      </c>
      <c r="O3979">
        <v>77.323529411764696</v>
      </c>
      <c r="P3979">
        <v>4.6153846153846203</v>
      </c>
    </row>
    <row r="3980" spans="1:17" hidden="1" x14ac:dyDescent="0.3">
      <c r="A3980" t="s">
        <v>8193</v>
      </c>
      <c r="B3980" t="s">
        <v>8194</v>
      </c>
      <c r="C3980" t="str">
        <f>IFERROR(VLOOKUP(Table1[[#This Row],[Ticker]],[1]!Table2[[Symbol]:[Industry]],2,FALSE),"-")</f>
        <v>-</v>
      </c>
      <c r="D3980" t="s">
        <v>743</v>
      </c>
      <c r="E3980">
        <v>23.31605892</v>
      </c>
      <c r="F3980">
        <v>84.17</v>
      </c>
      <c r="G3980">
        <v>-13.663043547857701</v>
      </c>
      <c r="H3980">
        <v>3.3792190050633399</v>
      </c>
      <c r="I3980">
        <v>9.9958490138351799</v>
      </c>
      <c r="J3980">
        <v>0.81793767726026401</v>
      </c>
      <c r="K3980">
        <v>83.348419958859907</v>
      </c>
      <c r="L3980">
        <v>79.030007468221498</v>
      </c>
      <c r="M3980">
        <v>58.062255720738897</v>
      </c>
      <c r="N3980">
        <v>0.82346150245226402</v>
      </c>
      <c r="O3980">
        <v>10.5500772246643</v>
      </c>
      <c r="P3980">
        <v>27.414471692400799</v>
      </c>
    </row>
    <row r="3981" spans="1:17" hidden="1" x14ac:dyDescent="0.3">
      <c r="A3981" t="s">
        <v>8195</v>
      </c>
      <c r="B3981" t="s">
        <v>8196</v>
      </c>
      <c r="C3981" t="str">
        <f>IFERROR(VLOOKUP(Table1[[#This Row],[Ticker]],[1]!Table2[[Symbol]:[Industry]],2,FALSE),"-")</f>
        <v>-</v>
      </c>
      <c r="D3981" t="s">
        <v>407</v>
      </c>
      <c r="E3981">
        <v>23.271936</v>
      </c>
      <c r="F3981">
        <v>44.48</v>
      </c>
      <c r="G3981">
        <v>-20.028594263307198</v>
      </c>
      <c r="H3981">
        <v>13.239561435472099</v>
      </c>
      <c r="I3981">
        <v>2.3236228586052499</v>
      </c>
      <c r="J3981">
        <v>-8.1481769917305904</v>
      </c>
      <c r="K3981">
        <v>42.011580370994302</v>
      </c>
      <c r="L3981">
        <v>39.622874000466901</v>
      </c>
      <c r="M3981">
        <v>52.220786598500602</v>
      </c>
      <c r="N3981">
        <v>0.44758673106040198</v>
      </c>
      <c r="O3981">
        <v>12.410071942446001</v>
      </c>
      <c r="P3981">
        <v>43.252818035426699</v>
      </c>
      <c r="Q3981">
        <v>-1.2875035416714999E-2</v>
      </c>
    </row>
    <row r="3982" spans="1:17" hidden="1" x14ac:dyDescent="0.3">
      <c r="A3982" t="s">
        <v>8197</v>
      </c>
      <c r="B3982" t="s">
        <v>8198</v>
      </c>
      <c r="C3982" t="str">
        <f>IFERROR(VLOOKUP(Table1[[#This Row],[Ticker]],[1]!Table2[[Symbol]:[Industry]],2,FALSE),"-")</f>
        <v>-</v>
      </c>
      <c r="D3982" t="s">
        <v>1389</v>
      </c>
      <c r="E3982">
        <v>23.1602</v>
      </c>
      <c r="F3982">
        <v>19.88</v>
      </c>
      <c r="G3982">
        <v>-20.6351180941267</v>
      </c>
      <c r="H3982">
        <v>-15.7720522769858</v>
      </c>
      <c r="I3982">
        <v>9.7128491143679998</v>
      </c>
      <c r="J3982">
        <v>2.9664886895667402</v>
      </c>
      <c r="K3982">
        <v>19.829491874360301</v>
      </c>
      <c r="L3982">
        <v>16.974762911636901</v>
      </c>
      <c r="M3982">
        <v>54.464749731559202</v>
      </c>
      <c r="N3982">
        <v>0.364042114834848</v>
      </c>
      <c r="O3982">
        <v>43.812877263581498</v>
      </c>
      <c r="P3982">
        <v>65.528726061615302</v>
      </c>
      <c r="Q3982">
        <v>0.13177310834134101</v>
      </c>
    </row>
    <row r="3983" spans="1:17" hidden="1" x14ac:dyDescent="0.3">
      <c r="A3983" t="s">
        <v>8199</v>
      </c>
      <c r="B3983" t="s">
        <v>8200</v>
      </c>
      <c r="C3983" t="str">
        <f>IFERROR(VLOOKUP(Table1[[#This Row],[Ticker]],[1]!Table2[[Symbol]:[Industry]],2,FALSE),"-")</f>
        <v>-</v>
      </c>
      <c r="D3983" t="s">
        <v>303</v>
      </c>
      <c r="E3983">
        <v>23.101962</v>
      </c>
      <c r="F3983">
        <v>25.35</v>
      </c>
      <c r="G3983">
        <v>32.852846013083798</v>
      </c>
      <c r="H3983">
        <v>8.4793080618255594</v>
      </c>
      <c r="I3983">
        <v>-16.055881084009702</v>
      </c>
      <c r="J3983">
        <v>-8.2371705968740496</v>
      </c>
      <c r="K3983">
        <v>24.5830061350911</v>
      </c>
      <c r="L3983">
        <v>22.210119429353298</v>
      </c>
      <c r="M3983">
        <v>50.896220765594997</v>
      </c>
      <c r="N3983">
        <v>0.395842757608173</v>
      </c>
      <c r="O3983">
        <v>26.193293885601499</v>
      </c>
      <c r="P3983">
        <v>90.601503759398497</v>
      </c>
      <c r="Q3983">
        <v>0.106698804374806</v>
      </c>
    </row>
    <row r="3984" spans="1:17" hidden="1" x14ac:dyDescent="0.3">
      <c r="A3984" t="s">
        <v>8201</v>
      </c>
      <c r="B3984" t="s">
        <v>8202</v>
      </c>
      <c r="C3984" t="str">
        <f>IFERROR(VLOOKUP(Table1[[#This Row],[Ticker]],[1]!Table2[[Symbol]:[Industry]],2,FALSE),"-")</f>
        <v>-</v>
      </c>
      <c r="D3984" t="s">
        <v>54</v>
      </c>
      <c r="E3984">
        <v>23.098556375999902</v>
      </c>
      <c r="F3984">
        <v>10.44</v>
      </c>
      <c r="G3984">
        <v>127.922023020643</v>
      </c>
      <c r="H3984">
        <v>61.580011257466303</v>
      </c>
      <c r="I3984">
        <v>43.119951533307699</v>
      </c>
      <c r="J3984">
        <v>20.7947363387214</v>
      </c>
      <c r="K3984">
        <v>6.75622508912274</v>
      </c>
      <c r="L3984">
        <v>5.7257258696825799</v>
      </c>
      <c r="M3984">
        <v>95.520705153485196</v>
      </c>
      <c r="N3984">
        <v>2.81535043410917</v>
      </c>
      <c r="O3984">
        <v>0</v>
      </c>
      <c r="Q3984">
        <v>0.117883251815334</v>
      </c>
    </row>
    <row r="3985" spans="1:17" hidden="1" x14ac:dyDescent="0.3">
      <c r="A3985" t="s">
        <v>8203</v>
      </c>
      <c r="B3985" t="s">
        <v>8204</v>
      </c>
      <c r="C3985" t="str">
        <f>IFERROR(VLOOKUP(Table1[[#This Row],[Ticker]],[1]!Table2[[Symbol]:[Industry]],2,FALSE),"-")</f>
        <v>-</v>
      </c>
      <c r="D3985" t="s">
        <v>446</v>
      </c>
      <c r="E3985">
        <v>23.095279999999999</v>
      </c>
      <c r="F3985">
        <v>33.520000000000003</v>
      </c>
      <c r="G3985">
        <v>1.13291269108756</v>
      </c>
      <c r="H3985">
        <v>13.927906684431701</v>
      </c>
      <c r="I3985">
        <v>-23.5994022559595</v>
      </c>
      <c r="J3985">
        <v>-9.5027817796399408</v>
      </c>
      <c r="K3985">
        <v>31.769624712956201</v>
      </c>
      <c r="L3985">
        <v>29.429252005895201</v>
      </c>
      <c r="M3985">
        <v>48.850278031550999</v>
      </c>
      <c r="N3985">
        <v>0.36314074074073999</v>
      </c>
      <c r="O3985">
        <v>25.7756563245823</v>
      </c>
      <c r="P3985">
        <v>55.834495583449502</v>
      </c>
      <c r="Q3985">
        <v>3.3858228121204002E-2</v>
      </c>
    </row>
    <row r="3986" spans="1:17" hidden="1" x14ac:dyDescent="0.3">
      <c r="A3986" t="s">
        <v>8205</v>
      </c>
      <c r="B3986" t="s">
        <v>8206</v>
      </c>
      <c r="C3986" t="str">
        <f>IFERROR(VLOOKUP(Table1[[#This Row],[Ticker]],[1]!Table2[[Symbol]:[Industry]],2,FALSE),"-")</f>
        <v>-</v>
      </c>
      <c r="D3986" t="s">
        <v>740</v>
      </c>
      <c r="E3986">
        <v>23.091247410000001</v>
      </c>
      <c r="F3986">
        <v>2.6</v>
      </c>
      <c r="K3986">
        <v>2.9214051989229399</v>
      </c>
      <c r="L3986">
        <v>4.2861502767889696</v>
      </c>
      <c r="M3986">
        <v>64.437260219561196</v>
      </c>
      <c r="N3986">
        <v>1</v>
      </c>
      <c r="Q3986">
        <v>-8.2544193203107005E-2</v>
      </c>
    </row>
    <row r="3987" spans="1:17" hidden="1" x14ac:dyDescent="0.3">
      <c r="A3987" t="s">
        <v>8207</v>
      </c>
      <c r="B3987" t="s">
        <v>8208</v>
      </c>
      <c r="C3987" t="str">
        <f>IFERROR(VLOOKUP(Table1[[#This Row],[Ticker]],[1]!Table2[[Symbol]:[Industry]],2,FALSE),"-")</f>
        <v>-</v>
      </c>
      <c r="D3987" t="s">
        <v>5739</v>
      </c>
      <c r="E3987">
        <v>22.997499999999999</v>
      </c>
      <c r="F3987">
        <v>31.25</v>
      </c>
      <c r="G3987">
        <v>37.256544708106198</v>
      </c>
      <c r="H3987">
        <v>24.8878145889216</v>
      </c>
      <c r="I3987">
        <v>29.3445105563742</v>
      </c>
      <c r="J3987">
        <v>-1.62641687096504</v>
      </c>
      <c r="K3987">
        <v>29.8276251419232</v>
      </c>
      <c r="L3987">
        <v>25.672689641757099</v>
      </c>
      <c r="M3987">
        <v>42.0167199990725</v>
      </c>
      <c r="N3987">
        <v>0.77504779592505502</v>
      </c>
      <c r="O3987">
        <v>12</v>
      </c>
      <c r="P3987">
        <v>111.864406779661</v>
      </c>
      <c r="Q3987">
        <v>9.5325653898509999E-2</v>
      </c>
    </row>
    <row r="3988" spans="1:17" hidden="1" x14ac:dyDescent="0.3">
      <c r="A3988" t="s">
        <v>8209</v>
      </c>
      <c r="B3988" t="s">
        <v>8210</v>
      </c>
      <c r="C3988" t="str">
        <f>IFERROR(VLOOKUP(Table1[[#This Row],[Ticker]],[1]!Table2[[Symbol]:[Industry]],2,FALSE),"-")</f>
        <v>-</v>
      </c>
      <c r="D3988" t="s">
        <v>632</v>
      </c>
      <c r="E3988">
        <v>22.931999999999999</v>
      </c>
      <c r="F3988">
        <v>14.7</v>
      </c>
      <c r="G3988">
        <v>90.204125482386502</v>
      </c>
      <c r="H3988">
        <v>-17.385113737022401</v>
      </c>
      <c r="I3988">
        <v>-16.810533030176099</v>
      </c>
      <c r="J3988">
        <v>4.6882282114683198</v>
      </c>
      <c r="K3988">
        <v>14.907184456907901</v>
      </c>
      <c r="L3988">
        <v>12.8165170111967</v>
      </c>
      <c r="M3988">
        <v>38.072561915910299</v>
      </c>
      <c r="N3988">
        <v>1.2824498476880799</v>
      </c>
      <c r="O3988">
        <v>48.0272108843537</v>
      </c>
      <c r="P3988">
        <v>120.05988023952</v>
      </c>
      <c r="Q3988">
        <v>0.235787945268041</v>
      </c>
    </row>
    <row r="3989" spans="1:17" hidden="1" x14ac:dyDescent="0.3">
      <c r="A3989" t="s">
        <v>8211</v>
      </c>
      <c r="B3989" t="s">
        <v>8212</v>
      </c>
      <c r="C3989" t="str">
        <f>IFERROR(VLOOKUP(Table1[[#This Row],[Ticker]],[1]!Table2[[Symbol]:[Industry]],2,FALSE),"-")</f>
        <v>-</v>
      </c>
      <c r="D3989" t="s">
        <v>139</v>
      </c>
      <c r="E3989">
        <v>22.907034264</v>
      </c>
      <c r="F3989">
        <v>54.03</v>
      </c>
      <c r="G3989">
        <v>10.481907580527899</v>
      </c>
      <c r="H3989">
        <v>48.749097473856501</v>
      </c>
      <c r="I3989">
        <v>30.6907757561426</v>
      </c>
      <c r="J3989">
        <v>27.541798713249399</v>
      </c>
      <c r="K3989">
        <v>34.250637239092498</v>
      </c>
      <c r="L3989">
        <v>33.854996203247097</v>
      </c>
      <c r="M3989">
        <v>90.882926403902502</v>
      </c>
      <c r="N3989">
        <v>3.18363174789669</v>
      </c>
      <c r="O3989">
        <v>1.8508236165093402E-2</v>
      </c>
      <c r="P3989">
        <v>101.679731243001</v>
      </c>
      <c r="Q3989">
        <v>0.127291842661541</v>
      </c>
    </row>
    <row r="3990" spans="1:17" hidden="1" x14ac:dyDescent="0.3">
      <c r="A3990" t="s">
        <v>8213</v>
      </c>
      <c r="B3990" t="s">
        <v>8214</v>
      </c>
      <c r="C3990" t="str">
        <f>IFERROR(VLOOKUP(Table1[[#This Row],[Ticker]],[1]!Table2[[Symbol]:[Industry]],2,FALSE),"-")</f>
        <v>-</v>
      </c>
      <c r="D3990" t="s">
        <v>51</v>
      </c>
      <c r="E3990">
        <v>22.883099999999999</v>
      </c>
      <c r="F3990">
        <v>9.19</v>
      </c>
      <c r="G3990">
        <v>-67.550670011371693</v>
      </c>
      <c r="H3990">
        <v>-4.5379434410665196</v>
      </c>
      <c r="I3990">
        <v>-40.960116510547799</v>
      </c>
      <c r="J3990">
        <v>-1.1812631219405301</v>
      </c>
      <c r="K3990">
        <v>9.6623676587057101</v>
      </c>
      <c r="L3990">
        <v>11.1497167421096</v>
      </c>
      <c r="M3990">
        <v>47.190569480966097</v>
      </c>
      <c r="N3990">
        <v>0.64568081991215198</v>
      </c>
      <c r="O3990">
        <v>111.53427638737701</v>
      </c>
      <c r="P3990">
        <v>8.1176470588235095</v>
      </c>
      <c r="Q3990">
        <v>-4.8866096069969001E-2</v>
      </c>
    </row>
    <row r="3991" spans="1:17" hidden="1" x14ac:dyDescent="0.3">
      <c r="A3991" t="s">
        <v>8215</v>
      </c>
      <c r="B3991" t="s">
        <v>8216</v>
      </c>
      <c r="C3991" t="str">
        <f>IFERROR(VLOOKUP(Table1[[#This Row],[Ticker]],[1]!Table2[[Symbol]:[Industry]],2,FALSE),"-")</f>
        <v>-</v>
      </c>
      <c r="D3991" t="s">
        <v>54</v>
      </c>
      <c r="E3991">
        <v>22.813500000000001</v>
      </c>
      <c r="F3991">
        <v>2.27</v>
      </c>
      <c r="G3991">
        <v>-47.609377945540203</v>
      </c>
      <c r="H3991">
        <v>-3.7151884926291299</v>
      </c>
      <c r="I3991">
        <v>-8.5725036221077993</v>
      </c>
      <c r="J3991">
        <v>-1.7278344545380699</v>
      </c>
      <c r="K3991">
        <v>2.3291483061264899</v>
      </c>
      <c r="L3991">
        <v>2.7656338852028601</v>
      </c>
      <c r="M3991">
        <v>36.586787257857402</v>
      </c>
      <c r="N3991">
        <v>0.54245628402039403</v>
      </c>
      <c r="O3991">
        <v>36.563876651982298</v>
      </c>
      <c r="P3991">
        <v>19.473684210526301</v>
      </c>
      <c r="Q3991">
        <v>6.5298044410356998E-2</v>
      </c>
    </row>
    <row r="3992" spans="1:17" hidden="1" x14ac:dyDescent="0.3">
      <c r="A3992" t="s">
        <v>8217</v>
      </c>
      <c r="B3992" t="s">
        <v>8218</v>
      </c>
      <c r="C3992" t="str">
        <f>IFERROR(VLOOKUP(Table1[[#This Row],[Ticker]],[1]!Table2[[Symbol]:[Industry]],2,FALSE),"-")</f>
        <v>-</v>
      </c>
      <c r="D3992" t="s">
        <v>7273</v>
      </c>
      <c r="E3992">
        <v>22.77087521</v>
      </c>
      <c r="F3992">
        <v>11.3</v>
      </c>
      <c r="G3992">
        <v>7.7812732574819101</v>
      </c>
      <c r="H3992">
        <v>-15.710898981726601</v>
      </c>
      <c r="I3992">
        <v>10.1251429674414</v>
      </c>
      <c r="J3992">
        <v>-6.1153560118796904</v>
      </c>
      <c r="K3992">
        <v>12.201009677200901</v>
      </c>
      <c r="L3992">
        <v>10.8960561633462</v>
      </c>
      <c r="M3992">
        <v>39.6501437031013</v>
      </c>
      <c r="N3992">
        <v>0.86226063224926097</v>
      </c>
      <c r="O3992">
        <v>36.5486725663716</v>
      </c>
      <c r="P3992">
        <v>46.9440832249674</v>
      </c>
      <c r="Q3992">
        <v>6.9343647869320998E-2</v>
      </c>
    </row>
    <row r="3993" spans="1:17" hidden="1" x14ac:dyDescent="0.3">
      <c r="A3993" t="s">
        <v>8219</v>
      </c>
      <c r="B3993" t="s">
        <v>8220</v>
      </c>
      <c r="C3993" t="str">
        <f>IFERROR(VLOOKUP(Table1[[#This Row],[Ticker]],[1]!Table2[[Symbol]:[Industry]],2,FALSE),"-")</f>
        <v>-</v>
      </c>
      <c r="D3993" t="s">
        <v>335</v>
      </c>
      <c r="E3993">
        <v>22.636506239999999</v>
      </c>
      <c r="F3993">
        <v>37.11</v>
      </c>
      <c r="G3993">
        <v>-41.075850450914302</v>
      </c>
      <c r="H3993">
        <v>2.8555283308749</v>
      </c>
      <c r="I3993">
        <v>-26.318262424834401</v>
      </c>
      <c r="J3993">
        <v>2.72867055671562</v>
      </c>
      <c r="K3993">
        <v>37.3486883429428</v>
      </c>
      <c r="L3993">
        <v>38.019191239308498</v>
      </c>
      <c r="M3993">
        <v>50.228932681139497</v>
      </c>
      <c r="N3993">
        <v>0.83831038117189205</v>
      </c>
      <c r="O3993">
        <v>55.106440312584198</v>
      </c>
      <c r="P3993">
        <v>14.4663787785317</v>
      </c>
      <c r="Q3993">
        <v>0.110379552746921</v>
      </c>
    </row>
    <row r="3994" spans="1:17" hidden="1" x14ac:dyDescent="0.3">
      <c r="A3994" t="s">
        <v>8221</v>
      </c>
      <c r="B3994" t="s">
        <v>8222</v>
      </c>
      <c r="C3994" t="str">
        <f>IFERROR(VLOOKUP(Table1[[#This Row],[Ticker]],[1]!Table2[[Symbol]:[Industry]],2,FALSE),"-")</f>
        <v>-</v>
      </c>
      <c r="D3994" t="s">
        <v>172</v>
      </c>
      <c r="E3994">
        <v>22.603407000000001</v>
      </c>
      <c r="F3994">
        <v>15.43</v>
      </c>
      <c r="G3994">
        <v>54.273123524488398</v>
      </c>
      <c r="H3994">
        <v>-7.6395683182661296</v>
      </c>
      <c r="I3994">
        <v>-3.9623957156482699</v>
      </c>
      <c r="J3994">
        <v>3.7088467681693502</v>
      </c>
      <c r="K3994">
        <v>13.909724070603399</v>
      </c>
      <c r="L3994">
        <v>11.3505827779718</v>
      </c>
      <c r="M3994">
        <v>71.797282836462202</v>
      </c>
      <c r="N3994">
        <v>1.36887608069164</v>
      </c>
      <c r="O3994">
        <v>13.739468567725201</v>
      </c>
      <c r="P3994">
        <v>103.026315789473</v>
      </c>
      <c r="Q3994">
        <v>0.155562205930765</v>
      </c>
    </row>
    <row r="3995" spans="1:17" hidden="1" x14ac:dyDescent="0.3">
      <c r="A3995" t="s">
        <v>8223</v>
      </c>
      <c r="B3995" t="s">
        <v>8224</v>
      </c>
      <c r="C3995" t="str">
        <f>IFERROR(VLOOKUP(Table1[[#This Row],[Ticker]],[1]!Table2[[Symbol]:[Industry]],2,FALSE),"-")</f>
        <v>-</v>
      </c>
      <c r="D3995" t="s">
        <v>54</v>
      </c>
      <c r="E3995">
        <v>22.571735400000001</v>
      </c>
      <c r="F3995">
        <v>24.38</v>
      </c>
      <c r="G3995">
        <v>10.2591877716012</v>
      </c>
      <c r="H3995">
        <v>-3.9117228203325598</v>
      </c>
      <c r="I3995">
        <v>23.8816890641409</v>
      </c>
      <c r="J3995">
        <v>2.78686095256653</v>
      </c>
      <c r="K3995">
        <v>23.2914988627717</v>
      </c>
      <c r="L3995">
        <v>20.868963127286801</v>
      </c>
      <c r="M3995">
        <v>58.540218234376503</v>
      </c>
      <c r="N3995">
        <v>0.247398372419631</v>
      </c>
      <c r="O3995">
        <v>23.789991796554499</v>
      </c>
      <c r="P3995">
        <v>62.533333333333303</v>
      </c>
      <c r="Q3995">
        <v>0.13145363972121599</v>
      </c>
    </row>
    <row r="3996" spans="1:17" hidden="1" x14ac:dyDescent="0.3">
      <c r="A3996" t="s">
        <v>8225</v>
      </c>
      <c r="B3996" t="s">
        <v>8226</v>
      </c>
      <c r="C3996" t="str">
        <f>IFERROR(VLOOKUP(Table1[[#This Row],[Ticker]],[1]!Table2[[Symbol]:[Industry]],2,FALSE),"-")</f>
        <v>-</v>
      </c>
      <c r="D3996" t="s">
        <v>3532</v>
      </c>
      <c r="E3996">
        <v>22.564036835</v>
      </c>
      <c r="F3996">
        <v>43.15</v>
      </c>
      <c r="G3996">
        <v>-39.959921423800999</v>
      </c>
      <c r="H3996">
        <v>-0.75963468985665294</v>
      </c>
      <c r="I3996">
        <v>-20.578826141087099</v>
      </c>
      <c r="J3996">
        <v>-1.31432283331348</v>
      </c>
      <c r="K3996">
        <v>45.066819305725197</v>
      </c>
      <c r="L3996">
        <v>46.771092762042102</v>
      </c>
      <c r="M3996">
        <v>5.7895825770322302</v>
      </c>
      <c r="N3996">
        <v>2.1781720091360102</v>
      </c>
      <c r="O3996">
        <v>31.4020857473928</v>
      </c>
      <c r="P3996">
        <v>1.8168947616800299</v>
      </c>
    </row>
    <row r="3997" spans="1:17" hidden="1" x14ac:dyDescent="0.3">
      <c r="A3997" t="s">
        <v>8227</v>
      </c>
      <c r="B3997" t="s">
        <v>8228</v>
      </c>
      <c r="C3997" t="str">
        <f>IFERROR(VLOOKUP(Table1[[#This Row],[Ticker]],[1]!Table2[[Symbol]:[Industry]],2,FALSE),"-")</f>
        <v>-</v>
      </c>
      <c r="D3997" t="s">
        <v>21</v>
      </c>
      <c r="E3997">
        <v>22.530976299999999</v>
      </c>
      <c r="F3997">
        <v>7.51</v>
      </c>
      <c r="G3997">
        <v>164.65404916443401</v>
      </c>
      <c r="H3997">
        <v>-12.958687310596</v>
      </c>
      <c r="I3997">
        <v>40.8777881172592</v>
      </c>
      <c r="J3997">
        <v>-0.268135329017337</v>
      </c>
      <c r="K3997">
        <v>7.8320028427765598</v>
      </c>
      <c r="L3997">
        <v>6.0015129106578398</v>
      </c>
      <c r="M3997">
        <v>39.883235260647098</v>
      </c>
      <c r="N3997">
        <v>1.40920811499695</v>
      </c>
      <c r="O3997">
        <v>54.860186418109201</v>
      </c>
      <c r="P3997">
        <v>214.22594142259399</v>
      </c>
      <c r="Q3997">
        <v>0.139996917428338</v>
      </c>
    </row>
    <row r="3998" spans="1:17" hidden="1" x14ac:dyDescent="0.3">
      <c r="A3998" t="s">
        <v>8229</v>
      </c>
      <c r="B3998" t="s">
        <v>8230</v>
      </c>
      <c r="C3998" t="str">
        <f>IFERROR(VLOOKUP(Table1[[#This Row],[Ticker]],[1]!Table2[[Symbol]:[Industry]],2,FALSE),"-")</f>
        <v>-</v>
      </c>
      <c r="D3998" t="s">
        <v>54</v>
      </c>
      <c r="E3998">
        <v>22.522925999999998</v>
      </c>
      <c r="F3998">
        <v>41.9</v>
      </c>
      <c r="G3998">
        <v>231.35114179458901</v>
      </c>
      <c r="H3998">
        <v>-16.413625451779598</v>
      </c>
      <c r="I3998">
        <v>26.965722677586299</v>
      </c>
      <c r="J3998">
        <v>14.457106628958201</v>
      </c>
      <c r="K3998">
        <v>35.085820876123698</v>
      </c>
      <c r="L3998">
        <v>29.208886468533699</v>
      </c>
      <c r="M3998">
        <v>78.402431847547604</v>
      </c>
      <c r="N3998">
        <v>0.49836601307189499</v>
      </c>
      <c r="O3998">
        <v>12.9594272076372</v>
      </c>
      <c r="P3998">
        <v>261.20689655172401</v>
      </c>
    </row>
    <row r="3999" spans="1:17" hidden="1" x14ac:dyDescent="0.3">
      <c r="A3999" t="s">
        <v>8231</v>
      </c>
      <c r="B3999" t="s">
        <v>8232</v>
      </c>
      <c r="C3999" t="str">
        <f>IFERROR(VLOOKUP(Table1[[#This Row],[Ticker]],[1]!Table2[[Symbol]:[Industry]],2,FALSE),"-")</f>
        <v>-</v>
      </c>
      <c r="D3999" t="s">
        <v>743</v>
      </c>
      <c r="E3999">
        <v>22.46870916</v>
      </c>
      <c r="F3999">
        <v>122.43</v>
      </c>
      <c r="G3999">
        <v>15.4962575900103</v>
      </c>
      <c r="H3999">
        <v>1.55176922682007</v>
      </c>
      <c r="I3999">
        <v>8.7694399775830796</v>
      </c>
      <c r="J3999">
        <v>0.42998867962985998</v>
      </c>
      <c r="K3999">
        <v>117.212780069807</v>
      </c>
      <c r="L3999">
        <v>105.573527009891</v>
      </c>
      <c r="M3999">
        <v>31.967359018905899</v>
      </c>
      <c r="N3999">
        <v>2.4436693695867899</v>
      </c>
      <c r="O3999">
        <v>1.85412072204524</v>
      </c>
      <c r="P3999">
        <v>47.488254427177402</v>
      </c>
    </row>
    <row r="4000" spans="1:17" hidden="1" x14ac:dyDescent="0.3">
      <c r="A4000" t="s">
        <v>8233</v>
      </c>
      <c r="B4000" t="s">
        <v>8234</v>
      </c>
      <c r="C4000" t="str">
        <f>IFERROR(VLOOKUP(Table1[[#This Row],[Ticker]],[1]!Table2[[Symbol]:[Industry]],2,FALSE),"-")</f>
        <v>-</v>
      </c>
      <c r="D4000" t="s">
        <v>412</v>
      </c>
      <c r="E4000">
        <v>22.384803000000002</v>
      </c>
      <c r="F4000">
        <v>44.23</v>
      </c>
      <c r="G4000">
        <v>12.5002156323087</v>
      </c>
      <c r="H4000">
        <v>-5.6588507092888403</v>
      </c>
      <c r="I4000">
        <v>-43.233376845998698</v>
      </c>
      <c r="J4000">
        <v>-5.0140074200416</v>
      </c>
      <c r="K4000">
        <v>49.919802197991103</v>
      </c>
      <c r="L4000">
        <v>50.622290217130001</v>
      </c>
      <c r="M4000">
        <v>30.133189481528099</v>
      </c>
      <c r="N4000">
        <v>1.9410751969878599</v>
      </c>
      <c r="O4000">
        <v>147.95387745873799</v>
      </c>
      <c r="P4000">
        <v>42.355970389443101</v>
      </c>
    </row>
    <row r="4001" spans="1:17" hidden="1" x14ac:dyDescent="0.3">
      <c r="A4001" t="s">
        <v>8235</v>
      </c>
      <c r="B4001" t="s">
        <v>8236</v>
      </c>
      <c r="C4001" t="str">
        <f>IFERROR(VLOOKUP(Table1[[#This Row],[Ticker]],[1]!Table2[[Symbol]:[Industry]],2,FALSE),"-")</f>
        <v>-</v>
      </c>
      <c r="D4001" t="s">
        <v>632</v>
      </c>
      <c r="E4001">
        <v>22.34958906</v>
      </c>
      <c r="F4001">
        <v>48.7</v>
      </c>
      <c r="G4001">
        <v>110.045723075377</v>
      </c>
      <c r="H4001">
        <v>14.967977772163101</v>
      </c>
      <c r="I4001">
        <v>66.540866831677903</v>
      </c>
      <c r="J4001">
        <v>-1.29115323183063</v>
      </c>
      <c r="K4001">
        <v>41.548653608123502</v>
      </c>
      <c r="L4001">
        <v>30.448793885862901</v>
      </c>
      <c r="M4001">
        <v>100</v>
      </c>
      <c r="N4001">
        <v>1.5236318407960101</v>
      </c>
      <c r="O4001">
        <v>0</v>
      </c>
      <c r="P4001">
        <v>139.901477832512</v>
      </c>
    </row>
    <row r="4002" spans="1:17" hidden="1" x14ac:dyDescent="0.3">
      <c r="A4002" t="s">
        <v>8237</v>
      </c>
      <c r="B4002" t="s">
        <v>8238</v>
      </c>
      <c r="C4002" t="str">
        <f>IFERROR(VLOOKUP(Table1[[#This Row],[Ticker]],[1]!Table2[[Symbol]:[Industry]],2,FALSE),"-")</f>
        <v>-</v>
      </c>
      <c r="D4002" t="s">
        <v>632</v>
      </c>
      <c r="E4002">
        <v>22.344000000000001</v>
      </c>
      <c r="F4002">
        <v>23.52</v>
      </c>
      <c r="G4002">
        <v>-4.7493717784110103</v>
      </c>
      <c r="H4002">
        <v>0.88634192917006005</v>
      </c>
      <c r="I4002">
        <v>-3.6100348981711798</v>
      </c>
      <c r="J4002">
        <v>-0.72691712071951498</v>
      </c>
      <c r="K4002">
        <v>22.966939146959799</v>
      </c>
      <c r="L4002">
        <v>21.909026049418799</v>
      </c>
      <c r="M4002">
        <v>52.186165612481901</v>
      </c>
      <c r="N4002">
        <v>0.91050413146411602</v>
      </c>
      <c r="O4002">
        <v>41.326530612244902</v>
      </c>
      <c r="P4002">
        <v>41.261261261261197</v>
      </c>
      <c r="Q4002">
        <v>7.7359613434844002E-2</v>
      </c>
    </row>
    <row r="4003" spans="1:17" hidden="1" x14ac:dyDescent="0.3">
      <c r="A4003" t="s">
        <v>8239</v>
      </c>
      <c r="B4003" t="s">
        <v>8240</v>
      </c>
      <c r="C4003" t="str">
        <f>IFERROR(VLOOKUP(Table1[[#This Row],[Ticker]],[1]!Table2[[Symbol]:[Industry]],2,FALSE),"-")</f>
        <v>-</v>
      </c>
      <c r="D4003" t="s">
        <v>72</v>
      </c>
      <c r="E4003">
        <v>22.337487200000002</v>
      </c>
      <c r="F4003">
        <v>24.04</v>
      </c>
      <c r="G4003">
        <v>-39.138773625058903</v>
      </c>
      <c r="H4003">
        <v>4.38837065407035</v>
      </c>
      <c r="I4003">
        <v>-20.487672028972799</v>
      </c>
      <c r="J4003">
        <v>-2.93049749412571</v>
      </c>
      <c r="K4003">
        <v>24.3028102603188</v>
      </c>
      <c r="L4003">
        <v>26.7173160057209</v>
      </c>
      <c r="M4003">
        <v>47.194954174322298</v>
      </c>
      <c r="N4003">
        <v>0.99235873738749603</v>
      </c>
      <c r="O4003">
        <v>26.871880199667199</v>
      </c>
      <c r="P4003">
        <v>9.0744101633393797</v>
      </c>
      <c r="Q4003">
        <v>-2.605931971498E-2</v>
      </c>
    </row>
    <row r="4004" spans="1:17" hidden="1" x14ac:dyDescent="0.3">
      <c r="A4004" t="s">
        <v>8241</v>
      </c>
      <c r="B4004" t="s">
        <v>8242</v>
      </c>
      <c r="C4004" t="str">
        <f>IFERROR(VLOOKUP(Table1[[#This Row],[Ticker]],[1]!Table2[[Symbol]:[Industry]],2,FALSE),"-")</f>
        <v>-</v>
      </c>
      <c r="D4004" t="s">
        <v>632</v>
      </c>
      <c r="E4004">
        <v>22.333812719999901</v>
      </c>
      <c r="F4004">
        <v>27.01</v>
      </c>
      <c r="G4004">
        <v>66.580608879229203</v>
      </c>
      <c r="H4004">
        <v>25.226445040014202</v>
      </c>
      <c r="I4004">
        <v>-14.088311641508099</v>
      </c>
      <c r="J4004">
        <v>4.7112477285535102</v>
      </c>
      <c r="K4004">
        <v>23.932631888425799</v>
      </c>
      <c r="L4004">
        <v>21.941570144690498</v>
      </c>
      <c r="M4004">
        <v>84.225898216519397</v>
      </c>
      <c r="N4004">
        <v>1.1396551245383599</v>
      </c>
      <c r="O4004">
        <v>36.245834875971802</v>
      </c>
      <c r="P4004">
        <v>101.567164179104</v>
      </c>
      <c r="Q4004">
        <v>7.6567186475038004E-2</v>
      </c>
    </row>
    <row r="4005" spans="1:17" hidden="1" x14ac:dyDescent="0.3">
      <c r="A4005" t="s">
        <v>8243</v>
      </c>
      <c r="B4005" t="s">
        <v>8244</v>
      </c>
      <c r="C4005" t="str">
        <f>IFERROR(VLOOKUP(Table1[[#This Row],[Ticker]],[1]!Table2[[Symbol]:[Industry]],2,FALSE),"-")</f>
        <v>-</v>
      </c>
      <c r="D4005" t="s">
        <v>528</v>
      </c>
      <c r="E4005">
        <v>22.303413500000001</v>
      </c>
      <c r="F4005">
        <v>73.09</v>
      </c>
      <c r="G4005">
        <v>-1.8522521301641699</v>
      </c>
      <c r="H4005">
        <v>-23.699740732105301</v>
      </c>
      <c r="I4005">
        <v>-22.410641333119798</v>
      </c>
      <c r="J4005">
        <v>3.4434235257016299</v>
      </c>
      <c r="K4005">
        <v>82.453279782295297</v>
      </c>
      <c r="L4005">
        <v>74.569693446048703</v>
      </c>
      <c r="M4005">
        <v>27.5807980016322</v>
      </c>
      <c r="N4005">
        <v>0.50840286836311399</v>
      </c>
      <c r="O4005">
        <v>54.713367081680097</v>
      </c>
      <c r="Q4005">
        <v>0.10543775378872999</v>
      </c>
    </row>
    <row r="4006" spans="1:17" hidden="1" x14ac:dyDescent="0.3">
      <c r="A4006" t="s">
        <v>8245</v>
      </c>
      <c r="B4006" t="s">
        <v>8246</v>
      </c>
      <c r="C4006" t="str">
        <f>IFERROR(VLOOKUP(Table1[[#This Row],[Ticker]],[1]!Table2[[Symbol]:[Industry]],2,FALSE),"-")</f>
        <v>-</v>
      </c>
      <c r="D4006" t="s">
        <v>632</v>
      </c>
      <c r="E4006">
        <v>22.256959999999999</v>
      </c>
      <c r="F4006">
        <v>44</v>
      </c>
      <c r="G4006">
        <v>160.76511710548101</v>
      </c>
      <c r="H4006">
        <v>-7.8475761994849202</v>
      </c>
      <c r="I4006">
        <v>-3.9246769927885601</v>
      </c>
      <c r="J4006">
        <v>-7.4544185379530896</v>
      </c>
      <c r="K4006">
        <v>44.976891274424801</v>
      </c>
      <c r="L4006">
        <v>34.905380438057399</v>
      </c>
      <c r="M4006">
        <v>41.408986869175799</v>
      </c>
      <c r="N4006">
        <v>0.39162617081640699</v>
      </c>
      <c r="O4006">
        <v>20.227272727272702</v>
      </c>
      <c r="P4006">
        <v>263.636363636363</v>
      </c>
      <c r="Q4006">
        <v>0.115957303628234</v>
      </c>
    </row>
    <row r="4007" spans="1:17" hidden="1" x14ac:dyDescent="0.3">
      <c r="A4007" t="s">
        <v>8247</v>
      </c>
      <c r="B4007" t="s">
        <v>8248</v>
      </c>
      <c r="C4007" t="str">
        <f>IFERROR(VLOOKUP(Table1[[#This Row],[Ticker]],[1]!Table2[[Symbol]:[Industry]],2,FALSE),"-")</f>
        <v>-</v>
      </c>
      <c r="D4007" t="s">
        <v>971</v>
      </c>
      <c r="E4007">
        <v>22.239436000000001</v>
      </c>
      <c r="F4007">
        <v>60.95</v>
      </c>
      <c r="G4007">
        <v>4.8106173153357696</v>
      </c>
      <c r="H4007">
        <v>42.103101840759997</v>
      </c>
      <c r="I4007">
        <v>-2.2642706786979501</v>
      </c>
      <c r="J4007">
        <v>19.144531415472201</v>
      </c>
      <c r="K4007">
        <v>45.461001240675898</v>
      </c>
      <c r="L4007">
        <v>44.061404281482197</v>
      </c>
      <c r="M4007">
        <v>84.389626807299706</v>
      </c>
      <c r="N4007">
        <v>2.1155608432277</v>
      </c>
      <c r="O4007">
        <v>0</v>
      </c>
      <c r="P4007">
        <v>84.529215864365696</v>
      </c>
      <c r="Q4007">
        <v>5.1583340769683003E-2</v>
      </c>
    </row>
    <row r="4008" spans="1:17" hidden="1" x14ac:dyDescent="0.3">
      <c r="A4008" t="s">
        <v>8249</v>
      </c>
      <c r="B4008" t="s">
        <v>8250</v>
      </c>
      <c r="C4008" t="str">
        <f>IFERROR(VLOOKUP(Table1[[#This Row],[Ticker]],[1]!Table2[[Symbol]:[Industry]],2,FALSE),"-")</f>
        <v>-</v>
      </c>
      <c r="D4008" t="s">
        <v>8251</v>
      </c>
      <c r="E4008">
        <v>22.213799999999999</v>
      </c>
      <c r="F4008">
        <v>36.9</v>
      </c>
      <c r="G4008">
        <v>-48.146277343493999</v>
      </c>
      <c r="H4008">
        <v>-7.71735680811903</v>
      </c>
      <c r="I4008">
        <v>-30.991466575439802</v>
      </c>
      <c r="J4008">
        <v>-3.1459919415080702</v>
      </c>
      <c r="K4008">
        <v>40.546161399461703</v>
      </c>
      <c r="M4008">
        <v>47.665849161158398</v>
      </c>
      <c r="O4008">
        <v>41.626016260162601</v>
      </c>
      <c r="P4008">
        <v>5.7306590257879702</v>
      </c>
    </row>
    <row r="4009" spans="1:17" hidden="1" x14ac:dyDescent="0.3">
      <c r="A4009" t="s">
        <v>8252</v>
      </c>
      <c r="B4009" t="s">
        <v>8253</v>
      </c>
      <c r="C4009" t="str">
        <f>IFERROR(VLOOKUP(Table1[[#This Row],[Ticker]],[1]!Table2[[Symbol]:[Industry]],2,FALSE),"-")</f>
        <v>-</v>
      </c>
      <c r="D4009" t="s">
        <v>7412</v>
      </c>
      <c r="E4009">
        <v>22.213593551999999</v>
      </c>
      <c r="F4009">
        <v>21.48</v>
      </c>
      <c r="G4009">
        <v>-27.9098601202098</v>
      </c>
      <c r="H4009">
        <v>-12.073674390699299</v>
      </c>
      <c r="I4009">
        <v>-26.331824568091101</v>
      </c>
      <c r="J4009">
        <v>-2.8586958782114502</v>
      </c>
      <c r="K4009">
        <v>22.389978642921999</v>
      </c>
      <c r="L4009">
        <v>22.059947344877699</v>
      </c>
      <c r="M4009">
        <v>42.481834666935299</v>
      </c>
      <c r="N4009">
        <v>0.72432849792038101</v>
      </c>
      <c r="O4009">
        <v>35.0093109869646</v>
      </c>
      <c r="P4009">
        <v>16.170903190914</v>
      </c>
      <c r="Q4009">
        <v>2.3397515122494002E-2</v>
      </c>
    </row>
    <row r="4010" spans="1:17" hidden="1" x14ac:dyDescent="0.3">
      <c r="A4010" t="s">
        <v>8254</v>
      </c>
      <c r="B4010" t="s">
        <v>8255</v>
      </c>
      <c r="C4010" t="str">
        <f>IFERROR(VLOOKUP(Table1[[#This Row],[Ticker]],[1]!Table2[[Symbol]:[Industry]],2,FALSE),"-")</f>
        <v>-</v>
      </c>
      <c r="D4010" t="s">
        <v>446</v>
      </c>
      <c r="E4010">
        <v>22.193079999999998</v>
      </c>
      <c r="F4010">
        <v>18.760000000000002</v>
      </c>
      <c r="G4010">
        <v>166.51075393164899</v>
      </c>
      <c r="H4010">
        <v>-7.1423330590339402</v>
      </c>
      <c r="I4010">
        <v>18.4878671997309</v>
      </c>
      <c r="J4010">
        <v>-8.9611966471707198</v>
      </c>
      <c r="K4010">
        <v>19.575003297407001</v>
      </c>
      <c r="L4010">
        <v>15.170292740665699</v>
      </c>
      <c r="M4010">
        <v>16.727442169579302</v>
      </c>
      <c r="N4010">
        <v>0.121917071239892</v>
      </c>
      <c r="O4010">
        <v>38.486140724946601</v>
      </c>
      <c r="P4010">
        <v>209.06095551894501</v>
      </c>
      <c r="Q4010">
        <v>0.14774023747520701</v>
      </c>
    </row>
    <row r="4011" spans="1:17" hidden="1" x14ac:dyDescent="0.3">
      <c r="A4011" t="s">
        <v>8256</v>
      </c>
      <c r="B4011" t="s">
        <v>8257</v>
      </c>
      <c r="C4011" t="str">
        <f>IFERROR(VLOOKUP(Table1[[#This Row],[Ticker]],[1]!Table2[[Symbol]:[Industry]],2,FALSE),"-")</f>
        <v>-</v>
      </c>
      <c r="D4011" t="s">
        <v>528</v>
      </c>
      <c r="E4011">
        <v>22.022252000000002</v>
      </c>
      <c r="F4011">
        <v>73.3</v>
      </c>
      <c r="G4011">
        <v>50.065698360194901</v>
      </c>
      <c r="H4011">
        <v>-28.282940688683599</v>
      </c>
      <c r="I4011">
        <v>59.163065389583203</v>
      </c>
      <c r="J4011">
        <v>-5.2321031676457901</v>
      </c>
      <c r="K4011">
        <v>79.125951091387194</v>
      </c>
      <c r="L4011">
        <v>58.106132558712403</v>
      </c>
      <c r="M4011">
        <v>6.4738081679358404</v>
      </c>
      <c r="N4011">
        <v>0.34222507409783898</v>
      </c>
      <c r="O4011">
        <v>55.648021828103602</v>
      </c>
      <c r="P4011">
        <v>98.914518317503294</v>
      </c>
    </row>
    <row r="4012" spans="1:17" hidden="1" x14ac:dyDescent="0.3">
      <c r="A4012" t="s">
        <v>8258</v>
      </c>
      <c r="B4012" t="s">
        <v>8259</v>
      </c>
      <c r="C4012" t="str">
        <f>IFERROR(VLOOKUP(Table1[[#This Row],[Ticker]],[1]!Table2[[Symbol]:[Industry]],2,FALSE),"-")</f>
        <v>-</v>
      </c>
      <c r="D4012" t="s">
        <v>1357</v>
      </c>
      <c r="E4012">
        <v>21.997200029999998</v>
      </c>
      <c r="F4012">
        <v>57.91</v>
      </c>
      <c r="G4012">
        <v>-20.385055324242099</v>
      </c>
      <c r="H4012">
        <v>1.8820770206141599</v>
      </c>
      <c r="I4012">
        <v>-7.9812333200025103</v>
      </c>
      <c r="J4012">
        <v>-1.22214011933926</v>
      </c>
      <c r="K4012">
        <v>57.090245112934099</v>
      </c>
      <c r="L4012">
        <v>55.687586113809203</v>
      </c>
      <c r="M4012">
        <v>48.752273491280398</v>
      </c>
      <c r="N4012">
        <v>1.03774799681871</v>
      </c>
      <c r="O4012">
        <v>1.45052667933001</v>
      </c>
      <c r="P4012">
        <v>9.7819905213269998</v>
      </c>
    </row>
    <row r="4013" spans="1:17" hidden="1" x14ac:dyDescent="0.3">
      <c r="A4013" t="s">
        <v>8260</v>
      </c>
      <c r="B4013" t="s">
        <v>8261</v>
      </c>
      <c r="C4013" t="str">
        <f>IFERROR(VLOOKUP(Table1[[#This Row],[Ticker]],[1]!Table2[[Symbol]:[Industry]],2,FALSE),"-")</f>
        <v>-</v>
      </c>
      <c r="D4013" t="s">
        <v>412</v>
      </c>
      <c r="E4013">
        <v>21.959521034999899</v>
      </c>
      <c r="F4013">
        <v>19.850000000000001</v>
      </c>
      <c r="G4013">
        <v>103.125465900142</v>
      </c>
      <c r="H4013">
        <v>-11.3014627916351</v>
      </c>
      <c r="I4013">
        <v>-15.061986782980901</v>
      </c>
      <c r="J4013">
        <v>6.8755134348360203</v>
      </c>
      <c r="K4013">
        <v>21.060334049824998</v>
      </c>
      <c r="L4013">
        <v>17.867226727170301</v>
      </c>
      <c r="M4013">
        <v>63.092118618794899</v>
      </c>
      <c r="N4013">
        <v>0.303345222573281</v>
      </c>
      <c r="O4013">
        <v>50.881612090680001</v>
      </c>
      <c r="P4013">
        <v>268.95910780669101</v>
      </c>
      <c r="Q4013">
        <v>0.15165141812560301</v>
      </c>
    </row>
    <row r="4014" spans="1:17" hidden="1" x14ac:dyDescent="0.3">
      <c r="A4014" t="s">
        <v>8262</v>
      </c>
      <c r="B4014" t="s">
        <v>8263</v>
      </c>
      <c r="C4014" t="str">
        <f>IFERROR(VLOOKUP(Table1[[#This Row],[Ticker]],[1]!Table2[[Symbol]:[Industry]],2,FALSE),"-")</f>
        <v>-</v>
      </c>
      <c r="D4014" t="s">
        <v>632</v>
      </c>
      <c r="E4014">
        <v>21.909800430000001</v>
      </c>
      <c r="F4014">
        <v>3.57</v>
      </c>
      <c r="G4014">
        <v>-65.531430432809998</v>
      </c>
      <c r="H4014">
        <v>4.2635349116261896</v>
      </c>
      <c r="I4014">
        <v>-26.883636296772501</v>
      </c>
      <c r="J4014">
        <v>-1.29115323183063</v>
      </c>
      <c r="K4014">
        <v>3.4720652850710798</v>
      </c>
      <c r="L4014">
        <v>4.0781671993484201</v>
      </c>
      <c r="M4014">
        <v>98.319246447464096</v>
      </c>
      <c r="N4014">
        <v>0.103873239436619</v>
      </c>
      <c r="O4014">
        <v>105.88235294117599</v>
      </c>
      <c r="P4014">
        <v>9.50920245398774</v>
      </c>
    </row>
    <row r="4015" spans="1:17" hidden="1" x14ac:dyDescent="0.3">
      <c r="A4015" t="s">
        <v>8264</v>
      </c>
      <c r="B4015" t="s">
        <v>8265</v>
      </c>
      <c r="C4015" t="str">
        <f>IFERROR(VLOOKUP(Table1[[#This Row],[Ticker]],[1]!Table2[[Symbol]:[Industry]],2,FALSE),"-")</f>
        <v>-</v>
      </c>
      <c r="D4015" t="s">
        <v>1389</v>
      </c>
      <c r="E4015">
        <v>21.871318819999999</v>
      </c>
      <c r="F4015">
        <v>75.37</v>
      </c>
      <c r="G4015">
        <v>-88.331871775480494</v>
      </c>
      <c r="H4015">
        <v>-5.7364650883737998</v>
      </c>
      <c r="I4015">
        <v>-12.474880159293001</v>
      </c>
      <c r="J4015">
        <v>-3.92658514983941</v>
      </c>
      <c r="K4015">
        <v>68.7709958923503</v>
      </c>
      <c r="M4015">
        <v>69.557527400424604</v>
      </c>
      <c r="N4015">
        <v>1.4691292875989399</v>
      </c>
      <c r="O4015">
        <v>164.69417540135299</v>
      </c>
      <c r="P4015">
        <v>37.036363636363603</v>
      </c>
    </row>
    <row r="4016" spans="1:17" hidden="1" x14ac:dyDescent="0.3">
      <c r="A4016" t="s">
        <v>8266</v>
      </c>
      <c r="B4016" t="s">
        <v>8267</v>
      </c>
      <c r="C4016" t="str">
        <f>IFERROR(VLOOKUP(Table1[[#This Row],[Ticker]],[1]!Table2[[Symbol]:[Industry]],2,FALSE),"-")</f>
        <v>-</v>
      </c>
      <c r="D4016" t="s">
        <v>306</v>
      </c>
      <c r="E4016">
        <v>21.829085200000002</v>
      </c>
      <c r="F4016">
        <v>51.89</v>
      </c>
      <c r="G4016">
        <v>92.848107903809705</v>
      </c>
      <c r="H4016">
        <v>-7.0383518808266397</v>
      </c>
      <c r="I4016">
        <v>18.235215486064799</v>
      </c>
      <c r="J4016">
        <v>-5.7911532318306396</v>
      </c>
      <c r="K4016">
        <v>47.915673918392898</v>
      </c>
      <c r="L4016">
        <v>37.760768552060902</v>
      </c>
      <c r="M4016">
        <v>52.180586419854997</v>
      </c>
      <c r="N4016">
        <v>0.40143075106024301</v>
      </c>
      <c r="O4016">
        <v>8.2867604548082507</v>
      </c>
      <c r="P4016">
        <v>125.608695652173</v>
      </c>
      <c r="Q4016">
        <v>0.11436151483397899</v>
      </c>
    </row>
    <row r="4017" spans="1:17" hidden="1" x14ac:dyDescent="0.3">
      <c r="A4017" t="s">
        <v>8268</v>
      </c>
      <c r="B4017" t="s">
        <v>8269</v>
      </c>
      <c r="C4017" t="str">
        <f>IFERROR(VLOOKUP(Table1[[#This Row],[Ticker]],[1]!Table2[[Symbol]:[Industry]],2,FALSE),"-")</f>
        <v>-</v>
      </c>
      <c r="D4017" t="s">
        <v>2262</v>
      </c>
      <c r="E4017">
        <v>21.819006080000001</v>
      </c>
      <c r="F4017">
        <v>21.73</v>
      </c>
      <c r="G4017">
        <v>42.467797978789399</v>
      </c>
      <c r="H4017">
        <v>3.09194819575904</v>
      </c>
      <c r="I4017">
        <v>-13.793342714614999</v>
      </c>
      <c r="J4017">
        <v>0.24245073749728099</v>
      </c>
      <c r="K4017">
        <v>21.512096826302798</v>
      </c>
      <c r="L4017">
        <v>19.261574323539602</v>
      </c>
      <c r="M4017">
        <v>45.344542996448297</v>
      </c>
      <c r="N4017">
        <v>0.871779947505403</v>
      </c>
      <c r="O4017">
        <v>27.9337321675103</v>
      </c>
      <c r="P4017">
        <v>77.098614506927404</v>
      </c>
      <c r="Q4017">
        <v>-2.7294667293970001E-3</v>
      </c>
    </row>
    <row r="4018" spans="1:17" hidden="1" x14ac:dyDescent="0.3">
      <c r="A4018" t="s">
        <v>8270</v>
      </c>
      <c r="B4018" t="s">
        <v>8271</v>
      </c>
      <c r="C4018" t="str">
        <f>IFERROR(VLOOKUP(Table1[[#This Row],[Ticker]],[1]!Table2[[Symbol]:[Industry]],2,FALSE),"-")</f>
        <v>-</v>
      </c>
      <c r="D4018" t="s">
        <v>139</v>
      </c>
      <c r="E4018">
        <v>21.77012238</v>
      </c>
      <c r="F4018">
        <v>18.14</v>
      </c>
      <c r="G4018">
        <v>-30.567303744545399</v>
      </c>
      <c r="H4018">
        <v>-2.3939236519097098</v>
      </c>
      <c r="I4018">
        <v>-36.928178742630799</v>
      </c>
      <c r="J4018">
        <v>0.42313248245508001</v>
      </c>
      <c r="K4018">
        <v>17.901415136059899</v>
      </c>
      <c r="L4018">
        <v>18.307971583611099</v>
      </c>
      <c r="M4018">
        <v>60.225104838009898</v>
      </c>
      <c r="N4018">
        <v>0.83681612601232302</v>
      </c>
      <c r="O4018">
        <v>62.624035281146597</v>
      </c>
      <c r="P4018">
        <v>17.0322580645161</v>
      </c>
      <c r="Q4018">
        <v>7.7686669515734996E-2</v>
      </c>
    </row>
    <row r="4019" spans="1:17" hidden="1" x14ac:dyDescent="0.3">
      <c r="A4019" t="s">
        <v>8272</v>
      </c>
      <c r="B4019" t="s">
        <v>8273</v>
      </c>
      <c r="C4019" t="str">
        <f>IFERROR(VLOOKUP(Table1[[#This Row],[Ticker]],[1]!Table2[[Symbol]:[Industry]],2,FALSE),"-")</f>
        <v>-</v>
      </c>
      <c r="D4019" t="s">
        <v>4921</v>
      </c>
      <c r="E4019">
        <v>21.745313100000001</v>
      </c>
      <c r="F4019">
        <v>41.37</v>
      </c>
      <c r="G4019">
        <v>5.3403236742381202</v>
      </c>
      <c r="H4019">
        <v>-3.6490864475971101</v>
      </c>
      <c r="I4019">
        <v>13.7741400830689</v>
      </c>
      <c r="J4019">
        <v>5.7179425413100704</v>
      </c>
      <c r="K4019">
        <v>39.096256423466301</v>
      </c>
      <c r="L4019">
        <v>35.935772734214297</v>
      </c>
      <c r="M4019">
        <v>54.9696834841235</v>
      </c>
      <c r="N4019">
        <v>0.97610673135233395</v>
      </c>
      <c r="O4019">
        <v>11.820159535895501</v>
      </c>
      <c r="P4019">
        <v>55.995475113122097</v>
      </c>
      <c r="Q4019">
        <v>5.6799400289954997E-2</v>
      </c>
    </row>
    <row r="4020" spans="1:17" hidden="1" x14ac:dyDescent="0.3">
      <c r="A4020" t="s">
        <v>8274</v>
      </c>
      <c r="B4020" t="s">
        <v>8275</v>
      </c>
      <c r="C4020" t="str">
        <f>IFERROR(VLOOKUP(Table1[[#This Row],[Ticker]],[1]!Table2[[Symbol]:[Industry]],2,FALSE),"-")</f>
        <v>-</v>
      </c>
      <c r="D4020" t="s">
        <v>3878</v>
      </c>
      <c r="E4020">
        <v>21.743602800000001</v>
      </c>
      <c r="F4020">
        <v>84.03</v>
      </c>
      <c r="G4020">
        <v>-70.887333704502794</v>
      </c>
      <c r="H4020">
        <v>-5.3635745059023803</v>
      </c>
      <c r="I4020">
        <v>-53.732522936448703</v>
      </c>
      <c r="J4020">
        <v>-6.0737619274828099</v>
      </c>
      <c r="K4020">
        <v>94.049993108343401</v>
      </c>
      <c r="M4020">
        <v>18.072767558506101</v>
      </c>
      <c r="N4020">
        <v>0.21212121212121199</v>
      </c>
      <c r="O4020">
        <v>86.600023801023397</v>
      </c>
      <c r="P4020">
        <v>8.28608247422682</v>
      </c>
    </row>
    <row r="4021" spans="1:17" hidden="1" x14ac:dyDescent="0.3">
      <c r="A4021" t="s">
        <v>8276</v>
      </c>
      <c r="B4021" t="s">
        <v>8277</v>
      </c>
      <c r="C4021" t="str">
        <f>IFERROR(VLOOKUP(Table1[[#This Row],[Ticker]],[1]!Table2[[Symbol]:[Industry]],2,FALSE),"-")</f>
        <v>-</v>
      </c>
      <c r="D4021" t="s">
        <v>4284</v>
      </c>
      <c r="E4021">
        <v>21.7348</v>
      </c>
      <c r="F4021">
        <v>67</v>
      </c>
      <c r="G4021">
        <v>-48.1484376839636</v>
      </c>
      <c r="H4021">
        <v>-5.02217937408808</v>
      </c>
      <c r="I4021">
        <v>-25.687956976093201</v>
      </c>
      <c r="J4021">
        <v>-5.5768675175449198</v>
      </c>
      <c r="K4021">
        <v>68.243566612391206</v>
      </c>
      <c r="L4021">
        <v>68.897405705830593</v>
      </c>
      <c r="M4021">
        <v>14.542861069800299</v>
      </c>
      <c r="N4021">
        <v>0.38771186440677902</v>
      </c>
      <c r="O4021">
        <v>31.343283582089501</v>
      </c>
      <c r="P4021">
        <v>19.6428571428571</v>
      </c>
    </row>
    <row r="4022" spans="1:17" hidden="1" x14ac:dyDescent="0.3">
      <c r="A4022" t="s">
        <v>8278</v>
      </c>
      <c r="B4022" t="s">
        <v>8279</v>
      </c>
      <c r="C4022" t="str">
        <f>IFERROR(VLOOKUP(Table1[[#This Row],[Ticker]],[1]!Table2[[Symbol]:[Industry]],2,FALSE),"-")</f>
        <v>-</v>
      </c>
      <c r="D4022" t="s">
        <v>632</v>
      </c>
      <c r="E4022">
        <v>21.710519099999999</v>
      </c>
      <c r="F4022">
        <v>31.86</v>
      </c>
      <c r="G4022">
        <v>-3.9269010021936999</v>
      </c>
      <c r="H4022">
        <v>6.5894219024277696</v>
      </c>
      <c r="I4022">
        <v>1.8621628070362299</v>
      </c>
      <c r="J4022">
        <v>7.3914814987082904</v>
      </c>
      <c r="K4022">
        <v>29.980633042096802</v>
      </c>
      <c r="L4022">
        <v>28.597744997839399</v>
      </c>
      <c r="M4022">
        <v>55.697525547771498</v>
      </c>
      <c r="N4022">
        <v>0.54725381147367502</v>
      </c>
      <c r="O4022">
        <v>11.5505335844319</v>
      </c>
      <c r="P4022">
        <v>32.749999999999901</v>
      </c>
      <c r="Q4022">
        <v>-9.2635562843399995E-4</v>
      </c>
    </row>
    <row r="4023" spans="1:17" hidden="1" x14ac:dyDescent="0.3">
      <c r="A4023" t="s">
        <v>8280</v>
      </c>
      <c r="B4023" t="s">
        <v>8281</v>
      </c>
      <c r="C4023" t="str">
        <f>IFERROR(VLOOKUP(Table1[[#This Row],[Ticker]],[1]!Table2[[Symbol]:[Industry]],2,FALSE),"-")</f>
        <v>-</v>
      </c>
      <c r="D4023" t="s">
        <v>632</v>
      </c>
      <c r="E4023">
        <v>21.607500000000002</v>
      </c>
      <c r="F4023">
        <v>12.9</v>
      </c>
      <c r="G4023">
        <v>-40.210167543791798</v>
      </c>
      <c r="H4023">
        <v>1.7258065557882301</v>
      </c>
      <c r="I4023">
        <v>16.947297216949799</v>
      </c>
      <c r="J4023">
        <v>6.2088467681693604</v>
      </c>
      <c r="K4023">
        <v>12.461178878278201</v>
      </c>
      <c r="L4023">
        <v>11.628404163852601</v>
      </c>
      <c r="M4023">
        <v>66.4646277115082</v>
      </c>
      <c r="N4023">
        <v>0.8</v>
      </c>
      <c r="O4023">
        <v>19.379844961240298</v>
      </c>
      <c r="P4023">
        <v>51.764705882352899</v>
      </c>
      <c r="Q4023">
        <v>7.8841745974241997E-2</v>
      </c>
    </row>
    <row r="4024" spans="1:17" hidden="1" x14ac:dyDescent="0.3">
      <c r="A4024" t="s">
        <v>8282</v>
      </c>
      <c r="B4024" t="s">
        <v>8283</v>
      </c>
      <c r="C4024" t="str">
        <f>IFERROR(VLOOKUP(Table1[[#This Row],[Ticker]],[1]!Table2[[Symbol]:[Industry]],2,FALSE),"-")</f>
        <v>-</v>
      </c>
      <c r="D4024" t="s">
        <v>262</v>
      </c>
      <c r="E4024">
        <v>21.577277119999899</v>
      </c>
      <c r="F4024">
        <v>29.63</v>
      </c>
      <c r="G4024">
        <v>11.2394833381036</v>
      </c>
      <c r="H4024">
        <v>-3.8332392819221899</v>
      </c>
      <c r="I4024">
        <v>-23.828718434191199</v>
      </c>
      <c r="J4024">
        <v>-9.6219435888645197</v>
      </c>
      <c r="K4024">
        <v>31.7940740862281</v>
      </c>
      <c r="L4024">
        <v>29.747162984873299</v>
      </c>
      <c r="M4024">
        <v>34.860352705826898</v>
      </c>
      <c r="N4024">
        <v>0.71162074803755504</v>
      </c>
      <c r="O4024">
        <v>30.610867364157901</v>
      </c>
      <c r="P4024">
        <v>52.889576883384898</v>
      </c>
      <c r="Q4024">
        <v>8.2556607640685994E-2</v>
      </c>
    </row>
    <row r="4025" spans="1:17" hidden="1" x14ac:dyDescent="0.3">
      <c r="A4025" t="s">
        <v>8284</v>
      </c>
      <c r="B4025" t="s">
        <v>8285</v>
      </c>
      <c r="C4025" t="str">
        <f>IFERROR(VLOOKUP(Table1[[#This Row],[Ticker]],[1]!Table2[[Symbol]:[Industry]],2,FALSE),"-")</f>
        <v>-</v>
      </c>
      <c r="D4025" t="s">
        <v>385</v>
      </c>
      <c r="E4025">
        <v>21.534701625</v>
      </c>
      <c r="F4025">
        <v>17.25</v>
      </c>
      <c r="G4025">
        <v>782.84265794127805</v>
      </c>
      <c r="H4025">
        <v>43.878919527010801</v>
      </c>
      <c r="I4025">
        <v>799.997468709332</v>
      </c>
      <c r="J4025">
        <v>6.8238627426102596</v>
      </c>
      <c r="K4025">
        <v>11.7187615010901</v>
      </c>
      <c r="M4025">
        <v>100</v>
      </c>
      <c r="N4025">
        <v>2.9307204938672702</v>
      </c>
      <c r="O4025">
        <v>0</v>
      </c>
      <c r="P4025">
        <v>858.33333333333303</v>
      </c>
    </row>
    <row r="4026" spans="1:17" hidden="1" x14ac:dyDescent="0.3">
      <c r="A4026" t="s">
        <v>8286</v>
      </c>
      <c r="B4026" t="s">
        <v>8287</v>
      </c>
      <c r="C4026" t="str">
        <f>IFERROR(VLOOKUP(Table1[[#This Row],[Ticker]],[1]!Table2[[Symbol]:[Industry]],2,FALSE),"-")</f>
        <v>-</v>
      </c>
      <c r="D4026" t="s">
        <v>359</v>
      </c>
      <c r="E4026">
        <v>21.488980343999899</v>
      </c>
      <c r="F4026">
        <v>13.91</v>
      </c>
      <c r="G4026">
        <v>12.2280041805571</v>
      </c>
      <c r="H4026">
        <v>-4.5773430033257902</v>
      </c>
      <c r="I4026">
        <v>-11.684241011592899</v>
      </c>
      <c r="J4026">
        <v>-3.6588412541147499</v>
      </c>
      <c r="K4026">
        <v>13.917165241391199</v>
      </c>
      <c r="L4026">
        <v>12.854363681791799</v>
      </c>
      <c r="M4026">
        <v>44.197426264591201</v>
      </c>
      <c r="N4026">
        <v>1.0204307601629199</v>
      </c>
      <c r="O4026">
        <v>20.488856937455001</v>
      </c>
      <c r="P4026">
        <v>62.690058479532098</v>
      </c>
      <c r="Q4026">
        <v>6.1838853830856001E-2</v>
      </c>
    </row>
    <row r="4027" spans="1:17" hidden="1" x14ac:dyDescent="0.3">
      <c r="A4027" t="s">
        <v>8288</v>
      </c>
      <c r="B4027" t="s">
        <v>8289</v>
      </c>
      <c r="C4027" t="str">
        <f>IFERROR(VLOOKUP(Table1[[#This Row],[Ticker]],[1]!Table2[[Symbol]:[Industry]],2,FALSE),"-")</f>
        <v>-</v>
      </c>
      <c r="D4027" t="s">
        <v>743</v>
      </c>
      <c r="E4027">
        <v>21.450464595</v>
      </c>
      <c r="F4027">
        <v>44.53</v>
      </c>
      <c r="G4027">
        <v>8.0080223326488795</v>
      </c>
      <c r="H4027">
        <v>0.25901002474836299</v>
      </c>
      <c r="I4027">
        <v>-1.59814957790262</v>
      </c>
      <c r="J4027">
        <v>-0.614563245362444</v>
      </c>
      <c r="K4027">
        <v>41.550359494767498</v>
      </c>
      <c r="L4027">
        <v>38.078211302917801</v>
      </c>
      <c r="M4027">
        <v>53.954400247966703</v>
      </c>
      <c r="N4027">
        <v>0.46556866799284602</v>
      </c>
      <c r="O4027">
        <v>0.60633280934201395</v>
      </c>
      <c r="P4027">
        <v>40.0754954388172</v>
      </c>
      <c r="Q4027">
        <v>5.7901449305412002E-2</v>
      </c>
    </row>
    <row r="4028" spans="1:17" hidden="1" x14ac:dyDescent="0.3">
      <c r="A4028" t="s">
        <v>8290</v>
      </c>
      <c r="B4028" t="s">
        <v>8291</v>
      </c>
      <c r="C4028" t="str">
        <f>IFERROR(VLOOKUP(Table1[[#This Row],[Ticker]],[1]!Table2[[Symbol]:[Industry]],2,FALSE),"-")</f>
        <v>-</v>
      </c>
      <c r="D4028" t="s">
        <v>139</v>
      </c>
      <c r="E4028">
        <v>21.45</v>
      </c>
      <c r="F4028">
        <v>7.15</v>
      </c>
      <c r="G4028">
        <v>0.85722513317638804</v>
      </c>
      <c r="H4028">
        <v>6.0817167298080097</v>
      </c>
      <c r="I4028">
        <v>-26.034277322413601</v>
      </c>
      <c r="J4028">
        <v>1.7790222067658501</v>
      </c>
      <c r="K4028">
        <v>6.6790654469036399</v>
      </c>
      <c r="L4028">
        <v>6.44831453758127</v>
      </c>
      <c r="M4028">
        <v>66.287347275730099</v>
      </c>
      <c r="N4028">
        <v>0.565211630426112</v>
      </c>
      <c r="O4028">
        <v>58.881118881118802</v>
      </c>
      <c r="P4028">
        <v>53.433476394849698</v>
      </c>
      <c r="Q4028">
        <v>3.4554307615470001E-2</v>
      </c>
    </row>
    <row r="4029" spans="1:17" hidden="1" x14ac:dyDescent="0.3">
      <c r="A4029" t="s">
        <v>8292</v>
      </c>
      <c r="B4029" t="s">
        <v>8293</v>
      </c>
      <c r="C4029" t="str">
        <f>IFERROR(VLOOKUP(Table1[[#This Row],[Ticker]],[1]!Table2[[Symbol]:[Industry]],2,FALSE),"-")</f>
        <v>-</v>
      </c>
      <c r="D4029" t="s">
        <v>669</v>
      </c>
      <c r="E4029">
        <v>21.45</v>
      </c>
      <c r="F4029">
        <v>19.5</v>
      </c>
      <c r="G4029">
        <v>-4.04930314423118</v>
      </c>
      <c r="H4029">
        <v>2.2501466520999198</v>
      </c>
      <c r="I4029">
        <v>-18.224199803033699</v>
      </c>
      <c r="J4029">
        <v>-3.7301776220745402</v>
      </c>
      <c r="K4029">
        <v>20.110795549033199</v>
      </c>
      <c r="L4029">
        <v>18.947046682031001</v>
      </c>
      <c r="M4029">
        <v>33.839373347758396</v>
      </c>
      <c r="N4029">
        <v>0.49525885558583099</v>
      </c>
      <c r="O4029">
        <v>17.897435897435798</v>
      </c>
      <c r="P4029">
        <v>49.425287356321803</v>
      </c>
      <c r="Q4029">
        <v>3.8028152313906001E-2</v>
      </c>
    </row>
    <row r="4030" spans="1:17" hidden="1" x14ac:dyDescent="0.3">
      <c r="A4030" t="s">
        <v>8294</v>
      </c>
      <c r="B4030" t="s">
        <v>8295</v>
      </c>
      <c r="C4030" t="str">
        <f>IFERROR(VLOOKUP(Table1[[#This Row],[Ticker]],[1]!Table2[[Symbol]:[Industry]],2,FALSE),"-")</f>
        <v>-</v>
      </c>
      <c r="D4030" t="s">
        <v>1616</v>
      </c>
      <c r="E4030">
        <v>21.29665</v>
      </c>
      <c r="F4030">
        <v>32.64</v>
      </c>
      <c r="G4030">
        <v>20.906369954182001</v>
      </c>
      <c r="H4030">
        <v>-0.73646508837380298</v>
      </c>
      <c r="I4030">
        <v>-7.7154180965103096</v>
      </c>
      <c r="J4030">
        <v>-1.29115323183063</v>
      </c>
      <c r="K4030">
        <v>32.558787663873098</v>
      </c>
      <c r="L4030">
        <v>30.3322798259736</v>
      </c>
      <c r="M4030">
        <v>1.5738798927461899</v>
      </c>
      <c r="O4030">
        <v>0.24509803921568499</v>
      </c>
      <c r="P4030">
        <v>94.285714285714207</v>
      </c>
    </row>
    <row r="4031" spans="1:17" hidden="1" x14ac:dyDescent="0.3">
      <c r="A4031" t="s">
        <v>8296</v>
      </c>
      <c r="B4031" t="s">
        <v>8297</v>
      </c>
      <c r="C4031" t="str">
        <f>IFERROR(VLOOKUP(Table1[[#This Row],[Ticker]],[1]!Table2[[Symbol]:[Industry]],2,FALSE),"-")</f>
        <v>-</v>
      </c>
      <c r="D4031" t="s">
        <v>528</v>
      </c>
      <c r="E4031">
        <v>21.251816699999999</v>
      </c>
      <c r="F4031">
        <v>56.67</v>
      </c>
      <c r="G4031">
        <v>433.46432476572801</v>
      </c>
      <c r="H4031">
        <v>25.123352064434201</v>
      </c>
      <c r="I4031">
        <v>78.622486125706999</v>
      </c>
      <c r="J4031">
        <v>-1.4120722161111701</v>
      </c>
      <c r="K4031">
        <v>56.167835911771299</v>
      </c>
      <c r="L4031">
        <v>43.417380819447303</v>
      </c>
      <c r="M4031">
        <v>51.773938807701903</v>
      </c>
      <c r="N4031">
        <v>1.1593652323094601</v>
      </c>
      <c r="O4031">
        <v>37.427210164107898</v>
      </c>
      <c r="P4031">
        <v>463.32007952286199</v>
      </c>
    </row>
    <row r="4032" spans="1:17" hidden="1" x14ac:dyDescent="0.3">
      <c r="A4032" t="s">
        <v>8298</v>
      </c>
      <c r="B4032" t="s">
        <v>8299</v>
      </c>
      <c r="C4032" t="str">
        <f>IFERROR(VLOOKUP(Table1[[#This Row],[Ticker]],[1]!Table2[[Symbol]:[Industry]],2,FALSE),"-")</f>
        <v>-</v>
      </c>
      <c r="D4032" t="s">
        <v>412</v>
      </c>
      <c r="E4032">
        <v>21.201951990000001</v>
      </c>
      <c r="F4032">
        <v>30.21</v>
      </c>
      <c r="G4032">
        <v>23.884703258132699</v>
      </c>
      <c r="H4032">
        <v>-6.8146569026682497</v>
      </c>
      <c r="I4032">
        <v>-4.4213740966071402</v>
      </c>
      <c r="J4032">
        <v>-6.2370574049372802</v>
      </c>
      <c r="K4032">
        <v>30.5370715167188</v>
      </c>
      <c r="L4032">
        <v>27.119888754133001</v>
      </c>
      <c r="M4032">
        <v>37.659497132331403</v>
      </c>
      <c r="N4032">
        <v>0.91214279525171105</v>
      </c>
      <c r="O4032">
        <v>38.4971863621317</v>
      </c>
      <c r="P4032">
        <v>91.202531645569593</v>
      </c>
      <c r="Q4032">
        <v>0.10670094156235101</v>
      </c>
    </row>
    <row r="4033" spans="1:17" hidden="1" x14ac:dyDescent="0.3">
      <c r="A4033" t="s">
        <v>8300</v>
      </c>
      <c r="B4033" t="s">
        <v>8301</v>
      </c>
      <c r="C4033" t="str">
        <f>IFERROR(VLOOKUP(Table1[[#This Row],[Ticker]],[1]!Table2[[Symbol]:[Industry]],2,FALSE),"-")</f>
        <v>-</v>
      </c>
      <c r="D4033" t="s">
        <v>561</v>
      </c>
      <c r="E4033">
        <v>21.195340000000002</v>
      </c>
      <c r="F4033">
        <v>10.3</v>
      </c>
      <c r="G4033">
        <v>-14.1254176784827</v>
      </c>
      <c r="H4033">
        <v>8.9546957209978704</v>
      </c>
      <c r="I4033">
        <v>11.3954415530883</v>
      </c>
      <c r="J4033">
        <v>-7.6547895954669896</v>
      </c>
      <c r="K4033">
        <v>7.7105103039520602</v>
      </c>
      <c r="L4033">
        <v>8.30545530516879</v>
      </c>
      <c r="M4033">
        <v>48.909260935461603</v>
      </c>
      <c r="N4033">
        <v>3.58341865514286</v>
      </c>
      <c r="O4033">
        <v>15.533980582524199</v>
      </c>
      <c r="P4033">
        <v>82.300884955752196</v>
      </c>
      <c r="Q4033">
        <v>-4.3889992719969998E-3</v>
      </c>
    </row>
    <row r="4034" spans="1:17" hidden="1" x14ac:dyDescent="0.3">
      <c r="A4034" t="s">
        <v>8302</v>
      </c>
      <c r="B4034" t="s">
        <v>8303</v>
      </c>
      <c r="C4034" t="str">
        <f>IFERROR(VLOOKUP(Table1[[#This Row],[Ticker]],[1]!Table2[[Symbol]:[Industry]],2,FALSE),"-")</f>
        <v>-</v>
      </c>
      <c r="D4034" t="s">
        <v>1467</v>
      </c>
      <c r="E4034">
        <v>21.118950000000002</v>
      </c>
      <c r="F4034">
        <v>33.049999999999997</v>
      </c>
      <c r="G4034">
        <v>64.441717318115394</v>
      </c>
      <c r="H4034">
        <v>-16.874501119837898</v>
      </c>
      <c r="I4034">
        <v>20.0299797056988</v>
      </c>
      <c r="J4034">
        <v>-10.718393571649701</v>
      </c>
      <c r="K4034">
        <v>29.520110457264501</v>
      </c>
      <c r="L4034">
        <v>24.840636986470901</v>
      </c>
      <c r="M4034">
        <v>0.70711099850805703</v>
      </c>
      <c r="N4034">
        <v>0.28232699200441103</v>
      </c>
      <c r="O4034">
        <v>21.9364599092284</v>
      </c>
      <c r="P4034">
        <v>98.737221888153897</v>
      </c>
    </row>
    <row r="4035" spans="1:17" hidden="1" x14ac:dyDescent="0.3">
      <c r="A4035" t="s">
        <v>8304</v>
      </c>
      <c r="B4035" t="s">
        <v>8305</v>
      </c>
      <c r="C4035" t="str">
        <f>IFERROR(VLOOKUP(Table1[[#This Row],[Ticker]],[1]!Table2[[Symbol]:[Industry]],2,FALSE),"-")</f>
        <v>-</v>
      </c>
      <c r="D4035" t="s">
        <v>5878</v>
      </c>
      <c r="E4035">
        <v>21.110955587999999</v>
      </c>
      <c r="F4035">
        <v>6.31</v>
      </c>
      <c r="G4035">
        <v>62.522294023353403</v>
      </c>
      <c r="H4035">
        <v>17.930201578292799</v>
      </c>
      <c r="I4035">
        <v>34.728962552975702</v>
      </c>
      <c r="J4035">
        <v>-2.08733157577967</v>
      </c>
      <c r="K4035">
        <v>5.4013890685512802</v>
      </c>
      <c r="L4035">
        <v>4.5060048623153701</v>
      </c>
      <c r="M4035">
        <v>69.7392615460531</v>
      </c>
      <c r="N4035">
        <v>1.0942633020152901</v>
      </c>
      <c r="O4035">
        <v>11.093502377179</v>
      </c>
      <c r="P4035">
        <v>141.76245210727899</v>
      </c>
      <c r="Q4035">
        <v>9.9689357260545994E-2</v>
      </c>
    </row>
    <row r="4036" spans="1:17" hidden="1" x14ac:dyDescent="0.3">
      <c r="A4036" t="s">
        <v>8306</v>
      </c>
      <c r="B4036" t="s">
        <v>8307</v>
      </c>
      <c r="C4036" t="str">
        <f>IFERROR(VLOOKUP(Table1[[#This Row],[Ticker]],[1]!Table2[[Symbol]:[Industry]],2,FALSE),"-")</f>
        <v>-</v>
      </c>
      <c r="D4036" t="s">
        <v>121</v>
      </c>
      <c r="E4036">
        <v>21.021703500000001</v>
      </c>
      <c r="F4036">
        <v>60.05</v>
      </c>
      <c r="G4036">
        <v>83.012022626771994</v>
      </c>
      <c r="H4036">
        <v>-11.564490566080799</v>
      </c>
      <c r="I4036">
        <v>37.424056010919699</v>
      </c>
      <c r="J4036">
        <v>0.88128397115646495</v>
      </c>
      <c r="K4036">
        <v>60.705775144866699</v>
      </c>
      <c r="L4036">
        <v>48.979210519530199</v>
      </c>
      <c r="M4036">
        <v>46.0191501402984</v>
      </c>
      <c r="N4036">
        <v>0.24885358574572</v>
      </c>
      <c r="O4036">
        <v>53.771856786011597</v>
      </c>
      <c r="P4036">
        <v>130.961538461538</v>
      </c>
      <c r="Q4036">
        <v>9.0761110199809994E-2</v>
      </c>
    </row>
    <row r="4037" spans="1:17" hidden="1" x14ac:dyDescent="0.3">
      <c r="A4037" t="s">
        <v>8308</v>
      </c>
      <c r="B4037" t="s">
        <v>3487</v>
      </c>
      <c r="C4037" t="str">
        <f>IFERROR(VLOOKUP(Table1[[#This Row],[Ticker]],[1]!Table2[[Symbol]:[Industry]],2,FALSE),"-")</f>
        <v>-</v>
      </c>
      <c r="D4037" t="s">
        <v>262</v>
      </c>
      <c r="E4037">
        <v>20.99916</v>
      </c>
      <c r="F4037">
        <v>8.4</v>
      </c>
      <c r="G4037">
        <v>43.340121531525398</v>
      </c>
      <c r="H4037">
        <v>21.891272137903499</v>
      </c>
      <c r="I4037">
        <v>-31.1475459308278</v>
      </c>
      <c r="K4037">
        <v>7.9337125409160096</v>
      </c>
      <c r="L4037">
        <v>7.8279895168764702</v>
      </c>
      <c r="M4037">
        <v>56.930623047134702</v>
      </c>
      <c r="N4037">
        <v>1.32263814616755</v>
      </c>
      <c r="O4037">
        <v>48.809523809523803</v>
      </c>
      <c r="P4037">
        <v>78.723404255319096</v>
      </c>
      <c r="Q4037">
        <v>5.8362820440345999E-2</v>
      </c>
    </row>
    <row r="4038" spans="1:17" hidden="1" x14ac:dyDescent="0.3">
      <c r="A4038" t="s">
        <v>8309</v>
      </c>
      <c r="B4038" t="s">
        <v>8310</v>
      </c>
      <c r="C4038" t="str">
        <f>IFERROR(VLOOKUP(Table1[[#This Row],[Ticker]],[1]!Table2[[Symbol]:[Industry]],2,FALSE),"-")</f>
        <v>-</v>
      </c>
      <c r="E4038">
        <v>20.998080000000002</v>
      </c>
      <c r="F4038">
        <v>92</v>
      </c>
      <c r="G4038">
        <v>-53.665278566658202</v>
      </c>
      <c r="H4038">
        <v>-7.9968817550404596</v>
      </c>
      <c r="I4038">
        <v>-36.510467798603997</v>
      </c>
      <c r="J4038">
        <v>-6.5783872743838199</v>
      </c>
      <c r="M4038">
        <v>47.041615913877301</v>
      </c>
      <c r="O4038">
        <v>31.25</v>
      </c>
      <c r="P4038">
        <v>9.5238095238095308</v>
      </c>
    </row>
    <row r="4039" spans="1:17" hidden="1" x14ac:dyDescent="0.3">
      <c r="A4039" t="s">
        <v>8311</v>
      </c>
      <c r="B4039" t="s">
        <v>8312</v>
      </c>
      <c r="C4039" t="str">
        <f>IFERROR(VLOOKUP(Table1[[#This Row],[Ticker]],[1]!Table2[[Symbol]:[Industry]],2,FALSE),"-")</f>
        <v>-</v>
      </c>
      <c r="D4039" t="s">
        <v>262</v>
      </c>
      <c r="E4039">
        <v>20.998076399999999</v>
      </c>
      <c r="F4039">
        <v>73.08</v>
      </c>
      <c r="G4039">
        <v>796.37998668773196</v>
      </c>
      <c r="H4039">
        <v>-4.9865934910445802</v>
      </c>
      <c r="I4039">
        <v>43.720288887632002</v>
      </c>
      <c r="J4039">
        <v>-9.0358024957178102</v>
      </c>
      <c r="K4039">
        <v>72.277855177277502</v>
      </c>
      <c r="L4039">
        <v>50.585745717546999</v>
      </c>
      <c r="M4039">
        <v>41.476295172039798</v>
      </c>
      <c r="N4039">
        <v>0.45173910227346298</v>
      </c>
      <c r="O4039">
        <v>27.681992337164701</v>
      </c>
      <c r="P4039">
        <v>826.23574144486599</v>
      </c>
    </row>
    <row r="4040" spans="1:17" hidden="1" x14ac:dyDescent="0.3">
      <c r="A4040" t="s">
        <v>8313</v>
      </c>
      <c r="B4040" t="s">
        <v>8314</v>
      </c>
      <c r="C4040" t="str">
        <f>IFERROR(VLOOKUP(Table1[[#This Row],[Ticker]],[1]!Table2[[Symbol]:[Industry]],2,FALSE),"-")</f>
        <v>-</v>
      </c>
      <c r="D4040" t="s">
        <v>743</v>
      </c>
      <c r="E4040">
        <v>20.996392725</v>
      </c>
      <c r="F4040">
        <v>132.44</v>
      </c>
      <c r="G4040">
        <v>16.035410697811599</v>
      </c>
      <c r="H4040">
        <v>1.7523621577349799</v>
      </c>
      <c r="I4040">
        <v>8.5922147250876897</v>
      </c>
      <c r="J4040">
        <v>0.87491175011881495</v>
      </c>
      <c r="K4040">
        <v>126.70656941925</v>
      </c>
      <c r="L4040">
        <v>114.11506840448401</v>
      </c>
      <c r="M4040">
        <v>31.0272649847048</v>
      </c>
      <c r="N4040">
        <v>0.80977778668066702</v>
      </c>
      <c r="O4040">
        <v>2.6276049531863399</v>
      </c>
      <c r="P4040">
        <v>46.617956382154297</v>
      </c>
      <c r="Q4040">
        <v>7.1200898966220002E-3</v>
      </c>
    </row>
    <row r="4041" spans="1:17" hidden="1" x14ac:dyDescent="0.3">
      <c r="A4041" t="s">
        <v>8315</v>
      </c>
      <c r="B4041" t="s">
        <v>8316</v>
      </c>
      <c r="C4041" t="str">
        <f>IFERROR(VLOOKUP(Table1[[#This Row],[Ticker]],[1]!Table2[[Symbol]:[Industry]],2,FALSE),"-")</f>
        <v>-</v>
      </c>
      <c r="D4041" t="s">
        <v>380</v>
      </c>
      <c r="E4041">
        <v>20.9359188</v>
      </c>
      <c r="F4041">
        <v>20.100000000000001</v>
      </c>
      <c r="G4041">
        <v>-35.842658405403803</v>
      </c>
      <c r="H4041">
        <v>-7.8031317550404697</v>
      </c>
      <c r="I4041">
        <v>-24.388114463596899</v>
      </c>
      <c r="J4041">
        <v>-6.2456986863760902</v>
      </c>
      <c r="K4041">
        <v>21.420335884714401</v>
      </c>
      <c r="L4041">
        <v>21.7081721932486</v>
      </c>
      <c r="M4041">
        <v>32.744739113934003</v>
      </c>
      <c r="N4041">
        <v>0.53247450348899605</v>
      </c>
      <c r="O4041">
        <v>38.706467661691498</v>
      </c>
      <c r="P4041">
        <v>28.434504792332199</v>
      </c>
      <c r="Q4041">
        <v>0.117611476188117</v>
      </c>
    </row>
    <row r="4042" spans="1:17" hidden="1" x14ac:dyDescent="0.3">
      <c r="A4042" t="s">
        <v>8317</v>
      </c>
      <c r="B4042" t="s">
        <v>8318</v>
      </c>
      <c r="C4042" t="str">
        <f>IFERROR(VLOOKUP(Table1[[#This Row],[Ticker]],[1]!Table2[[Symbol]:[Industry]],2,FALSE),"-")</f>
        <v>-</v>
      </c>
      <c r="D4042" t="s">
        <v>528</v>
      </c>
      <c r="E4042">
        <v>20.930979600000001</v>
      </c>
      <c r="F4042">
        <v>0.72</v>
      </c>
      <c r="G4042">
        <v>118.420107311831</v>
      </c>
      <c r="H4042">
        <v>0.63339792532482797</v>
      </c>
      <c r="I4042">
        <v>-42.112708694962599</v>
      </c>
      <c r="J4042">
        <v>-1.29115323183063</v>
      </c>
      <c r="K4042">
        <v>0.76295231652993001</v>
      </c>
      <c r="L4042">
        <v>0.75415540742662102</v>
      </c>
      <c r="M4042">
        <v>40.933511496223097</v>
      </c>
      <c r="N4042">
        <v>1.1620761477416901</v>
      </c>
      <c r="O4042">
        <v>58.3333333333333</v>
      </c>
      <c r="P4042">
        <v>157.142857142857</v>
      </c>
    </row>
    <row r="4043" spans="1:17" hidden="1" x14ac:dyDescent="0.3">
      <c r="A4043" t="s">
        <v>8319</v>
      </c>
      <c r="B4043" t="s">
        <v>8320</v>
      </c>
      <c r="C4043" t="str">
        <f>IFERROR(VLOOKUP(Table1[[#This Row],[Ticker]],[1]!Table2[[Symbol]:[Industry]],2,FALSE),"-")</f>
        <v>-</v>
      </c>
      <c r="D4043" t="s">
        <v>262</v>
      </c>
      <c r="E4043">
        <v>20.880023999999999</v>
      </c>
      <c r="F4043">
        <v>62.59</v>
      </c>
      <c r="G4043">
        <v>-2.1210608795833701</v>
      </c>
      <c r="H4043">
        <v>33.704377699308502</v>
      </c>
      <c r="I4043">
        <v>5.4379763582205998</v>
      </c>
      <c r="J4043">
        <v>-7.82636449943627</v>
      </c>
      <c r="K4043">
        <v>58.773427447786403</v>
      </c>
      <c r="L4043">
        <v>53.0438267932117</v>
      </c>
      <c r="M4043">
        <v>41.549242771694097</v>
      </c>
      <c r="N4043">
        <v>1.7303723830264699</v>
      </c>
      <c r="O4043">
        <v>21.4091707940565</v>
      </c>
      <c r="P4043">
        <v>46.5807962529273</v>
      </c>
      <c r="Q4043">
        <v>3.1866267456098003E-2</v>
      </c>
    </row>
    <row r="4044" spans="1:17" hidden="1" x14ac:dyDescent="0.3">
      <c r="A4044" t="s">
        <v>8321</v>
      </c>
      <c r="B4044" t="s">
        <v>8322</v>
      </c>
      <c r="C4044" t="str">
        <f>IFERROR(VLOOKUP(Table1[[#This Row],[Ticker]],[1]!Table2[[Symbol]:[Industry]],2,FALSE),"-")</f>
        <v>-</v>
      </c>
      <c r="D4044" t="s">
        <v>402</v>
      </c>
      <c r="E4044">
        <v>20.872806300000001</v>
      </c>
      <c r="F4044">
        <v>41.81</v>
      </c>
      <c r="G4044">
        <v>-19.858385643743102</v>
      </c>
      <c r="H4044">
        <v>11.4631652258591</v>
      </c>
      <c r="I4044">
        <v>-9.8473154527949003</v>
      </c>
      <c r="J4044">
        <v>18.1970357445473</v>
      </c>
      <c r="K4044">
        <v>38.042639085701097</v>
      </c>
      <c r="L4044">
        <v>38.618335449325301</v>
      </c>
      <c r="M4044">
        <v>74.091863664739805</v>
      </c>
      <c r="N4044">
        <v>0.91802829113860196</v>
      </c>
      <c r="O4044">
        <v>39.679502511360802</v>
      </c>
      <c r="P4044">
        <v>27.469512195121901</v>
      </c>
      <c r="Q4044">
        <v>7.8287043915762994E-2</v>
      </c>
    </row>
    <row r="4045" spans="1:17" hidden="1" x14ac:dyDescent="0.3">
      <c r="A4045" t="s">
        <v>8323</v>
      </c>
      <c r="B4045" t="s">
        <v>8324</v>
      </c>
      <c r="C4045" t="str">
        <f>IFERROR(VLOOKUP(Table1[[#This Row],[Ticker]],[1]!Table2[[Symbol]:[Industry]],2,FALSE),"-")</f>
        <v>-</v>
      </c>
      <c r="D4045" t="s">
        <v>306</v>
      </c>
      <c r="E4045">
        <v>20.870669599999999</v>
      </c>
      <c r="F4045">
        <v>47</v>
      </c>
      <c r="G4045">
        <v>-39.366728958135504</v>
      </c>
      <c r="H4045">
        <v>7.7206777687690602</v>
      </c>
      <c r="I4045">
        <v>-13.1246728026396</v>
      </c>
      <c r="J4045">
        <v>9.1861459532683103</v>
      </c>
      <c r="K4045">
        <v>44.04983723878</v>
      </c>
      <c r="L4045">
        <v>44.471684178331003</v>
      </c>
      <c r="M4045">
        <v>63.215756558058501</v>
      </c>
      <c r="N4045">
        <v>2.77363892365456</v>
      </c>
      <c r="O4045">
        <v>18.531914893617</v>
      </c>
      <c r="P4045">
        <v>20.204603580562601</v>
      </c>
      <c r="Q4045">
        <v>3.5200628125955001E-2</v>
      </c>
    </row>
    <row r="4046" spans="1:17" hidden="1" x14ac:dyDescent="0.3">
      <c r="A4046" t="s">
        <v>8325</v>
      </c>
      <c r="B4046" t="s">
        <v>8326</v>
      </c>
      <c r="C4046" t="str">
        <f>IFERROR(VLOOKUP(Table1[[#This Row],[Ticker]],[1]!Table2[[Symbol]:[Industry]],2,FALSE),"-")</f>
        <v>-</v>
      </c>
      <c r="D4046" t="s">
        <v>528</v>
      </c>
      <c r="E4046">
        <v>20.864999999999998</v>
      </c>
      <c r="F4046">
        <v>27.82</v>
      </c>
      <c r="G4046">
        <v>-36.625191754453397</v>
      </c>
      <c r="H4046">
        <v>3.56026645771506</v>
      </c>
      <c r="I4046">
        <v>-40.703014382455002</v>
      </c>
      <c r="J4046">
        <v>2.6239583671448399</v>
      </c>
      <c r="K4046">
        <v>27.871174846801502</v>
      </c>
      <c r="L4046">
        <v>32.949984761252999</v>
      </c>
      <c r="M4046">
        <v>58.754293627236002</v>
      </c>
      <c r="N4046">
        <v>1.3003556373187899</v>
      </c>
      <c r="O4046">
        <v>112.077641984184</v>
      </c>
      <c r="P4046">
        <v>16.450397655922899</v>
      </c>
    </row>
    <row r="4047" spans="1:17" hidden="1" x14ac:dyDescent="0.3">
      <c r="A4047" t="s">
        <v>8327</v>
      </c>
      <c r="B4047" t="s">
        <v>8328</v>
      </c>
      <c r="C4047" t="str">
        <f>IFERROR(VLOOKUP(Table1[[#This Row],[Ticker]],[1]!Table2[[Symbol]:[Industry]],2,FALSE),"-")</f>
        <v>-</v>
      </c>
      <c r="D4047" t="s">
        <v>51</v>
      </c>
      <c r="E4047">
        <v>20.8237448</v>
      </c>
      <c r="F4047">
        <v>41.68</v>
      </c>
      <c r="G4047">
        <v>40.058635785058797</v>
      </c>
      <c r="H4047">
        <v>-9.2717193996595508</v>
      </c>
      <c r="I4047">
        <v>-10.066124978984201</v>
      </c>
      <c r="J4047">
        <v>0.90396871938887102</v>
      </c>
      <c r="K4047">
        <v>42.263848353289298</v>
      </c>
      <c r="L4047">
        <v>36.647408303606099</v>
      </c>
      <c r="M4047">
        <v>45.919988259962999</v>
      </c>
      <c r="N4047">
        <v>0.25312410310509798</v>
      </c>
      <c r="O4047">
        <v>29.558541266794599</v>
      </c>
      <c r="P4047">
        <v>97.535545023696599</v>
      </c>
      <c r="Q4047">
        <v>2.4645070871506001E-2</v>
      </c>
    </row>
    <row r="4048" spans="1:17" hidden="1" x14ac:dyDescent="0.3">
      <c r="A4048" t="s">
        <v>8329</v>
      </c>
      <c r="B4048" t="s">
        <v>8330</v>
      </c>
      <c r="C4048" t="str">
        <f>IFERROR(VLOOKUP(Table1[[#This Row],[Ticker]],[1]!Table2[[Symbol]:[Industry]],2,FALSE),"-")</f>
        <v>-</v>
      </c>
      <c r="D4048" t="s">
        <v>743</v>
      </c>
      <c r="E4048">
        <v>20.802747875000001</v>
      </c>
      <c r="F4048">
        <v>84.1</v>
      </c>
      <c r="G4048">
        <v>-14.031488127193599</v>
      </c>
      <c r="H4048">
        <v>3.67220364227635</v>
      </c>
      <c r="I4048">
        <v>9.0067260543350596</v>
      </c>
      <c r="J4048">
        <v>1.2632805353509799</v>
      </c>
      <c r="K4048">
        <v>83.369369876579896</v>
      </c>
      <c r="L4048">
        <v>79.188312084022598</v>
      </c>
      <c r="M4048">
        <v>59.256974662123497</v>
      </c>
      <c r="N4048">
        <v>3.8742955751105201</v>
      </c>
      <c r="O4048">
        <v>12.2473246135553</v>
      </c>
      <c r="P4048">
        <v>27.039274924471201</v>
      </c>
    </row>
    <row r="4049" spans="1:17" hidden="1" x14ac:dyDescent="0.3">
      <c r="A4049" t="s">
        <v>8331</v>
      </c>
      <c r="B4049" t="s">
        <v>8332</v>
      </c>
      <c r="C4049" t="str">
        <f>IFERROR(VLOOKUP(Table1[[#This Row],[Ticker]],[1]!Table2[[Symbol]:[Industry]],2,FALSE),"-")</f>
        <v>-</v>
      </c>
      <c r="D4049" t="s">
        <v>72</v>
      </c>
      <c r="E4049">
        <v>20.760077259999999</v>
      </c>
      <c r="F4049">
        <v>6.22</v>
      </c>
      <c r="G4049">
        <v>-91.125991369836697</v>
      </c>
      <c r="H4049">
        <v>-2.9308224551449502</v>
      </c>
      <c r="I4049">
        <v>-48.709174441755103</v>
      </c>
      <c r="J4049">
        <v>3.5827963480012901</v>
      </c>
      <c r="K4049">
        <v>6.3349101234422998</v>
      </c>
      <c r="L4049">
        <v>8.1417171595704598</v>
      </c>
      <c r="M4049">
        <v>60.342157991275997</v>
      </c>
      <c r="N4049">
        <v>0.44088733413950898</v>
      </c>
      <c r="O4049">
        <v>198.87459807073901</v>
      </c>
      <c r="P4049">
        <v>317.73002014775</v>
      </c>
      <c r="Q4049">
        <v>9.5764356831299996E-2</v>
      </c>
    </row>
    <row r="4050" spans="1:17" hidden="1" x14ac:dyDescent="0.3">
      <c r="A4050" t="s">
        <v>8333</v>
      </c>
      <c r="B4050" t="s">
        <v>8334</v>
      </c>
      <c r="C4050" t="str">
        <f>IFERROR(VLOOKUP(Table1[[#This Row],[Ticker]],[1]!Table2[[Symbol]:[Industry]],2,FALSE),"-")</f>
        <v>-</v>
      </c>
      <c r="D4050" t="s">
        <v>54</v>
      </c>
      <c r="E4050">
        <v>20.751572919999902</v>
      </c>
      <c r="F4050">
        <v>17.690000000000001</v>
      </c>
      <c r="G4050">
        <v>-64.615902358610398</v>
      </c>
      <c r="H4050">
        <v>10.1265403431289</v>
      </c>
      <c r="I4050">
        <v>-55.618014011668201</v>
      </c>
      <c r="J4050">
        <v>16.4652570245796</v>
      </c>
      <c r="K4050">
        <v>16.932137803691699</v>
      </c>
      <c r="L4050">
        <v>21.922897216420999</v>
      </c>
      <c r="M4050">
        <v>65.867533407416204</v>
      </c>
      <c r="N4050">
        <v>1.88158815282636</v>
      </c>
      <c r="O4050">
        <v>109.10118711136199</v>
      </c>
      <c r="P4050">
        <v>22.168508287292799</v>
      </c>
      <c r="Q4050">
        <v>-3.8300335976835E-2</v>
      </c>
    </row>
    <row r="4051" spans="1:17" hidden="1" x14ac:dyDescent="0.3">
      <c r="A4051" t="s">
        <v>8335</v>
      </c>
      <c r="B4051" t="s">
        <v>8336</v>
      </c>
      <c r="C4051" t="str">
        <f>IFERROR(VLOOKUP(Table1[[#This Row],[Ticker]],[1]!Table2[[Symbol]:[Industry]],2,FALSE),"-")</f>
        <v>-</v>
      </c>
      <c r="D4051" t="s">
        <v>1616</v>
      </c>
      <c r="E4051">
        <v>20.7085629</v>
      </c>
      <c r="F4051">
        <v>48.99</v>
      </c>
      <c r="G4051">
        <v>-48.110385159270201</v>
      </c>
      <c r="H4051">
        <v>-4.6776415589620299</v>
      </c>
      <c r="I4051">
        <v>-28.3808062954486</v>
      </c>
      <c r="J4051">
        <v>10.814109926064001</v>
      </c>
      <c r="K4051">
        <v>49.555208218267197</v>
      </c>
      <c r="L4051">
        <v>52.340028320822803</v>
      </c>
      <c r="M4051">
        <v>62.9219832145995</v>
      </c>
      <c r="N4051">
        <v>0.59347826086956501</v>
      </c>
      <c r="O4051">
        <v>36.252296387017701</v>
      </c>
      <c r="P4051">
        <v>32.764227642276403</v>
      </c>
    </row>
    <row r="4052" spans="1:17" hidden="1" x14ac:dyDescent="0.3">
      <c r="A4052" t="s">
        <v>8337</v>
      </c>
      <c r="B4052" t="s">
        <v>8338</v>
      </c>
      <c r="C4052" t="str">
        <f>IFERROR(VLOOKUP(Table1[[#This Row],[Ticker]],[1]!Table2[[Symbol]:[Industry]],2,FALSE),"-")</f>
        <v>-</v>
      </c>
      <c r="D4052" t="s">
        <v>632</v>
      </c>
      <c r="E4052">
        <v>20.6913084</v>
      </c>
      <c r="F4052">
        <v>61.53</v>
      </c>
      <c r="G4052">
        <v>5.6728796040990703</v>
      </c>
      <c r="H4052">
        <v>55.948026890235802</v>
      </c>
      <c r="I4052">
        <v>24.9500627223291</v>
      </c>
      <c r="J4052">
        <v>20.2351843874144</v>
      </c>
      <c r="K4052">
        <v>42.666329237249599</v>
      </c>
      <c r="L4052">
        <v>41.5958550993182</v>
      </c>
      <c r="M4052">
        <v>97.165138611904794</v>
      </c>
      <c r="N4052">
        <v>3.39454168893639</v>
      </c>
      <c r="O4052">
        <v>0</v>
      </c>
      <c r="P4052">
        <v>76.202749140893403</v>
      </c>
      <c r="Q4052">
        <v>8.9735020333581994E-2</v>
      </c>
    </row>
    <row r="4053" spans="1:17" hidden="1" x14ac:dyDescent="0.3">
      <c r="A4053" t="s">
        <v>8339</v>
      </c>
      <c r="B4053" t="s">
        <v>8340</v>
      </c>
      <c r="C4053" t="str">
        <f>IFERROR(VLOOKUP(Table1[[#This Row],[Ticker]],[1]!Table2[[Symbol]:[Industry]],2,FALSE),"-")</f>
        <v>-</v>
      </c>
      <c r="D4053" t="s">
        <v>528</v>
      </c>
      <c r="E4053">
        <v>20.68264692</v>
      </c>
      <c r="F4053">
        <v>2.0499999999999998</v>
      </c>
      <c r="G4053">
        <v>-99.011096032798505</v>
      </c>
      <c r="H4053">
        <v>-15.370611429837201</v>
      </c>
      <c r="I4053">
        <v>-54.182572764405599</v>
      </c>
      <c r="J4053">
        <v>8.6564907472269592</v>
      </c>
      <c r="K4053">
        <v>2.12092126131882</v>
      </c>
      <c r="L4053">
        <v>3.43354558248488</v>
      </c>
      <c r="M4053">
        <v>64.754587480939804</v>
      </c>
      <c r="N4053">
        <v>0.96307673163796703</v>
      </c>
      <c r="O4053">
        <v>296.07339726648001</v>
      </c>
      <c r="P4053">
        <v>9.0847686592366994</v>
      </c>
      <c r="Q4053">
        <v>0.20595045173530299</v>
      </c>
    </row>
    <row r="4054" spans="1:17" hidden="1" x14ac:dyDescent="0.3">
      <c r="A4054" t="s">
        <v>8341</v>
      </c>
      <c r="B4054" t="s">
        <v>8342</v>
      </c>
      <c r="C4054" t="str">
        <f>IFERROR(VLOOKUP(Table1[[#This Row],[Ticker]],[1]!Table2[[Symbol]:[Industry]],2,FALSE),"-")</f>
        <v>-</v>
      </c>
      <c r="D4054" t="s">
        <v>5322</v>
      </c>
      <c r="E4054">
        <v>20.672000000000001</v>
      </c>
      <c r="F4054">
        <v>76</v>
      </c>
      <c r="G4054">
        <v>-82.2367071380867</v>
      </c>
      <c r="H4054">
        <v>-5.93916779107649</v>
      </c>
      <c r="I4054">
        <v>-22.7601155867134</v>
      </c>
      <c r="J4054">
        <v>-3.86059767627507</v>
      </c>
      <c r="K4054">
        <v>72.364460386135306</v>
      </c>
      <c r="L4054">
        <v>85.1073255042011</v>
      </c>
      <c r="M4054">
        <v>60.4232029345943</v>
      </c>
      <c r="N4054">
        <v>0.85846153846153805</v>
      </c>
      <c r="O4054">
        <v>131.513157894736</v>
      </c>
      <c r="P4054">
        <v>19.2156862745098</v>
      </c>
    </row>
    <row r="4055" spans="1:17" hidden="1" x14ac:dyDescent="0.3">
      <c r="A4055" t="s">
        <v>8343</v>
      </c>
      <c r="B4055" t="s">
        <v>8344</v>
      </c>
      <c r="C4055" t="str">
        <f>IFERROR(VLOOKUP(Table1[[#This Row],[Ticker]],[1]!Table2[[Symbol]:[Industry]],2,FALSE),"-")</f>
        <v>-</v>
      </c>
      <c r="D4055" t="s">
        <v>632</v>
      </c>
      <c r="E4055">
        <v>20.6635524</v>
      </c>
      <c r="F4055">
        <v>41.78</v>
      </c>
      <c r="G4055">
        <v>400.34729092814399</v>
      </c>
      <c r="H4055">
        <v>-2.40538705499536</v>
      </c>
      <c r="I4055">
        <v>310.17354993804503</v>
      </c>
      <c r="J4055">
        <v>-4.6385263198377196</v>
      </c>
      <c r="K4055">
        <v>38.682729472410898</v>
      </c>
      <c r="L4055">
        <v>23.219454405682601</v>
      </c>
      <c r="M4055">
        <v>34.4755933792907</v>
      </c>
      <c r="N4055">
        <v>0.81241873739668602</v>
      </c>
      <c r="O4055">
        <v>16.945907132599299</v>
      </c>
      <c r="P4055">
        <v>478.67036011080302</v>
      </c>
      <c r="Q4055">
        <v>0.13774136807592199</v>
      </c>
    </row>
    <row r="4056" spans="1:17" hidden="1" x14ac:dyDescent="0.3">
      <c r="A4056" t="s">
        <v>8345</v>
      </c>
      <c r="B4056" t="s">
        <v>8346</v>
      </c>
      <c r="C4056" t="str">
        <f>IFERROR(VLOOKUP(Table1[[#This Row],[Ticker]],[1]!Table2[[Symbol]:[Industry]],2,FALSE),"-")</f>
        <v>-</v>
      </c>
      <c r="D4056" t="s">
        <v>5353</v>
      </c>
      <c r="E4056">
        <v>20.534643500000001</v>
      </c>
      <c r="F4056">
        <v>8.5399999999999991</v>
      </c>
      <c r="G4056">
        <v>-80.596761174884804</v>
      </c>
      <c r="H4056">
        <v>14.270003216930199</v>
      </c>
      <c r="I4056">
        <v>-39.6470517735114</v>
      </c>
      <c r="J4056">
        <v>22.181068990391498</v>
      </c>
      <c r="K4056">
        <v>7.95213107306739</v>
      </c>
      <c r="L4056">
        <v>9.8722037831300007</v>
      </c>
      <c r="M4056">
        <v>62.145225541040297</v>
      </c>
      <c r="N4056">
        <v>1.94242193450114</v>
      </c>
      <c r="O4056">
        <v>182.38401954780301</v>
      </c>
      <c r="P4056">
        <v>21.999999999999901</v>
      </c>
    </row>
    <row r="4057" spans="1:17" hidden="1" x14ac:dyDescent="0.3">
      <c r="A4057" t="s">
        <v>8347</v>
      </c>
      <c r="B4057" t="s">
        <v>8348</v>
      </c>
      <c r="C4057" t="str">
        <f>IFERROR(VLOOKUP(Table1[[#This Row],[Ticker]],[1]!Table2[[Symbol]:[Industry]],2,FALSE),"-")</f>
        <v>-</v>
      </c>
      <c r="D4057" t="s">
        <v>577</v>
      </c>
      <c r="E4057">
        <v>20.532537779999998</v>
      </c>
      <c r="F4057">
        <v>31.11</v>
      </c>
      <c r="G4057">
        <v>-30.303754757134399</v>
      </c>
      <c r="H4057">
        <v>3.1366567814091599</v>
      </c>
      <c r="I4057">
        <v>-65.204760782973395</v>
      </c>
      <c r="J4057">
        <v>-1.2589988909946299</v>
      </c>
      <c r="K4057">
        <v>35.872001055721199</v>
      </c>
      <c r="L4057">
        <v>41.269812201077798</v>
      </c>
      <c r="M4057">
        <v>41.947765285924703</v>
      </c>
      <c r="N4057">
        <v>0.64255617977528001</v>
      </c>
      <c r="O4057">
        <v>138.990678238508</v>
      </c>
      <c r="P4057">
        <v>40.769230769230703</v>
      </c>
    </row>
    <row r="4058" spans="1:17" hidden="1" x14ac:dyDescent="0.3">
      <c r="A4058" t="s">
        <v>8349</v>
      </c>
      <c r="B4058" t="s">
        <v>8350</v>
      </c>
      <c r="C4058" t="str">
        <f>IFERROR(VLOOKUP(Table1[[#This Row],[Ticker]],[1]!Table2[[Symbol]:[Industry]],2,FALSE),"-")</f>
        <v>-</v>
      </c>
      <c r="D4058" t="s">
        <v>2262</v>
      </c>
      <c r="E4058">
        <v>20.510626649999999</v>
      </c>
      <c r="F4058">
        <v>65.11</v>
      </c>
      <c r="G4058">
        <v>-43.042421423801002</v>
      </c>
      <c r="H4058">
        <v>-33.750868380554799</v>
      </c>
      <c r="I4058">
        <v>-61.634277322413602</v>
      </c>
      <c r="J4058">
        <v>-1.53628882245419</v>
      </c>
      <c r="K4058">
        <v>96.037667574455696</v>
      </c>
      <c r="L4058">
        <v>108.438001505402</v>
      </c>
      <c r="M4058">
        <v>26.6674181726965</v>
      </c>
      <c r="N4058">
        <v>2.1802325581395299</v>
      </c>
      <c r="O4058">
        <v>206.40454615266401</v>
      </c>
      <c r="P4058">
        <v>10.5245289424545</v>
      </c>
    </row>
    <row r="4059" spans="1:17" hidden="1" x14ac:dyDescent="0.3">
      <c r="A4059" t="s">
        <v>8351</v>
      </c>
      <c r="B4059" t="s">
        <v>8352</v>
      </c>
      <c r="C4059" t="str">
        <f>IFERROR(VLOOKUP(Table1[[#This Row],[Ticker]],[1]!Table2[[Symbol]:[Industry]],2,FALSE),"-")</f>
        <v>-</v>
      </c>
      <c r="E4059">
        <v>20.51</v>
      </c>
      <c r="F4059">
        <v>20.51</v>
      </c>
      <c r="G4059">
        <v>-47.8157547571344</v>
      </c>
      <c r="H4059">
        <v>22.6801531568324</v>
      </c>
      <c r="I4059">
        <v>-24.5995694186335</v>
      </c>
      <c r="J4059">
        <v>-14.9496898171965</v>
      </c>
      <c r="K4059">
        <v>19.1557243317983</v>
      </c>
      <c r="L4059">
        <v>20.599803554169998</v>
      </c>
      <c r="M4059">
        <v>55.714845616109997</v>
      </c>
      <c r="N4059">
        <v>0.87500317262543403</v>
      </c>
      <c r="O4059">
        <v>36.518771331057998</v>
      </c>
      <c r="P4059">
        <v>30.139593908629401</v>
      </c>
      <c r="Q4059">
        <v>7.2102469878849995E-2</v>
      </c>
    </row>
    <row r="4060" spans="1:17" hidden="1" x14ac:dyDescent="0.3">
      <c r="A4060" t="s">
        <v>8353</v>
      </c>
      <c r="B4060" t="s">
        <v>8354</v>
      </c>
      <c r="C4060" t="str">
        <f>IFERROR(VLOOKUP(Table1[[#This Row],[Ticker]],[1]!Table2[[Symbol]:[Industry]],2,FALSE),"-")</f>
        <v>-</v>
      </c>
      <c r="D4060" t="s">
        <v>133</v>
      </c>
      <c r="E4060">
        <v>20.509740000000001</v>
      </c>
      <c r="F4060">
        <v>38</v>
      </c>
      <c r="G4060">
        <v>55.510098901402102</v>
      </c>
      <c r="H4060">
        <v>-4.9944645844685303</v>
      </c>
      <c r="I4060">
        <v>-18.197089226583302</v>
      </c>
      <c r="J4060">
        <v>-1.0273009890865701</v>
      </c>
      <c r="K4060">
        <v>37.013199826641198</v>
      </c>
      <c r="L4060">
        <v>30.787784775923299</v>
      </c>
      <c r="M4060">
        <v>49.924324491877499</v>
      </c>
      <c r="N4060">
        <v>0.148453322236093</v>
      </c>
      <c r="O4060">
        <v>21.5263157894736</v>
      </c>
      <c r="P4060">
        <v>85.365853658536594</v>
      </c>
      <c r="Q4060">
        <v>0.146590288443185</v>
      </c>
    </row>
    <row r="4061" spans="1:17" hidden="1" x14ac:dyDescent="0.3">
      <c r="A4061" t="s">
        <v>8355</v>
      </c>
      <c r="B4061" t="s">
        <v>8356</v>
      </c>
      <c r="C4061" t="str">
        <f>IFERROR(VLOOKUP(Table1[[#This Row],[Ticker]],[1]!Table2[[Symbol]:[Industry]],2,FALSE),"-")</f>
        <v>-</v>
      </c>
      <c r="D4061" t="s">
        <v>139</v>
      </c>
      <c r="E4061">
        <v>20.457699099999999</v>
      </c>
      <c r="F4061">
        <v>40.99</v>
      </c>
      <c r="G4061">
        <v>122.390399089019</v>
      </c>
      <c r="H4061">
        <v>1.1558202100250301</v>
      </c>
      <c r="I4061">
        <v>4.7152691303697498</v>
      </c>
      <c r="J4061">
        <v>-7.9578198984973003</v>
      </c>
      <c r="K4061">
        <v>44.934983068728002</v>
      </c>
      <c r="L4061">
        <v>38.170373249857299</v>
      </c>
      <c r="M4061">
        <v>35.131460200686803</v>
      </c>
      <c r="N4061">
        <v>1.90079447031799</v>
      </c>
      <c r="O4061">
        <v>63.991217370090197</v>
      </c>
      <c r="P4061">
        <v>173.266666666666</v>
      </c>
      <c r="Q4061">
        <v>6.4204724150864007E-2</v>
      </c>
    </row>
    <row r="4062" spans="1:17" hidden="1" x14ac:dyDescent="0.3">
      <c r="A4062" t="s">
        <v>8357</v>
      </c>
      <c r="B4062" t="s">
        <v>8358</v>
      </c>
      <c r="C4062" t="str">
        <f>IFERROR(VLOOKUP(Table1[[#This Row],[Ticker]],[1]!Table2[[Symbol]:[Industry]],2,FALSE),"-")</f>
        <v>-</v>
      </c>
      <c r="D4062" t="s">
        <v>528</v>
      </c>
      <c r="E4062">
        <v>20.399999999999999</v>
      </c>
      <c r="F4062">
        <v>8.5</v>
      </c>
      <c r="G4062">
        <v>-57.760758998016499</v>
      </c>
      <c r="H4062">
        <v>33.658439370224897</v>
      </c>
      <c r="I4062">
        <v>-48.012968342200502</v>
      </c>
      <c r="J4062">
        <v>-0.81496275564017095</v>
      </c>
      <c r="K4062">
        <v>9.8938083408279898</v>
      </c>
      <c r="L4062">
        <v>11.9081051088469</v>
      </c>
      <c r="M4062">
        <v>71.194641033570804</v>
      </c>
      <c r="N4062">
        <v>0.62526352215290903</v>
      </c>
      <c r="O4062">
        <v>121.88235294117599</v>
      </c>
      <c r="P4062">
        <v>42.378559463986598</v>
      </c>
      <c r="Q4062">
        <v>-8.9946397191806998E-2</v>
      </c>
    </row>
    <row r="4063" spans="1:17" hidden="1" x14ac:dyDescent="0.3">
      <c r="A4063" t="s">
        <v>8359</v>
      </c>
      <c r="B4063" t="s">
        <v>8360</v>
      </c>
      <c r="C4063" t="str">
        <f>IFERROR(VLOOKUP(Table1[[#This Row],[Ticker]],[1]!Table2[[Symbol]:[Industry]],2,FALSE),"-")</f>
        <v>-</v>
      </c>
      <c r="D4063" t="s">
        <v>303</v>
      </c>
      <c r="E4063">
        <v>20.34</v>
      </c>
      <c r="F4063">
        <v>56.5</v>
      </c>
      <c r="G4063">
        <v>-16.287915561154499</v>
      </c>
      <c r="H4063">
        <v>-8.6442900220608099</v>
      </c>
      <c r="I4063">
        <v>-7.3691020800571598</v>
      </c>
      <c r="J4063">
        <v>-0.23603225675332501</v>
      </c>
      <c r="K4063">
        <v>55.445805254431598</v>
      </c>
      <c r="L4063">
        <v>55.388271558550997</v>
      </c>
      <c r="M4063">
        <v>57.2064302701706</v>
      </c>
      <c r="N4063">
        <v>0.35905755764661501</v>
      </c>
      <c r="O4063">
        <v>46.725663716814097</v>
      </c>
      <c r="P4063">
        <v>25.416204217535999</v>
      </c>
      <c r="Q4063">
        <v>0.13077158257069099</v>
      </c>
    </row>
    <row r="4064" spans="1:17" hidden="1" x14ac:dyDescent="0.3">
      <c r="A4064" t="s">
        <v>8361</v>
      </c>
      <c r="B4064" t="s">
        <v>8362</v>
      </c>
      <c r="C4064" t="str">
        <f>IFERROR(VLOOKUP(Table1[[#This Row],[Ticker]],[1]!Table2[[Symbol]:[Industry]],2,FALSE),"-")</f>
        <v>-</v>
      </c>
      <c r="D4064" t="s">
        <v>412</v>
      </c>
      <c r="E4064">
        <v>20.306490749999998</v>
      </c>
      <c r="F4064">
        <v>35.49</v>
      </c>
      <c r="G4064">
        <v>62.919910642105101</v>
      </c>
      <c r="H4064">
        <v>-3.0142428661515801</v>
      </c>
      <c r="I4064">
        <v>-10.276701564837801</v>
      </c>
      <c r="J4064">
        <v>-0.40213688540103498</v>
      </c>
      <c r="K4064">
        <v>35.380264326137898</v>
      </c>
      <c r="L4064">
        <v>32.428805518957603</v>
      </c>
      <c r="M4064">
        <v>51.705991386057597</v>
      </c>
      <c r="N4064">
        <v>0.49618336207880798</v>
      </c>
      <c r="O4064">
        <v>21.780783319244801</v>
      </c>
      <c r="P4064">
        <v>102.222222222222</v>
      </c>
      <c r="Q4064">
        <v>5.7622670622781001E-2</v>
      </c>
    </row>
    <row r="4065" spans="1:17" hidden="1" x14ac:dyDescent="0.3">
      <c r="A4065" t="s">
        <v>8363</v>
      </c>
      <c r="B4065" t="s">
        <v>8364</v>
      </c>
      <c r="C4065" t="str">
        <f>IFERROR(VLOOKUP(Table1[[#This Row],[Ticker]],[1]!Table2[[Symbol]:[Industry]],2,FALSE),"-")</f>
        <v>-</v>
      </c>
      <c r="D4065" t="s">
        <v>412</v>
      </c>
      <c r="E4065">
        <v>20.2592</v>
      </c>
      <c r="F4065">
        <v>19.48</v>
      </c>
      <c r="G4065">
        <v>45.928998606094297</v>
      </c>
      <c r="H4065">
        <v>25.5152263865923</v>
      </c>
      <c r="I4065">
        <v>72.118790356270793</v>
      </c>
      <c r="J4065">
        <v>13.539615998938499</v>
      </c>
      <c r="K4065">
        <v>15.875995134455801</v>
      </c>
      <c r="L4065">
        <v>12.976767162711001</v>
      </c>
      <c r="M4065">
        <v>75.402639585486895</v>
      </c>
      <c r="N4065">
        <v>1.3503535659166801</v>
      </c>
      <c r="O4065">
        <v>11.6016427104722</v>
      </c>
      <c r="P4065">
        <v>168.68965517241301</v>
      </c>
      <c r="Q4065">
        <v>0.130410548128468</v>
      </c>
    </row>
    <row r="4066" spans="1:17" hidden="1" x14ac:dyDescent="0.3">
      <c r="A4066" t="s">
        <v>8365</v>
      </c>
      <c r="B4066" t="s">
        <v>8366</v>
      </c>
      <c r="C4066" t="str">
        <f>IFERROR(VLOOKUP(Table1[[#This Row],[Ticker]],[1]!Table2[[Symbol]:[Industry]],2,FALSE),"-")</f>
        <v>-</v>
      </c>
      <c r="D4066" t="s">
        <v>72</v>
      </c>
      <c r="E4066">
        <v>20.242999999999999</v>
      </c>
      <c r="F4066">
        <v>1.55</v>
      </c>
      <c r="G4066">
        <v>-83.448569128391895</v>
      </c>
      <c r="H4066">
        <v>-30.514242866151498</v>
      </c>
      <c r="I4066">
        <v>-66.293758360337705</v>
      </c>
      <c r="J4066">
        <v>-8.3499767612423899</v>
      </c>
      <c r="K4066">
        <v>2.4226478488665699</v>
      </c>
      <c r="M4066">
        <v>0.50373497352317997</v>
      </c>
      <c r="O4066">
        <v>131.61290322580601</v>
      </c>
      <c r="P4066">
        <v>0</v>
      </c>
    </row>
    <row r="4067" spans="1:17" hidden="1" x14ac:dyDescent="0.3">
      <c r="A4067" t="s">
        <v>8367</v>
      </c>
      <c r="B4067" t="s">
        <v>8368</v>
      </c>
      <c r="C4067" t="str">
        <f>IFERROR(VLOOKUP(Table1[[#This Row],[Ticker]],[1]!Table2[[Symbol]:[Industry]],2,FALSE),"-")</f>
        <v>-</v>
      </c>
      <c r="D4067" t="s">
        <v>743</v>
      </c>
      <c r="E4067">
        <v>20.204048429</v>
      </c>
      <c r="F4067">
        <v>202.26</v>
      </c>
      <c r="G4067">
        <v>-25.317818019487099</v>
      </c>
      <c r="K4067">
        <v>199.64482088527899</v>
      </c>
      <c r="L4067">
        <v>192.56798235863999</v>
      </c>
      <c r="M4067">
        <v>61.144137814655998</v>
      </c>
      <c r="N4067">
        <v>1</v>
      </c>
      <c r="O4067">
        <v>3.8267576386828899</v>
      </c>
      <c r="P4067">
        <v>5.6187989556135598</v>
      </c>
      <c r="Q4067">
        <v>-1.293132028575E-3</v>
      </c>
    </row>
    <row r="4068" spans="1:17" hidden="1" x14ac:dyDescent="0.3">
      <c r="A4068" t="s">
        <v>8369</v>
      </c>
      <c r="B4068" t="s">
        <v>8370</v>
      </c>
      <c r="C4068" t="str">
        <f>IFERROR(VLOOKUP(Table1[[#This Row],[Ticker]],[1]!Table2[[Symbol]:[Industry]],2,FALSE),"-")</f>
        <v>-</v>
      </c>
      <c r="D4068" t="s">
        <v>412</v>
      </c>
      <c r="E4068">
        <v>20.099</v>
      </c>
      <c r="F4068">
        <v>19.899999999999999</v>
      </c>
      <c r="G4068">
        <v>-8.1432165308347297</v>
      </c>
      <c r="H4068">
        <v>-8.6434418325598408</v>
      </c>
      <c r="I4068">
        <v>-17.939039227175499</v>
      </c>
      <c r="J4068">
        <v>-4.70578737817209</v>
      </c>
      <c r="K4068">
        <v>20.930150920075501</v>
      </c>
      <c r="L4068">
        <v>18.600959837662799</v>
      </c>
      <c r="M4068">
        <v>40.943844402281201</v>
      </c>
      <c r="N4068">
        <v>7.8886017587238996E-2</v>
      </c>
      <c r="O4068">
        <v>39.597989949748701</v>
      </c>
      <c r="P4068">
        <v>53.4309946029298</v>
      </c>
      <c r="Q4068">
        <v>9.2741031007271005E-2</v>
      </c>
    </row>
    <row r="4069" spans="1:17" hidden="1" x14ac:dyDescent="0.3">
      <c r="A4069" t="s">
        <v>8371</v>
      </c>
      <c r="B4069" t="s">
        <v>8372</v>
      </c>
      <c r="C4069" t="str">
        <f>IFERROR(VLOOKUP(Table1[[#This Row],[Ticker]],[1]!Table2[[Symbol]:[Industry]],2,FALSE),"-")</f>
        <v>-</v>
      </c>
      <c r="D4069" t="s">
        <v>1616</v>
      </c>
      <c r="E4069">
        <v>20.073879999999999</v>
      </c>
      <c r="F4069">
        <v>8.66</v>
      </c>
      <c r="G4069">
        <v>-46.022260081432499</v>
      </c>
      <c r="H4069">
        <v>5.5357242607386299</v>
      </c>
      <c r="I4069">
        <v>-18.978000266136501</v>
      </c>
      <c r="J4069">
        <v>1.80873195760678</v>
      </c>
      <c r="K4069">
        <v>8.6317830451702307</v>
      </c>
      <c r="L4069">
        <v>9.0787436776616008</v>
      </c>
      <c r="M4069">
        <v>48.834131910441499</v>
      </c>
      <c r="N4069">
        <v>0.93593314763231095</v>
      </c>
      <c r="O4069">
        <v>61.085450346420302</v>
      </c>
      <c r="P4069">
        <v>16.3978494623655</v>
      </c>
    </row>
    <row r="4070" spans="1:17" hidden="1" x14ac:dyDescent="0.3">
      <c r="A4070" t="s">
        <v>8373</v>
      </c>
      <c r="B4070" t="s">
        <v>8374</v>
      </c>
      <c r="C4070" t="str">
        <f>IFERROR(VLOOKUP(Table1[[#This Row],[Ticker]],[1]!Table2[[Symbol]:[Industry]],2,FALSE),"-")</f>
        <v>-</v>
      </c>
      <c r="D4070" t="s">
        <v>669</v>
      </c>
      <c r="E4070">
        <v>20.065262499999999</v>
      </c>
      <c r="F4070">
        <v>23.15</v>
      </c>
      <c r="G4070">
        <v>-14.279119709705499</v>
      </c>
      <c r="H4070">
        <v>-3.2132452741323099</v>
      </c>
      <c r="I4070">
        <v>30.4654134629914</v>
      </c>
      <c r="J4070">
        <v>-1.0638805045579001</v>
      </c>
      <c r="K4070">
        <v>20.436877501643099</v>
      </c>
      <c r="L4070">
        <v>18.733111807197801</v>
      </c>
      <c r="M4070">
        <v>61.5662246367379</v>
      </c>
      <c r="N4070">
        <v>0.41222984001985902</v>
      </c>
      <c r="O4070">
        <v>18.574514038876799</v>
      </c>
      <c r="P4070">
        <v>92.9166666666666</v>
      </c>
      <c r="Q4070">
        <v>2.4652581906292999E-2</v>
      </c>
    </row>
    <row r="4071" spans="1:17" hidden="1" x14ac:dyDescent="0.3">
      <c r="A4071" t="s">
        <v>8375</v>
      </c>
      <c r="B4071" t="s">
        <v>8376</v>
      </c>
      <c r="C4071" t="str">
        <f>IFERROR(VLOOKUP(Table1[[#This Row],[Ticker]],[1]!Table2[[Symbol]:[Industry]],2,FALSE),"-")</f>
        <v>-</v>
      </c>
      <c r="D4071" t="s">
        <v>743</v>
      </c>
      <c r="E4071">
        <v>20.010432867999999</v>
      </c>
      <c r="F4071">
        <v>89.66</v>
      </c>
      <c r="G4071">
        <v>27.277087864667099</v>
      </c>
      <c r="H4071">
        <v>0.88871959170348602</v>
      </c>
      <c r="I4071">
        <v>10.543042265215201</v>
      </c>
      <c r="J4071">
        <v>-8.0060985084732195E-2</v>
      </c>
      <c r="K4071">
        <v>86.165441490717001</v>
      </c>
      <c r="L4071">
        <v>76.452110604600705</v>
      </c>
      <c r="M4071">
        <v>57.664030131014698</v>
      </c>
      <c r="N4071">
        <v>0.58734766764256396</v>
      </c>
      <c r="O4071">
        <v>0.78072719161277304</v>
      </c>
      <c r="P4071">
        <v>66.037037037036995</v>
      </c>
      <c r="Q4071">
        <v>6.2739406014718002E-2</v>
      </c>
    </row>
    <row r="4072" spans="1:17" hidden="1" x14ac:dyDescent="0.3">
      <c r="A4072" t="s">
        <v>8377</v>
      </c>
      <c r="B4072" t="s">
        <v>8378</v>
      </c>
      <c r="C4072" t="str">
        <f>IFERROR(VLOOKUP(Table1[[#This Row],[Ticker]],[1]!Table2[[Symbol]:[Industry]],2,FALSE),"-")</f>
        <v>-</v>
      </c>
      <c r="D4072" t="s">
        <v>1374</v>
      </c>
      <c r="E4072">
        <v>19.974939456000001</v>
      </c>
      <c r="F4072">
        <v>9.08</v>
      </c>
      <c r="G4072">
        <v>-49.430599752705703</v>
      </c>
      <c r="H4072">
        <v>-8.2208725727812695</v>
      </c>
      <c r="I4072">
        <v>-36.076471415240597</v>
      </c>
      <c r="J4072">
        <v>-3.9169738007584298</v>
      </c>
      <c r="K4072">
        <v>9.4211390814731804</v>
      </c>
      <c r="L4072">
        <v>11.4535066170042</v>
      </c>
      <c r="M4072">
        <v>53.442340314398898</v>
      </c>
      <c r="N4072">
        <v>1.0300090058295199</v>
      </c>
      <c r="O4072">
        <v>82.819383259911902</v>
      </c>
      <c r="P4072">
        <v>20.584329349269499</v>
      </c>
      <c r="Q4072">
        <v>-4.1432583388568998E-2</v>
      </c>
    </row>
    <row r="4073" spans="1:17" hidden="1" x14ac:dyDescent="0.3">
      <c r="A4073" t="s">
        <v>8379</v>
      </c>
      <c r="B4073" t="s">
        <v>8380</v>
      </c>
      <c r="C4073" t="str">
        <f>IFERROR(VLOOKUP(Table1[[#This Row],[Ticker]],[1]!Table2[[Symbol]:[Industry]],2,FALSE),"-")</f>
        <v>-</v>
      </c>
      <c r="D4073" t="s">
        <v>740</v>
      </c>
      <c r="E4073">
        <v>19.940977056000001</v>
      </c>
      <c r="F4073">
        <v>8.58</v>
      </c>
      <c r="G4073">
        <v>-89.479284168899099</v>
      </c>
      <c r="H4073">
        <v>4.9372937768743999</v>
      </c>
      <c r="I4073">
        <v>-62.759151206775201</v>
      </c>
      <c r="J4073">
        <v>3.5154118326476702</v>
      </c>
      <c r="K4073">
        <v>8.8761117675917198</v>
      </c>
      <c r="L4073">
        <v>15.299841773353201</v>
      </c>
      <c r="M4073">
        <v>52.7138031899322</v>
      </c>
      <c r="N4073">
        <v>0.45551601423487498</v>
      </c>
      <c r="O4073">
        <v>429.13752913752899</v>
      </c>
      <c r="P4073">
        <v>14.859437751004</v>
      </c>
      <c r="Q4073">
        <v>-6.5884784106943997E-2</v>
      </c>
    </row>
    <row r="4074" spans="1:17" hidden="1" x14ac:dyDescent="0.3">
      <c r="A4074" t="s">
        <v>8381</v>
      </c>
      <c r="B4074" t="s">
        <v>8382</v>
      </c>
      <c r="C4074" t="str">
        <f>IFERROR(VLOOKUP(Table1[[#This Row],[Ticker]],[1]!Table2[[Symbol]:[Industry]],2,FALSE),"-")</f>
        <v>-</v>
      </c>
      <c r="D4074" t="s">
        <v>1848</v>
      </c>
      <c r="E4074">
        <v>19.8326864</v>
      </c>
      <c r="F4074">
        <v>20.12</v>
      </c>
      <c r="G4074">
        <v>106.850127595806</v>
      </c>
      <c r="H4074">
        <v>-11.379581030402701</v>
      </c>
      <c r="I4074">
        <v>-7.3054489655077104</v>
      </c>
      <c r="J4074">
        <v>-9.5237113713655095</v>
      </c>
      <c r="K4074">
        <v>20.390113199423201</v>
      </c>
      <c r="L4074">
        <v>15.7541096414215</v>
      </c>
      <c r="M4074">
        <v>37.269993933196403</v>
      </c>
      <c r="N4074">
        <v>1.64341456025181</v>
      </c>
      <c r="O4074">
        <v>26.540755467196799</v>
      </c>
      <c r="P4074">
        <v>164.73684210526301</v>
      </c>
      <c r="Q4074">
        <v>5.9097240082192998E-2</v>
      </c>
    </row>
    <row r="4075" spans="1:17" hidden="1" x14ac:dyDescent="0.3">
      <c r="A4075" t="s">
        <v>8383</v>
      </c>
      <c r="B4075" t="s">
        <v>8384</v>
      </c>
      <c r="C4075" t="str">
        <f>IFERROR(VLOOKUP(Table1[[#This Row],[Ticker]],[1]!Table2[[Symbol]:[Industry]],2,FALSE),"-")</f>
        <v>-</v>
      </c>
      <c r="D4075" t="s">
        <v>528</v>
      </c>
      <c r="E4075">
        <v>19.808419075</v>
      </c>
      <c r="F4075">
        <v>10.61</v>
      </c>
      <c r="G4075">
        <v>-7.7096360356732196</v>
      </c>
      <c r="H4075">
        <v>8.6190442671355498</v>
      </c>
      <c r="I4075">
        <v>37.157813073066599</v>
      </c>
      <c r="J4075">
        <v>2.9704919614300098</v>
      </c>
      <c r="K4075">
        <v>9.4348755634952006</v>
      </c>
      <c r="L4075">
        <v>8.1966735147121899</v>
      </c>
      <c r="M4075">
        <v>62.994904688723302</v>
      </c>
      <c r="N4075">
        <v>0.79370370038050797</v>
      </c>
      <c r="O4075">
        <v>12.1583411875589</v>
      </c>
      <c r="P4075">
        <v>94.678899082568705</v>
      </c>
      <c r="Q4075">
        <v>8.1211775339518996E-2</v>
      </c>
    </row>
    <row r="4076" spans="1:17" hidden="1" x14ac:dyDescent="0.3">
      <c r="A4076" t="s">
        <v>8385</v>
      </c>
      <c r="B4076" t="s">
        <v>8386</v>
      </c>
      <c r="C4076" t="str">
        <f>IFERROR(VLOOKUP(Table1[[#This Row],[Ticker]],[1]!Table2[[Symbol]:[Industry]],2,FALSE),"-")</f>
        <v>-</v>
      </c>
      <c r="D4076" t="s">
        <v>632</v>
      </c>
      <c r="E4076">
        <v>19.722999999999999</v>
      </c>
      <c r="F4076">
        <v>12.1</v>
      </c>
      <c r="G4076">
        <v>10.028638306449301</v>
      </c>
      <c r="H4076">
        <v>11.364212549573899</v>
      </c>
      <c r="I4076">
        <v>42.427261139124802</v>
      </c>
      <c r="J4076">
        <v>5.4369573672477003</v>
      </c>
      <c r="K4076">
        <v>10.8103550340234</v>
      </c>
      <c r="L4076">
        <v>9.9348533493236602</v>
      </c>
      <c r="M4076">
        <v>77.118220987129504</v>
      </c>
      <c r="N4076">
        <v>1.01718027582101</v>
      </c>
      <c r="O4076">
        <v>18.760330578512299</v>
      </c>
      <c r="P4076">
        <v>95.792880258899601</v>
      </c>
      <c r="Q4076">
        <v>8.3146155207E-2</v>
      </c>
    </row>
    <row r="4077" spans="1:17" hidden="1" x14ac:dyDescent="0.3">
      <c r="A4077" t="s">
        <v>8387</v>
      </c>
      <c r="B4077" t="s">
        <v>8388</v>
      </c>
      <c r="C4077" t="str">
        <f>IFERROR(VLOOKUP(Table1[[#This Row],[Ticker]],[1]!Table2[[Symbol]:[Industry]],2,FALSE),"-")</f>
        <v>-</v>
      </c>
      <c r="D4077" t="s">
        <v>743</v>
      </c>
      <c r="E4077">
        <v>19.692535094</v>
      </c>
      <c r="F4077">
        <v>66.150000000000006</v>
      </c>
      <c r="G4077">
        <v>-5.2161074788573201</v>
      </c>
      <c r="H4077">
        <v>0.446607867791807</v>
      </c>
      <c r="I4077">
        <v>4.69036035874581</v>
      </c>
      <c r="J4077">
        <v>0.57172659715088403</v>
      </c>
      <c r="K4077">
        <v>63.410613999797498</v>
      </c>
      <c r="L4077">
        <v>58.664257449371</v>
      </c>
      <c r="M4077">
        <v>43.249617568739502</v>
      </c>
      <c r="N4077">
        <v>0.384506222923305</v>
      </c>
      <c r="O4077">
        <v>2.72108843537415</v>
      </c>
      <c r="P4077">
        <v>27.2996690016165</v>
      </c>
    </row>
    <row r="4078" spans="1:17" hidden="1" x14ac:dyDescent="0.3">
      <c r="A4078" t="s">
        <v>8389</v>
      </c>
      <c r="B4078" t="s">
        <v>8390</v>
      </c>
      <c r="C4078" t="str">
        <f>IFERROR(VLOOKUP(Table1[[#This Row],[Ticker]],[1]!Table2[[Symbol]:[Industry]],2,FALSE),"-")</f>
        <v>-</v>
      </c>
      <c r="D4078" t="s">
        <v>127</v>
      </c>
      <c r="E4078">
        <v>19.679716800000001</v>
      </c>
      <c r="F4078">
        <v>35.869999999999997</v>
      </c>
      <c r="G4078">
        <v>87.406510536626897</v>
      </c>
      <c r="H4078">
        <v>1.24180183834673</v>
      </c>
      <c r="I4078">
        <v>-38.343564221252699</v>
      </c>
      <c r="J4078">
        <v>-4.9753637581464201</v>
      </c>
      <c r="K4078">
        <v>36.133142825194597</v>
      </c>
      <c r="L4078">
        <v>31.318696972727899</v>
      </c>
      <c r="M4078">
        <v>32.268399784884402</v>
      </c>
      <c r="N4078">
        <v>0.434719985624339</v>
      </c>
      <c r="O4078">
        <v>48.7036520769445</v>
      </c>
      <c r="P4078">
        <v>135.058977719528</v>
      </c>
      <c r="Q4078">
        <v>4.2825585682738997E-2</v>
      </c>
    </row>
    <row r="4079" spans="1:17" hidden="1" x14ac:dyDescent="0.3">
      <c r="A4079" t="s">
        <v>8391</v>
      </c>
      <c r="B4079" t="s">
        <v>8392</v>
      </c>
      <c r="C4079" t="str">
        <f>IFERROR(VLOOKUP(Table1[[#This Row],[Ticker]],[1]!Table2[[Symbol]:[Industry]],2,FALSE),"-")</f>
        <v>-</v>
      </c>
      <c r="E4079">
        <v>19.674782400000002</v>
      </c>
      <c r="F4079">
        <v>56.42</v>
      </c>
      <c r="G4079">
        <v>54.885568098137298</v>
      </c>
      <c r="H4079">
        <v>-19.875797017353602</v>
      </c>
      <c r="I4079">
        <v>33.844510556374203</v>
      </c>
      <c r="J4079">
        <v>-3.5820623227397199</v>
      </c>
      <c r="K4079">
        <v>60.787717664769502</v>
      </c>
      <c r="L4079">
        <v>49.9514277241122</v>
      </c>
      <c r="M4079">
        <v>52.027606874323503</v>
      </c>
      <c r="N4079">
        <v>1.2243496862283001</v>
      </c>
      <c r="O4079">
        <v>55.866713931230002</v>
      </c>
      <c r="P4079">
        <v>124.066719618745</v>
      </c>
    </row>
    <row r="4080" spans="1:17" hidden="1" x14ac:dyDescent="0.3">
      <c r="A4080" t="s">
        <v>8393</v>
      </c>
      <c r="B4080" t="s">
        <v>8394</v>
      </c>
      <c r="C4080" t="str">
        <f>IFERROR(VLOOKUP(Table1[[#This Row],[Ticker]],[1]!Table2[[Symbol]:[Industry]],2,FALSE),"-")</f>
        <v>-</v>
      </c>
      <c r="D4080" t="s">
        <v>51</v>
      </c>
      <c r="E4080">
        <v>19.660176539999998</v>
      </c>
      <c r="F4080">
        <v>48.9</v>
      </c>
      <c r="G4080">
        <v>-58.2074031087827</v>
      </c>
      <c r="H4080">
        <v>11.865635261684499</v>
      </c>
      <c r="I4080">
        <v>-13.108275964640301</v>
      </c>
      <c r="J4080">
        <v>-1.1874187919966099</v>
      </c>
      <c r="K4080">
        <v>45.041394094605401</v>
      </c>
      <c r="M4080">
        <v>78.217011584962506</v>
      </c>
      <c r="N4080">
        <v>0.39837398373983701</v>
      </c>
      <c r="O4080">
        <v>69.529652351738207</v>
      </c>
      <c r="P4080">
        <v>47.734138972809603</v>
      </c>
    </row>
    <row r="4081" spans="1:17" hidden="1" x14ac:dyDescent="0.3">
      <c r="A4081" t="s">
        <v>8395</v>
      </c>
      <c r="B4081" t="s">
        <v>8396</v>
      </c>
      <c r="C4081" t="str">
        <f>IFERROR(VLOOKUP(Table1[[#This Row],[Ticker]],[1]!Table2[[Symbol]:[Industry]],2,FALSE),"-")</f>
        <v>-</v>
      </c>
      <c r="D4081" t="s">
        <v>1539</v>
      </c>
      <c r="E4081">
        <v>19.653363383999999</v>
      </c>
      <c r="F4081">
        <v>7.44</v>
      </c>
      <c r="G4081">
        <v>41.178728001486299</v>
      </c>
      <c r="H4081">
        <v>-20.304032655941299</v>
      </c>
      <c r="I4081">
        <v>8.2746657670172805</v>
      </c>
      <c r="J4081">
        <v>8.7680183658025008</v>
      </c>
      <c r="K4081">
        <v>7.3772881335558402</v>
      </c>
      <c r="L4081">
        <v>6.2170968846325003</v>
      </c>
      <c r="M4081">
        <v>51.409384841832399</v>
      </c>
      <c r="N4081">
        <v>0.32702117211019199</v>
      </c>
      <c r="O4081">
        <v>37.903225806451601</v>
      </c>
      <c r="Q4081">
        <v>8.0358015003917996E-2</v>
      </c>
    </row>
    <row r="4082" spans="1:17" hidden="1" x14ac:dyDescent="0.3">
      <c r="A4082" t="s">
        <v>8397</v>
      </c>
      <c r="B4082" t="s">
        <v>8398</v>
      </c>
      <c r="C4082" t="str">
        <f>IFERROR(VLOOKUP(Table1[[#This Row],[Ticker]],[1]!Table2[[Symbol]:[Industry]],2,FALSE),"-")</f>
        <v>-</v>
      </c>
      <c r="D4082" t="s">
        <v>63</v>
      </c>
      <c r="E4082">
        <v>19.609999680000001</v>
      </c>
      <c r="F4082">
        <v>71.22</v>
      </c>
      <c r="G4082">
        <v>170.90438037800001</v>
      </c>
      <c r="H4082">
        <v>4.2613235007460499</v>
      </c>
      <c r="I4082">
        <v>160.17261922930999</v>
      </c>
      <c r="J4082">
        <v>-1.29115323183063</v>
      </c>
      <c r="K4082">
        <v>66.508201889336206</v>
      </c>
      <c r="L4082">
        <v>49.126323624409402</v>
      </c>
      <c r="M4082">
        <v>100</v>
      </c>
      <c r="N4082">
        <v>0</v>
      </c>
      <c r="O4082">
        <v>0</v>
      </c>
      <c r="P4082">
        <v>200.76013513513499</v>
      </c>
    </row>
    <row r="4083" spans="1:17" hidden="1" x14ac:dyDescent="0.3">
      <c r="A4083" t="s">
        <v>8399</v>
      </c>
      <c r="B4083" t="s">
        <v>8400</v>
      </c>
      <c r="C4083" t="str">
        <f>IFERROR(VLOOKUP(Table1[[#This Row],[Ticker]],[1]!Table2[[Symbol]:[Industry]],2,FALSE),"-")</f>
        <v>-</v>
      </c>
      <c r="D4083" t="s">
        <v>3108</v>
      </c>
      <c r="E4083">
        <v>19.562286</v>
      </c>
      <c r="F4083">
        <v>19.190000000000001</v>
      </c>
      <c r="G4083">
        <v>-90.652486115663507</v>
      </c>
      <c r="H4083">
        <v>-0.10917810457871099</v>
      </c>
      <c r="I4083">
        <v>-75.733115054385607</v>
      </c>
      <c r="J4083">
        <v>12.681611717843699</v>
      </c>
      <c r="K4083">
        <v>19.669208138471401</v>
      </c>
      <c r="L4083">
        <v>29.800749593820498</v>
      </c>
      <c r="M4083">
        <v>72.665215319824398</v>
      </c>
      <c r="N4083">
        <v>0.80773912436621298</v>
      </c>
      <c r="O4083">
        <v>276.91505992704498</v>
      </c>
      <c r="P4083">
        <v>16.303030303030301</v>
      </c>
      <c r="Q4083">
        <v>4.2520532606517003E-2</v>
      </c>
    </row>
    <row r="4084" spans="1:17" hidden="1" x14ac:dyDescent="0.3">
      <c r="A4084" t="s">
        <v>8401</v>
      </c>
      <c r="B4084" t="s">
        <v>8402</v>
      </c>
      <c r="C4084" t="str">
        <f>IFERROR(VLOOKUP(Table1[[#This Row],[Ticker]],[1]!Table2[[Symbol]:[Industry]],2,FALSE),"-")</f>
        <v>-</v>
      </c>
      <c r="D4084" t="s">
        <v>632</v>
      </c>
      <c r="E4084">
        <v>19.546312834999998</v>
      </c>
      <c r="F4084">
        <v>29.05</v>
      </c>
      <c r="G4084">
        <v>-58.127359695406</v>
      </c>
      <c r="H4084">
        <v>13.0983972969472</v>
      </c>
      <c r="I4084">
        <v>-46.678216716352999</v>
      </c>
      <c r="J4084">
        <v>-0.70749564428199996</v>
      </c>
      <c r="K4084">
        <v>31.942291625812899</v>
      </c>
      <c r="L4084">
        <v>35.971867099131799</v>
      </c>
      <c r="M4084">
        <v>17.620855551647299</v>
      </c>
      <c r="N4084">
        <v>1.50510204081632</v>
      </c>
      <c r="O4084">
        <v>79.001721170395797</v>
      </c>
      <c r="P4084">
        <v>15.0039588281868</v>
      </c>
    </row>
    <row r="4085" spans="1:17" hidden="1" x14ac:dyDescent="0.3">
      <c r="A4085" t="s">
        <v>8403</v>
      </c>
      <c r="B4085" t="s">
        <v>5643</v>
      </c>
      <c r="C4085" t="str">
        <f>IFERROR(VLOOKUP(Table1[[#This Row],[Ticker]],[1]!Table2[[Symbol]:[Industry]],2,FALSE),"-")</f>
        <v>-</v>
      </c>
      <c r="D4085" t="s">
        <v>262</v>
      </c>
      <c r="E4085">
        <v>19.538051500000002</v>
      </c>
      <c r="F4085">
        <v>27.83</v>
      </c>
      <c r="G4085">
        <v>84.056620338945507</v>
      </c>
      <c r="H4085">
        <v>35.8860189567906</v>
      </c>
      <c r="I4085">
        <v>61.236556010919699</v>
      </c>
      <c r="J4085">
        <v>-1.29115323183063</v>
      </c>
      <c r="K4085">
        <v>22.7761071852923</v>
      </c>
      <c r="L4085">
        <v>18.372739295808099</v>
      </c>
      <c r="M4085">
        <v>88.394777298905595</v>
      </c>
      <c r="N4085">
        <v>0.40074274139095201</v>
      </c>
      <c r="O4085">
        <v>0</v>
      </c>
      <c r="P4085">
        <v>162.54716981132</v>
      </c>
    </row>
    <row r="4086" spans="1:17" hidden="1" x14ac:dyDescent="0.3">
      <c r="A4086" t="s">
        <v>8404</v>
      </c>
      <c r="B4086" t="s">
        <v>8405</v>
      </c>
      <c r="C4086" t="str">
        <f>IFERROR(VLOOKUP(Table1[[#This Row],[Ticker]],[1]!Table2[[Symbol]:[Industry]],2,FALSE),"-")</f>
        <v>-</v>
      </c>
      <c r="D4086" t="s">
        <v>669</v>
      </c>
      <c r="E4086">
        <v>19.530419999999999</v>
      </c>
      <c r="F4086">
        <v>10.220000000000001</v>
      </c>
      <c r="G4086">
        <v>12.08868968731</v>
      </c>
      <c r="H4086">
        <v>1.96884892128804</v>
      </c>
      <c r="I4086">
        <v>-30.6784720789679</v>
      </c>
      <c r="J4086">
        <v>4.4799910467763198</v>
      </c>
      <c r="K4086">
        <v>10.3620737369287</v>
      </c>
      <c r="L4086">
        <v>10.463841510695699</v>
      </c>
      <c r="M4086">
        <v>53.1341578597441</v>
      </c>
      <c r="N4086">
        <v>0.75526934420920799</v>
      </c>
      <c r="O4086">
        <v>56.360078277886402</v>
      </c>
      <c r="P4086">
        <v>60.691823899371002</v>
      </c>
      <c r="Q4086">
        <v>8.7929944289977996E-2</v>
      </c>
    </row>
    <row r="4087" spans="1:17" hidden="1" x14ac:dyDescent="0.3">
      <c r="A4087" t="s">
        <v>8406</v>
      </c>
      <c r="B4087" t="s">
        <v>8407</v>
      </c>
      <c r="C4087" t="str">
        <f>IFERROR(VLOOKUP(Table1[[#This Row],[Ticker]],[1]!Table2[[Symbol]:[Industry]],2,FALSE),"-")</f>
        <v>-</v>
      </c>
      <c r="D4087" t="s">
        <v>528</v>
      </c>
      <c r="E4087">
        <v>19.529499000000001</v>
      </c>
      <c r="F4087">
        <v>19.14</v>
      </c>
      <c r="G4087">
        <v>9.7682510273919707</v>
      </c>
      <c r="H4087">
        <v>20.496411623954899</v>
      </c>
      <c r="I4087">
        <v>-34.354648450807602</v>
      </c>
      <c r="J4087">
        <v>-15.3308883311683</v>
      </c>
      <c r="K4087">
        <v>18.012331982890501</v>
      </c>
      <c r="L4087">
        <v>18.125980084986999</v>
      </c>
      <c r="M4087">
        <v>45.412829623742098</v>
      </c>
      <c r="N4087">
        <v>3.0555411205499898</v>
      </c>
      <c r="O4087">
        <v>38.453500522466001</v>
      </c>
      <c r="P4087">
        <v>53.982300884955698</v>
      </c>
      <c r="Q4087">
        <v>-4.5234658358609001E-2</v>
      </c>
    </row>
    <row r="4088" spans="1:17" hidden="1" x14ac:dyDescent="0.3">
      <c r="A4088" t="s">
        <v>8408</v>
      </c>
      <c r="B4088" t="s">
        <v>8409</v>
      </c>
      <c r="C4088" t="str">
        <f>IFERROR(VLOOKUP(Table1[[#This Row],[Ticker]],[1]!Table2[[Symbol]:[Industry]],2,FALSE),"-")</f>
        <v>-</v>
      </c>
      <c r="D4088" t="s">
        <v>473</v>
      </c>
      <c r="E4088">
        <v>19.520739599999999</v>
      </c>
      <c r="F4088">
        <v>6.97</v>
      </c>
      <c r="G4088">
        <v>-22.624985526365101</v>
      </c>
      <c r="H4088">
        <v>-2.54957526968481</v>
      </c>
      <c r="I4088">
        <v>2.3155576610847399</v>
      </c>
      <c r="J4088">
        <v>2.23825853287524</v>
      </c>
      <c r="K4088">
        <v>6.5630891745373603</v>
      </c>
      <c r="L4088">
        <v>6.2540300158984001</v>
      </c>
      <c r="M4088">
        <v>49.077358573818799</v>
      </c>
      <c r="N4088">
        <v>0.74416941580496399</v>
      </c>
      <c r="O4088">
        <v>53.515064562410302</v>
      </c>
      <c r="P4088">
        <v>58.409090909090899</v>
      </c>
      <c r="Q4088">
        <v>4.7116290531750003E-2</v>
      </c>
    </row>
    <row r="4089" spans="1:17" hidden="1" x14ac:dyDescent="0.3">
      <c r="A4089" t="s">
        <v>8410</v>
      </c>
      <c r="B4089" t="s">
        <v>8411</v>
      </c>
      <c r="C4089" t="str">
        <f>IFERROR(VLOOKUP(Table1[[#This Row],[Ticker]],[1]!Table2[[Symbol]:[Industry]],2,FALSE),"-")</f>
        <v>-</v>
      </c>
      <c r="D4089" t="s">
        <v>528</v>
      </c>
      <c r="E4089">
        <v>19.517071963999999</v>
      </c>
      <c r="F4089">
        <v>13.66</v>
      </c>
      <c r="G4089">
        <v>9.2481148966333997</v>
      </c>
      <c r="H4089">
        <v>-6.8331714653885101</v>
      </c>
      <c r="I4089">
        <v>3.0617678753264901</v>
      </c>
      <c r="J4089">
        <v>1.5484476891210199</v>
      </c>
      <c r="K4089">
        <v>13.2475804621452</v>
      </c>
      <c r="L4089">
        <v>11.8964103036783</v>
      </c>
      <c r="M4089">
        <v>55.189453073178797</v>
      </c>
      <c r="N4089">
        <v>0.65238120464056704</v>
      </c>
      <c r="O4089">
        <v>26.7203513909223</v>
      </c>
      <c r="P4089">
        <v>56.1142857142857</v>
      </c>
      <c r="Q4089">
        <v>0.103631731698806</v>
      </c>
    </row>
    <row r="4090" spans="1:17" hidden="1" x14ac:dyDescent="0.3">
      <c r="A4090" t="s">
        <v>8412</v>
      </c>
      <c r="B4090" t="s">
        <v>8413</v>
      </c>
      <c r="C4090" t="str">
        <f>IFERROR(VLOOKUP(Table1[[#This Row],[Ticker]],[1]!Table2[[Symbol]:[Industry]],2,FALSE),"-")</f>
        <v>-</v>
      </c>
      <c r="D4090" t="s">
        <v>139</v>
      </c>
      <c r="E4090">
        <v>19.503449459999999</v>
      </c>
      <c r="F4090">
        <v>18.809999999999999</v>
      </c>
      <c r="G4090">
        <v>-53.516469042848698</v>
      </c>
      <c r="H4090">
        <v>-8.9068911535366997</v>
      </c>
      <c r="I4090">
        <v>-27.2786006648296</v>
      </c>
      <c r="J4090">
        <v>-2.7435469919167002</v>
      </c>
      <c r="K4090">
        <v>20.709909659121799</v>
      </c>
      <c r="L4090">
        <v>22.578850449371298</v>
      </c>
      <c r="M4090">
        <v>52.738125968398101</v>
      </c>
      <c r="N4090">
        <v>0.197001912214846</v>
      </c>
      <c r="O4090">
        <v>106.37958532695301</v>
      </c>
      <c r="P4090">
        <v>10.647058823529401</v>
      </c>
      <c r="Q4090">
        <v>-5.6032106619920002E-3</v>
      </c>
    </row>
    <row r="4091" spans="1:17" hidden="1" x14ac:dyDescent="0.3">
      <c r="A4091" t="s">
        <v>8414</v>
      </c>
      <c r="B4091" t="s">
        <v>8415</v>
      </c>
      <c r="C4091" t="str">
        <f>IFERROR(VLOOKUP(Table1[[#This Row],[Ticker]],[1]!Table2[[Symbol]:[Industry]],2,FALSE),"-")</f>
        <v>-</v>
      </c>
      <c r="D4091" t="s">
        <v>139</v>
      </c>
      <c r="E4091">
        <v>19.4864</v>
      </c>
      <c r="F4091">
        <v>51.28</v>
      </c>
      <c r="G4091">
        <v>382.94424524286501</v>
      </c>
      <c r="H4091">
        <v>51.555396464479301</v>
      </c>
      <c r="I4091">
        <v>47.850089198145703</v>
      </c>
      <c r="J4091">
        <v>8.6593195281873694</v>
      </c>
      <c r="K4091">
        <v>38.969395769854202</v>
      </c>
      <c r="L4091">
        <v>30.223196049137901</v>
      </c>
      <c r="M4091">
        <v>67.450219043704806</v>
      </c>
      <c r="N4091">
        <v>1.1152651388339301</v>
      </c>
      <c r="O4091">
        <v>11.602964118564699</v>
      </c>
      <c r="P4091">
        <v>439.22187171398502</v>
      </c>
    </row>
    <row r="4092" spans="1:17" hidden="1" x14ac:dyDescent="0.3">
      <c r="A4092" t="s">
        <v>8416</v>
      </c>
      <c r="B4092" t="s">
        <v>8417</v>
      </c>
      <c r="C4092" t="str">
        <f>IFERROR(VLOOKUP(Table1[[#This Row],[Ticker]],[1]!Table2[[Symbol]:[Industry]],2,FALSE),"-")</f>
        <v>-</v>
      </c>
      <c r="D4092" t="s">
        <v>502</v>
      </c>
      <c r="E4092">
        <v>19.472437500000002</v>
      </c>
      <c r="F4092">
        <v>63.75</v>
      </c>
      <c r="G4092">
        <v>153.477578576198</v>
      </c>
      <c r="H4092">
        <v>17.0991306883984</v>
      </c>
      <c r="I4092">
        <v>56.083805812349397</v>
      </c>
      <c r="J4092">
        <v>1.1678631616119799</v>
      </c>
      <c r="K4092">
        <v>53.6732225757519</v>
      </c>
      <c r="L4092">
        <v>40.909654541556897</v>
      </c>
      <c r="M4092">
        <v>92.750489992597096</v>
      </c>
      <c r="N4092">
        <v>1.499246665921</v>
      </c>
      <c r="O4092">
        <v>0.70588235294117796</v>
      </c>
      <c r="P4092">
        <v>203.57142857142799</v>
      </c>
    </row>
    <row r="4093" spans="1:17" hidden="1" x14ac:dyDescent="0.3">
      <c r="A4093" t="s">
        <v>8418</v>
      </c>
      <c r="B4093" t="s">
        <v>8419</v>
      </c>
      <c r="C4093" t="str">
        <f>IFERROR(VLOOKUP(Table1[[#This Row],[Ticker]],[1]!Table2[[Symbol]:[Industry]],2,FALSE),"-")</f>
        <v>-</v>
      </c>
      <c r="D4093" t="s">
        <v>2598</v>
      </c>
      <c r="E4093">
        <v>19.442966135999999</v>
      </c>
      <c r="F4093">
        <v>1.24</v>
      </c>
      <c r="G4093">
        <v>83.937348691141395</v>
      </c>
      <c r="H4093">
        <v>31.895113858994598</v>
      </c>
      <c r="I4093">
        <v>28.208146920010599</v>
      </c>
      <c r="J4093">
        <v>-7.9578198984973003</v>
      </c>
      <c r="K4093">
        <v>1.0677292411599899</v>
      </c>
      <c r="L4093">
        <v>0.91521386202778898</v>
      </c>
      <c r="M4093">
        <v>60.875794593815797</v>
      </c>
      <c r="N4093">
        <v>1.16925847140869</v>
      </c>
      <c r="O4093">
        <v>16.935483870967701</v>
      </c>
      <c r="P4093">
        <v>125.454545454545</v>
      </c>
      <c r="Q4093">
        <v>8.3251245401910007E-2</v>
      </c>
    </row>
    <row r="4094" spans="1:17" hidden="1" x14ac:dyDescent="0.3">
      <c r="A4094" t="s">
        <v>8420</v>
      </c>
      <c r="B4094" t="s">
        <v>8421</v>
      </c>
      <c r="C4094" t="str">
        <f>IFERROR(VLOOKUP(Table1[[#This Row],[Ticker]],[1]!Table2[[Symbol]:[Industry]],2,FALSE),"-")</f>
        <v>-</v>
      </c>
      <c r="D4094" t="s">
        <v>1092</v>
      </c>
      <c r="E4094">
        <v>19.424843750000001</v>
      </c>
      <c r="F4094">
        <v>85.15</v>
      </c>
      <c r="G4094">
        <v>-5.5931859894901201</v>
      </c>
      <c r="H4094">
        <v>-1.87035303188851</v>
      </c>
      <c r="I4094">
        <v>-12.2495918825592</v>
      </c>
      <c r="J4094">
        <v>1.0670674632677399</v>
      </c>
      <c r="K4094">
        <v>87.130260937810405</v>
      </c>
      <c r="M4094">
        <v>46.234414810174101</v>
      </c>
      <c r="N4094">
        <v>1</v>
      </c>
    </row>
    <row r="4095" spans="1:17" hidden="1" x14ac:dyDescent="0.3">
      <c r="A4095" t="s">
        <v>8422</v>
      </c>
      <c r="B4095" t="s">
        <v>8423</v>
      </c>
      <c r="C4095" t="str">
        <f>IFERROR(VLOOKUP(Table1[[#This Row],[Ticker]],[1]!Table2[[Symbol]:[Industry]],2,FALSE),"-")</f>
        <v>-</v>
      </c>
      <c r="D4095" t="s">
        <v>259</v>
      </c>
      <c r="E4095">
        <v>19.412643264</v>
      </c>
      <c r="F4095">
        <v>13.94</v>
      </c>
      <c r="G4095">
        <v>-45.712508988606402</v>
      </c>
      <c r="H4095">
        <v>-7.9354179679549501</v>
      </c>
      <c r="I4095">
        <v>-39.831106038217698</v>
      </c>
      <c r="J4095">
        <v>-0.58092595910336697</v>
      </c>
      <c r="K4095">
        <v>14.879877421791599</v>
      </c>
      <c r="L4095">
        <v>15.9062135332683</v>
      </c>
      <c r="M4095">
        <v>47.537407249320097</v>
      </c>
      <c r="N4095">
        <v>0.28009765101380901</v>
      </c>
      <c r="O4095">
        <v>78.401564434661196</v>
      </c>
      <c r="P4095">
        <v>8.0620155038759496</v>
      </c>
      <c r="Q4095">
        <v>5.2516076430273999E-2</v>
      </c>
    </row>
    <row r="4096" spans="1:17" hidden="1" x14ac:dyDescent="0.3">
      <c r="A4096" t="s">
        <v>8424</v>
      </c>
      <c r="B4096" t="s">
        <v>8425</v>
      </c>
      <c r="C4096" t="str">
        <f>IFERROR(VLOOKUP(Table1[[#This Row],[Ticker]],[1]!Table2[[Symbol]:[Industry]],2,FALSE),"-")</f>
        <v>-</v>
      </c>
      <c r="D4096" t="s">
        <v>1524</v>
      </c>
      <c r="E4096">
        <v>19.399999999999999</v>
      </c>
      <c r="F4096">
        <v>1.94</v>
      </c>
      <c r="G4096">
        <v>-6.43803323814707</v>
      </c>
      <c r="H4096">
        <v>-10.413884443212501</v>
      </c>
      <c r="I4096">
        <v>-16.183531053756798</v>
      </c>
      <c r="J4096">
        <v>-1.7987674450286</v>
      </c>
      <c r="K4096">
        <v>1.9397812469701601</v>
      </c>
      <c r="L4096">
        <v>1.8281265408165499</v>
      </c>
      <c r="M4096">
        <v>40.012887141756103</v>
      </c>
      <c r="N4096">
        <v>0.58184739079345205</v>
      </c>
      <c r="O4096">
        <v>35.051546391752503</v>
      </c>
      <c r="P4096">
        <v>34.7222222222222</v>
      </c>
      <c r="Q4096">
        <v>0.149161702390194</v>
      </c>
    </row>
    <row r="4097" spans="1:17" hidden="1" x14ac:dyDescent="0.3">
      <c r="A4097" t="s">
        <v>8426</v>
      </c>
      <c r="B4097" t="s">
        <v>8427</v>
      </c>
      <c r="C4097" t="str">
        <f>IFERROR(VLOOKUP(Table1[[#This Row],[Ticker]],[1]!Table2[[Symbol]:[Industry]],2,FALSE),"-")</f>
        <v>-</v>
      </c>
      <c r="E4097">
        <v>19.360979449999999</v>
      </c>
      <c r="F4097">
        <v>31.67</v>
      </c>
      <c r="G4097">
        <v>-52.517537418917001</v>
      </c>
      <c r="H4097">
        <v>-12.618216083257201</v>
      </c>
      <c r="I4097">
        <v>-23.865039360749201</v>
      </c>
      <c r="J4097">
        <v>-8.7262084722009003</v>
      </c>
      <c r="K4097">
        <v>34.6418804524656</v>
      </c>
      <c r="L4097">
        <v>35.293080285198997</v>
      </c>
      <c r="M4097">
        <v>39.099004185109401</v>
      </c>
      <c r="N4097">
        <v>1.8821506476890999</v>
      </c>
      <c r="O4097">
        <v>90.022102936532903</v>
      </c>
      <c r="P4097">
        <v>8.6449399656946806</v>
      </c>
      <c r="Q4097">
        <v>0.187256353016343</v>
      </c>
    </row>
    <row r="4098" spans="1:17" hidden="1" x14ac:dyDescent="0.3">
      <c r="A4098" t="s">
        <v>8428</v>
      </c>
      <c r="B4098" t="s">
        <v>8429</v>
      </c>
      <c r="C4098" t="str">
        <f>IFERROR(VLOOKUP(Table1[[#This Row],[Ticker]],[1]!Table2[[Symbol]:[Industry]],2,FALSE),"-")</f>
        <v>-</v>
      </c>
      <c r="D4098" t="s">
        <v>226</v>
      </c>
      <c r="E4098">
        <v>19.3109</v>
      </c>
      <c r="F4098">
        <v>78.819999999999993</v>
      </c>
      <c r="G4098">
        <v>45.582841734093599</v>
      </c>
      <c r="H4098">
        <v>5.3052015782928503</v>
      </c>
      <c r="I4098">
        <v>0.41616278474289398</v>
      </c>
      <c r="J4098">
        <v>8.8343335704194601</v>
      </c>
      <c r="K4098">
        <v>75.003033266311206</v>
      </c>
      <c r="L4098">
        <v>72.430712204395505</v>
      </c>
      <c r="M4098">
        <v>74.302376882965405</v>
      </c>
      <c r="N4098">
        <v>0.79290482548159402</v>
      </c>
      <c r="O4098">
        <v>24.333925399644698</v>
      </c>
      <c r="P4098">
        <v>82.200647249190894</v>
      </c>
      <c r="Q4098">
        <v>6.9702366869151003E-2</v>
      </c>
    </row>
    <row r="4099" spans="1:17" hidden="1" x14ac:dyDescent="0.3">
      <c r="A4099" t="s">
        <v>8430</v>
      </c>
      <c r="B4099" t="s">
        <v>8431</v>
      </c>
      <c r="C4099" t="str">
        <f>IFERROR(VLOOKUP(Table1[[#This Row],[Ticker]],[1]!Table2[[Symbol]:[Industry]],2,FALSE),"-")</f>
        <v>-</v>
      </c>
      <c r="D4099" t="s">
        <v>743</v>
      </c>
      <c r="E4099">
        <v>19.229981756999901</v>
      </c>
      <c r="F4099">
        <v>28.82</v>
      </c>
      <c r="G4099">
        <v>6.6542869253210499</v>
      </c>
      <c r="H4099">
        <v>-0.38791158541110499</v>
      </c>
      <c r="I4099">
        <v>2.9027463438519301</v>
      </c>
      <c r="J4099">
        <v>0.296708447774158</v>
      </c>
      <c r="K4099">
        <v>27.862728676075601</v>
      </c>
      <c r="L4099">
        <v>25.607029306934599</v>
      </c>
      <c r="M4099">
        <v>53.416699079583402</v>
      </c>
      <c r="N4099">
        <v>0.84463050424951602</v>
      </c>
      <c r="O4099">
        <v>5.7251908396946396</v>
      </c>
      <c r="P4099">
        <v>42.180562407498698</v>
      </c>
      <c r="Q4099">
        <v>2.8878510423630001E-3</v>
      </c>
    </row>
    <row r="4100" spans="1:17" hidden="1" x14ac:dyDescent="0.3">
      <c r="A4100" t="s">
        <v>8432</v>
      </c>
      <c r="B4100" t="s">
        <v>8433</v>
      </c>
      <c r="C4100" t="str">
        <f>IFERROR(VLOOKUP(Table1[[#This Row],[Ticker]],[1]!Table2[[Symbol]:[Industry]],2,FALSE),"-")</f>
        <v>-</v>
      </c>
      <c r="D4100" t="s">
        <v>669</v>
      </c>
      <c r="E4100">
        <v>19.19463</v>
      </c>
      <c r="F4100">
        <v>62.3</v>
      </c>
      <c r="G4100">
        <v>-40.855754757134399</v>
      </c>
      <c r="H4100">
        <v>-14.5677237329104</v>
      </c>
      <c r="I4100">
        <v>-23.700943989080201</v>
      </c>
      <c r="J4100">
        <v>-1.29115323183063</v>
      </c>
      <c r="K4100">
        <v>67.134815148551496</v>
      </c>
      <c r="L4100">
        <v>67.764180153609004</v>
      </c>
      <c r="M4100">
        <v>6.4580050641500302</v>
      </c>
      <c r="N4100">
        <v>1.69090909090909</v>
      </c>
      <c r="O4100">
        <v>23.595505617977501</v>
      </c>
      <c r="P4100">
        <v>0</v>
      </c>
    </row>
    <row r="4101" spans="1:17" hidden="1" x14ac:dyDescent="0.3">
      <c r="A4101" t="s">
        <v>8434</v>
      </c>
      <c r="B4101" t="s">
        <v>8435</v>
      </c>
      <c r="C4101" t="str">
        <f>IFERROR(VLOOKUP(Table1[[#This Row],[Ticker]],[1]!Table2[[Symbol]:[Industry]],2,FALSE),"-")</f>
        <v>-</v>
      </c>
      <c r="D4101" t="s">
        <v>303</v>
      </c>
      <c r="E4101">
        <v>19.062705886</v>
      </c>
      <c r="F4101">
        <v>48.02</v>
      </c>
      <c r="G4101">
        <v>-23.1683519577564</v>
      </c>
      <c r="H4101">
        <v>7.2168285886475596</v>
      </c>
      <c r="I4101">
        <v>-4.0829842514643397</v>
      </c>
      <c r="J4101">
        <v>-0.81955183753086902</v>
      </c>
      <c r="K4101">
        <v>45.412784440313096</v>
      </c>
      <c r="L4101">
        <v>44.202032650902801</v>
      </c>
      <c r="M4101">
        <v>50.347654345353803</v>
      </c>
      <c r="N4101">
        <v>0.46896740994854103</v>
      </c>
      <c r="O4101">
        <v>49.958350687213603</v>
      </c>
      <c r="P4101">
        <v>61.846983485001601</v>
      </c>
      <c r="Q4101">
        <v>5.7073990895928003E-2</v>
      </c>
    </row>
    <row r="4102" spans="1:17" hidden="1" x14ac:dyDescent="0.3">
      <c r="A4102" t="s">
        <v>8436</v>
      </c>
      <c r="B4102" t="s">
        <v>8437</v>
      </c>
      <c r="C4102" t="str">
        <f>IFERROR(VLOOKUP(Table1[[#This Row],[Ticker]],[1]!Table2[[Symbol]:[Industry]],2,FALSE),"-")</f>
        <v>-</v>
      </c>
      <c r="D4102" t="s">
        <v>303</v>
      </c>
      <c r="E4102">
        <v>19.018115049999999</v>
      </c>
      <c r="F4102">
        <v>8.5</v>
      </c>
      <c r="G4102">
        <v>-33.1549583976349</v>
      </c>
      <c r="H4102">
        <v>3.0765730420074799</v>
      </c>
      <c r="I4102">
        <v>-44.809570187163303</v>
      </c>
      <c r="J4102">
        <v>-2.6930223907091499</v>
      </c>
      <c r="K4102">
        <v>8.4152747218605892</v>
      </c>
      <c r="L4102">
        <v>9.4778613837884205</v>
      </c>
      <c r="M4102">
        <v>59.074659586917797</v>
      </c>
      <c r="N4102">
        <v>0.59589783906907101</v>
      </c>
      <c r="O4102">
        <v>67.058823529411697</v>
      </c>
      <c r="P4102">
        <v>16.758241758241699</v>
      </c>
      <c r="Q4102">
        <v>6.2970827538852997E-2</v>
      </c>
    </row>
    <row r="4103" spans="1:17" hidden="1" x14ac:dyDescent="0.3">
      <c r="A4103" t="s">
        <v>8438</v>
      </c>
      <c r="B4103" t="s">
        <v>8439</v>
      </c>
      <c r="C4103" t="str">
        <f>IFERROR(VLOOKUP(Table1[[#This Row],[Ticker]],[1]!Table2[[Symbol]:[Industry]],2,FALSE),"-")</f>
        <v>-</v>
      </c>
      <c r="D4103" t="s">
        <v>412</v>
      </c>
      <c r="E4103">
        <v>18.991499999999998</v>
      </c>
      <c r="F4103">
        <v>34.53</v>
      </c>
      <c r="G4103">
        <v>135.75962985825001</v>
      </c>
      <c r="H4103">
        <v>13.904969174574401</v>
      </c>
      <c r="I4103">
        <v>60.1218788337425</v>
      </c>
      <c r="J4103">
        <v>3.2185319981935798</v>
      </c>
      <c r="K4103">
        <v>30.971671212654901</v>
      </c>
      <c r="L4103">
        <v>24.517027404642398</v>
      </c>
      <c r="M4103">
        <v>67.796285967905305</v>
      </c>
      <c r="N4103">
        <v>0.43242894796550402</v>
      </c>
      <c r="O4103">
        <v>13.553431798436099</v>
      </c>
      <c r="P4103">
        <v>187.51040799333799</v>
      </c>
      <c r="Q4103">
        <v>0.100201379332301</v>
      </c>
    </row>
    <row r="4104" spans="1:17" hidden="1" x14ac:dyDescent="0.3">
      <c r="A4104" t="s">
        <v>8440</v>
      </c>
      <c r="B4104" t="s">
        <v>8441</v>
      </c>
      <c r="C4104" t="str">
        <f>IFERROR(VLOOKUP(Table1[[#This Row],[Ticker]],[1]!Table2[[Symbol]:[Industry]],2,FALSE),"-")</f>
        <v>-</v>
      </c>
      <c r="D4104" t="s">
        <v>528</v>
      </c>
      <c r="E4104">
        <v>18.9691005</v>
      </c>
      <c r="F4104">
        <v>17.149999999999999</v>
      </c>
      <c r="G4104">
        <v>46.766284377778</v>
      </c>
      <c r="H4104">
        <v>0.16697929333144801</v>
      </c>
      <c r="I4104">
        <v>-7.3569636450999401</v>
      </c>
      <c r="J4104">
        <v>3.1506936413429498</v>
      </c>
      <c r="K4104">
        <v>18.383832242356299</v>
      </c>
      <c r="L4104">
        <v>17.1422230831391</v>
      </c>
      <c r="M4104">
        <v>44.381458678174901</v>
      </c>
      <c r="N4104">
        <v>0.82001053568509197</v>
      </c>
      <c r="O4104">
        <v>80.758017492711303</v>
      </c>
      <c r="P4104">
        <v>76.622039134912399</v>
      </c>
    </row>
    <row r="4105" spans="1:17" hidden="1" x14ac:dyDescent="0.3">
      <c r="A4105" t="s">
        <v>8442</v>
      </c>
      <c r="B4105" t="s">
        <v>8443</v>
      </c>
      <c r="C4105" t="str">
        <f>IFERROR(VLOOKUP(Table1[[#This Row],[Ticker]],[1]!Table2[[Symbol]:[Industry]],2,FALSE),"-")</f>
        <v>-</v>
      </c>
      <c r="E4105">
        <v>18.937884</v>
      </c>
      <c r="F4105">
        <v>34.42</v>
      </c>
      <c r="G4105">
        <v>122.86083848809299</v>
      </c>
      <c r="H4105">
        <v>1.50516518819095</v>
      </c>
      <c r="I4105">
        <v>40.959770296633998</v>
      </c>
      <c r="J4105">
        <v>-1.31961893066355</v>
      </c>
      <c r="K4105">
        <v>29.921790854284499</v>
      </c>
      <c r="L4105">
        <v>23.458320012748601</v>
      </c>
      <c r="M4105">
        <v>59.694043935935902</v>
      </c>
      <c r="N4105">
        <v>2.0383057005009699</v>
      </c>
      <c r="O4105">
        <v>8.0766995932597396</v>
      </c>
      <c r="P4105">
        <v>216.06978879706099</v>
      </c>
      <c r="Q4105">
        <v>3.378904985187E-2</v>
      </c>
    </row>
    <row r="4106" spans="1:17" hidden="1" x14ac:dyDescent="0.3">
      <c r="A4106" t="s">
        <v>8444</v>
      </c>
      <c r="B4106" t="s">
        <v>8445</v>
      </c>
      <c r="C4106" t="str">
        <f>IFERROR(VLOOKUP(Table1[[#This Row],[Ticker]],[1]!Table2[[Symbol]:[Industry]],2,FALSE),"-")</f>
        <v>-</v>
      </c>
      <c r="D4106" t="s">
        <v>412</v>
      </c>
      <c r="E4106">
        <v>18.936</v>
      </c>
      <c r="F4106">
        <v>63.12</v>
      </c>
      <c r="G4106">
        <v>128.93883318874501</v>
      </c>
      <c r="H4106">
        <v>21.836812414481098</v>
      </c>
      <c r="I4106">
        <v>42.385051096914701</v>
      </c>
      <c r="J4106">
        <v>-10.150479583373199</v>
      </c>
      <c r="K4106">
        <v>55.574452936085798</v>
      </c>
      <c r="L4106">
        <v>43.507523276181502</v>
      </c>
      <c r="M4106">
        <v>51.929987572586597</v>
      </c>
      <c r="N4106">
        <v>0.675439440432404</v>
      </c>
      <c r="O4106">
        <v>11.9455006337135</v>
      </c>
      <c r="P4106">
        <v>183.812949640287</v>
      </c>
      <c r="Q4106">
        <v>0.145196947187993</v>
      </c>
    </row>
    <row r="4107" spans="1:17" hidden="1" x14ac:dyDescent="0.3">
      <c r="A4107" t="s">
        <v>8446</v>
      </c>
      <c r="B4107" t="s">
        <v>8447</v>
      </c>
      <c r="C4107" t="str">
        <f>IFERROR(VLOOKUP(Table1[[#This Row],[Ticker]],[1]!Table2[[Symbol]:[Industry]],2,FALSE),"-")</f>
        <v>-</v>
      </c>
      <c r="D4107" t="s">
        <v>186</v>
      </c>
      <c r="E4107">
        <v>18.932887282999999</v>
      </c>
      <c r="F4107">
        <v>40.51</v>
      </c>
      <c r="G4107">
        <v>-9.4694248908639693</v>
      </c>
      <c r="H4107">
        <v>0.265430389557411</v>
      </c>
      <c r="I4107">
        <v>-6.0956808311855397</v>
      </c>
      <c r="J4107">
        <v>-5.4042637716764004</v>
      </c>
      <c r="K4107">
        <v>35.684866792820301</v>
      </c>
      <c r="L4107">
        <v>37.3486986562135</v>
      </c>
      <c r="M4107">
        <v>75.697461349254397</v>
      </c>
      <c r="N4107">
        <v>1.5987909335358601</v>
      </c>
      <c r="O4107">
        <v>9.9728462108121292</v>
      </c>
      <c r="P4107">
        <v>36.122311827956899</v>
      </c>
      <c r="Q4107">
        <v>-7.3558155220037003E-2</v>
      </c>
    </row>
    <row r="4108" spans="1:17" hidden="1" x14ac:dyDescent="0.3">
      <c r="A4108" t="s">
        <v>8448</v>
      </c>
      <c r="B4108" t="s">
        <v>8449</v>
      </c>
      <c r="C4108" t="str">
        <f>IFERROR(VLOOKUP(Table1[[#This Row],[Ticker]],[1]!Table2[[Symbol]:[Industry]],2,FALSE),"-")</f>
        <v>-</v>
      </c>
      <c r="D4108" t="s">
        <v>127</v>
      </c>
      <c r="E4108">
        <v>18.917359999999999</v>
      </c>
      <c r="F4108">
        <v>28.49</v>
      </c>
      <c r="G4108">
        <v>-11.147421423800999</v>
      </c>
      <c r="H4108">
        <v>13.590898510126801</v>
      </c>
      <c r="I4108">
        <v>-25.442138476063398</v>
      </c>
      <c r="J4108">
        <v>6.1452459853904902</v>
      </c>
      <c r="K4108">
        <v>25.929057833700199</v>
      </c>
      <c r="L4108">
        <v>26.429532842950099</v>
      </c>
      <c r="M4108">
        <v>59.652731535665701</v>
      </c>
      <c r="N4108">
        <v>2.1142134467548401</v>
      </c>
      <c r="O4108">
        <v>43.910143910143901</v>
      </c>
      <c r="P4108">
        <v>39.5200783545543</v>
      </c>
      <c r="Q4108">
        <v>7.8859645774791001E-2</v>
      </c>
    </row>
    <row r="4109" spans="1:17" hidden="1" x14ac:dyDescent="0.3">
      <c r="A4109" t="s">
        <v>8450</v>
      </c>
      <c r="B4109" t="s">
        <v>8451</v>
      </c>
      <c r="C4109" t="str">
        <f>IFERROR(VLOOKUP(Table1[[#This Row],[Ticker]],[1]!Table2[[Symbol]:[Industry]],2,FALSE),"-")</f>
        <v>-</v>
      </c>
      <c r="D4109" t="s">
        <v>528</v>
      </c>
      <c r="E4109">
        <v>18.821999999999999</v>
      </c>
      <c r="F4109">
        <v>62.74</v>
      </c>
      <c r="G4109">
        <v>32.514845656944203</v>
      </c>
      <c r="H4109">
        <v>18.489725387816598</v>
      </c>
      <c r="I4109">
        <v>-33.212789928520202</v>
      </c>
      <c r="J4109">
        <v>-0.92369039568564704</v>
      </c>
      <c r="K4109">
        <v>54.094399096130601</v>
      </c>
      <c r="L4109">
        <v>54.4296559652364</v>
      </c>
      <c r="M4109">
        <v>66.784617481716296</v>
      </c>
      <c r="N4109">
        <v>3.1063405047579602</v>
      </c>
      <c r="O4109">
        <v>63.372649027733402</v>
      </c>
      <c r="P4109">
        <v>88.351846292404602</v>
      </c>
    </row>
    <row r="4110" spans="1:17" hidden="1" x14ac:dyDescent="0.3">
      <c r="A4110" t="s">
        <v>8452</v>
      </c>
      <c r="B4110" t="s">
        <v>8453</v>
      </c>
      <c r="C4110" t="str">
        <f>IFERROR(VLOOKUP(Table1[[#This Row],[Ticker]],[1]!Table2[[Symbol]:[Industry]],2,FALSE),"-")</f>
        <v>-</v>
      </c>
      <c r="D4110" t="s">
        <v>4005</v>
      </c>
      <c r="E4110">
        <v>18.803100000000001</v>
      </c>
      <c r="F4110">
        <v>34.950000000000003</v>
      </c>
      <c r="G4110">
        <v>-0.267323166478107</v>
      </c>
      <c r="H4110">
        <v>2.5388972304667798</v>
      </c>
      <c r="I4110">
        <v>-14.9387062268425</v>
      </c>
      <c r="J4110">
        <v>-1.73820548106225</v>
      </c>
      <c r="K4110">
        <v>34.955790713331801</v>
      </c>
      <c r="L4110">
        <v>34.188011523526903</v>
      </c>
      <c r="M4110">
        <v>47.294082343104897</v>
      </c>
      <c r="N4110">
        <v>0.74072141163741601</v>
      </c>
      <c r="O4110">
        <v>34.134477825464899</v>
      </c>
      <c r="P4110">
        <v>38.525564803804997</v>
      </c>
      <c r="Q4110">
        <v>2.7119765678195001E-2</v>
      </c>
    </row>
    <row r="4111" spans="1:17" hidden="1" x14ac:dyDescent="0.3">
      <c r="A4111" t="s">
        <v>8454</v>
      </c>
      <c r="B4111" t="s">
        <v>8455</v>
      </c>
      <c r="C4111" t="str">
        <f>IFERROR(VLOOKUP(Table1[[#This Row],[Ticker]],[1]!Table2[[Symbol]:[Industry]],2,FALSE),"-")</f>
        <v>-</v>
      </c>
      <c r="D4111" t="s">
        <v>412</v>
      </c>
      <c r="E4111">
        <v>18.781056</v>
      </c>
      <c r="F4111">
        <v>11.9</v>
      </c>
      <c r="G4111">
        <v>2.3664674650878101</v>
      </c>
      <c r="H4111">
        <v>-16.637525159045101</v>
      </c>
      <c r="I4111">
        <v>-40.579731867868098</v>
      </c>
      <c r="J4111">
        <v>-1.29115323183063</v>
      </c>
      <c r="K4111">
        <v>13.388412409242299</v>
      </c>
      <c r="L4111">
        <v>12.9274622155306</v>
      </c>
      <c r="M4111">
        <v>0.92015282919949504</v>
      </c>
      <c r="N4111">
        <v>0.40277777777777701</v>
      </c>
      <c r="O4111">
        <v>44.117647058823501</v>
      </c>
      <c r="P4111">
        <v>63.911845730027501</v>
      </c>
    </row>
    <row r="4112" spans="1:17" hidden="1" x14ac:dyDescent="0.3">
      <c r="A4112" t="s">
        <v>8456</v>
      </c>
      <c r="B4112" t="s">
        <v>8457</v>
      </c>
      <c r="C4112" t="str">
        <f>IFERROR(VLOOKUP(Table1[[#This Row],[Ticker]],[1]!Table2[[Symbol]:[Industry]],2,FALSE),"-")</f>
        <v>-</v>
      </c>
      <c r="D4112" t="s">
        <v>4642</v>
      </c>
      <c r="E4112">
        <v>18.698239300000001</v>
      </c>
      <c r="F4112">
        <v>27.82</v>
      </c>
      <c r="G4112">
        <v>-52.189646437759698</v>
      </c>
      <c r="H4112">
        <v>14.7524420603525</v>
      </c>
      <c r="I4112">
        <v>-14.292737409667399</v>
      </c>
      <c r="J4112">
        <v>12.745357924355901</v>
      </c>
      <c r="K4112">
        <v>25.349993694174799</v>
      </c>
      <c r="L4112">
        <v>28.280243933346501</v>
      </c>
      <c r="M4112">
        <v>61.954201731323302</v>
      </c>
      <c r="N4112">
        <v>0.429746550554852</v>
      </c>
      <c r="O4112">
        <v>94.0690150970524</v>
      </c>
      <c r="P4112">
        <v>41.938775510204003</v>
      </c>
      <c r="Q4112">
        <v>9.6047697538379995E-2</v>
      </c>
    </row>
    <row r="4113" spans="1:17" hidden="1" x14ac:dyDescent="0.3">
      <c r="A4113" t="s">
        <v>8458</v>
      </c>
      <c r="B4113" t="s">
        <v>8459</v>
      </c>
      <c r="C4113" t="str">
        <f>IFERROR(VLOOKUP(Table1[[#This Row],[Ticker]],[1]!Table2[[Symbol]:[Industry]],2,FALSE),"-")</f>
        <v>-</v>
      </c>
      <c r="D4113" t="s">
        <v>303</v>
      </c>
      <c r="E4113">
        <v>18.667045496</v>
      </c>
      <c r="F4113">
        <v>5.84</v>
      </c>
      <c r="G4113">
        <v>-25.941164009803401</v>
      </c>
      <c r="H4113">
        <v>-4.5279342826865996</v>
      </c>
      <c r="I4113">
        <v>-25.6666667908686</v>
      </c>
      <c r="J4113">
        <v>1.5804683897909799</v>
      </c>
      <c r="K4113">
        <v>6.3057201085720296</v>
      </c>
      <c r="L4113">
        <v>6.3957213388617999</v>
      </c>
      <c r="M4113">
        <v>40.2078906296573</v>
      </c>
      <c r="N4113">
        <v>1.4852491142156901</v>
      </c>
      <c r="O4113">
        <v>45.376712328767098</v>
      </c>
      <c r="P4113">
        <v>10.8159392789373</v>
      </c>
      <c r="Q4113">
        <v>4.8688395660914E-2</v>
      </c>
    </row>
    <row r="4114" spans="1:17" hidden="1" x14ac:dyDescent="0.3">
      <c r="A4114" t="s">
        <v>8460</v>
      </c>
      <c r="B4114" t="s">
        <v>8461</v>
      </c>
      <c r="C4114" t="str">
        <f>IFERROR(VLOOKUP(Table1[[#This Row],[Ticker]],[1]!Table2[[Symbol]:[Industry]],2,FALSE),"-")</f>
        <v>-</v>
      </c>
      <c r="D4114" t="s">
        <v>528</v>
      </c>
      <c r="E4114">
        <v>18.584</v>
      </c>
      <c r="F4114">
        <v>46.46</v>
      </c>
      <c r="G4114">
        <v>-6.2919249699003599</v>
      </c>
      <c r="H4114">
        <v>-10.430342639394199</v>
      </c>
      <c r="I4114">
        <v>-33.132524739208698</v>
      </c>
      <c r="J4114">
        <v>-4.0384059790833797</v>
      </c>
      <c r="K4114">
        <v>52.499436335998602</v>
      </c>
      <c r="L4114">
        <v>53.2888870306844</v>
      </c>
      <c r="M4114">
        <v>46.098464769205798</v>
      </c>
      <c r="N4114">
        <v>3.9530341815991501</v>
      </c>
      <c r="O4114">
        <v>50.968575118381303</v>
      </c>
      <c r="P4114">
        <v>25.601513922681701</v>
      </c>
      <c r="Q4114">
        <v>0.14059874662441099</v>
      </c>
    </row>
    <row r="4115" spans="1:17" hidden="1" x14ac:dyDescent="0.3">
      <c r="A4115" t="s">
        <v>8462</v>
      </c>
      <c r="B4115" t="s">
        <v>8463</v>
      </c>
      <c r="C4115" t="str">
        <f>IFERROR(VLOOKUP(Table1[[#This Row],[Ticker]],[1]!Table2[[Symbol]:[Industry]],2,FALSE),"-")</f>
        <v>-</v>
      </c>
      <c r="D4115" t="s">
        <v>1479</v>
      </c>
      <c r="E4115">
        <v>18.567145249999999</v>
      </c>
      <c r="F4115">
        <v>14.05</v>
      </c>
      <c r="G4115">
        <v>43.1738018931119</v>
      </c>
      <c r="H4115">
        <v>8.1169456518293899</v>
      </c>
      <c r="I4115">
        <v>25.044154050135401</v>
      </c>
      <c r="J4115">
        <v>5.8517039110265001</v>
      </c>
      <c r="K4115">
        <v>14.159832059206099</v>
      </c>
      <c r="L4115">
        <v>12.284059969301101</v>
      </c>
      <c r="M4115">
        <v>45.913957006051298</v>
      </c>
      <c r="N4115">
        <v>3.22766122766122</v>
      </c>
      <c r="O4115">
        <v>13.8790035587188</v>
      </c>
      <c r="P4115">
        <v>183.26612903225799</v>
      </c>
    </row>
    <row r="4116" spans="1:17" hidden="1" x14ac:dyDescent="0.3">
      <c r="A4116" t="s">
        <v>8464</v>
      </c>
      <c r="B4116" t="s">
        <v>8465</v>
      </c>
      <c r="C4116" t="str">
        <f>IFERROR(VLOOKUP(Table1[[#This Row],[Ticker]],[1]!Table2[[Symbol]:[Industry]],2,FALSE),"-")</f>
        <v>-</v>
      </c>
      <c r="D4116" t="s">
        <v>223</v>
      </c>
      <c r="E4116">
        <v>18.553249999999998</v>
      </c>
      <c r="F4116">
        <v>15.79</v>
      </c>
      <c r="G4116">
        <v>80.677578576198897</v>
      </c>
      <c r="H4116">
        <v>34.141583692113898</v>
      </c>
      <c r="I4116">
        <v>17.2579037475452</v>
      </c>
      <c r="J4116">
        <v>16.871239930562499</v>
      </c>
      <c r="K4116">
        <v>13.405923939417599</v>
      </c>
      <c r="L4116">
        <v>12.2775669175427</v>
      </c>
      <c r="M4116">
        <v>66.001564829431402</v>
      </c>
      <c r="N4116">
        <v>1.72415889170151</v>
      </c>
      <c r="O4116">
        <v>10.259658011399599</v>
      </c>
      <c r="Q4116">
        <v>7.1454255711731002E-2</v>
      </c>
    </row>
    <row r="4117" spans="1:17" hidden="1" x14ac:dyDescent="0.3">
      <c r="A4117" t="s">
        <v>8466</v>
      </c>
      <c r="B4117" t="s">
        <v>8467</v>
      </c>
      <c r="C4117" t="str">
        <f>IFERROR(VLOOKUP(Table1[[#This Row],[Ticker]],[1]!Table2[[Symbol]:[Industry]],2,FALSE),"-")</f>
        <v>-</v>
      </c>
      <c r="D4117" t="s">
        <v>101</v>
      </c>
      <c r="E4117">
        <v>18.536760000000001</v>
      </c>
      <c r="F4117">
        <v>20.46</v>
      </c>
      <c r="G4117">
        <v>307.32373242235201</v>
      </c>
      <c r="H4117">
        <v>31.101816655151101</v>
      </c>
      <c r="I4117">
        <v>-54.460124176953897</v>
      </c>
      <c r="J4117">
        <v>9.1321271914497899</v>
      </c>
      <c r="K4117">
        <v>18.3553017958696</v>
      </c>
      <c r="L4117">
        <v>18.3351795290091</v>
      </c>
      <c r="M4117">
        <v>67.452733840102695</v>
      </c>
      <c r="N4117">
        <v>0.74896644417383695</v>
      </c>
      <c r="O4117">
        <v>93.255131964809294</v>
      </c>
      <c r="P4117">
        <v>345.75163398692803</v>
      </c>
      <c r="Q4117">
        <v>0.17971101132089401</v>
      </c>
    </row>
    <row r="4118" spans="1:17" hidden="1" x14ac:dyDescent="0.3">
      <c r="A4118" t="s">
        <v>8468</v>
      </c>
      <c r="B4118" t="s">
        <v>8469</v>
      </c>
      <c r="C4118" t="str">
        <f>IFERROR(VLOOKUP(Table1[[#This Row],[Ticker]],[1]!Table2[[Symbol]:[Industry]],2,FALSE),"-")</f>
        <v>-</v>
      </c>
      <c r="D4118" t="s">
        <v>21</v>
      </c>
      <c r="E4118">
        <v>18.489750000000001</v>
      </c>
      <c r="F4118">
        <v>44.5</v>
      </c>
      <c r="G4118">
        <v>-60.3027694492256</v>
      </c>
      <c r="H4118">
        <v>20.883662088844801</v>
      </c>
      <c r="I4118">
        <v>-33.967752198563602</v>
      </c>
      <c r="J4118">
        <v>3.4469420062645999</v>
      </c>
      <c r="K4118">
        <v>39.352759537001198</v>
      </c>
      <c r="L4118">
        <v>44.248302339242699</v>
      </c>
      <c r="M4118">
        <v>80.229814298069897</v>
      </c>
      <c r="N4118">
        <v>0.46721343737007798</v>
      </c>
      <c r="O4118">
        <v>57.078651685393197</v>
      </c>
      <c r="P4118">
        <v>57.243816254416899</v>
      </c>
      <c r="Q4118">
        <v>9.7031271703217001E-2</v>
      </c>
    </row>
    <row r="4119" spans="1:17" hidden="1" x14ac:dyDescent="0.3">
      <c r="A4119" t="s">
        <v>8470</v>
      </c>
      <c r="B4119" t="s">
        <v>8471</v>
      </c>
      <c r="C4119" t="str">
        <f>IFERROR(VLOOKUP(Table1[[#This Row],[Ticker]],[1]!Table2[[Symbol]:[Industry]],2,FALSE),"-")</f>
        <v>-</v>
      </c>
      <c r="E4119">
        <v>18.462430000000001</v>
      </c>
      <c r="F4119">
        <v>36.130000000000003</v>
      </c>
      <c r="G4119">
        <v>139.369282500689</v>
      </c>
      <c r="H4119">
        <v>127.549617385853</v>
      </c>
      <c r="I4119">
        <v>156.524093268743</v>
      </c>
      <c r="J4119">
        <v>20.169251293366401</v>
      </c>
      <c r="K4119">
        <v>20.531188300912699</v>
      </c>
      <c r="M4119">
        <v>100</v>
      </c>
      <c r="N4119">
        <v>2.4615384615384599</v>
      </c>
      <c r="O4119">
        <v>0</v>
      </c>
      <c r="P4119">
        <v>169.225037257824</v>
      </c>
    </row>
    <row r="4120" spans="1:17" hidden="1" x14ac:dyDescent="0.3">
      <c r="A4120" t="s">
        <v>8472</v>
      </c>
      <c r="B4120" t="s">
        <v>8473</v>
      </c>
      <c r="C4120" t="str">
        <f>IFERROR(VLOOKUP(Table1[[#This Row],[Ticker]],[1]!Table2[[Symbol]:[Industry]],2,FALSE),"-")</f>
        <v>-</v>
      </c>
      <c r="D4120" t="s">
        <v>412</v>
      </c>
      <c r="E4120">
        <v>18.392927499999999</v>
      </c>
      <c r="F4120">
        <v>18.489999999999998</v>
      </c>
      <c r="G4120">
        <v>26.839160497102799</v>
      </c>
      <c r="H4120">
        <v>-3.4364650883737902</v>
      </c>
      <c r="I4120">
        <v>-4.5722890183200597</v>
      </c>
      <c r="J4120">
        <v>2.1094843877230298</v>
      </c>
      <c r="K4120">
        <v>18.635877346416301</v>
      </c>
      <c r="L4120">
        <v>18.032771406830999</v>
      </c>
      <c r="M4120">
        <v>50.513152526918503</v>
      </c>
      <c r="N4120">
        <v>1.4545884788878201</v>
      </c>
      <c r="O4120">
        <v>22.120064899945898</v>
      </c>
      <c r="P4120">
        <v>56.694915254237202</v>
      </c>
      <c r="Q4120">
        <v>4.8607139259922001E-2</v>
      </c>
    </row>
    <row r="4121" spans="1:17" hidden="1" x14ac:dyDescent="0.3">
      <c r="A4121" t="s">
        <v>8474</v>
      </c>
      <c r="B4121" t="s">
        <v>8475</v>
      </c>
      <c r="C4121" t="str">
        <f>IFERROR(VLOOKUP(Table1[[#This Row],[Ticker]],[1]!Table2[[Symbol]:[Industry]],2,FALSE),"-")</f>
        <v>-</v>
      </c>
      <c r="D4121" t="s">
        <v>46</v>
      </c>
      <c r="E4121">
        <v>18.345076200000001</v>
      </c>
      <c r="F4121">
        <v>10.89</v>
      </c>
      <c r="G4121">
        <v>183.075279725624</v>
      </c>
      <c r="H4121">
        <v>-12.5826189345276</v>
      </c>
      <c r="I4121">
        <v>90.850457880078594</v>
      </c>
      <c r="J4121">
        <v>-11.2675868531974</v>
      </c>
      <c r="K4121">
        <v>11.963915765599999</v>
      </c>
      <c r="L4121">
        <v>8.0236972578000607</v>
      </c>
      <c r="M4121">
        <v>23.413908269341501</v>
      </c>
      <c r="N4121">
        <v>0.86326025165531195</v>
      </c>
      <c r="O4121">
        <v>42.975206611570201</v>
      </c>
      <c r="P4121">
        <v>240.3125</v>
      </c>
      <c r="Q4121">
        <v>6.9544723386190999E-2</v>
      </c>
    </row>
    <row r="4122" spans="1:17" hidden="1" x14ac:dyDescent="0.3">
      <c r="A4122" t="s">
        <v>8476</v>
      </c>
      <c r="B4122" t="s">
        <v>8477</v>
      </c>
      <c r="C4122" t="str">
        <f>IFERROR(VLOOKUP(Table1[[#This Row],[Ticker]],[1]!Table2[[Symbol]:[Industry]],2,FALSE),"-")</f>
        <v>-</v>
      </c>
      <c r="D4122" t="s">
        <v>124</v>
      </c>
      <c r="E4122">
        <v>18.3178518</v>
      </c>
      <c r="F4122">
        <v>51.82</v>
      </c>
      <c r="G4122">
        <v>-15.965644867024499</v>
      </c>
      <c r="H4122">
        <v>2.51353491162619</v>
      </c>
      <c r="I4122">
        <v>-16.933063745132699</v>
      </c>
      <c r="J4122">
        <v>-1.8468116871001401</v>
      </c>
      <c r="K4122">
        <v>52.0483452396426</v>
      </c>
      <c r="L4122">
        <v>49.702330100675901</v>
      </c>
      <c r="M4122">
        <v>46.527035286927998</v>
      </c>
      <c r="N4122">
        <v>1.67336575344664</v>
      </c>
      <c r="O4122">
        <v>31.2234658433037</v>
      </c>
      <c r="P4122">
        <v>48.908045977011497</v>
      </c>
      <c r="Q4122">
        <v>7.7871645834455994E-2</v>
      </c>
    </row>
    <row r="4123" spans="1:17" hidden="1" x14ac:dyDescent="0.3">
      <c r="A4123" t="s">
        <v>8478</v>
      </c>
      <c r="B4123" t="s">
        <v>8479</v>
      </c>
      <c r="C4123" t="str">
        <f>IFERROR(VLOOKUP(Table1[[#This Row],[Ticker]],[1]!Table2[[Symbol]:[Industry]],2,FALSE),"-")</f>
        <v>-</v>
      </c>
      <c r="D4123" t="s">
        <v>130</v>
      </c>
      <c r="E4123">
        <v>18.298919999999999</v>
      </c>
      <c r="F4123">
        <v>55.96</v>
      </c>
      <c r="G4123">
        <v>39.822838329584798</v>
      </c>
      <c r="H4123">
        <v>28.3694172645673</v>
      </c>
      <c r="I4123">
        <v>175.01113827313</v>
      </c>
      <c r="J4123">
        <v>6.9123569239571596</v>
      </c>
      <c r="K4123">
        <v>41.019811710518297</v>
      </c>
      <c r="L4123">
        <v>28.9362062533482</v>
      </c>
      <c r="M4123">
        <v>99.833832651128006</v>
      </c>
      <c r="N4123">
        <v>2.1294324577861099</v>
      </c>
      <c r="O4123">
        <v>0</v>
      </c>
      <c r="P4123">
        <v>268.15789473684202</v>
      </c>
    </row>
    <row r="4124" spans="1:17" hidden="1" x14ac:dyDescent="0.3">
      <c r="A4124" t="s">
        <v>8480</v>
      </c>
      <c r="B4124" t="s">
        <v>8481</v>
      </c>
      <c r="C4124" t="str">
        <f>IFERROR(VLOOKUP(Table1[[#This Row],[Ticker]],[1]!Table2[[Symbol]:[Industry]],2,FALSE),"-")</f>
        <v>-</v>
      </c>
      <c r="E4124">
        <v>18.293292000000001</v>
      </c>
      <c r="F4124">
        <v>25.26</v>
      </c>
      <c r="G4124">
        <v>-51.602966653045101</v>
      </c>
      <c r="H4124">
        <v>-4.3912084787314898</v>
      </c>
      <c r="I4124">
        <v>-13.0952657556417</v>
      </c>
      <c r="J4124">
        <v>5.749883485232</v>
      </c>
      <c r="K4124">
        <v>26.1651681618869</v>
      </c>
      <c r="L4124">
        <v>23.4776128006914</v>
      </c>
      <c r="M4124">
        <v>54.957570698754402</v>
      </c>
      <c r="N4124">
        <v>0.69729512645796499</v>
      </c>
      <c r="O4124">
        <v>58.353127474267502</v>
      </c>
      <c r="P4124">
        <v>55.446153846153798</v>
      </c>
      <c r="Q4124">
        <v>0.110917085162618</v>
      </c>
    </row>
    <row r="4125" spans="1:17" hidden="1" x14ac:dyDescent="0.3">
      <c r="A4125" t="s">
        <v>8482</v>
      </c>
      <c r="B4125" t="s">
        <v>8483</v>
      </c>
      <c r="C4125" t="str">
        <f>IFERROR(VLOOKUP(Table1[[#This Row],[Ticker]],[1]!Table2[[Symbol]:[Industry]],2,FALSE),"-")</f>
        <v>-</v>
      </c>
      <c r="D4125" t="s">
        <v>46</v>
      </c>
      <c r="E4125">
        <v>18.190161</v>
      </c>
      <c r="F4125">
        <v>43</v>
      </c>
      <c r="G4125">
        <v>-68.251170229913697</v>
      </c>
      <c r="H4125">
        <v>6.62932767067739</v>
      </c>
      <c r="I4125">
        <v>-28.055274697741599</v>
      </c>
      <c r="J4125">
        <v>-8.3181802588576605</v>
      </c>
      <c r="K4125">
        <v>42.931930540818399</v>
      </c>
      <c r="L4125">
        <v>52.926770295835901</v>
      </c>
      <c r="M4125">
        <v>50.597471724457002</v>
      </c>
      <c r="N4125">
        <v>1.4427777777777699</v>
      </c>
      <c r="O4125">
        <v>78.837209302325505</v>
      </c>
      <c r="P4125">
        <v>13.6063408190224</v>
      </c>
    </row>
    <row r="4126" spans="1:17" hidden="1" x14ac:dyDescent="0.3">
      <c r="A4126" t="s">
        <v>8484</v>
      </c>
      <c r="B4126" t="s">
        <v>8485</v>
      </c>
      <c r="C4126" t="str">
        <f>IFERROR(VLOOKUP(Table1[[#This Row],[Ticker]],[1]!Table2[[Symbol]:[Industry]],2,FALSE),"-")</f>
        <v>-</v>
      </c>
      <c r="D4126" t="s">
        <v>473</v>
      </c>
      <c r="E4126">
        <v>18.143999999999998</v>
      </c>
      <c r="F4126">
        <v>13.44</v>
      </c>
      <c r="G4126">
        <v>325.73746558184803</v>
      </c>
      <c r="H4126">
        <v>46.361749197340401</v>
      </c>
      <c r="I4126">
        <v>-19.6261517453129</v>
      </c>
      <c r="J4126">
        <v>6.7416336534152599</v>
      </c>
      <c r="K4126">
        <v>9.7938722959565698</v>
      </c>
      <c r="L4126">
        <v>8.5552514346853705</v>
      </c>
      <c r="M4126">
        <v>99.658383356302096</v>
      </c>
      <c r="N4126">
        <v>0.15083546151039701</v>
      </c>
      <c r="O4126">
        <v>35.788690476190403</v>
      </c>
      <c r="P4126">
        <v>427.05882352941097</v>
      </c>
      <c r="Q4126">
        <v>0.14516463670926499</v>
      </c>
    </row>
    <row r="4127" spans="1:17" hidden="1" x14ac:dyDescent="0.3">
      <c r="A4127" t="s">
        <v>8486</v>
      </c>
      <c r="B4127" t="s">
        <v>8487</v>
      </c>
      <c r="C4127" t="str">
        <f>IFERROR(VLOOKUP(Table1[[#This Row],[Ticker]],[1]!Table2[[Symbol]:[Industry]],2,FALSE),"-")</f>
        <v>-</v>
      </c>
      <c r="D4127" t="s">
        <v>632</v>
      </c>
      <c r="E4127">
        <v>18.123110100000002</v>
      </c>
      <c r="F4127">
        <v>41.31</v>
      </c>
      <c r="G4127">
        <v>144.447034087487</v>
      </c>
      <c r="H4127">
        <v>20.006093978824701</v>
      </c>
      <c r="I4127">
        <v>89.600721045199805</v>
      </c>
      <c r="J4127">
        <v>19.266444807385</v>
      </c>
      <c r="K4127">
        <v>31.9321002662948</v>
      </c>
      <c r="L4127">
        <v>24.752957663141501</v>
      </c>
      <c r="M4127">
        <v>89.716250909160607</v>
      </c>
      <c r="N4127">
        <v>1.8922729836435399</v>
      </c>
      <c r="O4127">
        <v>0.41152263374484299</v>
      </c>
      <c r="P4127">
        <v>203.75</v>
      </c>
    </row>
    <row r="4128" spans="1:17" hidden="1" x14ac:dyDescent="0.3">
      <c r="A4128" t="s">
        <v>8488</v>
      </c>
      <c r="B4128" t="s">
        <v>8489</v>
      </c>
      <c r="C4128" t="str">
        <f>IFERROR(VLOOKUP(Table1[[#This Row],[Ticker]],[1]!Table2[[Symbol]:[Industry]],2,FALSE),"-")</f>
        <v>-</v>
      </c>
      <c r="D4128" t="s">
        <v>743</v>
      </c>
      <c r="E4128">
        <v>18.095091273000001</v>
      </c>
      <c r="F4128">
        <v>965.15</v>
      </c>
      <c r="G4128">
        <v>25.542905640881902</v>
      </c>
      <c r="H4128">
        <v>-0.85943835460576301</v>
      </c>
      <c r="I4128">
        <v>0.79670997331256099</v>
      </c>
      <c r="J4128">
        <v>0.125425991674084</v>
      </c>
      <c r="K4128">
        <v>944.43651310822202</v>
      </c>
      <c r="L4128">
        <v>852.17022833651299</v>
      </c>
      <c r="M4128">
        <v>55.6599041266266</v>
      </c>
      <c r="N4128">
        <v>0.25382050452326299</v>
      </c>
      <c r="O4128">
        <v>8.2577837641817293</v>
      </c>
      <c r="P4128">
        <v>57.187993680884603</v>
      </c>
      <c r="Q4128">
        <v>1.8114824755041999E-2</v>
      </c>
    </row>
    <row r="4129" spans="1:17" hidden="1" x14ac:dyDescent="0.3">
      <c r="A4129" t="s">
        <v>8490</v>
      </c>
      <c r="B4129" t="s">
        <v>8491</v>
      </c>
      <c r="C4129" t="str">
        <f>IFERROR(VLOOKUP(Table1[[#This Row],[Ticker]],[1]!Table2[[Symbol]:[Industry]],2,FALSE),"-")</f>
        <v>-</v>
      </c>
      <c r="D4129" t="s">
        <v>212</v>
      </c>
      <c r="E4129">
        <v>18.094256640000001</v>
      </c>
      <c r="F4129">
        <v>3.2</v>
      </c>
      <c r="G4129">
        <v>-38.427183328562897</v>
      </c>
      <c r="H4129">
        <v>27.263534911626198</v>
      </c>
      <c r="I4129">
        <v>-21.272372560508799</v>
      </c>
      <c r="J4129">
        <v>3.6268795550546198</v>
      </c>
      <c r="K4129">
        <v>2.9432532556174298</v>
      </c>
      <c r="L4129">
        <v>2.3957698877879099</v>
      </c>
      <c r="M4129">
        <v>65.769559171211995</v>
      </c>
      <c r="N4129">
        <v>1.1420068185665699</v>
      </c>
      <c r="O4129">
        <v>40.625</v>
      </c>
      <c r="P4129">
        <v>50.234741784037503</v>
      </c>
    </row>
    <row r="4130" spans="1:17" hidden="1" x14ac:dyDescent="0.3">
      <c r="A4130" t="s">
        <v>8492</v>
      </c>
      <c r="B4130" t="s">
        <v>8493</v>
      </c>
      <c r="C4130" t="str">
        <f>IFERROR(VLOOKUP(Table1[[#This Row],[Ticker]],[1]!Table2[[Symbol]:[Industry]],2,FALSE),"-")</f>
        <v>-</v>
      </c>
      <c r="D4130" t="s">
        <v>359</v>
      </c>
      <c r="E4130">
        <v>18.091674000000001</v>
      </c>
      <c r="F4130">
        <v>16.29</v>
      </c>
      <c r="G4130">
        <v>-33.179196893632898</v>
      </c>
      <c r="H4130">
        <v>9.7829300464059301</v>
      </c>
      <c r="I4130">
        <v>-42.636427860048002</v>
      </c>
      <c r="J4130">
        <v>10.033350079427599</v>
      </c>
      <c r="K4130">
        <v>15.590242755276799</v>
      </c>
      <c r="L4130">
        <v>16.945299496736201</v>
      </c>
      <c r="M4130">
        <v>66.055205529814003</v>
      </c>
      <c r="N4130">
        <v>2.1512242700551698</v>
      </c>
      <c r="O4130">
        <v>111.172498465316</v>
      </c>
      <c r="P4130">
        <v>20.6666666666666</v>
      </c>
      <c r="Q4130">
        <v>1.92419205231E-3</v>
      </c>
    </row>
    <row r="4131" spans="1:17" hidden="1" x14ac:dyDescent="0.3">
      <c r="A4131" t="s">
        <v>8494</v>
      </c>
      <c r="B4131" t="s">
        <v>8495</v>
      </c>
      <c r="C4131" t="str">
        <f>IFERROR(VLOOKUP(Table1[[#This Row],[Ticker]],[1]!Table2[[Symbol]:[Industry]],2,FALSE),"-")</f>
        <v>-</v>
      </c>
      <c r="D4131" t="s">
        <v>650</v>
      </c>
      <c r="E4131">
        <v>18.065809999999999</v>
      </c>
      <c r="F4131">
        <v>16.03</v>
      </c>
      <c r="G4131">
        <v>97.520131767688298</v>
      </c>
      <c r="H4131">
        <v>9.7390690260300605</v>
      </c>
      <c r="I4131">
        <v>16.573249559306799</v>
      </c>
      <c r="J4131">
        <v>0.16454297070101001</v>
      </c>
      <c r="K4131">
        <v>15.5183009812019</v>
      </c>
      <c r="L4131">
        <v>13.1395400367786</v>
      </c>
      <c r="M4131">
        <v>61.870260772652401</v>
      </c>
      <c r="N4131">
        <v>0.31618028663818898</v>
      </c>
      <c r="O4131">
        <v>23.830318153462201</v>
      </c>
      <c r="Q4131">
        <v>6.1819185981477003E-2</v>
      </c>
    </row>
    <row r="4132" spans="1:17" hidden="1" x14ac:dyDescent="0.3">
      <c r="A4132" t="s">
        <v>8496</v>
      </c>
      <c r="B4132" t="s">
        <v>8497</v>
      </c>
      <c r="C4132" t="str">
        <f>IFERROR(VLOOKUP(Table1[[#This Row],[Ticker]],[1]!Table2[[Symbol]:[Industry]],2,FALSE),"-")</f>
        <v>-</v>
      </c>
      <c r="D4132" t="s">
        <v>2879</v>
      </c>
      <c r="E4132">
        <v>18.059999999999999</v>
      </c>
      <c r="F4132">
        <v>42</v>
      </c>
      <c r="G4132">
        <v>111.66235910140399</v>
      </c>
      <c r="H4132">
        <v>-21.446300844462101</v>
      </c>
      <c r="I4132">
        <v>-7.3849961455496897</v>
      </c>
      <c r="J4132">
        <v>-10.401735356911701</v>
      </c>
      <c r="K4132">
        <v>43.550274125744998</v>
      </c>
      <c r="L4132">
        <v>35.023162998209003</v>
      </c>
      <c r="M4132">
        <v>36.0403289329439</v>
      </c>
      <c r="N4132">
        <v>0.42175382035593401</v>
      </c>
      <c r="O4132">
        <v>30.952380952380899</v>
      </c>
      <c r="P4132">
        <v>170.61855670103</v>
      </c>
      <c r="Q4132">
        <v>0.16967781245278199</v>
      </c>
    </row>
    <row r="4133" spans="1:17" hidden="1" x14ac:dyDescent="0.3">
      <c r="A4133" t="s">
        <v>8498</v>
      </c>
      <c r="B4133" t="s">
        <v>8499</v>
      </c>
      <c r="C4133" t="str">
        <f>IFERROR(VLOOKUP(Table1[[#This Row],[Ticker]],[1]!Table2[[Symbol]:[Industry]],2,FALSE),"-")</f>
        <v>-</v>
      </c>
      <c r="D4133" t="s">
        <v>124</v>
      </c>
      <c r="E4133">
        <v>18.05</v>
      </c>
      <c r="F4133">
        <v>1.9</v>
      </c>
      <c r="G4133">
        <v>-27.705217122725799</v>
      </c>
      <c r="H4133">
        <v>-2.8090039484774301</v>
      </c>
      <c r="I4133">
        <v>-31.1558796113978</v>
      </c>
      <c r="J4133">
        <v>-3.3636920919342601</v>
      </c>
      <c r="K4133">
        <v>1.93988748206318</v>
      </c>
      <c r="L4133">
        <v>2.0781429070759998</v>
      </c>
      <c r="M4133">
        <v>51.401784473564497</v>
      </c>
      <c r="N4133">
        <v>0.55320184461503796</v>
      </c>
      <c r="O4133">
        <v>57.894736842105203</v>
      </c>
      <c r="P4133">
        <v>18.749999999999901</v>
      </c>
      <c r="Q4133">
        <v>-5.981361784923E-3</v>
      </c>
    </row>
    <row r="4134" spans="1:17" hidden="1" x14ac:dyDescent="0.3">
      <c r="A4134" t="s">
        <v>8500</v>
      </c>
      <c r="B4134" t="s">
        <v>8501</v>
      </c>
      <c r="C4134" t="str">
        <f>IFERROR(VLOOKUP(Table1[[#This Row],[Ticker]],[1]!Table2[[Symbol]:[Industry]],2,FALSE),"-")</f>
        <v>-</v>
      </c>
      <c r="D4134" t="s">
        <v>175</v>
      </c>
      <c r="E4134">
        <v>18.009</v>
      </c>
      <c r="F4134">
        <v>103.5</v>
      </c>
      <c r="G4134">
        <v>-17.355754757134399</v>
      </c>
      <c r="H4134">
        <v>44.191497275636699</v>
      </c>
      <c r="I4134">
        <v>11.0732727054903</v>
      </c>
      <c r="J4134">
        <v>26.7348207941433</v>
      </c>
      <c r="K4134">
        <v>74.318761825395001</v>
      </c>
      <c r="L4134">
        <v>84.127785168552407</v>
      </c>
      <c r="M4134">
        <v>93.402282280390395</v>
      </c>
      <c r="N4134">
        <v>2.8646926453222799</v>
      </c>
      <c r="O4134">
        <v>21.352657004830899</v>
      </c>
      <c r="P4134">
        <v>80.912427897220695</v>
      </c>
      <c r="Q4134">
        <v>9.2613891447292998E-2</v>
      </c>
    </row>
    <row r="4135" spans="1:17" hidden="1" x14ac:dyDescent="0.3">
      <c r="A4135" t="s">
        <v>8502</v>
      </c>
      <c r="B4135" t="s">
        <v>8503</v>
      </c>
      <c r="C4135" t="str">
        <f>IFERROR(VLOOKUP(Table1[[#This Row],[Ticker]],[1]!Table2[[Symbol]:[Industry]],2,FALSE),"-")</f>
        <v>-</v>
      </c>
      <c r="D4135" t="s">
        <v>577</v>
      </c>
      <c r="E4135">
        <v>17.959479306999999</v>
      </c>
      <c r="F4135">
        <v>3.29</v>
      </c>
      <c r="G4135">
        <v>-71.000656367152203</v>
      </c>
      <c r="H4135">
        <v>-8.8144595173431597</v>
      </c>
      <c r="I4135">
        <v>-27.246398534534801</v>
      </c>
      <c r="J4135">
        <v>-3.9460204884678101</v>
      </c>
      <c r="K4135">
        <v>3.4750899306007699</v>
      </c>
      <c r="L4135">
        <v>4.6348263225486397</v>
      </c>
      <c r="M4135">
        <v>34.9977279865154</v>
      </c>
      <c r="N4135">
        <v>0.61573032461855504</v>
      </c>
      <c r="O4135">
        <v>93.009118541033402</v>
      </c>
      <c r="P4135">
        <v>17.5</v>
      </c>
      <c r="Q4135">
        <v>-0.14278551711529699</v>
      </c>
    </row>
    <row r="4136" spans="1:17" hidden="1" x14ac:dyDescent="0.3">
      <c r="A4136" t="s">
        <v>8504</v>
      </c>
      <c r="B4136" t="s">
        <v>8505</v>
      </c>
      <c r="C4136" t="str">
        <f>IFERROR(VLOOKUP(Table1[[#This Row],[Ticker]],[1]!Table2[[Symbol]:[Industry]],2,FALSE),"-")</f>
        <v>-</v>
      </c>
      <c r="D4136" t="s">
        <v>306</v>
      </c>
      <c r="E4136">
        <v>17.9583327</v>
      </c>
      <c r="F4136">
        <v>14.37</v>
      </c>
      <c r="G4136">
        <v>-43.289489696893398</v>
      </c>
      <c r="H4136">
        <v>-3.5601565484289002</v>
      </c>
      <c r="I4136">
        <v>-30.256882026945998</v>
      </c>
      <c r="J4136">
        <v>-3.5087554494328499</v>
      </c>
      <c r="K4136">
        <v>14.7089640108199</v>
      </c>
      <c r="L4136">
        <v>15.9063274183702</v>
      </c>
      <c r="M4136">
        <v>56.2011560516858</v>
      </c>
      <c r="N4136">
        <v>0.82207284797170399</v>
      </c>
      <c r="O4136">
        <v>69.4502435629784</v>
      </c>
      <c r="P4136">
        <v>17.0195439739413</v>
      </c>
      <c r="Q4136">
        <v>8.9770076817028005E-2</v>
      </c>
    </row>
    <row r="4137" spans="1:17" hidden="1" x14ac:dyDescent="0.3">
      <c r="A4137" t="s">
        <v>8506</v>
      </c>
      <c r="B4137" t="s">
        <v>8507</v>
      </c>
      <c r="C4137" t="str">
        <f>IFERROR(VLOOKUP(Table1[[#This Row],[Ticker]],[1]!Table2[[Symbol]:[Industry]],2,FALSE),"-")</f>
        <v>-</v>
      </c>
      <c r="D4137" t="s">
        <v>740</v>
      </c>
      <c r="E4137">
        <v>17.940325139999999</v>
      </c>
      <c r="F4137">
        <v>22.98</v>
      </c>
      <c r="G4137">
        <v>491.22532632394598</v>
      </c>
      <c r="H4137">
        <v>47.0981805809175</v>
      </c>
      <c r="I4137">
        <v>203.82798163075401</v>
      </c>
      <c r="J4137">
        <v>6.8701525770987999</v>
      </c>
      <c r="K4137">
        <v>16.283809368412602</v>
      </c>
      <c r="L4137">
        <v>10.170531890075599</v>
      </c>
      <c r="M4137">
        <v>99.550274124872402</v>
      </c>
      <c r="N4137">
        <v>0.352939653559671</v>
      </c>
      <c r="O4137">
        <v>0</v>
      </c>
      <c r="P4137">
        <v>714.89361702127599</v>
      </c>
      <c r="Q4137">
        <v>0.13073406852733099</v>
      </c>
    </row>
    <row r="4138" spans="1:17" hidden="1" x14ac:dyDescent="0.3">
      <c r="A4138" t="s">
        <v>8508</v>
      </c>
      <c r="B4138" t="s">
        <v>8509</v>
      </c>
      <c r="C4138" t="str">
        <f>IFERROR(VLOOKUP(Table1[[#This Row],[Ticker]],[1]!Table2[[Symbol]:[Industry]],2,FALSE),"-")</f>
        <v>-</v>
      </c>
      <c r="D4138" t="s">
        <v>632</v>
      </c>
      <c r="E4138">
        <v>17.937883200000002</v>
      </c>
      <c r="F4138">
        <v>30.88</v>
      </c>
      <c r="G4138">
        <v>102.324696370685</v>
      </c>
      <c r="H4138">
        <v>33.177687057822503</v>
      </c>
      <c r="I4138">
        <v>68.839326440079006</v>
      </c>
      <c r="J4138">
        <v>-8.9947267526273507</v>
      </c>
      <c r="K4138">
        <v>26.692453683990902</v>
      </c>
      <c r="L4138">
        <v>19.528640593609399</v>
      </c>
      <c r="M4138">
        <v>33.992406774024701</v>
      </c>
      <c r="N4138">
        <v>1.19884477646424</v>
      </c>
      <c r="O4138">
        <v>21.3406735751295</v>
      </c>
      <c r="P4138">
        <v>183.04307974335401</v>
      </c>
      <c r="Q4138">
        <v>8.9599554437602993E-2</v>
      </c>
    </row>
    <row r="4139" spans="1:17" hidden="1" x14ac:dyDescent="0.3">
      <c r="A4139" t="s">
        <v>8510</v>
      </c>
      <c r="B4139" t="s">
        <v>8511</v>
      </c>
      <c r="C4139" t="str">
        <f>IFERROR(VLOOKUP(Table1[[#This Row],[Ticker]],[1]!Table2[[Symbol]:[Industry]],2,FALSE),"-")</f>
        <v>-</v>
      </c>
      <c r="D4139" t="s">
        <v>54</v>
      </c>
      <c r="E4139">
        <v>17.868917304</v>
      </c>
      <c r="F4139">
        <v>12.42</v>
      </c>
      <c r="G4139">
        <v>63.903995632881099</v>
      </c>
      <c r="H4139">
        <v>4.6221499157481896</v>
      </c>
      <c r="I4139">
        <v>0.31088494631553498</v>
      </c>
      <c r="J4139">
        <v>11.3079657109006</v>
      </c>
      <c r="K4139">
        <v>11.526190692795099</v>
      </c>
      <c r="L4139">
        <v>10.602387196848801</v>
      </c>
      <c r="M4139">
        <v>63.747795290557796</v>
      </c>
      <c r="N4139">
        <v>1.52651925427956</v>
      </c>
      <c r="O4139">
        <v>38.405797101449203</v>
      </c>
      <c r="P4139">
        <v>110.86587436332699</v>
      </c>
      <c r="Q4139">
        <v>0.104233608031134</v>
      </c>
    </row>
    <row r="4140" spans="1:17" hidden="1" x14ac:dyDescent="0.3">
      <c r="A4140" t="s">
        <v>8512</v>
      </c>
      <c r="B4140" t="s">
        <v>8513</v>
      </c>
      <c r="C4140" t="str">
        <f>IFERROR(VLOOKUP(Table1[[#This Row],[Ticker]],[1]!Table2[[Symbol]:[Industry]],2,FALSE),"-")</f>
        <v>-</v>
      </c>
      <c r="D4140" t="s">
        <v>51</v>
      </c>
      <c r="E4140">
        <v>17.864668223999999</v>
      </c>
      <c r="F4140">
        <v>21.97</v>
      </c>
      <c r="G4140">
        <v>-17.4772381330935</v>
      </c>
      <c r="H4140">
        <v>-0.82639314592775803</v>
      </c>
      <c r="I4140">
        <v>-5.7909683199805198</v>
      </c>
      <c r="J4140">
        <v>9.8088467681693494</v>
      </c>
      <c r="K4140">
        <v>19.988204864721599</v>
      </c>
      <c r="L4140">
        <v>19.918529606044899</v>
      </c>
      <c r="M4140">
        <v>70.801878081590104</v>
      </c>
      <c r="N4140">
        <v>2.7005602540409801</v>
      </c>
      <c r="O4140">
        <v>19.936276741010399</v>
      </c>
      <c r="P4140">
        <v>35.6172839506172</v>
      </c>
      <c r="Q4140">
        <v>-3.5192013381054002E-2</v>
      </c>
    </row>
    <row r="4141" spans="1:17" hidden="1" x14ac:dyDescent="0.3">
      <c r="A4141" t="s">
        <v>8514</v>
      </c>
      <c r="B4141" t="s">
        <v>8515</v>
      </c>
      <c r="C4141" t="str">
        <f>IFERROR(VLOOKUP(Table1[[#This Row],[Ticker]],[1]!Table2[[Symbol]:[Industry]],2,FALSE),"-")</f>
        <v>-</v>
      </c>
      <c r="D4141" t="s">
        <v>412</v>
      </c>
      <c r="E4141">
        <v>17.824849199999999</v>
      </c>
      <c r="F4141">
        <v>52.73</v>
      </c>
      <c r="G4141">
        <v>55.356749633452097</v>
      </c>
      <c r="H4141">
        <v>20.9620883413975</v>
      </c>
      <c r="I4141">
        <v>34.919436750001402</v>
      </c>
      <c r="J4141">
        <v>7.3755134348360203</v>
      </c>
      <c r="K4141">
        <v>43.781432633602499</v>
      </c>
      <c r="L4141">
        <v>37.208591274874301</v>
      </c>
      <c r="M4141">
        <v>83.875440976774698</v>
      </c>
      <c r="N4141">
        <v>1.2869080918459901</v>
      </c>
      <c r="O4141">
        <v>4.1153043808078902</v>
      </c>
      <c r="P4141">
        <v>93.789048144064594</v>
      </c>
      <c r="Q4141">
        <v>6.8409886804888007E-2</v>
      </c>
    </row>
    <row r="4142" spans="1:17" hidden="1" x14ac:dyDescent="0.3">
      <c r="A4142" t="s">
        <v>8516</v>
      </c>
      <c r="B4142" t="s">
        <v>8517</v>
      </c>
      <c r="C4142" t="str">
        <f>IFERROR(VLOOKUP(Table1[[#This Row],[Ticker]],[1]!Table2[[Symbol]:[Industry]],2,FALSE),"-")</f>
        <v>-</v>
      </c>
      <c r="D4142" t="s">
        <v>528</v>
      </c>
      <c r="E4142">
        <v>17.7872734</v>
      </c>
      <c r="F4142">
        <v>18.190000000000001</v>
      </c>
      <c r="G4142">
        <v>8.8932917722324891</v>
      </c>
      <c r="H4142">
        <v>-0.73646508837380298</v>
      </c>
      <c r="I4142">
        <v>-7.7384512020058196</v>
      </c>
      <c r="J4142">
        <v>-1.29115323183063</v>
      </c>
      <c r="K4142">
        <v>18.170392729670802</v>
      </c>
      <c r="L4142">
        <v>17.129267776366699</v>
      </c>
      <c r="M4142">
        <v>100</v>
      </c>
      <c r="O4142">
        <v>0</v>
      </c>
      <c r="P4142">
        <v>38.7490465293669</v>
      </c>
    </row>
    <row r="4143" spans="1:17" hidden="1" x14ac:dyDescent="0.3">
      <c r="A4143" t="s">
        <v>8518</v>
      </c>
      <c r="B4143" t="s">
        <v>8519</v>
      </c>
      <c r="C4143" t="str">
        <f>IFERROR(VLOOKUP(Table1[[#This Row],[Ticker]],[1]!Table2[[Symbol]:[Industry]],2,FALSE),"-")</f>
        <v>-</v>
      </c>
      <c r="D4143" t="s">
        <v>412</v>
      </c>
      <c r="E4143">
        <v>17.713317499999999</v>
      </c>
      <c r="F4143">
        <v>27.25</v>
      </c>
      <c r="G4143">
        <v>21.113774328738099</v>
      </c>
      <c r="H4143">
        <v>-5.6562138671595603</v>
      </c>
      <c r="I4143">
        <v>-50.528915697955398</v>
      </c>
      <c r="J4143">
        <v>-1.29115323183063</v>
      </c>
      <c r="K4143">
        <v>30.574963792196499</v>
      </c>
      <c r="L4143">
        <v>33.904567267506202</v>
      </c>
      <c r="M4143">
        <v>4.0868257539999996E-6</v>
      </c>
      <c r="N4143">
        <v>0.89939024390243805</v>
      </c>
      <c r="O4143">
        <v>60.844036697247603</v>
      </c>
      <c r="P4143">
        <v>58.892128279883302</v>
      </c>
    </row>
    <row r="4144" spans="1:17" hidden="1" x14ac:dyDescent="0.3">
      <c r="A4144" t="s">
        <v>8520</v>
      </c>
      <c r="B4144" t="s">
        <v>8521</v>
      </c>
      <c r="C4144" t="str">
        <f>IFERROR(VLOOKUP(Table1[[#This Row],[Ticker]],[1]!Table2[[Symbol]:[Industry]],2,FALSE),"-")</f>
        <v>-</v>
      </c>
      <c r="D4144" t="s">
        <v>51</v>
      </c>
      <c r="E4144">
        <v>17.6952</v>
      </c>
      <c r="F4144">
        <v>17.52</v>
      </c>
      <c r="G4144">
        <v>-19.109863480269599</v>
      </c>
      <c r="H4144">
        <v>-5.4931627373623</v>
      </c>
      <c r="I4144">
        <v>-15.150832630505599</v>
      </c>
      <c r="J4144">
        <v>-0.36415439057918803</v>
      </c>
      <c r="K4144">
        <v>17.494720542984901</v>
      </c>
      <c r="L4144">
        <v>17.840765586677499</v>
      </c>
      <c r="M4144">
        <v>51.415508901291197</v>
      </c>
      <c r="N4144">
        <v>0.45299281055411</v>
      </c>
      <c r="O4144">
        <v>46.974885844748798</v>
      </c>
      <c r="P4144">
        <v>21.329639889196599</v>
      </c>
      <c r="Q4144">
        <v>-1.8611210671424998E-2</v>
      </c>
    </row>
    <row r="4145" spans="1:17" hidden="1" x14ac:dyDescent="0.3">
      <c r="A4145" t="s">
        <v>8522</v>
      </c>
      <c r="B4145" t="s">
        <v>8523</v>
      </c>
      <c r="C4145" t="str">
        <f>IFERROR(VLOOKUP(Table1[[#This Row],[Ticker]],[1]!Table2[[Symbol]:[Industry]],2,FALSE),"-")</f>
        <v>-</v>
      </c>
      <c r="D4145" t="s">
        <v>577</v>
      </c>
      <c r="E4145">
        <v>17.64099792</v>
      </c>
      <c r="F4145">
        <v>4.76</v>
      </c>
      <c r="G4145">
        <v>-0.85846478423468398</v>
      </c>
      <c r="H4145">
        <v>0.73721912215251795</v>
      </c>
      <c r="I4145">
        <v>-17.118614671811201</v>
      </c>
      <c r="J4145">
        <v>-6.4092634680511003</v>
      </c>
      <c r="K4145">
        <v>4.8103600850818902</v>
      </c>
      <c r="L4145">
        <v>4.76628107208656</v>
      </c>
      <c r="M4145">
        <v>45.845593078744102</v>
      </c>
      <c r="N4145">
        <v>0.569521630995938</v>
      </c>
      <c r="O4145">
        <v>43.907563025210003</v>
      </c>
      <c r="P4145">
        <v>47.826086956521699</v>
      </c>
      <c r="Q4145">
        <v>2.2466860255879999E-3</v>
      </c>
    </row>
    <row r="4146" spans="1:17" hidden="1" x14ac:dyDescent="0.3">
      <c r="A4146" t="s">
        <v>8524</v>
      </c>
      <c r="B4146" t="s">
        <v>8525</v>
      </c>
      <c r="C4146" t="str">
        <f>IFERROR(VLOOKUP(Table1[[#This Row],[Ticker]],[1]!Table2[[Symbol]:[Industry]],2,FALSE),"-")</f>
        <v>-</v>
      </c>
      <c r="D4146" t="s">
        <v>193</v>
      </c>
      <c r="E4146">
        <v>17.63775</v>
      </c>
      <c r="F4146">
        <v>4.05</v>
      </c>
      <c r="G4146">
        <v>-12.4644504093083</v>
      </c>
      <c r="I4146">
        <v>-7.5061387942750804</v>
      </c>
      <c r="K4146">
        <v>4.4249445457001002</v>
      </c>
      <c r="L4146">
        <v>4.0278917604158799</v>
      </c>
      <c r="M4146">
        <v>29.723467083117001</v>
      </c>
      <c r="N4146">
        <v>1</v>
      </c>
      <c r="O4146">
        <v>33.3333333333333</v>
      </c>
      <c r="P4146">
        <v>24.615384615384599</v>
      </c>
      <c r="Q4146">
        <v>-2.0192540060606001E-2</v>
      </c>
    </row>
    <row r="4147" spans="1:17" hidden="1" x14ac:dyDescent="0.3">
      <c r="A4147" t="s">
        <v>8526</v>
      </c>
      <c r="B4147" t="s">
        <v>8527</v>
      </c>
      <c r="C4147" t="str">
        <f>IFERROR(VLOOKUP(Table1[[#This Row],[Ticker]],[1]!Table2[[Symbol]:[Industry]],2,FALSE),"-")</f>
        <v>-</v>
      </c>
      <c r="D4147" t="s">
        <v>359</v>
      </c>
      <c r="E4147">
        <v>17.610900000000001</v>
      </c>
      <c r="F4147">
        <v>47</v>
      </c>
      <c r="G4147">
        <v>-28.758744647433399</v>
      </c>
      <c r="H4147">
        <v>0.140191384612944</v>
      </c>
      <c r="I4147">
        <v>-10.527030945602</v>
      </c>
      <c r="J4147">
        <v>6.0174566141897401</v>
      </c>
      <c r="K4147">
        <v>48.399112058973401</v>
      </c>
      <c r="L4147">
        <v>48.489438373896903</v>
      </c>
      <c r="M4147">
        <v>46.644393202317502</v>
      </c>
      <c r="N4147">
        <v>0.56680608856884096</v>
      </c>
      <c r="O4147">
        <v>46.404255319148902</v>
      </c>
      <c r="P4147">
        <v>22.077922077922</v>
      </c>
      <c r="Q4147">
        <v>-3.5189507853079997E-2</v>
      </c>
    </row>
    <row r="4148" spans="1:17" hidden="1" x14ac:dyDescent="0.3">
      <c r="A4148" t="s">
        <v>8528</v>
      </c>
      <c r="B4148" t="s">
        <v>8529</v>
      </c>
      <c r="C4148" t="str">
        <f>IFERROR(VLOOKUP(Table1[[#This Row],[Ticker]],[1]!Table2[[Symbol]:[Industry]],2,FALSE),"-")</f>
        <v>-</v>
      </c>
      <c r="D4148" t="s">
        <v>51</v>
      </c>
      <c r="E4148">
        <v>17.559999999999999</v>
      </c>
      <c r="F4148">
        <v>4.3899999999999997</v>
      </c>
      <c r="G4148">
        <v>-91.781166725911504</v>
      </c>
      <c r="H4148">
        <v>-8.5715166347655494</v>
      </c>
      <c r="I4148">
        <v>-59.9998635569074</v>
      </c>
      <c r="J4148">
        <v>4.1333750700561396</v>
      </c>
      <c r="K4148">
        <v>4.9640941541949299</v>
      </c>
      <c r="L4148">
        <v>7.2845743388650197</v>
      </c>
      <c r="M4148">
        <v>48.176637015073197</v>
      </c>
      <c r="N4148">
        <v>1.04784639378415</v>
      </c>
      <c r="O4148">
        <v>232.57403189066</v>
      </c>
      <c r="P4148">
        <v>18.648648648648599</v>
      </c>
      <c r="Q4148">
        <v>-2.4798386923946002E-2</v>
      </c>
    </row>
    <row r="4149" spans="1:17" hidden="1" x14ac:dyDescent="0.3">
      <c r="A4149" t="s">
        <v>8530</v>
      </c>
      <c r="B4149" t="s">
        <v>8531</v>
      </c>
      <c r="C4149" t="str">
        <f>IFERROR(VLOOKUP(Table1[[#This Row],[Ticker]],[1]!Table2[[Symbol]:[Industry]],2,FALSE),"-")</f>
        <v>-</v>
      </c>
      <c r="E4149">
        <v>17.5562325</v>
      </c>
      <c r="F4149">
        <v>34.99</v>
      </c>
      <c r="G4149">
        <v>86.131899563853196</v>
      </c>
      <c r="H4149">
        <v>-1.9953594507164401</v>
      </c>
      <c r="I4149">
        <v>-9.7891792831979103</v>
      </c>
      <c r="J4149">
        <v>-11.091153231830599</v>
      </c>
      <c r="K4149">
        <v>36.165163020685398</v>
      </c>
      <c r="L4149">
        <v>28.953697643535001</v>
      </c>
      <c r="M4149">
        <v>28.2874163791186</v>
      </c>
      <c r="N4149">
        <v>0.33604317062105499</v>
      </c>
      <c r="O4149">
        <v>31.980565875964501</v>
      </c>
      <c r="P4149">
        <v>152.271088680605</v>
      </c>
      <c r="Q4149">
        <v>8.3227506930507997E-2</v>
      </c>
    </row>
    <row r="4150" spans="1:17" hidden="1" x14ac:dyDescent="0.3">
      <c r="A4150" t="s">
        <v>8532</v>
      </c>
      <c r="B4150" t="s">
        <v>8533</v>
      </c>
      <c r="C4150" t="str">
        <f>IFERROR(VLOOKUP(Table1[[#This Row],[Ticker]],[1]!Table2[[Symbol]:[Industry]],2,FALSE),"-")</f>
        <v>-</v>
      </c>
      <c r="D4150" t="s">
        <v>2262</v>
      </c>
      <c r="E4150">
        <v>17.555375040000001</v>
      </c>
      <c r="F4150">
        <v>3.48</v>
      </c>
      <c r="G4150">
        <v>-60.944863668025398</v>
      </c>
      <c r="H4150">
        <v>-24.368850208723899</v>
      </c>
      <c r="I4150">
        <v>-39.897596708745503</v>
      </c>
      <c r="J4150">
        <v>-7.2210723692969303</v>
      </c>
      <c r="K4150">
        <v>4.1879236128626296</v>
      </c>
      <c r="L4150">
        <v>4.3934663496807698</v>
      </c>
      <c r="M4150">
        <v>23.967630474365698</v>
      </c>
      <c r="N4150">
        <v>0.576292159656693</v>
      </c>
      <c r="O4150">
        <v>114.655172413793</v>
      </c>
      <c r="P4150">
        <v>11.897106109324699</v>
      </c>
      <c r="Q4150">
        <v>3.4493988922062999E-2</v>
      </c>
    </row>
    <row r="4151" spans="1:17" hidden="1" x14ac:dyDescent="0.3">
      <c r="A4151" t="s">
        <v>8534</v>
      </c>
      <c r="B4151" t="s">
        <v>8535</v>
      </c>
      <c r="C4151" t="str">
        <f>IFERROR(VLOOKUP(Table1[[#This Row],[Ticker]],[1]!Table2[[Symbol]:[Industry]],2,FALSE),"-")</f>
        <v>-</v>
      </c>
      <c r="D4151" t="s">
        <v>7062</v>
      </c>
      <c r="E4151">
        <v>17.502704999999999</v>
      </c>
      <c r="F4151">
        <v>57</v>
      </c>
      <c r="G4151">
        <v>-59.624113554571501</v>
      </c>
      <c r="H4151">
        <v>11.0282407939791</v>
      </c>
      <c r="I4151">
        <v>-33.523280424696303</v>
      </c>
      <c r="J4151">
        <v>-4.6809837403052104</v>
      </c>
      <c r="K4151">
        <v>55.403535353980999</v>
      </c>
      <c r="M4151">
        <v>43.694570453293302</v>
      </c>
      <c r="N4151">
        <v>0.67777777777777704</v>
      </c>
      <c r="O4151">
        <v>57.894736842105203</v>
      </c>
      <c r="P4151">
        <v>21.276595744680801</v>
      </c>
    </row>
    <row r="4152" spans="1:17" hidden="1" x14ac:dyDescent="0.3">
      <c r="A4152" t="s">
        <v>8536</v>
      </c>
      <c r="B4152" t="s">
        <v>8537</v>
      </c>
      <c r="C4152" t="str">
        <f>IFERROR(VLOOKUP(Table1[[#This Row],[Ticker]],[1]!Table2[[Symbol]:[Industry]],2,FALSE),"-")</f>
        <v>-</v>
      </c>
      <c r="D4152" t="s">
        <v>7170</v>
      </c>
      <c r="E4152">
        <v>17.498224799999999</v>
      </c>
      <c r="F4152">
        <v>9.4499999999999993</v>
      </c>
      <c r="G4152">
        <v>-18.5483342624347</v>
      </c>
      <c r="H4152">
        <v>-3.4141169936261302</v>
      </c>
      <c r="I4152">
        <v>-35.305366593502796</v>
      </c>
      <c r="J4152">
        <v>3.7088467681693502</v>
      </c>
      <c r="K4152">
        <v>10.302353908154</v>
      </c>
      <c r="L4152">
        <v>10.1560642229731</v>
      </c>
      <c r="M4152">
        <v>70.380621870430602</v>
      </c>
      <c r="N4152">
        <v>0.79787234042553101</v>
      </c>
      <c r="O4152">
        <v>88.359788359788297</v>
      </c>
      <c r="P4152">
        <v>26</v>
      </c>
    </row>
    <row r="4153" spans="1:17" hidden="1" x14ac:dyDescent="0.3">
      <c r="A4153" t="s">
        <v>8538</v>
      </c>
      <c r="B4153" t="s">
        <v>8539</v>
      </c>
      <c r="C4153" t="str">
        <f>IFERROR(VLOOKUP(Table1[[#This Row],[Ticker]],[1]!Table2[[Symbol]:[Industry]],2,FALSE),"-")</f>
        <v>-</v>
      </c>
      <c r="D4153" t="s">
        <v>528</v>
      </c>
      <c r="E4153">
        <v>17.476320000000001</v>
      </c>
      <c r="F4153">
        <v>0.92</v>
      </c>
      <c r="G4153">
        <v>-71.994119537008601</v>
      </c>
      <c r="H4153">
        <v>-0.73646508837380298</v>
      </c>
      <c r="I4153">
        <v>-15.8588387259223</v>
      </c>
      <c r="J4153">
        <v>-2.3437848107780002</v>
      </c>
      <c r="K4153">
        <v>0.95351022910280403</v>
      </c>
      <c r="L4153">
        <v>1.09781176685527</v>
      </c>
      <c r="M4153">
        <v>37.3224735223951</v>
      </c>
      <c r="N4153">
        <v>0.58289545004676302</v>
      </c>
      <c r="O4153">
        <v>86.956521739130395</v>
      </c>
      <c r="P4153">
        <v>22.6666666666666</v>
      </c>
      <c r="Q4153">
        <v>-4.5342199655219999E-3</v>
      </c>
    </row>
    <row r="4154" spans="1:17" hidden="1" x14ac:dyDescent="0.3">
      <c r="A4154" t="s">
        <v>8540</v>
      </c>
      <c r="B4154" t="s">
        <v>8541</v>
      </c>
      <c r="C4154" t="str">
        <f>IFERROR(VLOOKUP(Table1[[#This Row],[Ticker]],[1]!Table2[[Symbol]:[Industry]],2,FALSE),"-")</f>
        <v>-</v>
      </c>
      <c r="D4154" t="s">
        <v>785</v>
      </c>
      <c r="E4154">
        <v>17.449930200000001</v>
      </c>
      <c r="F4154">
        <v>9.98</v>
      </c>
      <c r="G4154">
        <v>-100.05581447645299</v>
      </c>
      <c r="H4154">
        <v>21.2332318813231</v>
      </c>
      <c r="I4154">
        <v>-82.901003708399401</v>
      </c>
      <c r="J4154">
        <v>-2.21423015490755</v>
      </c>
      <c r="K4154">
        <v>10.2510705451965</v>
      </c>
      <c r="M4154">
        <v>61.320607495149801</v>
      </c>
      <c r="N4154">
        <v>0.25636132315521598</v>
      </c>
      <c r="O4154">
        <v>253.206412825651</v>
      </c>
      <c r="P4154">
        <v>39.385474860335101</v>
      </c>
    </row>
    <row r="4155" spans="1:17" hidden="1" x14ac:dyDescent="0.3">
      <c r="A4155" t="s">
        <v>8542</v>
      </c>
      <c r="B4155" t="s">
        <v>8543</v>
      </c>
      <c r="C4155" t="str">
        <f>IFERROR(VLOOKUP(Table1[[#This Row],[Ticker]],[1]!Table2[[Symbol]:[Industry]],2,FALSE),"-")</f>
        <v>-</v>
      </c>
      <c r="D4155" t="s">
        <v>359</v>
      </c>
      <c r="E4155">
        <v>17.426741960000001</v>
      </c>
      <c r="F4155">
        <v>9.83</v>
      </c>
      <c r="G4155">
        <v>83.839897416778598</v>
      </c>
      <c r="H4155">
        <v>2.6377680404605499</v>
      </c>
      <c r="I4155">
        <v>-41.726214747203002</v>
      </c>
      <c r="J4155">
        <v>-0.69413830645751595</v>
      </c>
      <c r="K4155">
        <v>9.8557717590065703</v>
      </c>
      <c r="L4155">
        <v>9.6616724451092804</v>
      </c>
      <c r="M4155">
        <v>51.341664528232101</v>
      </c>
      <c r="N4155">
        <v>1.03605081529539</v>
      </c>
      <c r="O4155">
        <v>88.911495422176998</v>
      </c>
      <c r="P4155">
        <v>124.942791762013</v>
      </c>
      <c r="Q4155">
        <v>6.9668390553168993E-2</v>
      </c>
    </row>
    <row r="4156" spans="1:17" hidden="1" x14ac:dyDescent="0.3">
      <c r="A4156" t="s">
        <v>8544</v>
      </c>
      <c r="B4156" t="s">
        <v>8545</v>
      </c>
      <c r="C4156" t="str">
        <f>IFERROR(VLOOKUP(Table1[[#This Row],[Ticker]],[1]!Table2[[Symbol]:[Industry]],2,FALSE),"-")</f>
        <v>-</v>
      </c>
      <c r="D4156" t="s">
        <v>2773</v>
      </c>
      <c r="E4156">
        <v>17.419499999999999</v>
      </c>
      <c r="F4156">
        <v>18</v>
      </c>
      <c r="G4156">
        <v>-51.7646484664619</v>
      </c>
      <c r="H4156">
        <v>-10.483591525155401</v>
      </c>
      <c r="I4156">
        <v>-49.096703706394699</v>
      </c>
      <c r="J4156">
        <v>4.2464811767714901</v>
      </c>
      <c r="K4156">
        <v>22.6018584726489</v>
      </c>
      <c r="L4156">
        <v>24.073369142881798</v>
      </c>
      <c r="M4156">
        <v>30.850626682535999</v>
      </c>
      <c r="N4156">
        <v>1.01211163770405</v>
      </c>
      <c r="O4156">
        <v>80.5555555555555</v>
      </c>
      <c r="P4156">
        <v>3.8661281015579898</v>
      </c>
      <c r="Q4156">
        <v>8.0990709525888993E-2</v>
      </c>
    </row>
    <row r="4157" spans="1:17" hidden="1" x14ac:dyDescent="0.3">
      <c r="A4157" t="s">
        <v>8546</v>
      </c>
      <c r="B4157" t="s">
        <v>8547</v>
      </c>
      <c r="C4157" t="str">
        <f>IFERROR(VLOOKUP(Table1[[#This Row],[Ticker]],[1]!Table2[[Symbol]:[Industry]],2,FALSE),"-")</f>
        <v>-</v>
      </c>
      <c r="D4157" t="s">
        <v>54</v>
      </c>
      <c r="E4157">
        <v>17.395342095</v>
      </c>
      <c r="F4157">
        <v>32.65</v>
      </c>
      <c r="G4157">
        <v>78.106028682355998</v>
      </c>
      <c r="H4157">
        <v>0.59728180988922297</v>
      </c>
      <c r="I4157">
        <v>26.117083221803998</v>
      </c>
      <c r="J4157">
        <v>-0.76807630875370903</v>
      </c>
      <c r="K4157">
        <v>30.904587430383302</v>
      </c>
      <c r="L4157">
        <v>25.1231803431169</v>
      </c>
      <c r="M4157">
        <v>57.144442067167297</v>
      </c>
      <c r="N4157">
        <v>0.13255876013548101</v>
      </c>
      <c r="O4157">
        <v>20.061255742725901</v>
      </c>
      <c r="P4157">
        <v>125.172413793103</v>
      </c>
      <c r="Q4157">
        <v>7.0525409147981E-2</v>
      </c>
    </row>
    <row r="4158" spans="1:17" hidden="1" x14ac:dyDescent="0.3">
      <c r="A4158" t="s">
        <v>8548</v>
      </c>
      <c r="B4158" t="s">
        <v>8549</v>
      </c>
      <c r="C4158" t="str">
        <f>IFERROR(VLOOKUP(Table1[[#This Row],[Ticker]],[1]!Table2[[Symbol]:[Industry]],2,FALSE),"-")</f>
        <v>-</v>
      </c>
      <c r="D4158" t="s">
        <v>130</v>
      </c>
      <c r="E4158">
        <v>17.372288699999999</v>
      </c>
      <c r="F4158">
        <v>55.89</v>
      </c>
      <c r="G4158">
        <v>42.378451714360097</v>
      </c>
      <c r="H4158">
        <v>7.7361120690863903</v>
      </c>
      <c r="I4158">
        <v>4.3461764297678904</v>
      </c>
      <c r="J4158">
        <v>2.8417020238779802</v>
      </c>
      <c r="K4158">
        <v>52.145535730625397</v>
      </c>
      <c r="L4158">
        <v>45.795797129067701</v>
      </c>
      <c r="M4158">
        <v>49.801309307435098</v>
      </c>
      <c r="N4158">
        <v>0.28820993033325298</v>
      </c>
      <c r="O4158">
        <v>42.780461621041297</v>
      </c>
      <c r="P4158">
        <v>80.290322580645096</v>
      </c>
      <c r="Q4158">
        <v>4.8053727088244E-2</v>
      </c>
    </row>
    <row r="4159" spans="1:17" hidden="1" x14ac:dyDescent="0.3">
      <c r="A4159" t="s">
        <v>8550</v>
      </c>
      <c r="B4159" t="s">
        <v>8551</v>
      </c>
      <c r="C4159" t="str">
        <f>IFERROR(VLOOKUP(Table1[[#This Row],[Ticker]],[1]!Table2[[Symbol]:[Industry]],2,FALSE),"-")</f>
        <v>-</v>
      </c>
      <c r="D4159" t="s">
        <v>92</v>
      </c>
      <c r="E4159">
        <v>17.352720000000001</v>
      </c>
      <c r="F4159">
        <v>4.2</v>
      </c>
      <c r="G4159">
        <v>-38.749464084683197</v>
      </c>
      <c r="H4159">
        <v>8.5720455499240806</v>
      </c>
      <c r="I4159">
        <v>-16.591104172146601</v>
      </c>
      <c r="J4159">
        <v>9.1927177359112999</v>
      </c>
      <c r="K4159">
        <v>3.88950608961551</v>
      </c>
      <c r="L4159">
        <v>4.1180551809200603</v>
      </c>
      <c r="M4159">
        <v>71.154915529267797</v>
      </c>
      <c r="N4159">
        <v>0.69503997559080599</v>
      </c>
      <c r="O4159">
        <v>47.380952380952301</v>
      </c>
      <c r="P4159">
        <v>31.25</v>
      </c>
      <c r="Q4159">
        <v>3.8792819866488998E-2</v>
      </c>
    </row>
    <row r="4160" spans="1:17" hidden="1" x14ac:dyDescent="0.3">
      <c r="A4160" t="s">
        <v>8552</v>
      </c>
      <c r="B4160" t="s">
        <v>8553</v>
      </c>
      <c r="C4160" t="str">
        <f>IFERROR(VLOOKUP(Table1[[#This Row],[Ticker]],[1]!Table2[[Symbol]:[Industry]],2,FALSE),"-")</f>
        <v>-</v>
      </c>
      <c r="D4160" t="s">
        <v>130</v>
      </c>
      <c r="E4160">
        <v>17.344544800000001</v>
      </c>
      <c r="F4160">
        <v>32.72</v>
      </c>
      <c r="G4160">
        <v>30.536402105610598</v>
      </c>
      <c r="H4160">
        <v>7.87549033209224</v>
      </c>
      <c r="I4160">
        <v>-28.609450799668799</v>
      </c>
      <c r="J4160">
        <v>9.59842208805783E-2</v>
      </c>
      <c r="K4160">
        <v>31.040761006571</v>
      </c>
      <c r="L4160">
        <v>30.5095450204829</v>
      </c>
      <c r="M4160">
        <v>57.285037400411703</v>
      </c>
      <c r="N4160">
        <v>1.85325006084224</v>
      </c>
      <c r="O4160">
        <v>36.155256723716299</v>
      </c>
      <c r="P4160">
        <v>73.488865323435803</v>
      </c>
      <c r="Q4160">
        <v>9.8394884798592999E-2</v>
      </c>
    </row>
    <row r="4161" spans="1:17" hidden="1" x14ac:dyDescent="0.3">
      <c r="A4161" t="s">
        <v>8554</v>
      </c>
      <c r="B4161" t="s">
        <v>8555</v>
      </c>
      <c r="C4161" t="str">
        <f>IFERROR(VLOOKUP(Table1[[#This Row],[Ticker]],[1]!Table2[[Symbol]:[Industry]],2,FALSE),"-")</f>
        <v>-</v>
      </c>
      <c r="D4161" t="s">
        <v>72</v>
      </c>
      <c r="E4161">
        <v>17.300989999999999</v>
      </c>
      <c r="F4161">
        <v>39.409999999999997</v>
      </c>
      <c r="G4161">
        <v>139.15448415071501</v>
      </c>
      <c r="H4161">
        <v>61.912650501918201</v>
      </c>
      <c r="I4161">
        <v>36.072177943724498</v>
      </c>
      <c r="J4161">
        <v>39.923132482455003</v>
      </c>
      <c r="K4161">
        <v>27.726713942706901</v>
      </c>
      <c r="L4161">
        <v>23.969798875515</v>
      </c>
      <c r="M4161">
        <v>77.560177222143906</v>
      </c>
      <c r="N4161">
        <v>4.5919370523927903</v>
      </c>
      <c r="O4161">
        <v>6.5465617863486401</v>
      </c>
      <c r="P4161">
        <v>194.10447761194001</v>
      </c>
      <c r="Q4161">
        <v>6.8322468419438995E-2</v>
      </c>
    </row>
    <row r="4162" spans="1:17" hidden="1" x14ac:dyDescent="0.3">
      <c r="A4162" t="s">
        <v>8556</v>
      </c>
      <c r="B4162" t="s">
        <v>8557</v>
      </c>
      <c r="C4162" t="str">
        <f>IFERROR(VLOOKUP(Table1[[#This Row],[Ticker]],[1]!Table2[[Symbol]:[Industry]],2,FALSE),"-")</f>
        <v>-</v>
      </c>
      <c r="D4162" t="s">
        <v>92</v>
      </c>
      <c r="E4162">
        <v>17.294633175999898</v>
      </c>
      <c r="F4162">
        <v>17.23</v>
      </c>
      <c r="G4162">
        <v>-7.3095243161671197</v>
      </c>
      <c r="H4162">
        <v>1.2336841653575299</v>
      </c>
      <c r="I4162">
        <v>-26.204960053337299</v>
      </c>
      <c r="J4162">
        <v>2.5386340022119001</v>
      </c>
      <c r="K4162">
        <v>16.983078127025699</v>
      </c>
      <c r="L4162">
        <v>18.472831365470402</v>
      </c>
      <c r="M4162">
        <v>69.608358422440205</v>
      </c>
      <c r="N4162">
        <v>1.17652229201637</v>
      </c>
      <c r="O4162">
        <v>38.595473012188002</v>
      </c>
      <c r="P4162">
        <v>24.855072463768099</v>
      </c>
      <c r="Q4162">
        <v>-0.11256020671222999</v>
      </c>
    </row>
    <row r="4163" spans="1:17" hidden="1" x14ac:dyDescent="0.3">
      <c r="A4163" t="s">
        <v>8558</v>
      </c>
      <c r="B4163" t="s">
        <v>8559</v>
      </c>
      <c r="C4163" t="str">
        <f>IFERROR(VLOOKUP(Table1[[#This Row],[Ticker]],[1]!Table2[[Symbol]:[Industry]],2,FALSE),"-")</f>
        <v>-</v>
      </c>
      <c r="D4163" t="s">
        <v>743</v>
      </c>
      <c r="E4163">
        <v>17.228399594999999</v>
      </c>
      <c r="F4163">
        <v>86.91</v>
      </c>
      <c r="G4163">
        <v>-14.1300556892249</v>
      </c>
      <c r="H4163">
        <v>1.9381617772978299</v>
      </c>
      <c r="I4163">
        <v>9.0558506312615492</v>
      </c>
      <c r="J4163">
        <v>-0.70628950507897004</v>
      </c>
      <c r="K4163">
        <v>86.279713082879894</v>
      </c>
      <c r="L4163">
        <v>81.997139421660904</v>
      </c>
      <c r="M4163">
        <v>59.689646094536798</v>
      </c>
      <c r="N4163">
        <v>0.58354585428005301</v>
      </c>
      <c r="O4163">
        <v>11.471637325969301</v>
      </c>
      <c r="P4163">
        <v>26.5065502183406</v>
      </c>
    </row>
    <row r="4164" spans="1:17" hidden="1" x14ac:dyDescent="0.3">
      <c r="A4164" t="s">
        <v>8560</v>
      </c>
      <c r="B4164" t="s">
        <v>8561</v>
      </c>
      <c r="C4164" t="str">
        <f>IFERROR(VLOOKUP(Table1[[#This Row],[Ticker]],[1]!Table2[[Symbol]:[Industry]],2,FALSE),"-")</f>
        <v>-</v>
      </c>
      <c r="D4164" t="s">
        <v>1190</v>
      </c>
      <c r="E4164">
        <v>17.225482299999999</v>
      </c>
      <c r="F4164">
        <v>6.89</v>
      </c>
      <c r="G4164">
        <v>-92.612511513891107</v>
      </c>
      <c r="H4164">
        <v>7.8789195270108001</v>
      </c>
      <c r="I4164">
        <v>-57.091581600056799</v>
      </c>
      <c r="J4164">
        <v>-2.4116014111023398</v>
      </c>
      <c r="K4164">
        <v>6.8407508529658898</v>
      </c>
      <c r="L4164">
        <v>10.437601817577701</v>
      </c>
      <c r="M4164">
        <v>48.261202618607797</v>
      </c>
      <c r="N4164">
        <v>1.91855286647884</v>
      </c>
      <c r="O4164">
        <v>182.14804063860601</v>
      </c>
      <c r="P4164">
        <v>46.595744680850999</v>
      </c>
      <c r="Q4164">
        <v>2.7872185386100001E-3</v>
      </c>
    </row>
    <row r="4165" spans="1:17" hidden="1" x14ac:dyDescent="0.3">
      <c r="A4165" t="s">
        <v>8562</v>
      </c>
      <c r="B4165" t="s">
        <v>8563</v>
      </c>
      <c r="C4165" t="str">
        <f>IFERROR(VLOOKUP(Table1[[#This Row],[Ticker]],[1]!Table2[[Symbol]:[Industry]],2,FALSE),"-")</f>
        <v>-</v>
      </c>
      <c r="D4165" t="s">
        <v>2598</v>
      </c>
      <c r="E4165">
        <v>17.22</v>
      </c>
      <c r="F4165">
        <v>34.44</v>
      </c>
      <c r="G4165">
        <v>2.0982682313713199</v>
      </c>
      <c r="H4165">
        <v>-3.0592762855149598</v>
      </c>
      <c r="I4165">
        <v>-25.511070571358701</v>
      </c>
      <c r="J4165">
        <v>20.190328249650801</v>
      </c>
      <c r="K4165">
        <v>32.9377388700334</v>
      </c>
      <c r="L4165">
        <v>34.324839278068097</v>
      </c>
      <c r="M4165">
        <v>78.622985300473701</v>
      </c>
      <c r="N4165">
        <v>6.1218027484711097</v>
      </c>
      <c r="O4165">
        <v>26.161440185830401</v>
      </c>
      <c r="P4165">
        <v>94.028169014084398</v>
      </c>
    </row>
    <row r="4166" spans="1:17" hidden="1" x14ac:dyDescent="0.3">
      <c r="A4166" t="s">
        <v>8564</v>
      </c>
      <c r="B4166" t="s">
        <v>8565</v>
      </c>
      <c r="C4166" t="str">
        <f>IFERROR(VLOOKUP(Table1[[#This Row],[Ticker]],[1]!Table2[[Symbol]:[Industry]],2,FALSE),"-")</f>
        <v>-</v>
      </c>
      <c r="D4166" t="s">
        <v>186</v>
      </c>
      <c r="E4166">
        <v>17.203125</v>
      </c>
      <c r="F4166">
        <v>275.25</v>
      </c>
      <c r="G4166">
        <v>24.605524704145001</v>
      </c>
      <c r="H4166">
        <v>0.86929349412897305</v>
      </c>
      <c r="I4166">
        <v>13.560523900827899</v>
      </c>
      <c r="J4166">
        <v>2.5375906384069902</v>
      </c>
      <c r="K4166">
        <v>274.024547303823</v>
      </c>
      <c r="L4166">
        <v>241.64946872261001</v>
      </c>
      <c r="M4166">
        <v>49.777695046537801</v>
      </c>
      <c r="N4166">
        <v>0.50780248774971704</v>
      </c>
      <c r="O4166">
        <v>24.250681198910002</v>
      </c>
      <c r="P4166">
        <v>65.563909774436098</v>
      </c>
      <c r="Q4166">
        <v>6.6146787623558995E-2</v>
      </c>
    </row>
    <row r="4167" spans="1:17" hidden="1" x14ac:dyDescent="0.3">
      <c r="A4167" t="s">
        <v>8566</v>
      </c>
      <c r="B4167" t="s">
        <v>8567</v>
      </c>
      <c r="C4167" t="str">
        <f>IFERROR(VLOOKUP(Table1[[#This Row],[Ticker]],[1]!Table2[[Symbol]:[Industry]],2,FALSE),"-")</f>
        <v>-</v>
      </c>
      <c r="D4167" t="s">
        <v>743</v>
      </c>
      <c r="E4167">
        <v>17.1837348</v>
      </c>
      <c r="F4167">
        <v>144.61000000000001</v>
      </c>
      <c r="G4167">
        <v>20.045769032644799</v>
      </c>
      <c r="H4167">
        <v>2.23326649357936</v>
      </c>
      <c r="I4167">
        <v>4.7726547111634403</v>
      </c>
      <c r="J4167">
        <v>-0.16944824024340899</v>
      </c>
      <c r="K4167">
        <v>136.20434943229901</v>
      </c>
      <c r="L4167">
        <v>121.495606761939</v>
      </c>
      <c r="M4167">
        <v>42.376869448986099</v>
      </c>
      <c r="N4167">
        <v>0.79057305161385505</v>
      </c>
      <c r="O4167">
        <v>2.6208422654034802</v>
      </c>
      <c r="P4167">
        <v>56.945951812459299</v>
      </c>
    </row>
    <row r="4168" spans="1:17" hidden="1" x14ac:dyDescent="0.3">
      <c r="A4168" t="s">
        <v>8568</v>
      </c>
      <c r="B4168" t="s">
        <v>8569</v>
      </c>
      <c r="C4168" t="str">
        <f>IFERROR(VLOOKUP(Table1[[#This Row],[Ticker]],[1]!Table2[[Symbol]:[Industry]],2,FALSE),"-")</f>
        <v>-</v>
      </c>
      <c r="D4168" t="s">
        <v>136</v>
      </c>
      <c r="E4168">
        <v>17.162288</v>
      </c>
      <c r="F4168">
        <v>28.6</v>
      </c>
      <c r="G4168">
        <v>-3.8090381418854</v>
      </c>
      <c r="H4168">
        <v>22.514388153946999</v>
      </c>
      <c r="I4168">
        <v>0.253242424821781</v>
      </c>
      <c r="J4168">
        <v>27.051805453198199</v>
      </c>
      <c r="K4168">
        <v>24.219642282693201</v>
      </c>
      <c r="L4168">
        <v>23.987666576530302</v>
      </c>
      <c r="M4168">
        <v>75.393620598681693</v>
      </c>
      <c r="N4168">
        <v>3.52079494480633</v>
      </c>
      <c r="O4168">
        <v>26.573426573426499</v>
      </c>
      <c r="P4168">
        <v>68.136390358612502</v>
      </c>
      <c r="Q4168">
        <v>8.1474656761433006E-2</v>
      </c>
    </row>
    <row r="4169" spans="1:17" hidden="1" x14ac:dyDescent="0.3">
      <c r="A4169" t="s">
        <v>8570</v>
      </c>
      <c r="B4169" t="s">
        <v>8571</v>
      </c>
      <c r="C4169" t="str">
        <f>IFERROR(VLOOKUP(Table1[[#This Row],[Ticker]],[1]!Table2[[Symbol]:[Industry]],2,FALSE),"-")</f>
        <v>-</v>
      </c>
      <c r="D4169" t="s">
        <v>306</v>
      </c>
      <c r="E4169">
        <v>17.146463008000001</v>
      </c>
      <c r="F4169">
        <v>26.36</v>
      </c>
      <c r="G4169">
        <v>-10.417603420478301</v>
      </c>
      <c r="H4169">
        <v>-3.2268193500363802</v>
      </c>
      <c r="I4169">
        <v>-43.314263283631398</v>
      </c>
      <c r="J4169">
        <v>-0.12666997127750701</v>
      </c>
      <c r="K4169">
        <v>27.552986872973801</v>
      </c>
      <c r="L4169">
        <v>27.431160499173298</v>
      </c>
      <c r="M4169">
        <v>43.076553437985602</v>
      </c>
      <c r="N4169">
        <v>1.1088655517832799</v>
      </c>
      <c r="O4169">
        <v>51.745068285280702</v>
      </c>
      <c r="P4169">
        <v>29.7244094488188</v>
      </c>
      <c r="Q4169">
        <v>1.1994621594665E-2</v>
      </c>
    </row>
    <row r="4170" spans="1:17" hidden="1" x14ac:dyDescent="0.3">
      <c r="A4170" t="s">
        <v>8572</v>
      </c>
      <c r="B4170" t="s">
        <v>8573</v>
      </c>
      <c r="C4170" t="str">
        <f>IFERROR(VLOOKUP(Table1[[#This Row],[Ticker]],[1]!Table2[[Symbol]:[Industry]],2,FALSE),"-")</f>
        <v>-</v>
      </c>
      <c r="D4170" t="s">
        <v>412</v>
      </c>
      <c r="E4170">
        <v>17.095680000000002</v>
      </c>
      <c r="F4170">
        <v>12.72</v>
      </c>
      <c r="G4170">
        <v>-24.905259707629401</v>
      </c>
      <c r="H4170">
        <v>-0.73646508837380298</v>
      </c>
      <c r="I4170">
        <v>-12.7009439890802</v>
      </c>
      <c r="J4170">
        <v>-1.29115323183063</v>
      </c>
      <c r="K4170">
        <v>12.7185143214904</v>
      </c>
      <c r="L4170">
        <v>12.616348933205099</v>
      </c>
      <c r="M4170">
        <v>100</v>
      </c>
      <c r="O4170">
        <v>0</v>
      </c>
      <c r="P4170">
        <v>4.9504950495049496</v>
      </c>
    </row>
    <row r="4171" spans="1:17" hidden="1" x14ac:dyDescent="0.3">
      <c r="A4171" t="s">
        <v>8574</v>
      </c>
      <c r="B4171" t="s">
        <v>8575</v>
      </c>
      <c r="C4171" t="str">
        <f>IFERROR(VLOOKUP(Table1[[#This Row],[Ticker]],[1]!Table2[[Symbol]:[Industry]],2,FALSE),"-")</f>
        <v>-</v>
      </c>
      <c r="D4171" t="s">
        <v>743</v>
      </c>
      <c r="E4171">
        <v>17.035611191999902</v>
      </c>
      <c r="F4171">
        <v>26.42</v>
      </c>
      <c r="G4171">
        <v>38.039517230664202</v>
      </c>
      <c r="H4171">
        <v>-1.7048077326941</v>
      </c>
      <c r="I4171">
        <v>12.3937529806166</v>
      </c>
      <c r="J4171">
        <v>0.66436824056200605</v>
      </c>
      <c r="K4171">
        <v>25.656801187816601</v>
      </c>
      <c r="L4171">
        <v>22.390921381985301</v>
      </c>
      <c r="M4171">
        <v>32.576819102165203</v>
      </c>
      <c r="N4171">
        <v>1.0578796356057401</v>
      </c>
      <c r="O4171">
        <v>4.0121120363361102</v>
      </c>
      <c r="P4171">
        <v>69.652603865664901</v>
      </c>
    </row>
    <row r="4172" spans="1:17" hidden="1" x14ac:dyDescent="0.3">
      <c r="A4172" t="s">
        <v>8576</v>
      </c>
      <c r="B4172" t="s">
        <v>8577</v>
      </c>
      <c r="C4172" t="str">
        <f>IFERROR(VLOOKUP(Table1[[#This Row],[Ticker]],[1]!Table2[[Symbol]:[Industry]],2,FALSE),"-")</f>
        <v>-</v>
      </c>
      <c r="D4172" t="s">
        <v>136</v>
      </c>
      <c r="E4172">
        <v>17.027999999999999</v>
      </c>
      <c r="F4172">
        <v>42.57</v>
      </c>
      <c r="G4172">
        <v>-38.011094562959599</v>
      </c>
      <c r="H4172">
        <v>-19.262780877847401</v>
      </c>
      <c r="I4172">
        <v>-14.159277322413599</v>
      </c>
      <c r="J4172">
        <v>-15.533699565432499</v>
      </c>
      <c r="K4172">
        <v>46.351292995821801</v>
      </c>
      <c r="L4172">
        <v>39.6391092337415</v>
      </c>
      <c r="M4172">
        <v>1.02044155352054</v>
      </c>
      <c r="N4172">
        <v>0.22183641975308599</v>
      </c>
      <c r="O4172">
        <v>29.480855062250399</v>
      </c>
      <c r="P4172">
        <v>28.030075187969899</v>
      </c>
      <c r="Q4172">
        <v>0.13318627082769</v>
      </c>
    </row>
    <row r="4173" spans="1:17" hidden="1" x14ac:dyDescent="0.3">
      <c r="A4173" t="s">
        <v>8578</v>
      </c>
      <c r="B4173" t="s">
        <v>8579</v>
      </c>
      <c r="C4173" t="str">
        <f>IFERROR(VLOOKUP(Table1[[#This Row],[Ticker]],[1]!Table2[[Symbol]:[Industry]],2,FALSE),"-")</f>
        <v>-</v>
      </c>
      <c r="D4173" t="s">
        <v>359</v>
      </c>
      <c r="E4173">
        <v>16.991499999999998</v>
      </c>
      <c r="F4173">
        <v>85</v>
      </c>
      <c r="G4173">
        <v>-10.557509143099301</v>
      </c>
      <c r="H4173">
        <v>3.5792239912637802</v>
      </c>
      <c r="I4173">
        <v>118.71751503623901</v>
      </c>
      <c r="J4173">
        <v>-4.0689310096084101</v>
      </c>
      <c r="K4173">
        <v>76.5975929288619</v>
      </c>
      <c r="L4173">
        <v>62.274647655192098</v>
      </c>
      <c r="M4173">
        <v>44.376689508842396</v>
      </c>
      <c r="N4173">
        <v>0.423246492985971</v>
      </c>
      <c r="O4173">
        <v>14.2235294117647</v>
      </c>
      <c r="P4173">
        <v>186.968264686022</v>
      </c>
    </row>
    <row r="4174" spans="1:17" hidden="1" x14ac:dyDescent="0.3">
      <c r="A4174" t="s">
        <v>8580</v>
      </c>
      <c r="B4174" t="s">
        <v>8581</v>
      </c>
      <c r="C4174" t="str">
        <f>IFERROR(VLOOKUP(Table1[[#This Row],[Ticker]],[1]!Table2[[Symbol]:[Industry]],2,FALSE),"-")</f>
        <v>-</v>
      </c>
      <c r="D4174" t="s">
        <v>121</v>
      </c>
      <c r="E4174">
        <v>16.974720000000001</v>
      </c>
      <c r="F4174">
        <v>32</v>
      </c>
      <c r="G4174">
        <v>-51.0768281200098</v>
      </c>
      <c r="H4174">
        <v>-5.7364650883738104</v>
      </c>
      <c r="I4174">
        <v>-29.584060872197099</v>
      </c>
      <c r="J4174">
        <v>-1.29115323183063</v>
      </c>
      <c r="K4174">
        <v>33.986084467935498</v>
      </c>
      <c r="L4174">
        <v>34.576217576705801</v>
      </c>
      <c r="M4174">
        <v>4.2172308284340003</v>
      </c>
      <c r="N4174">
        <v>0.483870967741935</v>
      </c>
      <c r="O4174">
        <v>26.937499999999901</v>
      </c>
      <c r="P4174">
        <v>12.994350282485801</v>
      </c>
    </row>
    <row r="4175" spans="1:17" hidden="1" x14ac:dyDescent="0.3">
      <c r="A4175" t="s">
        <v>8582</v>
      </c>
      <c r="B4175" t="s">
        <v>8583</v>
      </c>
      <c r="C4175" t="str">
        <f>IFERROR(VLOOKUP(Table1[[#This Row],[Ticker]],[1]!Table2[[Symbol]:[Industry]],2,FALSE),"-")</f>
        <v>-</v>
      </c>
      <c r="D4175" t="s">
        <v>385</v>
      </c>
      <c r="E4175">
        <v>16.956422272000001</v>
      </c>
      <c r="F4175">
        <v>11.86</v>
      </c>
      <c r="G4175">
        <v>-103.70360481226101</v>
      </c>
      <c r="H4175">
        <v>-10.271171419418801</v>
      </c>
      <c r="I4175">
        <v>-58.791853079989302</v>
      </c>
      <c r="K4175">
        <v>18.245312885343001</v>
      </c>
      <c r="L4175">
        <v>36.403654256143597</v>
      </c>
      <c r="M4175">
        <v>0.29829843312424498</v>
      </c>
      <c r="N4175">
        <v>0.65378119275876001</v>
      </c>
      <c r="O4175">
        <v>424.45193929173701</v>
      </c>
      <c r="P4175">
        <v>0.33840947546530598</v>
      </c>
      <c r="Q4175">
        <v>-7.8602954016769006E-2</v>
      </c>
    </row>
    <row r="4176" spans="1:17" hidden="1" x14ac:dyDescent="0.3">
      <c r="A4176" t="s">
        <v>8584</v>
      </c>
      <c r="B4176" t="s">
        <v>8585</v>
      </c>
      <c r="C4176" t="str">
        <f>IFERROR(VLOOKUP(Table1[[#This Row],[Ticker]],[1]!Table2[[Symbol]:[Industry]],2,FALSE),"-")</f>
        <v>-</v>
      </c>
      <c r="D4176" t="s">
        <v>124</v>
      </c>
      <c r="E4176">
        <v>16.945219837</v>
      </c>
      <c r="F4176">
        <v>11.83</v>
      </c>
      <c r="G4176">
        <v>-56.514155253104597</v>
      </c>
      <c r="H4176">
        <v>-0.56552491743361999</v>
      </c>
      <c r="I4176">
        <v>-35.531994217390697</v>
      </c>
      <c r="J4176">
        <v>-3.1336992954822098</v>
      </c>
      <c r="K4176">
        <v>11.8794513109848</v>
      </c>
      <c r="L4176">
        <v>13.971820580330199</v>
      </c>
      <c r="M4176">
        <v>53.653470964267797</v>
      </c>
      <c r="N4176">
        <v>1.11551118608078</v>
      </c>
      <c r="O4176">
        <v>155.283178360101</v>
      </c>
      <c r="P4176">
        <v>19.494949494949498</v>
      </c>
      <c r="Q4176">
        <v>2.9302884375866999E-2</v>
      </c>
    </row>
    <row r="4177" spans="1:17" hidden="1" x14ac:dyDescent="0.3">
      <c r="A4177" t="s">
        <v>8586</v>
      </c>
      <c r="B4177" t="s">
        <v>8587</v>
      </c>
      <c r="C4177" t="str">
        <f>IFERROR(VLOOKUP(Table1[[#This Row],[Ticker]],[1]!Table2[[Symbol]:[Industry]],2,FALSE),"-")</f>
        <v>-</v>
      </c>
      <c r="D4177" t="s">
        <v>5878</v>
      </c>
      <c r="E4177">
        <v>16.934715000000001</v>
      </c>
      <c r="F4177">
        <v>38.85</v>
      </c>
      <c r="G4177">
        <v>-12.3421431418894</v>
      </c>
      <c r="H4177">
        <v>-10.2055132899886</v>
      </c>
      <c r="I4177">
        <v>-33.399045642478903</v>
      </c>
      <c r="J4177">
        <v>-0.91133771365375005</v>
      </c>
      <c r="K4177">
        <v>39.032095905726798</v>
      </c>
      <c r="L4177">
        <v>38.0916230490228</v>
      </c>
      <c r="M4177">
        <v>50.943173523221802</v>
      </c>
      <c r="N4177">
        <v>1.59098133949515</v>
      </c>
      <c r="O4177">
        <v>47.104247104247101</v>
      </c>
      <c r="P4177">
        <v>37.570821529744997</v>
      </c>
      <c r="Q4177">
        <v>0.17599864494768999</v>
      </c>
    </row>
    <row r="4178" spans="1:17" hidden="1" x14ac:dyDescent="0.3">
      <c r="A4178" t="s">
        <v>8588</v>
      </c>
      <c r="B4178" t="s">
        <v>8589</v>
      </c>
      <c r="C4178" t="str">
        <f>IFERROR(VLOOKUP(Table1[[#This Row],[Ticker]],[1]!Table2[[Symbol]:[Industry]],2,FALSE),"-")</f>
        <v>-</v>
      </c>
      <c r="D4178" t="s">
        <v>2262</v>
      </c>
      <c r="E4178">
        <v>16.931249999999999</v>
      </c>
      <c r="F4178">
        <v>43</v>
      </c>
      <c r="G4178">
        <v>-28.774419543217999</v>
      </c>
      <c r="H4178">
        <v>4.1415836921139997</v>
      </c>
      <c r="I4178">
        <v>27.821931827913101</v>
      </c>
      <c r="J4178">
        <v>-3.5194388161871499</v>
      </c>
      <c r="K4178">
        <v>39.852613062557303</v>
      </c>
      <c r="L4178">
        <v>33.9413090118423</v>
      </c>
      <c r="M4178">
        <v>58.358420225766501</v>
      </c>
      <c r="N4178">
        <v>0.47439759036144502</v>
      </c>
      <c r="O4178">
        <v>2.67441860465116</v>
      </c>
      <c r="P4178">
        <v>90.687361419068694</v>
      </c>
    </row>
    <row r="4179" spans="1:17" hidden="1" x14ac:dyDescent="0.3">
      <c r="A4179" t="s">
        <v>8590</v>
      </c>
      <c r="B4179" t="s">
        <v>8591</v>
      </c>
      <c r="C4179" t="str">
        <f>IFERROR(VLOOKUP(Table1[[#This Row],[Ticker]],[1]!Table2[[Symbol]:[Industry]],2,FALSE),"-")</f>
        <v>-</v>
      </c>
      <c r="D4179" t="s">
        <v>139</v>
      </c>
      <c r="E4179">
        <v>16.879487999999998</v>
      </c>
      <c r="F4179">
        <v>64</v>
      </c>
      <c r="G4179">
        <v>64.673120622804802</v>
      </c>
      <c r="H4179">
        <v>9.9963784880461795</v>
      </c>
      <c r="I4179">
        <v>41.888427991595997</v>
      </c>
      <c r="J4179">
        <v>11.1951955122538</v>
      </c>
      <c r="K4179">
        <v>53.688907524195301</v>
      </c>
      <c r="L4179">
        <v>46.421905515880901</v>
      </c>
      <c r="M4179">
        <v>84.148488574788104</v>
      </c>
      <c r="N4179">
        <v>3.1701970328076001</v>
      </c>
      <c r="O4179">
        <v>0</v>
      </c>
      <c r="P4179">
        <v>128.98032200357699</v>
      </c>
      <c r="Q4179">
        <v>6.9548149642285007E-2</v>
      </c>
    </row>
    <row r="4180" spans="1:17" hidden="1" x14ac:dyDescent="0.3">
      <c r="A4180" t="s">
        <v>8592</v>
      </c>
      <c r="B4180" t="s">
        <v>8593</v>
      </c>
      <c r="C4180" t="str">
        <f>IFERROR(VLOOKUP(Table1[[#This Row],[Ticker]],[1]!Table2[[Symbol]:[Industry]],2,FALSE),"-")</f>
        <v>-</v>
      </c>
      <c r="D4180" t="s">
        <v>632</v>
      </c>
      <c r="E4180">
        <v>16.848585</v>
      </c>
      <c r="F4180">
        <v>45.11</v>
      </c>
      <c r="G4180">
        <v>-14.189088090467701</v>
      </c>
      <c r="H4180">
        <v>-0.60798543098623303</v>
      </c>
      <c r="I4180">
        <v>-33.560593111887201</v>
      </c>
      <c r="J4180">
        <v>4.8609466546619799</v>
      </c>
      <c r="K4180">
        <v>46.8986307480398</v>
      </c>
      <c r="L4180">
        <v>48.148914857118299</v>
      </c>
      <c r="M4180">
        <v>49.859762485089099</v>
      </c>
      <c r="N4180">
        <v>0.85835995740149096</v>
      </c>
      <c r="O4180">
        <v>34.604300598536902</v>
      </c>
      <c r="P4180">
        <v>18.554533508541301</v>
      </c>
      <c r="Q4180">
        <v>0.125683592088632</v>
      </c>
    </row>
    <row r="4181" spans="1:17" hidden="1" x14ac:dyDescent="0.3">
      <c r="A4181" t="s">
        <v>8594</v>
      </c>
      <c r="B4181" t="s">
        <v>8595</v>
      </c>
      <c r="C4181" t="str">
        <f>IFERROR(VLOOKUP(Table1[[#This Row],[Ticker]],[1]!Table2[[Symbol]:[Industry]],2,FALSE),"-")</f>
        <v>-</v>
      </c>
      <c r="D4181" t="s">
        <v>46</v>
      </c>
      <c r="E4181">
        <v>16.789390000000001</v>
      </c>
      <c r="F4181">
        <v>25.1</v>
      </c>
      <c r="G4181">
        <v>150.59117261716699</v>
      </c>
      <c r="H4181">
        <v>20.519573558969199</v>
      </c>
      <c r="I4181">
        <v>-46.648312410132903</v>
      </c>
      <c r="J4181">
        <v>13.8464614470684</v>
      </c>
      <c r="K4181">
        <v>22.154364471051501</v>
      </c>
      <c r="L4181">
        <v>19.472210359228601</v>
      </c>
      <c r="M4181">
        <v>87.019738273535296</v>
      </c>
      <c r="N4181">
        <v>0.79877112135176598</v>
      </c>
      <c r="O4181">
        <v>58.964143426294797</v>
      </c>
      <c r="P4181">
        <v>195.29411764705799</v>
      </c>
      <c r="Q4181">
        <v>0.22758872725877799</v>
      </c>
    </row>
    <row r="4182" spans="1:17" hidden="1" x14ac:dyDescent="0.3">
      <c r="A4182" t="s">
        <v>8596</v>
      </c>
      <c r="B4182" t="s">
        <v>8597</v>
      </c>
      <c r="C4182" t="str">
        <f>IFERROR(VLOOKUP(Table1[[#This Row],[Ticker]],[1]!Table2[[Symbol]:[Industry]],2,FALSE),"-")</f>
        <v>-</v>
      </c>
      <c r="D4182" t="s">
        <v>473</v>
      </c>
      <c r="E4182">
        <v>16.78021678</v>
      </c>
      <c r="F4182">
        <v>13.54</v>
      </c>
      <c r="G4182">
        <v>24.007881606501901</v>
      </c>
      <c r="H4182">
        <v>-6.4904333423420502</v>
      </c>
      <c r="I4182">
        <v>-1.3522597785539601</v>
      </c>
      <c r="J4182">
        <v>-6.2911532318306298</v>
      </c>
      <c r="K4182">
        <v>13.9409386395784</v>
      </c>
      <c r="L4182">
        <v>12.933486173377499</v>
      </c>
      <c r="M4182">
        <v>8.6254815434179104</v>
      </c>
      <c r="N4182">
        <v>0.98765432098765404</v>
      </c>
      <c r="O4182">
        <v>14.9926144756277</v>
      </c>
      <c r="P4182">
        <v>53.863636363636303</v>
      </c>
    </row>
    <row r="4183" spans="1:17" hidden="1" x14ac:dyDescent="0.3">
      <c r="A4183" t="s">
        <v>8598</v>
      </c>
      <c r="B4183" t="s">
        <v>8599</v>
      </c>
      <c r="C4183" t="str">
        <f>IFERROR(VLOOKUP(Table1[[#This Row],[Ticker]],[1]!Table2[[Symbol]:[Industry]],2,FALSE),"-")</f>
        <v>-</v>
      </c>
      <c r="D4183" t="s">
        <v>632</v>
      </c>
      <c r="E4183">
        <v>16.7118</v>
      </c>
      <c r="F4183">
        <v>12.11</v>
      </c>
      <c r="G4183">
        <v>52.249508400760298</v>
      </c>
      <c r="H4183">
        <v>10.2324563010229</v>
      </c>
      <c r="I4183">
        <v>56.669685381549002</v>
      </c>
      <c r="J4183">
        <v>-4.0155122061896096</v>
      </c>
      <c r="K4183">
        <v>11.032921979733899</v>
      </c>
      <c r="L4183">
        <v>8.8944787064965993</v>
      </c>
      <c r="M4183">
        <v>51.670441770723002</v>
      </c>
      <c r="N4183">
        <v>0.521279087031007</v>
      </c>
      <c r="O4183">
        <v>22.543352601155998</v>
      </c>
      <c r="P4183">
        <v>101.497504159733</v>
      </c>
      <c r="Q4183">
        <v>0.13390895044609999</v>
      </c>
    </row>
    <row r="4184" spans="1:17" hidden="1" x14ac:dyDescent="0.3">
      <c r="A4184" t="s">
        <v>8600</v>
      </c>
      <c r="B4184" t="s">
        <v>8601</v>
      </c>
      <c r="C4184" t="str">
        <f>IFERROR(VLOOKUP(Table1[[#This Row],[Ticker]],[1]!Table2[[Symbol]:[Industry]],2,FALSE),"-")</f>
        <v>-</v>
      </c>
      <c r="D4184" t="s">
        <v>4452</v>
      </c>
      <c r="E4184">
        <v>16.704000000000001</v>
      </c>
      <c r="F4184">
        <v>2.3199999999999998</v>
      </c>
      <c r="G4184">
        <v>15.1442452428655</v>
      </c>
      <c r="H4184">
        <v>26.346868244959499</v>
      </c>
      <c r="I4184">
        <v>-14.8106486304304</v>
      </c>
      <c r="J4184">
        <v>8.6187566780792597</v>
      </c>
      <c r="K4184">
        <v>1.9991223097117199</v>
      </c>
      <c r="L4184">
        <v>1.9217067289008101</v>
      </c>
      <c r="M4184">
        <v>60.553454817093701</v>
      </c>
      <c r="N4184">
        <v>1.8046449847731001</v>
      </c>
      <c r="O4184">
        <v>32.327586206896498</v>
      </c>
      <c r="P4184">
        <v>65.714285714285694</v>
      </c>
      <c r="Q4184">
        <v>6.4466012650072999E-2</v>
      </c>
    </row>
    <row r="4185" spans="1:17" hidden="1" x14ac:dyDescent="0.3">
      <c r="A4185" t="s">
        <v>8602</v>
      </c>
      <c r="B4185" t="s">
        <v>8603</v>
      </c>
      <c r="C4185" t="str">
        <f>IFERROR(VLOOKUP(Table1[[#This Row],[Ticker]],[1]!Table2[[Symbol]:[Industry]],2,FALSE),"-")</f>
        <v>-</v>
      </c>
      <c r="D4185" t="s">
        <v>300</v>
      </c>
      <c r="E4185">
        <v>16.644849000000001</v>
      </c>
      <c r="F4185">
        <v>74.010000000000005</v>
      </c>
      <c r="G4185">
        <v>-6.6084608354025001</v>
      </c>
      <c r="H4185">
        <v>13.9632028862715</v>
      </c>
      <c r="I4185">
        <v>-17.694525503842701</v>
      </c>
      <c r="J4185">
        <v>-4.7832167238941299</v>
      </c>
      <c r="K4185">
        <v>74.061146313082006</v>
      </c>
      <c r="L4185">
        <v>73.439421870802306</v>
      </c>
      <c r="M4185">
        <v>42.705784638953098</v>
      </c>
      <c r="N4185">
        <v>1.0323620157696201</v>
      </c>
      <c r="O4185">
        <v>17.713822456424801</v>
      </c>
      <c r="P4185">
        <v>31.6903914590747</v>
      </c>
      <c r="Q4185">
        <v>-3.3485821598698E-2</v>
      </c>
    </row>
    <row r="4186" spans="1:17" hidden="1" x14ac:dyDescent="0.3">
      <c r="A4186" t="s">
        <v>8604</v>
      </c>
      <c r="B4186" t="s">
        <v>8605</v>
      </c>
      <c r="C4186" t="str">
        <f>IFERROR(VLOOKUP(Table1[[#This Row],[Ticker]],[1]!Table2[[Symbol]:[Industry]],2,FALSE),"-")</f>
        <v>-</v>
      </c>
      <c r="D4186" t="s">
        <v>2879</v>
      </c>
      <c r="E4186">
        <v>16.5669</v>
      </c>
      <c r="F4186">
        <v>46</v>
      </c>
      <c r="G4186">
        <v>-71.353910677266597</v>
      </c>
      <c r="H4186">
        <v>5.4474429576032</v>
      </c>
      <c r="I4186">
        <v>-54.199099909212499</v>
      </c>
      <c r="J4186">
        <v>3.68611949544208</v>
      </c>
      <c r="K4186">
        <v>46.273924139855197</v>
      </c>
      <c r="M4186">
        <v>57.996343178426002</v>
      </c>
      <c r="N4186">
        <v>0.89030131826741998</v>
      </c>
      <c r="O4186">
        <v>71.195652173913004</v>
      </c>
      <c r="P4186">
        <v>23.989218328840899</v>
      </c>
    </row>
    <row r="4187" spans="1:17" hidden="1" x14ac:dyDescent="0.3">
      <c r="A4187" t="s">
        <v>8606</v>
      </c>
      <c r="B4187" t="s">
        <v>8607</v>
      </c>
      <c r="C4187" t="str">
        <f>IFERROR(VLOOKUP(Table1[[#This Row],[Ticker]],[1]!Table2[[Symbol]:[Industry]],2,FALSE),"-")</f>
        <v>-</v>
      </c>
      <c r="D4187" t="s">
        <v>1603</v>
      </c>
      <c r="E4187">
        <v>16.536159999999999</v>
      </c>
      <c r="F4187">
        <v>36.200000000000003</v>
      </c>
      <c r="G4187">
        <v>-45.571703534782799</v>
      </c>
      <c r="H4187">
        <v>0.101523738441851</v>
      </c>
      <c r="I4187">
        <v>-6.2303557537861503</v>
      </c>
      <c r="J4187">
        <v>-10.4735431689375</v>
      </c>
      <c r="K4187">
        <v>37.826009325980003</v>
      </c>
      <c r="L4187">
        <v>37.494304552939603</v>
      </c>
      <c r="M4187">
        <v>21.731181654243301</v>
      </c>
      <c r="N4187">
        <v>0.73026315789473595</v>
      </c>
      <c r="O4187">
        <v>39.5027624309392</v>
      </c>
      <c r="P4187">
        <v>20.465890183028201</v>
      </c>
    </row>
    <row r="4188" spans="1:17" hidden="1" x14ac:dyDescent="0.3">
      <c r="A4188" t="s">
        <v>8608</v>
      </c>
      <c r="B4188" t="s">
        <v>8609</v>
      </c>
      <c r="C4188" t="str">
        <f>IFERROR(VLOOKUP(Table1[[#This Row],[Ticker]],[1]!Table2[[Symbol]:[Industry]],2,FALSE),"-")</f>
        <v>-</v>
      </c>
      <c r="D4188" t="s">
        <v>412</v>
      </c>
      <c r="E4188">
        <v>16.502970000000001</v>
      </c>
      <c r="F4188">
        <v>33</v>
      </c>
      <c r="G4188">
        <v>41.572816671437003</v>
      </c>
      <c r="H4188">
        <v>2.0642987563110902</v>
      </c>
      <c r="I4188">
        <v>54.811746366249601</v>
      </c>
      <c r="J4188">
        <v>2.0027386773474798</v>
      </c>
      <c r="K4188">
        <v>28.4865920024179</v>
      </c>
      <c r="L4188">
        <v>22.8709674066147</v>
      </c>
      <c r="M4188">
        <v>62.7065160689626</v>
      </c>
      <c r="N4188">
        <v>0.55657805964107399</v>
      </c>
      <c r="O4188">
        <v>4.6363636363636296</v>
      </c>
      <c r="P4188">
        <v>119.41489361702099</v>
      </c>
      <c r="Q4188">
        <v>0.100761606181135</v>
      </c>
    </row>
    <row r="4189" spans="1:17" hidden="1" x14ac:dyDescent="0.3">
      <c r="A4189" t="s">
        <v>8610</v>
      </c>
      <c r="B4189" t="s">
        <v>8611</v>
      </c>
      <c r="C4189" t="str">
        <f>IFERROR(VLOOKUP(Table1[[#This Row],[Ticker]],[1]!Table2[[Symbol]:[Industry]],2,FALSE),"-")</f>
        <v>-</v>
      </c>
      <c r="D4189" t="s">
        <v>72</v>
      </c>
      <c r="E4189">
        <v>16.475490000000001</v>
      </c>
      <c r="F4189">
        <v>27.45</v>
      </c>
      <c r="G4189">
        <v>-37.741660797402801</v>
      </c>
      <c r="H4189">
        <v>16.261506514060201</v>
      </c>
      <c r="I4189">
        <v>4.1075666492175902</v>
      </c>
      <c r="J4189">
        <v>17.3431536377703</v>
      </c>
      <c r="K4189">
        <v>24.210192439019799</v>
      </c>
      <c r="L4189">
        <v>25.096608833000701</v>
      </c>
      <c r="M4189">
        <v>66.377140402368994</v>
      </c>
      <c r="N4189">
        <v>3.1628684757563601</v>
      </c>
      <c r="O4189">
        <v>14.571948998178501</v>
      </c>
      <c r="P4189">
        <v>37.939698492462298</v>
      </c>
      <c r="Q4189">
        <v>0.107890205924844</v>
      </c>
    </row>
    <row r="4190" spans="1:17" hidden="1" x14ac:dyDescent="0.3">
      <c r="A4190" t="s">
        <v>8612</v>
      </c>
      <c r="B4190" t="s">
        <v>8613</v>
      </c>
      <c r="C4190" t="str">
        <f>IFERROR(VLOOKUP(Table1[[#This Row],[Ticker]],[1]!Table2[[Symbol]:[Industry]],2,FALSE),"-")</f>
        <v>-</v>
      </c>
      <c r="D4190" t="s">
        <v>54</v>
      </c>
      <c r="E4190">
        <v>16.431769200000002</v>
      </c>
      <c r="F4190">
        <v>53.79</v>
      </c>
      <c r="G4190">
        <v>74.126042740021404</v>
      </c>
      <c r="H4190">
        <v>3.9816476665242302</v>
      </c>
      <c r="I4190">
        <v>22.111086086107601</v>
      </c>
      <c r="J4190">
        <v>5.6286263150156497</v>
      </c>
      <c r="K4190">
        <v>45.448681612477102</v>
      </c>
      <c r="L4190">
        <v>35.814147265690302</v>
      </c>
      <c r="M4190">
        <v>75.865031891797798</v>
      </c>
      <c r="N4190">
        <v>0.34040596671804302</v>
      </c>
      <c r="O4190">
        <v>3.6252091466815402</v>
      </c>
      <c r="P4190">
        <v>150.18604651162701</v>
      </c>
      <c r="Q4190">
        <v>0.11992418114317099</v>
      </c>
    </row>
    <row r="4191" spans="1:17" hidden="1" x14ac:dyDescent="0.3">
      <c r="A4191" t="s">
        <v>8614</v>
      </c>
      <c r="B4191" t="s">
        <v>8615</v>
      </c>
      <c r="C4191" t="str">
        <f>IFERROR(VLOOKUP(Table1[[#This Row],[Ticker]],[1]!Table2[[Symbol]:[Industry]],2,FALSE),"-")</f>
        <v>-</v>
      </c>
      <c r="D4191" t="s">
        <v>743</v>
      </c>
      <c r="E4191">
        <v>16.390346701999999</v>
      </c>
      <c r="F4191">
        <v>122.66</v>
      </c>
      <c r="G4191">
        <v>16.046469579727699</v>
      </c>
      <c r="H4191">
        <v>3.9733751134764801</v>
      </c>
      <c r="I4191">
        <v>8.7205567038518108</v>
      </c>
      <c r="J4191">
        <v>3.0151470362658701</v>
      </c>
      <c r="K4191">
        <v>117.20808879352001</v>
      </c>
      <c r="L4191">
        <v>105.577279528471</v>
      </c>
      <c r="M4191">
        <v>36.790095614213499</v>
      </c>
      <c r="N4191">
        <v>0.93388531738508396</v>
      </c>
      <c r="O4191">
        <v>8.4298059677156303</v>
      </c>
      <c r="P4191">
        <v>48.140096618357497</v>
      </c>
    </row>
    <row r="4192" spans="1:17" hidden="1" x14ac:dyDescent="0.3">
      <c r="A4192" t="s">
        <v>8616</v>
      </c>
      <c r="B4192" t="s">
        <v>8617</v>
      </c>
      <c r="C4192" t="str">
        <f>IFERROR(VLOOKUP(Table1[[#This Row],[Ticker]],[1]!Table2[[Symbol]:[Industry]],2,FALSE),"-")</f>
        <v>-</v>
      </c>
      <c r="D4192" t="s">
        <v>632</v>
      </c>
      <c r="E4192">
        <v>16.3888079</v>
      </c>
      <c r="F4192">
        <v>4.1900000000000004</v>
      </c>
      <c r="G4192">
        <v>102.922023020643</v>
      </c>
      <c r="H4192">
        <v>23.965915864007101</v>
      </c>
      <c r="I4192">
        <v>82.182776941152298</v>
      </c>
      <c r="J4192">
        <v>-4.9693141513708499</v>
      </c>
      <c r="K4192">
        <v>3.6992261198112701</v>
      </c>
      <c r="L4192">
        <v>2.99489300160662</v>
      </c>
      <c r="M4192">
        <v>58.682853647600403</v>
      </c>
      <c r="N4192">
        <v>2.5890673444875798</v>
      </c>
      <c r="O4192">
        <v>8.8305489260142895</v>
      </c>
      <c r="P4192">
        <v>139.42857142857099</v>
      </c>
      <c r="Q4192">
        <v>8.1097545734529999E-2</v>
      </c>
    </row>
    <row r="4193" spans="1:17" hidden="1" x14ac:dyDescent="0.3">
      <c r="A4193" t="s">
        <v>8618</v>
      </c>
      <c r="B4193" t="s">
        <v>8619</v>
      </c>
      <c r="C4193" t="str">
        <f>IFERROR(VLOOKUP(Table1[[#This Row],[Ticker]],[1]!Table2[[Symbol]:[Industry]],2,FALSE),"-")</f>
        <v>-</v>
      </c>
      <c r="D4193" t="s">
        <v>528</v>
      </c>
      <c r="E4193">
        <v>16.2315</v>
      </c>
      <c r="F4193">
        <v>108.21</v>
      </c>
      <c r="G4193">
        <v>179.315673814294</v>
      </c>
      <c r="H4193">
        <v>18.368173530827899</v>
      </c>
      <c r="I4193">
        <v>68.010478856611002</v>
      </c>
      <c r="J4193">
        <v>-9.0368083120445402</v>
      </c>
      <c r="K4193">
        <v>106.914268374003</v>
      </c>
      <c r="L4193">
        <v>78.554927668299797</v>
      </c>
      <c r="M4193">
        <v>29.903229376473199</v>
      </c>
      <c r="N4193">
        <v>0.109526813880126</v>
      </c>
      <c r="O4193">
        <v>30.514739857684098</v>
      </c>
      <c r="P4193">
        <v>229.205962884088</v>
      </c>
      <c r="Q4193">
        <v>7.6885544699523994E-2</v>
      </c>
    </row>
    <row r="4194" spans="1:17" hidden="1" x14ac:dyDescent="0.3">
      <c r="A4194" t="s">
        <v>8620</v>
      </c>
      <c r="B4194" t="s">
        <v>8621</v>
      </c>
      <c r="C4194" t="str">
        <f>IFERROR(VLOOKUP(Table1[[#This Row],[Ticker]],[1]!Table2[[Symbol]:[Industry]],2,FALSE),"-")</f>
        <v>-</v>
      </c>
      <c r="D4194" t="s">
        <v>743</v>
      </c>
      <c r="E4194">
        <v>16.197496464</v>
      </c>
      <c r="F4194">
        <v>258.83999999999997</v>
      </c>
      <c r="G4194">
        <v>7.7592167990354897</v>
      </c>
      <c r="H4194">
        <v>0.20487612836807301</v>
      </c>
      <c r="I4194">
        <v>9.8210668033082396</v>
      </c>
      <c r="J4194">
        <v>1.0676350294505099</v>
      </c>
      <c r="K4194">
        <v>250.39197550817099</v>
      </c>
      <c r="L4194">
        <v>225.39685173229901</v>
      </c>
      <c r="M4194">
        <v>41.917729329093497</v>
      </c>
      <c r="N4194">
        <v>0.69466303687890396</v>
      </c>
      <c r="O4194">
        <v>1.95487559882552</v>
      </c>
      <c r="P4194">
        <v>43.163716814159201</v>
      </c>
    </row>
    <row r="4195" spans="1:17" hidden="1" x14ac:dyDescent="0.3">
      <c r="A4195" t="s">
        <v>8622</v>
      </c>
      <c r="B4195" t="s">
        <v>8623</v>
      </c>
      <c r="C4195" t="str">
        <f>IFERROR(VLOOKUP(Table1[[#This Row],[Ticker]],[1]!Table2[[Symbol]:[Industry]],2,FALSE),"-")</f>
        <v>-</v>
      </c>
      <c r="D4195" t="s">
        <v>51</v>
      </c>
      <c r="E4195">
        <v>16.192</v>
      </c>
      <c r="F4195">
        <v>36.799999999999997</v>
      </c>
      <c r="G4195">
        <v>18.232776429988299</v>
      </c>
      <c r="H4195">
        <v>-2.7473346535911798</v>
      </c>
      <c r="I4195">
        <v>-19.299928760653799</v>
      </c>
      <c r="J4195">
        <v>-3.8316937723711701</v>
      </c>
      <c r="K4195">
        <v>34.148126356469398</v>
      </c>
      <c r="L4195">
        <v>31.2296457944155</v>
      </c>
      <c r="M4195">
        <v>55.270610841141</v>
      </c>
      <c r="N4195">
        <v>2.2322977125298702</v>
      </c>
      <c r="O4195">
        <v>12.6902173913043</v>
      </c>
      <c r="P4195">
        <v>83.084577114427802</v>
      </c>
      <c r="Q4195">
        <v>0.13828804209135201</v>
      </c>
    </row>
    <row r="4196" spans="1:17" hidden="1" x14ac:dyDescent="0.3">
      <c r="A4196" t="s">
        <v>8624</v>
      </c>
      <c r="B4196" t="s">
        <v>8625</v>
      </c>
      <c r="C4196" t="str">
        <f>IFERROR(VLOOKUP(Table1[[#This Row],[Ticker]],[1]!Table2[[Symbol]:[Industry]],2,FALSE),"-")</f>
        <v>-</v>
      </c>
      <c r="D4196" t="s">
        <v>528</v>
      </c>
      <c r="E4196">
        <v>16.183364579999999</v>
      </c>
      <c r="F4196">
        <v>51.9</v>
      </c>
      <c r="G4196">
        <v>-52.995340116547503</v>
      </c>
      <c r="H4196">
        <v>-11.0531025934703</v>
      </c>
      <c r="I4196">
        <v>-30.5587887677626</v>
      </c>
      <c r="J4196">
        <v>2.76598962531222</v>
      </c>
      <c r="K4196">
        <v>62.339917718954503</v>
      </c>
      <c r="L4196">
        <v>62.961690297410598</v>
      </c>
      <c r="M4196">
        <v>25.1676561326002</v>
      </c>
      <c r="N4196">
        <v>2.5991358401569502</v>
      </c>
      <c r="O4196">
        <v>49.595375722543302</v>
      </c>
      <c r="P4196">
        <v>0</v>
      </c>
      <c r="Q4196">
        <v>8.4090880461205997E-2</v>
      </c>
    </row>
    <row r="4197" spans="1:17" hidden="1" x14ac:dyDescent="0.3">
      <c r="A4197" t="s">
        <v>8626</v>
      </c>
      <c r="B4197" t="s">
        <v>8627</v>
      </c>
      <c r="C4197" t="str">
        <f>IFERROR(VLOOKUP(Table1[[#This Row],[Ticker]],[1]!Table2[[Symbol]:[Industry]],2,FALSE),"-")</f>
        <v>-</v>
      </c>
      <c r="D4197" t="s">
        <v>92</v>
      </c>
      <c r="E4197">
        <v>16.183253592</v>
      </c>
      <c r="F4197">
        <v>27.96</v>
      </c>
      <c r="G4197">
        <v>-7.0626058770290001</v>
      </c>
      <c r="H4197">
        <v>-5.6799679132325496</v>
      </c>
      <c r="I4197">
        <v>-19.376511412311199</v>
      </c>
      <c r="J4197">
        <v>-3.2219364740892802</v>
      </c>
      <c r="K4197">
        <v>27.906268257079098</v>
      </c>
      <c r="L4197">
        <v>27.338083132132802</v>
      </c>
      <c r="M4197">
        <v>61.243063304198998</v>
      </c>
      <c r="N4197">
        <v>0.70137087604803094</v>
      </c>
      <c r="O4197">
        <v>35.157367668097201</v>
      </c>
      <c r="P4197">
        <v>27.090909090909101</v>
      </c>
      <c r="Q4197">
        <v>0.107146397218364</v>
      </c>
    </row>
    <row r="4198" spans="1:17" hidden="1" x14ac:dyDescent="0.3">
      <c r="A4198" t="s">
        <v>8628</v>
      </c>
      <c r="B4198" t="s">
        <v>8629</v>
      </c>
      <c r="C4198" t="str">
        <f>IFERROR(VLOOKUP(Table1[[#This Row],[Ticker]],[1]!Table2[[Symbol]:[Industry]],2,FALSE),"-")</f>
        <v>-</v>
      </c>
      <c r="D4198" t="s">
        <v>971</v>
      </c>
      <c r="E4198">
        <v>16.165655999999998</v>
      </c>
      <c r="F4198">
        <v>4.9400000000000004</v>
      </c>
      <c r="G4198">
        <v>-42.111527403670799</v>
      </c>
      <c r="H4198">
        <v>2.1323873706425802</v>
      </c>
      <c r="I4198">
        <v>-48.461672207545803</v>
      </c>
      <c r="J4198">
        <v>2.0010278381281901</v>
      </c>
      <c r="K4198">
        <v>5.1975276505633401</v>
      </c>
      <c r="L4198">
        <v>9.9775816742868599</v>
      </c>
      <c r="M4198">
        <v>53.699954065557002</v>
      </c>
      <c r="N4198">
        <v>0.50649514223808001</v>
      </c>
      <c r="O4198">
        <v>84.008097165991799</v>
      </c>
      <c r="P4198">
        <v>12.272727272727201</v>
      </c>
      <c r="Q4198">
        <v>-0.13403681787263799</v>
      </c>
    </row>
    <row r="4199" spans="1:17" hidden="1" x14ac:dyDescent="0.3">
      <c r="A4199" t="s">
        <v>8630</v>
      </c>
      <c r="B4199" t="s">
        <v>8631</v>
      </c>
      <c r="C4199" t="str">
        <f>IFERROR(VLOOKUP(Table1[[#This Row],[Ticker]],[1]!Table2[[Symbol]:[Industry]],2,FALSE),"-")</f>
        <v>-</v>
      </c>
      <c r="D4199" t="s">
        <v>4604</v>
      </c>
      <c r="E4199">
        <v>16.1355465</v>
      </c>
      <c r="F4199">
        <v>4.6500000000000004</v>
      </c>
      <c r="G4199">
        <v>111.076887729912</v>
      </c>
      <c r="H4199">
        <v>48.276692806363002</v>
      </c>
      <c r="I4199">
        <v>41.272565944694499</v>
      </c>
      <c r="J4199">
        <v>13.3923910719668</v>
      </c>
      <c r="K4199">
        <v>3.53994441307829</v>
      </c>
      <c r="L4199">
        <v>2.7627162416538802</v>
      </c>
      <c r="M4199">
        <v>74.339893585195696</v>
      </c>
      <c r="N4199">
        <v>1.09592088461096</v>
      </c>
      <c r="O4199">
        <v>21.2903225806451</v>
      </c>
      <c r="P4199">
        <v>200</v>
      </c>
      <c r="Q4199">
        <v>0.10336052412465201</v>
      </c>
    </row>
    <row r="4200" spans="1:17" hidden="1" x14ac:dyDescent="0.3">
      <c r="A4200" t="s">
        <v>8632</v>
      </c>
      <c r="B4200" t="s">
        <v>8633</v>
      </c>
      <c r="C4200" t="str">
        <f>IFERROR(VLOOKUP(Table1[[#This Row],[Ticker]],[1]!Table2[[Symbol]:[Industry]],2,FALSE),"-")</f>
        <v>-</v>
      </c>
      <c r="D4200" t="s">
        <v>993</v>
      </c>
      <c r="E4200">
        <v>16.113499999999998</v>
      </c>
      <c r="F4200">
        <v>8.7100000000000009</v>
      </c>
      <c r="G4200">
        <v>36.683442183592099</v>
      </c>
      <c r="H4200">
        <v>-24.052527264539599</v>
      </c>
      <c r="I4200">
        <v>14.082171003641699</v>
      </c>
      <c r="J4200">
        <v>12.1188084539931</v>
      </c>
      <c r="K4200">
        <v>9.9615747917305892</v>
      </c>
      <c r="L4200">
        <v>8.4742884064158908</v>
      </c>
      <c r="M4200">
        <v>48.568817924106703</v>
      </c>
      <c r="N4200">
        <v>1.079492829089</v>
      </c>
      <c r="O4200">
        <v>94.029850746268593</v>
      </c>
      <c r="P4200">
        <v>67.5</v>
      </c>
      <c r="Q4200">
        <v>0.111353910195555</v>
      </c>
    </row>
    <row r="4201" spans="1:17" hidden="1" x14ac:dyDescent="0.3">
      <c r="A4201" t="s">
        <v>8634</v>
      </c>
      <c r="B4201" t="s">
        <v>8635</v>
      </c>
      <c r="C4201" t="str">
        <f>IFERROR(VLOOKUP(Table1[[#This Row],[Ticker]],[1]!Table2[[Symbol]:[Industry]],2,FALSE),"-")</f>
        <v>-</v>
      </c>
      <c r="D4201" t="s">
        <v>743</v>
      </c>
      <c r="E4201">
        <v>15.966448</v>
      </c>
      <c r="F4201">
        <v>146.69</v>
      </c>
      <c r="G4201">
        <v>14.6664127305503</v>
      </c>
      <c r="H4201">
        <v>1.5190184265937801</v>
      </c>
      <c r="I4201">
        <v>2.66673198417964</v>
      </c>
      <c r="J4201">
        <v>1.3111029796718801</v>
      </c>
      <c r="K4201">
        <v>139.89912681236001</v>
      </c>
      <c r="L4201">
        <v>127.0539414304</v>
      </c>
      <c r="M4201">
        <v>48.680230268627398</v>
      </c>
      <c r="N4201">
        <v>0.81117105349095397</v>
      </c>
      <c r="O4201">
        <v>2.0519462812734299</v>
      </c>
      <c r="P4201">
        <v>45.237623762376202</v>
      </c>
    </row>
    <row r="4202" spans="1:17" hidden="1" x14ac:dyDescent="0.3">
      <c r="A4202" t="s">
        <v>8636</v>
      </c>
      <c r="B4202" t="s">
        <v>8637</v>
      </c>
      <c r="C4202" t="str">
        <f>IFERROR(VLOOKUP(Table1[[#This Row],[Ticker]],[1]!Table2[[Symbol]:[Industry]],2,FALSE),"-")</f>
        <v>-</v>
      </c>
      <c r="D4202" t="s">
        <v>1906</v>
      </c>
      <c r="E4202">
        <v>15.9651</v>
      </c>
      <c r="F4202">
        <v>19.71</v>
      </c>
      <c r="G4202">
        <v>-22.7943750721805</v>
      </c>
      <c r="H4202">
        <v>-2.1329738165533598</v>
      </c>
      <c r="I4202">
        <v>-15.1266865633376</v>
      </c>
      <c r="J4202">
        <v>-7.3719133268425097</v>
      </c>
      <c r="K4202">
        <v>20.015094224683899</v>
      </c>
      <c r="L4202">
        <v>19.4492525854101</v>
      </c>
      <c r="M4202">
        <v>42.877549269854001</v>
      </c>
      <c r="N4202">
        <v>0.99211266599953496</v>
      </c>
      <c r="O4202">
        <v>17.097919837645801</v>
      </c>
      <c r="P4202">
        <v>21.967821782178198</v>
      </c>
      <c r="Q4202">
        <v>7.9518884349049999E-3</v>
      </c>
    </row>
    <row r="4203" spans="1:17" hidden="1" x14ac:dyDescent="0.3">
      <c r="A4203" t="s">
        <v>8638</v>
      </c>
      <c r="B4203" t="s">
        <v>8639</v>
      </c>
      <c r="C4203" t="str">
        <f>IFERROR(VLOOKUP(Table1[[#This Row],[Ticker]],[1]!Table2[[Symbol]:[Industry]],2,FALSE),"-")</f>
        <v>-</v>
      </c>
      <c r="E4203">
        <v>15.87112488</v>
      </c>
      <c r="F4203">
        <v>35.659999999999997</v>
      </c>
      <c r="G4203">
        <v>669.69581474959102</v>
      </c>
      <c r="H4203">
        <v>-2.0099977572553098</v>
      </c>
      <c r="I4203">
        <v>-37.643061438038302</v>
      </c>
      <c r="J4203">
        <v>-5.2502159843219003</v>
      </c>
      <c r="K4203">
        <v>38.053132222580501</v>
      </c>
      <c r="L4203">
        <v>31.7777900263976</v>
      </c>
      <c r="M4203">
        <v>21.2373403196415</v>
      </c>
      <c r="N4203">
        <v>0.27002242083512101</v>
      </c>
      <c r="O4203">
        <v>93.746494671901303</v>
      </c>
      <c r="P4203">
        <v>699.55156950672597</v>
      </c>
    </row>
    <row r="4204" spans="1:17" hidden="1" x14ac:dyDescent="0.3">
      <c r="A4204" t="s">
        <v>8640</v>
      </c>
      <c r="B4204" t="s">
        <v>8641</v>
      </c>
      <c r="C4204" t="str">
        <f>IFERROR(VLOOKUP(Table1[[#This Row],[Ticker]],[1]!Table2[[Symbol]:[Industry]],2,FALSE),"-")</f>
        <v>-</v>
      </c>
      <c r="D4204" t="s">
        <v>51</v>
      </c>
      <c r="E4204">
        <v>15.8338474</v>
      </c>
      <c r="F4204">
        <v>31.22</v>
      </c>
      <c r="G4204">
        <v>26.3223342873878</v>
      </c>
      <c r="H4204">
        <v>1.0869514183440301</v>
      </c>
      <c r="I4204">
        <v>-32.956371830715</v>
      </c>
      <c r="J4204">
        <v>0.72807753740012804</v>
      </c>
      <c r="K4204">
        <v>31.605590382633199</v>
      </c>
      <c r="L4204">
        <v>29.915634489767601</v>
      </c>
      <c r="M4204">
        <v>52.925108669770196</v>
      </c>
      <c r="N4204">
        <v>1.1433509563873301</v>
      </c>
      <c r="O4204">
        <v>44.074311338885302</v>
      </c>
      <c r="P4204">
        <v>64.315789473684205</v>
      </c>
      <c r="Q4204">
        <v>8.1585567755464994E-2</v>
      </c>
    </row>
    <row r="4205" spans="1:17" hidden="1" x14ac:dyDescent="0.3">
      <c r="A4205" t="s">
        <v>8642</v>
      </c>
      <c r="B4205" t="s">
        <v>8643</v>
      </c>
      <c r="C4205" t="str">
        <f>IFERROR(VLOOKUP(Table1[[#This Row],[Ticker]],[1]!Table2[[Symbol]:[Industry]],2,FALSE),"-")</f>
        <v>-</v>
      </c>
      <c r="D4205" t="s">
        <v>412</v>
      </c>
      <c r="E4205">
        <v>15.833166390000001</v>
      </c>
      <c r="F4205">
        <v>12.3</v>
      </c>
      <c r="G4205">
        <v>248.60578370440399</v>
      </c>
      <c r="H4205">
        <v>-7.3535654601209997</v>
      </c>
      <c r="I4205">
        <v>108.920677632541</v>
      </c>
      <c r="J4205">
        <v>-3.1661532318306298</v>
      </c>
      <c r="K4205">
        <v>12.641288051729299</v>
      </c>
      <c r="L4205">
        <v>8.6980273957513994</v>
      </c>
      <c r="M4205">
        <v>35.572032546594002</v>
      </c>
      <c r="N4205">
        <v>0.36967299153813798</v>
      </c>
      <c r="O4205">
        <v>42.9268292682926</v>
      </c>
      <c r="P4205">
        <v>331.57894736842098</v>
      </c>
      <c r="Q4205">
        <v>8.7055364036194002E-2</v>
      </c>
    </row>
    <row r="4206" spans="1:17" hidden="1" x14ac:dyDescent="0.3">
      <c r="A4206" t="s">
        <v>8644</v>
      </c>
      <c r="B4206" t="s">
        <v>8645</v>
      </c>
      <c r="C4206" t="str">
        <f>IFERROR(VLOOKUP(Table1[[#This Row],[Ticker]],[1]!Table2[[Symbol]:[Industry]],2,FALSE),"-")</f>
        <v>-</v>
      </c>
      <c r="D4206" t="s">
        <v>632</v>
      </c>
      <c r="E4206">
        <v>15.761207212</v>
      </c>
      <c r="F4206">
        <v>13.54</v>
      </c>
      <c r="G4206">
        <v>-7.54319829823649</v>
      </c>
      <c r="H4206">
        <v>-3.8247003824914501</v>
      </c>
      <c r="I4206">
        <v>-12.1812706408991</v>
      </c>
      <c r="J4206">
        <v>-6.1286983581844199</v>
      </c>
      <c r="K4206">
        <v>13.151320690376201</v>
      </c>
      <c r="L4206">
        <v>12.6491970113362</v>
      </c>
      <c r="M4206">
        <v>58.5464335241698</v>
      </c>
      <c r="N4206">
        <v>0.75122037809532205</v>
      </c>
      <c r="O4206">
        <v>16.617429837518401</v>
      </c>
      <c r="P4206">
        <v>35.264735264735201</v>
      </c>
      <c r="Q4206">
        <v>6.1333548147627003E-2</v>
      </c>
    </row>
    <row r="4207" spans="1:17" hidden="1" x14ac:dyDescent="0.3">
      <c r="A4207" t="s">
        <v>8646</v>
      </c>
      <c r="B4207" t="s">
        <v>8647</v>
      </c>
      <c r="C4207" t="str">
        <f>IFERROR(VLOOKUP(Table1[[#This Row],[Ticker]],[1]!Table2[[Symbol]:[Industry]],2,FALSE),"-")</f>
        <v>-</v>
      </c>
      <c r="D4207" t="s">
        <v>1374</v>
      </c>
      <c r="E4207">
        <v>15.75</v>
      </c>
      <c r="F4207">
        <v>15</v>
      </c>
      <c r="G4207">
        <v>-58.085419828904698</v>
      </c>
      <c r="H4207">
        <v>-32.554646906555597</v>
      </c>
      <c r="I4207">
        <v>-40.9306090608506</v>
      </c>
      <c r="J4207">
        <v>-23.971565602964599</v>
      </c>
      <c r="K4207">
        <v>18.9973322989071</v>
      </c>
      <c r="L4207">
        <v>13.7143539991471</v>
      </c>
      <c r="M4207">
        <v>7.96495619880766</v>
      </c>
      <c r="N4207">
        <v>1.10694964627548</v>
      </c>
      <c r="O4207">
        <v>54</v>
      </c>
      <c r="P4207">
        <v>0</v>
      </c>
    </row>
    <row r="4208" spans="1:17" hidden="1" x14ac:dyDescent="0.3">
      <c r="A4208" t="s">
        <v>8648</v>
      </c>
      <c r="B4208" t="s">
        <v>8649</v>
      </c>
      <c r="C4208" t="str">
        <f>IFERROR(VLOOKUP(Table1[[#This Row],[Ticker]],[1]!Table2[[Symbol]:[Industry]],2,FALSE),"-")</f>
        <v>-</v>
      </c>
      <c r="D4208" t="s">
        <v>54</v>
      </c>
      <c r="E4208">
        <v>15.5572632</v>
      </c>
      <c r="F4208">
        <v>22.32</v>
      </c>
      <c r="G4208">
        <v>44.111509467339403</v>
      </c>
      <c r="H4208">
        <v>-3.6271606619962</v>
      </c>
      <c r="I4208">
        <v>2.4693346486906198</v>
      </c>
      <c r="J4208">
        <v>4.5159333823425802</v>
      </c>
      <c r="K4208">
        <v>21.973225470279001</v>
      </c>
      <c r="L4208">
        <v>20.238440599674099</v>
      </c>
      <c r="M4208">
        <v>60.893911651838401</v>
      </c>
      <c r="N4208">
        <v>0.17436971184375299</v>
      </c>
      <c r="O4208">
        <v>31.227598566308199</v>
      </c>
      <c r="P4208">
        <v>83.552631578947299</v>
      </c>
      <c r="Q4208">
        <v>8.9645500936863007E-2</v>
      </c>
    </row>
    <row r="4209" spans="1:17" hidden="1" x14ac:dyDescent="0.3">
      <c r="A4209" t="s">
        <v>8650</v>
      </c>
      <c r="B4209" t="s">
        <v>8651</v>
      </c>
      <c r="C4209" t="str">
        <f>IFERROR(VLOOKUP(Table1[[#This Row],[Ticker]],[1]!Table2[[Symbol]:[Industry]],2,FALSE),"-")</f>
        <v>-</v>
      </c>
      <c r="D4209" t="s">
        <v>72</v>
      </c>
      <c r="E4209">
        <v>15.531750000000001</v>
      </c>
      <c r="F4209">
        <v>10.53</v>
      </c>
      <c r="G4209">
        <v>51.695969380796598</v>
      </c>
      <c r="H4209">
        <v>-1.30898417234327</v>
      </c>
      <c r="I4209">
        <v>-47.580350297057997</v>
      </c>
      <c r="J4209">
        <v>-6.3048268872545199</v>
      </c>
      <c r="K4209">
        <v>10.585597410138099</v>
      </c>
      <c r="L4209">
        <v>10.3685752971592</v>
      </c>
      <c r="M4209">
        <v>54.023608216196102</v>
      </c>
      <c r="N4209">
        <v>1.1361289049339101</v>
      </c>
      <c r="O4209">
        <v>98.955365622032204</v>
      </c>
      <c r="P4209">
        <v>93.211009174311897</v>
      </c>
      <c r="Q4209">
        <v>2.2563422419597998E-2</v>
      </c>
    </row>
    <row r="4210" spans="1:17" hidden="1" x14ac:dyDescent="0.3">
      <c r="A4210" t="s">
        <v>8652</v>
      </c>
      <c r="B4210" t="s">
        <v>8653</v>
      </c>
      <c r="C4210" t="str">
        <f>IFERROR(VLOOKUP(Table1[[#This Row],[Ticker]],[1]!Table2[[Symbol]:[Industry]],2,FALSE),"-")</f>
        <v>-</v>
      </c>
      <c r="D4210" t="s">
        <v>2583</v>
      </c>
      <c r="E4210">
        <v>15.5113398</v>
      </c>
      <c r="F4210">
        <v>34.409999999999997</v>
      </c>
      <c r="G4210">
        <v>24.1728934075925</v>
      </c>
      <c r="H4210">
        <v>-6.40552983657523</v>
      </c>
      <c r="I4210">
        <v>-36.958042822450302</v>
      </c>
      <c r="J4210">
        <v>3.6048467681693599</v>
      </c>
      <c r="K4210">
        <v>32.2024544569338</v>
      </c>
      <c r="L4210">
        <v>31.967876801794901</v>
      </c>
      <c r="M4210">
        <v>58.854340665518201</v>
      </c>
      <c r="N4210">
        <v>0.95847955653732297</v>
      </c>
      <c r="O4210">
        <v>48.706771287416402</v>
      </c>
      <c r="P4210">
        <v>63.467933491686402</v>
      </c>
      <c r="Q4210">
        <v>9.1453926980655006E-2</v>
      </c>
    </row>
    <row r="4211" spans="1:17" hidden="1" x14ac:dyDescent="0.3">
      <c r="A4211" t="s">
        <v>8654</v>
      </c>
      <c r="B4211" t="s">
        <v>8655</v>
      </c>
      <c r="C4211" t="str">
        <f>IFERROR(VLOOKUP(Table1[[#This Row],[Ticker]],[1]!Table2[[Symbol]:[Industry]],2,FALSE),"-")</f>
        <v>-</v>
      </c>
      <c r="D4211" t="s">
        <v>743</v>
      </c>
      <c r="E4211">
        <v>15.501888424000001</v>
      </c>
      <c r="F4211">
        <v>96.9</v>
      </c>
      <c r="G4211">
        <v>23.321608505590799</v>
      </c>
      <c r="H4211">
        <v>3.6959673440586198</v>
      </c>
      <c r="I4211">
        <v>8.0768199396246896</v>
      </c>
      <c r="J4211">
        <v>0.232756384564515</v>
      </c>
      <c r="K4211">
        <v>89.829994100022404</v>
      </c>
      <c r="L4211">
        <v>80.339546295137595</v>
      </c>
      <c r="M4211">
        <v>40.888200527429397</v>
      </c>
      <c r="N4211">
        <v>1.01819175623664</v>
      </c>
      <c r="O4211">
        <v>0.61919504643961298</v>
      </c>
      <c r="P4211">
        <v>55.015197568388999</v>
      </c>
    </row>
    <row r="4212" spans="1:17" hidden="1" x14ac:dyDescent="0.3">
      <c r="A4212" t="s">
        <v>8656</v>
      </c>
      <c r="B4212" t="s">
        <v>8657</v>
      </c>
      <c r="C4212" t="str">
        <f>IFERROR(VLOOKUP(Table1[[#This Row],[Ticker]],[1]!Table2[[Symbol]:[Industry]],2,FALSE),"-")</f>
        <v>-</v>
      </c>
      <c r="D4212" t="s">
        <v>632</v>
      </c>
      <c r="E4212">
        <v>15.48</v>
      </c>
      <c r="F4212">
        <v>36</v>
      </c>
      <c r="G4212">
        <v>-17.741148715402801</v>
      </c>
      <c r="H4212">
        <v>0.27723354176317599</v>
      </c>
      <c r="I4212">
        <v>-6.5062537235935398</v>
      </c>
      <c r="J4212">
        <v>4.0517039110264896</v>
      </c>
      <c r="K4212">
        <v>36.161274223405002</v>
      </c>
      <c r="L4212">
        <v>35.983162698396498</v>
      </c>
      <c r="M4212">
        <v>50.770843944854903</v>
      </c>
      <c r="N4212">
        <v>1.05703783783783</v>
      </c>
      <c r="O4212">
        <v>52.7777777777777</v>
      </c>
      <c r="P4212">
        <v>28.709331426528401</v>
      </c>
      <c r="Q4212">
        <v>-1.8753936751104001E-2</v>
      </c>
    </row>
    <row r="4213" spans="1:17" hidden="1" x14ac:dyDescent="0.3">
      <c r="A4213" t="s">
        <v>8658</v>
      </c>
      <c r="B4213" t="s">
        <v>8659</v>
      </c>
      <c r="C4213" t="str">
        <f>IFERROR(VLOOKUP(Table1[[#This Row],[Ticker]],[1]!Table2[[Symbol]:[Industry]],2,FALSE),"-")</f>
        <v>-</v>
      </c>
      <c r="D4213" t="s">
        <v>528</v>
      </c>
      <c r="E4213">
        <v>15.477161199999999</v>
      </c>
      <c r="F4213">
        <v>36.44</v>
      </c>
      <c r="G4213">
        <v>91.529421427555704</v>
      </c>
      <c r="H4213">
        <v>5.0566383599020597</v>
      </c>
      <c r="I4213">
        <v>-22.121774215279601</v>
      </c>
      <c r="J4213">
        <v>-8.23121632331328</v>
      </c>
      <c r="K4213">
        <v>36.192713929683002</v>
      </c>
      <c r="L4213">
        <v>33.913427893284897</v>
      </c>
      <c r="M4213">
        <v>43.729881481564803</v>
      </c>
      <c r="N4213">
        <v>0.58414678899082495</v>
      </c>
      <c r="O4213">
        <v>42.645444566410497</v>
      </c>
      <c r="P4213">
        <v>127.74999999999901</v>
      </c>
      <c r="Q4213">
        <v>0.135979357917102</v>
      </c>
    </row>
    <row r="4214" spans="1:17" hidden="1" x14ac:dyDescent="0.3">
      <c r="A4214" t="s">
        <v>8660</v>
      </c>
      <c r="B4214" t="s">
        <v>8661</v>
      </c>
      <c r="C4214" t="str">
        <f>IFERROR(VLOOKUP(Table1[[#This Row],[Ticker]],[1]!Table2[[Symbol]:[Industry]],2,FALSE),"-")</f>
        <v>-</v>
      </c>
      <c r="D4214" t="s">
        <v>46</v>
      </c>
      <c r="E4214">
        <v>15.381</v>
      </c>
      <c r="F4214">
        <v>22.5</v>
      </c>
      <c r="G4214">
        <v>-10.8081357095153</v>
      </c>
      <c r="H4214">
        <v>29.0562810256158</v>
      </c>
      <c r="I4214">
        <v>-12.2545154176516</v>
      </c>
      <c r="J4214">
        <v>-1.29115323183063</v>
      </c>
      <c r="K4214">
        <v>19.440199472710699</v>
      </c>
      <c r="L4214">
        <v>12.1378007964774</v>
      </c>
      <c r="M4214">
        <v>49.602580487820802</v>
      </c>
      <c r="N4214">
        <v>1.4102564102564099</v>
      </c>
      <c r="O4214">
        <v>11.3333333333333</v>
      </c>
      <c r="P4214">
        <v>80</v>
      </c>
    </row>
    <row r="4215" spans="1:17" hidden="1" x14ac:dyDescent="0.3">
      <c r="A4215" t="s">
        <v>8662</v>
      </c>
      <c r="B4215" t="s">
        <v>8663</v>
      </c>
      <c r="C4215" t="str">
        <f>IFERROR(VLOOKUP(Table1[[#This Row],[Ticker]],[1]!Table2[[Symbol]:[Industry]],2,FALSE),"-")</f>
        <v>-</v>
      </c>
      <c r="D4215" t="s">
        <v>528</v>
      </c>
      <c r="E4215">
        <v>15.316593599999999</v>
      </c>
      <c r="F4215">
        <v>51.04</v>
      </c>
      <c r="G4215">
        <v>59.321413515660197</v>
      </c>
      <c r="H4215">
        <v>19.640893402192201</v>
      </c>
      <c r="I4215">
        <v>-39.786658274794497</v>
      </c>
      <c r="J4215">
        <v>14.445808219416501</v>
      </c>
      <c r="K4215">
        <v>44.029318083327098</v>
      </c>
      <c r="L4215">
        <v>46.240849864271297</v>
      </c>
      <c r="M4215">
        <v>94.101018385247599</v>
      </c>
      <c r="N4215">
        <v>0.71218232823730498</v>
      </c>
      <c r="O4215">
        <v>43.808777429467</v>
      </c>
      <c r="P4215">
        <v>89.177168272794603</v>
      </c>
      <c r="Q4215">
        <v>0.26565967643233401</v>
      </c>
    </row>
    <row r="4216" spans="1:17" hidden="1" x14ac:dyDescent="0.3">
      <c r="A4216" t="s">
        <v>8664</v>
      </c>
      <c r="B4216" t="s">
        <v>8665</v>
      </c>
      <c r="C4216" t="str">
        <f>IFERROR(VLOOKUP(Table1[[#This Row],[Ticker]],[1]!Table2[[Symbol]:[Industry]],2,FALSE),"-")</f>
        <v>-</v>
      </c>
      <c r="D4216" t="s">
        <v>2262</v>
      </c>
      <c r="E4216">
        <v>15.312023999999999</v>
      </c>
      <c r="F4216">
        <v>0.96</v>
      </c>
      <c r="G4216">
        <v>47.922023020643302</v>
      </c>
      <c r="H4216">
        <v>27.041312689403899</v>
      </c>
      <c r="I4216">
        <v>24.441913153776799</v>
      </c>
      <c r="J4216">
        <v>26.486624545947102</v>
      </c>
      <c r="K4216">
        <v>0.72874400682949303</v>
      </c>
      <c r="L4216">
        <v>0.70069962280617504</v>
      </c>
      <c r="M4216">
        <v>84.528279338518104</v>
      </c>
      <c r="N4216">
        <v>1.4059853630444299</v>
      </c>
      <c r="O4216">
        <v>28.125</v>
      </c>
      <c r="P4216">
        <v>100</v>
      </c>
      <c r="Q4216">
        <v>9.9649802076753002E-2</v>
      </c>
    </row>
    <row r="4217" spans="1:17" hidden="1" x14ac:dyDescent="0.3">
      <c r="A4217" t="s">
        <v>8666</v>
      </c>
      <c r="B4217" t="s">
        <v>8667</v>
      </c>
      <c r="C4217" t="str">
        <f>IFERROR(VLOOKUP(Table1[[#This Row],[Ticker]],[1]!Table2[[Symbol]:[Industry]],2,FALSE),"-")</f>
        <v>-</v>
      </c>
      <c r="D4217" t="s">
        <v>113</v>
      </c>
      <c r="E4217">
        <v>15.311999999999999</v>
      </c>
      <c r="F4217">
        <v>17.399999999999999</v>
      </c>
      <c r="G4217">
        <v>-51.653507566123103</v>
      </c>
      <c r="H4217">
        <v>-5.7121276086550203</v>
      </c>
      <c r="I4217">
        <v>-44.9175392364507</v>
      </c>
      <c r="J4217">
        <v>-8.5245217640376101</v>
      </c>
      <c r="K4217">
        <v>19.425987330344601</v>
      </c>
      <c r="L4217">
        <v>21.485513013158201</v>
      </c>
      <c r="M4217">
        <v>26.070673100225601</v>
      </c>
      <c r="N4217">
        <v>1.61252890118211</v>
      </c>
      <c r="O4217">
        <v>111.954022988505</v>
      </c>
      <c r="P4217">
        <v>2.3529411764705799</v>
      </c>
      <c r="Q4217">
        <v>1.7605336488855001E-2</v>
      </c>
    </row>
    <row r="4218" spans="1:17" hidden="1" x14ac:dyDescent="0.3">
      <c r="A4218" t="s">
        <v>8668</v>
      </c>
      <c r="B4218" t="s">
        <v>8669</v>
      </c>
      <c r="C4218" t="str">
        <f>IFERROR(VLOOKUP(Table1[[#This Row],[Ticker]],[1]!Table2[[Symbol]:[Industry]],2,FALSE),"-")</f>
        <v>-</v>
      </c>
      <c r="D4218" t="s">
        <v>740</v>
      </c>
      <c r="E4218">
        <v>15.265955</v>
      </c>
      <c r="F4218">
        <v>29.5</v>
      </c>
      <c r="G4218">
        <v>-39.586476911357103</v>
      </c>
      <c r="H4218">
        <v>-5.5697984217071301</v>
      </c>
      <c r="I4218">
        <v>-23.3070045951408</v>
      </c>
      <c r="J4218">
        <v>-9.1646608149219499</v>
      </c>
      <c r="K4218">
        <v>30.318478060525599</v>
      </c>
      <c r="L4218">
        <v>31.374130358681398</v>
      </c>
      <c r="M4218">
        <v>43.2670405974335</v>
      </c>
      <c r="N4218">
        <v>1.29100529100529</v>
      </c>
      <c r="O4218">
        <v>45.5254237288135</v>
      </c>
      <c r="P4218">
        <v>17.063492063491999</v>
      </c>
    </row>
    <row r="4219" spans="1:17" hidden="1" x14ac:dyDescent="0.3">
      <c r="A4219" t="s">
        <v>8670</v>
      </c>
      <c r="B4219" t="s">
        <v>8671</v>
      </c>
      <c r="C4219" t="str">
        <f>IFERROR(VLOOKUP(Table1[[#This Row],[Ticker]],[1]!Table2[[Symbol]:[Industry]],2,FALSE),"-")</f>
        <v>-</v>
      </c>
      <c r="D4219" t="s">
        <v>528</v>
      </c>
      <c r="E4219">
        <v>15.257431199999999</v>
      </c>
      <c r="F4219">
        <v>10.86</v>
      </c>
      <c r="G4219">
        <v>-33.236537675283799</v>
      </c>
      <c r="H4219">
        <v>4.3080452973828702</v>
      </c>
      <c r="I4219">
        <v>-28.9046476927839</v>
      </c>
      <c r="J4219">
        <v>-6.8911532318306401</v>
      </c>
      <c r="K4219">
        <v>10.384049609161099</v>
      </c>
      <c r="L4219">
        <v>11.119784128100299</v>
      </c>
      <c r="M4219">
        <v>59.033980489189901</v>
      </c>
      <c r="N4219">
        <v>1.2647377567942</v>
      </c>
      <c r="O4219">
        <v>54.788213627992597</v>
      </c>
      <c r="P4219">
        <v>26.132404181184601</v>
      </c>
      <c r="Q4219">
        <v>2.7448710545673001E-2</v>
      </c>
    </row>
    <row r="4220" spans="1:17" hidden="1" x14ac:dyDescent="0.3">
      <c r="A4220" t="s">
        <v>8672</v>
      </c>
      <c r="B4220" t="s">
        <v>8673</v>
      </c>
      <c r="C4220" t="str">
        <f>IFERROR(VLOOKUP(Table1[[#This Row],[Ticker]],[1]!Table2[[Symbol]:[Industry]],2,FALSE),"-")</f>
        <v>-</v>
      </c>
      <c r="D4220" t="s">
        <v>743</v>
      </c>
      <c r="E4220">
        <v>15.224317124999899</v>
      </c>
      <c r="F4220">
        <v>26.34</v>
      </c>
      <c r="G4220">
        <v>5.1706618038370999</v>
      </c>
      <c r="H4220">
        <v>-1.8002948756078401</v>
      </c>
      <c r="I4220">
        <v>1.4238393731381001</v>
      </c>
      <c r="J4220">
        <v>-1.78790523794451</v>
      </c>
      <c r="K4220">
        <v>25.707212302272399</v>
      </c>
      <c r="L4220">
        <v>23.633739478430599</v>
      </c>
      <c r="M4220">
        <v>59.890528015670299</v>
      </c>
      <c r="N4220">
        <v>0.53635694852163696</v>
      </c>
      <c r="O4220">
        <v>5.1632498101746398</v>
      </c>
      <c r="P4220">
        <v>39.291380222104699</v>
      </c>
    </row>
    <row r="4221" spans="1:17" hidden="1" x14ac:dyDescent="0.3">
      <c r="A4221" t="s">
        <v>8674</v>
      </c>
      <c r="B4221" t="s">
        <v>8675</v>
      </c>
      <c r="C4221" t="str">
        <f>IFERROR(VLOOKUP(Table1[[#This Row],[Ticker]],[1]!Table2[[Symbol]:[Industry]],2,FALSE),"-")</f>
        <v>-</v>
      </c>
      <c r="D4221" t="s">
        <v>743</v>
      </c>
      <c r="E4221">
        <v>15.1879762019999</v>
      </c>
      <c r="F4221">
        <v>168.07</v>
      </c>
      <c r="G4221">
        <v>20.046136074117801</v>
      </c>
      <c r="H4221">
        <v>1.2511727737035201</v>
      </c>
      <c r="I4221">
        <v>6.2445620264894099</v>
      </c>
      <c r="J4221">
        <v>-0.30105422192964398</v>
      </c>
      <c r="K4221">
        <v>161.74516356359999</v>
      </c>
      <c r="L4221">
        <v>144.13958632030901</v>
      </c>
      <c r="M4221">
        <v>55.3773054855941</v>
      </c>
      <c r="N4221">
        <v>1.0026234273682</v>
      </c>
      <c r="O4221">
        <v>3.3200452192538799</v>
      </c>
      <c r="P4221">
        <v>53.362533077835501</v>
      </c>
    </row>
    <row r="4222" spans="1:17" hidden="1" x14ac:dyDescent="0.3">
      <c r="A4222" t="s">
        <v>8676</v>
      </c>
      <c r="B4222" t="s">
        <v>8677</v>
      </c>
      <c r="C4222" t="str">
        <f>IFERROR(VLOOKUP(Table1[[#This Row],[Ticker]],[1]!Table2[[Symbol]:[Industry]],2,FALSE),"-")</f>
        <v>-</v>
      </c>
      <c r="D4222" t="s">
        <v>412</v>
      </c>
      <c r="E4222">
        <v>15.187872</v>
      </c>
      <c r="F4222">
        <v>16.309999999999999</v>
      </c>
      <c r="G4222">
        <v>-30.039353288346099</v>
      </c>
      <c r="H4222">
        <v>10.2094808575721</v>
      </c>
      <c r="I4222">
        <v>-10.379739472141701</v>
      </c>
      <c r="J4222">
        <v>2.30506127921038</v>
      </c>
      <c r="K4222">
        <v>15.2988368227017</v>
      </c>
      <c r="L4222">
        <v>15.4873505200803</v>
      </c>
      <c r="M4222">
        <v>61.555347079837297</v>
      </c>
      <c r="N4222">
        <v>1.41928391176144</v>
      </c>
      <c r="O4222">
        <v>39.484978540772502</v>
      </c>
      <c r="P4222">
        <v>27.521501172791201</v>
      </c>
      <c r="Q4222">
        <v>-2.0771331751125E-2</v>
      </c>
    </row>
    <row r="4223" spans="1:17" hidden="1" x14ac:dyDescent="0.3">
      <c r="A4223" t="s">
        <v>8678</v>
      </c>
      <c r="B4223" t="s">
        <v>8679</v>
      </c>
      <c r="C4223" t="str">
        <f>IFERROR(VLOOKUP(Table1[[#This Row],[Ticker]],[1]!Table2[[Symbol]:[Industry]],2,FALSE),"-")</f>
        <v>-</v>
      </c>
      <c r="E4223">
        <v>15.114591359999899</v>
      </c>
      <c r="F4223">
        <v>133.54</v>
      </c>
      <c r="G4223">
        <v>2356.9226437531001</v>
      </c>
      <c r="H4223">
        <v>47.693418144819702</v>
      </c>
      <c r="I4223">
        <v>738.95721927622503</v>
      </c>
      <c r="J4223">
        <v>6.9244017727151999</v>
      </c>
      <c r="K4223">
        <v>90.372502808929099</v>
      </c>
      <c r="L4223">
        <v>44.619883910353103</v>
      </c>
      <c r="M4223">
        <v>100</v>
      </c>
      <c r="N4223">
        <v>1.8694112500287801</v>
      </c>
      <c r="O4223">
        <v>0</v>
      </c>
      <c r="P4223">
        <v>2386.7783985102401</v>
      </c>
    </row>
    <row r="4224" spans="1:17" hidden="1" x14ac:dyDescent="0.3">
      <c r="A4224" t="s">
        <v>8680</v>
      </c>
      <c r="B4224" t="s">
        <v>8681</v>
      </c>
      <c r="C4224" t="str">
        <f>IFERROR(VLOOKUP(Table1[[#This Row],[Ticker]],[1]!Table2[[Symbol]:[Industry]],2,FALSE),"-")</f>
        <v>-</v>
      </c>
      <c r="D4224" t="s">
        <v>27</v>
      </c>
      <c r="E4224">
        <v>15.102425</v>
      </c>
      <c r="F4224">
        <v>74.95</v>
      </c>
      <c r="G4224">
        <v>-66.951852113407995</v>
      </c>
      <c r="H4224">
        <v>-8.2056008908429305</v>
      </c>
      <c r="I4224">
        <v>-29.653852576337801</v>
      </c>
      <c r="J4224">
        <v>3.38761771789004</v>
      </c>
      <c r="K4224">
        <v>80.767287382582495</v>
      </c>
      <c r="L4224">
        <v>101.964633663204</v>
      </c>
      <c r="M4224">
        <v>42.2828846668274</v>
      </c>
      <c r="N4224">
        <v>0.83018867924528295</v>
      </c>
      <c r="O4224">
        <v>59.0393595730486</v>
      </c>
      <c r="P4224">
        <v>7.6867816091954202</v>
      </c>
      <c r="Q4224">
        <v>-0.130244562843251</v>
      </c>
    </row>
    <row r="4225" spans="1:17" hidden="1" x14ac:dyDescent="0.3">
      <c r="A4225" t="s">
        <v>8682</v>
      </c>
      <c r="B4225" t="s">
        <v>8683</v>
      </c>
      <c r="C4225" t="str">
        <f>IFERROR(VLOOKUP(Table1[[#This Row],[Ticker]],[1]!Table2[[Symbol]:[Industry]],2,FALSE),"-")</f>
        <v>-</v>
      </c>
      <c r="D4225" t="s">
        <v>528</v>
      </c>
      <c r="E4225">
        <v>15.06683868</v>
      </c>
      <c r="F4225">
        <v>478.2</v>
      </c>
      <c r="G4225">
        <v>51.314921507309599</v>
      </c>
      <c r="H4225">
        <v>5.5965389726513202</v>
      </c>
      <c r="I4225">
        <v>-19.484569720074401</v>
      </c>
      <c r="J4225">
        <v>-0.99091511194245296</v>
      </c>
      <c r="K4225">
        <v>469.78740591344001</v>
      </c>
      <c r="L4225">
        <v>437.54916237080101</v>
      </c>
      <c r="M4225">
        <v>51.608165118181198</v>
      </c>
      <c r="N4225">
        <v>1.2654545454545401</v>
      </c>
      <c r="O4225">
        <v>28.554997908824699</v>
      </c>
      <c r="P4225">
        <v>84.633204633204599</v>
      </c>
      <c r="Q4225">
        <v>6.3155958092464007E-2</v>
      </c>
    </row>
    <row r="4226" spans="1:17" hidden="1" x14ac:dyDescent="0.3">
      <c r="A4226" t="s">
        <v>8684</v>
      </c>
      <c r="B4226" t="s">
        <v>8685</v>
      </c>
      <c r="C4226" t="str">
        <f>IFERROR(VLOOKUP(Table1[[#This Row],[Ticker]],[1]!Table2[[Symbol]:[Industry]],2,FALSE),"-")</f>
        <v>-</v>
      </c>
      <c r="D4226" t="s">
        <v>5878</v>
      </c>
      <c r="E4226">
        <v>15.025919999999999</v>
      </c>
      <c r="F4226">
        <v>90.3</v>
      </c>
      <c r="G4226">
        <v>13.0239920783086</v>
      </c>
      <c r="H4226">
        <v>19.711714183334799</v>
      </c>
      <c r="I4226">
        <v>0.17405601091972001</v>
      </c>
      <c r="J4226">
        <v>3.7088467681693502</v>
      </c>
      <c r="K4226">
        <v>79.814773632534994</v>
      </c>
      <c r="L4226">
        <v>75.750279571465896</v>
      </c>
      <c r="M4226">
        <v>99.3295850841169</v>
      </c>
      <c r="N4226">
        <v>3.0303030303030298</v>
      </c>
      <c r="O4226">
        <v>0</v>
      </c>
      <c r="P4226">
        <v>42.879746835443001</v>
      </c>
    </row>
    <row r="4227" spans="1:17" hidden="1" x14ac:dyDescent="0.3">
      <c r="A4227" t="s">
        <v>8686</v>
      </c>
      <c r="B4227" t="s">
        <v>8687</v>
      </c>
      <c r="C4227" t="str">
        <f>IFERROR(VLOOKUP(Table1[[#This Row],[Ticker]],[1]!Table2[[Symbol]:[Industry]],2,FALSE),"-")</f>
        <v>-</v>
      </c>
      <c r="D4227" t="s">
        <v>971</v>
      </c>
      <c r="E4227">
        <v>15.019111155999999</v>
      </c>
      <c r="F4227">
        <v>24.77</v>
      </c>
      <c r="G4227">
        <v>-33.9966216301994</v>
      </c>
      <c r="H4227">
        <v>-4.8083213757989496</v>
      </c>
      <c r="I4227">
        <v>-27.8140351474079</v>
      </c>
      <c r="J4227">
        <v>-8.7969269038860602</v>
      </c>
      <c r="K4227">
        <v>25.1750323428214</v>
      </c>
      <c r="L4227">
        <v>25.765069852232202</v>
      </c>
      <c r="M4227">
        <v>46.738635561836503</v>
      </c>
      <c r="N4227">
        <v>0.65655814831090198</v>
      </c>
      <c r="O4227">
        <v>58.2559547840129</v>
      </c>
      <c r="P4227">
        <v>29.958027282266499</v>
      </c>
      <c r="Q4227">
        <v>0.11406041589445701</v>
      </c>
    </row>
    <row r="4228" spans="1:17" hidden="1" x14ac:dyDescent="0.3">
      <c r="A4228" t="s">
        <v>8688</v>
      </c>
      <c r="B4228" t="s">
        <v>8689</v>
      </c>
      <c r="C4228" t="str">
        <f>IFERROR(VLOOKUP(Table1[[#This Row],[Ticker]],[1]!Table2[[Symbol]:[Industry]],2,FALSE),"-")</f>
        <v>-</v>
      </c>
      <c r="D4228" t="s">
        <v>46</v>
      </c>
      <c r="E4228">
        <v>14.982549000000001</v>
      </c>
      <c r="F4228">
        <v>534.9</v>
      </c>
      <c r="G4228">
        <v>2.6272173790884898</v>
      </c>
      <c r="H4228">
        <v>-10.7364650883738</v>
      </c>
      <c r="I4228">
        <v>2.8531713706086399</v>
      </c>
      <c r="J4228">
        <v>-6.28235612098704</v>
      </c>
      <c r="K4228">
        <v>533.54529528253499</v>
      </c>
      <c r="L4228">
        <v>471.36104852275298</v>
      </c>
      <c r="M4228">
        <v>52.3846391802536</v>
      </c>
      <c r="N4228">
        <v>1.25514403292181</v>
      </c>
      <c r="O4228">
        <v>17.582725743129501</v>
      </c>
      <c r="P4228">
        <v>81.506616898540798</v>
      </c>
    </row>
    <row r="4229" spans="1:17" hidden="1" x14ac:dyDescent="0.3">
      <c r="A4229" t="s">
        <v>8690</v>
      </c>
      <c r="B4229" t="s">
        <v>8691</v>
      </c>
      <c r="C4229" t="str">
        <f>IFERROR(VLOOKUP(Table1[[#This Row],[Ticker]],[1]!Table2[[Symbol]:[Industry]],2,FALSE),"-")</f>
        <v>-</v>
      </c>
      <c r="D4229" t="s">
        <v>139</v>
      </c>
      <c r="E4229">
        <v>14.89483834</v>
      </c>
      <c r="F4229">
        <v>37.549999999999997</v>
      </c>
      <c r="G4229">
        <v>312.95084901644998</v>
      </c>
      <c r="H4229">
        <v>-7.6832710150194101</v>
      </c>
      <c r="I4229">
        <v>330.10565978450398</v>
      </c>
      <c r="J4229">
        <v>-7.1402562055342296</v>
      </c>
      <c r="K4229">
        <v>28.524000000000001</v>
      </c>
      <c r="M4229">
        <v>21.738300975373399</v>
      </c>
      <c r="O4229">
        <v>20.772303595206399</v>
      </c>
      <c r="P4229">
        <v>342.80660377358402</v>
      </c>
    </row>
    <row r="4230" spans="1:17" hidden="1" x14ac:dyDescent="0.3">
      <c r="A4230" t="s">
        <v>8692</v>
      </c>
      <c r="B4230" t="s">
        <v>8693</v>
      </c>
      <c r="C4230" t="str">
        <f>IFERROR(VLOOKUP(Table1[[#This Row],[Ticker]],[1]!Table2[[Symbol]:[Industry]],2,FALSE),"-")</f>
        <v>-</v>
      </c>
      <c r="D4230" t="s">
        <v>72</v>
      </c>
      <c r="E4230">
        <v>14.82516</v>
      </c>
      <c r="F4230">
        <v>2.59</v>
      </c>
      <c r="G4230">
        <v>-30.622038282038599</v>
      </c>
      <c r="H4230">
        <v>-1.53967793977942</v>
      </c>
      <c r="I4230">
        <v>22.194889344252999</v>
      </c>
      <c r="J4230">
        <v>-2.0943660832362601</v>
      </c>
      <c r="K4230">
        <v>2.4724101699725201</v>
      </c>
      <c r="L4230">
        <v>2.4592692401632901</v>
      </c>
      <c r="M4230">
        <v>57.809628788892297</v>
      </c>
      <c r="N4230">
        <v>1.7292652502055701</v>
      </c>
      <c r="O4230">
        <v>81.467181467181405</v>
      </c>
      <c r="P4230">
        <v>102.34375</v>
      </c>
      <c r="Q4230">
        <v>-5.6855866476980002E-2</v>
      </c>
    </row>
    <row r="4231" spans="1:17" hidden="1" x14ac:dyDescent="0.3">
      <c r="A4231" t="s">
        <v>8694</v>
      </c>
      <c r="B4231" t="s">
        <v>8695</v>
      </c>
      <c r="C4231" t="str">
        <f>IFERROR(VLOOKUP(Table1[[#This Row],[Ticker]],[1]!Table2[[Symbol]:[Industry]],2,FALSE),"-")</f>
        <v>-</v>
      </c>
      <c r="D4231" t="s">
        <v>54</v>
      </c>
      <c r="E4231">
        <v>14.824260000000001</v>
      </c>
      <c r="F4231">
        <v>24.75</v>
      </c>
      <c r="G4231">
        <v>73.013097701881904</v>
      </c>
      <c r="H4231">
        <v>9.5583194921250598</v>
      </c>
      <c r="I4231">
        <v>-5.9278637474926903</v>
      </c>
      <c r="J4231">
        <v>-7.7526916933690897</v>
      </c>
      <c r="K4231">
        <v>22.9280823724139</v>
      </c>
      <c r="L4231">
        <v>20.168369436225198</v>
      </c>
      <c r="M4231">
        <v>52.553177562012202</v>
      </c>
      <c r="N4231">
        <v>1.1621904892889401</v>
      </c>
      <c r="O4231">
        <v>9.8585858585858492</v>
      </c>
      <c r="P4231">
        <v>102.868852459016</v>
      </c>
      <c r="Q4231">
        <v>7.1514986523811996E-2</v>
      </c>
    </row>
    <row r="4232" spans="1:17" hidden="1" x14ac:dyDescent="0.3">
      <c r="A4232" t="s">
        <v>8696</v>
      </c>
      <c r="B4232" t="s">
        <v>8697</v>
      </c>
      <c r="C4232" t="str">
        <f>IFERROR(VLOOKUP(Table1[[#This Row],[Ticker]],[1]!Table2[[Symbol]:[Industry]],2,FALSE),"-")</f>
        <v>-</v>
      </c>
      <c r="D4232" t="s">
        <v>561</v>
      </c>
      <c r="E4232">
        <v>14.811978</v>
      </c>
      <c r="F4232">
        <v>19.3</v>
      </c>
      <c r="G4232">
        <v>108.710376268823</v>
      </c>
      <c r="H4232">
        <v>12.0454897988442</v>
      </c>
      <c r="I4232">
        <v>59.620484582348297</v>
      </c>
      <c r="J4232">
        <v>11.686830545689601</v>
      </c>
      <c r="K4232">
        <v>17.025747159969601</v>
      </c>
      <c r="L4232">
        <v>12.9612333172183</v>
      </c>
      <c r="M4232">
        <v>57.5859139632554</v>
      </c>
      <c r="N4232">
        <v>0.59242286160656099</v>
      </c>
      <c r="O4232">
        <v>8.4974093264248598</v>
      </c>
      <c r="P4232">
        <v>214.84502446982</v>
      </c>
      <c r="Q4232">
        <v>9.5400178906715996E-2</v>
      </c>
    </row>
    <row r="4233" spans="1:17" hidden="1" x14ac:dyDescent="0.3">
      <c r="A4233" t="s">
        <v>8698</v>
      </c>
      <c r="B4233" t="s">
        <v>8699</v>
      </c>
      <c r="C4233" t="str">
        <f>IFERROR(VLOOKUP(Table1[[#This Row],[Ticker]],[1]!Table2[[Symbol]:[Industry]],2,FALSE),"-")</f>
        <v>-</v>
      </c>
      <c r="D4233" t="s">
        <v>7743</v>
      </c>
      <c r="E4233">
        <v>14.774211094999901</v>
      </c>
      <c r="F4233">
        <v>35.630000000000003</v>
      </c>
      <c r="G4233">
        <v>6.8147477361528903</v>
      </c>
      <c r="H4233">
        <v>-10.331450623571399</v>
      </c>
      <c r="I4233">
        <v>-27.154725501685299</v>
      </c>
      <c r="J4233">
        <v>-1.10413746907349</v>
      </c>
      <c r="K4233">
        <v>35.696030841517498</v>
      </c>
      <c r="L4233">
        <v>34.8139576902988</v>
      </c>
      <c r="M4233">
        <v>12.9053695593638</v>
      </c>
      <c r="N4233">
        <v>0.40397350993377401</v>
      </c>
      <c r="O4233">
        <v>55.571147909065303</v>
      </c>
      <c r="P4233">
        <v>69.6666666666666</v>
      </c>
      <c r="Q4233">
        <v>0.106488649235712</v>
      </c>
    </row>
    <row r="4234" spans="1:17" hidden="1" x14ac:dyDescent="0.3">
      <c r="A4234" t="s">
        <v>8700</v>
      </c>
      <c r="B4234" t="s">
        <v>8701</v>
      </c>
      <c r="C4234" t="str">
        <f>IFERROR(VLOOKUP(Table1[[#This Row],[Ticker]],[1]!Table2[[Symbol]:[Industry]],2,FALSE),"-")</f>
        <v>-</v>
      </c>
      <c r="D4234" t="s">
        <v>577</v>
      </c>
      <c r="E4234">
        <v>14.76736</v>
      </c>
      <c r="F4234">
        <v>4.1500000000000004</v>
      </c>
      <c r="G4234">
        <v>-28.882518747401999</v>
      </c>
      <c r="H4234">
        <v>4.7635349116261896</v>
      </c>
      <c r="I4234">
        <v>-7.9029641911004598</v>
      </c>
      <c r="J4234">
        <v>-7.0947246604020799</v>
      </c>
      <c r="K4234">
        <v>4.2355868201483098</v>
      </c>
      <c r="L4234">
        <v>4.1944578138747604</v>
      </c>
      <c r="M4234">
        <v>41.087908900764702</v>
      </c>
      <c r="N4234">
        <v>0.66171438537336802</v>
      </c>
      <c r="O4234">
        <v>58.313253012048101</v>
      </c>
      <c r="P4234">
        <v>16.2464985994397</v>
      </c>
      <c r="Q4234">
        <v>4.6707277520000999E-2</v>
      </c>
    </row>
    <row r="4235" spans="1:17" hidden="1" x14ac:dyDescent="0.3">
      <c r="A4235" t="s">
        <v>8702</v>
      </c>
      <c r="B4235" t="s">
        <v>8703</v>
      </c>
      <c r="C4235" t="str">
        <f>IFERROR(VLOOKUP(Table1[[#This Row],[Ticker]],[1]!Table2[[Symbol]:[Industry]],2,FALSE),"-")</f>
        <v>-</v>
      </c>
      <c r="D4235" t="s">
        <v>632</v>
      </c>
      <c r="E4235">
        <v>14.701000000000001</v>
      </c>
      <c r="F4235">
        <v>9.64</v>
      </c>
      <c r="G4235">
        <v>69.730166567917294</v>
      </c>
      <c r="H4235">
        <v>-5.8466855292555602</v>
      </c>
      <c r="I4235">
        <v>6.6059867039890303</v>
      </c>
      <c r="J4235">
        <v>6.5676166998322403</v>
      </c>
      <c r="K4235">
        <v>9.9673808938249895</v>
      </c>
      <c r="L4235">
        <v>9.0087611857558496</v>
      </c>
      <c r="M4235">
        <v>71.204044347090502</v>
      </c>
      <c r="N4235">
        <v>0.62329053965151004</v>
      </c>
      <c r="O4235">
        <v>76.867219917012406</v>
      </c>
      <c r="P4235">
        <v>112.80353200883</v>
      </c>
      <c r="Q4235">
        <v>0.105081242198548</v>
      </c>
    </row>
    <row r="4236" spans="1:17" hidden="1" x14ac:dyDescent="0.3">
      <c r="A4236" t="s">
        <v>8704</v>
      </c>
      <c r="B4236" t="s">
        <v>8705</v>
      </c>
      <c r="C4236" t="str">
        <f>IFERROR(VLOOKUP(Table1[[#This Row],[Ticker]],[1]!Table2[[Symbol]:[Industry]],2,FALSE),"-")</f>
        <v>-</v>
      </c>
      <c r="D4236" t="s">
        <v>5307</v>
      </c>
      <c r="E4236">
        <v>14.670999999999999</v>
      </c>
      <c r="F4236">
        <v>8.6300000000000008</v>
      </c>
      <c r="G4236">
        <v>-57.151458211220302</v>
      </c>
      <c r="H4236">
        <v>8.4868358824999799</v>
      </c>
      <c r="I4236">
        <v>-33.526632062474697</v>
      </c>
      <c r="J4236">
        <v>-4.2037745910539304</v>
      </c>
      <c r="K4236">
        <v>8.4934764099033302</v>
      </c>
      <c r="L4236">
        <v>9.4616700736652692</v>
      </c>
      <c r="M4236">
        <v>50.085250572836102</v>
      </c>
      <c r="N4236">
        <v>1.3227984438239599</v>
      </c>
      <c r="O4236">
        <v>54.6929316338354</v>
      </c>
      <c r="P4236">
        <v>15.066666666666601</v>
      </c>
      <c r="Q4236">
        <v>7.6881368010355999E-2</v>
      </c>
    </row>
    <row r="4237" spans="1:17" hidden="1" x14ac:dyDescent="0.3">
      <c r="A4237" t="s">
        <v>8706</v>
      </c>
      <c r="B4237" t="s">
        <v>8707</v>
      </c>
      <c r="C4237" t="str">
        <f>IFERROR(VLOOKUP(Table1[[#This Row],[Ticker]],[1]!Table2[[Symbol]:[Industry]],2,FALSE),"-")</f>
        <v>-</v>
      </c>
      <c r="D4237" t="s">
        <v>1389</v>
      </c>
      <c r="E4237">
        <v>14.6622</v>
      </c>
      <c r="F4237">
        <v>104.73</v>
      </c>
      <c r="G4237">
        <v>-10.1643261857058</v>
      </c>
      <c r="H4237">
        <v>-2.9423474413149799</v>
      </c>
      <c r="I4237">
        <v>-43.435070973207203</v>
      </c>
      <c r="J4237">
        <v>1.54389831456111</v>
      </c>
      <c r="K4237">
        <v>102.82589229851099</v>
      </c>
      <c r="L4237">
        <v>107.611589694316</v>
      </c>
      <c r="M4237">
        <v>64.701009533992405</v>
      </c>
      <c r="N4237">
        <v>0.961832061068702</v>
      </c>
      <c r="O4237">
        <v>61.2909386040293</v>
      </c>
      <c r="P4237">
        <v>30.912500000000001</v>
      </c>
      <c r="Q4237">
        <v>-1.315555741806E-3</v>
      </c>
    </row>
    <row r="4238" spans="1:17" hidden="1" x14ac:dyDescent="0.3">
      <c r="A4238" t="s">
        <v>8708</v>
      </c>
      <c r="B4238" t="s">
        <v>8709</v>
      </c>
      <c r="C4238" t="str">
        <f>IFERROR(VLOOKUP(Table1[[#This Row],[Ticker]],[1]!Table2[[Symbol]:[Industry]],2,FALSE),"-")</f>
        <v>-</v>
      </c>
      <c r="D4238" t="s">
        <v>528</v>
      </c>
      <c r="E4238">
        <v>14.631064</v>
      </c>
      <c r="F4238">
        <v>26.6</v>
      </c>
      <c r="G4238">
        <v>518.92473304774296</v>
      </c>
      <c r="H4238">
        <v>41.621613514246199</v>
      </c>
      <c r="I4238">
        <v>273.92696298766299</v>
      </c>
      <c r="J4238">
        <v>9.0770228155667301</v>
      </c>
      <c r="K4238">
        <v>17.7830549497296</v>
      </c>
      <c r="L4238">
        <v>10.131599085058999</v>
      </c>
      <c r="M4238">
        <v>99.997031312195503</v>
      </c>
      <c r="N4238">
        <v>0.778108763422237</v>
      </c>
      <c r="O4238">
        <v>0</v>
      </c>
      <c r="P4238">
        <v>636.84210526315701</v>
      </c>
    </row>
    <row r="4239" spans="1:17" hidden="1" x14ac:dyDescent="0.3">
      <c r="A4239" t="s">
        <v>8710</v>
      </c>
      <c r="B4239" t="s">
        <v>8711</v>
      </c>
      <c r="C4239" t="str">
        <f>IFERROR(VLOOKUP(Table1[[#This Row],[Ticker]],[1]!Table2[[Symbol]:[Industry]],2,FALSE),"-")</f>
        <v>-</v>
      </c>
      <c r="D4239" t="s">
        <v>226</v>
      </c>
      <c r="E4239">
        <v>14.546146368</v>
      </c>
      <c r="F4239">
        <v>52.39</v>
      </c>
      <c r="G4239">
        <v>39.144245242865502</v>
      </c>
      <c r="H4239">
        <v>-1.0219618527437999</v>
      </c>
      <c r="I4239">
        <v>-9.9754537930018401</v>
      </c>
      <c r="J4239">
        <v>7.92293890909077</v>
      </c>
      <c r="K4239">
        <v>53.710924428156702</v>
      </c>
      <c r="L4239">
        <v>54.818946568273901</v>
      </c>
      <c r="M4239">
        <v>75.248840975617</v>
      </c>
      <c r="N4239">
        <v>0.36009376195943299</v>
      </c>
      <c r="O4239">
        <v>112.29242221798</v>
      </c>
      <c r="P4239">
        <v>86.308677098150696</v>
      </c>
      <c r="Q4239">
        <v>9.8499491446707998E-2</v>
      </c>
    </row>
    <row r="4240" spans="1:17" hidden="1" x14ac:dyDescent="0.3">
      <c r="A4240" t="s">
        <v>8712</v>
      </c>
      <c r="B4240" t="s">
        <v>8713</v>
      </c>
      <c r="C4240" t="str">
        <f>IFERROR(VLOOKUP(Table1[[#This Row],[Ticker]],[1]!Table2[[Symbol]:[Industry]],2,FALSE),"-")</f>
        <v>-</v>
      </c>
      <c r="D4240" t="s">
        <v>21</v>
      </c>
      <c r="E4240">
        <v>14.4649</v>
      </c>
      <c r="F4240">
        <v>79</v>
      </c>
      <c r="G4240">
        <v>15.178208892581001</v>
      </c>
      <c r="H4240">
        <v>-13.812552044895501</v>
      </c>
      <c r="I4240">
        <v>28.471321915137001</v>
      </c>
      <c r="J4240">
        <v>-4.9301458815474604</v>
      </c>
      <c r="K4240">
        <v>87.537578864283304</v>
      </c>
      <c r="L4240">
        <v>74.954125345701001</v>
      </c>
      <c r="M4240">
        <v>35.5949670551826</v>
      </c>
      <c r="N4240">
        <v>1.79099766998517</v>
      </c>
      <c r="O4240">
        <v>57.582278481012601</v>
      </c>
      <c r="P4240">
        <v>74.354447141911194</v>
      </c>
      <c r="Q4240">
        <v>7.2708569460077005E-2</v>
      </c>
    </row>
    <row r="4241" spans="1:17" hidden="1" x14ac:dyDescent="0.3">
      <c r="A4241" t="s">
        <v>8714</v>
      </c>
      <c r="B4241" t="s">
        <v>8715</v>
      </c>
      <c r="C4241" t="str">
        <f>IFERROR(VLOOKUP(Table1[[#This Row],[Ticker]],[1]!Table2[[Symbol]:[Industry]],2,FALSE),"-")</f>
        <v>-</v>
      </c>
      <c r="D4241" t="s">
        <v>92</v>
      </c>
      <c r="E4241">
        <v>14.463745866673699</v>
      </c>
      <c r="F4241">
        <v>43</v>
      </c>
      <c r="M4241" s="1">
        <v>9.8126000000000006E-11</v>
      </c>
      <c r="N4241">
        <v>1</v>
      </c>
    </row>
    <row r="4242" spans="1:17" hidden="1" x14ac:dyDescent="0.3">
      <c r="A4242" t="s">
        <v>8716</v>
      </c>
      <c r="B4242" t="s">
        <v>8717</v>
      </c>
      <c r="C4242" t="str">
        <f>IFERROR(VLOOKUP(Table1[[#This Row],[Ticker]],[1]!Table2[[Symbol]:[Industry]],2,FALSE),"-")</f>
        <v>-</v>
      </c>
      <c r="D4242" t="s">
        <v>402</v>
      </c>
      <c r="E4242">
        <v>14.413909</v>
      </c>
      <c r="F4242">
        <v>82.45</v>
      </c>
      <c r="G4242">
        <v>-19.995661485981799</v>
      </c>
      <c r="H4242">
        <v>0.18152756768494799</v>
      </c>
      <c r="I4242">
        <v>-2.76761065574693</v>
      </c>
      <c r="K4242">
        <v>79.103602502210194</v>
      </c>
      <c r="L4242">
        <v>81.751516601965704</v>
      </c>
      <c r="M4242">
        <v>56.680768442663599</v>
      </c>
      <c r="N4242">
        <v>0.88235294117647001</v>
      </c>
      <c r="O4242">
        <v>17.647058823529399</v>
      </c>
      <c r="P4242">
        <v>36.280991735537199</v>
      </c>
    </row>
    <row r="4243" spans="1:17" hidden="1" x14ac:dyDescent="0.3">
      <c r="A4243" t="s">
        <v>8718</v>
      </c>
      <c r="B4243" t="s">
        <v>8719</v>
      </c>
      <c r="C4243" t="str">
        <f>IFERROR(VLOOKUP(Table1[[#This Row],[Ticker]],[1]!Table2[[Symbol]:[Industry]],2,FALSE),"-")</f>
        <v>-</v>
      </c>
      <c r="D4243" t="s">
        <v>51</v>
      </c>
      <c r="E4243">
        <v>14.4110087</v>
      </c>
      <c r="F4243">
        <v>14.41</v>
      </c>
      <c r="G4243">
        <v>-8.6614738488080896</v>
      </c>
      <c r="H4243">
        <v>6.98584380398189</v>
      </c>
      <c r="I4243">
        <v>-40.614900967569497</v>
      </c>
      <c r="J4243">
        <v>-2.6482960889734901</v>
      </c>
      <c r="K4243">
        <v>13.372102994980599</v>
      </c>
      <c r="L4243">
        <v>13.7995604781787</v>
      </c>
      <c r="M4243">
        <v>63.846067960872098</v>
      </c>
      <c r="N4243">
        <v>1.8325855536175999</v>
      </c>
      <c r="O4243">
        <v>90.909090909090907</v>
      </c>
      <c r="P4243">
        <v>36.4583333333333</v>
      </c>
      <c r="Q4243">
        <v>7.2279564296894999E-2</v>
      </c>
    </row>
    <row r="4244" spans="1:17" hidden="1" x14ac:dyDescent="0.3">
      <c r="A4244" t="s">
        <v>8720</v>
      </c>
      <c r="B4244" t="s">
        <v>8721</v>
      </c>
      <c r="C4244" t="str">
        <f>IFERROR(VLOOKUP(Table1[[#This Row],[Ticker]],[1]!Table2[[Symbol]:[Industry]],2,FALSE),"-")</f>
        <v>-</v>
      </c>
      <c r="D4244" t="s">
        <v>412</v>
      </c>
      <c r="E4244">
        <v>14.40476</v>
      </c>
      <c r="F4244">
        <v>109.96</v>
      </c>
      <c r="G4244">
        <v>-15.742014615997</v>
      </c>
      <c r="H4244">
        <v>-0.73646508837380298</v>
      </c>
      <c r="I4244">
        <v>-7.9771344652707503</v>
      </c>
      <c r="J4244">
        <v>-1.29115323183063</v>
      </c>
      <c r="K4244">
        <v>108.90097707931</v>
      </c>
      <c r="L4244">
        <v>99.601723292574704</v>
      </c>
      <c r="M4244">
        <v>97.628116521938296</v>
      </c>
      <c r="O4244">
        <v>3.6376864314302503E-2</v>
      </c>
      <c r="P4244">
        <v>14.1374299356445</v>
      </c>
    </row>
    <row r="4245" spans="1:17" hidden="1" x14ac:dyDescent="0.3">
      <c r="A4245" t="s">
        <v>8722</v>
      </c>
      <c r="B4245" t="s">
        <v>8723</v>
      </c>
      <c r="C4245" t="str">
        <f>IFERROR(VLOOKUP(Table1[[#This Row],[Ticker]],[1]!Table2[[Symbol]:[Industry]],2,FALSE),"-")</f>
        <v>-</v>
      </c>
      <c r="D4245" t="s">
        <v>3532</v>
      </c>
      <c r="E4245">
        <v>14.3895885</v>
      </c>
      <c r="F4245">
        <v>19.670000000000002</v>
      </c>
      <c r="G4245">
        <v>81.682706781327099</v>
      </c>
      <c r="H4245">
        <v>1.9222435388643999</v>
      </c>
      <c r="I4245">
        <v>-5.3319483558924903</v>
      </c>
      <c r="J4245">
        <v>-10.3733252645072</v>
      </c>
      <c r="K4245">
        <v>18.344241842945799</v>
      </c>
      <c r="L4245">
        <v>16.8361658026244</v>
      </c>
      <c r="M4245">
        <v>59.5024572855217</v>
      </c>
      <c r="N4245">
        <v>0.85960929739752301</v>
      </c>
      <c r="O4245">
        <v>14.692425012709601</v>
      </c>
      <c r="P4245">
        <v>121.01123595505599</v>
      </c>
      <c r="Q4245">
        <v>7.7314923497027996E-2</v>
      </c>
    </row>
    <row r="4246" spans="1:17" hidden="1" x14ac:dyDescent="0.3">
      <c r="A4246" t="s">
        <v>8724</v>
      </c>
      <c r="B4246" t="s">
        <v>8725</v>
      </c>
      <c r="C4246" t="str">
        <f>IFERROR(VLOOKUP(Table1[[#This Row],[Ticker]],[1]!Table2[[Symbol]:[Industry]],2,FALSE),"-")</f>
        <v>-</v>
      </c>
      <c r="D4246" t="s">
        <v>528</v>
      </c>
      <c r="E4246">
        <v>14.362512499999999</v>
      </c>
      <c r="F4246">
        <v>49</v>
      </c>
      <c r="G4246">
        <v>126.286430292525</v>
      </c>
      <c r="H4246">
        <v>-6.9558393816267303</v>
      </c>
      <c r="I4246">
        <v>20.923271991285102</v>
      </c>
      <c r="J4246">
        <v>5.2613092949359404</v>
      </c>
      <c r="K4246">
        <v>49.6806761190009</v>
      </c>
      <c r="L4246">
        <v>40.682908630083197</v>
      </c>
      <c r="M4246">
        <v>48.528040019165402</v>
      </c>
      <c r="N4246">
        <v>0.29040347610180001</v>
      </c>
      <c r="O4246">
        <v>41.530612244897902</v>
      </c>
      <c r="P4246">
        <v>176.05633802816899</v>
      </c>
      <c r="Q4246">
        <v>0.104565478577129</v>
      </c>
    </row>
    <row r="4247" spans="1:17" hidden="1" x14ac:dyDescent="0.3">
      <c r="A4247" t="s">
        <v>8726</v>
      </c>
      <c r="B4247" t="s">
        <v>8727</v>
      </c>
      <c r="C4247" t="str">
        <f>IFERROR(VLOOKUP(Table1[[#This Row],[Ticker]],[1]!Table2[[Symbol]:[Industry]],2,FALSE),"-")</f>
        <v>-</v>
      </c>
      <c r="D4247" t="s">
        <v>743</v>
      </c>
      <c r="E4247">
        <v>14.354740187999999</v>
      </c>
      <c r="F4247">
        <v>13.87</v>
      </c>
      <c r="G4247">
        <v>-34.920778713328801</v>
      </c>
      <c r="H4247">
        <v>-0.225516183264312</v>
      </c>
      <c r="I4247">
        <v>-4.4261586651146301</v>
      </c>
      <c r="J4247">
        <v>1.0119671247815301</v>
      </c>
      <c r="K4247">
        <v>13.6064641352304</v>
      </c>
      <c r="L4247">
        <v>13.5986621086079</v>
      </c>
      <c r="M4247">
        <v>58.520367008885003</v>
      </c>
      <c r="N4247">
        <v>0.66158560711797798</v>
      </c>
      <c r="O4247">
        <v>15.356885364095101</v>
      </c>
      <c r="P4247">
        <v>19.055793991416301</v>
      </c>
    </row>
    <row r="4248" spans="1:17" hidden="1" x14ac:dyDescent="0.3">
      <c r="A4248" t="s">
        <v>8728</v>
      </c>
      <c r="B4248" t="s">
        <v>5280</v>
      </c>
      <c r="C4248" t="str">
        <f>IFERROR(VLOOKUP(Table1[[#This Row],[Ticker]],[1]!Table2[[Symbol]:[Industry]],2,FALSE),"-")</f>
        <v>-</v>
      </c>
      <c r="D4248" t="s">
        <v>139</v>
      </c>
      <c r="E4248">
        <v>14.3514</v>
      </c>
      <c r="F4248">
        <v>45.56</v>
      </c>
      <c r="G4248">
        <v>100.01306461723399</v>
      </c>
      <c r="H4248">
        <v>-36.921719741381999</v>
      </c>
      <c r="I4248">
        <v>56.919309175476698</v>
      </c>
      <c r="J4248">
        <v>4.8014349188049996</v>
      </c>
      <c r="K4248">
        <v>59.510976683384598</v>
      </c>
      <c r="L4248">
        <v>46.275867551124698</v>
      </c>
      <c r="M4248">
        <v>33.312156540285201</v>
      </c>
      <c r="N4248">
        <v>2.98750235723714</v>
      </c>
      <c r="O4248">
        <v>92.164179104477597</v>
      </c>
      <c r="P4248">
        <v>184.75</v>
      </c>
      <c r="Q4248">
        <v>5.1313813839030997E-2</v>
      </c>
    </row>
    <row r="4249" spans="1:17" hidden="1" x14ac:dyDescent="0.3">
      <c r="A4249" t="s">
        <v>8729</v>
      </c>
      <c r="B4249" t="s">
        <v>8730</v>
      </c>
      <c r="C4249" t="str">
        <f>IFERROR(VLOOKUP(Table1[[#This Row],[Ticker]],[1]!Table2[[Symbol]:[Industry]],2,FALSE),"-")</f>
        <v>-</v>
      </c>
      <c r="D4249" t="s">
        <v>528</v>
      </c>
      <c r="E4249">
        <v>14.3031857</v>
      </c>
      <c r="F4249">
        <v>47.47</v>
      </c>
      <c r="G4249">
        <v>92.278077718298405</v>
      </c>
      <c r="H4249">
        <v>87.638534911626195</v>
      </c>
      <c r="I4249">
        <v>95.866718576824795</v>
      </c>
      <c r="J4249">
        <v>42.232656291978799</v>
      </c>
      <c r="K4249">
        <v>27.545148428344099</v>
      </c>
      <c r="L4249">
        <v>22.824754640913</v>
      </c>
      <c r="M4249">
        <v>97.070372137564505</v>
      </c>
      <c r="N4249">
        <v>3.7324178156782302</v>
      </c>
      <c r="O4249">
        <v>0</v>
      </c>
      <c r="P4249">
        <v>220.52667116812901</v>
      </c>
      <c r="Q4249">
        <v>0.14032260425502199</v>
      </c>
    </row>
    <row r="4250" spans="1:17" hidden="1" x14ac:dyDescent="0.3">
      <c r="A4250" t="s">
        <v>8731</v>
      </c>
      <c r="B4250" t="s">
        <v>8732</v>
      </c>
      <c r="C4250" t="str">
        <f>IFERROR(VLOOKUP(Table1[[#This Row],[Ticker]],[1]!Table2[[Symbol]:[Industry]],2,FALSE),"-")</f>
        <v>-</v>
      </c>
      <c r="D4250" t="s">
        <v>632</v>
      </c>
      <c r="E4250">
        <v>14.281904000000001</v>
      </c>
      <c r="F4250">
        <v>4760</v>
      </c>
      <c r="G4250">
        <v>49.967066874493199</v>
      </c>
      <c r="H4250">
        <v>14.4695551435531</v>
      </c>
      <c r="I4250">
        <v>96.254279891516703</v>
      </c>
      <c r="J4250">
        <v>6.7507279505607496</v>
      </c>
      <c r="K4250">
        <v>4086.0419524353401</v>
      </c>
      <c r="L4250">
        <v>3600.13772810107</v>
      </c>
      <c r="M4250">
        <v>86.583971657997196</v>
      </c>
      <c r="N4250">
        <v>1.0952745849297501</v>
      </c>
      <c r="O4250">
        <v>5.5672268907547201E-2</v>
      </c>
      <c r="P4250">
        <v>131.51750972762599</v>
      </c>
      <c r="Q4250">
        <v>0.118313947792789</v>
      </c>
    </row>
    <row r="4251" spans="1:17" hidden="1" x14ac:dyDescent="0.3">
      <c r="A4251" t="s">
        <v>8733</v>
      </c>
      <c r="B4251" t="s">
        <v>8734</v>
      </c>
      <c r="C4251" t="str">
        <f>IFERROR(VLOOKUP(Table1[[#This Row],[Ticker]],[1]!Table2[[Symbol]:[Industry]],2,FALSE),"-")</f>
        <v>-</v>
      </c>
      <c r="D4251" t="s">
        <v>528</v>
      </c>
      <c r="E4251">
        <v>14.24808</v>
      </c>
      <c r="F4251">
        <v>46.26</v>
      </c>
      <c r="G4251">
        <v>149.66086155706401</v>
      </c>
      <c r="H4251">
        <v>34.317727723947897</v>
      </c>
      <c r="I4251">
        <v>-16.285771000334901</v>
      </c>
      <c r="J4251">
        <v>15.391941888918501</v>
      </c>
      <c r="K4251">
        <v>41.955916239049202</v>
      </c>
      <c r="L4251">
        <v>36.5359007640754</v>
      </c>
      <c r="M4251">
        <v>51.422418090306003</v>
      </c>
      <c r="N4251">
        <v>0.78321765508028796</v>
      </c>
      <c r="O4251">
        <v>31.7769130998702</v>
      </c>
      <c r="P4251">
        <v>179.51661631419901</v>
      </c>
    </row>
    <row r="4252" spans="1:17" hidden="1" x14ac:dyDescent="0.3">
      <c r="A4252" t="s">
        <v>8735</v>
      </c>
      <c r="B4252" t="s">
        <v>8736</v>
      </c>
      <c r="C4252" t="str">
        <f>IFERROR(VLOOKUP(Table1[[#This Row],[Ticker]],[1]!Table2[[Symbol]:[Industry]],2,FALSE),"-")</f>
        <v>-</v>
      </c>
      <c r="D4252" t="s">
        <v>669</v>
      </c>
      <c r="E4252">
        <v>14.158833844999901</v>
      </c>
      <c r="F4252">
        <v>14.65</v>
      </c>
      <c r="G4252">
        <v>-71.232305377382502</v>
      </c>
      <c r="H4252">
        <v>-1.0745313493609401</v>
      </c>
      <c r="I4252">
        <v>-38.711044999181198</v>
      </c>
      <c r="J4252">
        <v>-1.96500767926998</v>
      </c>
      <c r="K4252">
        <v>15.3727486590443</v>
      </c>
      <c r="L4252">
        <v>18.5665059877037</v>
      </c>
      <c r="M4252">
        <v>51.124315914794202</v>
      </c>
      <c r="N4252">
        <v>0.49367465483522499</v>
      </c>
      <c r="O4252">
        <v>77.815699658702997</v>
      </c>
      <c r="P4252">
        <v>5.6236481614996503</v>
      </c>
      <c r="Q4252">
        <v>-4.7239805032859003E-2</v>
      </c>
    </row>
    <row r="4253" spans="1:17" hidden="1" x14ac:dyDescent="0.3">
      <c r="A4253" t="s">
        <v>8737</v>
      </c>
      <c r="B4253" t="s">
        <v>8738</v>
      </c>
      <c r="C4253" t="str">
        <f>IFERROR(VLOOKUP(Table1[[#This Row],[Ticker]],[1]!Table2[[Symbol]:[Industry]],2,FALSE),"-")</f>
        <v>-</v>
      </c>
      <c r="D4253" t="s">
        <v>54</v>
      </c>
      <c r="E4253">
        <v>14.104981199999999</v>
      </c>
      <c r="F4253">
        <v>33.08</v>
      </c>
      <c r="G4253">
        <v>-17.0702109453376</v>
      </c>
      <c r="H4253">
        <v>-3.7845307390185798</v>
      </c>
      <c r="I4253">
        <v>-11.693310401293999</v>
      </c>
      <c r="J4253">
        <v>-1.29115323183063</v>
      </c>
      <c r="K4253">
        <v>34.346795152353401</v>
      </c>
      <c r="L4253">
        <v>32.852920881469402</v>
      </c>
      <c r="M4253">
        <v>49.9858452174551</v>
      </c>
      <c r="N4253">
        <v>0.86417887173581798</v>
      </c>
      <c r="O4253">
        <v>32.164449818621499</v>
      </c>
      <c r="P4253">
        <v>62.156862745098003</v>
      </c>
      <c r="Q4253">
        <v>0.103796388955101</v>
      </c>
    </row>
    <row r="4254" spans="1:17" hidden="1" x14ac:dyDescent="0.3">
      <c r="A4254" t="s">
        <v>8739</v>
      </c>
      <c r="B4254" t="s">
        <v>8740</v>
      </c>
      <c r="C4254" t="str">
        <f>IFERROR(VLOOKUP(Table1[[#This Row],[Ticker]],[1]!Table2[[Symbol]:[Industry]],2,FALSE),"-")</f>
        <v>-</v>
      </c>
      <c r="D4254" t="s">
        <v>223</v>
      </c>
      <c r="E4254">
        <v>14.086546500000001</v>
      </c>
      <c r="F4254">
        <v>47.01</v>
      </c>
      <c r="G4254">
        <v>51.021505727667403</v>
      </c>
      <c r="H4254">
        <v>3.4174483353253602</v>
      </c>
      <c r="I4254">
        <v>5.0890835729342596</v>
      </c>
      <c r="J4254">
        <v>2.1616154978110602</v>
      </c>
      <c r="K4254">
        <v>45.387090108886802</v>
      </c>
      <c r="L4254">
        <v>40.254303228975097</v>
      </c>
      <c r="M4254">
        <v>52.704751284638199</v>
      </c>
      <c r="N4254">
        <v>1.6304048713772199</v>
      </c>
      <c r="O4254">
        <v>38.140821101893202</v>
      </c>
      <c r="P4254">
        <v>104.12505427702899</v>
      </c>
      <c r="Q4254">
        <v>9.2741359771467996E-2</v>
      </c>
    </row>
    <row r="4255" spans="1:17" hidden="1" x14ac:dyDescent="0.3">
      <c r="A4255" t="s">
        <v>8741</v>
      </c>
      <c r="B4255" t="s">
        <v>8742</v>
      </c>
      <c r="C4255" t="str">
        <f>IFERROR(VLOOKUP(Table1[[#This Row],[Ticker]],[1]!Table2[[Symbol]:[Industry]],2,FALSE),"-")</f>
        <v>-</v>
      </c>
      <c r="D4255" t="s">
        <v>72</v>
      </c>
      <c r="E4255">
        <v>14.075100000000001</v>
      </c>
      <c r="F4255">
        <v>1.17</v>
      </c>
      <c r="G4255">
        <v>22.092297190917499</v>
      </c>
      <c r="H4255">
        <v>4.6206777687690304</v>
      </c>
      <c r="I4255">
        <v>-4.3676106557469501</v>
      </c>
      <c r="J4255">
        <v>3.1336255292313102</v>
      </c>
      <c r="K4255">
        <v>1.1239510789973299</v>
      </c>
      <c r="L4255">
        <v>1.04422215157128</v>
      </c>
      <c r="M4255">
        <v>63.190542869659197</v>
      </c>
      <c r="N4255">
        <v>0.42606032324041498</v>
      </c>
      <c r="O4255">
        <v>44.4444444444444</v>
      </c>
      <c r="P4255">
        <v>72.058823529411697</v>
      </c>
      <c r="Q4255">
        <v>9.3709689939808993E-2</v>
      </c>
    </row>
    <row r="4256" spans="1:17" hidden="1" x14ac:dyDescent="0.3">
      <c r="A4256" t="s">
        <v>8743</v>
      </c>
      <c r="B4256" t="s">
        <v>8744</v>
      </c>
      <c r="C4256" t="str">
        <f>IFERROR(VLOOKUP(Table1[[#This Row],[Ticker]],[1]!Table2[[Symbol]:[Industry]],2,FALSE),"-")</f>
        <v>-</v>
      </c>
      <c r="D4256" t="s">
        <v>632</v>
      </c>
      <c r="E4256">
        <v>13.962432</v>
      </c>
      <c r="F4256">
        <v>24.04</v>
      </c>
      <c r="G4256">
        <v>30.732087594234901</v>
      </c>
      <c r="H4256">
        <v>15.938052104278</v>
      </c>
      <c r="I4256">
        <v>-4.0701260948190896</v>
      </c>
      <c r="J4256">
        <v>-12.9845578664117</v>
      </c>
      <c r="K4256">
        <v>22.066397111873702</v>
      </c>
      <c r="L4256">
        <v>19.564647191163299</v>
      </c>
      <c r="M4256">
        <v>52.194778673748097</v>
      </c>
      <c r="N4256">
        <v>2.1129597730266401</v>
      </c>
      <c r="O4256">
        <v>16.680532445923401</v>
      </c>
      <c r="P4256">
        <v>129.170638703527</v>
      </c>
    </row>
    <row r="4257" spans="1:17" hidden="1" x14ac:dyDescent="0.3">
      <c r="A4257" t="s">
        <v>8745</v>
      </c>
      <c r="B4257" t="s">
        <v>8746</v>
      </c>
      <c r="C4257" t="str">
        <f>IFERROR(VLOOKUP(Table1[[#This Row],[Ticker]],[1]!Table2[[Symbol]:[Industry]],2,FALSE),"-")</f>
        <v>-</v>
      </c>
      <c r="D4257" t="s">
        <v>632</v>
      </c>
      <c r="E4257">
        <v>13.953295744999901</v>
      </c>
      <c r="F4257">
        <v>26</v>
      </c>
      <c r="M4257">
        <v>50</v>
      </c>
      <c r="N4257">
        <v>1</v>
      </c>
    </row>
    <row r="4258" spans="1:17" hidden="1" x14ac:dyDescent="0.3">
      <c r="A4258" t="s">
        <v>8747</v>
      </c>
      <c r="B4258" t="s">
        <v>8723</v>
      </c>
      <c r="C4258" t="str">
        <f>IFERROR(VLOOKUP(Table1[[#This Row],[Ticker]],[1]!Table2[[Symbol]:[Industry]],2,FALSE),"-")</f>
        <v>-</v>
      </c>
      <c r="D4258" t="s">
        <v>139</v>
      </c>
      <c r="E4258">
        <v>13.932072</v>
      </c>
      <c r="F4258">
        <v>18</v>
      </c>
      <c r="G4258">
        <v>57.644245242865502</v>
      </c>
      <c r="H4258">
        <v>-8.1914779418442301</v>
      </c>
      <c r="I4258">
        <v>-41.130367448324797</v>
      </c>
      <c r="J4258">
        <v>-8.7461660853010699</v>
      </c>
      <c r="K4258">
        <v>20.216250112297299</v>
      </c>
      <c r="L4258">
        <v>15.1543535986112</v>
      </c>
      <c r="M4258">
        <v>4.1790480899800002E-4</v>
      </c>
      <c r="N4258">
        <v>0.92592592592592504</v>
      </c>
      <c r="O4258">
        <v>60.8333333333333</v>
      </c>
      <c r="P4258">
        <v>108.09248554913199</v>
      </c>
    </row>
    <row r="4259" spans="1:17" hidden="1" x14ac:dyDescent="0.3">
      <c r="A4259" t="s">
        <v>8748</v>
      </c>
      <c r="B4259" t="s">
        <v>8749</v>
      </c>
      <c r="C4259" t="str">
        <f>IFERROR(VLOOKUP(Table1[[#This Row],[Ticker]],[1]!Table2[[Symbol]:[Industry]],2,FALSE),"-")</f>
        <v>-</v>
      </c>
      <c r="D4259" t="s">
        <v>473</v>
      </c>
      <c r="E4259">
        <v>13.9307126</v>
      </c>
      <c r="F4259">
        <v>19</v>
      </c>
      <c r="G4259">
        <v>-23.7105033604863</v>
      </c>
      <c r="H4259">
        <v>5.1131170843281497</v>
      </c>
      <c r="I4259">
        <v>-7.1453884335247198</v>
      </c>
      <c r="J4259">
        <v>-1.29115323183063</v>
      </c>
      <c r="K4259">
        <v>18.0831024660936</v>
      </c>
      <c r="L4259">
        <v>17.505802429513601</v>
      </c>
      <c r="M4259">
        <v>99.992826608152697</v>
      </c>
      <c r="N4259">
        <v>1.875</v>
      </c>
      <c r="O4259">
        <v>0</v>
      </c>
      <c r="P4259">
        <v>11.111111111111001</v>
      </c>
    </row>
    <row r="4260" spans="1:17" hidden="1" x14ac:dyDescent="0.3">
      <c r="A4260" t="s">
        <v>8750</v>
      </c>
      <c r="B4260" t="s">
        <v>8751</v>
      </c>
      <c r="C4260" t="str">
        <f>IFERROR(VLOOKUP(Table1[[#This Row],[Ticker]],[1]!Table2[[Symbol]:[Industry]],2,FALSE),"-")</f>
        <v>-</v>
      </c>
      <c r="D4260" t="s">
        <v>528</v>
      </c>
      <c r="E4260">
        <v>13.923</v>
      </c>
      <c r="F4260">
        <v>13.26</v>
      </c>
      <c r="G4260">
        <v>17.477578576198901</v>
      </c>
      <c r="H4260">
        <v>25.5026019670197</v>
      </c>
      <c r="I4260">
        <v>19.899056010919701</v>
      </c>
      <c r="J4260">
        <v>15.0024904566205</v>
      </c>
      <c r="K4260">
        <v>11.3131591852623</v>
      </c>
      <c r="L4260">
        <v>10.357932443967799</v>
      </c>
      <c r="M4260">
        <v>75.653728085190906</v>
      </c>
      <c r="N4260">
        <v>1.6487181085089599</v>
      </c>
      <c r="O4260">
        <v>6.86274509803921</v>
      </c>
      <c r="P4260">
        <v>59.183673469387699</v>
      </c>
      <c r="Q4260">
        <v>6.6840945146183994E-2</v>
      </c>
    </row>
    <row r="4261" spans="1:17" hidden="1" x14ac:dyDescent="0.3">
      <c r="A4261" t="s">
        <v>8752</v>
      </c>
      <c r="B4261" t="s">
        <v>8753</v>
      </c>
      <c r="C4261" t="str">
        <f>IFERROR(VLOOKUP(Table1[[#This Row],[Ticker]],[1]!Table2[[Symbol]:[Industry]],2,FALSE),"-")</f>
        <v>-</v>
      </c>
      <c r="D4261" t="s">
        <v>1603</v>
      </c>
      <c r="E4261">
        <v>13.8804333639999</v>
      </c>
      <c r="F4261">
        <v>13.24</v>
      </c>
      <c r="G4261">
        <v>253.912361184894</v>
      </c>
      <c r="H4261">
        <v>40.114598741413403</v>
      </c>
      <c r="I4261">
        <v>55.961476393085299</v>
      </c>
      <c r="J4261">
        <v>26.139068134868101</v>
      </c>
      <c r="K4261">
        <v>10.022235659182501</v>
      </c>
      <c r="L4261">
        <v>8.26972988513843</v>
      </c>
      <c r="M4261">
        <v>94.826708971014099</v>
      </c>
      <c r="N4261">
        <v>0.75296586976681001</v>
      </c>
      <c r="O4261">
        <v>0</v>
      </c>
      <c r="Q4261">
        <v>0.11782477871144301</v>
      </c>
    </row>
    <row r="4262" spans="1:17" hidden="1" x14ac:dyDescent="0.3">
      <c r="A4262" t="s">
        <v>8754</v>
      </c>
      <c r="B4262" t="s">
        <v>6156</v>
      </c>
      <c r="C4262" t="str">
        <f>IFERROR(VLOOKUP(Table1[[#This Row],[Ticker]],[1]!Table2[[Symbol]:[Industry]],2,FALSE),"-")</f>
        <v>-</v>
      </c>
      <c r="D4262" t="s">
        <v>473</v>
      </c>
      <c r="E4262">
        <v>13.845621599999999</v>
      </c>
      <c r="F4262">
        <v>1.72</v>
      </c>
      <c r="G4262">
        <v>-33.766369282273999</v>
      </c>
      <c r="H4262">
        <v>-27.595969220605198</v>
      </c>
      <c r="I4262">
        <v>-17.145388433524701</v>
      </c>
      <c r="J4262">
        <v>-5.0955010579175903</v>
      </c>
      <c r="K4262">
        <v>1.9888264613248501</v>
      </c>
      <c r="L4262">
        <v>1.8627588104920401</v>
      </c>
      <c r="M4262">
        <v>35.379808824460703</v>
      </c>
      <c r="N4262">
        <v>0.84988047730056504</v>
      </c>
      <c r="O4262">
        <v>54.651162790697597</v>
      </c>
      <c r="P4262">
        <v>21.985815602836801</v>
      </c>
      <c r="Q4262">
        <v>5.6899311193122998E-2</v>
      </c>
    </row>
    <row r="4263" spans="1:17" hidden="1" x14ac:dyDescent="0.3">
      <c r="A4263" t="s">
        <v>8755</v>
      </c>
      <c r="B4263" t="s">
        <v>8756</v>
      </c>
      <c r="C4263" t="str">
        <f>IFERROR(VLOOKUP(Table1[[#This Row],[Ticker]],[1]!Table2[[Symbol]:[Industry]],2,FALSE),"-")</f>
        <v>-</v>
      </c>
      <c r="D4263" t="s">
        <v>632</v>
      </c>
      <c r="E4263">
        <v>13.84228643</v>
      </c>
      <c r="F4263">
        <v>15.82</v>
      </c>
      <c r="G4263">
        <v>17.30703594054</v>
      </c>
      <c r="H4263">
        <v>11.4519005625957</v>
      </c>
      <c r="I4263">
        <v>3.19649190835562</v>
      </c>
      <c r="J4263">
        <v>17.826493826992799</v>
      </c>
      <c r="K4263">
        <v>14.3889093342914</v>
      </c>
      <c r="L4263">
        <v>13.775607118415399</v>
      </c>
      <c r="M4263">
        <v>69.5633218147142</v>
      </c>
      <c r="N4263">
        <v>0.88056092018966803</v>
      </c>
      <c r="O4263">
        <v>39.3805309734513</v>
      </c>
      <c r="Q4263">
        <v>8.2668526454940994E-2</v>
      </c>
    </row>
    <row r="4264" spans="1:17" hidden="1" x14ac:dyDescent="0.3">
      <c r="A4264" t="s">
        <v>8757</v>
      </c>
      <c r="B4264" t="s">
        <v>8758</v>
      </c>
      <c r="C4264" t="str">
        <f>IFERROR(VLOOKUP(Table1[[#This Row],[Ticker]],[1]!Table2[[Symbol]:[Industry]],2,FALSE),"-")</f>
        <v>-</v>
      </c>
      <c r="D4264" t="s">
        <v>368</v>
      </c>
      <c r="E4264">
        <v>13.831936000000001</v>
      </c>
      <c r="F4264">
        <v>2.56</v>
      </c>
      <c r="G4264">
        <v>7.7786538450161196</v>
      </c>
      <c r="H4264">
        <v>27.8349634830547</v>
      </c>
      <c r="I4264">
        <v>-6.0342773224136002</v>
      </c>
      <c r="J4264">
        <v>4.3768629625013302</v>
      </c>
      <c r="K4264">
        <v>2.34165056470902</v>
      </c>
      <c r="L4264">
        <v>2.2830372209912801</v>
      </c>
      <c r="M4264">
        <v>65.915992157968702</v>
      </c>
      <c r="N4264">
        <v>0.99861929227415003</v>
      </c>
      <c r="O4264">
        <v>41.796875</v>
      </c>
      <c r="P4264">
        <v>58.024691358024597</v>
      </c>
    </row>
    <row r="4265" spans="1:17" hidden="1" x14ac:dyDescent="0.3">
      <c r="A4265" t="s">
        <v>8759</v>
      </c>
      <c r="B4265" t="s">
        <v>8760</v>
      </c>
      <c r="C4265" t="str">
        <f>IFERROR(VLOOKUP(Table1[[#This Row],[Ticker]],[1]!Table2[[Symbol]:[Industry]],2,FALSE),"-")</f>
        <v>-</v>
      </c>
      <c r="D4265" t="s">
        <v>743</v>
      </c>
      <c r="E4265">
        <v>13.801773789</v>
      </c>
      <c r="F4265">
        <v>15.9</v>
      </c>
      <c r="G4265">
        <v>14.926616395661</v>
      </c>
      <c r="H4265">
        <v>-0.29510317160204802</v>
      </c>
      <c r="I4265">
        <v>3.2727978052304398</v>
      </c>
      <c r="J4265">
        <v>0.36806821041569099</v>
      </c>
      <c r="K4265">
        <v>15.1693322341502</v>
      </c>
      <c r="L4265">
        <v>13.7772290509635</v>
      </c>
      <c r="M4265">
        <v>59.192142314001003</v>
      </c>
      <c r="N4265">
        <v>0.83778385292214097</v>
      </c>
      <c r="O4265">
        <v>2.8301886792452899</v>
      </c>
      <c r="P4265">
        <v>47.086031452358903</v>
      </c>
      <c r="Q4265">
        <v>3.6626942849021002E-2</v>
      </c>
    </row>
    <row r="4266" spans="1:17" hidden="1" x14ac:dyDescent="0.3">
      <c r="A4266" t="s">
        <v>8761</v>
      </c>
      <c r="B4266" t="s">
        <v>8762</v>
      </c>
      <c r="C4266" t="str">
        <f>IFERROR(VLOOKUP(Table1[[#This Row],[Ticker]],[1]!Table2[[Symbol]:[Industry]],2,FALSE),"-")</f>
        <v>-</v>
      </c>
      <c r="D4266" t="s">
        <v>124</v>
      </c>
      <c r="E4266">
        <v>13.788872958000001</v>
      </c>
      <c r="F4266">
        <v>9.3800000000000008</v>
      </c>
      <c r="G4266">
        <v>35.868626868307302</v>
      </c>
      <c r="H4266">
        <v>1.61252820021681</v>
      </c>
      <c r="I4266">
        <v>-26.249331085854401</v>
      </c>
      <c r="J4266">
        <v>-4.9753637581464201</v>
      </c>
      <c r="K4266">
        <v>9.4665526259857202</v>
      </c>
      <c r="L4266">
        <v>9.2908664192337191</v>
      </c>
      <c r="M4266">
        <v>49.763113731942703</v>
      </c>
      <c r="N4266">
        <v>2.8042113997392701</v>
      </c>
      <c r="O4266">
        <v>52.452025586353898</v>
      </c>
      <c r="P4266">
        <v>80.038387715930895</v>
      </c>
      <c r="Q4266">
        <v>3.6430191129597E-2</v>
      </c>
    </row>
    <row r="4267" spans="1:17" hidden="1" x14ac:dyDescent="0.3">
      <c r="A4267" t="s">
        <v>8763</v>
      </c>
      <c r="B4267" t="s">
        <v>8764</v>
      </c>
      <c r="C4267" t="str">
        <f>IFERROR(VLOOKUP(Table1[[#This Row],[Ticker]],[1]!Table2[[Symbol]:[Industry]],2,FALSE),"-")</f>
        <v>-</v>
      </c>
      <c r="D4267" t="s">
        <v>1374</v>
      </c>
      <c r="E4267">
        <v>13.702680000000001</v>
      </c>
      <c r="F4267">
        <v>2</v>
      </c>
      <c r="G4267">
        <v>-18.744643646023299</v>
      </c>
      <c r="K4267">
        <v>1.8164878752898299</v>
      </c>
      <c r="L4267">
        <v>1.8009664774797101</v>
      </c>
      <c r="M4267">
        <v>73.414657253377001</v>
      </c>
      <c r="N4267">
        <v>1</v>
      </c>
      <c r="O4267">
        <v>5</v>
      </c>
      <c r="P4267">
        <v>25</v>
      </c>
      <c r="Q4267">
        <v>-2.1676028175539999E-2</v>
      </c>
    </row>
    <row r="4268" spans="1:17" hidden="1" x14ac:dyDescent="0.3">
      <c r="A4268" t="s">
        <v>8765</v>
      </c>
      <c r="B4268" t="s">
        <v>8766</v>
      </c>
      <c r="C4268" t="str">
        <f>IFERROR(VLOOKUP(Table1[[#This Row],[Ticker]],[1]!Table2[[Symbol]:[Industry]],2,FALSE),"-")</f>
        <v>-</v>
      </c>
      <c r="D4268" t="s">
        <v>368</v>
      </c>
      <c r="E4268">
        <v>13.675376</v>
      </c>
      <c r="F4268">
        <v>28.6</v>
      </c>
      <c r="G4268">
        <v>-40.396887068676399</v>
      </c>
      <c r="H4268">
        <v>-29.0383518808266</v>
      </c>
      <c r="I4268">
        <v>-42.083660038462902</v>
      </c>
      <c r="J4268">
        <v>-22.190403856310201</v>
      </c>
      <c r="K4268">
        <v>37.931459597251703</v>
      </c>
      <c r="L4268">
        <v>38.841961330350898</v>
      </c>
      <c r="M4268">
        <v>10.6322489748856</v>
      </c>
      <c r="N4268">
        <v>0.81829521829521801</v>
      </c>
      <c r="O4268">
        <v>60.839160839160797</v>
      </c>
      <c r="P4268">
        <v>4</v>
      </c>
      <c r="Q4268">
        <v>-3.9682215645178001E-2</v>
      </c>
    </row>
    <row r="4269" spans="1:17" hidden="1" x14ac:dyDescent="0.3">
      <c r="A4269" t="s">
        <v>8767</v>
      </c>
      <c r="B4269" t="s">
        <v>8768</v>
      </c>
      <c r="C4269" t="str">
        <f>IFERROR(VLOOKUP(Table1[[#This Row],[Ticker]],[1]!Table2[[Symbol]:[Industry]],2,FALSE),"-")</f>
        <v>-</v>
      </c>
      <c r="D4269" t="s">
        <v>283</v>
      </c>
      <c r="E4269">
        <v>13.647679999999999</v>
      </c>
      <c r="F4269">
        <v>32</v>
      </c>
      <c r="G4269">
        <v>-2.87162777300742</v>
      </c>
      <c r="H4269">
        <v>21.263534911626099</v>
      </c>
      <c r="I4269">
        <v>3.6626923745560802</v>
      </c>
      <c r="J4269">
        <v>19.609747669070199</v>
      </c>
      <c r="K4269">
        <v>27.468178168443501</v>
      </c>
      <c r="L4269">
        <v>26.697413957451801</v>
      </c>
      <c r="M4269">
        <v>68.145981913107093</v>
      </c>
      <c r="N4269">
        <v>3.0706758927468099</v>
      </c>
      <c r="O4269">
        <v>11.15625</v>
      </c>
      <c r="P4269">
        <v>43.691064211944301</v>
      </c>
      <c r="Q4269">
        <v>1.9442024152041999E-2</v>
      </c>
    </row>
    <row r="4270" spans="1:17" hidden="1" x14ac:dyDescent="0.3">
      <c r="A4270" t="s">
        <v>8769</v>
      </c>
      <c r="B4270" t="s">
        <v>8770</v>
      </c>
      <c r="C4270" t="str">
        <f>IFERROR(VLOOKUP(Table1[[#This Row],[Ticker]],[1]!Table2[[Symbol]:[Industry]],2,FALSE),"-")</f>
        <v>-</v>
      </c>
      <c r="D4270" t="s">
        <v>602</v>
      </c>
      <c r="E4270">
        <v>13.6427</v>
      </c>
      <c r="F4270">
        <v>11.35</v>
      </c>
      <c r="G4270">
        <v>275.501388100008</v>
      </c>
      <c r="H4270">
        <v>25.907525841331399</v>
      </c>
      <c r="I4270">
        <v>-7.1195486402430701</v>
      </c>
      <c r="J4270">
        <v>0.81122336780373505</v>
      </c>
      <c r="K4270">
        <v>9.51559507482499</v>
      </c>
      <c r="L4270">
        <v>7.9451573100277004</v>
      </c>
      <c r="M4270">
        <v>70.679368785138195</v>
      </c>
      <c r="N4270">
        <v>2.15606029727899</v>
      </c>
      <c r="O4270">
        <v>6.5198237885462502</v>
      </c>
      <c r="P4270">
        <v>336.53846153846098</v>
      </c>
      <c r="Q4270">
        <v>7.9685593540376007E-2</v>
      </c>
    </row>
    <row r="4271" spans="1:17" hidden="1" x14ac:dyDescent="0.3">
      <c r="A4271" t="s">
        <v>8771</v>
      </c>
      <c r="B4271" t="s">
        <v>8772</v>
      </c>
      <c r="C4271" t="str">
        <f>IFERROR(VLOOKUP(Table1[[#This Row],[Ticker]],[1]!Table2[[Symbol]:[Industry]],2,FALSE),"-")</f>
        <v>-</v>
      </c>
      <c r="D4271" t="s">
        <v>848</v>
      </c>
      <c r="E4271">
        <v>13.6305</v>
      </c>
      <c r="F4271">
        <v>30.29</v>
      </c>
      <c r="G4271">
        <v>-31.766376518792399</v>
      </c>
      <c r="H4271">
        <v>7.3263247796247599</v>
      </c>
      <c r="I4271">
        <v>-9.4982182650598403</v>
      </c>
      <c r="J4271">
        <v>4.98954852255532</v>
      </c>
      <c r="K4271">
        <v>28.9925522711175</v>
      </c>
      <c r="L4271">
        <v>29.045689215691102</v>
      </c>
      <c r="M4271">
        <v>75.157182311217994</v>
      </c>
      <c r="N4271">
        <v>3.2942830288913401</v>
      </c>
      <c r="O4271">
        <v>12.413337735226101</v>
      </c>
      <c r="P4271">
        <v>23.683135973866801</v>
      </c>
    </row>
    <row r="4272" spans="1:17" hidden="1" x14ac:dyDescent="0.3">
      <c r="A4272" t="s">
        <v>8773</v>
      </c>
      <c r="B4272" t="s">
        <v>8774</v>
      </c>
      <c r="C4272" t="str">
        <f>IFERROR(VLOOKUP(Table1[[#This Row],[Ticker]],[1]!Table2[[Symbol]:[Industry]],2,FALSE),"-")</f>
        <v>-</v>
      </c>
      <c r="D4272" t="s">
        <v>139</v>
      </c>
      <c r="E4272">
        <v>13.62588</v>
      </c>
      <c r="F4272">
        <v>20.95</v>
      </c>
      <c r="G4272">
        <v>90.207270452949601</v>
      </c>
      <c r="H4272">
        <v>-2.8793222312309399</v>
      </c>
      <c r="I4272">
        <v>64.841428892275601</v>
      </c>
      <c r="J4272">
        <v>-7.8820623227397197</v>
      </c>
      <c r="K4272">
        <v>19.4082253080668</v>
      </c>
      <c r="L4272">
        <v>16.561738072234998</v>
      </c>
      <c r="M4272">
        <v>57.786775072293203</v>
      </c>
      <c r="N4272">
        <v>0.57952755905511799</v>
      </c>
      <c r="O4272">
        <v>12.362768496419999</v>
      </c>
      <c r="P4272">
        <v>169.97422680412299</v>
      </c>
    </row>
    <row r="4273" spans="1:17" hidden="1" x14ac:dyDescent="0.3">
      <c r="A4273" t="s">
        <v>8775</v>
      </c>
      <c r="B4273" t="s">
        <v>8776</v>
      </c>
      <c r="C4273" t="str">
        <f>IFERROR(VLOOKUP(Table1[[#This Row],[Ticker]],[1]!Table2[[Symbol]:[Industry]],2,FALSE),"-")</f>
        <v>-</v>
      </c>
      <c r="D4273" t="s">
        <v>632</v>
      </c>
      <c r="E4273">
        <v>13.567824</v>
      </c>
      <c r="F4273">
        <v>23.49</v>
      </c>
      <c r="G4273">
        <v>-53.910070955000499</v>
      </c>
      <c r="H4273">
        <v>-1.25170768176151</v>
      </c>
      <c r="I4273">
        <v>-13.3774767586363</v>
      </c>
      <c r="J4273">
        <v>-4.3049665428394199</v>
      </c>
      <c r="K4273">
        <v>24.350883063128599</v>
      </c>
      <c r="L4273">
        <v>25.514411043392901</v>
      </c>
      <c r="M4273">
        <v>43.269622142501497</v>
      </c>
      <c r="N4273">
        <v>0.70298051693146801</v>
      </c>
      <c r="O4273">
        <v>48.786717752234999</v>
      </c>
      <c r="P4273">
        <v>23.6315789473684</v>
      </c>
      <c r="Q4273">
        <v>0.12513813738415799</v>
      </c>
    </row>
    <row r="4274" spans="1:17" hidden="1" x14ac:dyDescent="0.3">
      <c r="A4274" t="s">
        <v>8777</v>
      </c>
      <c r="B4274" t="s">
        <v>8778</v>
      </c>
      <c r="C4274" t="str">
        <f>IFERROR(VLOOKUP(Table1[[#This Row],[Ticker]],[1]!Table2[[Symbol]:[Industry]],2,FALSE),"-")</f>
        <v>-</v>
      </c>
      <c r="E4274">
        <v>13.563774</v>
      </c>
      <c r="F4274">
        <v>17.010000000000002</v>
      </c>
      <c r="G4274">
        <v>-29.855754757134399</v>
      </c>
      <c r="H4274">
        <v>-0.73646508837380298</v>
      </c>
      <c r="I4274">
        <v>-12.7009439890802</v>
      </c>
      <c r="J4274">
        <v>-1.29115323183063</v>
      </c>
      <c r="K4274">
        <v>17.009998354308301</v>
      </c>
      <c r="L4274">
        <v>16.9442651027348</v>
      </c>
      <c r="M4274">
        <v>100</v>
      </c>
      <c r="O4274">
        <v>0</v>
      </c>
      <c r="P4274">
        <v>0</v>
      </c>
    </row>
    <row r="4275" spans="1:17" hidden="1" x14ac:dyDescent="0.3">
      <c r="A4275" t="s">
        <v>8779</v>
      </c>
      <c r="B4275" t="s">
        <v>8780</v>
      </c>
      <c r="C4275" t="str">
        <f>IFERROR(VLOOKUP(Table1[[#This Row],[Ticker]],[1]!Table2[[Symbol]:[Industry]],2,FALSE),"-")</f>
        <v>-</v>
      </c>
      <c r="D4275" t="s">
        <v>528</v>
      </c>
      <c r="E4275">
        <v>13.55536</v>
      </c>
      <c r="F4275">
        <v>2.08</v>
      </c>
      <c r="G4275">
        <v>13.5925211049345</v>
      </c>
      <c r="H4275">
        <v>-9.2950236469323695</v>
      </c>
      <c r="I4275">
        <v>16.491602594770601</v>
      </c>
      <c r="J4275">
        <v>-3.2235203815890898</v>
      </c>
      <c r="K4275">
        <v>2.0521224961028501</v>
      </c>
      <c r="L4275">
        <v>1.8532416501365301</v>
      </c>
      <c r="M4275">
        <v>63.167693708299403</v>
      </c>
      <c r="N4275">
        <v>0.479563581202469</v>
      </c>
      <c r="O4275">
        <v>37.019230769230703</v>
      </c>
      <c r="P4275">
        <v>62.5</v>
      </c>
      <c r="Q4275">
        <v>6.3438267269151999E-2</v>
      </c>
    </row>
    <row r="4276" spans="1:17" hidden="1" x14ac:dyDescent="0.3">
      <c r="A4276" t="s">
        <v>8781</v>
      </c>
      <c r="B4276" t="s">
        <v>8782</v>
      </c>
      <c r="C4276" t="str">
        <f>IFERROR(VLOOKUP(Table1[[#This Row],[Ticker]],[1]!Table2[[Symbol]:[Industry]],2,FALSE),"-")</f>
        <v>-</v>
      </c>
      <c r="D4276" t="s">
        <v>971</v>
      </c>
      <c r="E4276">
        <v>13.506740000000001</v>
      </c>
      <c r="F4276">
        <v>26</v>
      </c>
      <c r="G4276">
        <v>-25.855754757134399</v>
      </c>
      <c r="H4276">
        <v>2.79114227358939</v>
      </c>
      <c r="I4276">
        <v>-23.6598480986693</v>
      </c>
      <c r="J4276">
        <v>1.3704437263442599</v>
      </c>
      <c r="K4276">
        <v>26.658700907897199</v>
      </c>
      <c r="L4276">
        <v>26.936996711167598</v>
      </c>
      <c r="M4276">
        <v>46.504507370191597</v>
      </c>
      <c r="N4276">
        <v>0.33573425423449998</v>
      </c>
      <c r="O4276">
        <v>29.230769230769202</v>
      </c>
      <c r="P4276">
        <v>12.3110151187905</v>
      </c>
      <c r="Q4276">
        <v>-7.4363169919988995E-2</v>
      </c>
    </row>
    <row r="4277" spans="1:17" hidden="1" x14ac:dyDescent="0.3">
      <c r="A4277" t="s">
        <v>8783</v>
      </c>
      <c r="B4277" t="s">
        <v>8784</v>
      </c>
      <c r="C4277" t="str">
        <f>IFERROR(VLOOKUP(Table1[[#This Row],[Ticker]],[1]!Table2[[Symbol]:[Industry]],2,FALSE),"-")</f>
        <v>-</v>
      </c>
      <c r="D4277" t="s">
        <v>1374</v>
      </c>
      <c r="E4277">
        <v>13.490495259999999</v>
      </c>
      <c r="F4277">
        <v>13.45</v>
      </c>
      <c r="G4277">
        <v>-4.1548201776951501</v>
      </c>
      <c r="H4277">
        <v>-1.10683545874417</v>
      </c>
      <c r="I4277">
        <v>16.625979087842701</v>
      </c>
      <c r="J4277">
        <v>-5.2197246604020702</v>
      </c>
      <c r="K4277">
        <v>13.0129756845513</v>
      </c>
      <c r="L4277">
        <v>11.833114048333201</v>
      </c>
      <c r="M4277">
        <v>46.657239958279902</v>
      </c>
      <c r="N4277">
        <v>1.12156862745098</v>
      </c>
      <c r="O4277">
        <v>23.420074349442299</v>
      </c>
      <c r="P4277">
        <v>69.182389937106905</v>
      </c>
      <c r="Q4277">
        <v>0.16952289520227101</v>
      </c>
    </row>
    <row r="4278" spans="1:17" hidden="1" x14ac:dyDescent="0.3">
      <c r="A4278" t="s">
        <v>8785</v>
      </c>
      <c r="B4278" t="s">
        <v>8786</v>
      </c>
      <c r="C4278" t="str">
        <f>IFERROR(VLOOKUP(Table1[[#This Row],[Ticker]],[1]!Table2[[Symbol]:[Industry]],2,FALSE),"-")</f>
        <v>-</v>
      </c>
      <c r="D4278" t="s">
        <v>303</v>
      </c>
      <c r="E4278">
        <v>13.43106</v>
      </c>
      <c r="F4278">
        <v>17.98</v>
      </c>
      <c r="G4278">
        <v>38.1816284204357</v>
      </c>
      <c r="H4278">
        <v>-1.4543005384014001</v>
      </c>
      <c r="I4278">
        <v>-3.9290141645188701</v>
      </c>
      <c r="J4278">
        <v>-1.7341211166589701</v>
      </c>
      <c r="K4278">
        <v>18.5403240308333</v>
      </c>
      <c r="L4278">
        <v>17.5028862636117</v>
      </c>
      <c r="M4278">
        <v>50.373113506231697</v>
      </c>
      <c r="N4278">
        <v>1.0434213462253601</v>
      </c>
      <c r="O4278">
        <v>27.308120133481601</v>
      </c>
      <c r="P4278">
        <v>83.656792645556706</v>
      </c>
      <c r="Q4278">
        <v>0.114759593785225</v>
      </c>
    </row>
    <row r="4279" spans="1:17" hidden="1" x14ac:dyDescent="0.3">
      <c r="A4279" t="s">
        <v>8787</v>
      </c>
      <c r="B4279" t="s">
        <v>8788</v>
      </c>
      <c r="C4279" t="str">
        <f>IFERROR(VLOOKUP(Table1[[#This Row],[Ticker]],[1]!Table2[[Symbol]:[Industry]],2,FALSE),"-")</f>
        <v>-</v>
      </c>
      <c r="D4279" t="s">
        <v>54</v>
      </c>
      <c r="E4279">
        <v>13.354402500000001</v>
      </c>
      <c r="F4279">
        <v>5.35</v>
      </c>
      <c r="G4279">
        <v>3.8942452428655798</v>
      </c>
      <c r="H4279">
        <v>3.14703005725725</v>
      </c>
      <c r="I4279">
        <v>-19.4953690761883</v>
      </c>
      <c r="J4279">
        <v>5.9232756258847798</v>
      </c>
      <c r="K4279">
        <v>4.8934704995366696</v>
      </c>
      <c r="L4279">
        <v>4.8801631572188304</v>
      </c>
      <c r="M4279">
        <v>70.757021305851595</v>
      </c>
      <c r="N4279">
        <v>0.38461538461538403</v>
      </c>
      <c r="O4279">
        <v>29.906542056074699</v>
      </c>
      <c r="P4279">
        <v>54.624277456647398</v>
      </c>
      <c r="Q4279">
        <v>5.5187992752947002E-2</v>
      </c>
    </row>
    <row r="4280" spans="1:17" hidden="1" x14ac:dyDescent="0.3">
      <c r="A4280" t="s">
        <v>8789</v>
      </c>
      <c r="B4280" t="s">
        <v>8790</v>
      </c>
      <c r="C4280" t="str">
        <f>IFERROR(VLOOKUP(Table1[[#This Row],[Ticker]],[1]!Table2[[Symbol]:[Industry]],2,FALSE),"-")</f>
        <v>-</v>
      </c>
      <c r="D4280" t="s">
        <v>262</v>
      </c>
      <c r="E4280">
        <v>13.342000000000001</v>
      </c>
      <c r="F4280">
        <v>19.059999999999999</v>
      </c>
      <c r="G4280">
        <v>2.6894469118502702</v>
      </c>
      <c r="H4280">
        <v>10.380980749710499</v>
      </c>
      <c r="I4280">
        <v>-7.6292791599733398</v>
      </c>
      <c r="J4280">
        <v>-6.1715827096246798</v>
      </c>
      <c r="K4280">
        <v>18.0386987876456</v>
      </c>
      <c r="L4280">
        <v>16.620634602175599</v>
      </c>
      <c r="M4280">
        <v>49.227378891446598</v>
      </c>
      <c r="N4280">
        <v>4.75841657759082</v>
      </c>
      <c r="O4280">
        <v>25.9706190975865</v>
      </c>
      <c r="P4280">
        <v>55.464926590538298</v>
      </c>
      <c r="Q4280">
        <v>5.3952235846047997E-2</v>
      </c>
    </row>
    <row r="4281" spans="1:17" hidden="1" x14ac:dyDescent="0.3">
      <c r="A4281" t="s">
        <v>8791</v>
      </c>
      <c r="B4281" t="s">
        <v>8792</v>
      </c>
      <c r="C4281" t="str">
        <f>IFERROR(VLOOKUP(Table1[[#This Row],[Ticker]],[1]!Table2[[Symbol]:[Industry]],2,FALSE),"-")</f>
        <v>-</v>
      </c>
      <c r="D4281" t="s">
        <v>412</v>
      </c>
      <c r="E4281">
        <v>13.32851</v>
      </c>
      <c r="F4281">
        <v>6.52</v>
      </c>
      <c r="G4281">
        <v>13.756580044627601</v>
      </c>
      <c r="H4281">
        <v>3.4955098332562899</v>
      </c>
      <c r="I4281">
        <v>-30.7913962503868</v>
      </c>
      <c r="J4281">
        <v>-6.1552447912011603</v>
      </c>
      <c r="K4281">
        <v>6.6777254070732202</v>
      </c>
      <c r="L4281">
        <v>7.0820063372343398</v>
      </c>
      <c r="M4281">
        <v>41.700700542112202</v>
      </c>
      <c r="N4281">
        <v>1.0357834712120799</v>
      </c>
      <c r="O4281">
        <v>66.104294478527606</v>
      </c>
      <c r="P4281">
        <v>49.199084668192199</v>
      </c>
      <c r="Q4281">
        <v>7.6152306254086005E-2</v>
      </c>
    </row>
    <row r="4282" spans="1:17" hidden="1" x14ac:dyDescent="0.3">
      <c r="A4282" t="s">
        <v>8793</v>
      </c>
      <c r="B4282" t="s">
        <v>8794</v>
      </c>
      <c r="C4282" t="str">
        <f>IFERROR(VLOOKUP(Table1[[#This Row],[Ticker]],[1]!Table2[[Symbol]:[Industry]],2,FALSE),"-")</f>
        <v>-</v>
      </c>
      <c r="D4282" t="s">
        <v>933</v>
      </c>
      <c r="E4282">
        <v>13.2631552</v>
      </c>
      <c r="F4282">
        <v>24.32</v>
      </c>
      <c r="G4282">
        <v>58.671377025811303</v>
      </c>
      <c r="H4282">
        <v>3.3159295084334</v>
      </c>
      <c r="I4282">
        <v>-10.2146397328645</v>
      </c>
      <c r="J4282">
        <v>13.731471202558501</v>
      </c>
      <c r="K4282">
        <v>24.234242598848802</v>
      </c>
      <c r="L4282">
        <v>21.981215939786502</v>
      </c>
      <c r="M4282">
        <v>52.6864592762252</v>
      </c>
      <c r="N4282">
        <v>0.28766375019171497</v>
      </c>
      <c r="O4282">
        <v>69.325657894736807</v>
      </c>
      <c r="P4282">
        <v>91.496062992125999</v>
      </c>
      <c r="Q4282">
        <v>7.3635143314646004E-2</v>
      </c>
    </row>
    <row r="4283" spans="1:17" hidden="1" x14ac:dyDescent="0.3">
      <c r="A4283" t="s">
        <v>8795</v>
      </c>
      <c r="B4283" t="s">
        <v>8796</v>
      </c>
      <c r="C4283" t="str">
        <f>IFERROR(VLOOKUP(Table1[[#This Row],[Ticker]],[1]!Table2[[Symbol]:[Industry]],2,FALSE),"-")</f>
        <v>-</v>
      </c>
      <c r="D4283" t="s">
        <v>632</v>
      </c>
      <c r="E4283">
        <v>13.2531552</v>
      </c>
      <c r="F4283">
        <v>27</v>
      </c>
      <c r="G4283">
        <v>-22.670363728948601</v>
      </c>
      <c r="H4283">
        <v>0.98011635793738106</v>
      </c>
      <c r="I4283">
        <v>-7.8465750570414396</v>
      </c>
      <c r="J4283">
        <v>2.4718870066194398</v>
      </c>
      <c r="K4283">
        <v>26.673454770787</v>
      </c>
      <c r="L4283">
        <v>25.380066991917499</v>
      </c>
      <c r="M4283">
        <v>44.741889599209102</v>
      </c>
      <c r="N4283">
        <v>0.79756874174847703</v>
      </c>
      <c r="O4283">
        <v>40.370370370370303</v>
      </c>
      <c r="P4283">
        <v>39.175257731958702</v>
      </c>
      <c r="Q4283">
        <v>8.1633229144871006E-2</v>
      </c>
    </row>
    <row r="4284" spans="1:17" hidden="1" x14ac:dyDescent="0.3">
      <c r="A4284" t="s">
        <v>8797</v>
      </c>
      <c r="B4284" t="s">
        <v>8798</v>
      </c>
      <c r="C4284" t="str">
        <f>IFERROR(VLOOKUP(Table1[[#This Row],[Ticker]],[1]!Table2[[Symbol]:[Industry]],2,FALSE),"-")</f>
        <v>-</v>
      </c>
      <c r="D4284" t="s">
        <v>359</v>
      </c>
      <c r="E4284">
        <v>13.252549999999999</v>
      </c>
      <c r="F4284">
        <v>221.8</v>
      </c>
      <c r="G4284">
        <v>2.2466871725856601</v>
      </c>
      <c r="H4284">
        <v>6.1036119829171396</v>
      </c>
      <c r="I4284">
        <v>8.5012418032694494</v>
      </c>
      <c r="J4284">
        <v>-1.29115323183063</v>
      </c>
      <c r="K4284">
        <v>224.22448496000399</v>
      </c>
      <c r="L4284">
        <v>206.28463126408201</v>
      </c>
      <c r="M4284">
        <v>60.287398283434598</v>
      </c>
      <c r="N4284">
        <v>0.39346475830407701</v>
      </c>
      <c r="O4284">
        <v>20.716862037871898</v>
      </c>
      <c r="P4284">
        <v>50.372881355932201</v>
      </c>
    </row>
    <row r="4285" spans="1:17" hidden="1" x14ac:dyDescent="0.3">
      <c r="A4285" t="s">
        <v>8799</v>
      </c>
      <c r="B4285" t="s">
        <v>8800</v>
      </c>
      <c r="C4285" t="str">
        <f>IFERROR(VLOOKUP(Table1[[#This Row],[Ticker]],[1]!Table2[[Symbol]:[Industry]],2,FALSE),"-")</f>
        <v>-</v>
      </c>
      <c r="D4285" t="s">
        <v>528</v>
      </c>
      <c r="E4285">
        <v>13.25</v>
      </c>
      <c r="F4285">
        <v>26.5</v>
      </c>
      <c r="G4285">
        <v>73.209379342482407</v>
      </c>
      <c r="H4285">
        <v>-7.68090953281824</v>
      </c>
      <c r="I4285">
        <v>123.69513094401501</v>
      </c>
      <c r="J4285">
        <v>-7.7483958147276599</v>
      </c>
      <c r="K4285">
        <v>25.442635656503398</v>
      </c>
      <c r="L4285">
        <v>18.468585574887101</v>
      </c>
      <c r="M4285">
        <v>34.775433479684096</v>
      </c>
      <c r="N4285">
        <v>0.67886739406921404</v>
      </c>
      <c r="O4285">
        <v>15.2452830188679</v>
      </c>
      <c r="P4285">
        <v>245.052083333333</v>
      </c>
      <c r="Q4285">
        <v>0.16167603941372199</v>
      </c>
    </row>
    <row r="4286" spans="1:17" hidden="1" x14ac:dyDescent="0.3">
      <c r="A4286" t="s">
        <v>8801</v>
      </c>
      <c r="B4286" t="s">
        <v>8802</v>
      </c>
      <c r="C4286" t="str">
        <f>IFERROR(VLOOKUP(Table1[[#This Row],[Ticker]],[1]!Table2[[Symbol]:[Industry]],2,FALSE),"-")</f>
        <v>-</v>
      </c>
      <c r="D4286" t="s">
        <v>632</v>
      </c>
      <c r="E4286">
        <v>13.230159840000001</v>
      </c>
      <c r="F4286">
        <v>0.72</v>
      </c>
      <c r="G4286">
        <v>-97.128482029861601</v>
      </c>
      <c r="H4286">
        <v>-21.615585967494599</v>
      </c>
      <c r="I4286">
        <v>-61.272372560508799</v>
      </c>
      <c r="J4286">
        <v>-1.29115323183063</v>
      </c>
      <c r="K4286">
        <v>1.0038666255189901</v>
      </c>
      <c r="L4286">
        <v>1.5929970545580501</v>
      </c>
      <c r="M4286">
        <v>0.93205904245212401</v>
      </c>
      <c r="N4286">
        <v>0.35546590956311902</v>
      </c>
      <c r="O4286">
        <v>219.444444444444</v>
      </c>
      <c r="P4286">
        <v>10.769230769230701</v>
      </c>
      <c r="Q4286">
        <v>-9.2302040060722998E-2</v>
      </c>
    </row>
    <row r="4287" spans="1:17" hidden="1" x14ac:dyDescent="0.3">
      <c r="A4287" t="s">
        <v>8803</v>
      </c>
      <c r="B4287" t="s">
        <v>8804</v>
      </c>
      <c r="C4287" t="str">
        <f>IFERROR(VLOOKUP(Table1[[#This Row],[Ticker]],[1]!Table2[[Symbol]:[Industry]],2,FALSE),"-")</f>
        <v>-</v>
      </c>
      <c r="D4287" t="s">
        <v>5322</v>
      </c>
      <c r="E4287">
        <v>13.21114725</v>
      </c>
      <c r="F4287">
        <v>28.91</v>
      </c>
      <c r="G4287">
        <v>-44.226125127504702</v>
      </c>
      <c r="H4287">
        <v>-0.66903420502923205</v>
      </c>
      <c r="I4287">
        <v>-12.7009439890802</v>
      </c>
      <c r="J4287">
        <v>-3.9796778219945699</v>
      </c>
      <c r="K4287">
        <v>29.032691952364001</v>
      </c>
      <c r="L4287">
        <v>30.733327863159499</v>
      </c>
      <c r="M4287">
        <v>50.264319789439298</v>
      </c>
      <c r="N4287">
        <v>1.95320358005398</v>
      </c>
      <c r="O4287">
        <v>33.794534763057698</v>
      </c>
      <c r="P4287">
        <v>28.203991130820299</v>
      </c>
      <c r="Q4287">
        <v>-9.1388612551E-4</v>
      </c>
    </row>
    <row r="4288" spans="1:17" hidden="1" x14ac:dyDescent="0.3">
      <c r="A4288" t="s">
        <v>8805</v>
      </c>
      <c r="B4288" t="s">
        <v>8806</v>
      </c>
      <c r="C4288" t="str">
        <f>IFERROR(VLOOKUP(Table1[[#This Row],[Ticker]],[1]!Table2[[Symbol]:[Industry]],2,FALSE),"-")</f>
        <v>-</v>
      </c>
      <c r="D4288" t="s">
        <v>127</v>
      </c>
      <c r="E4288">
        <v>13.182</v>
      </c>
      <c r="F4288">
        <v>4</v>
      </c>
      <c r="G4288">
        <v>94.863346366461002</v>
      </c>
      <c r="H4288">
        <v>10.1627174729341</v>
      </c>
      <c r="I4288">
        <v>64.290206453397602</v>
      </c>
      <c r="J4288">
        <v>3.0678211271437301</v>
      </c>
      <c r="K4288">
        <v>3.7821849145164901</v>
      </c>
      <c r="L4288">
        <v>3.0890652355952</v>
      </c>
      <c r="M4288">
        <v>58.633037928609603</v>
      </c>
      <c r="N4288">
        <v>0.76292156208272299</v>
      </c>
      <c r="O4288">
        <v>24.75</v>
      </c>
      <c r="P4288">
        <v>128.57142857142799</v>
      </c>
      <c r="Q4288">
        <v>-3.0480257233712001E-2</v>
      </c>
    </row>
    <row r="4289" spans="1:17" hidden="1" x14ac:dyDescent="0.3">
      <c r="A4289" t="s">
        <v>8807</v>
      </c>
      <c r="B4289" t="s">
        <v>8808</v>
      </c>
      <c r="C4289" t="str">
        <f>IFERROR(VLOOKUP(Table1[[#This Row],[Ticker]],[1]!Table2[[Symbol]:[Industry]],2,FALSE),"-")</f>
        <v>-</v>
      </c>
      <c r="D4289" t="s">
        <v>528</v>
      </c>
      <c r="E4289">
        <v>13.170878</v>
      </c>
      <c r="F4289">
        <v>43.9</v>
      </c>
      <c r="G4289">
        <v>7.3317452428655798</v>
      </c>
      <c r="H4289">
        <v>-12.6483770002857</v>
      </c>
      <c r="I4289">
        <v>-26.453399784757998</v>
      </c>
      <c r="J4289">
        <v>-3.5133754540528601</v>
      </c>
      <c r="K4289">
        <v>51.0061011694835</v>
      </c>
      <c r="L4289">
        <v>51.165712905878998</v>
      </c>
      <c r="M4289">
        <v>33.4774774461102</v>
      </c>
      <c r="N4289">
        <v>0.77977176885870902</v>
      </c>
      <c r="O4289">
        <v>43.507972665148003</v>
      </c>
      <c r="P4289">
        <v>41.612903225806399</v>
      </c>
    </row>
    <row r="4290" spans="1:17" hidden="1" x14ac:dyDescent="0.3">
      <c r="A4290" t="s">
        <v>8809</v>
      </c>
      <c r="B4290" t="s">
        <v>8810</v>
      </c>
      <c r="C4290" t="str">
        <f>IFERROR(VLOOKUP(Table1[[#This Row],[Ticker]],[1]!Table2[[Symbol]:[Industry]],2,FALSE),"-")</f>
        <v>-</v>
      </c>
      <c r="D4290" t="s">
        <v>21</v>
      </c>
      <c r="E4290">
        <v>13.16746</v>
      </c>
      <c r="F4290">
        <v>26.23</v>
      </c>
      <c r="G4290">
        <v>49.188613843548097</v>
      </c>
      <c r="H4290">
        <v>1.3655201198784299</v>
      </c>
      <c r="I4290">
        <v>36.757745469609098</v>
      </c>
      <c r="J4290">
        <v>0.65210366673135201</v>
      </c>
      <c r="K4290">
        <v>24.731880764045101</v>
      </c>
      <c r="L4290">
        <v>20.461116250781</v>
      </c>
      <c r="M4290">
        <v>54.505307824571801</v>
      </c>
      <c r="N4290">
        <v>0.50793528086630302</v>
      </c>
      <c r="O4290">
        <v>26.420129622569501</v>
      </c>
      <c r="P4290">
        <v>88.976945244956696</v>
      </c>
      <c r="Q4290">
        <v>4.1203490014934001E-2</v>
      </c>
    </row>
    <row r="4291" spans="1:17" hidden="1" x14ac:dyDescent="0.3">
      <c r="A4291" t="s">
        <v>8811</v>
      </c>
      <c r="B4291" t="s">
        <v>8812</v>
      </c>
      <c r="C4291" t="str">
        <f>IFERROR(VLOOKUP(Table1[[#This Row],[Ticker]],[1]!Table2[[Symbol]:[Industry]],2,FALSE),"-")</f>
        <v>-</v>
      </c>
      <c r="D4291" t="s">
        <v>412</v>
      </c>
      <c r="E4291">
        <v>13.164854699999999</v>
      </c>
      <c r="F4291">
        <v>17.53</v>
      </c>
      <c r="G4291">
        <v>2.64613488761238</v>
      </c>
      <c r="H4291">
        <v>25.6333979253248</v>
      </c>
      <c r="I4291">
        <v>35.231545462396497</v>
      </c>
      <c r="J4291">
        <v>-1.4534908941683</v>
      </c>
      <c r="K4291">
        <v>15.1455738338163</v>
      </c>
      <c r="L4291">
        <v>13.1403784081495</v>
      </c>
      <c r="M4291">
        <v>55.567867349168097</v>
      </c>
      <c r="N4291">
        <v>0.13836176512054099</v>
      </c>
      <c r="O4291">
        <v>10.667427267541299</v>
      </c>
      <c r="P4291">
        <v>107.947805456702</v>
      </c>
      <c r="Q4291">
        <v>0.11099026676872301</v>
      </c>
    </row>
    <row r="4292" spans="1:17" hidden="1" x14ac:dyDescent="0.3">
      <c r="A4292" t="s">
        <v>8813</v>
      </c>
      <c r="B4292" t="s">
        <v>8814</v>
      </c>
      <c r="C4292" t="str">
        <f>IFERROR(VLOOKUP(Table1[[#This Row],[Ticker]],[1]!Table2[[Symbol]:[Industry]],2,FALSE),"-")</f>
        <v>-</v>
      </c>
      <c r="E4292">
        <v>13.158152100000001</v>
      </c>
      <c r="F4292">
        <v>35.17</v>
      </c>
      <c r="G4292">
        <v>-8.5798926881688793</v>
      </c>
      <c r="H4292">
        <v>-10.478965752031799</v>
      </c>
      <c r="I4292">
        <v>-2.5882326553294899</v>
      </c>
      <c r="J4292">
        <v>-7.6272413861006001</v>
      </c>
      <c r="K4292">
        <v>34.207596643520198</v>
      </c>
      <c r="L4292">
        <v>32.408946782478097</v>
      </c>
      <c r="M4292">
        <v>55.586851029239099</v>
      </c>
      <c r="N4292">
        <v>0.41816961288878901</v>
      </c>
      <c r="O4292">
        <v>35.825988058003901</v>
      </c>
      <c r="P4292">
        <v>45.450785773366398</v>
      </c>
      <c r="Q4292">
        <v>-2.0545533014122E-2</v>
      </c>
    </row>
    <row r="4293" spans="1:17" hidden="1" x14ac:dyDescent="0.3">
      <c r="A4293" t="s">
        <v>8815</v>
      </c>
      <c r="B4293" t="s">
        <v>8816</v>
      </c>
      <c r="C4293" t="str">
        <f>IFERROR(VLOOKUP(Table1[[#This Row],[Ticker]],[1]!Table2[[Symbol]:[Industry]],2,FALSE),"-")</f>
        <v>-</v>
      </c>
      <c r="E4293">
        <v>13.151579999999999</v>
      </c>
      <c r="F4293">
        <v>12.97</v>
      </c>
      <c r="G4293">
        <v>241.57281667143701</v>
      </c>
      <c r="H4293">
        <v>0.74501639310767598</v>
      </c>
      <c r="I4293">
        <v>35.358416741513302</v>
      </c>
      <c r="J4293">
        <v>5.5546006676494297</v>
      </c>
      <c r="K4293">
        <v>11.271525172631801</v>
      </c>
      <c r="L4293">
        <v>9.3002699811597704</v>
      </c>
      <c r="M4293">
        <v>80.410663632810298</v>
      </c>
      <c r="N4293">
        <v>1.9910195585472299</v>
      </c>
      <c r="O4293">
        <v>7.4016962220508598</v>
      </c>
      <c r="P4293">
        <v>291.842900302114</v>
      </c>
      <c r="Q4293">
        <v>3.2698993882499999E-2</v>
      </c>
    </row>
    <row r="4294" spans="1:17" hidden="1" x14ac:dyDescent="0.3">
      <c r="A4294" t="s">
        <v>8817</v>
      </c>
      <c r="B4294" t="s">
        <v>8818</v>
      </c>
      <c r="C4294" t="str">
        <f>IFERROR(VLOOKUP(Table1[[#This Row],[Ticker]],[1]!Table2[[Symbol]:[Industry]],2,FALSE),"-")</f>
        <v>-</v>
      </c>
      <c r="D4294" t="s">
        <v>743</v>
      </c>
      <c r="E4294">
        <v>13.10207943</v>
      </c>
      <c r="F4294">
        <v>122.95</v>
      </c>
      <c r="G4294">
        <v>16.113614826149401</v>
      </c>
      <c r="H4294">
        <v>1.7058010687951599</v>
      </c>
      <c r="I4294">
        <v>8.7791469110284197</v>
      </c>
      <c r="J4294">
        <v>0.60093963770583403</v>
      </c>
      <c r="K4294">
        <v>117.57135731787599</v>
      </c>
      <c r="L4294">
        <v>105.851468942314</v>
      </c>
      <c r="M4294">
        <v>34.201172078942697</v>
      </c>
      <c r="N4294">
        <v>0.65782581007125895</v>
      </c>
      <c r="O4294">
        <v>0.91907279381861995</v>
      </c>
      <c r="P4294">
        <v>48.976129892160401</v>
      </c>
    </row>
    <row r="4295" spans="1:17" hidden="1" x14ac:dyDescent="0.3">
      <c r="A4295" t="s">
        <v>8819</v>
      </c>
      <c r="B4295" t="s">
        <v>8820</v>
      </c>
      <c r="C4295" t="str">
        <f>IFERROR(VLOOKUP(Table1[[#This Row],[Ticker]],[1]!Table2[[Symbol]:[Industry]],2,FALSE),"-")</f>
        <v>-</v>
      </c>
      <c r="D4295" t="s">
        <v>412</v>
      </c>
      <c r="E4295">
        <v>13.085000000000001</v>
      </c>
      <c r="F4295">
        <v>26.17</v>
      </c>
      <c r="G4295">
        <v>0.99424524286560201</v>
      </c>
      <c r="H4295">
        <v>-25.694306572353501</v>
      </c>
      <c r="I4295">
        <v>-24.970471310568598</v>
      </c>
      <c r="J4295">
        <v>-6.5431049706524904</v>
      </c>
      <c r="K4295">
        <v>31.9048192774904</v>
      </c>
      <c r="L4295">
        <v>29.190699417978198</v>
      </c>
      <c r="M4295">
        <v>4.6726467071756002</v>
      </c>
      <c r="N4295">
        <v>0.72374568352630497</v>
      </c>
      <c r="O4295">
        <v>44.8987390141383</v>
      </c>
      <c r="P4295">
        <v>44.986149584487499</v>
      </c>
      <c r="Q4295">
        <v>9.6800318792465007E-2</v>
      </c>
    </row>
    <row r="4296" spans="1:17" hidden="1" x14ac:dyDescent="0.3">
      <c r="A4296" t="s">
        <v>8821</v>
      </c>
      <c r="B4296" t="s">
        <v>8822</v>
      </c>
      <c r="C4296" t="str">
        <f>IFERROR(VLOOKUP(Table1[[#This Row],[Ticker]],[1]!Table2[[Symbol]:[Industry]],2,FALSE),"-")</f>
        <v>-</v>
      </c>
      <c r="D4296" t="s">
        <v>121</v>
      </c>
      <c r="E4296">
        <v>13.060374884345199</v>
      </c>
      <c r="F4296">
        <v>99.6</v>
      </c>
      <c r="G4296">
        <v>-5.5931859894901201</v>
      </c>
      <c r="H4296">
        <v>-1.87035303188851</v>
      </c>
      <c r="I4296">
        <v>-12.2495918825592</v>
      </c>
      <c r="J4296">
        <v>1.0670674632677399</v>
      </c>
      <c r="K4296">
        <v>88.622837348358701</v>
      </c>
      <c r="L4296">
        <v>75.642478964540601</v>
      </c>
      <c r="M4296">
        <v>75.835066412166697</v>
      </c>
      <c r="N4296">
        <v>1</v>
      </c>
      <c r="Q4296">
        <v>-4.6725400847372998E-2</v>
      </c>
    </row>
    <row r="4297" spans="1:17" hidden="1" x14ac:dyDescent="0.3">
      <c r="A4297" t="s">
        <v>8823</v>
      </c>
      <c r="B4297" t="s">
        <v>8824</v>
      </c>
      <c r="C4297" t="str">
        <f>IFERROR(VLOOKUP(Table1[[#This Row],[Ticker]],[1]!Table2[[Symbol]:[Industry]],2,FALSE),"-")</f>
        <v>-</v>
      </c>
      <c r="D4297" t="s">
        <v>51</v>
      </c>
      <c r="E4297">
        <v>13.0010751</v>
      </c>
      <c r="F4297">
        <v>51.61</v>
      </c>
      <c r="G4297">
        <v>-0.50738382981611296</v>
      </c>
      <c r="H4297">
        <v>-27.9284421657376</v>
      </c>
      <c r="I4297">
        <v>19.938480323435702</v>
      </c>
      <c r="J4297">
        <v>-8.7734033683680401</v>
      </c>
      <c r="K4297">
        <v>57.233330903104203</v>
      </c>
      <c r="L4297">
        <v>48.191260180824997</v>
      </c>
      <c r="M4297">
        <v>18.485789528574902</v>
      </c>
      <c r="N4297">
        <v>0.19949127674160799</v>
      </c>
      <c r="O4297">
        <v>63.534198798682397</v>
      </c>
      <c r="P4297">
        <v>46.619318181818102</v>
      </c>
      <c r="Q4297">
        <v>9.2686908733858001E-2</v>
      </c>
    </row>
    <row r="4298" spans="1:17" hidden="1" x14ac:dyDescent="0.3">
      <c r="A4298" t="s">
        <v>8825</v>
      </c>
      <c r="B4298" t="s">
        <v>8826</v>
      </c>
      <c r="C4298" t="str">
        <f>IFERROR(VLOOKUP(Table1[[#This Row],[Ticker]],[1]!Table2[[Symbol]:[Industry]],2,FALSE),"-")</f>
        <v>-</v>
      </c>
      <c r="D4298" t="s">
        <v>368</v>
      </c>
      <c r="E4298">
        <v>12.9756801</v>
      </c>
      <c r="F4298">
        <v>23.97</v>
      </c>
      <c r="G4298">
        <v>-25.909527523829901</v>
      </c>
      <c r="H4298">
        <v>-11.2293702414731</v>
      </c>
      <c r="I4298">
        <v>-8.4835526847324498</v>
      </c>
      <c r="J4298">
        <v>-7.2911532318306396</v>
      </c>
      <c r="K4298">
        <v>25.8128200563138</v>
      </c>
      <c r="L4298">
        <v>26.7317259811493</v>
      </c>
      <c r="M4298">
        <v>33.464684434825301</v>
      </c>
      <c r="N4298">
        <v>0.71880122501439703</v>
      </c>
      <c r="O4298">
        <v>55.611180642469698</v>
      </c>
      <c r="P4298">
        <v>25.497382198952799</v>
      </c>
    </row>
    <row r="4299" spans="1:17" hidden="1" x14ac:dyDescent="0.3">
      <c r="A4299" t="s">
        <v>8827</v>
      </c>
      <c r="B4299" t="s">
        <v>8828</v>
      </c>
      <c r="C4299" t="str">
        <f>IFERROR(VLOOKUP(Table1[[#This Row],[Ticker]],[1]!Table2[[Symbol]:[Industry]],2,FALSE),"-")</f>
        <v>-</v>
      </c>
      <c r="D4299" t="s">
        <v>528</v>
      </c>
      <c r="E4299">
        <v>12.951320000000001</v>
      </c>
      <c r="F4299">
        <v>66.400000000000006</v>
      </c>
      <c r="G4299">
        <v>39.1439907251766</v>
      </c>
      <c r="H4299">
        <v>20.547447788966601</v>
      </c>
      <c r="I4299">
        <v>88.267579013341006</v>
      </c>
      <c r="J4299">
        <v>23.326043470171701</v>
      </c>
      <c r="K4299">
        <v>53.199601484690099</v>
      </c>
      <c r="L4299">
        <v>45.693863667059397</v>
      </c>
      <c r="M4299">
        <v>84.038780773910304</v>
      </c>
      <c r="N4299">
        <v>0.71279059994284599</v>
      </c>
      <c r="O4299">
        <v>0.15060240963855601</v>
      </c>
      <c r="P4299">
        <v>132.98245614035</v>
      </c>
      <c r="Q4299">
        <v>0.14359248981766601</v>
      </c>
    </row>
    <row r="4300" spans="1:17" hidden="1" x14ac:dyDescent="0.3">
      <c r="A4300" t="s">
        <v>8829</v>
      </c>
      <c r="B4300" t="s">
        <v>8830</v>
      </c>
      <c r="C4300" t="str">
        <f>IFERROR(VLOOKUP(Table1[[#This Row],[Ticker]],[1]!Table2[[Symbol]:[Industry]],2,FALSE),"-")</f>
        <v>-</v>
      </c>
      <c r="D4300" t="s">
        <v>4604</v>
      </c>
      <c r="E4300">
        <v>12.950485523999999</v>
      </c>
      <c r="F4300">
        <v>24.84</v>
      </c>
      <c r="G4300">
        <v>-9.7977557237849702</v>
      </c>
      <c r="H4300">
        <v>-1.44568494652982</v>
      </c>
      <c r="I4300">
        <v>-24.207890907498498</v>
      </c>
      <c r="J4300">
        <v>-8.6333954722203898E-2</v>
      </c>
      <c r="K4300">
        <v>22.025768244500401</v>
      </c>
      <c r="L4300">
        <v>23.4337985789893</v>
      </c>
      <c r="M4300">
        <v>73.394585073756105</v>
      </c>
      <c r="N4300">
        <v>2.6334801762114499</v>
      </c>
      <c r="O4300">
        <v>22.1819645732689</v>
      </c>
      <c r="P4300">
        <v>51.6483516483516</v>
      </c>
    </row>
    <row r="4301" spans="1:17" hidden="1" x14ac:dyDescent="0.3">
      <c r="A4301" t="s">
        <v>8831</v>
      </c>
      <c r="B4301" t="s">
        <v>8832</v>
      </c>
      <c r="C4301" t="str">
        <f>IFERROR(VLOOKUP(Table1[[#This Row],[Ticker]],[1]!Table2[[Symbol]:[Industry]],2,FALSE),"-")</f>
        <v>-</v>
      </c>
      <c r="D4301" t="s">
        <v>632</v>
      </c>
      <c r="E4301">
        <v>12.932414</v>
      </c>
      <c r="F4301">
        <v>23.98</v>
      </c>
      <c r="G4301">
        <v>57.341747194465903</v>
      </c>
      <c r="H4301">
        <v>-16.185608744438099</v>
      </c>
      <c r="I4301">
        <v>20.1522416064875</v>
      </c>
      <c r="J4301">
        <v>8.6633922227148208</v>
      </c>
      <c r="K4301">
        <v>30.827030260946</v>
      </c>
      <c r="L4301">
        <v>30.682737910754899</v>
      </c>
      <c r="M4301">
        <v>44.384950082698701</v>
      </c>
      <c r="N4301">
        <v>0.99062735446280503</v>
      </c>
      <c r="O4301">
        <v>177.52293577981601</v>
      </c>
      <c r="P4301">
        <v>87.343749999999901</v>
      </c>
      <c r="Q4301">
        <v>0.131082786261074</v>
      </c>
    </row>
    <row r="4302" spans="1:17" hidden="1" x14ac:dyDescent="0.3">
      <c r="A4302" t="s">
        <v>8833</v>
      </c>
      <c r="B4302" t="s">
        <v>8834</v>
      </c>
      <c r="C4302" t="str">
        <f>IFERROR(VLOOKUP(Table1[[#This Row],[Ticker]],[1]!Table2[[Symbol]:[Industry]],2,FALSE),"-")</f>
        <v>-</v>
      </c>
      <c r="D4302" t="s">
        <v>262</v>
      </c>
      <c r="E4302">
        <v>12.9069045</v>
      </c>
      <c r="F4302">
        <v>47.25</v>
      </c>
      <c r="G4302">
        <v>87.986568894317799</v>
      </c>
      <c r="H4302">
        <v>-5.9197773513320797</v>
      </c>
      <c r="I4302">
        <v>-15.1777241748387</v>
      </c>
      <c r="J4302">
        <v>0.98157404089663502</v>
      </c>
      <c r="K4302">
        <v>45.571041208066703</v>
      </c>
      <c r="L4302">
        <v>41.983245930168202</v>
      </c>
      <c r="M4302">
        <v>65.866291277310594</v>
      </c>
      <c r="N4302">
        <v>9.4855252274607102E-2</v>
      </c>
      <c r="O4302">
        <v>26.7513227513227</v>
      </c>
      <c r="P4302">
        <v>128.813559322033</v>
      </c>
      <c r="Q4302">
        <v>0.116896769823742</v>
      </c>
    </row>
    <row r="4303" spans="1:17" hidden="1" x14ac:dyDescent="0.3">
      <c r="A4303" t="s">
        <v>8835</v>
      </c>
      <c r="B4303" t="s">
        <v>8836</v>
      </c>
      <c r="C4303" t="str">
        <f>IFERROR(VLOOKUP(Table1[[#This Row],[Ticker]],[1]!Table2[[Symbol]:[Industry]],2,FALSE),"-")</f>
        <v>-</v>
      </c>
      <c r="D4303" t="s">
        <v>127</v>
      </c>
      <c r="E4303">
        <v>12.89825355</v>
      </c>
      <c r="F4303">
        <v>38.950000000000003</v>
      </c>
      <c r="G4303">
        <v>-14.345671720360899</v>
      </c>
      <c r="H4303">
        <v>2.2195935001747902</v>
      </c>
      <c r="I4303">
        <v>-12.44354373168</v>
      </c>
      <c r="J4303">
        <v>-0.74498938267590697</v>
      </c>
      <c r="K4303">
        <v>38.341038632141199</v>
      </c>
      <c r="L4303">
        <v>37.939462816178597</v>
      </c>
      <c r="M4303">
        <v>61.666285881517901</v>
      </c>
      <c r="N4303">
        <v>0.84249628043097902</v>
      </c>
      <c r="O4303">
        <v>30.423620025673898</v>
      </c>
      <c r="P4303">
        <v>23.572335025380699</v>
      </c>
      <c r="Q4303">
        <v>3.0564253354385E-2</v>
      </c>
    </row>
    <row r="4304" spans="1:17" hidden="1" x14ac:dyDescent="0.3">
      <c r="A4304" t="s">
        <v>8837</v>
      </c>
      <c r="B4304" t="s">
        <v>8838</v>
      </c>
      <c r="C4304" t="str">
        <f>IFERROR(VLOOKUP(Table1[[#This Row],[Ticker]],[1]!Table2[[Symbol]:[Industry]],2,FALSE),"-")</f>
        <v>-</v>
      </c>
      <c r="D4304" t="s">
        <v>412</v>
      </c>
      <c r="E4304">
        <v>12.893625</v>
      </c>
      <c r="F4304">
        <v>1.57</v>
      </c>
      <c r="G4304">
        <v>16.873217205482401</v>
      </c>
      <c r="H4304">
        <v>-6.0936079455166503</v>
      </c>
      <c r="I4304">
        <v>-20.888078492004201</v>
      </c>
      <c r="J4304">
        <v>9.1255134348360301</v>
      </c>
      <c r="K4304">
        <v>1.4660377493021</v>
      </c>
      <c r="L4304">
        <v>1.3532792912449201</v>
      </c>
      <c r="M4304">
        <v>61.920980931360702</v>
      </c>
      <c r="N4304">
        <v>0.95138096690265095</v>
      </c>
      <c r="O4304">
        <v>28.6624203821656</v>
      </c>
      <c r="P4304">
        <v>68.817204301075193</v>
      </c>
      <c r="Q4304">
        <v>0.12055604414158499</v>
      </c>
    </row>
    <row r="4305" spans="1:17" hidden="1" x14ac:dyDescent="0.3">
      <c r="A4305" t="s">
        <v>8839</v>
      </c>
      <c r="B4305" t="s">
        <v>8840</v>
      </c>
      <c r="C4305" t="str">
        <f>IFERROR(VLOOKUP(Table1[[#This Row],[Ticker]],[1]!Table2[[Symbol]:[Industry]],2,FALSE),"-")</f>
        <v>-</v>
      </c>
      <c r="E4305">
        <v>12.8887132</v>
      </c>
      <c r="F4305">
        <v>16.28</v>
      </c>
      <c r="G4305">
        <v>-38.769403782204002</v>
      </c>
      <c r="H4305">
        <v>1.3374169595847201</v>
      </c>
      <c r="I4305">
        <v>-3.4391990226373101</v>
      </c>
      <c r="J4305">
        <v>-25.460628436452598</v>
      </c>
      <c r="K4305">
        <v>17.644941828541398</v>
      </c>
      <c r="L4305">
        <v>18.7774148923212</v>
      </c>
      <c r="M4305">
        <v>44.176929758890303</v>
      </c>
      <c r="N4305">
        <v>3.8419751895743102</v>
      </c>
      <c r="O4305">
        <v>57.800982800982801</v>
      </c>
      <c r="P4305">
        <v>23.3333333333333</v>
      </c>
      <c r="Q4305">
        <v>6.3933063026939005E-2</v>
      </c>
    </row>
    <row r="4306" spans="1:17" hidden="1" x14ac:dyDescent="0.3">
      <c r="A4306" t="s">
        <v>8841</v>
      </c>
      <c r="B4306" t="s">
        <v>8842</v>
      </c>
      <c r="C4306" t="str">
        <f>IFERROR(VLOOKUP(Table1[[#This Row],[Ticker]],[1]!Table2[[Symbol]:[Industry]],2,FALSE),"-")</f>
        <v>-</v>
      </c>
      <c r="D4306" t="s">
        <v>528</v>
      </c>
      <c r="E4306">
        <v>12.81798</v>
      </c>
      <c r="F4306">
        <v>42</v>
      </c>
      <c r="G4306">
        <v>307.18899030009698</v>
      </c>
      <c r="H4306">
        <v>-20.6245247898663</v>
      </c>
      <c r="I4306">
        <v>87.299056010919699</v>
      </c>
      <c r="J4306">
        <v>-11.870078679560701</v>
      </c>
      <c r="K4306">
        <v>47.386157949870601</v>
      </c>
      <c r="L4306">
        <v>33.4472118796389</v>
      </c>
      <c r="M4306">
        <v>4.88630246147547</v>
      </c>
      <c r="N4306">
        <v>0.28973467839494699</v>
      </c>
      <c r="O4306">
        <v>44.071428571428498</v>
      </c>
      <c r="P4306">
        <v>428.30188679245202</v>
      </c>
      <c r="Q4306">
        <v>0.13284233699028999</v>
      </c>
    </row>
    <row r="4307" spans="1:17" hidden="1" x14ac:dyDescent="0.3">
      <c r="A4307" t="s">
        <v>8843</v>
      </c>
      <c r="B4307" t="s">
        <v>8844</v>
      </c>
      <c r="C4307" t="str">
        <f>IFERROR(VLOOKUP(Table1[[#This Row],[Ticker]],[1]!Table2[[Symbol]:[Industry]],2,FALSE),"-")</f>
        <v>-</v>
      </c>
      <c r="D4307" t="s">
        <v>306</v>
      </c>
      <c r="E4307">
        <v>12.811781999999999</v>
      </c>
      <c r="F4307">
        <v>23</v>
      </c>
      <c r="G4307">
        <v>-21.3651887193985</v>
      </c>
      <c r="H4307">
        <v>-4.0331683850770998</v>
      </c>
      <c r="I4307">
        <v>-20.700943989080201</v>
      </c>
      <c r="J4307">
        <v>0.13807682810481001</v>
      </c>
      <c r="K4307">
        <v>22.649045688011199</v>
      </c>
      <c r="L4307">
        <v>23.540848831391799</v>
      </c>
      <c r="M4307">
        <v>63.677401097586198</v>
      </c>
      <c r="N4307">
        <v>0.98525658950094896</v>
      </c>
      <c r="O4307">
        <v>91.304347826086897</v>
      </c>
      <c r="P4307">
        <v>43.75</v>
      </c>
      <c r="Q4307">
        <v>4.5671092465104E-2</v>
      </c>
    </row>
    <row r="4308" spans="1:17" hidden="1" x14ac:dyDescent="0.3">
      <c r="A4308" t="s">
        <v>8845</v>
      </c>
      <c r="B4308" t="s">
        <v>8846</v>
      </c>
      <c r="C4308" t="str">
        <f>IFERROR(VLOOKUP(Table1[[#This Row],[Ticker]],[1]!Table2[[Symbol]:[Industry]],2,FALSE),"-")</f>
        <v>-</v>
      </c>
      <c r="D4308" t="s">
        <v>632</v>
      </c>
      <c r="E4308">
        <v>12.8086923539507</v>
      </c>
      <c r="F4308">
        <v>31.5</v>
      </c>
      <c r="G4308">
        <v>-31.724913635638998</v>
      </c>
      <c r="H4308">
        <v>-5.2819196338283403</v>
      </c>
      <c r="I4308">
        <v>-20.053885165550799</v>
      </c>
      <c r="K4308">
        <v>68.019953763615703</v>
      </c>
      <c r="M4308">
        <v>1.6190693955E-5</v>
      </c>
      <c r="N4308">
        <v>0.25</v>
      </c>
      <c r="O4308">
        <v>17.7777777777777</v>
      </c>
      <c r="P4308">
        <v>0</v>
      </c>
    </row>
    <row r="4309" spans="1:17" hidden="1" x14ac:dyDescent="0.3">
      <c r="A4309" t="s">
        <v>8847</v>
      </c>
      <c r="B4309" t="s">
        <v>8848</v>
      </c>
      <c r="C4309" t="str">
        <f>IFERROR(VLOOKUP(Table1[[#This Row],[Ticker]],[1]!Table2[[Symbol]:[Industry]],2,FALSE),"-")</f>
        <v>-</v>
      </c>
      <c r="D4309" t="s">
        <v>528</v>
      </c>
      <c r="E4309">
        <v>12.806552999999999</v>
      </c>
      <c r="F4309">
        <v>3.81</v>
      </c>
      <c r="G4309">
        <v>204.35477155865499</v>
      </c>
      <c r="H4309">
        <v>-17.855463000691099</v>
      </c>
      <c r="I4309">
        <v>78.564116251883505</v>
      </c>
      <c r="J4309">
        <v>1.29282609633473</v>
      </c>
      <c r="K4309">
        <v>3.7971258508339298</v>
      </c>
      <c r="L4309">
        <v>2.6853839467166098</v>
      </c>
      <c r="M4309">
        <v>39.253642830620798</v>
      </c>
      <c r="N4309">
        <v>0.96061636099463599</v>
      </c>
      <c r="O4309">
        <v>40.9448818897637</v>
      </c>
      <c r="P4309">
        <v>307.05128205128199</v>
      </c>
      <c r="Q4309">
        <v>1.3332104528195001E-2</v>
      </c>
    </row>
    <row r="4310" spans="1:17" hidden="1" x14ac:dyDescent="0.3">
      <c r="A4310" t="s">
        <v>8849</v>
      </c>
      <c r="B4310" t="s">
        <v>8850</v>
      </c>
      <c r="C4310" t="str">
        <f>IFERROR(VLOOKUP(Table1[[#This Row],[Ticker]],[1]!Table2[[Symbol]:[Industry]],2,FALSE),"-")</f>
        <v>-</v>
      </c>
      <c r="D4310" t="s">
        <v>743</v>
      </c>
      <c r="E4310">
        <v>12.801381996</v>
      </c>
      <c r="F4310">
        <v>258.24</v>
      </c>
      <c r="G4310">
        <v>1.0710349406956401</v>
      </c>
      <c r="H4310">
        <v>-0.38211751623875201</v>
      </c>
      <c r="I4310">
        <v>0.97603800678186403</v>
      </c>
      <c r="J4310">
        <v>-4.5818327096787501E-2</v>
      </c>
      <c r="K4310">
        <v>249.65608913394999</v>
      </c>
      <c r="L4310">
        <v>231.61822835746199</v>
      </c>
      <c r="M4310">
        <v>61.795021026026802</v>
      </c>
      <c r="N4310">
        <v>0.22753542306141999</v>
      </c>
      <c r="O4310">
        <v>2.6177199504336901</v>
      </c>
      <c r="P4310">
        <v>33.969703257937297</v>
      </c>
    </row>
    <row r="4311" spans="1:17" hidden="1" x14ac:dyDescent="0.3">
      <c r="A4311" t="s">
        <v>8851</v>
      </c>
      <c r="B4311" t="s">
        <v>8852</v>
      </c>
      <c r="C4311" t="str">
        <f>IFERROR(VLOOKUP(Table1[[#This Row],[Ticker]],[1]!Table2[[Symbol]:[Industry]],2,FALSE),"-")</f>
        <v>-</v>
      </c>
      <c r="D4311" t="s">
        <v>54</v>
      </c>
      <c r="E4311">
        <v>12.7842783</v>
      </c>
      <c r="F4311">
        <v>42.61</v>
      </c>
      <c r="G4311">
        <v>54.603119701739999</v>
      </c>
      <c r="H4311">
        <v>2.2154744090645901</v>
      </c>
      <c r="I4311">
        <v>-11.054951622668</v>
      </c>
      <c r="J4311">
        <v>-0.81496275564015397</v>
      </c>
      <c r="K4311">
        <v>40.920181489367401</v>
      </c>
      <c r="L4311">
        <v>37.807202052068298</v>
      </c>
      <c r="M4311">
        <v>61.024718386748503</v>
      </c>
      <c r="N4311">
        <v>0.90309622935908695</v>
      </c>
      <c r="O4311">
        <v>21.0279277164984</v>
      </c>
      <c r="P4311">
        <v>91.076233183856402</v>
      </c>
      <c r="Q4311">
        <v>4.6517277791868997E-2</v>
      </c>
    </row>
    <row r="4312" spans="1:17" hidden="1" x14ac:dyDescent="0.3">
      <c r="A4312" t="s">
        <v>8853</v>
      </c>
      <c r="B4312" t="s">
        <v>8854</v>
      </c>
      <c r="C4312" t="str">
        <f>IFERROR(VLOOKUP(Table1[[#This Row],[Ticker]],[1]!Table2[[Symbol]:[Industry]],2,FALSE),"-")</f>
        <v>-</v>
      </c>
      <c r="D4312" t="s">
        <v>743</v>
      </c>
      <c r="E4312">
        <v>12.781170502</v>
      </c>
      <c r="F4312">
        <v>26</v>
      </c>
      <c r="G4312">
        <v>-18.3539106881748</v>
      </c>
      <c r="H4312">
        <v>-1.5364650883738</v>
      </c>
      <c r="I4312">
        <v>-2.34440748653358</v>
      </c>
      <c r="J4312">
        <v>0.22931460442667401</v>
      </c>
      <c r="K4312">
        <v>25.6490651799548</v>
      </c>
      <c r="L4312">
        <v>24.586099304177999</v>
      </c>
      <c r="N4312">
        <v>0.53263086952446703</v>
      </c>
      <c r="O4312">
        <v>9.4999999999999893</v>
      </c>
      <c r="P4312">
        <v>17.913832199546398</v>
      </c>
    </row>
    <row r="4313" spans="1:17" hidden="1" x14ac:dyDescent="0.3">
      <c r="A4313" t="s">
        <v>8855</v>
      </c>
      <c r="B4313" t="s">
        <v>8856</v>
      </c>
      <c r="C4313" t="str">
        <f>IFERROR(VLOOKUP(Table1[[#This Row],[Ticker]],[1]!Table2[[Symbol]:[Industry]],2,FALSE),"-")</f>
        <v>-</v>
      </c>
      <c r="D4313" t="s">
        <v>139</v>
      </c>
      <c r="E4313">
        <v>12.749143399999999</v>
      </c>
      <c r="F4313">
        <v>18.25</v>
      </c>
      <c r="G4313">
        <v>-29.855754757134399</v>
      </c>
      <c r="H4313">
        <v>-0.73646508837380298</v>
      </c>
      <c r="I4313">
        <v>-12.7009439890802</v>
      </c>
      <c r="J4313">
        <v>-1.29115323183063</v>
      </c>
      <c r="K4313">
        <v>18.249999709305499</v>
      </c>
      <c r="L4313">
        <v>18.236232037269598</v>
      </c>
      <c r="M4313">
        <v>100</v>
      </c>
      <c r="O4313">
        <v>0</v>
      </c>
      <c r="P4313">
        <v>0</v>
      </c>
    </row>
    <row r="4314" spans="1:17" hidden="1" x14ac:dyDescent="0.3">
      <c r="A4314" t="s">
        <v>8857</v>
      </c>
      <c r="B4314" t="s">
        <v>8858</v>
      </c>
      <c r="C4314" t="str">
        <f>IFERROR(VLOOKUP(Table1[[#This Row],[Ticker]],[1]!Table2[[Symbol]:[Industry]],2,FALSE),"-")</f>
        <v>-</v>
      </c>
      <c r="D4314" t="s">
        <v>412</v>
      </c>
      <c r="E4314">
        <v>12.735312199999999</v>
      </c>
      <c r="F4314">
        <v>26.26</v>
      </c>
      <c r="G4314">
        <v>-8.7302935025218495</v>
      </c>
      <c r="H4314">
        <v>-18.8438652193495</v>
      </c>
      <c r="I4314">
        <v>-33.842085130221399</v>
      </c>
      <c r="J4314">
        <v>0.66563437518118596</v>
      </c>
      <c r="K4314">
        <v>27.141989975035699</v>
      </c>
      <c r="L4314">
        <v>25.851177537223698</v>
      </c>
      <c r="M4314">
        <v>52.462456359625698</v>
      </c>
      <c r="N4314">
        <v>0.69801260300533197</v>
      </c>
      <c r="O4314">
        <v>45.4683929931454</v>
      </c>
      <c r="P4314">
        <v>86.903914590747306</v>
      </c>
      <c r="Q4314">
        <v>0.11063788680277301</v>
      </c>
    </row>
    <row r="4315" spans="1:17" hidden="1" x14ac:dyDescent="0.3">
      <c r="A4315" t="s">
        <v>8859</v>
      </c>
      <c r="B4315" t="s">
        <v>8860</v>
      </c>
      <c r="C4315" t="str">
        <f>IFERROR(VLOOKUP(Table1[[#This Row],[Ticker]],[1]!Table2[[Symbol]:[Industry]],2,FALSE),"-")</f>
        <v>-</v>
      </c>
      <c r="D4315" t="s">
        <v>971</v>
      </c>
      <c r="E4315">
        <v>12.723776000000001</v>
      </c>
      <c r="F4315">
        <v>0.82</v>
      </c>
      <c r="G4315">
        <v>30.928558968355699</v>
      </c>
      <c r="H4315">
        <v>-8.4287727806815003</v>
      </c>
      <c r="I4315">
        <v>-13.9057632661887</v>
      </c>
      <c r="J4315">
        <v>-1.29115323183063</v>
      </c>
      <c r="K4315">
        <v>0.86383798791319899</v>
      </c>
      <c r="L4315">
        <v>0.79338436702850901</v>
      </c>
      <c r="M4315">
        <v>38.957974037446697</v>
      </c>
      <c r="N4315">
        <v>0.48736118455843402</v>
      </c>
      <c r="O4315">
        <v>60.975609756097498</v>
      </c>
      <c r="P4315">
        <v>63.999999999999901</v>
      </c>
      <c r="Q4315">
        <v>-1.2850978347289999E-3</v>
      </c>
    </row>
    <row r="4316" spans="1:17" hidden="1" x14ac:dyDescent="0.3">
      <c r="A4316" t="s">
        <v>8861</v>
      </c>
      <c r="B4316" t="s">
        <v>8862</v>
      </c>
      <c r="C4316" t="str">
        <f>IFERROR(VLOOKUP(Table1[[#This Row],[Ticker]],[1]!Table2[[Symbol]:[Industry]],2,FALSE),"-")</f>
        <v>-</v>
      </c>
      <c r="D4316" t="s">
        <v>72</v>
      </c>
      <c r="E4316">
        <v>12.697290636</v>
      </c>
      <c r="F4316">
        <v>6.87</v>
      </c>
      <c r="G4316">
        <v>-50.890237515754997</v>
      </c>
      <c r="H4316">
        <v>-0.29722643537233501</v>
      </c>
      <c r="I4316">
        <v>-32.631013919150199</v>
      </c>
      <c r="J4316">
        <v>-0.85191457882916999</v>
      </c>
      <c r="K4316">
        <v>7.0589395773136303</v>
      </c>
      <c r="L4316">
        <v>7.6453483991908602</v>
      </c>
      <c r="M4316">
        <v>44.8116702499619</v>
      </c>
      <c r="N4316">
        <v>0.68527261167112596</v>
      </c>
      <c r="O4316">
        <v>65.065502183406096</v>
      </c>
      <c r="P4316">
        <v>13.930348258706401</v>
      </c>
      <c r="Q4316">
        <v>4.2644731322886001E-2</v>
      </c>
    </row>
    <row r="4317" spans="1:17" hidden="1" x14ac:dyDescent="0.3">
      <c r="A4317" t="s">
        <v>8863</v>
      </c>
      <c r="B4317" t="s">
        <v>8864</v>
      </c>
      <c r="C4317" t="str">
        <f>IFERROR(VLOOKUP(Table1[[#This Row],[Ticker]],[1]!Table2[[Symbol]:[Industry]],2,FALSE),"-")</f>
        <v>-</v>
      </c>
      <c r="D4317" t="s">
        <v>21</v>
      </c>
      <c r="E4317">
        <v>12.6878633</v>
      </c>
      <c r="F4317">
        <v>12.07</v>
      </c>
      <c r="G4317">
        <v>-59.599642999276398</v>
      </c>
      <c r="H4317">
        <v>-20.2941706861623</v>
      </c>
      <c r="I4317">
        <v>-41.196204652587298</v>
      </c>
      <c r="J4317">
        <v>9.2501573094799099</v>
      </c>
      <c r="K4317">
        <v>12.8865338042924</v>
      </c>
      <c r="L4317">
        <v>15.602718074614399</v>
      </c>
      <c r="M4317">
        <v>66.044185490567898</v>
      </c>
      <c r="N4317">
        <v>0.94935964586219701</v>
      </c>
      <c r="O4317">
        <v>125.766362883181</v>
      </c>
      <c r="P4317">
        <v>38.735632183908002</v>
      </c>
      <c r="Q4317">
        <v>9.8502087926546994E-2</v>
      </c>
    </row>
    <row r="4318" spans="1:17" hidden="1" x14ac:dyDescent="0.3">
      <c r="A4318" t="s">
        <v>8865</v>
      </c>
      <c r="B4318" t="s">
        <v>8866</v>
      </c>
      <c r="C4318" t="str">
        <f>IFERROR(VLOOKUP(Table1[[#This Row],[Ticker]],[1]!Table2[[Symbol]:[Industry]],2,FALSE),"-")</f>
        <v>-</v>
      </c>
      <c r="D4318" t="s">
        <v>743</v>
      </c>
      <c r="E4318">
        <v>12.67263724</v>
      </c>
      <c r="F4318">
        <v>80.78</v>
      </c>
      <c r="G4318">
        <v>-2.4625991034520101</v>
      </c>
      <c r="H4318">
        <v>1.17936699870024E-3</v>
      </c>
      <c r="I4318">
        <v>-0.16263248169660399</v>
      </c>
      <c r="J4318">
        <v>0.59892386341929504</v>
      </c>
      <c r="K4318">
        <v>78.372559200850404</v>
      </c>
      <c r="L4318">
        <v>73.124896187045806</v>
      </c>
      <c r="M4318">
        <v>56.470560257846202</v>
      </c>
      <c r="N4318">
        <v>0.72410416662279697</v>
      </c>
      <c r="O4318">
        <v>1.9683089873731201</v>
      </c>
      <c r="P4318">
        <v>31.136363636363601</v>
      </c>
    </row>
    <row r="4319" spans="1:17" hidden="1" x14ac:dyDescent="0.3">
      <c r="A4319" t="s">
        <v>8867</v>
      </c>
      <c r="B4319" t="s">
        <v>8868</v>
      </c>
      <c r="C4319" t="str">
        <f>IFERROR(VLOOKUP(Table1[[#This Row],[Ticker]],[1]!Table2[[Symbol]:[Industry]],2,FALSE),"-")</f>
        <v>-</v>
      </c>
      <c r="D4319" t="s">
        <v>971</v>
      </c>
      <c r="E4319">
        <v>12.66</v>
      </c>
      <c r="F4319">
        <v>6.33</v>
      </c>
      <c r="G4319">
        <v>-25.054430253823099</v>
      </c>
      <c r="H4319">
        <v>1.85672778034581</v>
      </c>
      <c r="I4319">
        <v>-18.923166211302402</v>
      </c>
      <c r="J4319">
        <v>-2.99922776599213</v>
      </c>
      <c r="K4319">
        <v>6.2517281497397601</v>
      </c>
      <c r="L4319">
        <v>6.5099573813624501</v>
      </c>
      <c r="M4319">
        <v>50.292819004180899</v>
      </c>
      <c r="N4319">
        <v>0.55387548900696204</v>
      </c>
      <c r="O4319">
        <v>40.600315955766099</v>
      </c>
      <c r="P4319">
        <v>23.6328125</v>
      </c>
      <c r="Q4319">
        <v>7.6834934146488995E-2</v>
      </c>
    </row>
    <row r="4320" spans="1:17" hidden="1" x14ac:dyDescent="0.3">
      <c r="A4320" t="s">
        <v>8869</v>
      </c>
      <c r="B4320" t="s">
        <v>8870</v>
      </c>
      <c r="C4320" t="str">
        <f>IFERROR(VLOOKUP(Table1[[#This Row],[Ticker]],[1]!Table2[[Symbol]:[Industry]],2,FALSE),"-")</f>
        <v>-</v>
      </c>
      <c r="D4320" t="s">
        <v>412</v>
      </c>
      <c r="E4320">
        <v>12.636063800000001</v>
      </c>
      <c r="F4320">
        <v>9.64</v>
      </c>
      <c r="G4320">
        <v>114.194878154257</v>
      </c>
      <c r="H4320">
        <v>19.3942538658745</v>
      </c>
      <c r="I4320">
        <v>24.620993332857001</v>
      </c>
      <c r="J4320">
        <v>19.789215674625201</v>
      </c>
      <c r="K4320">
        <v>7.4435805331670499</v>
      </c>
      <c r="L4320">
        <v>6.9307467418063204</v>
      </c>
      <c r="M4320">
        <v>86.952328553498603</v>
      </c>
      <c r="N4320">
        <v>0.39428652445704698</v>
      </c>
      <c r="O4320">
        <v>12.9668049792531</v>
      </c>
      <c r="P4320">
        <v>148.45360824742201</v>
      </c>
      <c r="Q4320">
        <v>0.150696551705332</v>
      </c>
    </row>
    <row r="4321" spans="1:17" hidden="1" x14ac:dyDescent="0.3">
      <c r="A4321" t="s">
        <v>8871</v>
      </c>
      <c r="B4321" t="s">
        <v>8872</v>
      </c>
      <c r="C4321" t="str">
        <f>IFERROR(VLOOKUP(Table1[[#This Row],[Ticker]],[1]!Table2[[Symbol]:[Industry]],2,FALSE),"-")</f>
        <v>-</v>
      </c>
      <c r="D4321" t="s">
        <v>1357</v>
      </c>
      <c r="E4321">
        <v>12.591982437999899</v>
      </c>
      <c r="F4321">
        <v>26.53</v>
      </c>
      <c r="G4321">
        <v>-20.723710330972299</v>
      </c>
      <c r="H4321">
        <v>1.0560597018626601</v>
      </c>
      <c r="I4321">
        <v>-7.8807148306448598</v>
      </c>
      <c r="J4321">
        <v>-0.49810187231401798</v>
      </c>
      <c r="K4321">
        <v>26.218661240138701</v>
      </c>
      <c r="L4321">
        <v>25.497767193585702</v>
      </c>
      <c r="M4321">
        <v>62.670828158080603</v>
      </c>
      <c r="N4321">
        <v>1.35346986008377</v>
      </c>
      <c r="O4321">
        <v>3.8070109310214701</v>
      </c>
      <c r="P4321">
        <v>10.8187134502923</v>
      </c>
      <c r="Q4321">
        <v>-7.1457502660915995E-2</v>
      </c>
    </row>
    <row r="4322" spans="1:17" hidden="1" x14ac:dyDescent="0.3">
      <c r="A4322" t="s">
        <v>8873</v>
      </c>
      <c r="B4322" t="s">
        <v>8874</v>
      </c>
      <c r="C4322" t="str">
        <f>IFERROR(VLOOKUP(Table1[[#This Row],[Ticker]],[1]!Table2[[Symbol]:[Industry]],2,FALSE),"-")</f>
        <v>-</v>
      </c>
      <c r="D4322" t="s">
        <v>2954</v>
      </c>
      <c r="E4322">
        <v>12.5909856</v>
      </c>
      <c r="F4322">
        <v>29.28</v>
      </c>
      <c r="G4322">
        <v>-68.587707048408703</v>
      </c>
      <c r="H4322">
        <v>-5.0378988996442198</v>
      </c>
      <c r="I4322">
        <v>-38.4239272463101</v>
      </c>
      <c r="J4322">
        <v>-1.9831947543219799</v>
      </c>
      <c r="K4322">
        <v>30.176903765432499</v>
      </c>
      <c r="L4322">
        <v>34.661320378311601</v>
      </c>
      <c r="M4322">
        <v>55.634328045017199</v>
      </c>
      <c r="N4322">
        <v>0.92338163244032101</v>
      </c>
      <c r="O4322">
        <v>89.890710382513603</v>
      </c>
      <c r="P4322">
        <v>10.909090909090899</v>
      </c>
      <c r="Q4322">
        <v>4.8777503968570002E-2</v>
      </c>
    </row>
    <row r="4323" spans="1:17" hidden="1" x14ac:dyDescent="0.3">
      <c r="A4323" t="s">
        <v>8875</v>
      </c>
      <c r="B4323" t="s">
        <v>8876</v>
      </c>
      <c r="C4323" t="str">
        <f>IFERROR(VLOOKUP(Table1[[#This Row],[Ticker]],[1]!Table2[[Symbol]:[Industry]],2,FALSE),"-")</f>
        <v>-</v>
      </c>
      <c r="D4323" t="s">
        <v>528</v>
      </c>
      <c r="E4323">
        <v>12.5685</v>
      </c>
      <c r="F4323">
        <v>7.35</v>
      </c>
      <c r="G4323">
        <v>-29.855754757134399</v>
      </c>
      <c r="H4323">
        <v>-0.73646508837380298</v>
      </c>
      <c r="I4323">
        <v>-12.7009439890802</v>
      </c>
      <c r="J4323">
        <v>-1.29115323183063</v>
      </c>
      <c r="K4323">
        <v>7.35</v>
      </c>
      <c r="L4323">
        <v>7.3499999999999801</v>
      </c>
      <c r="M4323">
        <v>50</v>
      </c>
      <c r="O4323">
        <v>0</v>
      </c>
      <c r="P4323">
        <v>0</v>
      </c>
    </row>
    <row r="4324" spans="1:17" hidden="1" x14ac:dyDescent="0.3">
      <c r="A4324" t="s">
        <v>8877</v>
      </c>
      <c r="B4324" t="s">
        <v>8878</v>
      </c>
      <c r="C4324" t="str">
        <f>IFERROR(VLOOKUP(Table1[[#This Row],[Ticker]],[1]!Table2[[Symbol]:[Industry]],2,FALSE),"-")</f>
        <v>-</v>
      </c>
      <c r="D4324" t="s">
        <v>402</v>
      </c>
      <c r="E4324">
        <v>12.550709028</v>
      </c>
      <c r="F4324">
        <v>2.86</v>
      </c>
      <c r="G4324">
        <v>-100.064088090467</v>
      </c>
      <c r="H4324">
        <v>-19.7166350600451</v>
      </c>
      <c r="I4324">
        <v>-79.637360174051295</v>
      </c>
      <c r="J4324">
        <v>-1.29115323183063</v>
      </c>
      <c r="K4324">
        <v>4.1042790765182602</v>
      </c>
      <c r="L4324">
        <v>8.4458738141831695</v>
      </c>
      <c r="M4324">
        <v>4.0430854885121503</v>
      </c>
      <c r="N4324">
        <v>0.626851606938993</v>
      </c>
      <c r="O4324">
        <v>389.51048951048898</v>
      </c>
      <c r="P4324">
        <v>0</v>
      </c>
      <c r="Q4324">
        <v>-0.19988352682733801</v>
      </c>
    </row>
    <row r="4325" spans="1:17" hidden="1" x14ac:dyDescent="0.3">
      <c r="A4325" t="s">
        <v>8879</v>
      </c>
      <c r="B4325" t="s">
        <v>8880</v>
      </c>
      <c r="C4325" t="str">
        <f>IFERROR(VLOOKUP(Table1[[#This Row],[Ticker]],[1]!Table2[[Symbol]:[Industry]],2,FALSE),"-")</f>
        <v>-</v>
      </c>
      <c r="D4325" t="s">
        <v>528</v>
      </c>
      <c r="E4325">
        <v>12.54479225</v>
      </c>
      <c r="F4325">
        <v>39.79</v>
      </c>
      <c r="G4325">
        <v>2.7775785761989198</v>
      </c>
      <c r="H4325">
        <v>-0.99962298311064901</v>
      </c>
      <c r="I4325">
        <v>-19.055380327042101</v>
      </c>
      <c r="J4325">
        <v>-1.42290553749599</v>
      </c>
      <c r="K4325">
        <v>37.434982839647901</v>
      </c>
      <c r="L4325">
        <v>36.197934069412703</v>
      </c>
      <c r="M4325">
        <v>68.572570253514499</v>
      </c>
      <c r="N4325">
        <v>2.3211567732115599</v>
      </c>
      <c r="O4325">
        <v>18.497109826589501</v>
      </c>
      <c r="P4325">
        <v>107.023933402705</v>
      </c>
    </row>
    <row r="4326" spans="1:17" hidden="1" x14ac:dyDescent="0.3">
      <c r="A4326" t="s">
        <v>8881</v>
      </c>
      <c r="B4326" t="s">
        <v>8882</v>
      </c>
      <c r="C4326" t="str">
        <f>IFERROR(VLOOKUP(Table1[[#This Row],[Ticker]],[1]!Table2[[Symbol]:[Industry]],2,FALSE),"-")</f>
        <v>-</v>
      </c>
      <c r="D4326" t="s">
        <v>1479</v>
      </c>
      <c r="E4326">
        <v>12.460512</v>
      </c>
      <c r="F4326">
        <v>4.8</v>
      </c>
      <c r="G4326">
        <v>44.057288721126397</v>
      </c>
      <c r="H4326">
        <v>6.6460852471966598</v>
      </c>
      <c r="I4326">
        <v>13.283307979423601</v>
      </c>
      <c r="J4326">
        <v>3.0566728551258802</v>
      </c>
      <c r="K4326">
        <v>4.3297534761519598</v>
      </c>
      <c r="L4326">
        <v>3.7821054061978798</v>
      </c>
      <c r="M4326">
        <v>54.294796608732</v>
      </c>
      <c r="N4326">
        <v>0.20739339474172999</v>
      </c>
      <c r="O4326">
        <v>13.3333333333333</v>
      </c>
      <c r="P4326">
        <v>81.132075471698101</v>
      </c>
      <c r="Q4326">
        <v>5.9870113275518999E-2</v>
      </c>
    </row>
    <row r="4327" spans="1:17" hidden="1" x14ac:dyDescent="0.3">
      <c r="A4327" t="s">
        <v>8883</v>
      </c>
      <c r="B4327" t="s">
        <v>8884</v>
      </c>
      <c r="C4327" t="str">
        <f>IFERROR(VLOOKUP(Table1[[#This Row],[Ticker]],[1]!Table2[[Symbol]:[Industry]],2,FALSE),"-")</f>
        <v>-</v>
      </c>
      <c r="D4327" t="s">
        <v>1711</v>
      </c>
      <c r="E4327">
        <v>12.458796</v>
      </c>
      <c r="F4327">
        <v>24.85</v>
      </c>
      <c r="G4327">
        <v>-1.76297125197975</v>
      </c>
      <c r="H4327">
        <v>14.703650351741601</v>
      </c>
      <c r="I4327">
        <v>-30.957522936448601</v>
      </c>
      <c r="J4327">
        <v>0.83650634263744705</v>
      </c>
      <c r="K4327">
        <v>23.2439780380159</v>
      </c>
      <c r="L4327">
        <v>23.448281021215902</v>
      </c>
      <c r="M4327">
        <v>67.361649527361095</v>
      </c>
      <c r="N4327">
        <v>2.8199707624073902</v>
      </c>
      <c r="O4327">
        <v>33.963782696176999</v>
      </c>
      <c r="P4327">
        <v>38.286032276015497</v>
      </c>
      <c r="Q4327">
        <v>9.9311804124337003E-2</v>
      </c>
    </row>
    <row r="4328" spans="1:17" hidden="1" x14ac:dyDescent="0.3">
      <c r="A4328" t="s">
        <v>8885</v>
      </c>
      <c r="B4328" t="s">
        <v>8886</v>
      </c>
      <c r="C4328" t="str">
        <f>IFERROR(VLOOKUP(Table1[[#This Row],[Ticker]],[1]!Table2[[Symbol]:[Industry]],2,FALSE),"-")</f>
        <v>-</v>
      </c>
      <c r="D4328" t="s">
        <v>412</v>
      </c>
      <c r="E4328">
        <v>12.4356858</v>
      </c>
      <c r="F4328">
        <v>12.26</v>
      </c>
      <c r="G4328">
        <v>23.586047495681601</v>
      </c>
      <c r="H4328">
        <v>3.8574643619953499</v>
      </c>
      <c r="I4328">
        <v>-23.211892894189699</v>
      </c>
      <c r="J4328">
        <v>4.3426495850707596</v>
      </c>
      <c r="K4328">
        <v>12.1249218531752</v>
      </c>
      <c r="L4328">
        <v>11.4576653086999</v>
      </c>
      <c r="M4328">
        <v>52.3378022484412</v>
      </c>
      <c r="N4328">
        <v>1.15509783728115</v>
      </c>
      <c r="O4328">
        <v>64.355628058727504</v>
      </c>
      <c r="P4328">
        <v>60.261437908496703</v>
      </c>
      <c r="Q4328">
        <v>6.8056257775264001E-2</v>
      </c>
    </row>
    <row r="4329" spans="1:17" hidden="1" x14ac:dyDescent="0.3">
      <c r="A4329" t="s">
        <v>8887</v>
      </c>
      <c r="B4329" t="s">
        <v>8888</v>
      </c>
      <c r="C4329" t="str">
        <f>IFERROR(VLOOKUP(Table1[[#This Row],[Ticker]],[1]!Table2[[Symbol]:[Industry]],2,FALSE),"-")</f>
        <v>-</v>
      </c>
      <c r="D4329" t="s">
        <v>632</v>
      </c>
      <c r="E4329">
        <v>12.40164</v>
      </c>
      <c r="F4329">
        <v>27</v>
      </c>
      <c r="G4329">
        <v>68.382130705420593</v>
      </c>
      <c r="H4329">
        <v>26.4193233823265</v>
      </c>
      <c r="I4329">
        <v>53.657651205004697</v>
      </c>
      <c r="J4329">
        <v>7.9150660807716502</v>
      </c>
      <c r="K4329">
        <v>21.0277409448219</v>
      </c>
      <c r="L4329">
        <v>18.797021193134501</v>
      </c>
      <c r="M4329">
        <v>77.006197425697493</v>
      </c>
      <c r="N4329">
        <v>0.93290847074619798</v>
      </c>
      <c r="O4329">
        <v>10.925925925925901</v>
      </c>
      <c r="P4329">
        <v>111.598746081504</v>
      </c>
      <c r="Q4329">
        <v>2.0872441051157001E-2</v>
      </c>
    </row>
    <row r="4330" spans="1:17" hidden="1" x14ac:dyDescent="0.3">
      <c r="A4330" t="s">
        <v>8889</v>
      </c>
      <c r="B4330" t="s">
        <v>8890</v>
      </c>
      <c r="C4330" t="str">
        <f>IFERROR(VLOOKUP(Table1[[#This Row],[Ticker]],[1]!Table2[[Symbol]:[Industry]],2,FALSE),"-")</f>
        <v>-</v>
      </c>
      <c r="D4330" t="s">
        <v>528</v>
      </c>
      <c r="E4330">
        <v>12.396668</v>
      </c>
      <c r="F4330">
        <v>41.2</v>
      </c>
      <c r="G4330">
        <v>9.8052621920181302</v>
      </c>
      <c r="H4330">
        <v>-16.6548324353125</v>
      </c>
      <c r="I4330">
        <v>-8.3971465207258298</v>
      </c>
      <c r="J4330">
        <v>-3.10240204021957</v>
      </c>
      <c r="K4330">
        <v>46.460652600369599</v>
      </c>
      <c r="L4330">
        <v>43.025397923448203</v>
      </c>
      <c r="M4330">
        <v>31.809758217356201</v>
      </c>
      <c r="N4330">
        <v>0.26716635436185698</v>
      </c>
      <c r="O4330">
        <v>52.912621359223301</v>
      </c>
      <c r="P4330">
        <v>47.037830121341898</v>
      </c>
      <c r="Q4330">
        <v>0.101645844993812</v>
      </c>
    </row>
    <row r="4331" spans="1:17" hidden="1" x14ac:dyDescent="0.3">
      <c r="A4331" t="s">
        <v>8891</v>
      </c>
      <c r="B4331" t="s">
        <v>8892</v>
      </c>
      <c r="C4331" t="str">
        <f>IFERROR(VLOOKUP(Table1[[#This Row],[Ticker]],[1]!Table2[[Symbol]:[Industry]],2,FALSE),"-")</f>
        <v>-</v>
      </c>
      <c r="D4331" t="s">
        <v>46</v>
      </c>
      <c r="E4331">
        <v>12.379250000000001</v>
      </c>
      <c r="F4331">
        <v>38.090000000000003</v>
      </c>
      <c r="G4331">
        <v>137.44249085690001</v>
      </c>
      <c r="H4331">
        <v>-40.0675788898265</v>
      </c>
      <c r="I4331">
        <v>31.0349050675235</v>
      </c>
      <c r="J4331">
        <v>-15.408548261822</v>
      </c>
      <c r="K4331">
        <v>51.695370999117401</v>
      </c>
      <c r="L4331">
        <v>37.489515542147899</v>
      </c>
      <c r="M4331">
        <v>2.2492688395781602</v>
      </c>
      <c r="N4331">
        <v>0.50343759677918798</v>
      </c>
      <c r="O4331">
        <v>82.462588605933206</v>
      </c>
      <c r="P4331">
        <v>167.29824561403501</v>
      </c>
    </row>
    <row r="4332" spans="1:17" hidden="1" x14ac:dyDescent="0.3">
      <c r="A4332" t="s">
        <v>8893</v>
      </c>
      <c r="B4332" t="s">
        <v>8894</v>
      </c>
      <c r="C4332" t="str">
        <f>IFERROR(VLOOKUP(Table1[[#This Row],[Ticker]],[1]!Table2[[Symbol]:[Industry]],2,FALSE),"-")</f>
        <v>-</v>
      </c>
      <c r="D4332" t="s">
        <v>359</v>
      </c>
      <c r="E4332">
        <v>12.375845</v>
      </c>
      <c r="F4332">
        <v>19.100000000000001</v>
      </c>
      <c r="G4332">
        <v>42.216317314937598</v>
      </c>
      <c r="H4332">
        <v>2.1689760104111899</v>
      </c>
      <c r="I4332">
        <v>41.829800347489297</v>
      </c>
      <c r="J4332">
        <v>-8.9688783503140499</v>
      </c>
      <c r="K4332">
        <v>18.168010394826702</v>
      </c>
      <c r="L4332">
        <v>14.5492054654356</v>
      </c>
      <c r="M4332">
        <v>32.408112499562101</v>
      </c>
      <c r="N4332">
        <v>0.74168515086141396</v>
      </c>
      <c r="O4332">
        <v>27.696335078533998</v>
      </c>
      <c r="P4332">
        <v>100.63025210084</v>
      </c>
      <c r="Q4332">
        <v>7.5301642587665002E-2</v>
      </c>
    </row>
    <row r="4333" spans="1:17" hidden="1" x14ac:dyDescent="0.3">
      <c r="A4333" t="s">
        <v>8895</v>
      </c>
      <c r="B4333" t="s">
        <v>8896</v>
      </c>
      <c r="C4333" t="str">
        <f>IFERROR(VLOOKUP(Table1[[#This Row],[Ticker]],[1]!Table2[[Symbol]:[Industry]],2,FALSE),"-")</f>
        <v>-</v>
      </c>
      <c r="D4333" t="s">
        <v>306</v>
      </c>
      <c r="E4333">
        <v>12.367445243000001</v>
      </c>
      <c r="F4333">
        <v>53.47</v>
      </c>
      <c r="G4333">
        <v>17.444520724959201</v>
      </c>
      <c r="H4333">
        <v>9.9359861046847602</v>
      </c>
      <c r="I4333">
        <v>-0.132522936448699</v>
      </c>
      <c r="J4333">
        <v>-3.5516896302980698</v>
      </c>
      <c r="K4333">
        <v>47.828154997176</v>
      </c>
      <c r="L4333">
        <v>46.364424009175401</v>
      </c>
      <c r="M4333">
        <v>65.384364078163799</v>
      </c>
      <c r="N4333">
        <v>2.4369662520651199</v>
      </c>
      <c r="O4333">
        <v>29.137834299607199</v>
      </c>
      <c r="P4333">
        <v>53.428981348637002</v>
      </c>
      <c r="Q4333">
        <v>4.1754827421096E-2</v>
      </c>
    </row>
    <row r="4334" spans="1:17" hidden="1" x14ac:dyDescent="0.3">
      <c r="A4334" t="s">
        <v>8897</v>
      </c>
      <c r="B4334" t="s">
        <v>8898</v>
      </c>
      <c r="C4334" t="str">
        <f>IFERROR(VLOOKUP(Table1[[#This Row],[Ticker]],[1]!Table2[[Symbol]:[Industry]],2,FALSE),"-")</f>
        <v>-</v>
      </c>
      <c r="D4334" t="s">
        <v>186</v>
      </c>
      <c r="E4334">
        <v>12.36618</v>
      </c>
      <c r="F4334">
        <v>27.6</v>
      </c>
      <c r="G4334">
        <v>89.191864290484602</v>
      </c>
      <c r="H4334">
        <v>23.030351055123901</v>
      </c>
      <c r="I4334">
        <v>18.1047432147111</v>
      </c>
      <c r="J4334">
        <v>2.27357472314123</v>
      </c>
      <c r="K4334">
        <v>25.478684268139698</v>
      </c>
      <c r="L4334">
        <v>21.828523536662399</v>
      </c>
      <c r="M4334">
        <v>66.714590583696904</v>
      </c>
      <c r="N4334">
        <v>0.402592666149096</v>
      </c>
      <c r="O4334">
        <v>26.7753623188405</v>
      </c>
      <c r="P4334">
        <v>124.390243902439</v>
      </c>
      <c r="Q4334">
        <v>9.9701551594937002E-2</v>
      </c>
    </row>
    <row r="4335" spans="1:17" hidden="1" x14ac:dyDescent="0.3">
      <c r="A4335" t="s">
        <v>8899</v>
      </c>
      <c r="B4335" t="s">
        <v>8900</v>
      </c>
      <c r="C4335" t="str">
        <f>IFERROR(VLOOKUP(Table1[[#This Row],[Ticker]],[1]!Table2[[Symbol]:[Industry]],2,FALSE),"-")</f>
        <v>-</v>
      </c>
      <c r="D4335" t="s">
        <v>632</v>
      </c>
      <c r="E4335">
        <v>12.358995</v>
      </c>
      <c r="F4335">
        <v>16.5</v>
      </c>
      <c r="G4335">
        <v>-15.9054785140404</v>
      </c>
      <c r="H4335">
        <v>-2.9626985420440799</v>
      </c>
      <c r="I4335">
        <v>-18.630248436058601</v>
      </c>
      <c r="J4335">
        <v>-8.4340103746877801</v>
      </c>
      <c r="K4335">
        <v>16.600732480627901</v>
      </c>
      <c r="L4335">
        <v>16.661050203269799</v>
      </c>
      <c r="M4335">
        <v>51.143053489743899</v>
      </c>
      <c r="N4335">
        <v>2.0409809462315902</v>
      </c>
      <c r="O4335">
        <v>40.909090909090899</v>
      </c>
      <c r="P4335">
        <v>50</v>
      </c>
      <c r="Q4335">
        <v>6.0170579335998002E-2</v>
      </c>
    </row>
    <row r="4336" spans="1:17" hidden="1" x14ac:dyDescent="0.3">
      <c r="A4336" t="s">
        <v>8901</v>
      </c>
      <c r="B4336" t="s">
        <v>8902</v>
      </c>
      <c r="C4336" t="str">
        <f>IFERROR(VLOOKUP(Table1[[#This Row],[Ticker]],[1]!Table2[[Symbol]:[Industry]],2,FALSE),"-")</f>
        <v>-</v>
      </c>
      <c r="D4336" t="s">
        <v>561</v>
      </c>
      <c r="E4336">
        <v>12.350927799999999</v>
      </c>
      <c r="F4336">
        <v>25.66</v>
      </c>
      <c r="G4336">
        <v>-22.894520909697899</v>
      </c>
      <c r="H4336">
        <v>18.322358441037899</v>
      </c>
      <c r="I4336">
        <v>3.9354196472833598</v>
      </c>
      <c r="J4336">
        <v>25.208846768169298</v>
      </c>
      <c r="K4336">
        <v>21.371977558044598</v>
      </c>
      <c r="L4336">
        <v>21.554842137005998</v>
      </c>
      <c r="M4336">
        <v>85.453206666268301</v>
      </c>
      <c r="N4336">
        <v>2.9091569851957799</v>
      </c>
      <c r="O4336">
        <v>6.1964146531566504</v>
      </c>
      <c r="P4336">
        <v>55.9878419452887</v>
      </c>
      <c r="Q4336">
        <v>4.2344195158769998E-2</v>
      </c>
    </row>
    <row r="4337" spans="1:17" hidden="1" x14ac:dyDescent="0.3">
      <c r="A4337" t="s">
        <v>8903</v>
      </c>
      <c r="B4337" t="s">
        <v>8904</v>
      </c>
      <c r="C4337" t="str">
        <f>IFERROR(VLOOKUP(Table1[[#This Row],[Ticker]],[1]!Table2[[Symbol]:[Industry]],2,FALSE),"-")</f>
        <v>-</v>
      </c>
      <c r="D4337" t="s">
        <v>368</v>
      </c>
      <c r="E4337">
        <v>12.320532</v>
      </c>
      <c r="F4337">
        <v>25.2</v>
      </c>
      <c r="G4337">
        <v>38.144245242865502</v>
      </c>
      <c r="H4337">
        <v>-13.590495589463099</v>
      </c>
      <c r="I4337">
        <v>57.3395418408792</v>
      </c>
      <c r="J4337">
        <v>4.8096425241375202</v>
      </c>
      <c r="K4337">
        <v>22.991682768047799</v>
      </c>
      <c r="L4337">
        <v>18.356782711010599</v>
      </c>
      <c r="M4337">
        <v>69.659908722276796</v>
      </c>
      <c r="N4337">
        <v>0.497103594080338</v>
      </c>
      <c r="O4337">
        <v>18.968253968253901</v>
      </c>
      <c r="P4337">
        <v>119.13043478260801</v>
      </c>
      <c r="Q4337">
        <v>0.161085053997542</v>
      </c>
    </row>
    <row r="4338" spans="1:17" hidden="1" x14ac:dyDescent="0.3">
      <c r="A4338" t="s">
        <v>8905</v>
      </c>
      <c r="B4338" t="s">
        <v>8906</v>
      </c>
      <c r="C4338" t="str">
        <f>IFERROR(VLOOKUP(Table1[[#This Row],[Ticker]],[1]!Table2[[Symbol]:[Industry]],2,FALSE),"-")</f>
        <v>-</v>
      </c>
      <c r="D4338" t="s">
        <v>385</v>
      </c>
      <c r="E4338">
        <v>12.275345123999999</v>
      </c>
      <c r="F4338">
        <v>11.97</v>
      </c>
      <c r="G4338">
        <v>47.477578576198901</v>
      </c>
      <c r="H4338">
        <v>-0.98646508837379698</v>
      </c>
      <c r="I4338">
        <v>72.593173657978497</v>
      </c>
      <c r="J4338">
        <v>-1.29115323183063</v>
      </c>
      <c r="K4338">
        <v>11.0057971357943</v>
      </c>
      <c r="L4338">
        <v>8.5720809639490501</v>
      </c>
      <c r="M4338">
        <v>26.5756852259784</v>
      </c>
      <c r="N4338">
        <v>3.5087719298245598E-2</v>
      </c>
      <c r="O4338">
        <v>37.259816207184599</v>
      </c>
      <c r="P4338">
        <v>106.379310344827</v>
      </c>
    </row>
    <row r="4339" spans="1:17" hidden="1" x14ac:dyDescent="0.3">
      <c r="A4339" t="s">
        <v>8907</v>
      </c>
      <c r="B4339" t="s">
        <v>8908</v>
      </c>
      <c r="C4339" t="str">
        <f>IFERROR(VLOOKUP(Table1[[#This Row],[Ticker]],[1]!Table2[[Symbol]:[Industry]],2,FALSE),"-")</f>
        <v>-</v>
      </c>
      <c r="D4339" t="s">
        <v>1470</v>
      </c>
      <c r="E4339">
        <v>12.24744675</v>
      </c>
      <c r="F4339">
        <v>4.97</v>
      </c>
      <c r="G4339">
        <v>-24.781758985464201</v>
      </c>
      <c r="H4339">
        <v>-4.4988413259975504</v>
      </c>
      <c r="I4339">
        <v>-29.867610655746901</v>
      </c>
      <c r="J4339">
        <v>-5.9970355847718002</v>
      </c>
      <c r="K4339">
        <v>4.7832702284956801</v>
      </c>
      <c r="L4339">
        <v>5.2066402061981298</v>
      </c>
      <c r="M4339">
        <v>61.771927840129898</v>
      </c>
      <c r="N4339">
        <v>0.70762308232227</v>
      </c>
      <c r="O4339">
        <v>58.953722334003999</v>
      </c>
      <c r="P4339">
        <v>26.142131979695399</v>
      </c>
      <c r="Q4339">
        <v>9.5414613750079997E-3</v>
      </c>
    </row>
    <row r="4340" spans="1:17" hidden="1" x14ac:dyDescent="0.3">
      <c r="A4340" t="s">
        <v>8909</v>
      </c>
      <c r="B4340" t="s">
        <v>8910</v>
      </c>
      <c r="C4340" t="str">
        <f>IFERROR(VLOOKUP(Table1[[#This Row],[Ticker]],[1]!Table2[[Symbol]:[Industry]],2,FALSE),"-")</f>
        <v>-</v>
      </c>
      <c r="E4340">
        <v>12.247362600000001</v>
      </c>
      <c r="F4340">
        <v>24.42</v>
      </c>
      <c r="G4340">
        <v>234.621857183164</v>
      </c>
      <c r="H4340">
        <v>-0.30660967610338702</v>
      </c>
      <c r="I4340">
        <v>-14.2728907847271</v>
      </c>
      <c r="J4340">
        <v>-1.36891372949782</v>
      </c>
      <c r="K4340">
        <v>26.0064501391699</v>
      </c>
      <c r="L4340">
        <v>21.795557749525599</v>
      </c>
      <c r="M4340">
        <v>27.269619413736699</v>
      </c>
      <c r="N4340">
        <v>1.2812269439683901</v>
      </c>
      <c r="O4340">
        <v>54.3816543816543</v>
      </c>
      <c r="P4340">
        <v>327.67075306479802</v>
      </c>
    </row>
    <row r="4341" spans="1:17" hidden="1" x14ac:dyDescent="0.3">
      <c r="A4341" t="s">
        <v>8911</v>
      </c>
      <c r="B4341" t="s">
        <v>8912</v>
      </c>
      <c r="C4341" t="str">
        <f>IFERROR(VLOOKUP(Table1[[#This Row],[Ticker]],[1]!Table2[[Symbol]:[Industry]],2,FALSE),"-")</f>
        <v>-</v>
      </c>
      <c r="D4341" t="s">
        <v>412</v>
      </c>
      <c r="E4341">
        <v>12.244999999999999</v>
      </c>
      <c r="F4341">
        <v>24.49</v>
      </c>
      <c r="G4341">
        <v>44.450295064929598</v>
      </c>
      <c r="H4341">
        <v>10.639681700617</v>
      </c>
      <c r="I4341">
        <v>-2.3359146966062001</v>
      </c>
      <c r="J4341">
        <v>4.2740641594737099</v>
      </c>
      <c r="K4341">
        <v>22.6506123421985</v>
      </c>
      <c r="L4341">
        <v>20.012308136276602</v>
      </c>
      <c r="M4341">
        <v>56.970269142379301</v>
      </c>
      <c r="N4341">
        <v>0.38798630431220599</v>
      </c>
      <c r="O4341">
        <v>13.9240506329113</v>
      </c>
      <c r="P4341">
        <v>82.081784386617102</v>
      </c>
      <c r="Q4341">
        <v>7.0809328186885998E-2</v>
      </c>
    </row>
    <row r="4342" spans="1:17" hidden="1" x14ac:dyDescent="0.3">
      <c r="A4342" t="s">
        <v>8913</v>
      </c>
      <c r="B4342" t="s">
        <v>8914</v>
      </c>
      <c r="C4342" t="str">
        <f>IFERROR(VLOOKUP(Table1[[#This Row],[Ticker]],[1]!Table2[[Symbol]:[Industry]],2,FALSE),"-")</f>
        <v>-</v>
      </c>
      <c r="D4342" t="s">
        <v>303</v>
      </c>
      <c r="E4342">
        <v>12.230399999999999</v>
      </c>
      <c r="F4342">
        <v>26</v>
      </c>
      <c r="G4342">
        <v>-16.7631057793179</v>
      </c>
      <c r="H4342">
        <v>-16.1285900476969</v>
      </c>
      <c r="I4342">
        <v>-38.415229703365902</v>
      </c>
      <c r="J4342">
        <v>-3.73017762207453</v>
      </c>
      <c r="K4342">
        <v>26.327444136230699</v>
      </c>
      <c r="L4342">
        <v>27.184992137097399</v>
      </c>
      <c r="M4342">
        <v>45.164169861480502</v>
      </c>
      <c r="N4342">
        <v>1.4297872340425499</v>
      </c>
      <c r="O4342">
        <v>106.653846153846</v>
      </c>
      <c r="P4342">
        <v>27.450980392156801</v>
      </c>
    </row>
    <row r="4343" spans="1:17" hidden="1" x14ac:dyDescent="0.3">
      <c r="A4343" t="s">
        <v>8915</v>
      </c>
      <c r="B4343" t="s">
        <v>8916</v>
      </c>
      <c r="C4343" t="str">
        <f>IFERROR(VLOOKUP(Table1[[#This Row],[Ticker]],[1]!Table2[[Symbol]:[Industry]],2,FALSE),"-")</f>
        <v>-</v>
      </c>
      <c r="D4343" t="s">
        <v>743</v>
      </c>
      <c r="E4343">
        <v>12.214835947999999</v>
      </c>
      <c r="F4343">
        <v>2700.06</v>
      </c>
      <c r="G4343">
        <v>1.05624524286558</v>
      </c>
      <c r="H4343">
        <v>0.77954949098055903</v>
      </c>
      <c r="I4343">
        <v>0.80704763673844204</v>
      </c>
      <c r="J4343">
        <v>1.3707343363637501</v>
      </c>
      <c r="K4343">
        <v>2611.27246095088</v>
      </c>
      <c r="L4343">
        <v>2421.7719928348001</v>
      </c>
      <c r="M4343">
        <v>57.569699091115801</v>
      </c>
      <c r="N4343">
        <v>0.44302127222279297</v>
      </c>
      <c r="O4343">
        <v>1.44441234639229</v>
      </c>
      <c r="P4343">
        <v>33.931547619047599</v>
      </c>
      <c r="Q4343">
        <v>2.2268006150822001E-2</v>
      </c>
    </row>
    <row r="4344" spans="1:17" hidden="1" x14ac:dyDescent="0.3">
      <c r="A4344" t="s">
        <v>8917</v>
      </c>
      <c r="B4344" t="s">
        <v>8918</v>
      </c>
      <c r="C4344" t="str">
        <f>IFERROR(VLOOKUP(Table1[[#This Row],[Ticker]],[1]!Table2[[Symbol]:[Industry]],2,FALSE),"-")</f>
        <v>-</v>
      </c>
      <c r="D4344" t="s">
        <v>262</v>
      </c>
      <c r="E4344">
        <v>12.209773139999999</v>
      </c>
      <c r="F4344">
        <v>4.0199999999999996</v>
      </c>
      <c r="G4344">
        <v>48.810911909532201</v>
      </c>
      <c r="H4344">
        <v>-19.688077991599599</v>
      </c>
      <c r="I4344">
        <v>23.570242451597601</v>
      </c>
      <c r="J4344">
        <v>-1.29115323183063</v>
      </c>
      <c r="K4344">
        <v>4.1576212742273899</v>
      </c>
      <c r="L4344">
        <v>3.4900939613365298</v>
      </c>
      <c r="M4344">
        <v>3.75619941368842</v>
      </c>
      <c r="N4344">
        <v>0.137181325028397</v>
      </c>
      <c r="O4344">
        <v>44.278606965174099</v>
      </c>
      <c r="P4344">
        <v>106.153846153846</v>
      </c>
      <c r="Q4344">
        <v>4.4800260953103001E-2</v>
      </c>
    </row>
    <row r="4345" spans="1:17" hidden="1" x14ac:dyDescent="0.3">
      <c r="A4345" t="s">
        <v>8919</v>
      </c>
      <c r="B4345" t="s">
        <v>8920</v>
      </c>
      <c r="C4345" t="str">
        <f>IFERROR(VLOOKUP(Table1[[#This Row],[Ticker]],[1]!Table2[[Symbol]:[Industry]],2,FALSE),"-")</f>
        <v>-</v>
      </c>
      <c r="D4345" t="s">
        <v>632</v>
      </c>
      <c r="E4345">
        <v>12.20326032</v>
      </c>
      <c r="F4345">
        <v>10.76</v>
      </c>
      <c r="G4345">
        <v>-13.53143043281</v>
      </c>
      <c r="H4345">
        <v>8.6355155879546999</v>
      </c>
      <c r="I4345">
        <v>-40.967610655746903</v>
      </c>
      <c r="J4345">
        <v>-8.1224289519952393</v>
      </c>
      <c r="K4345">
        <v>10.8095997475655</v>
      </c>
      <c r="L4345">
        <v>11.0642286524758</v>
      </c>
      <c r="M4345">
        <v>41.925861232478901</v>
      </c>
      <c r="N4345">
        <v>2.4345679100698998</v>
      </c>
      <c r="O4345">
        <v>74.442379182156103</v>
      </c>
      <c r="P4345">
        <v>23.53616532721</v>
      </c>
      <c r="Q4345">
        <v>4.9138674326348997E-2</v>
      </c>
    </row>
    <row r="4346" spans="1:17" hidden="1" x14ac:dyDescent="0.3">
      <c r="A4346" t="s">
        <v>8921</v>
      </c>
      <c r="B4346" t="s">
        <v>8922</v>
      </c>
      <c r="C4346" t="str">
        <f>IFERROR(VLOOKUP(Table1[[#This Row],[Ticker]],[1]!Table2[[Symbol]:[Industry]],2,FALSE),"-")</f>
        <v>-</v>
      </c>
      <c r="D4346" t="s">
        <v>1374</v>
      </c>
      <c r="E4346">
        <v>12.198240768</v>
      </c>
      <c r="F4346">
        <v>13.44</v>
      </c>
      <c r="G4346">
        <v>34.850127595806697</v>
      </c>
      <c r="H4346">
        <v>-6.4065681811572999</v>
      </c>
      <c r="I4346">
        <v>-9.3957941043762006</v>
      </c>
      <c r="J4346">
        <v>-0.89930370205006704</v>
      </c>
      <c r="K4346">
        <v>13.4393614377524</v>
      </c>
      <c r="L4346">
        <v>12.519540413661201</v>
      </c>
      <c r="M4346">
        <v>54.807662104846102</v>
      </c>
      <c r="N4346">
        <v>6.9904105337101605E-2</v>
      </c>
      <c r="O4346">
        <v>30.431547619047599</v>
      </c>
      <c r="P4346">
        <v>72.528883183568595</v>
      </c>
      <c r="Q4346">
        <v>6.7125418445564994E-2</v>
      </c>
    </row>
    <row r="4347" spans="1:17" hidden="1" x14ac:dyDescent="0.3">
      <c r="A4347" t="s">
        <v>8923</v>
      </c>
      <c r="B4347" t="s">
        <v>8924</v>
      </c>
      <c r="C4347" t="str">
        <f>IFERROR(VLOOKUP(Table1[[#This Row],[Ticker]],[1]!Table2[[Symbol]:[Industry]],2,FALSE),"-")</f>
        <v>-</v>
      </c>
      <c r="D4347" t="s">
        <v>1190</v>
      </c>
      <c r="E4347">
        <v>12.195416</v>
      </c>
      <c r="F4347">
        <v>6.08</v>
      </c>
      <c r="G4347">
        <v>48.967774654630297</v>
      </c>
      <c r="H4347">
        <v>-16.6519580461202</v>
      </c>
      <c r="I4347">
        <v>16.660758138579201</v>
      </c>
      <c r="J4347">
        <v>7.45201616707645</v>
      </c>
      <c r="K4347">
        <v>6.1617082271807799</v>
      </c>
      <c r="L4347">
        <v>5.5203720776523202</v>
      </c>
      <c r="M4347">
        <v>64.140011304064103</v>
      </c>
      <c r="N4347">
        <v>0.23085314705311399</v>
      </c>
      <c r="O4347">
        <v>33.223684210526301</v>
      </c>
      <c r="Q4347">
        <v>7.2705053621592006E-2</v>
      </c>
    </row>
    <row r="4348" spans="1:17" hidden="1" x14ac:dyDescent="0.3">
      <c r="A4348" t="s">
        <v>8925</v>
      </c>
      <c r="B4348" t="s">
        <v>8926</v>
      </c>
      <c r="C4348" t="str">
        <f>IFERROR(VLOOKUP(Table1[[#This Row],[Ticker]],[1]!Table2[[Symbol]:[Industry]],2,FALSE),"-")</f>
        <v>-</v>
      </c>
      <c r="D4348" t="s">
        <v>632</v>
      </c>
      <c r="E4348">
        <v>12.162330000000001</v>
      </c>
      <c r="F4348">
        <v>30.33</v>
      </c>
      <c r="G4348">
        <v>402.24950840076002</v>
      </c>
      <c r="H4348">
        <v>71.270475339619196</v>
      </c>
      <c r="I4348">
        <v>432.80265313322099</v>
      </c>
      <c r="J4348">
        <v>6.89364123888598</v>
      </c>
      <c r="K4348">
        <v>21.914445535846699</v>
      </c>
      <c r="L4348">
        <v>15.508446072480099</v>
      </c>
      <c r="M4348">
        <v>98.6494793933458</v>
      </c>
      <c r="N4348">
        <v>0.98258080434246198</v>
      </c>
      <c r="O4348">
        <v>0</v>
      </c>
      <c r="P4348">
        <v>483.26923076922998</v>
      </c>
      <c r="Q4348">
        <v>0.17925616658514801</v>
      </c>
    </row>
    <row r="4349" spans="1:17" hidden="1" x14ac:dyDescent="0.3">
      <c r="A4349" t="s">
        <v>8927</v>
      </c>
      <c r="B4349" t="s">
        <v>8928</v>
      </c>
      <c r="C4349" t="str">
        <f>IFERROR(VLOOKUP(Table1[[#This Row],[Ticker]],[1]!Table2[[Symbol]:[Industry]],2,FALSE),"-")</f>
        <v>-</v>
      </c>
      <c r="D4349" t="s">
        <v>528</v>
      </c>
      <c r="E4349">
        <v>12.151541699999999</v>
      </c>
      <c r="F4349">
        <v>10.35</v>
      </c>
      <c r="G4349">
        <v>-45.709413293719699</v>
      </c>
      <c r="H4349">
        <v>-5.2860556252254796</v>
      </c>
      <c r="I4349">
        <v>-19.289391642509798</v>
      </c>
      <c r="J4349">
        <v>-0.90837811221340403</v>
      </c>
      <c r="K4349">
        <v>10.5131631003796</v>
      </c>
      <c r="L4349">
        <v>10.9818719910525</v>
      </c>
      <c r="M4349">
        <v>47.8904351748048</v>
      </c>
      <c r="N4349">
        <v>0.87397029158261497</v>
      </c>
      <c r="O4349">
        <v>49.6618357487922</v>
      </c>
      <c r="P4349">
        <v>21.764705882352899</v>
      </c>
      <c r="Q4349">
        <v>0.132193627345882</v>
      </c>
    </row>
    <row r="4350" spans="1:17" hidden="1" x14ac:dyDescent="0.3">
      <c r="A4350" t="s">
        <v>8929</v>
      </c>
      <c r="B4350" t="s">
        <v>8930</v>
      </c>
      <c r="C4350" t="str">
        <f>IFERROR(VLOOKUP(Table1[[#This Row],[Ticker]],[1]!Table2[[Symbol]:[Industry]],2,FALSE),"-")</f>
        <v>-</v>
      </c>
      <c r="D4350" t="s">
        <v>743</v>
      </c>
      <c r="E4350">
        <v>12.120252429999899</v>
      </c>
      <c r="F4350">
        <v>39.26</v>
      </c>
      <c r="G4350">
        <v>8.8231572880792903</v>
      </c>
      <c r="H4350">
        <v>1.2733262025306</v>
      </c>
      <c r="I4350">
        <v>-0.52951541765170995</v>
      </c>
      <c r="J4350">
        <v>0.299814178998216</v>
      </c>
      <c r="K4350">
        <v>38.117870788412802</v>
      </c>
      <c r="L4350">
        <v>34.9702454308634</v>
      </c>
      <c r="M4350">
        <v>57.562155009737999</v>
      </c>
      <c r="N4350">
        <v>0.64569488535500197</v>
      </c>
      <c r="O4350">
        <v>2.5980641874681698</v>
      </c>
      <c r="P4350">
        <v>45.407407407407398</v>
      </c>
    </row>
    <row r="4351" spans="1:17" hidden="1" x14ac:dyDescent="0.3">
      <c r="A4351" t="s">
        <v>8931</v>
      </c>
      <c r="B4351" t="s">
        <v>8932</v>
      </c>
      <c r="C4351" t="str">
        <f>IFERROR(VLOOKUP(Table1[[#This Row],[Ticker]],[1]!Table2[[Symbol]:[Industry]],2,FALSE),"-")</f>
        <v>-</v>
      </c>
      <c r="D4351" t="s">
        <v>528</v>
      </c>
      <c r="E4351">
        <v>12.08</v>
      </c>
      <c r="F4351">
        <v>302</v>
      </c>
      <c r="G4351">
        <v>169.154146232964</v>
      </c>
      <c r="H4351">
        <v>14.579018903388</v>
      </c>
      <c r="I4351">
        <v>166.92868564054899</v>
      </c>
      <c r="J4351">
        <v>6.4024995046617503</v>
      </c>
      <c r="K4351">
        <v>254.809480476792</v>
      </c>
      <c r="L4351">
        <v>173.09481773276701</v>
      </c>
      <c r="M4351">
        <v>61.418306722897498</v>
      </c>
      <c r="N4351">
        <v>0.47998909858963001</v>
      </c>
      <c r="O4351">
        <v>4.6357615894039697</v>
      </c>
      <c r="P4351">
        <v>239.70753655793001</v>
      </c>
      <c r="Q4351">
        <v>0.119111606793858</v>
      </c>
    </row>
    <row r="4352" spans="1:17" hidden="1" x14ac:dyDescent="0.3">
      <c r="A4352" t="s">
        <v>8933</v>
      </c>
      <c r="B4352" t="s">
        <v>8934</v>
      </c>
      <c r="C4352" t="str">
        <f>IFERROR(VLOOKUP(Table1[[#This Row],[Ticker]],[1]!Table2[[Symbol]:[Industry]],2,FALSE),"-")</f>
        <v>-</v>
      </c>
      <c r="D4352" t="s">
        <v>1616</v>
      </c>
      <c r="E4352">
        <v>12.051539500000001</v>
      </c>
      <c r="F4352">
        <v>13.31</v>
      </c>
      <c r="G4352">
        <v>-25.052605150835099</v>
      </c>
      <c r="H4352">
        <v>-13.788413140321801</v>
      </c>
      <c r="I4352">
        <v>-11.4071844761426</v>
      </c>
      <c r="J4352">
        <v>-13.4302608433791</v>
      </c>
      <c r="K4352">
        <v>14.7637317822568</v>
      </c>
      <c r="L4352">
        <v>15.442495709025399</v>
      </c>
      <c r="M4352">
        <v>30.350869664052201</v>
      </c>
      <c r="N4352">
        <v>1.0276694259457799</v>
      </c>
      <c r="O4352">
        <v>71.450037565740004</v>
      </c>
      <c r="P4352">
        <v>28.4749034749034</v>
      </c>
      <c r="Q4352">
        <v>7.0604358265276002E-2</v>
      </c>
    </row>
    <row r="4353" spans="1:17" hidden="1" x14ac:dyDescent="0.3">
      <c r="A4353" t="s">
        <v>8935</v>
      </c>
      <c r="B4353" t="s">
        <v>8936</v>
      </c>
      <c r="C4353" t="str">
        <f>IFERROR(VLOOKUP(Table1[[#This Row],[Ticker]],[1]!Table2[[Symbol]:[Industry]],2,FALSE),"-")</f>
        <v>-</v>
      </c>
      <c r="D4353" t="s">
        <v>431</v>
      </c>
      <c r="E4353">
        <v>12.051318074999999</v>
      </c>
      <c r="F4353">
        <v>35.85</v>
      </c>
      <c r="G4353">
        <v>-35.0144849158645</v>
      </c>
      <c r="H4353">
        <v>-1.8204759284822001</v>
      </c>
      <c r="I4353">
        <v>-12.6171918952779</v>
      </c>
      <c r="J4353">
        <v>-6.0406313111625796</v>
      </c>
      <c r="K4353">
        <v>36.531351525034701</v>
      </c>
      <c r="L4353">
        <v>36.427899867370698</v>
      </c>
      <c r="M4353">
        <v>42.610393087021997</v>
      </c>
      <c r="N4353">
        <v>1.0290453942089199</v>
      </c>
      <c r="O4353">
        <v>26.973500697350001</v>
      </c>
      <c r="P4353">
        <v>14.9038461538461</v>
      </c>
      <c r="Q4353">
        <v>7.3294740097146996E-2</v>
      </c>
    </row>
    <row r="4354" spans="1:17" hidden="1" x14ac:dyDescent="0.3">
      <c r="A4354" t="s">
        <v>8937</v>
      </c>
      <c r="B4354" t="s">
        <v>8938</v>
      </c>
      <c r="C4354" t="str">
        <f>IFERROR(VLOOKUP(Table1[[#This Row],[Ticker]],[1]!Table2[[Symbol]:[Industry]],2,FALSE),"-")</f>
        <v>-</v>
      </c>
      <c r="D4354" t="s">
        <v>632</v>
      </c>
      <c r="E4354">
        <v>12.043701926999899</v>
      </c>
      <c r="F4354">
        <v>14.51</v>
      </c>
      <c r="G4354">
        <v>9.9322991927692392</v>
      </c>
      <c r="H4354">
        <v>2.09840379894016</v>
      </c>
      <c r="I4354">
        <v>-8.5372684686208302</v>
      </c>
      <c r="J4354">
        <v>-1.29115323183063</v>
      </c>
      <c r="K4354">
        <v>14.199683251299099</v>
      </c>
      <c r="L4354">
        <v>12.390970330467299</v>
      </c>
      <c r="M4354">
        <v>58.013410510973699</v>
      </c>
      <c r="N4354">
        <v>3.08982035928143</v>
      </c>
      <c r="O4354">
        <v>15.0241212956581</v>
      </c>
      <c r="P4354">
        <v>100.69156293222601</v>
      </c>
    </row>
    <row r="4355" spans="1:17" hidden="1" x14ac:dyDescent="0.3">
      <c r="A4355" t="s">
        <v>8939</v>
      </c>
      <c r="B4355" t="s">
        <v>8940</v>
      </c>
      <c r="C4355" t="str">
        <f>IFERROR(VLOOKUP(Table1[[#This Row],[Ticker]],[1]!Table2[[Symbol]:[Industry]],2,FALSE),"-")</f>
        <v>-</v>
      </c>
      <c r="D4355" t="s">
        <v>1616</v>
      </c>
      <c r="E4355">
        <v>12.041600000000001</v>
      </c>
      <c r="F4355">
        <v>0.53</v>
      </c>
      <c r="G4355">
        <v>-14.6383634527865</v>
      </c>
      <c r="H4355">
        <v>-37.518074283776102</v>
      </c>
      <c r="I4355">
        <v>-35.889349786181697</v>
      </c>
      <c r="J4355">
        <v>-8.0708142487797705</v>
      </c>
      <c r="K4355">
        <v>0.66441268358537597</v>
      </c>
      <c r="L4355">
        <v>0.63548935727293099</v>
      </c>
      <c r="M4355">
        <v>24.219442753121399</v>
      </c>
      <c r="N4355">
        <v>2.0011566210791401</v>
      </c>
      <c r="O4355">
        <v>79.245283018867894</v>
      </c>
      <c r="P4355">
        <v>32.499999999999901</v>
      </c>
      <c r="Q4355">
        <v>-2.208696937998E-3</v>
      </c>
    </row>
    <row r="4356" spans="1:17" hidden="1" x14ac:dyDescent="0.3">
      <c r="A4356" t="s">
        <v>8941</v>
      </c>
      <c r="B4356" t="s">
        <v>8942</v>
      </c>
      <c r="C4356" t="str">
        <f>IFERROR(VLOOKUP(Table1[[#This Row],[Ticker]],[1]!Table2[[Symbol]:[Industry]],2,FALSE),"-")</f>
        <v>-</v>
      </c>
      <c r="D4356" t="s">
        <v>577</v>
      </c>
      <c r="E4356">
        <v>12.037791611999999</v>
      </c>
      <c r="F4356">
        <v>10.119999999999999</v>
      </c>
      <c r="G4356">
        <v>34.697090771320802</v>
      </c>
      <c r="H4356">
        <v>9.1799028925103006</v>
      </c>
      <c r="I4356">
        <v>43.713275485417398</v>
      </c>
      <c r="J4356">
        <v>6.8169548762774603</v>
      </c>
      <c r="K4356">
        <v>8.2757428231359995</v>
      </c>
      <c r="L4356">
        <v>7.3600542602788499</v>
      </c>
      <c r="M4356">
        <v>74.688922658549203</v>
      </c>
      <c r="N4356">
        <v>1.0146925600041601</v>
      </c>
      <c r="O4356">
        <v>0</v>
      </c>
      <c r="P4356">
        <v>94.2418426103646</v>
      </c>
      <c r="Q4356">
        <v>0.130812039625054</v>
      </c>
    </row>
    <row r="4357" spans="1:17" hidden="1" x14ac:dyDescent="0.3">
      <c r="A4357" t="s">
        <v>8943</v>
      </c>
      <c r="B4357" t="s">
        <v>8944</v>
      </c>
      <c r="C4357" t="str">
        <f>IFERROR(VLOOKUP(Table1[[#This Row],[Ticker]],[1]!Table2[[Symbol]:[Industry]],2,FALSE),"-")</f>
        <v>-</v>
      </c>
      <c r="D4357" t="s">
        <v>303</v>
      </c>
      <c r="E4357">
        <v>12.0025064</v>
      </c>
      <c r="F4357">
        <v>8.3800000000000008</v>
      </c>
      <c r="G4357">
        <v>77.057825489779205</v>
      </c>
      <c r="H4357">
        <v>4.1446362883471002</v>
      </c>
      <c r="I4357">
        <v>13.314093604904601</v>
      </c>
      <c r="J4357">
        <v>-1.29115323183063</v>
      </c>
      <c r="K4357">
        <v>6.92300694572931</v>
      </c>
      <c r="L4357">
        <v>5.5082136958929597</v>
      </c>
      <c r="M4357">
        <v>99.999999462256994</v>
      </c>
      <c r="N4357">
        <v>3.0311584497885802</v>
      </c>
      <c r="O4357">
        <v>0</v>
      </c>
      <c r="P4357">
        <v>123.466666666666</v>
      </c>
      <c r="Q4357">
        <v>0.103110820571364</v>
      </c>
    </row>
    <row r="4358" spans="1:17" hidden="1" x14ac:dyDescent="0.3">
      <c r="A4358" t="s">
        <v>8945</v>
      </c>
      <c r="B4358" t="s">
        <v>4526</v>
      </c>
      <c r="C4358" t="str">
        <f>IFERROR(VLOOKUP(Table1[[#This Row],[Ticker]],[1]!Table2[[Symbol]:[Industry]],2,FALSE),"-")</f>
        <v>-</v>
      </c>
      <c r="D4358" t="s">
        <v>54</v>
      </c>
      <c r="E4358">
        <v>11.93</v>
      </c>
      <c r="F4358">
        <v>119.3</v>
      </c>
      <c r="M4358">
        <v>100</v>
      </c>
      <c r="N4358">
        <v>1</v>
      </c>
      <c r="Q4358">
        <v>5.4726977498741003E-2</v>
      </c>
    </row>
    <row r="4359" spans="1:17" hidden="1" x14ac:dyDescent="0.3">
      <c r="A4359" t="s">
        <v>8946</v>
      </c>
      <c r="B4359" t="s">
        <v>8947</v>
      </c>
      <c r="C4359" t="str">
        <f>IFERROR(VLOOKUP(Table1[[#This Row],[Ticker]],[1]!Table2[[Symbol]:[Industry]],2,FALSE),"-")</f>
        <v>-</v>
      </c>
      <c r="D4359" t="s">
        <v>412</v>
      </c>
      <c r="E4359">
        <v>11.8932</v>
      </c>
      <c r="F4359">
        <v>1.02</v>
      </c>
      <c r="G4359">
        <v>-33.594072514143697</v>
      </c>
      <c r="H4359">
        <v>-2.6412269931357</v>
      </c>
      <c r="I4359">
        <v>-29.774114720787502</v>
      </c>
      <c r="J4359">
        <v>-3.1959151365925398</v>
      </c>
      <c r="K4359">
        <v>1.0618681550526099</v>
      </c>
      <c r="L4359">
        <v>1.1124311232097199</v>
      </c>
      <c r="M4359">
        <v>34.3492562158387</v>
      </c>
      <c r="N4359">
        <v>0.78451753945246405</v>
      </c>
      <c r="O4359">
        <v>57.843137254901897</v>
      </c>
      <c r="P4359">
        <v>12.087912087912001</v>
      </c>
      <c r="Q4359">
        <v>8.3892160772811003E-2</v>
      </c>
    </row>
    <row r="4360" spans="1:17" hidden="1" x14ac:dyDescent="0.3">
      <c r="A4360" t="s">
        <v>8948</v>
      </c>
      <c r="B4360" t="s">
        <v>8949</v>
      </c>
      <c r="C4360" t="str">
        <f>IFERROR(VLOOKUP(Table1[[#This Row],[Ticker]],[1]!Table2[[Symbol]:[Industry]],2,FALSE),"-")</f>
        <v>-</v>
      </c>
      <c r="D4360" t="s">
        <v>1616</v>
      </c>
      <c r="E4360">
        <v>11.8268325</v>
      </c>
      <c r="F4360">
        <v>38.43</v>
      </c>
      <c r="G4360">
        <v>163.279256684513</v>
      </c>
      <c r="H4360">
        <v>70.536262184353404</v>
      </c>
      <c r="I4360">
        <v>-32.638443989080201</v>
      </c>
      <c r="J4360">
        <v>6.8914479740263799</v>
      </c>
      <c r="K4360">
        <v>32.940813927295203</v>
      </c>
      <c r="L4360">
        <v>34.123222081224903</v>
      </c>
      <c r="M4360">
        <v>94.263886762531897</v>
      </c>
      <c r="N4360">
        <v>0.36408387933229902</v>
      </c>
      <c r="O4360">
        <v>32.943013270882098</v>
      </c>
      <c r="P4360">
        <v>201.41176470588201</v>
      </c>
      <c r="Q4360">
        <v>7.4324875852459005E-2</v>
      </c>
    </row>
    <row r="4361" spans="1:17" hidden="1" x14ac:dyDescent="0.3">
      <c r="A4361" t="s">
        <v>8950</v>
      </c>
      <c r="B4361" t="s">
        <v>8951</v>
      </c>
      <c r="C4361" t="str">
        <f>IFERROR(VLOOKUP(Table1[[#This Row],[Ticker]],[1]!Table2[[Symbol]:[Industry]],2,FALSE),"-")</f>
        <v>-</v>
      </c>
      <c r="D4361" t="s">
        <v>3397</v>
      </c>
      <c r="E4361">
        <v>11.7986</v>
      </c>
      <c r="F4361">
        <v>6.92</v>
      </c>
      <c r="G4361">
        <v>11.3687350387839</v>
      </c>
      <c r="H4361">
        <v>65.510386297016595</v>
      </c>
      <c r="I4361">
        <v>1.67922130017592</v>
      </c>
      <c r="J4361">
        <v>39.134378683062899</v>
      </c>
      <c r="K4361">
        <v>4.98229549983603</v>
      </c>
      <c r="L4361">
        <v>4.9214694143404403</v>
      </c>
      <c r="M4361">
        <v>77.567035218028906</v>
      </c>
      <c r="N4361">
        <v>1.8979591836734599</v>
      </c>
      <c r="O4361">
        <v>9.8265895953757205</v>
      </c>
      <c r="P4361">
        <v>92.2222222222222</v>
      </c>
      <c r="Q4361">
        <v>1.8623452846929999E-3</v>
      </c>
    </row>
    <row r="4362" spans="1:17" hidden="1" x14ac:dyDescent="0.3">
      <c r="A4362" t="s">
        <v>8952</v>
      </c>
      <c r="B4362" t="s">
        <v>8953</v>
      </c>
      <c r="C4362" t="str">
        <f>IFERROR(VLOOKUP(Table1[[#This Row],[Ticker]],[1]!Table2[[Symbol]:[Industry]],2,FALSE),"-")</f>
        <v>-</v>
      </c>
      <c r="D4362" t="s">
        <v>127</v>
      </c>
      <c r="E4362">
        <v>11.76008085</v>
      </c>
      <c r="F4362">
        <v>9.81</v>
      </c>
      <c r="G4362">
        <v>-62.3867038630491</v>
      </c>
      <c r="H4362">
        <v>-29.381153733062401</v>
      </c>
      <c r="I4362">
        <v>-18.6453351683707</v>
      </c>
      <c r="J4362">
        <v>-0.87878209781000904</v>
      </c>
      <c r="K4362">
        <v>9.9689890446335401</v>
      </c>
      <c r="L4362">
        <v>10.932995285754799</v>
      </c>
      <c r="M4362">
        <v>52.840517189504702</v>
      </c>
      <c r="N4362">
        <v>0.32551600151113103</v>
      </c>
      <c r="O4362">
        <v>66.2589194699286</v>
      </c>
      <c r="P4362">
        <v>23.7074401008827</v>
      </c>
    </row>
    <row r="4363" spans="1:17" hidden="1" x14ac:dyDescent="0.3">
      <c r="A4363" t="s">
        <v>8954</v>
      </c>
      <c r="B4363" t="s">
        <v>8955</v>
      </c>
      <c r="C4363" t="str">
        <f>IFERROR(VLOOKUP(Table1[[#This Row],[Ticker]],[1]!Table2[[Symbol]:[Industry]],2,FALSE),"-")</f>
        <v>-</v>
      </c>
      <c r="D4363" t="s">
        <v>3532</v>
      </c>
      <c r="E4363">
        <v>11.731128500000001</v>
      </c>
      <c r="F4363">
        <v>77.5</v>
      </c>
      <c r="G4363">
        <v>33.302139979707597</v>
      </c>
      <c r="H4363">
        <v>14.986993176520899</v>
      </c>
      <c r="I4363">
        <v>8.3928060109197204</v>
      </c>
      <c r="J4363">
        <v>-1.29115323183063</v>
      </c>
      <c r="K4363">
        <v>73.325908505550004</v>
      </c>
      <c r="L4363">
        <v>70.977614926603394</v>
      </c>
      <c r="M4363">
        <v>55.306919302081099</v>
      </c>
      <c r="N4363">
        <v>0.40874949965858998</v>
      </c>
      <c r="O4363">
        <v>50.658064516129002</v>
      </c>
      <c r="P4363">
        <v>69.213973799126606</v>
      </c>
      <c r="Q4363">
        <v>0.102415367149103</v>
      </c>
    </row>
    <row r="4364" spans="1:17" hidden="1" x14ac:dyDescent="0.3">
      <c r="A4364" t="s">
        <v>8956</v>
      </c>
      <c r="B4364" t="s">
        <v>8957</v>
      </c>
      <c r="C4364" t="str">
        <f>IFERROR(VLOOKUP(Table1[[#This Row],[Ticker]],[1]!Table2[[Symbol]:[Industry]],2,FALSE),"-")</f>
        <v>-</v>
      </c>
      <c r="D4364" t="s">
        <v>21</v>
      </c>
      <c r="E4364">
        <v>11.6655</v>
      </c>
      <c r="F4364">
        <v>23.1</v>
      </c>
      <c r="G4364">
        <v>102.772644034406</v>
      </c>
      <c r="H4364">
        <v>-8.1048861410053803</v>
      </c>
      <c r="I4364">
        <v>23.7432379364956</v>
      </c>
      <c r="J4364">
        <v>-5.01106570447834</v>
      </c>
      <c r="K4364">
        <v>21.724775042695001</v>
      </c>
      <c r="L4364">
        <v>17.6669760506357</v>
      </c>
      <c r="M4364">
        <v>53.958486307963199</v>
      </c>
      <c r="N4364">
        <v>0.75419283339490195</v>
      </c>
      <c r="O4364">
        <v>9.4372294372294405</v>
      </c>
      <c r="P4364">
        <v>230</v>
      </c>
    </row>
    <row r="4365" spans="1:17" hidden="1" x14ac:dyDescent="0.3">
      <c r="A4365" t="s">
        <v>8958</v>
      </c>
      <c r="B4365" t="s">
        <v>8959</v>
      </c>
      <c r="C4365" t="str">
        <f>IFERROR(VLOOKUP(Table1[[#This Row],[Ticker]],[1]!Table2[[Symbol]:[Industry]],2,FALSE),"-")</f>
        <v>-</v>
      </c>
      <c r="D4365" t="s">
        <v>127</v>
      </c>
      <c r="E4365">
        <v>11.65724625</v>
      </c>
      <c r="F4365">
        <v>5.59</v>
      </c>
      <c r="G4365">
        <v>-82.482873401202198</v>
      </c>
      <c r="H4365">
        <v>7.4074743055655796</v>
      </c>
      <c r="I4365">
        <v>-42.386478580275202</v>
      </c>
      <c r="J4365">
        <v>-3.34947227128175</v>
      </c>
      <c r="K4365">
        <v>6.0237831425412498</v>
      </c>
      <c r="L4365">
        <v>8.3930358117286694</v>
      </c>
      <c r="M4365">
        <v>53.010009164768199</v>
      </c>
      <c r="N4365">
        <v>0.82072023303673403</v>
      </c>
      <c r="O4365">
        <v>112.70125223613501</v>
      </c>
      <c r="P4365">
        <v>16.2162162162162</v>
      </c>
      <c r="Q4365">
        <v>2.6890644556108002E-2</v>
      </c>
    </row>
    <row r="4366" spans="1:17" hidden="1" x14ac:dyDescent="0.3">
      <c r="A4366" t="s">
        <v>8960</v>
      </c>
      <c r="B4366" t="s">
        <v>8961</v>
      </c>
      <c r="C4366" t="str">
        <f>IFERROR(VLOOKUP(Table1[[#This Row],[Ticker]],[1]!Table2[[Symbol]:[Industry]],2,FALSE),"-")</f>
        <v>-</v>
      </c>
      <c r="D4366" t="s">
        <v>3936</v>
      </c>
      <c r="E4366">
        <v>11.576665439999999</v>
      </c>
      <c r="F4366">
        <v>6.9</v>
      </c>
      <c r="G4366">
        <v>-3.4821283835080301</v>
      </c>
      <c r="H4366">
        <v>-13.994040845949501</v>
      </c>
      <c r="I4366">
        <v>-27.725574530952098</v>
      </c>
      <c r="J4366">
        <v>2.6422809587896299</v>
      </c>
      <c r="K4366">
        <v>7.1797066096914799</v>
      </c>
      <c r="L4366">
        <v>7.5972104219775796</v>
      </c>
      <c r="M4366">
        <v>46.801829318045201</v>
      </c>
      <c r="N4366">
        <v>1.6475594014602599</v>
      </c>
      <c r="O4366">
        <v>91.739130434782595</v>
      </c>
      <c r="P4366">
        <v>37.176938369781297</v>
      </c>
      <c r="Q4366">
        <v>2.8250227386242999E-2</v>
      </c>
    </row>
    <row r="4367" spans="1:17" hidden="1" x14ac:dyDescent="0.3">
      <c r="A4367" t="s">
        <v>8962</v>
      </c>
      <c r="B4367" t="s">
        <v>8963</v>
      </c>
      <c r="C4367" t="str">
        <f>IFERROR(VLOOKUP(Table1[[#This Row],[Ticker]],[1]!Table2[[Symbol]:[Industry]],2,FALSE),"-")</f>
        <v>-</v>
      </c>
      <c r="D4367" t="s">
        <v>92</v>
      </c>
      <c r="E4367">
        <v>11.564025600000001</v>
      </c>
      <c r="F4367">
        <v>8.52</v>
      </c>
      <c r="G4367">
        <v>51.420840987546399</v>
      </c>
      <c r="H4367">
        <v>22.385773497782299</v>
      </c>
      <c r="I4367">
        <v>-18.348784520641701</v>
      </c>
      <c r="J4367">
        <v>0.660066280364486</v>
      </c>
      <c r="K4367">
        <v>6.6894977959862603</v>
      </c>
      <c r="L4367">
        <v>6.3573671071875397</v>
      </c>
      <c r="M4367">
        <v>97.992656046827705</v>
      </c>
      <c r="N4367">
        <v>0.4859287054409</v>
      </c>
      <c r="O4367">
        <v>36.3849765258216</v>
      </c>
      <c r="P4367">
        <v>166.24999999999901</v>
      </c>
      <c r="Q4367">
        <v>4.2793391419531999E-2</v>
      </c>
    </row>
    <row r="4368" spans="1:17" hidden="1" x14ac:dyDescent="0.3">
      <c r="A4368" t="s">
        <v>8964</v>
      </c>
      <c r="B4368" t="s">
        <v>8965</v>
      </c>
      <c r="C4368" t="str">
        <f>IFERROR(VLOOKUP(Table1[[#This Row],[Ticker]],[1]!Table2[[Symbol]:[Industry]],2,FALSE),"-")</f>
        <v>-</v>
      </c>
      <c r="D4368" t="s">
        <v>743</v>
      </c>
      <c r="E4368">
        <v>11.560360832000001</v>
      </c>
      <c r="F4368">
        <v>57.32</v>
      </c>
      <c r="G4368">
        <v>44.6874851941445</v>
      </c>
      <c r="H4368">
        <v>0.55328756180286898</v>
      </c>
      <c r="I4368">
        <v>13.194070287221001</v>
      </c>
      <c r="J4368">
        <v>-0.57084402592762196</v>
      </c>
      <c r="K4368">
        <v>55.209951720110801</v>
      </c>
      <c r="L4368">
        <v>47.968051109054798</v>
      </c>
      <c r="M4368">
        <v>44.735305969102399</v>
      </c>
      <c r="N4368">
        <v>0.61885702006039101</v>
      </c>
      <c r="O4368">
        <v>1.3607815771109399</v>
      </c>
      <c r="P4368">
        <v>76.6409861325115</v>
      </c>
    </row>
    <row r="4369" spans="1:17" hidden="1" x14ac:dyDescent="0.3">
      <c r="A4369" t="s">
        <v>8966</v>
      </c>
      <c r="B4369" t="s">
        <v>8967</v>
      </c>
      <c r="C4369" t="str">
        <f>IFERROR(VLOOKUP(Table1[[#This Row],[Ticker]],[1]!Table2[[Symbol]:[Industry]],2,FALSE),"-")</f>
        <v>-</v>
      </c>
      <c r="D4369" t="s">
        <v>632</v>
      </c>
      <c r="E4369">
        <v>11.484</v>
      </c>
      <c r="F4369">
        <v>191.4</v>
      </c>
      <c r="G4369">
        <v>-24.863982952416901</v>
      </c>
      <c r="I4369">
        <v>-7.7091721843627798</v>
      </c>
      <c r="M4369">
        <v>100</v>
      </c>
      <c r="N4369">
        <v>1</v>
      </c>
      <c r="O4369">
        <v>0</v>
      </c>
      <c r="P4369">
        <v>4.9917718047174997</v>
      </c>
      <c r="Q4369">
        <v>3.0346719918976001E-2</v>
      </c>
    </row>
    <row r="4370" spans="1:17" hidden="1" x14ac:dyDescent="0.3">
      <c r="A4370" t="s">
        <v>8968</v>
      </c>
      <c r="B4370" t="s">
        <v>8969</v>
      </c>
      <c r="C4370" t="str">
        <f>IFERROR(VLOOKUP(Table1[[#This Row],[Ticker]],[1]!Table2[[Symbol]:[Industry]],2,FALSE),"-")</f>
        <v>-</v>
      </c>
      <c r="D4370" t="s">
        <v>139</v>
      </c>
      <c r="E4370">
        <v>11.436399</v>
      </c>
      <c r="F4370">
        <v>9.27</v>
      </c>
      <c r="G4370">
        <v>19.660374275123601</v>
      </c>
      <c r="H4370">
        <v>-19.8289308417984</v>
      </c>
      <c r="I4370">
        <v>-28.043409742504899</v>
      </c>
      <c r="J4370">
        <v>-8.9157866629156892</v>
      </c>
      <c r="K4370">
        <v>11.020733681140801</v>
      </c>
      <c r="L4370">
        <v>10.293428024551799</v>
      </c>
      <c r="M4370">
        <v>9.7256271739016107</v>
      </c>
      <c r="N4370">
        <v>0.72618479345440001</v>
      </c>
      <c r="O4370">
        <v>45.738942826321399</v>
      </c>
      <c r="P4370">
        <v>49.516129032258</v>
      </c>
      <c r="Q4370">
        <v>0.100987585642328</v>
      </c>
    </row>
    <row r="4371" spans="1:17" hidden="1" x14ac:dyDescent="0.3">
      <c r="A4371" t="s">
        <v>8970</v>
      </c>
      <c r="B4371" t="s">
        <v>8971</v>
      </c>
      <c r="C4371" t="str">
        <f>IFERROR(VLOOKUP(Table1[[#This Row],[Ticker]],[1]!Table2[[Symbol]:[Industry]],2,FALSE),"-")</f>
        <v>-</v>
      </c>
      <c r="D4371" t="s">
        <v>385</v>
      </c>
      <c r="E4371">
        <v>11.3963758</v>
      </c>
      <c r="F4371">
        <v>25.66</v>
      </c>
      <c r="G4371">
        <v>90.401755972479293</v>
      </c>
      <c r="H4371">
        <v>61.388384851602197</v>
      </c>
      <c r="I4371">
        <v>20.875318374272101</v>
      </c>
      <c r="J4371">
        <v>32.820068218020403</v>
      </c>
      <c r="K4371">
        <v>19.615224896048701</v>
      </c>
      <c r="L4371">
        <v>17.363590579460698</v>
      </c>
      <c r="M4371">
        <v>78.579119753096805</v>
      </c>
      <c r="N4371">
        <v>2.0804922332055602</v>
      </c>
      <c r="O4371">
        <v>8.0280592361652303</v>
      </c>
      <c r="P4371">
        <v>177.70562770562699</v>
      </c>
      <c r="Q4371">
        <v>0.217592091668112</v>
      </c>
    </row>
    <row r="4372" spans="1:17" hidden="1" x14ac:dyDescent="0.3">
      <c r="A4372" t="s">
        <v>8972</v>
      </c>
      <c r="B4372" t="s">
        <v>8973</v>
      </c>
      <c r="C4372" t="str">
        <f>IFERROR(VLOOKUP(Table1[[#This Row],[Ticker]],[1]!Table2[[Symbol]:[Industry]],2,FALSE),"-")</f>
        <v>-</v>
      </c>
      <c r="D4372" t="s">
        <v>1187</v>
      </c>
      <c r="E4372">
        <v>11.395812400000001</v>
      </c>
      <c r="F4372">
        <v>9.31</v>
      </c>
      <c r="G4372">
        <v>111.33595508742501</v>
      </c>
      <c r="H4372">
        <v>26.438903050849699</v>
      </c>
      <c r="I4372">
        <v>88.378969617831103</v>
      </c>
      <c r="J4372">
        <v>-5.2345303804656202</v>
      </c>
      <c r="K4372">
        <v>8.0225457354347895</v>
      </c>
      <c r="L4372">
        <v>6.2754223887951399</v>
      </c>
      <c r="M4372">
        <v>52.938545695606997</v>
      </c>
      <c r="N4372">
        <v>2.5801595627983902</v>
      </c>
      <c r="O4372">
        <v>8.3780880773361908</v>
      </c>
      <c r="P4372">
        <v>151.62162162162099</v>
      </c>
      <c r="Q4372">
        <v>3.9665797968750999E-2</v>
      </c>
    </row>
    <row r="4373" spans="1:17" hidden="1" x14ac:dyDescent="0.3">
      <c r="A4373" t="s">
        <v>8974</v>
      </c>
      <c r="B4373" t="s">
        <v>8975</v>
      </c>
      <c r="C4373" t="str">
        <f>IFERROR(VLOOKUP(Table1[[#This Row],[Ticker]],[1]!Table2[[Symbol]:[Industry]],2,FALSE),"-")</f>
        <v>-</v>
      </c>
      <c r="D4373" t="s">
        <v>1616</v>
      </c>
      <c r="E4373">
        <v>11.37259104</v>
      </c>
      <c r="F4373">
        <v>4.5999999999999996</v>
      </c>
      <c r="G4373">
        <v>-59.8405340569822</v>
      </c>
      <c r="H4373">
        <v>4.0135349116262002</v>
      </c>
      <c r="I4373">
        <v>-45.252263637174103</v>
      </c>
      <c r="J4373">
        <v>-7.7643675175449198</v>
      </c>
      <c r="K4373">
        <v>4.3387405386227798</v>
      </c>
      <c r="L4373">
        <v>6.4423948207878103</v>
      </c>
      <c r="M4373">
        <v>70.317355769325999</v>
      </c>
      <c r="N4373">
        <v>2.3478995332296</v>
      </c>
      <c r="O4373">
        <v>149.78260869565199</v>
      </c>
      <c r="P4373">
        <v>26.027397260273901</v>
      </c>
      <c r="Q4373">
        <v>-0.22692329144148399</v>
      </c>
    </row>
    <row r="4374" spans="1:17" hidden="1" x14ac:dyDescent="0.3">
      <c r="A4374" t="s">
        <v>8976</v>
      </c>
      <c r="B4374" t="s">
        <v>8977</v>
      </c>
      <c r="C4374" t="str">
        <f>IFERROR(VLOOKUP(Table1[[#This Row],[Ticker]],[1]!Table2[[Symbol]:[Industry]],2,FALSE),"-")</f>
        <v>-</v>
      </c>
      <c r="D4374" t="s">
        <v>2879</v>
      </c>
      <c r="E4374">
        <v>11.329884720000001</v>
      </c>
      <c r="F4374">
        <v>75.599999999999994</v>
      </c>
      <c r="G4374">
        <v>-50.908386336081698</v>
      </c>
      <c r="H4374">
        <v>26.407833599819899</v>
      </c>
      <c r="I4374">
        <v>46.456950747761802</v>
      </c>
      <c r="J4374">
        <v>3.7088467681693502</v>
      </c>
      <c r="K4374">
        <v>60.368435260482599</v>
      </c>
      <c r="L4374">
        <v>54.060419306918902</v>
      </c>
      <c r="M4374">
        <v>71.903788515985696</v>
      </c>
      <c r="N4374">
        <v>1.6145833333333299</v>
      </c>
      <c r="O4374">
        <v>32.989417989418001</v>
      </c>
      <c r="P4374">
        <v>95.500387897595004</v>
      </c>
    </row>
    <row r="4375" spans="1:17" hidden="1" x14ac:dyDescent="0.3">
      <c r="A4375" t="s">
        <v>8978</v>
      </c>
      <c r="B4375" t="s">
        <v>8979</v>
      </c>
      <c r="C4375" t="str">
        <f>IFERROR(VLOOKUP(Table1[[#This Row],[Ticker]],[1]!Table2[[Symbol]:[Industry]],2,FALSE),"-")</f>
        <v>-</v>
      </c>
      <c r="D4375" t="s">
        <v>632</v>
      </c>
      <c r="E4375">
        <v>11.321584400000001</v>
      </c>
      <c r="F4375">
        <v>24.61</v>
      </c>
      <c r="G4375">
        <v>-17.7373037320774</v>
      </c>
      <c r="H4375">
        <v>13.888593132399301</v>
      </c>
      <c r="I4375">
        <v>27.927627439491101</v>
      </c>
      <c r="J4375">
        <v>3.4322510234885</v>
      </c>
      <c r="K4375">
        <v>22.6664391087747</v>
      </c>
      <c r="L4375">
        <v>20.369254305637</v>
      </c>
      <c r="M4375">
        <v>94.233066916619507</v>
      </c>
      <c r="N4375">
        <v>1.5</v>
      </c>
      <c r="O4375">
        <v>0</v>
      </c>
      <c r="P4375">
        <v>52.857142857142797</v>
      </c>
    </row>
    <row r="4376" spans="1:17" hidden="1" x14ac:dyDescent="0.3">
      <c r="A4376" t="s">
        <v>8980</v>
      </c>
      <c r="B4376" t="s">
        <v>8981</v>
      </c>
      <c r="C4376" t="str">
        <f>IFERROR(VLOOKUP(Table1[[#This Row],[Ticker]],[1]!Table2[[Symbol]:[Industry]],2,FALSE),"-")</f>
        <v>-</v>
      </c>
      <c r="D4376" t="s">
        <v>1603</v>
      </c>
      <c r="E4376">
        <v>11.317443000000001</v>
      </c>
      <c r="F4376">
        <v>32.15</v>
      </c>
      <c r="G4376">
        <v>140.76714086576101</v>
      </c>
      <c r="H4376">
        <v>2.3987406595033902</v>
      </c>
      <c r="I4376">
        <v>-25.949729741913501</v>
      </c>
      <c r="J4376">
        <v>-1.0371849778623801</v>
      </c>
      <c r="K4376">
        <v>30.8889169641254</v>
      </c>
      <c r="M4376">
        <v>58.6514959573582</v>
      </c>
      <c r="N4376">
        <v>4.8154712050227797</v>
      </c>
      <c r="O4376">
        <v>37.449455676516301</v>
      </c>
      <c r="P4376">
        <v>184.01060070671301</v>
      </c>
    </row>
    <row r="4377" spans="1:17" hidden="1" x14ac:dyDescent="0.3">
      <c r="A4377" t="s">
        <v>8982</v>
      </c>
      <c r="B4377" t="s">
        <v>8983</v>
      </c>
      <c r="C4377" t="str">
        <f>IFERROR(VLOOKUP(Table1[[#This Row],[Ticker]],[1]!Table2[[Symbol]:[Industry]],2,FALSE),"-")</f>
        <v>-</v>
      </c>
      <c r="D4377" t="s">
        <v>412</v>
      </c>
      <c r="E4377">
        <v>11.312784000000001</v>
      </c>
      <c r="F4377">
        <v>0.87</v>
      </c>
      <c r="G4377">
        <v>20.144245242865502</v>
      </c>
      <c r="H4377">
        <v>-20.736465088373802</v>
      </c>
      <c r="I4377">
        <v>-9.1295154176516995</v>
      </c>
      <c r="J4377">
        <v>-5.6389793187871602</v>
      </c>
      <c r="K4377">
        <v>0.96498216893781497</v>
      </c>
      <c r="L4377">
        <v>0.83514654349369699</v>
      </c>
      <c r="M4377">
        <v>11.637131951836601</v>
      </c>
      <c r="N4377">
        <v>0.22077153879674599</v>
      </c>
      <c r="O4377">
        <v>59.7701149425287</v>
      </c>
      <c r="P4377">
        <v>61.111111111111001</v>
      </c>
      <c r="Q4377">
        <v>7.7189907150597994E-2</v>
      </c>
    </row>
    <row r="4378" spans="1:17" hidden="1" x14ac:dyDescent="0.3">
      <c r="A4378" t="s">
        <v>8984</v>
      </c>
      <c r="B4378" t="s">
        <v>8985</v>
      </c>
      <c r="C4378" t="str">
        <f>IFERROR(VLOOKUP(Table1[[#This Row],[Ticker]],[1]!Table2[[Symbol]:[Industry]],2,FALSE),"-")</f>
        <v>-</v>
      </c>
      <c r="D4378" t="s">
        <v>743</v>
      </c>
      <c r="E4378">
        <v>11.309675944999899</v>
      </c>
      <c r="F4378">
        <v>21.13</v>
      </c>
      <c r="G4378">
        <v>9.3405561783069508</v>
      </c>
      <c r="H4378">
        <v>0.66382462673966403</v>
      </c>
      <c r="I4378">
        <v>1.0234908871307</v>
      </c>
      <c r="J4378">
        <v>-0.42659991770960098</v>
      </c>
      <c r="K4378">
        <v>20.2483063037925</v>
      </c>
      <c r="L4378">
        <v>18.531498662049799</v>
      </c>
      <c r="M4378">
        <v>51.507867780463002</v>
      </c>
      <c r="N4378">
        <v>0.74492904431352802</v>
      </c>
      <c r="O4378">
        <v>1.6090866067203</v>
      </c>
      <c r="P4378">
        <v>42.193808882907099</v>
      </c>
    </row>
    <row r="4379" spans="1:17" hidden="1" x14ac:dyDescent="0.3">
      <c r="A4379" t="s">
        <v>8986</v>
      </c>
      <c r="B4379" t="s">
        <v>8987</v>
      </c>
      <c r="C4379" t="str">
        <f>IFERROR(VLOOKUP(Table1[[#This Row],[Ticker]],[1]!Table2[[Symbol]:[Industry]],2,FALSE),"-")</f>
        <v>-</v>
      </c>
      <c r="E4379">
        <v>11.290684199999999</v>
      </c>
      <c r="F4379">
        <v>22.53</v>
      </c>
      <c r="G4379">
        <v>-15.199266207516001</v>
      </c>
      <c r="H4379">
        <v>1.71537379078556</v>
      </c>
      <c r="I4379">
        <v>-30.624441256839798</v>
      </c>
      <c r="J4379">
        <v>-3.7505112976914101</v>
      </c>
      <c r="K4379">
        <v>22.6483982691298</v>
      </c>
      <c r="L4379">
        <v>22.855730844225</v>
      </c>
      <c r="M4379">
        <v>48.993995877269597</v>
      </c>
      <c r="N4379">
        <v>0.38516374794062003</v>
      </c>
      <c r="O4379">
        <v>32.711939636040803</v>
      </c>
      <c r="P4379">
        <v>34.107142857142797</v>
      </c>
      <c r="Q4379">
        <v>0.116781689833641</v>
      </c>
    </row>
    <row r="4380" spans="1:17" hidden="1" x14ac:dyDescent="0.3">
      <c r="A4380" t="s">
        <v>8988</v>
      </c>
      <c r="B4380" t="s">
        <v>8989</v>
      </c>
      <c r="C4380" t="str">
        <f>IFERROR(VLOOKUP(Table1[[#This Row],[Ticker]],[1]!Table2[[Symbol]:[Industry]],2,FALSE),"-")</f>
        <v>-</v>
      </c>
      <c r="D4380" t="s">
        <v>528</v>
      </c>
      <c r="E4380">
        <v>11.271000000000001</v>
      </c>
      <c r="F4380">
        <v>37.57</v>
      </c>
      <c r="G4380">
        <v>44.888431289377202</v>
      </c>
      <c r="H4380">
        <v>-7.8541536014111504</v>
      </c>
      <c r="I4380">
        <v>-28.463275827645301</v>
      </c>
      <c r="J4380">
        <v>4.2614361968933299</v>
      </c>
      <c r="K4380">
        <v>43.408577951662402</v>
      </c>
      <c r="L4380">
        <v>41.896862111216201</v>
      </c>
      <c r="M4380">
        <v>33.901273059241397</v>
      </c>
      <c r="N4380">
        <v>2.9538779256539698</v>
      </c>
      <c r="O4380">
        <v>56.1352142667021</v>
      </c>
      <c r="P4380">
        <v>83.268292682926798</v>
      </c>
      <c r="Q4380">
        <v>2.9850204439492E-2</v>
      </c>
    </row>
    <row r="4381" spans="1:17" hidden="1" x14ac:dyDescent="0.3">
      <c r="A4381" t="s">
        <v>8990</v>
      </c>
      <c r="B4381" t="s">
        <v>8991</v>
      </c>
      <c r="C4381" t="str">
        <f>IFERROR(VLOOKUP(Table1[[#This Row],[Ticker]],[1]!Table2[[Symbol]:[Industry]],2,FALSE),"-")</f>
        <v>-</v>
      </c>
      <c r="D4381" t="s">
        <v>743</v>
      </c>
      <c r="E4381">
        <v>11.262924035999999</v>
      </c>
      <c r="F4381">
        <v>273.3</v>
      </c>
      <c r="G4381">
        <v>6.4534721755339204</v>
      </c>
      <c r="H4381">
        <v>-0.131071582595055</v>
      </c>
      <c r="I4381">
        <v>2.4745796318055602</v>
      </c>
      <c r="J4381">
        <v>0.90406871293474</v>
      </c>
      <c r="K4381">
        <v>264.92123915064298</v>
      </c>
      <c r="L4381">
        <v>243.53095827477401</v>
      </c>
      <c r="M4381">
        <v>55.874429077666797</v>
      </c>
      <c r="N4381">
        <v>0.69290179692100795</v>
      </c>
      <c r="O4381">
        <v>4.2224661544090596</v>
      </c>
      <c r="P4381">
        <v>39.438775510204003</v>
      </c>
      <c r="Q4381">
        <v>3.1845093282099998E-4</v>
      </c>
    </row>
    <row r="4382" spans="1:17" hidden="1" x14ac:dyDescent="0.3">
      <c r="A4382" t="s">
        <v>8992</v>
      </c>
      <c r="B4382" t="s">
        <v>8993</v>
      </c>
      <c r="C4382" t="str">
        <f>IFERROR(VLOOKUP(Table1[[#This Row],[Ticker]],[1]!Table2[[Symbol]:[Industry]],2,FALSE),"-")</f>
        <v>-</v>
      </c>
      <c r="D4382" t="s">
        <v>412</v>
      </c>
      <c r="E4382">
        <v>11.226522959999899</v>
      </c>
      <c r="F4382">
        <v>9.76</v>
      </c>
      <c r="G4382">
        <v>-34.636242562012399</v>
      </c>
      <c r="H4382">
        <v>-0.73646508837380298</v>
      </c>
      <c r="I4382">
        <v>-7.7547074299404999</v>
      </c>
      <c r="J4382">
        <v>-1.29115323183063</v>
      </c>
      <c r="K4382">
        <v>9.7503742847066004</v>
      </c>
      <c r="L4382">
        <v>10.0973449415569</v>
      </c>
      <c r="M4382">
        <v>99.999990417572306</v>
      </c>
      <c r="O4382">
        <v>5.0204918032786798</v>
      </c>
      <c r="P4382">
        <v>6.0869565217391397</v>
      </c>
    </row>
    <row r="4383" spans="1:17" hidden="1" x14ac:dyDescent="0.3">
      <c r="A4383" t="s">
        <v>8994</v>
      </c>
      <c r="B4383" t="s">
        <v>8995</v>
      </c>
      <c r="C4383" t="str">
        <f>IFERROR(VLOOKUP(Table1[[#This Row],[Ticker]],[1]!Table2[[Symbol]:[Industry]],2,FALSE),"-")</f>
        <v>-</v>
      </c>
      <c r="D4383" t="s">
        <v>412</v>
      </c>
      <c r="E4383">
        <v>11.2101121</v>
      </c>
      <c r="F4383">
        <v>11.21</v>
      </c>
      <c r="G4383">
        <v>94.344245242865597</v>
      </c>
      <c r="H4383">
        <v>-5.7186714940677499</v>
      </c>
      <c r="I4383">
        <v>111.49905601091901</v>
      </c>
      <c r="J4383">
        <v>3.3121768367295799</v>
      </c>
      <c r="K4383">
        <v>11.8727047362159</v>
      </c>
      <c r="M4383">
        <v>69.864924448866304</v>
      </c>
      <c r="N4383">
        <v>2.8911147194320601</v>
      </c>
      <c r="O4383">
        <v>74.397859054415605</v>
      </c>
      <c r="P4383">
        <v>124.2</v>
      </c>
    </row>
    <row r="4384" spans="1:17" hidden="1" x14ac:dyDescent="0.3">
      <c r="A4384" t="s">
        <v>8996</v>
      </c>
      <c r="B4384" t="s">
        <v>8997</v>
      </c>
      <c r="C4384" t="str">
        <f>IFERROR(VLOOKUP(Table1[[#This Row],[Ticker]],[1]!Table2[[Symbol]:[Industry]],2,FALSE),"-")</f>
        <v>-</v>
      </c>
      <c r="D4384" t="s">
        <v>938</v>
      </c>
      <c r="E4384">
        <v>11.204370239999999</v>
      </c>
      <c r="F4384">
        <v>2.2400000000000002</v>
      </c>
      <c r="G4384">
        <v>-7.45138317243494</v>
      </c>
      <c r="H4384">
        <v>-9.3784403970157708</v>
      </c>
      <c r="I4384">
        <v>-2.3561164028733499</v>
      </c>
      <c r="J4384">
        <v>-8.0138423074608696</v>
      </c>
      <c r="K4384">
        <v>2.4463253378685099</v>
      </c>
      <c r="L4384">
        <v>2.4059916623224402</v>
      </c>
      <c r="M4384">
        <v>44.198384401071102</v>
      </c>
      <c r="N4384">
        <v>0.89835626611708497</v>
      </c>
      <c r="O4384">
        <v>89.285714285714207</v>
      </c>
      <c r="P4384">
        <v>44.516129032258</v>
      </c>
      <c r="Q4384">
        <v>4.6717346299144001E-2</v>
      </c>
    </row>
    <row r="4385" spans="1:17" hidden="1" x14ac:dyDescent="0.3">
      <c r="A4385" t="s">
        <v>8998</v>
      </c>
      <c r="B4385" t="s">
        <v>8999</v>
      </c>
      <c r="C4385" t="str">
        <f>IFERROR(VLOOKUP(Table1[[#This Row],[Ticker]],[1]!Table2[[Symbol]:[Industry]],2,FALSE),"-")</f>
        <v>-</v>
      </c>
      <c r="D4385" t="s">
        <v>528</v>
      </c>
      <c r="E4385">
        <v>11.129580000000001</v>
      </c>
      <c r="F4385">
        <v>6.57</v>
      </c>
      <c r="G4385">
        <v>-11.263696995401499</v>
      </c>
      <c r="H4385">
        <v>11.919784911626101</v>
      </c>
      <c r="I4385">
        <v>-18.843801131937401</v>
      </c>
      <c r="J4385">
        <v>8.6173833535352191</v>
      </c>
      <c r="K4385">
        <v>6.5943315318187796</v>
      </c>
      <c r="L4385">
        <v>6.2728273505200898</v>
      </c>
      <c r="M4385">
        <v>45.417280436481903</v>
      </c>
      <c r="N4385">
        <v>0.680075901328273</v>
      </c>
      <c r="O4385">
        <v>75.799086757990807</v>
      </c>
      <c r="P4385">
        <v>32.459677419354797</v>
      </c>
      <c r="Q4385">
        <v>9.6620954852064997E-2</v>
      </c>
    </row>
    <row r="4386" spans="1:17" hidden="1" x14ac:dyDescent="0.3">
      <c r="A4386" t="s">
        <v>9000</v>
      </c>
      <c r="B4386" t="s">
        <v>9001</v>
      </c>
      <c r="C4386" t="str">
        <f>IFERROR(VLOOKUP(Table1[[#This Row],[Ticker]],[1]!Table2[[Symbol]:[Industry]],2,FALSE),"-")</f>
        <v>-</v>
      </c>
      <c r="D4386" t="s">
        <v>303</v>
      </c>
      <c r="E4386">
        <v>11.103906047000001</v>
      </c>
      <c r="F4386">
        <v>8.7100000000000009</v>
      </c>
      <c r="G4386">
        <v>21.622506112430798</v>
      </c>
      <c r="H4386">
        <v>-5.7528227764872</v>
      </c>
      <c r="I4386">
        <v>-21.0167334627644</v>
      </c>
      <c r="J4386">
        <v>-1.29115323183063</v>
      </c>
      <c r="K4386">
        <v>7.7103858304786899</v>
      </c>
      <c r="L4386">
        <v>6.2462990553954603</v>
      </c>
      <c r="M4386">
        <v>8.0379181930332493</v>
      </c>
      <c r="N4386">
        <v>0.79196964906734102</v>
      </c>
      <c r="O4386">
        <v>11.3662456946038</v>
      </c>
      <c r="P4386">
        <v>74.2</v>
      </c>
    </row>
    <row r="4387" spans="1:17" hidden="1" x14ac:dyDescent="0.3">
      <c r="A4387" t="s">
        <v>9002</v>
      </c>
      <c r="B4387" t="s">
        <v>9003</v>
      </c>
      <c r="C4387" t="str">
        <f>IFERROR(VLOOKUP(Table1[[#This Row],[Ticker]],[1]!Table2[[Symbol]:[Industry]],2,FALSE),"-")</f>
        <v>-</v>
      </c>
      <c r="D4387" t="s">
        <v>1190</v>
      </c>
      <c r="E4387">
        <v>11.1031157</v>
      </c>
      <c r="F4387">
        <v>2.0499999999999998</v>
      </c>
      <c r="G4387">
        <v>-19.044943946323599</v>
      </c>
      <c r="H4387">
        <v>-15.3197984217071</v>
      </c>
      <c r="I4387">
        <v>-23.570509206471499</v>
      </c>
      <c r="J4387">
        <v>-1.29115323183063</v>
      </c>
      <c r="K4387">
        <v>2.1616347451937701</v>
      </c>
      <c r="L4387">
        <v>1.9119958322563899</v>
      </c>
      <c r="M4387">
        <v>3.6175961063049602</v>
      </c>
      <c r="N4387">
        <v>1.0735428188062299</v>
      </c>
      <c r="O4387">
        <v>40.487804878048699</v>
      </c>
      <c r="P4387">
        <v>46.428571428571402</v>
      </c>
      <c r="Q4387">
        <v>8.6597642141968995E-2</v>
      </c>
    </row>
    <row r="4388" spans="1:17" hidden="1" x14ac:dyDescent="0.3">
      <c r="A4388" t="s">
        <v>9004</v>
      </c>
      <c r="B4388" t="s">
        <v>9005</v>
      </c>
      <c r="C4388" t="str">
        <f>IFERROR(VLOOKUP(Table1[[#This Row],[Ticker]],[1]!Table2[[Symbol]:[Industry]],2,FALSE),"-")</f>
        <v>-</v>
      </c>
      <c r="D4388" t="s">
        <v>971</v>
      </c>
      <c r="E4388">
        <v>11.04279</v>
      </c>
      <c r="F4388">
        <v>18.420000000000002</v>
      </c>
      <c r="G4388">
        <v>6.8925748642464404</v>
      </c>
      <c r="H4388">
        <v>7.0043605996995701</v>
      </c>
      <c r="I4388">
        <v>11.590553986628199</v>
      </c>
      <c r="J4388">
        <v>-1.8731638138412099</v>
      </c>
      <c r="K4388">
        <v>18.7203408783515</v>
      </c>
      <c r="L4388">
        <v>16.2695477688568</v>
      </c>
      <c r="M4388">
        <v>36.562190329661803</v>
      </c>
      <c r="N4388">
        <v>2.1381192424661501E-2</v>
      </c>
      <c r="O4388">
        <v>24.592833876221398</v>
      </c>
      <c r="P4388">
        <v>56.632653061224502</v>
      </c>
      <c r="Q4388">
        <v>5.4301907279948998E-2</v>
      </c>
    </row>
    <row r="4389" spans="1:17" hidden="1" x14ac:dyDescent="0.3">
      <c r="A4389" t="s">
        <v>9006</v>
      </c>
      <c r="B4389" t="s">
        <v>9007</v>
      </c>
      <c r="C4389" t="str">
        <f>IFERROR(VLOOKUP(Table1[[#This Row],[Ticker]],[1]!Table2[[Symbol]:[Industry]],2,FALSE),"-")</f>
        <v>-</v>
      </c>
      <c r="D4389" t="s">
        <v>632</v>
      </c>
      <c r="E4389">
        <v>11.007749065999899</v>
      </c>
      <c r="F4389">
        <v>11.02</v>
      </c>
      <c r="G4389">
        <v>41.795335585544699</v>
      </c>
      <c r="H4389">
        <v>8.6385349116262002</v>
      </c>
      <c r="I4389">
        <v>13.2419131537768</v>
      </c>
      <c r="J4389">
        <v>9.81995787928048</v>
      </c>
      <c r="K4389">
        <v>9.6911233523738893</v>
      </c>
      <c r="L4389">
        <v>9.1315487318794499</v>
      </c>
      <c r="M4389">
        <v>79.914698815428594</v>
      </c>
      <c r="N4389">
        <v>0.29616589330701598</v>
      </c>
      <c r="O4389">
        <v>38.838475499092503</v>
      </c>
      <c r="P4389">
        <v>97.845601436265596</v>
      </c>
      <c r="Q4389">
        <v>8.7622100114642998E-2</v>
      </c>
    </row>
    <row r="4390" spans="1:17" hidden="1" x14ac:dyDescent="0.3">
      <c r="A4390" t="s">
        <v>9008</v>
      </c>
      <c r="B4390" t="s">
        <v>9009</v>
      </c>
      <c r="C4390" t="str">
        <f>IFERROR(VLOOKUP(Table1[[#This Row],[Ticker]],[1]!Table2[[Symbol]:[Industry]],2,FALSE),"-")</f>
        <v>-</v>
      </c>
      <c r="D4390" t="s">
        <v>21</v>
      </c>
      <c r="E4390">
        <v>10.998002100000001</v>
      </c>
      <c r="F4390">
        <v>10.47</v>
      </c>
      <c r="G4390">
        <v>4.7200807184439997</v>
      </c>
      <c r="H4390">
        <v>17.798496065899201</v>
      </c>
      <c r="I4390">
        <v>-6.8364343834179904</v>
      </c>
      <c r="J4390">
        <v>-9.2221877145892499</v>
      </c>
      <c r="K4390">
        <v>9.7236449391981399</v>
      </c>
      <c r="L4390">
        <v>8.9955374387886007</v>
      </c>
      <c r="M4390">
        <v>40.580203472812698</v>
      </c>
      <c r="N4390">
        <v>1.34480218281036</v>
      </c>
      <c r="O4390">
        <v>26.5520534861509</v>
      </c>
      <c r="P4390">
        <v>110.66398390342</v>
      </c>
    </row>
    <row r="4391" spans="1:17" hidden="1" x14ac:dyDescent="0.3">
      <c r="A4391" t="s">
        <v>9010</v>
      </c>
      <c r="B4391" t="s">
        <v>9011</v>
      </c>
      <c r="C4391" t="str">
        <f>IFERROR(VLOOKUP(Table1[[#This Row],[Ticker]],[1]!Table2[[Symbol]:[Industry]],2,FALSE),"-")</f>
        <v>-</v>
      </c>
      <c r="D4391" t="s">
        <v>743</v>
      </c>
      <c r="E4391">
        <v>10.982502</v>
      </c>
      <c r="F4391">
        <v>290.14999999999998</v>
      </c>
      <c r="G4391">
        <v>-20.756299972400399</v>
      </c>
      <c r="H4391">
        <v>-1.0869805522913201</v>
      </c>
      <c r="I4391">
        <v>2.1099138773331299</v>
      </c>
      <c r="J4391">
        <v>2.9619476130372502</v>
      </c>
      <c r="K4391">
        <v>287.80029160087201</v>
      </c>
      <c r="L4391">
        <v>278.51584113204098</v>
      </c>
      <c r="M4391">
        <v>56.692276819569898</v>
      </c>
      <c r="N4391">
        <v>0.69778212406968099</v>
      </c>
      <c r="O4391">
        <v>16.5155953816991</v>
      </c>
      <c r="P4391">
        <v>41.536585365853597</v>
      </c>
      <c r="Q4391">
        <v>-0.11226619776288201</v>
      </c>
    </row>
    <row r="4392" spans="1:17" hidden="1" x14ac:dyDescent="0.3">
      <c r="A4392" t="s">
        <v>9012</v>
      </c>
      <c r="B4392" t="s">
        <v>9013</v>
      </c>
      <c r="C4392" t="str">
        <f>IFERROR(VLOOKUP(Table1[[#This Row],[Ticker]],[1]!Table2[[Symbol]:[Industry]],2,FALSE),"-")</f>
        <v>-</v>
      </c>
      <c r="E4392">
        <v>10.957050000000001</v>
      </c>
      <c r="F4392">
        <v>18.73</v>
      </c>
      <c r="G4392">
        <v>11.2896860868746</v>
      </c>
      <c r="H4392">
        <v>14.798126106594699</v>
      </c>
      <c r="I4392">
        <v>-47.439619947268397</v>
      </c>
      <c r="J4392">
        <v>7.4070716202403801</v>
      </c>
      <c r="K4392">
        <v>16.351774010804501</v>
      </c>
      <c r="L4392">
        <v>17.482653556093201</v>
      </c>
      <c r="M4392">
        <v>88.328814711866798</v>
      </c>
      <c r="N4392">
        <v>1.27783018867924</v>
      </c>
      <c r="O4392">
        <v>54.671649759743701</v>
      </c>
      <c r="P4392">
        <v>57.130872483221403</v>
      </c>
    </row>
    <row r="4393" spans="1:17" hidden="1" x14ac:dyDescent="0.3">
      <c r="A4393" t="s">
        <v>9014</v>
      </c>
      <c r="B4393" t="s">
        <v>9015</v>
      </c>
      <c r="C4393" t="str">
        <f>IFERROR(VLOOKUP(Table1[[#This Row],[Ticker]],[1]!Table2[[Symbol]:[Industry]],2,FALSE),"-")</f>
        <v>-</v>
      </c>
      <c r="D4393" t="s">
        <v>412</v>
      </c>
      <c r="E4393">
        <v>10.951752000000001</v>
      </c>
      <c r="F4393">
        <v>0.73</v>
      </c>
      <c r="G4393">
        <v>-37.450691465995099</v>
      </c>
      <c r="H4393">
        <v>-4.7364650883737998</v>
      </c>
      <c r="I4393">
        <v>-15.367610655746899</v>
      </c>
      <c r="J4393">
        <v>4.5911997093458199</v>
      </c>
      <c r="K4393">
        <v>0.72486802570544995</v>
      </c>
      <c r="M4393">
        <v>58.5063946135229</v>
      </c>
      <c r="N4393">
        <v>0.86018570343451894</v>
      </c>
      <c r="O4393">
        <v>68.493150684931507</v>
      </c>
      <c r="P4393">
        <v>87.179487179487097</v>
      </c>
    </row>
    <row r="4394" spans="1:17" hidden="1" x14ac:dyDescent="0.3">
      <c r="A4394" t="s">
        <v>9016</v>
      </c>
      <c r="B4394" t="s">
        <v>9017</v>
      </c>
      <c r="C4394" t="str">
        <f>IFERROR(VLOOKUP(Table1[[#This Row],[Ticker]],[1]!Table2[[Symbol]:[Industry]],2,FALSE),"-")</f>
        <v>-</v>
      </c>
      <c r="D4394" t="s">
        <v>359</v>
      </c>
      <c r="E4394">
        <v>10.943497600000001</v>
      </c>
      <c r="F4394">
        <v>34.159999999999997</v>
      </c>
      <c r="G4394">
        <v>118.400059196353</v>
      </c>
      <c r="H4394">
        <v>36.630503772485397</v>
      </c>
      <c r="I4394">
        <v>75.508422402104301</v>
      </c>
      <c r="J4394">
        <v>-5.2591885032552597</v>
      </c>
      <c r="K4394">
        <v>27.343188523421599</v>
      </c>
      <c r="L4394">
        <v>19.362955214620801</v>
      </c>
      <c r="M4394">
        <v>46.288135312003398</v>
      </c>
      <c r="N4394">
        <v>1.46120573556206</v>
      </c>
      <c r="O4394">
        <v>15.017564402810301</v>
      </c>
      <c r="P4394">
        <v>228.77767083734301</v>
      </c>
      <c r="Q4394">
        <v>0.16597923507308099</v>
      </c>
    </row>
    <row r="4395" spans="1:17" hidden="1" x14ac:dyDescent="0.3">
      <c r="A4395" t="s">
        <v>9018</v>
      </c>
      <c r="B4395" t="s">
        <v>9019</v>
      </c>
      <c r="C4395" t="str">
        <f>IFERROR(VLOOKUP(Table1[[#This Row],[Ticker]],[1]!Table2[[Symbol]:[Industry]],2,FALSE),"-")</f>
        <v>-</v>
      </c>
      <c r="D4395" t="s">
        <v>5878</v>
      </c>
      <c r="E4395">
        <v>10.928955747</v>
      </c>
      <c r="F4395">
        <v>20.010000000000002</v>
      </c>
      <c r="G4395">
        <v>65.936808843648294</v>
      </c>
      <c r="H4395">
        <v>-34.957372386204099</v>
      </c>
      <c r="I4395">
        <v>21.504287399249701</v>
      </c>
      <c r="J4395">
        <v>-6.2317708090277799</v>
      </c>
      <c r="K4395">
        <v>25.9981075483716</v>
      </c>
      <c r="L4395">
        <v>21.286127511818702</v>
      </c>
      <c r="M4395">
        <v>2.5554188298362099</v>
      </c>
      <c r="N4395">
        <v>0.58162083585705604</v>
      </c>
      <c r="O4395">
        <v>81.559220389805006</v>
      </c>
      <c r="P4395">
        <v>95.792563600782699</v>
      </c>
      <c r="Q4395">
        <v>5.5090455072072997E-2</v>
      </c>
    </row>
    <row r="4396" spans="1:17" hidden="1" x14ac:dyDescent="0.3">
      <c r="A4396" t="s">
        <v>9020</v>
      </c>
      <c r="B4396" t="s">
        <v>9021</v>
      </c>
      <c r="C4396" t="str">
        <f>IFERROR(VLOOKUP(Table1[[#This Row],[Ticker]],[1]!Table2[[Symbol]:[Industry]],2,FALSE),"-")</f>
        <v>-</v>
      </c>
      <c r="D4396" t="s">
        <v>412</v>
      </c>
      <c r="E4396">
        <v>10.9070839</v>
      </c>
      <c r="F4396">
        <v>8.39</v>
      </c>
      <c r="G4396">
        <v>25.2274245404626</v>
      </c>
      <c r="H4396">
        <v>-12.051120260787499</v>
      </c>
      <c r="I4396">
        <v>-4.99876170409952</v>
      </c>
      <c r="J4396">
        <v>-5.1462934187465201</v>
      </c>
      <c r="K4396">
        <v>8.3497972804241201</v>
      </c>
      <c r="L4396">
        <v>7.4002572376243103</v>
      </c>
      <c r="M4396">
        <v>45.212738140375201</v>
      </c>
      <c r="N4396">
        <v>0.61506701999022295</v>
      </c>
      <c r="O4396">
        <v>38.259833134684101</v>
      </c>
      <c r="P4396">
        <v>64.509803921568604</v>
      </c>
      <c r="Q4396">
        <v>3.4451516783539998E-2</v>
      </c>
    </row>
    <row r="4397" spans="1:17" hidden="1" x14ac:dyDescent="0.3">
      <c r="A4397" t="s">
        <v>9022</v>
      </c>
      <c r="B4397" t="s">
        <v>9023</v>
      </c>
      <c r="C4397" t="str">
        <f>IFERROR(VLOOKUP(Table1[[#This Row],[Ticker]],[1]!Table2[[Symbol]:[Industry]],2,FALSE),"-")</f>
        <v>-</v>
      </c>
      <c r="D4397" t="s">
        <v>743</v>
      </c>
      <c r="E4397">
        <v>10.8938445</v>
      </c>
      <c r="F4397">
        <v>62.64</v>
      </c>
      <c r="G4397">
        <v>-14.134343340175199</v>
      </c>
      <c r="H4397">
        <v>-6.0171429518932404</v>
      </c>
      <c r="I4397">
        <v>-5.8432162511068801</v>
      </c>
      <c r="J4397">
        <v>-2.17779034392689</v>
      </c>
      <c r="K4397">
        <v>64.597886628821001</v>
      </c>
      <c r="L4397">
        <v>61.549056711775897</v>
      </c>
      <c r="M4397">
        <v>65.817523880043396</v>
      </c>
      <c r="N4397">
        <v>0.62710569034764296</v>
      </c>
      <c r="O4397">
        <v>47.908684546615497</v>
      </c>
      <c r="P4397">
        <v>21.631067961165002</v>
      </c>
    </row>
    <row r="4398" spans="1:17" hidden="1" x14ac:dyDescent="0.3">
      <c r="A4398" t="s">
        <v>9024</v>
      </c>
      <c r="B4398" t="s">
        <v>9025</v>
      </c>
      <c r="C4398" t="str">
        <f>IFERROR(VLOOKUP(Table1[[#This Row],[Ticker]],[1]!Table2[[Symbol]:[Industry]],2,FALSE),"-")</f>
        <v>-</v>
      </c>
      <c r="D4398" t="s">
        <v>124</v>
      </c>
      <c r="E4398">
        <v>10.872</v>
      </c>
      <c r="F4398">
        <v>3.02</v>
      </c>
      <c r="G4398">
        <v>429.40350450212401</v>
      </c>
      <c r="H4398">
        <v>-19.150062822084799</v>
      </c>
      <c r="I4398">
        <v>16.358885070748698</v>
      </c>
      <c r="J4398">
        <v>-0.23852165288327601</v>
      </c>
      <c r="K4398">
        <v>2.8476791129016301</v>
      </c>
      <c r="L4398">
        <v>2.1332116128513601</v>
      </c>
      <c r="M4398">
        <v>57.056032307320798</v>
      </c>
      <c r="N4398">
        <v>1.0452740325080701</v>
      </c>
      <c r="O4398">
        <v>19.205298013244999</v>
      </c>
      <c r="P4398">
        <v>459.25925925925901</v>
      </c>
      <c r="Q4398">
        <v>0.225673082584295</v>
      </c>
    </row>
    <row r="4399" spans="1:17" hidden="1" x14ac:dyDescent="0.3">
      <c r="A4399" t="s">
        <v>9026</v>
      </c>
      <c r="B4399" t="s">
        <v>9027</v>
      </c>
      <c r="C4399" t="str">
        <f>IFERROR(VLOOKUP(Table1[[#This Row],[Ticker]],[1]!Table2[[Symbol]:[Industry]],2,FALSE),"-")</f>
        <v>-</v>
      </c>
      <c r="D4399" t="s">
        <v>51</v>
      </c>
      <c r="E4399">
        <v>10.776</v>
      </c>
      <c r="F4399">
        <v>71.84</v>
      </c>
      <c r="G4399">
        <v>74.816609915230202</v>
      </c>
      <c r="H4399">
        <v>-1.64802971422414</v>
      </c>
      <c r="I4399">
        <v>-14.289985084970599</v>
      </c>
      <c r="J4399">
        <v>-2.2027178576809798</v>
      </c>
      <c r="K4399">
        <v>67.906050503449805</v>
      </c>
      <c r="L4399">
        <v>64.141781423591894</v>
      </c>
      <c r="M4399">
        <v>64.508322014823705</v>
      </c>
      <c r="N4399">
        <v>3.5415265637875999</v>
      </c>
      <c r="O4399">
        <v>21.102449888641399</v>
      </c>
      <c r="P4399">
        <v>156.57142857142799</v>
      </c>
      <c r="Q4399">
        <v>9.8983632179525993E-2</v>
      </c>
    </row>
    <row r="4400" spans="1:17" hidden="1" x14ac:dyDescent="0.3">
      <c r="A4400" t="s">
        <v>9028</v>
      </c>
      <c r="B4400" t="s">
        <v>9029</v>
      </c>
      <c r="C4400" t="str">
        <f>IFERROR(VLOOKUP(Table1[[#This Row],[Ticker]],[1]!Table2[[Symbol]:[Industry]],2,FALSE),"-")</f>
        <v>-</v>
      </c>
      <c r="D4400" t="s">
        <v>669</v>
      </c>
      <c r="E4400">
        <v>10.726447500000001</v>
      </c>
      <c r="F4400">
        <v>76.5</v>
      </c>
      <c r="G4400">
        <v>178.23929155780701</v>
      </c>
      <c r="H4400">
        <v>-6.6894062648443899</v>
      </c>
      <c r="I4400">
        <v>117.443460343049</v>
      </c>
      <c r="J4400">
        <v>-12.468931009608401</v>
      </c>
      <c r="K4400">
        <v>82.070386089902499</v>
      </c>
      <c r="M4400">
        <v>29.259289309041399</v>
      </c>
      <c r="N4400">
        <v>0.69363831308077195</v>
      </c>
      <c r="O4400">
        <v>29.7254901960784</v>
      </c>
      <c r="P4400">
        <v>223.46723044397399</v>
      </c>
    </row>
    <row r="4401" spans="1:17" hidden="1" x14ac:dyDescent="0.3">
      <c r="A4401" t="s">
        <v>9030</v>
      </c>
      <c r="B4401" t="s">
        <v>9031</v>
      </c>
      <c r="C4401" t="str">
        <f>IFERROR(VLOOKUP(Table1[[#This Row],[Ticker]],[1]!Table2[[Symbol]:[Industry]],2,FALSE),"-")</f>
        <v>-</v>
      </c>
      <c r="D4401" t="s">
        <v>2879</v>
      </c>
      <c r="E4401">
        <v>10.691903999999999</v>
      </c>
      <c r="F4401">
        <v>23.9</v>
      </c>
      <c r="G4401">
        <v>-4.0662810729238803</v>
      </c>
      <c r="H4401">
        <v>-18.810485929193</v>
      </c>
      <c r="I4401">
        <v>-18.975453793001801</v>
      </c>
      <c r="J4401">
        <v>-2.16071844922193</v>
      </c>
      <c r="K4401">
        <v>24.184261463156101</v>
      </c>
      <c r="L4401">
        <v>22.6053074166371</v>
      </c>
      <c r="M4401">
        <v>46.228572709235003</v>
      </c>
      <c r="N4401">
        <v>0.70300078822036105</v>
      </c>
      <c r="O4401">
        <v>41.171548117154799</v>
      </c>
      <c r="P4401">
        <v>50.409062303335403</v>
      </c>
      <c r="Q4401">
        <v>5.6565599181921E-2</v>
      </c>
    </row>
    <row r="4402" spans="1:17" hidden="1" x14ac:dyDescent="0.3">
      <c r="A4402" t="s">
        <v>9032</v>
      </c>
      <c r="B4402" t="s">
        <v>9033</v>
      </c>
      <c r="C4402" t="str">
        <f>IFERROR(VLOOKUP(Table1[[#This Row],[Ticker]],[1]!Table2[[Symbol]:[Industry]],2,FALSE),"-")</f>
        <v>-</v>
      </c>
      <c r="E4402">
        <v>10.674300000000001</v>
      </c>
      <c r="F4402">
        <v>7.82</v>
      </c>
      <c r="G4402">
        <v>13.6304837749756</v>
      </c>
      <c r="H4402">
        <v>-5.28736329196661</v>
      </c>
      <c r="I4402">
        <v>-37.796729429693301</v>
      </c>
      <c r="J4402">
        <v>4.1321271914497801</v>
      </c>
      <c r="K4402">
        <v>7.6870147096733303</v>
      </c>
      <c r="L4402">
        <v>7.7539243088137102</v>
      </c>
      <c r="M4402">
        <v>43.323104803210001</v>
      </c>
      <c r="N4402">
        <v>0.38869012511116502</v>
      </c>
      <c r="O4402">
        <v>62.659846547314501</v>
      </c>
      <c r="P4402">
        <v>57.028112449799103</v>
      </c>
      <c r="Q4402">
        <v>7.4527331212670994E-2</v>
      </c>
    </row>
    <row r="4403" spans="1:17" hidden="1" x14ac:dyDescent="0.3">
      <c r="A4403" t="s">
        <v>9034</v>
      </c>
      <c r="B4403" t="s">
        <v>9035</v>
      </c>
      <c r="C4403" t="str">
        <f>IFERROR(VLOOKUP(Table1[[#This Row],[Ticker]],[1]!Table2[[Symbol]:[Industry]],2,FALSE),"-")</f>
        <v>-</v>
      </c>
      <c r="D4403" t="s">
        <v>743</v>
      </c>
      <c r="E4403">
        <v>10.576090199999999</v>
      </c>
      <c r="F4403">
        <v>61.8</v>
      </c>
      <c r="G4403">
        <v>12.8364641299586</v>
      </c>
      <c r="H4403">
        <v>1.71467767413033</v>
      </c>
      <c r="I4403">
        <v>6.4890270813150801</v>
      </c>
      <c r="J4403">
        <v>0.63667672368098105</v>
      </c>
      <c r="K4403">
        <v>59.226188606091704</v>
      </c>
      <c r="L4403">
        <v>53.639537756751601</v>
      </c>
      <c r="M4403">
        <v>51.449225640246297</v>
      </c>
      <c r="N4403">
        <v>2.0951532005448801</v>
      </c>
      <c r="O4403">
        <v>3.5598705501618202</v>
      </c>
      <c r="P4403">
        <v>43.221320973348703</v>
      </c>
    </row>
    <row r="4404" spans="1:17" hidden="1" x14ac:dyDescent="0.3">
      <c r="A4404" t="s">
        <v>9036</v>
      </c>
      <c r="B4404" t="s">
        <v>9037</v>
      </c>
      <c r="C4404" t="str">
        <f>IFERROR(VLOOKUP(Table1[[#This Row],[Ticker]],[1]!Table2[[Symbol]:[Industry]],2,FALSE),"-")</f>
        <v>-</v>
      </c>
      <c r="D4404" t="s">
        <v>54</v>
      </c>
      <c r="E4404">
        <v>10.529965799999999</v>
      </c>
      <c r="F4404">
        <v>24.38</v>
      </c>
      <c r="G4404">
        <v>11.8884312893772</v>
      </c>
      <c r="H4404">
        <v>-1.52451983744057</v>
      </c>
      <c r="I4404">
        <v>-28.428562378295599</v>
      </c>
      <c r="J4404">
        <v>-0.490478979828946</v>
      </c>
      <c r="K4404">
        <v>23.925583319906</v>
      </c>
      <c r="L4404">
        <v>23.711971027249401</v>
      </c>
      <c r="M4404">
        <v>54.900398684889197</v>
      </c>
      <c r="N4404">
        <v>0.83883531993120997</v>
      </c>
      <c r="O4404">
        <v>57.916324856439701</v>
      </c>
      <c r="P4404">
        <v>51.428571428571402</v>
      </c>
      <c r="Q4404">
        <v>6.9946769836014999E-2</v>
      </c>
    </row>
    <row r="4405" spans="1:17" hidden="1" x14ac:dyDescent="0.3">
      <c r="A4405" t="s">
        <v>9038</v>
      </c>
      <c r="B4405" t="s">
        <v>9039</v>
      </c>
      <c r="C4405" t="str">
        <f>IFERROR(VLOOKUP(Table1[[#This Row],[Ticker]],[1]!Table2[[Symbol]:[Industry]],2,FALSE),"-")</f>
        <v>-</v>
      </c>
      <c r="D4405" t="s">
        <v>528</v>
      </c>
      <c r="E4405">
        <v>10.5</v>
      </c>
      <c r="F4405">
        <v>17.5</v>
      </c>
      <c r="G4405">
        <v>47.090655758537899</v>
      </c>
      <c r="H4405">
        <v>8.7902712361498594</v>
      </c>
      <c r="I4405">
        <v>-12.7009439890802</v>
      </c>
      <c r="J4405">
        <v>-3.3252378937327798</v>
      </c>
      <c r="K4405">
        <v>17.443374744391399</v>
      </c>
      <c r="L4405">
        <v>15.8295458499964</v>
      </c>
      <c r="M4405">
        <v>47.596808762860697</v>
      </c>
      <c r="N4405">
        <v>0.351161602646751</v>
      </c>
      <c r="O4405">
        <v>35.314285714285703</v>
      </c>
      <c r="P4405">
        <v>112.121212121212</v>
      </c>
      <c r="Q4405">
        <v>8.7017507174645001E-2</v>
      </c>
    </row>
    <row r="4406" spans="1:17" hidden="1" x14ac:dyDescent="0.3">
      <c r="A4406" t="s">
        <v>9040</v>
      </c>
      <c r="B4406" t="s">
        <v>9041</v>
      </c>
      <c r="C4406" t="str">
        <f>IFERROR(VLOOKUP(Table1[[#This Row],[Ticker]],[1]!Table2[[Symbol]:[Industry]],2,FALSE),"-")</f>
        <v>-</v>
      </c>
      <c r="D4406" t="s">
        <v>9042</v>
      </c>
      <c r="E4406">
        <v>10.4543594</v>
      </c>
      <c r="F4406">
        <v>17.739999999999998</v>
      </c>
      <c r="G4406">
        <v>-48.851188547088697</v>
      </c>
      <c r="H4406">
        <v>-0.68006350912959501</v>
      </c>
      <c r="I4406">
        <v>-30.0740227035656</v>
      </c>
      <c r="J4406">
        <v>-1.29115323183063</v>
      </c>
      <c r="K4406">
        <v>18.106207738626701</v>
      </c>
      <c r="L4406">
        <v>20.790826895633302</v>
      </c>
      <c r="M4406">
        <v>24.1729489283559</v>
      </c>
      <c r="N4406">
        <v>0.60606060606060597</v>
      </c>
      <c r="O4406">
        <v>87.5986471251409</v>
      </c>
      <c r="P4406">
        <v>4.2303172737955199</v>
      </c>
    </row>
    <row r="4407" spans="1:17" hidden="1" x14ac:dyDescent="0.3">
      <c r="A4407" t="s">
        <v>9043</v>
      </c>
      <c r="B4407" t="s">
        <v>9044</v>
      </c>
      <c r="C4407" t="str">
        <f>IFERROR(VLOOKUP(Table1[[#This Row],[Ticker]],[1]!Table2[[Symbol]:[Industry]],2,FALSE),"-")</f>
        <v>-</v>
      </c>
      <c r="D4407" t="s">
        <v>139</v>
      </c>
      <c r="E4407">
        <v>10.452590000000001</v>
      </c>
      <c r="F4407">
        <v>87.8</v>
      </c>
      <c r="G4407">
        <v>132.23379748167099</v>
      </c>
      <c r="H4407">
        <v>-19.040896687602999</v>
      </c>
      <c r="I4407">
        <v>-3.7679415076906899</v>
      </c>
      <c r="J4407">
        <v>-8.3086970914797593</v>
      </c>
      <c r="K4407">
        <v>91.935708034317997</v>
      </c>
      <c r="L4407">
        <v>74.412910389670799</v>
      </c>
      <c r="M4407">
        <v>32.271014595826102</v>
      </c>
      <c r="N4407">
        <v>4.10325909219058</v>
      </c>
      <c r="O4407">
        <v>20.728929384965799</v>
      </c>
      <c r="P4407">
        <v>170.15384615384599</v>
      </c>
      <c r="Q4407">
        <v>9.2469503447310003E-2</v>
      </c>
    </row>
    <row r="4408" spans="1:17" hidden="1" x14ac:dyDescent="0.3">
      <c r="A4408" t="s">
        <v>9045</v>
      </c>
      <c r="B4408" t="s">
        <v>9046</v>
      </c>
      <c r="C4408" t="str">
        <f>IFERROR(VLOOKUP(Table1[[#This Row],[Ticker]],[1]!Table2[[Symbol]:[Industry]],2,FALSE),"-")</f>
        <v>-</v>
      </c>
      <c r="D4408" t="s">
        <v>632</v>
      </c>
      <c r="E4408">
        <v>10.4378459635324</v>
      </c>
      <c r="F4408">
        <v>24.6</v>
      </c>
      <c r="G4408">
        <v>46.3620102858455</v>
      </c>
      <c r="H4408">
        <v>-0.53279910059375901</v>
      </c>
      <c r="I4408">
        <v>-26.926885411674402</v>
      </c>
      <c r="J4408">
        <v>-1.29115323183063</v>
      </c>
      <c r="K4408">
        <v>24.187024483068299</v>
      </c>
      <c r="L4408">
        <v>23.905076478175101</v>
      </c>
      <c r="M4408">
        <v>87.077144171315496</v>
      </c>
      <c r="N4408">
        <v>3.54737854737854E-3</v>
      </c>
      <c r="O4408">
        <v>35.325203252032502</v>
      </c>
      <c r="P4408">
        <v>76.217765042979906</v>
      </c>
      <c r="Q4408">
        <v>7.6054473508973E-2</v>
      </c>
    </row>
    <row r="4409" spans="1:17" hidden="1" x14ac:dyDescent="0.3">
      <c r="A4409" t="s">
        <v>9047</v>
      </c>
      <c r="B4409" t="s">
        <v>9048</v>
      </c>
      <c r="C4409" t="str">
        <f>IFERROR(VLOOKUP(Table1[[#This Row],[Ticker]],[1]!Table2[[Symbol]:[Industry]],2,FALSE),"-")</f>
        <v>-</v>
      </c>
      <c r="D4409" t="s">
        <v>127</v>
      </c>
      <c r="E4409">
        <v>10.436769112</v>
      </c>
      <c r="F4409">
        <v>19.34</v>
      </c>
      <c r="G4409">
        <v>-65.709817775376493</v>
      </c>
      <c r="H4409">
        <v>-19.3364650883737</v>
      </c>
      <c r="I4409">
        <v>-51.749163339852402</v>
      </c>
      <c r="J4409">
        <v>-1.4873278272205299</v>
      </c>
      <c r="K4409">
        <v>24.013364699888399</v>
      </c>
      <c r="L4409">
        <v>26.726644296006601</v>
      </c>
      <c r="M4409">
        <v>16.847174526796898</v>
      </c>
      <c r="N4409">
        <v>4.5750000000000002</v>
      </c>
      <c r="O4409">
        <v>81.695966907962699</v>
      </c>
      <c r="P4409">
        <v>9.0191657271702503</v>
      </c>
    </row>
    <row r="4410" spans="1:17" hidden="1" x14ac:dyDescent="0.3">
      <c r="A4410" t="s">
        <v>9049</v>
      </c>
      <c r="B4410" t="s">
        <v>9050</v>
      </c>
      <c r="C4410" t="str">
        <f>IFERROR(VLOOKUP(Table1[[#This Row],[Ticker]],[1]!Table2[[Symbol]:[Industry]],2,FALSE),"-")</f>
        <v>-</v>
      </c>
      <c r="D4410" t="s">
        <v>412</v>
      </c>
      <c r="E4410">
        <v>10.4215</v>
      </c>
      <c r="F4410">
        <v>21.94</v>
      </c>
      <c r="G4410">
        <v>15.924976139875501</v>
      </c>
      <c r="H4410">
        <v>17.010013784865599</v>
      </c>
      <c r="I4410">
        <v>32.886315466792297</v>
      </c>
      <c r="J4410">
        <v>5.8883339476565304</v>
      </c>
      <c r="K4410">
        <v>18.2499482660293</v>
      </c>
      <c r="L4410">
        <v>16.266211442227</v>
      </c>
      <c r="M4410">
        <v>66.790168024904105</v>
      </c>
      <c r="N4410">
        <v>0.88681076610146603</v>
      </c>
      <c r="O4410">
        <v>0</v>
      </c>
      <c r="P4410">
        <v>94.849023090586101</v>
      </c>
      <c r="Q4410">
        <v>8.5411273143277996E-2</v>
      </c>
    </row>
    <row r="4411" spans="1:17" hidden="1" x14ac:dyDescent="0.3">
      <c r="A4411" t="s">
        <v>9051</v>
      </c>
      <c r="B4411" t="s">
        <v>9052</v>
      </c>
      <c r="C4411" t="str">
        <f>IFERROR(VLOOKUP(Table1[[#This Row],[Ticker]],[1]!Table2[[Symbol]:[Industry]],2,FALSE),"-")</f>
        <v>-</v>
      </c>
      <c r="D4411" t="s">
        <v>136</v>
      </c>
      <c r="E4411">
        <v>10.416</v>
      </c>
      <c r="F4411">
        <v>6.72</v>
      </c>
      <c r="G4411">
        <v>-19.510927170927499</v>
      </c>
      <c r="H4411">
        <v>-3.22913371007468</v>
      </c>
      <c r="I4411">
        <v>-22.8613717965669</v>
      </c>
      <c r="J4411">
        <v>-4.3523777216265502</v>
      </c>
      <c r="K4411">
        <v>6.7909768361737903</v>
      </c>
      <c r="L4411">
        <v>7.1224925968700097</v>
      </c>
      <c r="M4411">
        <v>56.146344668642797</v>
      </c>
      <c r="N4411">
        <v>0.86975270276781502</v>
      </c>
      <c r="O4411">
        <v>93.154761904761898</v>
      </c>
      <c r="P4411">
        <v>30.232558139534799</v>
      </c>
      <c r="Q4411">
        <v>4.4086898223312E-2</v>
      </c>
    </row>
    <row r="4412" spans="1:17" hidden="1" x14ac:dyDescent="0.3">
      <c r="A4412" t="s">
        <v>9053</v>
      </c>
      <c r="B4412" t="s">
        <v>9054</v>
      </c>
      <c r="C4412" t="str">
        <f>IFERROR(VLOOKUP(Table1[[#This Row],[Ticker]],[1]!Table2[[Symbol]:[Industry]],2,FALSE),"-")</f>
        <v>-</v>
      </c>
      <c r="D4412" t="s">
        <v>431</v>
      </c>
      <c r="E4412">
        <v>10.347365</v>
      </c>
      <c r="F4412">
        <v>22.9</v>
      </c>
      <c r="G4412">
        <v>13.358754311033101</v>
      </c>
      <c r="H4412">
        <v>1.95075958122971</v>
      </c>
      <c r="I4412">
        <v>-13.566744854881099</v>
      </c>
      <c r="J4412">
        <v>5.6354522727565</v>
      </c>
      <c r="K4412">
        <v>22.285758448828101</v>
      </c>
      <c r="L4412">
        <v>20.9629236006014</v>
      </c>
      <c r="M4412">
        <v>57.922601349128001</v>
      </c>
      <c r="N4412">
        <v>0.35607884714646398</v>
      </c>
      <c r="O4412">
        <v>39.737991266375502</v>
      </c>
      <c r="P4412">
        <v>50.657894736842103</v>
      </c>
      <c r="Q4412">
        <v>5.7699697195676997E-2</v>
      </c>
    </row>
    <row r="4413" spans="1:17" hidden="1" x14ac:dyDescent="0.3">
      <c r="A4413" t="s">
        <v>9055</v>
      </c>
      <c r="B4413" t="s">
        <v>9056</v>
      </c>
      <c r="C4413" t="str">
        <f>IFERROR(VLOOKUP(Table1[[#This Row],[Ticker]],[1]!Table2[[Symbol]:[Industry]],2,FALSE),"-")</f>
        <v>-</v>
      </c>
      <c r="D4413" t="s">
        <v>51</v>
      </c>
      <c r="E4413">
        <v>10.331060000000001</v>
      </c>
      <c r="F4413">
        <v>17.54</v>
      </c>
      <c r="G4413">
        <v>94.440920434681402</v>
      </c>
      <c r="H4413">
        <v>-9.7729375979001993</v>
      </c>
      <c r="I4413">
        <v>62.699056010919698</v>
      </c>
      <c r="J4413">
        <v>3.4737370503010299</v>
      </c>
      <c r="K4413">
        <v>18.734243741800899</v>
      </c>
      <c r="L4413">
        <v>15.7147469716709</v>
      </c>
      <c r="M4413">
        <v>57.080131703597097</v>
      </c>
      <c r="N4413">
        <v>0.45034510127380101</v>
      </c>
      <c r="O4413">
        <v>66.533637400228002</v>
      </c>
      <c r="P4413">
        <v>274.78632478632397</v>
      </c>
      <c r="Q4413">
        <v>0.122388125698481</v>
      </c>
    </row>
    <row r="4414" spans="1:17" hidden="1" x14ac:dyDescent="0.3">
      <c r="A4414" t="s">
        <v>9057</v>
      </c>
      <c r="B4414" t="s">
        <v>9058</v>
      </c>
      <c r="C4414" t="str">
        <f>IFERROR(VLOOKUP(Table1[[#This Row],[Ticker]],[1]!Table2[[Symbol]:[Industry]],2,FALSE),"-")</f>
        <v>-</v>
      </c>
      <c r="D4414" t="s">
        <v>5878</v>
      </c>
      <c r="E4414">
        <v>10.305972499999999</v>
      </c>
      <c r="F4414">
        <v>11.8</v>
      </c>
      <c r="G4414">
        <v>-24.215647326516599</v>
      </c>
      <c r="H4414">
        <v>3.7548273039268398</v>
      </c>
      <c r="I4414">
        <v>-16.2957152309103</v>
      </c>
      <c r="J4414">
        <v>-1.1154063074018099</v>
      </c>
      <c r="K4414">
        <v>10.9143228334101</v>
      </c>
      <c r="L4414">
        <v>10.577978836756801</v>
      </c>
      <c r="M4414">
        <v>62.412995586509197</v>
      </c>
      <c r="N4414">
        <v>0.76107536180278201</v>
      </c>
      <c r="O4414">
        <v>36.355932203389798</v>
      </c>
      <c r="P4414">
        <v>71.761280931586597</v>
      </c>
    </row>
    <row r="4415" spans="1:17" hidden="1" x14ac:dyDescent="0.3">
      <c r="A4415" t="s">
        <v>9059</v>
      </c>
      <c r="B4415" t="s">
        <v>9060</v>
      </c>
      <c r="C4415" t="str">
        <f>IFERROR(VLOOKUP(Table1[[#This Row],[Ticker]],[1]!Table2[[Symbol]:[Industry]],2,FALSE),"-")</f>
        <v>-</v>
      </c>
      <c r="D4415" t="s">
        <v>46</v>
      </c>
      <c r="E4415">
        <v>10.30561732</v>
      </c>
      <c r="F4415">
        <v>0.82</v>
      </c>
      <c r="G4415">
        <v>-20.522421423800999</v>
      </c>
      <c r="H4415">
        <v>19.5533899840899</v>
      </c>
      <c r="I4415">
        <v>-3.3676106557469399</v>
      </c>
      <c r="J4415">
        <v>1.1779825706384801</v>
      </c>
      <c r="K4415">
        <v>0.79970991028704697</v>
      </c>
      <c r="L4415">
        <v>1.0568443153862399</v>
      </c>
      <c r="M4415">
        <v>57.808714866199502</v>
      </c>
      <c r="N4415">
        <v>0.55419181262919703</v>
      </c>
      <c r="O4415">
        <v>18.292682926829201</v>
      </c>
      <c r="P4415">
        <v>49.090909090909001</v>
      </c>
      <c r="Q4415">
        <v>1.0535380393381E-2</v>
      </c>
    </row>
    <row r="4416" spans="1:17" hidden="1" x14ac:dyDescent="0.3">
      <c r="A4416" t="s">
        <v>9061</v>
      </c>
      <c r="B4416" t="s">
        <v>9062</v>
      </c>
      <c r="C4416" t="str">
        <f>IFERROR(VLOOKUP(Table1[[#This Row],[Ticker]],[1]!Table2[[Symbol]:[Industry]],2,FALSE),"-")</f>
        <v>-</v>
      </c>
      <c r="D4416" t="s">
        <v>1539</v>
      </c>
      <c r="E4416">
        <v>10.26998</v>
      </c>
      <c r="F4416">
        <v>6.73</v>
      </c>
      <c r="G4416">
        <v>465.71946648180301</v>
      </c>
      <c r="H4416">
        <v>54.193112376414902</v>
      </c>
      <c r="I4416">
        <v>482.87427724985702</v>
      </c>
      <c r="J4416">
        <v>6.5519840230713102</v>
      </c>
      <c r="M4416">
        <v>100</v>
      </c>
      <c r="O4416">
        <v>0</v>
      </c>
      <c r="P4416">
        <v>495.57522123893801</v>
      </c>
    </row>
    <row r="4417" spans="1:17" hidden="1" x14ac:dyDescent="0.3">
      <c r="A4417" t="s">
        <v>9063</v>
      </c>
      <c r="B4417" t="s">
        <v>9064</v>
      </c>
      <c r="C4417" t="str">
        <f>IFERROR(VLOOKUP(Table1[[#This Row],[Ticker]],[1]!Table2[[Symbol]:[Industry]],2,FALSE),"-")</f>
        <v>-</v>
      </c>
      <c r="D4417" t="s">
        <v>300</v>
      </c>
      <c r="E4417">
        <v>10.215605999999999</v>
      </c>
      <c r="F4417">
        <v>10.199999999999999</v>
      </c>
      <c r="G4417">
        <v>1.0813440875382301</v>
      </c>
      <c r="H4417">
        <v>-14.877879229787901</v>
      </c>
      <c r="I4417">
        <v>-21.710756656341601</v>
      </c>
      <c r="J4417">
        <v>-6.2305754126321302</v>
      </c>
      <c r="K4417">
        <v>11.961143383297699</v>
      </c>
      <c r="L4417">
        <v>11.6528603283917</v>
      </c>
      <c r="M4417">
        <v>0.71984475751824595</v>
      </c>
      <c r="N4417">
        <v>0.81944444444444398</v>
      </c>
      <c r="O4417">
        <v>44.2156862745098</v>
      </c>
      <c r="P4417">
        <v>32.124352331606197</v>
      </c>
    </row>
    <row r="4418" spans="1:17" hidden="1" x14ac:dyDescent="0.3">
      <c r="A4418" t="s">
        <v>9065</v>
      </c>
      <c r="B4418" t="s">
        <v>9066</v>
      </c>
      <c r="C4418" t="str">
        <f>IFERROR(VLOOKUP(Table1[[#This Row],[Ticker]],[1]!Table2[[Symbol]:[Industry]],2,FALSE),"-")</f>
        <v>-</v>
      </c>
      <c r="D4418" t="s">
        <v>632</v>
      </c>
      <c r="E4418">
        <v>10.130280000000001</v>
      </c>
      <c r="F4418">
        <v>2.0499999999999998</v>
      </c>
      <c r="G4418">
        <v>11.5235555876931</v>
      </c>
      <c r="H4418">
        <v>-42.784982608589402</v>
      </c>
      <c r="I4418">
        <v>-45.925699689406002</v>
      </c>
      <c r="J4418">
        <v>-19.230084529540498</v>
      </c>
      <c r="K4418">
        <v>2.7938346171344399</v>
      </c>
      <c r="L4418">
        <v>2.4755615099598201</v>
      </c>
      <c r="M4418">
        <v>0.54233009595215298</v>
      </c>
      <c r="N4418">
        <v>9.7780554732122105E-2</v>
      </c>
      <c r="O4418">
        <v>112.19512195121899</v>
      </c>
      <c r="P4418">
        <v>46.428571428571402</v>
      </c>
      <c r="Q4418">
        <v>9.9389077816395999E-2</v>
      </c>
    </row>
    <row r="4419" spans="1:17" hidden="1" x14ac:dyDescent="0.3">
      <c r="A4419" t="s">
        <v>9067</v>
      </c>
      <c r="B4419" t="s">
        <v>9068</v>
      </c>
      <c r="C4419" t="str">
        <f>IFERROR(VLOOKUP(Table1[[#This Row],[Ticker]],[1]!Table2[[Symbol]:[Industry]],2,FALSE),"-")</f>
        <v>-</v>
      </c>
      <c r="E4419">
        <v>10.080189000000001</v>
      </c>
      <c r="F4419">
        <v>33</v>
      </c>
      <c r="G4419">
        <v>-31.932906092445901</v>
      </c>
      <c r="H4419">
        <v>-0.73646508837380298</v>
      </c>
      <c r="I4419">
        <v>-7.9390392271755097</v>
      </c>
      <c r="J4419">
        <v>-1.29115323183063</v>
      </c>
      <c r="K4419">
        <v>32.802034057293803</v>
      </c>
      <c r="L4419">
        <v>32.372350361179102</v>
      </c>
      <c r="M4419">
        <v>84.7193819831745</v>
      </c>
      <c r="N4419">
        <v>0</v>
      </c>
      <c r="O4419">
        <v>2.1212121212121202</v>
      </c>
      <c r="P4419">
        <v>10</v>
      </c>
    </row>
    <row r="4420" spans="1:17" hidden="1" x14ac:dyDescent="0.3">
      <c r="A4420" t="s">
        <v>9069</v>
      </c>
      <c r="B4420" t="s">
        <v>9070</v>
      </c>
      <c r="C4420" t="str">
        <f>IFERROR(VLOOKUP(Table1[[#This Row],[Ticker]],[1]!Table2[[Symbol]:[Industry]],2,FALSE),"-")</f>
        <v>-</v>
      </c>
      <c r="D4420" t="s">
        <v>632</v>
      </c>
      <c r="E4420">
        <v>10.069637999999999</v>
      </c>
      <c r="F4420">
        <v>26.16</v>
      </c>
      <c r="G4420">
        <v>72.621025428624094</v>
      </c>
      <c r="H4420">
        <v>-1.37189002880271</v>
      </c>
      <c r="I4420">
        <v>-10.2733793845383</v>
      </c>
      <c r="J4420">
        <v>-9.3734456638658994</v>
      </c>
      <c r="K4420">
        <v>26.460805774783498</v>
      </c>
      <c r="L4420">
        <v>24.164429355520799</v>
      </c>
      <c r="M4420">
        <v>51.426024292543197</v>
      </c>
      <c r="N4420">
        <v>1.0331250736767601</v>
      </c>
      <c r="O4420">
        <v>38.2262996941895</v>
      </c>
      <c r="P4420">
        <v>118</v>
      </c>
      <c r="Q4420">
        <v>9.5027355395839994E-2</v>
      </c>
    </row>
    <row r="4421" spans="1:17" hidden="1" x14ac:dyDescent="0.3">
      <c r="A4421" t="s">
        <v>9071</v>
      </c>
      <c r="B4421" t="s">
        <v>9072</v>
      </c>
      <c r="C4421" t="str">
        <f>IFERROR(VLOOKUP(Table1[[#This Row],[Ticker]],[1]!Table2[[Symbol]:[Industry]],2,FALSE),"-")</f>
        <v>-</v>
      </c>
      <c r="E4421">
        <v>10.04598</v>
      </c>
      <c r="F4421">
        <v>2.0099999999999998</v>
      </c>
      <c r="G4421">
        <v>-29.355754757134399</v>
      </c>
      <c r="H4421">
        <v>-7.3715361784211897</v>
      </c>
      <c r="I4421">
        <v>-24.928018224888099</v>
      </c>
      <c r="J4421">
        <v>-5.66008527066559</v>
      </c>
      <c r="K4421">
        <v>2.12333376860192</v>
      </c>
      <c r="L4421">
        <v>2.1909033644796998</v>
      </c>
      <c r="M4421">
        <v>46.152935062210702</v>
      </c>
      <c r="N4421">
        <v>0.30383073013527101</v>
      </c>
      <c r="O4421">
        <v>77.611940298507406</v>
      </c>
      <c r="P4421">
        <v>14.857142857142801</v>
      </c>
      <c r="Q4421">
        <v>4.6307602034964E-2</v>
      </c>
    </row>
    <row r="4422" spans="1:17" hidden="1" x14ac:dyDescent="0.3">
      <c r="A4422" t="s">
        <v>9073</v>
      </c>
      <c r="B4422" t="s">
        <v>9074</v>
      </c>
      <c r="C4422" t="str">
        <f>IFERROR(VLOOKUP(Table1[[#This Row],[Ticker]],[1]!Table2[[Symbol]:[Industry]],2,FALSE),"-")</f>
        <v>-</v>
      </c>
      <c r="D4422" t="s">
        <v>1190</v>
      </c>
      <c r="E4422">
        <v>10.027277831999999</v>
      </c>
      <c r="F4422">
        <v>3.28</v>
      </c>
      <c r="G4422">
        <v>128.41196177829801</v>
      </c>
      <c r="H4422">
        <v>100.468354188734</v>
      </c>
      <c r="I4422">
        <v>145.56677254635201</v>
      </c>
      <c r="J4422">
        <v>-8.5133754540528592</v>
      </c>
      <c r="M4422">
        <v>57.920694193388599</v>
      </c>
      <c r="O4422">
        <v>11.890243902439</v>
      </c>
      <c r="P4422">
        <v>171.074380165289</v>
      </c>
    </row>
    <row r="4423" spans="1:17" hidden="1" x14ac:dyDescent="0.3">
      <c r="A4423" t="s">
        <v>9075</v>
      </c>
      <c r="B4423" t="s">
        <v>9076</v>
      </c>
      <c r="C4423" t="str">
        <f>IFERROR(VLOOKUP(Table1[[#This Row],[Ticker]],[1]!Table2[[Symbol]:[Industry]],2,FALSE),"-")</f>
        <v>-</v>
      </c>
      <c r="D4423" t="s">
        <v>2598</v>
      </c>
      <c r="E4423">
        <v>10.026251999999999</v>
      </c>
      <c r="F4423">
        <v>4</v>
      </c>
      <c r="G4423">
        <v>6.19866701157307</v>
      </c>
      <c r="H4423">
        <v>-13.590495589463099</v>
      </c>
      <c r="I4423">
        <v>-12.7009439890802</v>
      </c>
      <c r="J4423">
        <v>-1.29115323183063</v>
      </c>
      <c r="K4423">
        <v>3.8554422141454499</v>
      </c>
      <c r="L4423">
        <v>3.6504868155797801</v>
      </c>
      <c r="M4423">
        <v>50.653560636893602</v>
      </c>
      <c r="N4423">
        <v>1.3746627338687101</v>
      </c>
      <c r="O4423">
        <v>29.75</v>
      </c>
      <c r="P4423">
        <v>86.046511627906895</v>
      </c>
      <c r="Q4423">
        <v>-2.5869683088443E-2</v>
      </c>
    </row>
    <row r="4424" spans="1:17" hidden="1" x14ac:dyDescent="0.3">
      <c r="A4424" t="s">
        <v>9077</v>
      </c>
      <c r="B4424" t="s">
        <v>8746</v>
      </c>
      <c r="C4424" t="str">
        <f>IFERROR(VLOOKUP(Table1[[#This Row],[Ticker]],[1]!Table2[[Symbol]:[Industry]],2,FALSE),"-")</f>
        <v>-</v>
      </c>
      <c r="D4424" t="s">
        <v>938</v>
      </c>
      <c r="E4424">
        <v>10.004246</v>
      </c>
      <c r="F4424">
        <v>11.48</v>
      </c>
      <c r="G4424">
        <v>103.952799214352</v>
      </c>
      <c r="H4424">
        <v>10.652146300237501</v>
      </c>
      <c r="I4424">
        <v>90.845155301699805</v>
      </c>
      <c r="J4424">
        <v>-6.6392007700309597</v>
      </c>
      <c r="K4424">
        <v>10.216713915587199</v>
      </c>
      <c r="L4424">
        <v>8.4282305102519608</v>
      </c>
      <c r="M4424">
        <v>63.212984969578699</v>
      </c>
      <c r="N4424">
        <v>1.59816081995745</v>
      </c>
      <c r="O4424">
        <v>36.846689895470298</v>
      </c>
      <c r="P4424">
        <v>133.80855397148599</v>
      </c>
    </row>
    <row r="4425" spans="1:17" hidden="1" x14ac:dyDescent="0.3">
      <c r="A4425" t="s">
        <v>9078</v>
      </c>
      <c r="B4425" t="s">
        <v>9079</v>
      </c>
      <c r="C4425" t="str">
        <f>IFERROR(VLOOKUP(Table1[[#This Row],[Ticker]],[1]!Table2[[Symbol]:[Industry]],2,FALSE),"-")</f>
        <v>-</v>
      </c>
      <c r="D4425" t="s">
        <v>139</v>
      </c>
      <c r="E4425">
        <v>9.9760069999999992</v>
      </c>
      <c r="F4425">
        <v>7.97</v>
      </c>
      <c r="G4425">
        <v>2.5362718209386901</v>
      </c>
      <c r="H4425">
        <v>4.0892721770417504</v>
      </c>
      <c r="I4425">
        <v>-21.615229703365902</v>
      </c>
      <c r="J4425">
        <v>-3.1732109482672599</v>
      </c>
      <c r="K4425">
        <v>7.8132056869043698</v>
      </c>
      <c r="L4425">
        <v>7.6904991511593499</v>
      </c>
      <c r="M4425">
        <v>58.6192805679053</v>
      </c>
      <c r="N4425">
        <v>1.03132479634897</v>
      </c>
      <c r="O4425">
        <v>28.858218318695101</v>
      </c>
      <c r="P4425">
        <v>45.9706959706959</v>
      </c>
      <c r="Q4425">
        <v>5.7067371171887003E-2</v>
      </c>
    </row>
    <row r="4426" spans="1:17" hidden="1" x14ac:dyDescent="0.3">
      <c r="A4426" t="s">
        <v>9080</v>
      </c>
      <c r="B4426" t="s">
        <v>9081</v>
      </c>
      <c r="C4426" t="str">
        <f>IFERROR(VLOOKUP(Table1[[#This Row],[Ticker]],[1]!Table2[[Symbol]:[Industry]],2,FALSE),"-")</f>
        <v>-</v>
      </c>
      <c r="D4426" t="s">
        <v>262</v>
      </c>
      <c r="E4426">
        <v>9.9724387500000002</v>
      </c>
      <c r="F4426">
        <v>6.57</v>
      </c>
      <c r="G4426">
        <v>117.13672644587299</v>
      </c>
      <c r="H4426">
        <v>20.481247088747899</v>
      </c>
      <c r="I4426">
        <v>91.9719532071814</v>
      </c>
      <c r="J4426">
        <v>-1.29115323183063</v>
      </c>
      <c r="K4426">
        <v>5.3248932586254902</v>
      </c>
      <c r="L4426">
        <v>4.11727431380955</v>
      </c>
      <c r="M4426">
        <v>100</v>
      </c>
      <c r="N4426">
        <v>0</v>
      </c>
      <c r="O4426">
        <v>0</v>
      </c>
      <c r="P4426">
        <v>146.992481203007</v>
      </c>
    </row>
    <row r="4427" spans="1:17" hidden="1" x14ac:dyDescent="0.3">
      <c r="A4427" t="s">
        <v>9082</v>
      </c>
      <c r="B4427" t="s">
        <v>9083</v>
      </c>
      <c r="C4427" t="str">
        <f>IFERROR(VLOOKUP(Table1[[#This Row],[Ticker]],[1]!Table2[[Symbol]:[Industry]],2,FALSE),"-")</f>
        <v>-</v>
      </c>
      <c r="D4427" t="s">
        <v>262</v>
      </c>
      <c r="E4427">
        <v>9.9560860000000009</v>
      </c>
      <c r="F4427">
        <v>25.34</v>
      </c>
      <c r="G4427">
        <v>79.565732846171301</v>
      </c>
      <c r="H4427">
        <v>26.584210017111399</v>
      </c>
      <c r="I4427">
        <v>-22.330045272960401</v>
      </c>
      <c r="J4427">
        <v>2.0478878640597702</v>
      </c>
      <c r="K4427">
        <v>22.7873227083595</v>
      </c>
      <c r="L4427">
        <v>21.283788501548099</v>
      </c>
      <c r="M4427">
        <v>69.9755079743572</v>
      </c>
      <c r="N4427">
        <v>1.8345713176149401</v>
      </c>
      <c r="O4427">
        <v>32.557221783741099</v>
      </c>
      <c r="P4427">
        <v>124.247787610619</v>
      </c>
    </row>
    <row r="4428" spans="1:17" hidden="1" x14ac:dyDescent="0.3">
      <c r="A4428" t="s">
        <v>9084</v>
      </c>
      <c r="B4428" t="s">
        <v>9085</v>
      </c>
      <c r="C4428" t="str">
        <f>IFERROR(VLOOKUP(Table1[[#This Row],[Ticker]],[1]!Table2[[Symbol]:[Industry]],2,FALSE),"-")</f>
        <v>-</v>
      </c>
      <c r="D4428" t="s">
        <v>632</v>
      </c>
      <c r="E4428">
        <v>9.9493709399999997</v>
      </c>
      <c r="F4428">
        <v>3.18</v>
      </c>
      <c r="G4428">
        <v>-23.855754757134399</v>
      </c>
      <c r="H4428">
        <v>13.897681253089599</v>
      </c>
      <c r="I4428">
        <v>-7.4029307440471497</v>
      </c>
      <c r="J4428">
        <v>10.6136086729312</v>
      </c>
      <c r="K4428">
        <v>2.9061888699155101</v>
      </c>
      <c r="L4428">
        <v>2.9999565734570099</v>
      </c>
      <c r="M4428">
        <v>63.986045074623803</v>
      </c>
      <c r="N4428">
        <v>1.1814009531974301</v>
      </c>
      <c r="O4428">
        <v>20.754716981131999</v>
      </c>
      <c r="P4428">
        <v>35.319148936170201</v>
      </c>
      <c r="Q4428">
        <v>8.4410944690893996E-2</v>
      </c>
    </row>
    <row r="4429" spans="1:17" hidden="1" x14ac:dyDescent="0.3">
      <c r="A4429" t="s">
        <v>9086</v>
      </c>
      <c r="B4429" t="s">
        <v>9087</v>
      </c>
      <c r="C4429" t="str">
        <f>IFERROR(VLOOKUP(Table1[[#This Row],[Ticker]],[1]!Table2[[Symbol]:[Industry]],2,FALSE),"-")</f>
        <v>-</v>
      </c>
      <c r="D4429" t="s">
        <v>938</v>
      </c>
      <c r="E4429">
        <v>9.8906349999999996</v>
      </c>
      <c r="F4429">
        <v>10.25</v>
      </c>
      <c r="G4429">
        <v>-45.424123785140999</v>
      </c>
      <c r="H4429">
        <v>-19.843164840234799</v>
      </c>
      <c r="I4429">
        <v>-33.915394411831997</v>
      </c>
      <c r="J4429">
        <v>-15.5016795476201</v>
      </c>
      <c r="K4429">
        <v>11.640427582928901</v>
      </c>
      <c r="L4429">
        <v>11.224341646535899</v>
      </c>
      <c r="M4429">
        <v>26.394799187896901</v>
      </c>
      <c r="N4429">
        <v>0.56545975514456803</v>
      </c>
      <c r="O4429">
        <v>52.195121951219498</v>
      </c>
      <c r="P4429">
        <v>19.1860465116279</v>
      </c>
    </row>
    <row r="4430" spans="1:17" hidden="1" x14ac:dyDescent="0.3">
      <c r="A4430" t="s">
        <v>9088</v>
      </c>
      <c r="B4430" t="s">
        <v>9089</v>
      </c>
      <c r="C4430" t="str">
        <f>IFERROR(VLOOKUP(Table1[[#This Row],[Ticker]],[1]!Table2[[Symbol]:[Industry]],2,FALSE),"-")</f>
        <v>-</v>
      </c>
      <c r="D4430" t="s">
        <v>283</v>
      </c>
      <c r="E4430">
        <v>9.8771439999999995</v>
      </c>
      <c r="F4430">
        <v>24.1</v>
      </c>
      <c r="G4430">
        <v>58.425495242865502</v>
      </c>
      <c r="H4430">
        <v>14.525380298159799</v>
      </c>
      <c r="I4430">
        <v>-20.540332134395701</v>
      </c>
      <c r="J4430">
        <v>4.0896037221137203</v>
      </c>
      <c r="K4430">
        <v>21.782501661527299</v>
      </c>
      <c r="L4430">
        <v>19.703533609291298</v>
      </c>
      <c r="M4430">
        <v>63.767264007193198</v>
      </c>
      <c r="N4430">
        <v>0.45973387957746997</v>
      </c>
      <c r="O4430">
        <v>15.062240663900401</v>
      </c>
      <c r="P4430">
        <v>128.219696969696</v>
      </c>
      <c r="Q4430">
        <v>8.7118330585870998E-2</v>
      </c>
    </row>
    <row r="4431" spans="1:17" hidden="1" x14ac:dyDescent="0.3">
      <c r="A4431" t="s">
        <v>9090</v>
      </c>
      <c r="B4431" t="s">
        <v>9091</v>
      </c>
      <c r="C4431" t="str">
        <f>IFERROR(VLOOKUP(Table1[[#This Row],[Ticker]],[1]!Table2[[Symbol]:[Industry]],2,FALSE),"-")</f>
        <v>-</v>
      </c>
      <c r="D4431" t="s">
        <v>632</v>
      </c>
      <c r="E4431">
        <v>9.8426039999999997</v>
      </c>
      <c r="F4431">
        <v>6.91</v>
      </c>
      <c r="G4431">
        <v>119.60272899737799</v>
      </c>
      <c r="H4431">
        <v>30.5484511127435</v>
      </c>
      <c r="I4431">
        <v>49.125753903191402</v>
      </c>
      <c r="J4431">
        <v>-1.99537858394331</v>
      </c>
      <c r="K4431">
        <v>6.0397050246803596</v>
      </c>
      <c r="L4431">
        <v>4.9440431428674199</v>
      </c>
      <c r="M4431">
        <v>60.094561172351298</v>
      </c>
      <c r="N4431">
        <v>1.2201057148696499</v>
      </c>
      <c r="O4431">
        <v>8.1041968162083897</v>
      </c>
      <c r="P4431">
        <v>165.76923076923001</v>
      </c>
      <c r="Q4431">
        <v>0.121528400677075</v>
      </c>
    </row>
    <row r="4432" spans="1:17" hidden="1" x14ac:dyDescent="0.3">
      <c r="A4432" t="s">
        <v>9092</v>
      </c>
      <c r="B4432" t="s">
        <v>9093</v>
      </c>
      <c r="C4432" t="str">
        <f>IFERROR(VLOOKUP(Table1[[#This Row],[Ticker]],[1]!Table2[[Symbol]:[Industry]],2,FALSE),"-")</f>
        <v>-</v>
      </c>
      <c r="D4432" t="s">
        <v>528</v>
      </c>
      <c r="E4432">
        <v>9.8336699999999997</v>
      </c>
      <c r="F4432">
        <v>36.119999999999997</v>
      </c>
      <c r="G4432">
        <v>-31.2896421299947</v>
      </c>
      <c r="H4432">
        <v>47.216751285895199</v>
      </c>
      <c r="I4432">
        <v>-14.1348313619406</v>
      </c>
      <c r="J4432">
        <v>9.0515258958952192</v>
      </c>
      <c r="K4432">
        <v>24.715577789812599</v>
      </c>
      <c r="L4432">
        <v>22.798961530480302</v>
      </c>
      <c r="M4432">
        <v>100</v>
      </c>
      <c r="N4432">
        <v>1.66849615806805</v>
      </c>
      <c r="O4432">
        <v>1.4547468035840101</v>
      </c>
      <c r="P4432">
        <v>1065.16129032258</v>
      </c>
    </row>
    <row r="4433" spans="1:17" hidden="1" x14ac:dyDescent="0.3">
      <c r="A4433" t="s">
        <v>9094</v>
      </c>
      <c r="B4433" t="s">
        <v>9095</v>
      </c>
      <c r="C4433" t="str">
        <f>IFERROR(VLOOKUP(Table1[[#This Row],[Ticker]],[1]!Table2[[Symbol]:[Industry]],2,FALSE),"-")</f>
        <v>-</v>
      </c>
      <c r="D4433" t="s">
        <v>359</v>
      </c>
      <c r="E4433">
        <v>9.8037500000000009</v>
      </c>
      <c r="F4433">
        <v>12.65</v>
      </c>
      <c r="G4433">
        <v>74.176503307381694</v>
      </c>
      <c r="H4433">
        <v>27.429694992679899</v>
      </c>
      <c r="I4433">
        <v>-8.0690167765078904</v>
      </c>
      <c r="J4433">
        <v>8.42263688091872</v>
      </c>
      <c r="K4433">
        <v>10.3695805049474</v>
      </c>
      <c r="L4433">
        <v>9.5842033102925406</v>
      </c>
      <c r="M4433">
        <v>99.677557818187097</v>
      </c>
      <c r="N4433">
        <v>1.89</v>
      </c>
      <c r="O4433">
        <v>0</v>
      </c>
      <c r="P4433">
        <v>104.032258064516</v>
      </c>
    </row>
    <row r="4434" spans="1:17" hidden="1" x14ac:dyDescent="0.3">
      <c r="A4434" t="s">
        <v>9096</v>
      </c>
      <c r="B4434" t="s">
        <v>9097</v>
      </c>
      <c r="C4434" t="str">
        <f>IFERROR(VLOOKUP(Table1[[#This Row],[Ticker]],[1]!Table2[[Symbol]:[Industry]],2,FALSE),"-")</f>
        <v>-</v>
      </c>
      <c r="D4434" t="s">
        <v>54</v>
      </c>
      <c r="E4434">
        <v>9.7135928000000007</v>
      </c>
      <c r="F4434">
        <v>31.94</v>
      </c>
      <c r="G4434">
        <v>-6.0093026439122204</v>
      </c>
      <c r="H4434">
        <v>-3.6937821615445299</v>
      </c>
      <c r="I4434">
        <v>-30.8035080916443</v>
      </c>
      <c r="J4434">
        <v>-11.4773834801376</v>
      </c>
      <c r="K4434">
        <v>33.240446536144603</v>
      </c>
      <c r="L4434">
        <v>31.054349602309099</v>
      </c>
      <c r="M4434">
        <v>36.7669396208763</v>
      </c>
      <c r="N4434">
        <v>0.81650697508463199</v>
      </c>
      <c r="O4434">
        <v>33.844708829054397</v>
      </c>
      <c r="P4434">
        <v>49.252336448598101</v>
      </c>
      <c r="Q4434">
        <v>5.7503104982635E-2</v>
      </c>
    </row>
    <row r="4435" spans="1:17" hidden="1" x14ac:dyDescent="0.3">
      <c r="A4435" t="s">
        <v>9098</v>
      </c>
      <c r="B4435" t="s">
        <v>9099</v>
      </c>
      <c r="C4435" t="str">
        <f>IFERROR(VLOOKUP(Table1[[#This Row],[Ticker]],[1]!Table2[[Symbol]:[Industry]],2,FALSE),"-")</f>
        <v>-</v>
      </c>
      <c r="D4435" t="s">
        <v>528</v>
      </c>
      <c r="E4435">
        <v>9.6880620000000004</v>
      </c>
      <c r="F4435">
        <v>9.69</v>
      </c>
      <c r="G4435">
        <v>8.3416701355694496</v>
      </c>
      <c r="H4435">
        <v>7.6243709952345498</v>
      </c>
      <c r="I4435">
        <v>-25.3249295616681</v>
      </c>
      <c r="J4435">
        <v>5.7740641594737099</v>
      </c>
      <c r="K4435">
        <v>9.5346431867260897</v>
      </c>
      <c r="L4435">
        <v>9.5556003690630291</v>
      </c>
      <c r="M4435">
        <v>60.374203701088199</v>
      </c>
      <c r="N4435">
        <v>0.66196087892302502</v>
      </c>
      <c r="O4435">
        <v>63.157894736842103</v>
      </c>
      <c r="P4435">
        <v>49.076923076923002</v>
      </c>
      <c r="Q4435">
        <v>0.11148371973292399</v>
      </c>
    </row>
    <row r="4436" spans="1:17" hidden="1" x14ac:dyDescent="0.3">
      <c r="A4436" t="s">
        <v>9100</v>
      </c>
      <c r="B4436" t="s">
        <v>9101</v>
      </c>
      <c r="C4436" t="str">
        <f>IFERROR(VLOOKUP(Table1[[#This Row],[Ticker]],[1]!Table2[[Symbol]:[Industry]],2,FALSE),"-")</f>
        <v>-</v>
      </c>
      <c r="D4436" t="s">
        <v>359</v>
      </c>
      <c r="E4436">
        <v>9.6813576000000001</v>
      </c>
      <c r="F4436">
        <v>10.46</v>
      </c>
      <c r="G4436">
        <v>25.3371235811445</v>
      </c>
      <c r="H4436">
        <v>15.4857571338484</v>
      </c>
      <c r="I4436">
        <v>-16.913398201534399</v>
      </c>
      <c r="J4436">
        <v>3.6235910008674499</v>
      </c>
      <c r="K4436">
        <v>10.4486643184713</v>
      </c>
      <c r="L4436">
        <v>10.5935763565128</v>
      </c>
      <c r="M4436">
        <v>59.963920054643502</v>
      </c>
      <c r="N4436">
        <v>0.21587913697159</v>
      </c>
      <c r="O4436">
        <v>54.5889101338432</v>
      </c>
      <c r="P4436">
        <v>80.034423407917402</v>
      </c>
      <c r="Q4436">
        <v>5.5764574519259001E-2</v>
      </c>
    </row>
    <row r="4437" spans="1:17" hidden="1" x14ac:dyDescent="0.3">
      <c r="A4437" t="s">
        <v>9102</v>
      </c>
      <c r="B4437" t="s">
        <v>9103</v>
      </c>
      <c r="C4437" t="str">
        <f>IFERROR(VLOOKUP(Table1[[#This Row],[Ticker]],[1]!Table2[[Symbol]:[Industry]],2,FALSE),"-")</f>
        <v>-</v>
      </c>
      <c r="D4437" t="s">
        <v>7912</v>
      </c>
      <c r="E4437">
        <v>9.6788416000000002</v>
      </c>
      <c r="F4437">
        <v>9.1999999999999993</v>
      </c>
      <c r="G4437">
        <v>-73.448642556030705</v>
      </c>
      <c r="H4437">
        <v>-1.3680440357422201</v>
      </c>
      <c r="I4437">
        <v>-48.900666596569799</v>
      </c>
      <c r="J4437">
        <v>1.6532306285837499</v>
      </c>
      <c r="K4437">
        <v>9.5644569961568706</v>
      </c>
      <c r="L4437">
        <v>12.7823477689188</v>
      </c>
      <c r="M4437">
        <v>50.959459931142199</v>
      </c>
      <c r="N4437">
        <v>1.1100277477073901</v>
      </c>
      <c r="O4437">
        <v>182.71739130434699</v>
      </c>
      <c r="P4437">
        <v>15.1439299123904</v>
      </c>
      <c r="Q4437">
        <v>-5.2133619037312999E-2</v>
      </c>
    </row>
    <row r="4438" spans="1:17" hidden="1" x14ac:dyDescent="0.3">
      <c r="A4438" t="s">
        <v>9104</v>
      </c>
      <c r="B4438" t="s">
        <v>9105</v>
      </c>
      <c r="C4438" t="str">
        <f>IFERROR(VLOOKUP(Table1[[#This Row],[Ticker]],[1]!Table2[[Symbol]:[Industry]],2,FALSE),"-")</f>
        <v>-</v>
      </c>
      <c r="D4438" t="s">
        <v>4284</v>
      </c>
      <c r="E4438">
        <v>9.6063965279999994</v>
      </c>
      <c r="F4438">
        <v>4.8600000000000003</v>
      </c>
      <c r="G4438">
        <v>27.936453035073299</v>
      </c>
      <c r="H4438">
        <v>-2.4349788887984301</v>
      </c>
      <c r="I4438">
        <v>-27.2879387166725</v>
      </c>
      <c r="J4438">
        <v>-2.3595293002067002</v>
      </c>
      <c r="K4438">
        <v>4.4786142321450804</v>
      </c>
      <c r="L4438">
        <v>4.4983518285438198</v>
      </c>
      <c r="M4438">
        <v>66.518504823305406</v>
      </c>
      <c r="N4438">
        <v>1.6351932083282099</v>
      </c>
      <c r="O4438">
        <v>103.703703703703</v>
      </c>
      <c r="P4438">
        <v>76.086956521739097</v>
      </c>
      <c r="Q4438">
        <v>6.2867176263895999E-2</v>
      </c>
    </row>
    <row r="4439" spans="1:17" hidden="1" x14ac:dyDescent="0.3">
      <c r="A4439" t="s">
        <v>9106</v>
      </c>
      <c r="B4439" t="s">
        <v>9107</v>
      </c>
      <c r="C4439" t="str">
        <f>IFERROR(VLOOKUP(Table1[[#This Row],[Ticker]],[1]!Table2[[Symbol]:[Industry]],2,FALSE),"-")</f>
        <v>-</v>
      </c>
      <c r="D4439" t="s">
        <v>502</v>
      </c>
      <c r="E4439">
        <v>9.5434947999999995</v>
      </c>
      <c r="F4439">
        <v>9.31</v>
      </c>
      <c r="G4439">
        <v>29.0179653793843</v>
      </c>
      <c r="H4439">
        <v>9.9824891599922108</v>
      </c>
      <c r="I4439">
        <v>-17.213764501900702</v>
      </c>
      <c r="J4439">
        <v>5.5184306269335597</v>
      </c>
      <c r="K4439">
        <v>8.0763934574245599</v>
      </c>
      <c r="L4439">
        <v>8.1395934225324904</v>
      </c>
      <c r="M4439">
        <v>75.953442893013403</v>
      </c>
      <c r="N4439">
        <v>1.12687545185104</v>
      </c>
      <c r="O4439">
        <v>63.050483351235201</v>
      </c>
      <c r="P4439">
        <v>80.776699029126206</v>
      </c>
      <c r="Q4439">
        <v>5.1708827777407998E-2</v>
      </c>
    </row>
    <row r="4440" spans="1:17" hidden="1" x14ac:dyDescent="0.3">
      <c r="A4440" t="s">
        <v>9108</v>
      </c>
      <c r="B4440" t="s">
        <v>9109</v>
      </c>
      <c r="C4440" t="str">
        <f>IFERROR(VLOOKUP(Table1[[#This Row],[Ticker]],[1]!Table2[[Symbol]:[Industry]],2,FALSE),"-")</f>
        <v>-</v>
      </c>
      <c r="D4440" t="s">
        <v>72</v>
      </c>
      <c r="E4440">
        <v>9.5265000000000004</v>
      </c>
      <c r="F4440">
        <v>6.57</v>
      </c>
      <c r="G4440">
        <v>-19.8055035008529</v>
      </c>
      <c r="H4440">
        <v>22.168562844587001</v>
      </c>
      <c r="I4440">
        <v>-9.0731837367143306</v>
      </c>
      <c r="J4440">
        <v>-17.214720110811498</v>
      </c>
      <c r="K4440">
        <v>5.5989449524163302</v>
      </c>
      <c r="L4440">
        <v>5.5702807552963103</v>
      </c>
      <c r="M4440">
        <v>65.740950455245596</v>
      </c>
      <c r="N4440">
        <v>1.59311340398214</v>
      </c>
      <c r="O4440">
        <v>21.613394216133901</v>
      </c>
      <c r="P4440">
        <v>46</v>
      </c>
      <c r="Q4440">
        <v>8.5942573569589998E-3</v>
      </c>
    </row>
    <row r="4441" spans="1:17" hidden="1" x14ac:dyDescent="0.3">
      <c r="A4441" t="s">
        <v>9110</v>
      </c>
      <c r="B4441" t="s">
        <v>9111</v>
      </c>
      <c r="C4441" t="str">
        <f>IFERROR(VLOOKUP(Table1[[#This Row],[Ticker]],[1]!Table2[[Symbol]:[Industry]],2,FALSE),"-")</f>
        <v>-</v>
      </c>
      <c r="D4441" t="s">
        <v>561</v>
      </c>
      <c r="E4441">
        <v>9.5108599999999992</v>
      </c>
      <c r="F4441">
        <v>34.14</v>
      </c>
      <c r="G4441">
        <v>40.844245242865597</v>
      </c>
      <c r="H4441">
        <v>-0.73646508837380298</v>
      </c>
      <c r="I4441">
        <v>49.870484582348297</v>
      </c>
      <c r="J4441">
        <v>-1.29115323183063</v>
      </c>
      <c r="K4441">
        <v>32.568811449726802</v>
      </c>
      <c r="L4441">
        <v>26.239945702171202</v>
      </c>
      <c r="M4441">
        <v>100</v>
      </c>
      <c r="N4441">
        <v>0</v>
      </c>
      <c r="O4441">
        <v>0</v>
      </c>
      <c r="P4441">
        <v>70.7</v>
      </c>
    </row>
    <row r="4442" spans="1:17" hidden="1" x14ac:dyDescent="0.3">
      <c r="A4442" t="s">
        <v>9112</v>
      </c>
      <c r="B4442" t="s">
        <v>9113</v>
      </c>
      <c r="C4442" t="str">
        <f>IFERROR(VLOOKUP(Table1[[#This Row],[Ticker]],[1]!Table2[[Symbol]:[Industry]],2,FALSE),"-")</f>
        <v>-</v>
      </c>
      <c r="D4442" t="s">
        <v>743</v>
      </c>
      <c r="E4442">
        <v>9.5089231049999992</v>
      </c>
      <c r="F4442">
        <v>128.06</v>
      </c>
      <c r="G4442">
        <v>2.6155393361727199</v>
      </c>
      <c r="H4442">
        <v>-1.1331361624968399</v>
      </c>
      <c r="I4442">
        <v>-0.26898613131030602</v>
      </c>
      <c r="J4442">
        <v>-0.28949694978946999</v>
      </c>
      <c r="K4442">
        <v>121.663932923459</v>
      </c>
      <c r="L4442">
        <v>112.387741599527</v>
      </c>
      <c r="M4442">
        <v>45.884931757483201</v>
      </c>
      <c r="N4442">
        <v>0.86892922752564195</v>
      </c>
      <c r="O4442">
        <v>14.789942214586899</v>
      </c>
      <c r="P4442">
        <v>33.354160158283797</v>
      </c>
    </row>
    <row r="4443" spans="1:17" hidden="1" x14ac:dyDescent="0.3">
      <c r="A4443" t="s">
        <v>9114</v>
      </c>
      <c r="B4443" t="s">
        <v>9115</v>
      </c>
      <c r="C4443" t="str">
        <f>IFERROR(VLOOKUP(Table1[[#This Row],[Ticker]],[1]!Table2[[Symbol]:[Industry]],2,FALSE),"-")</f>
        <v>-</v>
      </c>
      <c r="E4443">
        <v>9.5067000000000004</v>
      </c>
      <c r="F4443">
        <v>30.18</v>
      </c>
      <c r="G4443">
        <v>64.728384507855907</v>
      </c>
      <c r="H4443">
        <v>-9.6132766825766893</v>
      </c>
      <c r="I4443">
        <v>-41.722580865844101</v>
      </c>
      <c r="J4443">
        <v>-1.12520567125977</v>
      </c>
      <c r="K4443">
        <v>32.429056924204502</v>
      </c>
      <c r="L4443">
        <v>32.837124167936601</v>
      </c>
      <c r="M4443">
        <v>31.075049521539899</v>
      </c>
      <c r="N4443">
        <v>0.61911878910428297</v>
      </c>
      <c r="O4443">
        <v>134.49304174950299</v>
      </c>
      <c r="P4443">
        <v>94.584139264990299</v>
      </c>
    </row>
    <row r="4444" spans="1:17" hidden="1" x14ac:dyDescent="0.3">
      <c r="A4444" t="s">
        <v>9116</v>
      </c>
      <c r="B4444" t="s">
        <v>9117</v>
      </c>
      <c r="C4444" t="str">
        <f>IFERROR(VLOOKUP(Table1[[#This Row],[Ticker]],[1]!Table2[[Symbol]:[Industry]],2,FALSE),"-")</f>
        <v>-</v>
      </c>
      <c r="D4444" t="s">
        <v>72</v>
      </c>
      <c r="E4444">
        <v>9.5027404000000004</v>
      </c>
      <c r="F4444">
        <v>21.22</v>
      </c>
      <c r="G4444">
        <v>421.31307641169599</v>
      </c>
      <c r="H4444">
        <v>44.179969452016103</v>
      </c>
      <c r="I4444">
        <v>471.87205876574001</v>
      </c>
      <c r="J4444">
        <v>6.8689299282525198</v>
      </c>
      <c r="K4444">
        <v>14.6718599124127</v>
      </c>
      <c r="L4444">
        <v>8.7507506353086608</v>
      </c>
      <c r="M4444">
        <v>99.999999992292999</v>
      </c>
      <c r="N4444">
        <v>0.35730326779412402</v>
      </c>
      <c r="O4444">
        <v>0</v>
      </c>
      <c r="P4444">
        <v>513.29479768786098</v>
      </c>
    </row>
    <row r="4445" spans="1:17" hidden="1" x14ac:dyDescent="0.3">
      <c r="A4445" t="s">
        <v>9118</v>
      </c>
      <c r="B4445" t="s">
        <v>9119</v>
      </c>
      <c r="C4445" t="str">
        <f>IFERROR(VLOOKUP(Table1[[#This Row],[Ticker]],[1]!Table2[[Symbol]:[Industry]],2,FALSE),"-")</f>
        <v>-</v>
      </c>
      <c r="D4445" t="s">
        <v>51</v>
      </c>
      <c r="E4445">
        <v>9.4650304999999992</v>
      </c>
      <c r="F4445">
        <v>19.57</v>
      </c>
      <c r="G4445">
        <v>51.347948946569197</v>
      </c>
      <c r="H4445">
        <v>-21.409347131340901</v>
      </c>
      <c r="I4445">
        <v>-36.523443015938902</v>
      </c>
      <c r="J4445">
        <v>-11.023625556553799</v>
      </c>
      <c r="K4445">
        <v>23.930436566679901</v>
      </c>
      <c r="L4445">
        <v>22.0815229699949</v>
      </c>
      <c r="M4445">
        <v>15.9816049020853</v>
      </c>
      <c r="N4445">
        <v>5.0460526315789398</v>
      </c>
      <c r="O4445">
        <v>45.579969340827702</v>
      </c>
      <c r="P4445">
        <v>160.933333333333</v>
      </c>
    </row>
    <row r="4446" spans="1:17" hidden="1" x14ac:dyDescent="0.3">
      <c r="A4446" t="s">
        <v>9120</v>
      </c>
      <c r="B4446" t="s">
        <v>9121</v>
      </c>
      <c r="C4446" t="str">
        <f>IFERROR(VLOOKUP(Table1[[#This Row],[Ticker]],[1]!Table2[[Symbol]:[Industry]],2,FALSE),"-")</f>
        <v>-</v>
      </c>
      <c r="D4446" t="s">
        <v>27</v>
      </c>
      <c r="E4446">
        <v>9.4438399999999998</v>
      </c>
      <c r="F4446">
        <v>27.2</v>
      </c>
      <c r="G4446">
        <v>-37.6523649266259</v>
      </c>
      <c r="H4446">
        <v>8.0635349116261903</v>
      </c>
      <c r="I4446">
        <v>-11.9602032483395</v>
      </c>
      <c r="J4446">
        <v>-7.0103906668393101</v>
      </c>
      <c r="K4446">
        <v>27.798026174443802</v>
      </c>
      <c r="L4446">
        <v>27.067399285131501</v>
      </c>
      <c r="M4446">
        <v>41.686067066825402</v>
      </c>
      <c r="N4446">
        <v>0.57894736842105199</v>
      </c>
      <c r="O4446">
        <v>25</v>
      </c>
      <c r="P4446">
        <v>15.010570824524301</v>
      </c>
    </row>
    <row r="4447" spans="1:17" hidden="1" x14ac:dyDescent="0.3">
      <c r="A4447" t="s">
        <v>9122</v>
      </c>
      <c r="B4447" t="s">
        <v>9123</v>
      </c>
      <c r="C4447" t="str">
        <f>IFERROR(VLOOKUP(Table1[[#This Row],[Ticker]],[1]!Table2[[Symbol]:[Industry]],2,FALSE),"-")</f>
        <v>-</v>
      </c>
      <c r="D4447" t="s">
        <v>525</v>
      </c>
      <c r="E4447">
        <v>9.4054520000000004</v>
      </c>
      <c r="F4447">
        <v>18.8</v>
      </c>
      <c r="G4447">
        <v>112.724890404155</v>
      </c>
      <c r="H4447">
        <v>5.2345494043798197</v>
      </c>
      <c r="I4447">
        <v>23.827741559213099</v>
      </c>
      <c r="J4447">
        <v>-0.40815102432511802</v>
      </c>
      <c r="K4447">
        <v>17.1355077024594</v>
      </c>
      <c r="L4447">
        <v>13.433097793859201</v>
      </c>
      <c r="M4447">
        <v>59.073333752436099</v>
      </c>
      <c r="N4447">
        <v>0.19562919879457399</v>
      </c>
      <c r="O4447">
        <v>6.0638297872340496</v>
      </c>
      <c r="P4447">
        <v>156.480218281036</v>
      </c>
      <c r="Q4447">
        <v>0.133852669248751</v>
      </c>
    </row>
    <row r="4448" spans="1:17" hidden="1" x14ac:dyDescent="0.3">
      <c r="A4448" t="s">
        <v>9124</v>
      </c>
      <c r="B4448" t="s">
        <v>9125</v>
      </c>
      <c r="C4448" t="str">
        <f>IFERROR(VLOOKUP(Table1[[#This Row],[Ticker]],[1]!Table2[[Symbol]:[Industry]],2,FALSE),"-")</f>
        <v>-</v>
      </c>
      <c r="D4448" t="s">
        <v>21</v>
      </c>
      <c r="E4448">
        <v>9.3500145200000002</v>
      </c>
      <c r="F4448">
        <v>7.21</v>
      </c>
      <c r="G4448">
        <v>14.344245242865499</v>
      </c>
      <c r="H4448">
        <v>-11.114975466884101</v>
      </c>
      <c r="I4448">
        <v>-17.330573618709899</v>
      </c>
      <c r="J4448">
        <v>-5.3434408135299902</v>
      </c>
      <c r="K4448">
        <v>7.4618772601516099</v>
      </c>
      <c r="L4448">
        <v>7.0027129873633696</v>
      </c>
      <c r="M4448">
        <v>43.657816605683003</v>
      </c>
      <c r="N4448">
        <v>0.80529570246657201</v>
      </c>
      <c r="O4448">
        <v>30.235783633841798</v>
      </c>
      <c r="P4448">
        <v>52.109704641350199</v>
      </c>
      <c r="Q4448">
        <v>2.8370880157588999E-2</v>
      </c>
    </row>
    <row r="4449" spans="1:17" hidden="1" x14ac:dyDescent="0.3">
      <c r="A4449" t="s">
        <v>9126</v>
      </c>
      <c r="B4449" t="s">
        <v>9127</v>
      </c>
      <c r="C4449" t="str">
        <f>IFERROR(VLOOKUP(Table1[[#This Row],[Ticker]],[1]!Table2[[Symbol]:[Industry]],2,FALSE),"-")</f>
        <v>-</v>
      </c>
      <c r="D4449" t="s">
        <v>139</v>
      </c>
      <c r="E4449">
        <v>9.3192299999999992</v>
      </c>
      <c r="F4449">
        <v>7.65</v>
      </c>
      <c r="G4449">
        <v>20.144245242865601</v>
      </c>
      <c r="H4449">
        <v>-15.4122330064625</v>
      </c>
      <c r="I4449">
        <v>-20.7538286044648</v>
      </c>
      <c r="J4449">
        <v>-9.4918876259554796</v>
      </c>
      <c r="K4449">
        <v>8.0503943609357904</v>
      </c>
      <c r="L4449">
        <v>7.3264114718584201</v>
      </c>
      <c r="M4449">
        <v>44.233099961882097</v>
      </c>
      <c r="N4449">
        <v>1.09821070541574</v>
      </c>
      <c r="O4449">
        <v>24.183006535947701</v>
      </c>
      <c r="P4449">
        <v>104</v>
      </c>
      <c r="Q4449">
        <v>7.9542571447680996E-2</v>
      </c>
    </row>
    <row r="4450" spans="1:17" hidden="1" x14ac:dyDescent="0.3">
      <c r="A4450" t="s">
        <v>9128</v>
      </c>
      <c r="B4450" t="s">
        <v>9129</v>
      </c>
      <c r="C4450" t="str">
        <f>IFERROR(VLOOKUP(Table1[[#This Row],[Ticker]],[1]!Table2[[Symbol]:[Industry]],2,FALSE),"-")</f>
        <v>-</v>
      </c>
      <c r="D4450" t="s">
        <v>412</v>
      </c>
      <c r="E4450">
        <v>9.3115439999999996</v>
      </c>
      <c r="F4450">
        <v>19.8</v>
      </c>
      <c r="G4450">
        <v>-16.7128976142772</v>
      </c>
      <c r="H4450">
        <v>-10.219632466278</v>
      </c>
      <c r="I4450">
        <v>-8.2705642422448307</v>
      </c>
      <c r="J4450">
        <v>-2.2766304102538801</v>
      </c>
      <c r="K4450">
        <v>19.4871632749425</v>
      </c>
      <c r="L4450">
        <v>18.675834300862999</v>
      </c>
      <c r="M4450">
        <v>54.932273177297802</v>
      </c>
      <c r="N4450">
        <v>1.8640691516227199</v>
      </c>
      <c r="O4450">
        <v>12.070707070707</v>
      </c>
      <c r="P4450">
        <v>48.872180451127797</v>
      </c>
      <c r="Q4450">
        <v>5.5453881463276997E-2</v>
      </c>
    </row>
    <row r="4451" spans="1:17" hidden="1" x14ac:dyDescent="0.3">
      <c r="A4451" t="s">
        <v>9130</v>
      </c>
      <c r="B4451" t="s">
        <v>9131</v>
      </c>
      <c r="C4451" t="str">
        <f>IFERROR(VLOOKUP(Table1[[#This Row],[Ticker]],[1]!Table2[[Symbol]:[Industry]],2,FALSE),"-")</f>
        <v>-</v>
      </c>
      <c r="E4451">
        <v>9.3077018999999996</v>
      </c>
      <c r="F4451">
        <v>17.010000000000002</v>
      </c>
      <c r="G4451">
        <v>59.144245242865601</v>
      </c>
      <c r="H4451">
        <v>-13.512016190578199</v>
      </c>
      <c r="I4451">
        <v>8.5392555832647101</v>
      </c>
      <c r="J4451">
        <v>3.0228072235318399</v>
      </c>
      <c r="K4451">
        <v>17.038568221268498</v>
      </c>
      <c r="L4451">
        <v>14.5540583093692</v>
      </c>
      <c r="M4451">
        <v>47.847322259032097</v>
      </c>
      <c r="N4451">
        <v>1.4602797606306199</v>
      </c>
      <c r="O4451">
        <v>27.454438565549601</v>
      </c>
      <c r="P4451">
        <v>110</v>
      </c>
      <c r="Q4451">
        <v>0.14415201390619301</v>
      </c>
    </row>
    <row r="4452" spans="1:17" hidden="1" x14ac:dyDescent="0.3">
      <c r="A4452" t="s">
        <v>9132</v>
      </c>
      <c r="B4452" t="s">
        <v>9133</v>
      </c>
      <c r="C4452" t="str">
        <f>IFERROR(VLOOKUP(Table1[[#This Row],[Ticker]],[1]!Table2[[Symbol]:[Industry]],2,FALSE),"-")</f>
        <v>-</v>
      </c>
      <c r="D4452" t="s">
        <v>528</v>
      </c>
      <c r="E4452">
        <v>9.2098943999999996</v>
      </c>
      <c r="F4452">
        <v>29.16</v>
      </c>
      <c r="G4452">
        <v>6.4059274858562496</v>
      </c>
      <c r="H4452">
        <v>18.7998165775772</v>
      </c>
      <c r="I4452">
        <v>19.543953970103399</v>
      </c>
      <c r="J4452">
        <v>17.176931874552299</v>
      </c>
      <c r="K4452">
        <v>24.022698557225201</v>
      </c>
      <c r="L4452">
        <v>21.740514172746899</v>
      </c>
      <c r="M4452">
        <v>79.027880703338894</v>
      </c>
      <c r="N4452">
        <v>1.7901544799176099</v>
      </c>
      <c r="O4452">
        <v>0.137174211248281</v>
      </c>
      <c r="P4452">
        <v>101.939058171745</v>
      </c>
      <c r="Q4452">
        <v>0.11862889858299799</v>
      </c>
    </row>
    <row r="4453" spans="1:17" hidden="1" x14ac:dyDescent="0.3">
      <c r="A4453" t="s">
        <v>9134</v>
      </c>
      <c r="B4453" t="s">
        <v>9135</v>
      </c>
      <c r="C4453" t="str">
        <f>IFERROR(VLOOKUP(Table1[[#This Row],[Ticker]],[1]!Table2[[Symbol]:[Industry]],2,FALSE),"-")</f>
        <v>-</v>
      </c>
      <c r="D4453" t="s">
        <v>669</v>
      </c>
      <c r="E4453">
        <v>9.1927339999999997</v>
      </c>
      <c r="F4453">
        <v>32.21</v>
      </c>
      <c r="G4453">
        <v>35.323732422352698</v>
      </c>
      <c r="H4453">
        <v>-34.4702185346124</v>
      </c>
      <c r="I4453">
        <v>80.520411739773905</v>
      </c>
      <c r="J4453">
        <v>-12.340584899819</v>
      </c>
      <c r="K4453">
        <v>45.696136433885997</v>
      </c>
      <c r="L4453">
        <v>39.322149020669798</v>
      </c>
      <c r="M4453">
        <v>21.5233762405717</v>
      </c>
      <c r="N4453">
        <v>2.31256912350065</v>
      </c>
      <c r="O4453">
        <v>93.045638000620897</v>
      </c>
      <c r="P4453">
        <v>93.337334933973594</v>
      </c>
      <c r="Q4453">
        <v>-2.7896707810171999E-2</v>
      </c>
    </row>
    <row r="4454" spans="1:17" hidden="1" x14ac:dyDescent="0.3">
      <c r="A4454" t="s">
        <v>9136</v>
      </c>
      <c r="B4454" t="s">
        <v>9137</v>
      </c>
      <c r="C4454" t="str">
        <f>IFERROR(VLOOKUP(Table1[[#This Row],[Ticker]],[1]!Table2[[Symbol]:[Industry]],2,FALSE),"-")</f>
        <v>-</v>
      </c>
      <c r="D4454" t="s">
        <v>412</v>
      </c>
      <c r="E4454">
        <v>9.1577990000000007</v>
      </c>
      <c r="F4454">
        <v>30.46</v>
      </c>
      <c r="G4454">
        <v>-32.972803103190301</v>
      </c>
      <c r="H4454">
        <v>4.6527564685124201</v>
      </c>
      <c r="I4454">
        <v>9.1878115131206108</v>
      </c>
      <c r="J4454">
        <v>4.5828736613045304</v>
      </c>
      <c r="K4454">
        <v>27.5081611623485</v>
      </c>
      <c r="L4454">
        <v>25.7996098787292</v>
      </c>
      <c r="M4454">
        <v>77.240098188859093</v>
      </c>
      <c r="N4454">
        <v>1.0239168665067899</v>
      </c>
      <c r="O4454">
        <v>3.2173342087984098</v>
      </c>
      <c r="P4454">
        <v>45.811393011009997</v>
      </c>
      <c r="Q4454">
        <v>0.100410741229204</v>
      </c>
    </row>
    <row r="4455" spans="1:17" hidden="1" x14ac:dyDescent="0.3">
      <c r="A4455" t="s">
        <v>9138</v>
      </c>
      <c r="B4455" t="s">
        <v>9139</v>
      </c>
      <c r="C4455" t="str">
        <f>IFERROR(VLOOKUP(Table1[[#This Row],[Ticker]],[1]!Table2[[Symbol]:[Industry]],2,FALSE),"-")</f>
        <v>-</v>
      </c>
      <c r="D4455" t="s">
        <v>632</v>
      </c>
      <c r="E4455">
        <v>9.1149684000000004</v>
      </c>
      <c r="F4455">
        <v>30.54</v>
      </c>
      <c r="G4455">
        <v>15.572816671437</v>
      </c>
      <c r="H4455">
        <v>23.1928079961055</v>
      </c>
      <c r="I4455">
        <v>-1.64639853453482</v>
      </c>
      <c r="J4455">
        <v>-8.2528051492347601</v>
      </c>
      <c r="K4455">
        <v>27.6101745293088</v>
      </c>
      <c r="L4455">
        <v>25.5857294561659</v>
      </c>
      <c r="M4455">
        <v>57.187658864992699</v>
      </c>
      <c r="N4455">
        <v>1.44782500135699</v>
      </c>
      <c r="O4455">
        <v>13.4250163719712</v>
      </c>
      <c r="P4455">
        <v>74.315068493150605</v>
      </c>
      <c r="Q4455">
        <v>8.1526760936458997E-2</v>
      </c>
    </row>
    <row r="4456" spans="1:17" hidden="1" x14ac:dyDescent="0.3">
      <c r="A4456" t="s">
        <v>9140</v>
      </c>
      <c r="B4456" t="s">
        <v>9141</v>
      </c>
      <c r="C4456" t="str">
        <f>IFERROR(VLOOKUP(Table1[[#This Row],[Ticker]],[1]!Table2[[Symbol]:[Industry]],2,FALSE),"-")</f>
        <v>-</v>
      </c>
      <c r="D4456" t="s">
        <v>1374</v>
      </c>
      <c r="E4456">
        <v>9.1092329500000009</v>
      </c>
      <c r="F4456">
        <v>1.39</v>
      </c>
      <c r="G4456">
        <v>68.715673814294107</v>
      </c>
      <c r="H4456">
        <v>-2.84914114471183</v>
      </c>
      <c r="I4456">
        <v>-43.200943989080201</v>
      </c>
      <c r="J4456">
        <v>3.22012496365807</v>
      </c>
      <c r="K4456">
        <v>1.72124832613141</v>
      </c>
      <c r="L4456">
        <v>1.5840622548957699</v>
      </c>
      <c r="M4456">
        <v>74.525634484502504</v>
      </c>
      <c r="N4456">
        <v>1.3197367910876101</v>
      </c>
      <c r="O4456">
        <v>79.856115107913595</v>
      </c>
      <c r="Q4456">
        <v>2.0462511527899001E-2</v>
      </c>
    </row>
    <row r="4457" spans="1:17" hidden="1" x14ac:dyDescent="0.3">
      <c r="A4457" t="s">
        <v>9142</v>
      </c>
      <c r="B4457" t="s">
        <v>9143</v>
      </c>
      <c r="C4457" t="str">
        <f>IFERROR(VLOOKUP(Table1[[#This Row],[Ticker]],[1]!Table2[[Symbol]:[Industry]],2,FALSE),"-")</f>
        <v>-</v>
      </c>
      <c r="D4457" t="s">
        <v>113</v>
      </c>
      <c r="E4457">
        <v>9.0909700000000004</v>
      </c>
      <c r="F4457">
        <v>0.49</v>
      </c>
      <c r="G4457">
        <v>-29.855754757134399</v>
      </c>
      <c r="H4457">
        <v>-0.73646508837380298</v>
      </c>
      <c r="I4457">
        <v>-12.7009439890802</v>
      </c>
      <c r="J4457">
        <v>-1.29115323183063</v>
      </c>
      <c r="K4457">
        <v>0.490312865241811</v>
      </c>
      <c r="L4457">
        <v>0.51307410442627099</v>
      </c>
      <c r="M4457">
        <v>42.892589935559599</v>
      </c>
      <c r="N4457">
        <v>0.76400196522561403</v>
      </c>
      <c r="O4457">
        <v>24.4897959183673</v>
      </c>
      <c r="P4457">
        <v>0</v>
      </c>
      <c r="Q4457">
        <v>-0.158805157568428</v>
      </c>
    </row>
    <row r="4458" spans="1:17" hidden="1" x14ac:dyDescent="0.3">
      <c r="A4458" t="s">
        <v>9144</v>
      </c>
      <c r="B4458" t="s">
        <v>9145</v>
      </c>
      <c r="C4458" t="str">
        <f>IFERROR(VLOOKUP(Table1[[#This Row],[Ticker]],[1]!Table2[[Symbol]:[Industry]],2,FALSE),"-")</f>
        <v>-</v>
      </c>
      <c r="E4458">
        <v>9.0800426000000005</v>
      </c>
      <c r="F4458">
        <v>29.98</v>
      </c>
      <c r="G4458">
        <v>-30.121889155005299</v>
      </c>
      <c r="H4458">
        <v>-0.73646508837380298</v>
      </c>
      <c r="I4458">
        <v>-7.7289551935620597</v>
      </c>
      <c r="J4458">
        <v>-1.29115323183063</v>
      </c>
      <c r="K4458">
        <v>29.8866667287671</v>
      </c>
      <c r="L4458">
        <v>29.686985129554401</v>
      </c>
      <c r="M4458">
        <v>99.999999998127706</v>
      </c>
      <c r="N4458">
        <v>7.375</v>
      </c>
      <c r="O4458">
        <v>0.26684456304202298</v>
      </c>
      <c r="P4458">
        <v>4.97198879551821</v>
      </c>
    </row>
    <row r="4459" spans="1:17" hidden="1" x14ac:dyDescent="0.3">
      <c r="A4459" t="s">
        <v>9146</v>
      </c>
      <c r="B4459" t="s">
        <v>9147</v>
      </c>
      <c r="C4459" t="str">
        <f>IFERROR(VLOOKUP(Table1[[#This Row],[Ticker]],[1]!Table2[[Symbol]:[Industry]],2,FALSE),"-")</f>
        <v>-</v>
      </c>
      <c r="D4459" t="s">
        <v>528</v>
      </c>
      <c r="E4459">
        <v>9.0557800000000004</v>
      </c>
      <c r="F4459">
        <v>20</v>
      </c>
      <c r="G4459">
        <v>70.144245242865594</v>
      </c>
      <c r="H4459">
        <v>4.5850426721583499</v>
      </c>
      <c r="I4459">
        <v>-8.2623016914301299</v>
      </c>
      <c r="J4459">
        <v>5.5704890628825101</v>
      </c>
      <c r="K4459">
        <v>18.766253094128899</v>
      </c>
      <c r="L4459">
        <v>16.299418988693699</v>
      </c>
      <c r="M4459">
        <v>55.921136394088002</v>
      </c>
      <c r="N4459">
        <v>0.67109773581493803</v>
      </c>
      <c r="O4459">
        <v>4.3499999999999996</v>
      </c>
      <c r="P4459">
        <v>124.971878515185</v>
      </c>
      <c r="Q4459">
        <v>9.8628749445379998E-2</v>
      </c>
    </row>
    <row r="4460" spans="1:17" hidden="1" x14ac:dyDescent="0.3">
      <c r="A4460" t="s">
        <v>9148</v>
      </c>
      <c r="B4460" t="s">
        <v>9149</v>
      </c>
      <c r="C4460" t="str">
        <f>IFERROR(VLOOKUP(Table1[[#This Row],[Ticker]],[1]!Table2[[Symbol]:[Industry]],2,FALSE),"-")</f>
        <v>-</v>
      </c>
      <c r="D4460" t="s">
        <v>359</v>
      </c>
      <c r="E4460">
        <v>9.0345840000000006</v>
      </c>
      <c r="F4460">
        <v>29.9</v>
      </c>
      <c r="G4460">
        <v>20.3955015242726</v>
      </c>
      <c r="H4460">
        <v>-1.0365651217182501</v>
      </c>
      <c r="I4460">
        <v>-15.4651716313567</v>
      </c>
      <c r="J4460">
        <v>3.6211274699237399</v>
      </c>
      <c r="K4460">
        <v>29.084478547838501</v>
      </c>
      <c r="L4460">
        <v>28.575974047970998</v>
      </c>
      <c r="M4460">
        <v>59.728379934792102</v>
      </c>
      <c r="N4460">
        <v>1.48493394546987</v>
      </c>
      <c r="O4460">
        <v>32.107023411371202</v>
      </c>
      <c r="P4460">
        <v>50.629722921914301</v>
      </c>
      <c r="Q4460">
        <v>0.100005182182894</v>
      </c>
    </row>
    <row r="4461" spans="1:17" hidden="1" x14ac:dyDescent="0.3">
      <c r="A4461" t="s">
        <v>9150</v>
      </c>
      <c r="B4461" t="s">
        <v>9151</v>
      </c>
      <c r="C4461" t="str">
        <f>IFERROR(VLOOKUP(Table1[[#This Row],[Ticker]],[1]!Table2[[Symbol]:[Industry]],2,FALSE),"-")</f>
        <v>-</v>
      </c>
      <c r="D4461" t="s">
        <v>412</v>
      </c>
      <c r="E4461">
        <v>9.0296400000000006</v>
      </c>
      <c r="F4461">
        <v>32.020000000000003</v>
      </c>
      <c r="G4461">
        <v>125.89504396491</v>
      </c>
      <c r="H4461">
        <v>-2.4761558100232799</v>
      </c>
      <c r="I4461">
        <v>15.379056010919699</v>
      </c>
      <c r="J4461">
        <v>-1.58536702718859</v>
      </c>
      <c r="K4461">
        <v>27.543623809599701</v>
      </c>
      <c r="L4461">
        <v>23.1772415917901</v>
      </c>
      <c r="M4461">
        <v>71.461176671726605</v>
      </c>
      <c r="N4461">
        <v>1.62752374756018</v>
      </c>
      <c r="O4461">
        <v>6.8082448469706396</v>
      </c>
      <c r="P4461">
        <v>156.98234349919699</v>
      </c>
      <c r="Q4461">
        <v>0.122182025947082</v>
      </c>
    </row>
    <row r="4462" spans="1:17" hidden="1" x14ac:dyDescent="0.3">
      <c r="A4462" t="s">
        <v>9152</v>
      </c>
      <c r="B4462" t="s">
        <v>9153</v>
      </c>
      <c r="C4462" t="str">
        <f>IFERROR(VLOOKUP(Table1[[#This Row],[Ticker]],[1]!Table2[[Symbol]:[Industry]],2,FALSE),"-")</f>
        <v>-</v>
      </c>
      <c r="D4462" t="s">
        <v>4604</v>
      </c>
      <c r="E4462">
        <v>8.9946740349999992</v>
      </c>
      <c r="F4462">
        <v>1.27</v>
      </c>
      <c r="G4462">
        <v>-14.401209302588899</v>
      </c>
      <c r="H4462">
        <v>-1.50569585760457</v>
      </c>
      <c r="I4462">
        <v>-52.511370529364598</v>
      </c>
      <c r="J4462">
        <v>-1.29115323183063</v>
      </c>
      <c r="K4462">
        <v>1.31714394869122</v>
      </c>
      <c r="L4462">
        <v>1.34592834424868</v>
      </c>
      <c r="M4462">
        <v>46.932408963295003</v>
      </c>
      <c r="N4462">
        <v>0.98369373348545297</v>
      </c>
      <c r="O4462">
        <v>100.787401574803</v>
      </c>
      <c r="P4462">
        <v>54.878048780487802</v>
      </c>
      <c r="Q4462">
        <v>2.7776950040289999E-2</v>
      </c>
    </row>
    <row r="4463" spans="1:17" hidden="1" x14ac:dyDescent="0.3">
      <c r="A4463" t="s">
        <v>9154</v>
      </c>
      <c r="B4463" t="s">
        <v>9155</v>
      </c>
      <c r="C4463" t="str">
        <f>IFERROR(VLOOKUP(Table1[[#This Row],[Ticker]],[1]!Table2[[Symbol]:[Industry]],2,FALSE),"-")</f>
        <v>-</v>
      </c>
      <c r="D4463" t="s">
        <v>1616</v>
      </c>
      <c r="E4463">
        <v>8.9642700000000008</v>
      </c>
      <c r="F4463">
        <v>12.6</v>
      </c>
      <c r="G4463">
        <v>-92.131203858930803</v>
      </c>
      <c r="H4463">
        <v>-10.7364650883738</v>
      </c>
      <c r="I4463">
        <v>-49.700943989080201</v>
      </c>
      <c r="J4463">
        <v>-11.2911532318306</v>
      </c>
      <c r="K4463">
        <v>14.0436885706632</v>
      </c>
      <c r="L4463">
        <v>16.731413796110701</v>
      </c>
      <c r="M4463">
        <v>2.2521098671430002E-3</v>
      </c>
      <c r="N4463">
        <v>2.4166666666666599</v>
      </c>
      <c r="O4463">
        <v>165.079365079365</v>
      </c>
      <c r="P4463">
        <v>10.623353819139499</v>
      </c>
    </row>
    <row r="4464" spans="1:17" hidden="1" x14ac:dyDescent="0.3">
      <c r="A4464" t="s">
        <v>9156</v>
      </c>
      <c r="B4464" t="s">
        <v>9157</v>
      </c>
      <c r="C4464" t="str">
        <f>IFERROR(VLOOKUP(Table1[[#This Row],[Ticker]],[1]!Table2[[Symbol]:[Industry]],2,FALSE),"-")</f>
        <v>-</v>
      </c>
      <c r="D4464" t="s">
        <v>669</v>
      </c>
      <c r="E4464">
        <v>8.9285349999999397</v>
      </c>
      <c r="F4464">
        <v>8.75</v>
      </c>
      <c r="G4464">
        <v>-29.855754757134399</v>
      </c>
      <c r="H4464">
        <v>-0.73646508837380298</v>
      </c>
      <c r="I4464">
        <v>-12.7009439890802</v>
      </c>
      <c r="J4464">
        <v>-1.29115323183063</v>
      </c>
      <c r="K4464">
        <v>8.75</v>
      </c>
      <c r="L4464">
        <v>8.75</v>
      </c>
      <c r="M4464">
        <v>50</v>
      </c>
      <c r="O4464">
        <v>0</v>
      </c>
      <c r="P4464">
        <v>0</v>
      </c>
    </row>
    <row r="4465" spans="1:17" hidden="1" x14ac:dyDescent="0.3">
      <c r="A4465" t="s">
        <v>9158</v>
      </c>
      <c r="B4465" t="s">
        <v>9159</v>
      </c>
      <c r="C4465" t="str">
        <f>IFERROR(VLOOKUP(Table1[[#This Row],[Ticker]],[1]!Table2[[Symbol]:[Industry]],2,FALSE),"-")</f>
        <v>-</v>
      </c>
      <c r="D4465" t="s">
        <v>4642</v>
      </c>
      <c r="E4465">
        <v>8.9261999999999997</v>
      </c>
      <c r="F4465">
        <v>42.75</v>
      </c>
      <c r="G4465">
        <v>22.822816671437</v>
      </c>
      <c r="H4465">
        <v>-1.3178604372110101</v>
      </c>
      <c r="I4465">
        <v>-16.611935223065402</v>
      </c>
      <c r="J4465">
        <v>-0.70291793771299005</v>
      </c>
      <c r="K4465">
        <v>42.341612635945097</v>
      </c>
      <c r="L4465">
        <v>39.7270072373327</v>
      </c>
      <c r="M4465">
        <v>71.3624800165138</v>
      </c>
      <c r="N4465">
        <v>0.67045454545454497</v>
      </c>
      <c r="O4465">
        <v>5.1228070175438596</v>
      </c>
      <c r="P4465">
        <v>52.678571428571402</v>
      </c>
    </row>
    <row r="4466" spans="1:17" hidden="1" x14ac:dyDescent="0.3">
      <c r="A4466" t="s">
        <v>9160</v>
      </c>
      <c r="B4466" t="s">
        <v>9161</v>
      </c>
      <c r="C4466" t="str">
        <f>IFERROR(VLOOKUP(Table1[[#This Row],[Ticker]],[1]!Table2[[Symbol]:[Industry]],2,FALSE),"-")</f>
        <v>-</v>
      </c>
      <c r="D4466" t="s">
        <v>2805</v>
      </c>
      <c r="E4466">
        <v>8.9151610349999899</v>
      </c>
      <c r="F4466">
        <v>8.57</v>
      </c>
      <c r="G4466">
        <v>67.155739495739098</v>
      </c>
      <c r="H4466">
        <v>-9.7989650883737909</v>
      </c>
      <c r="I4466">
        <v>-13.049781198382499</v>
      </c>
      <c r="J4466">
        <v>-1.51972466040206</v>
      </c>
      <c r="K4466">
        <v>9.1046904250756207</v>
      </c>
      <c r="L4466">
        <v>7.7834964879936299</v>
      </c>
      <c r="M4466">
        <v>23.704622494491399</v>
      </c>
      <c r="N4466">
        <v>0.34762360916660501</v>
      </c>
      <c r="O4466">
        <v>27.071178529754899</v>
      </c>
      <c r="P4466">
        <v>99.302325581395294</v>
      </c>
      <c r="Q4466">
        <v>7.0897098223973998E-2</v>
      </c>
    </row>
    <row r="4467" spans="1:17" hidden="1" x14ac:dyDescent="0.3">
      <c r="A4467" t="s">
        <v>9162</v>
      </c>
      <c r="B4467" t="s">
        <v>9163</v>
      </c>
      <c r="C4467" t="str">
        <f>IFERROR(VLOOKUP(Table1[[#This Row],[Ticker]],[1]!Table2[[Symbol]:[Industry]],2,FALSE),"-")</f>
        <v>-</v>
      </c>
      <c r="D4467" t="s">
        <v>262</v>
      </c>
      <c r="E4467">
        <v>8.8795277160000001</v>
      </c>
      <c r="F4467">
        <v>6.06</v>
      </c>
      <c r="G4467">
        <v>23.1745482731686</v>
      </c>
      <c r="H4467">
        <v>-13.949678301586999</v>
      </c>
      <c r="I4467">
        <v>36.928685640549297</v>
      </c>
      <c r="J4467">
        <v>-3.1587253880275701</v>
      </c>
      <c r="K4467">
        <v>6.2594000034142496</v>
      </c>
      <c r="L4467">
        <v>5.6911786347560698</v>
      </c>
      <c r="M4467">
        <v>51.258938789242798</v>
      </c>
      <c r="N4467">
        <v>0.86706735970027105</v>
      </c>
      <c r="O4467">
        <v>44.059405940593997</v>
      </c>
      <c r="P4467">
        <v>56.1855670103092</v>
      </c>
      <c r="Q4467">
        <v>6.7063385228314995E-2</v>
      </c>
    </row>
    <row r="4468" spans="1:17" hidden="1" x14ac:dyDescent="0.3">
      <c r="A4468" t="s">
        <v>9164</v>
      </c>
      <c r="B4468" t="s">
        <v>9165</v>
      </c>
      <c r="C4468" t="str">
        <f>IFERROR(VLOOKUP(Table1[[#This Row],[Ticker]],[1]!Table2[[Symbol]:[Industry]],2,FALSE),"-")</f>
        <v>-</v>
      </c>
      <c r="D4468" t="s">
        <v>72</v>
      </c>
      <c r="E4468">
        <v>8.8678443389999995</v>
      </c>
      <c r="F4468">
        <v>4.09</v>
      </c>
      <c r="G4468">
        <v>2.07972911383332</v>
      </c>
      <c r="H4468">
        <v>-10.227205829114499</v>
      </c>
      <c r="I4468">
        <v>-13.908673457679299</v>
      </c>
      <c r="J4468">
        <v>1.06486771057774</v>
      </c>
      <c r="K4468">
        <v>4.0275598911049801</v>
      </c>
      <c r="L4468">
        <v>3.9433354923541599</v>
      </c>
      <c r="M4468">
        <v>57.2485750444377</v>
      </c>
      <c r="N4468">
        <v>0.37527315259734001</v>
      </c>
      <c r="O4468">
        <v>23.471882640586699</v>
      </c>
      <c r="P4468">
        <v>35.880398671096302</v>
      </c>
      <c r="Q4468">
        <v>2.1456788983001001E-2</v>
      </c>
    </row>
    <row r="4469" spans="1:17" hidden="1" x14ac:dyDescent="0.3">
      <c r="A4469" t="s">
        <v>9166</v>
      </c>
      <c r="B4469" t="s">
        <v>9167</v>
      </c>
      <c r="C4469" t="str">
        <f>IFERROR(VLOOKUP(Table1[[#This Row],[Ticker]],[1]!Table2[[Symbol]:[Industry]],2,FALSE),"-")</f>
        <v>-</v>
      </c>
      <c r="D4469" t="s">
        <v>300</v>
      </c>
      <c r="E4469">
        <v>8.8285699999999991</v>
      </c>
      <c r="F4469">
        <v>1.85</v>
      </c>
      <c r="G4469">
        <v>-32.487333704502802</v>
      </c>
      <c r="H4469">
        <v>-16.645555997464701</v>
      </c>
      <c r="I4469">
        <v>-31.203146632252</v>
      </c>
      <c r="J4469">
        <v>-8.3263291112276097</v>
      </c>
      <c r="K4469">
        <v>2.2134487034311601</v>
      </c>
      <c r="L4469">
        <v>2.1558689638818</v>
      </c>
      <c r="M4469">
        <v>29.438492833597302</v>
      </c>
      <c r="N4469">
        <v>0.358719809194886</v>
      </c>
      <c r="O4469">
        <v>74.594594594594497</v>
      </c>
      <c r="P4469">
        <v>31.205673758865199</v>
      </c>
    </row>
    <row r="4470" spans="1:17" hidden="1" x14ac:dyDescent="0.3">
      <c r="A4470" t="s">
        <v>9168</v>
      </c>
      <c r="B4470" t="s">
        <v>9169</v>
      </c>
      <c r="C4470" t="str">
        <f>IFERROR(VLOOKUP(Table1[[#This Row],[Ticker]],[1]!Table2[[Symbol]:[Industry]],2,FALSE),"-")</f>
        <v>-</v>
      </c>
      <c r="D4470" t="s">
        <v>632</v>
      </c>
      <c r="E4470">
        <v>8.7763451999999997</v>
      </c>
      <c r="F4470">
        <v>5.74</v>
      </c>
      <c r="G4470">
        <v>22.398887152679901</v>
      </c>
      <c r="H4470">
        <v>2.7180803661716499</v>
      </c>
      <c r="I4470">
        <v>-16.2303557537861</v>
      </c>
      <c r="J4470">
        <v>3.30443500346348</v>
      </c>
      <c r="K4470">
        <v>5.5687280922033002</v>
      </c>
      <c r="L4470">
        <v>5.28892739647093</v>
      </c>
      <c r="M4470">
        <v>53.958711834015702</v>
      </c>
      <c r="N4470">
        <v>0.98443054998719404</v>
      </c>
      <c r="O4470">
        <v>9.75609756097559</v>
      </c>
      <c r="P4470">
        <v>57.692307692307601</v>
      </c>
      <c r="Q4470">
        <v>0.123590822722592</v>
      </c>
    </row>
    <row r="4471" spans="1:17" hidden="1" x14ac:dyDescent="0.3">
      <c r="A4471" t="s">
        <v>9170</v>
      </c>
      <c r="B4471" t="s">
        <v>9171</v>
      </c>
      <c r="C4471" t="str">
        <f>IFERROR(VLOOKUP(Table1[[#This Row],[Ticker]],[1]!Table2[[Symbol]:[Industry]],2,FALSE),"-")</f>
        <v>-</v>
      </c>
      <c r="D4471" t="s">
        <v>359</v>
      </c>
      <c r="E4471">
        <v>8.7653811000000008</v>
      </c>
      <c r="F4471">
        <v>103.11</v>
      </c>
      <c r="G4471">
        <v>35.067469811003697</v>
      </c>
      <c r="H4471">
        <v>10.746255089998501</v>
      </c>
      <c r="I4471">
        <v>73.957274693034094</v>
      </c>
      <c r="J4471">
        <v>-3.0593261198463502</v>
      </c>
      <c r="K4471">
        <v>89.052157502439698</v>
      </c>
      <c r="L4471">
        <v>74.089366377965504</v>
      </c>
      <c r="M4471">
        <v>64.9909726514515</v>
      </c>
      <c r="N4471">
        <v>0.71618197753167001</v>
      </c>
      <c r="O4471">
        <v>1.83299389002036</v>
      </c>
      <c r="P4471">
        <v>112.59793814432901</v>
      </c>
      <c r="Q4471">
        <v>0.18480546459925401</v>
      </c>
    </row>
    <row r="4472" spans="1:17" hidden="1" x14ac:dyDescent="0.3">
      <c r="A4472" t="s">
        <v>9172</v>
      </c>
      <c r="B4472" t="s">
        <v>9173</v>
      </c>
      <c r="C4472" t="str">
        <f>IFERROR(VLOOKUP(Table1[[#This Row],[Ticker]],[1]!Table2[[Symbol]:[Industry]],2,FALSE),"-")</f>
        <v>-</v>
      </c>
      <c r="D4472" t="s">
        <v>632</v>
      </c>
      <c r="E4472">
        <v>8.7571840000000005</v>
      </c>
      <c r="F4472">
        <v>23.35</v>
      </c>
      <c r="G4472">
        <v>-5.0561823359692504</v>
      </c>
      <c r="H4472">
        <v>-1.86413323174874</v>
      </c>
      <c r="I4472">
        <v>-9.0153312004479407</v>
      </c>
      <c r="J4472">
        <v>-5.40398297687791E-2</v>
      </c>
      <c r="K4472">
        <v>24.099757067249801</v>
      </c>
      <c r="L4472">
        <v>23.867647921544499</v>
      </c>
      <c r="M4472">
        <v>35.503299930620599</v>
      </c>
      <c r="N4472">
        <v>1.3947749554367199</v>
      </c>
      <c r="O4472">
        <v>25.267665952890699</v>
      </c>
      <c r="P4472">
        <v>33.5812356979405</v>
      </c>
      <c r="Q4472">
        <v>3.8214102635508E-2</v>
      </c>
    </row>
    <row r="4473" spans="1:17" hidden="1" x14ac:dyDescent="0.3">
      <c r="A4473" t="s">
        <v>9174</v>
      </c>
      <c r="B4473" t="s">
        <v>9175</v>
      </c>
      <c r="C4473" t="str">
        <f>IFERROR(VLOOKUP(Table1[[#This Row],[Ticker]],[1]!Table2[[Symbol]:[Industry]],2,FALSE),"-")</f>
        <v>-</v>
      </c>
      <c r="D4473" t="s">
        <v>879</v>
      </c>
      <c r="E4473">
        <v>8.7132000000000005</v>
      </c>
      <c r="F4473">
        <v>12.72</v>
      </c>
      <c r="G4473">
        <v>-14.324419607270601</v>
      </c>
      <c r="H4473">
        <v>3.1651464468255202</v>
      </c>
      <c r="I4473">
        <v>21.193792853024899</v>
      </c>
      <c r="J4473">
        <v>-7.7797028501512404</v>
      </c>
      <c r="K4473">
        <v>12.036633302103001</v>
      </c>
      <c r="L4473">
        <v>11.578735365534699</v>
      </c>
      <c r="M4473">
        <v>58.747120592254497</v>
      </c>
      <c r="N4473">
        <v>1.5750765254064301</v>
      </c>
      <c r="O4473">
        <v>16.745283018867902</v>
      </c>
      <c r="P4473">
        <v>42.921348314606703</v>
      </c>
      <c r="Q4473">
        <v>4.9723627623469997E-2</v>
      </c>
    </row>
    <row r="4474" spans="1:17" hidden="1" x14ac:dyDescent="0.3">
      <c r="A4474" t="s">
        <v>9176</v>
      </c>
      <c r="B4474" t="s">
        <v>9177</v>
      </c>
      <c r="C4474" t="str">
        <f>IFERROR(VLOOKUP(Table1[[#This Row],[Ticker]],[1]!Table2[[Symbol]:[Industry]],2,FALSE),"-")</f>
        <v>-</v>
      </c>
      <c r="D4474" t="s">
        <v>139</v>
      </c>
      <c r="E4474">
        <v>8.7103538080000007</v>
      </c>
      <c r="F4474">
        <v>21.04</v>
      </c>
      <c r="G4474">
        <v>35.163853086002803</v>
      </c>
      <c r="H4474">
        <v>24.536262184353401</v>
      </c>
      <c r="I4474">
        <v>-6.9191440896333196</v>
      </c>
      <c r="J4474">
        <v>3.6859925274380201</v>
      </c>
      <c r="K4474">
        <v>16.9905251279874</v>
      </c>
      <c r="L4474">
        <v>16.050614832507101</v>
      </c>
      <c r="M4474">
        <v>77.602342213928694</v>
      </c>
      <c r="N4474">
        <v>1.0144699533522299</v>
      </c>
      <c r="O4474">
        <v>13.783269961977201</v>
      </c>
      <c r="P4474">
        <v>154.10628019323599</v>
      </c>
      <c r="Q4474">
        <v>4.1435247364430003E-3</v>
      </c>
    </row>
    <row r="4475" spans="1:17" hidden="1" x14ac:dyDescent="0.3">
      <c r="A4475" t="s">
        <v>9178</v>
      </c>
      <c r="B4475" t="s">
        <v>9179</v>
      </c>
      <c r="C4475" t="str">
        <f>IFERROR(VLOOKUP(Table1[[#This Row],[Ticker]],[1]!Table2[[Symbol]:[Industry]],2,FALSE),"-")</f>
        <v>-</v>
      </c>
      <c r="D4475" t="s">
        <v>283</v>
      </c>
      <c r="E4475">
        <v>8.7094666800000002</v>
      </c>
      <c r="F4475">
        <v>20.100000000000001</v>
      </c>
      <c r="G4475">
        <v>-55.686013059717403</v>
      </c>
      <c r="H4475">
        <v>-12.418520487811699</v>
      </c>
      <c r="I4475">
        <v>-28.424214429331801</v>
      </c>
      <c r="J4475">
        <v>-0.37372203917009</v>
      </c>
      <c r="K4475">
        <v>23.004144963314701</v>
      </c>
      <c r="L4475">
        <v>23.3800113398229</v>
      </c>
      <c r="M4475">
        <v>23.0997949987926</v>
      </c>
      <c r="N4475">
        <v>1.3034188034187999</v>
      </c>
      <c r="O4475">
        <v>74.129353233830798</v>
      </c>
      <c r="P4475">
        <v>28.188775510204</v>
      </c>
      <c r="Q4475">
        <v>1.4642720170477999E-2</v>
      </c>
    </row>
    <row r="4476" spans="1:17" hidden="1" x14ac:dyDescent="0.3">
      <c r="A4476" t="s">
        <v>9180</v>
      </c>
      <c r="B4476" t="s">
        <v>9181</v>
      </c>
      <c r="C4476" t="str">
        <f>IFERROR(VLOOKUP(Table1[[#This Row],[Ticker]],[1]!Table2[[Symbol]:[Industry]],2,FALSE),"-")</f>
        <v>-</v>
      </c>
      <c r="D4476" t="s">
        <v>412</v>
      </c>
      <c r="E4476">
        <v>8.6501249999999992</v>
      </c>
      <c r="F4476">
        <v>116.5</v>
      </c>
      <c r="G4476">
        <v>-29.855754757134399</v>
      </c>
      <c r="H4476">
        <v>-0.73646508837380298</v>
      </c>
      <c r="I4476">
        <v>-12.7009439890802</v>
      </c>
      <c r="J4476">
        <v>-1.29115323183063</v>
      </c>
      <c r="K4476">
        <v>116.49999967246499</v>
      </c>
      <c r="L4476">
        <v>116.48779772540701</v>
      </c>
      <c r="M4476">
        <v>100</v>
      </c>
      <c r="O4476">
        <v>0</v>
      </c>
      <c r="P4476">
        <v>0.43103448275862899</v>
      </c>
    </row>
    <row r="4477" spans="1:17" hidden="1" x14ac:dyDescent="0.3">
      <c r="A4477" t="s">
        <v>9182</v>
      </c>
      <c r="B4477" t="s">
        <v>9183</v>
      </c>
      <c r="C4477" t="str">
        <f>IFERROR(VLOOKUP(Table1[[#This Row],[Ticker]],[1]!Table2[[Symbol]:[Industry]],2,FALSE),"-")</f>
        <v>-</v>
      </c>
      <c r="E4477">
        <v>8.6372474799999992</v>
      </c>
      <c r="F4477">
        <v>5.8</v>
      </c>
      <c r="G4477">
        <v>-57.355754757134399</v>
      </c>
      <c r="H4477">
        <v>-10.3937859606479</v>
      </c>
      <c r="I4477">
        <v>-54.989501203010597</v>
      </c>
      <c r="J4477">
        <v>-10.948474104104699</v>
      </c>
      <c r="K4477">
        <v>6.5941608843210098</v>
      </c>
      <c r="L4477">
        <v>7.5382662006303196</v>
      </c>
      <c r="M4477" s="1">
        <v>3.0011819000000003E-8</v>
      </c>
      <c r="N4477">
        <v>3.171875</v>
      </c>
      <c r="O4477">
        <v>89.999999999999901</v>
      </c>
      <c r="P4477">
        <v>0</v>
      </c>
    </row>
    <row r="4478" spans="1:17" hidden="1" x14ac:dyDescent="0.3">
      <c r="A4478" t="s">
        <v>9184</v>
      </c>
      <c r="B4478" t="s">
        <v>9185</v>
      </c>
      <c r="C4478" t="str">
        <f>IFERROR(VLOOKUP(Table1[[#This Row],[Ticker]],[1]!Table2[[Symbol]:[Industry]],2,FALSE),"-")</f>
        <v>-</v>
      </c>
      <c r="D4478" t="s">
        <v>139</v>
      </c>
      <c r="E4478">
        <v>8.6235499999999998</v>
      </c>
      <c r="F4478">
        <v>16.25</v>
      </c>
      <c r="G4478">
        <v>17.737342427243401</v>
      </c>
      <c r="H4478">
        <v>-10.408505110608299</v>
      </c>
      <c r="I4478">
        <v>-5.0850499493451702</v>
      </c>
      <c r="J4478">
        <v>-8.4340103746877801</v>
      </c>
      <c r="K4478">
        <v>16.738456565373699</v>
      </c>
      <c r="L4478">
        <v>15.6877135833826</v>
      </c>
      <c r="M4478">
        <v>42.5402044020856</v>
      </c>
      <c r="N4478">
        <v>0.91056383159601795</v>
      </c>
      <c r="O4478">
        <v>15.692307692307599</v>
      </c>
      <c r="P4478">
        <v>47.727272727272698</v>
      </c>
      <c r="Q4478">
        <v>1.4737182838456001E-2</v>
      </c>
    </row>
    <row r="4479" spans="1:17" hidden="1" x14ac:dyDescent="0.3">
      <c r="A4479" t="s">
        <v>9186</v>
      </c>
      <c r="B4479" t="s">
        <v>9187</v>
      </c>
      <c r="C4479" t="str">
        <f>IFERROR(VLOOKUP(Table1[[#This Row],[Ticker]],[1]!Table2[[Symbol]:[Industry]],2,FALSE),"-")</f>
        <v>-</v>
      </c>
      <c r="D4479" t="s">
        <v>743</v>
      </c>
      <c r="E4479">
        <v>8.5756189999999997</v>
      </c>
      <c r="F4479">
        <v>75.61</v>
      </c>
      <c r="G4479">
        <v>40.006708692267097</v>
      </c>
      <c r="H4479">
        <v>1.6496520482856201</v>
      </c>
      <c r="I4479">
        <v>14.1614721183022</v>
      </c>
      <c r="J4479">
        <v>0.105194781058717</v>
      </c>
      <c r="K4479">
        <v>72.751931748182798</v>
      </c>
      <c r="L4479">
        <v>63.679728410305501</v>
      </c>
      <c r="M4479">
        <v>52.364653728359698</v>
      </c>
      <c r="N4479">
        <v>0.52098417004239295</v>
      </c>
      <c r="O4479">
        <v>1.97063880439094</v>
      </c>
      <c r="P4479">
        <v>76.247086247086202</v>
      </c>
    </row>
    <row r="4480" spans="1:17" hidden="1" x14ac:dyDescent="0.3">
      <c r="A4480" t="s">
        <v>9188</v>
      </c>
      <c r="B4480" t="s">
        <v>9189</v>
      </c>
      <c r="C4480" t="str">
        <f>IFERROR(VLOOKUP(Table1[[#This Row],[Ticker]],[1]!Table2[[Symbol]:[Industry]],2,FALSE),"-")</f>
        <v>-</v>
      </c>
      <c r="D4480" t="s">
        <v>3406</v>
      </c>
      <c r="E4480">
        <v>8.5479874999999996</v>
      </c>
      <c r="F4480">
        <v>10.66</v>
      </c>
      <c r="G4480">
        <v>216.248141346761</v>
      </c>
      <c r="H4480">
        <v>9.9592773830695904</v>
      </c>
      <c r="I4480">
        <v>9.8277916431036392</v>
      </c>
      <c r="J4480">
        <v>-7.0382796686122404</v>
      </c>
      <c r="K4480">
        <v>11.029858551251399</v>
      </c>
      <c r="L4480">
        <v>9.2811460343914405</v>
      </c>
      <c r="M4480">
        <v>26.978695074038999</v>
      </c>
      <c r="N4480">
        <v>0.13702650097319899</v>
      </c>
      <c r="O4480">
        <v>36.772983114446497</v>
      </c>
      <c r="P4480">
        <v>246.10389610389601</v>
      </c>
    </row>
    <row r="4481" spans="1:17" hidden="1" x14ac:dyDescent="0.3">
      <c r="A4481" t="s">
        <v>9190</v>
      </c>
      <c r="B4481" t="s">
        <v>9191</v>
      </c>
      <c r="C4481" t="str">
        <f>IFERROR(VLOOKUP(Table1[[#This Row],[Ticker]],[1]!Table2[[Symbol]:[Industry]],2,FALSE),"-")</f>
        <v>-</v>
      </c>
      <c r="D4481" t="s">
        <v>632</v>
      </c>
      <c r="E4481">
        <v>8.5156872900000007</v>
      </c>
      <c r="F4481">
        <v>9.3000000000000007</v>
      </c>
      <c r="G4481">
        <v>68.016585668397497</v>
      </c>
      <c r="H4481">
        <v>4.1469977307160901</v>
      </c>
      <c r="I4481">
        <v>-4.9373286935993903</v>
      </c>
      <c r="J4481">
        <v>7.0804064011968597</v>
      </c>
      <c r="K4481">
        <v>8.3490703544444198</v>
      </c>
      <c r="L4481">
        <v>7.1582176550218399</v>
      </c>
      <c r="M4481">
        <v>60.832640079307403</v>
      </c>
      <c r="N4481">
        <v>0.24190873778133901</v>
      </c>
      <c r="O4481">
        <v>3.76344086021505</v>
      </c>
      <c r="P4481">
        <v>120.902612826603</v>
      </c>
      <c r="Q4481">
        <v>6.6093330331453995E-2</v>
      </c>
    </row>
    <row r="4482" spans="1:17" hidden="1" x14ac:dyDescent="0.3">
      <c r="A4482" t="s">
        <v>9192</v>
      </c>
      <c r="B4482" t="s">
        <v>9193</v>
      </c>
      <c r="C4482" t="str">
        <f>IFERROR(VLOOKUP(Table1[[#This Row],[Ticker]],[1]!Table2[[Symbol]:[Industry]],2,FALSE),"-")</f>
        <v>-</v>
      </c>
      <c r="E4482">
        <v>8.5105424999999997</v>
      </c>
      <c r="F4482">
        <v>25.77</v>
      </c>
      <c r="G4482">
        <v>-24.886304655301402</v>
      </c>
      <c r="H4482">
        <v>-0.73646508837380298</v>
      </c>
      <c r="I4482">
        <v>-12.7009439890802</v>
      </c>
      <c r="J4482">
        <v>-1.29115323183063</v>
      </c>
      <c r="K4482">
        <v>25.764709501421599</v>
      </c>
      <c r="L4482">
        <v>25.449581473151198</v>
      </c>
      <c r="M4482">
        <v>100</v>
      </c>
      <c r="O4482">
        <v>0</v>
      </c>
      <c r="P4482">
        <v>4.9694501018329804</v>
      </c>
    </row>
    <row r="4483" spans="1:17" hidden="1" x14ac:dyDescent="0.3">
      <c r="A4483" t="s">
        <v>9194</v>
      </c>
      <c r="B4483" t="s">
        <v>9195</v>
      </c>
      <c r="C4483" t="str">
        <f>IFERROR(VLOOKUP(Table1[[#This Row],[Ticker]],[1]!Table2[[Symbol]:[Industry]],2,FALSE),"-")</f>
        <v>-</v>
      </c>
      <c r="D4483" t="s">
        <v>1711</v>
      </c>
      <c r="E4483">
        <v>8.4995580000000004</v>
      </c>
      <c r="F4483">
        <v>23.46</v>
      </c>
      <c r="G4483">
        <v>154.163615702914</v>
      </c>
      <c r="H4483">
        <v>4.3239916962209204</v>
      </c>
      <c r="I4483">
        <v>101.54563135338501</v>
      </c>
      <c r="J4483">
        <v>-0.38792742537902097</v>
      </c>
      <c r="K4483">
        <v>22.150728255853</v>
      </c>
      <c r="L4483">
        <v>17.356763066008099</v>
      </c>
      <c r="M4483">
        <v>43.490638175053498</v>
      </c>
      <c r="N4483">
        <v>0.34913600981880399</v>
      </c>
      <c r="O4483">
        <v>21.824381926683699</v>
      </c>
      <c r="P4483">
        <v>184.01937046004801</v>
      </c>
      <c r="Q4483">
        <v>0.13693806443432599</v>
      </c>
    </row>
    <row r="4484" spans="1:17" hidden="1" x14ac:dyDescent="0.3">
      <c r="A4484" t="s">
        <v>9196</v>
      </c>
      <c r="B4484" t="s">
        <v>9197</v>
      </c>
      <c r="C4484" t="str">
        <f>IFERROR(VLOOKUP(Table1[[#This Row],[Ticker]],[1]!Table2[[Symbol]:[Industry]],2,FALSE),"-")</f>
        <v>-</v>
      </c>
      <c r="D4484" t="s">
        <v>528</v>
      </c>
      <c r="E4484">
        <v>8.4930389999999996</v>
      </c>
      <c r="F4484">
        <v>13.14</v>
      </c>
      <c r="G4484">
        <v>197.00991688465601</v>
      </c>
      <c r="H4484">
        <v>58.616883641418298</v>
      </c>
      <c r="I4484">
        <v>35.438853079690801</v>
      </c>
      <c r="J4484">
        <v>13.997067319547799</v>
      </c>
      <c r="K4484">
        <v>11.4723024085412</v>
      </c>
      <c r="L4484">
        <v>8.5575838450909103</v>
      </c>
      <c r="M4484">
        <v>45.840937142172898</v>
      </c>
      <c r="N4484">
        <v>0.83251758544240795</v>
      </c>
      <c r="O4484">
        <v>47.108066971080603</v>
      </c>
      <c r="P4484">
        <v>273.29545454545399</v>
      </c>
      <c r="Q4484">
        <v>0.12787643443034399</v>
      </c>
    </row>
    <row r="4485" spans="1:17" hidden="1" x14ac:dyDescent="0.3">
      <c r="A4485" t="s">
        <v>9198</v>
      </c>
      <c r="B4485" t="s">
        <v>9199</v>
      </c>
      <c r="C4485" t="str">
        <f>IFERROR(VLOOKUP(Table1[[#This Row],[Ticker]],[1]!Table2[[Symbol]:[Industry]],2,FALSE),"-")</f>
        <v>-</v>
      </c>
      <c r="D4485" t="s">
        <v>72</v>
      </c>
      <c r="E4485">
        <v>8.4506741999999999</v>
      </c>
      <c r="F4485">
        <v>4.46</v>
      </c>
      <c r="G4485">
        <v>8.2247405989027396</v>
      </c>
      <c r="H4485">
        <v>10.930201578292801</v>
      </c>
      <c r="I4485">
        <v>-20.361399475622701</v>
      </c>
      <c r="J4485">
        <v>-8.23559767627507</v>
      </c>
      <c r="K4485">
        <v>4.2240826919072001</v>
      </c>
      <c r="L4485">
        <v>3.93028658872259</v>
      </c>
      <c r="M4485">
        <v>42.7444041338942</v>
      </c>
      <c r="N4485">
        <v>2.2834836828641301</v>
      </c>
      <c r="O4485">
        <v>36.547085201793699</v>
      </c>
      <c r="P4485">
        <v>63.970588235294102</v>
      </c>
      <c r="Q4485">
        <v>4.5551313289195997E-2</v>
      </c>
    </row>
    <row r="4486" spans="1:17" hidden="1" x14ac:dyDescent="0.3">
      <c r="A4486" t="s">
        <v>9200</v>
      </c>
      <c r="B4486" t="s">
        <v>9201</v>
      </c>
      <c r="C4486" t="str">
        <f>IFERROR(VLOOKUP(Table1[[#This Row],[Ticker]],[1]!Table2[[Symbol]:[Industry]],2,FALSE),"-")</f>
        <v>-</v>
      </c>
      <c r="D4486" t="s">
        <v>9202</v>
      </c>
      <c r="E4486">
        <v>8.3770833230000008</v>
      </c>
      <c r="F4486">
        <v>10.57</v>
      </c>
      <c r="G4486">
        <v>-19.771023953956998</v>
      </c>
      <c r="H4486">
        <v>-5.9347029738363499</v>
      </c>
      <c r="I4486">
        <v>-24.617610655746901</v>
      </c>
      <c r="J4486">
        <v>-3.4729714136488199</v>
      </c>
      <c r="K4486">
        <v>10.931112224148301</v>
      </c>
      <c r="L4486">
        <v>11.0716300632381</v>
      </c>
      <c r="M4486">
        <v>44.632542083666799</v>
      </c>
      <c r="N4486">
        <v>1.3</v>
      </c>
      <c r="O4486">
        <v>102.93282876064301</v>
      </c>
      <c r="P4486">
        <v>16.348880597014901</v>
      </c>
      <c r="Q4486">
        <v>4.2127336321140997E-2</v>
      </c>
    </row>
    <row r="4487" spans="1:17" hidden="1" x14ac:dyDescent="0.3">
      <c r="A4487" t="s">
        <v>9203</v>
      </c>
      <c r="B4487" t="s">
        <v>9204</v>
      </c>
      <c r="C4487" t="str">
        <f>IFERROR(VLOOKUP(Table1[[#This Row],[Ticker]],[1]!Table2[[Symbol]:[Industry]],2,FALSE),"-")</f>
        <v>-</v>
      </c>
      <c r="D4487" t="s">
        <v>743</v>
      </c>
      <c r="E4487">
        <v>8.3382966300000003</v>
      </c>
      <c r="F4487">
        <v>91.45</v>
      </c>
      <c r="G4487">
        <v>26.924632693576999</v>
      </c>
      <c r="H4487">
        <v>1.1591638143915699</v>
      </c>
      <c r="I4487">
        <v>10.5138229201086</v>
      </c>
      <c r="J4487">
        <v>1.1987525555179399</v>
      </c>
      <c r="K4487">
        <v>87.781772149911404</v>
      </c>
      <c r="L4487">
        <v>77.657443425396394</v>
      </c>
      <c r="M4487">
        <v>46.9368374749682</v>
      </c>
      <c r="N4487">
        <v>0.57184527274281405</v>
      </c>
      <c r="O4487">
        <v>0.53581191908145198</v>
      </c>
      <c r="P4487">
        <v>95.072525597269603</v>
      </c>
      <c r="Q4487">
        <v>2.6148773974396002E-2</v>
      </c>
    </row>
    <row r="4488" spans="1:17" hidden="1" x14ac:dyDescent="0.3">
      <c r="A4488" t="s">
        <v>9205</v>
      </c>
      <c r="B4488" t="s">
        <v>9206</v>
      </c>
      <c r="C4488" t="str">
        <f>IFERROR(VLOOKUP(Table1[[#This Row],[Ticker]],[1]!Table2[[Symbol]:[Industry]],2,FALSE),"-")</f>
        <v>-</v>
      </c>
      <c r="D4488" t="s">
        <v>262</v>
      </c>
      <c r="E4488">
        <v>8.3157934499999993</v>
      </c>
      <c r="F4488">
        <v>13.5</v>
      </c>
      <c r="G4488">
        <v>1.0850793844756601</v>
      </c>
      <c r="H4488">
        <v>2.3763753785522601</v>
      </c>
      <c r="I4488">
        <v>2.6836713955351099</v>
      </c>
      <c r="J4488">
        <v>-2.0402169022426202</v>
      </c>
      <c r="K4488">
        <v>12.9335389846417</v>
      </c>
      <c r="L4488">
        <v>12.0926492374464</v>
      </c>
      <c r="M4488">
        <v>56.867683857303902</v>
      </c>
      <c r="N4488">
        <v>1.28082423989279</v>
      </c>
      <c r="O4488">
        <v>12.370370370370299</v>
      </c>
      <c r="P4488">
        <v>41.657922350472198</v>
      </c>
      <c r="Q4488">
        <v>0.10831468398539899</v>
      </c>
    </row>
    <row r="4489" spans="1:17" hidden="1" x14ac:dyDescent="0.3">
      <c r="A4489" t="s">
        <v>9207</v>
      </c>
      <c r="B4489" t="s">
        <v>9208</v>
      </c>
      <c r="C4489" t="str">
        <f>IFERROR(VLOOKUP(Table1[[#This Row],[Ticker]],[1]!Table2[[Symbol]:[Industry]],2,FALSE),"-")</f>
        <v>-</v>
      </c>
      <c r="D4489" t="s">
        <v>2262</v>
      </c>
      <c r="E4489">
        <v>8.2765970000000006</v>
      </c>
      <c r="F4489">
        <v>8.8699999999999992</v>
      </c>
      <c r="G4489">
        <v>-71.577173942416906</v>
      </c>
      <c r="H4489">
        <v>63.723465225215001</v>
      </c>
      <c r="I4489">
        <v>-34.413212303290301</v>
      </c>
      <c r="J4489">
        <v>24.575513434836001</v>
      </c>
      <c r="K4489">
        <v>7.0577178353305898</v>
      </c>
      <c r="L4489">
        <v>9.3568203547244693</v>
      </c>
      <c r="M4489">
        <v>72.139504613710699</v>
      </c>
      <c r="N4489">
        <v>3.91294642508901</v>
      </c>
      <c r="O4489">
        <v>102.93122886133</v>
      </c>
      <c r="P4489">
        <v>71.566731141199199</v>
      </c>
    </row>
    <row r="4490" spans="1:17" hidden="1" x14ac:dyDescent="0.3">
      <c r="A4490" t="s">
        <v>9209</v>
      </c>
      <c r="B4490" t="s">
        <v>9210</v>
      </c>
      <c r="C4490" t="str">
        <f>IFERROR(VLOOKUP(Table1[[#This Row],[Ticker]],[1]!Table2[[Symbol]:[Industry]],2,FALSE),"-")</f>
        <v>-</v>
      </c>
      <c r="D4490" t="s">
        <v>528</v>
      </c>
      <c r="E4490">
        <v>8.2609999999999992</v>
      </c>
      <c r="F4490">
        <v>1.76</v>
      </c>
      <c r="G4490">
        <v>-25.093849995229601</v>
      </c>
      <c r="H4490">
        <v>-11.7917414702833</v>
      </c>
      <c r="I4490">
        <v>-27.264050785196702</v>
      </c>
      <c r="J4490">
        <v>-3.5010979832118498</v>
      </c>
      <c r="K4490">
        <v>1.8927925178857401</v>
      </c>
      <c r="L4490">
        <v>1.92867906944367</v>
      </c>
      <c r="M4490">
        <v>26.666932814618601</v>
      </c>
      <c r="N4490">
        <v>0.51466448944063303</v>
      </c>
      <c r="O4490">
        <v>50.568181818181799</v>
      </c>
      <c r="P4490">
        <v>27.536231884057901</v>
      </c>
      <c r="Q4490">
        <v>-3.7601906885067003E-2</v>
      </c>
    </row>
    <row r="4491" spans="1:17" hidden="1" x14ac:dyDescent="0.3">
      <c r="A4491" t="s">
        <v>9211</v>
      </c>
      <c r="B4491" t="s">
        <v>9212</v>
      </c>
      <c r="C4491" t="str">
        <f>IFERROR(VLOOKUP(Table1[[#This Row],[Ticker]],[1]!Table2[[Symbol]:[Industry]],2,FALSE),"-")</f>
        <v>-</v>
      </c>
      <c r="D4491" t="s">
        <v>446</v>
      </c>
      <c r="E4491">
        <v>8.2304288000000003</v>
      </c>
      <c r="F4491">
        <v>16.059999999999999</v>
      </c>
      <c r="G4491">
        <v>-41.224408178767902</v>
      </c>
      <c r="H4491">
        <v>-2.6301730908173102</v>
      </c>
      <c r="I4491">
        <v>-16.5908302847116</v>
      </c>
      <c r="J4491">
        <v>-3.0648535376410502</v>
      </c>
      <c r="K4491">
        <v>14.9920214538556</v>
      </c>
      <c r="L4491">
        <v>15.1864406952763</v>
      </c>
      <c r="M4491">
        <v>40.489217551057003</v>
      </c>
      <c r="N4491">
        <v>0.63541666666666596</v>
      </c>
      <c r="O4491">
        <v>58.219178082191704</v>
      </c>
      <c r="P4491">
        <v>42.123893805309699</v>
      </c>
      <c r="Q4491">
        <v>3.3984988845619998E-2</v>
      </c>
    </row>
    <row r="4492" spans="1:17" hidden="1" x14ac:dyDescent="0.3">
      <c r="A4492" t="s">
        <v>9213</v>
      </c>
      <c r="B4492" t="s">
        <v>9214</v>
      </c>
      <c r="C4492" t="str">
        <f>IFERROR(VLOOKUP(Table1[[#This Row],[Ticker]],[1]!Table2[[Symbol]:[Industry]],2,FALSE),"-")</f>
        <v>-</v>
      </c>
      <c r="D4492" t="s">
        <v>412</v>
      </c>
      <c r="E4492">
        <v>8.2200000000000006</v>
      </c>
      <c r="F4492">
        <v>8.2200000000000006</v>
      </c>
      <c r="G4492">
        <v>-66.673587193721602</v>
      </c>
      <c r="H4492">
        <v>2.8779927429514802</v>
      </c>
      <c r="I4492">
        <v>2.1035252846627399</v>
      </c>
      <c r="J4492">
        <v>-11.7078198984973</v>
      </c>
      <c r="K4492">
        <v>8.3901764379426993</v>
      </c>
      <c r="L4492">
        <v>8.0796817502132203</v>
      </c>
      <c r="M4492">
        <v>33.397100294216898</v>
      </c>
      <c r="N4492">
        <v>1.29536541185861</v>
      </c>
      <c r="O4492">
        <v>58.272506082725002</v>
      </c>
      <c r="P4492">
        <v>31.730769230769202</v>
      </c>
      <c r="Q4492">
        <v>0.1424727654779</v>
      </c>
    </row>
    <row r="4493" spans="1:17" hidden="1" x14ac:dyDescent="0.3">
      <c r="A4493" t="s">
        <v>9215</v>
      </c>
      <c r="B4493" t="s">
        <v>9216</v>
      </c>
      <c r="C4493" t="str">
        <f>IFERROR(VLOOKUP(Table1[[#This Row],[Ticker]],[1]!Table2[[Symbol]:[Industry]],2,FALSE),"-")</f>
        <v>-</v>
      </c>
      <c r="D4493" t="s">
        <v>528</v>
      </c>
      <c r="E4493">
        <v>8.1978779999999993</v>
      </c>
      <c r="F4493">
        <v>13.89</v>
      </c>
      <c r="G4493">
        <v>-24.867092625615101</v>
      </c>
      <c r="H4493">
        <v>-0.73646508837380298</v>
      </c>
      <c r="I4493">
        <v>-12.7009439890802</v>
      </c>
      <c r="J4493">
        <v>-1.29115323183063</v>
      </c>
      <c r="K4493">
        <v>13.887561097652201</v>
      </c>
      <c r="L4493">
        <v>13.720690508432799</v>
      </c>
      <c r="M4493">
        <v>100</v>
      </c>
      <c r="O4493">
        <v>0</v>
      </c>
      <c r="P4493">
        <v>4.9886621315192698</v>
      </c>
    </row>
    <row r="4494" spans="1:17" hidden="1" x14ac:dyDescent="0.3">
      <c r="A4494" t="s">
        <v>9217</v>
      </c>
      <c r="B4494" t="s">
        <v>9218</v>
      </c>
      <c r="C4494" t="str">
        <f>IFERROR(VLOOKUP(Table1[[#This Row],[Ticker]],[1]!Table2[[Symbol]:[Industry]],2,FALSE),"-")</f>
        <v>-</v>
      </c>
      <c r="D4494" t="s">
        <v>577</v>
      </c>
      <c r="E4494">
        <v>8.0883900000000004</v>
      </c>
      <c r="F4494">
        <v>8.6999999999999993</v>
      </c>
      <c r="G4494">
        <v>37.451937550557801</v>
      </c>
      <c r="H4494">
        <v>4.7342728251121802</v>
      </c>
      <c r="I4494">
        <v>67.423279613404105</v>
      </c>
      <c r="J4494">
        <v>-1.77134530866138</v>
      </c>
      <c r="K4494">
        <v>8.2112500256114291</v>
      </c>
      <c r="L4494">
        <v>6.6913429146257002</v>
      </c>
      <c r="M4494">
        <v>52.030761004177499</v>
      </c>
      <c r="N4494">
        <v>1.0048309178743899</v>
      </c>
      <c r="O4494">
        <v>29.1954022988505</v>
      </c>
      <c r="P4494">
        <v>147.86324786324701</v>
      </c>
      <c r="Q4494">
        <v>2.8238205643147E-2</v>
      </c>
    </row>
    <row r="4495" spans="1:17" hidden="1" x14ac:dyDescent="0.3">
      <c r="A4495" t="s">
        <v>9219</v>
      </c>
      <c r="B4495" t="s">
        <v>9220</v>
      </c>
      <c r="C4495" t="str">
        <f>IFERROR(VLOOKUP(Table1[[#This Row],[Ticker]],[1]!Table2[[Symbol]:[Industry]],2,FALSE),"-")</f>
        <v>-</v>
      </c>
      <c r="D4495" t="s">
        <v>669</v>
      </c>
      <c r="E4495">
        <v>8.0465745999999996</v>
      </c>
      <c r="F4495">
        <v>4.99</v>
      </c>
      <c r="G4495">
        <v>26.081745242865502</v>
      </c>
      <c r="H4495">
        <v>-14.504581030402701</v>
      </c>
      <c r="I4495">
        <v>-38.2233320487817</v>
      </c>
      <c r="J4495">
        <v>-4.1482960889734999</v>
      </c>
      <c r="K4495">
        <v>4.98582535938906</v>
      </c>
      <c r="L4495">
        <v>4.6378029509171803</v>
      </c>
      <c r="M4495">
        <v>55.497651614003303</v>
      </c>
      <c r="N4495">
        <v>1.25311819695223</v>
      </c>
      <c r="O4495">
        <v>55.110220440881697</v>
      </c>
      <c r="P4495">
        <v>64.144736842105203</v>
      </c>
      <c r="Q4495">
        <v>8.8871179565833999E-2</v>
      </c>
    </row>
    <row r="4496" spans="1:17" hidden="1" x14ac:dyDescent="0.3">
      <c r="A4496" t="s">
        <v>9221</v>
      </c>
      <c r="B4496" t="s">
        <v>9222</v>
      </c>
      <c r="C4496" t="str">
        <f>IFERROR(VLOOKUP(Table1[[#This Row],[Ticker]],[1]!Table2[[Symbol]:[Industry]],2,FALSE),"-")</f>
        <v>-</v>
      </c>
      <c r="D4496" t="s">
        <v>412</v>
      </c>
      <c r="E4496">
        <v>8.0314416000000008</v>
      </c>
      <c r="F4496">
        <v>15.12</v>
      </c>
      <c r="G4496">
        <v>99.235154333774602</v>
      </c>
      <c r="H4496">
        <v>-19.518190976698602</v>
      </c>
      <c r="I4496">
        <v>49.879701172209998</v>
      </c>
      <c r="J4496">
        <v>6.9795234598986804</v>
      </c>
      <c r="K4496">
        <v>15.147819568487</v>
      </c>
      <c r="L4496">
        <v>12.850035222133</v>
      </c>
      <c r="M4496">
        <v>64.957677733705296</v>
      </c>
      <c r="N4496">
        <v>0.45093176441893501</v>
      </c>
      <c r="O4496">
        <v>34.788359788359699</v>
      </c>
      <c r="P4496">
        <v>129.09090909090901</v>
      </c>
      <c r="Q4496">
        <v>0.15162297974980199</v>
      </c>
    </row>
    <row r="4497" spans="1:17" hidden="1" x14ac:dyDescent="0.3">
      <c r="A4497" t="s">
        <v>9223</v>
      </c>
      <c r="B4497" t="s">
        <v>9224</v>
      </c>
      <c r="C4497" t="str">
        <f>IFERROR(VLOOKUP(Table1[[#This Row],[Ticker]],[1]!Table2[[Symbol]:[Industry]],2,FALSE),"-")</f>
        <v>-</v>
      </c>
      <c r="D4497" t="s">
        <v>1479</v>
      </c>
      <c r="E4497">
        <v>8.0194829999999993</v>
      </c>
      <c r="F4497">
        <v>15.9</v>
      </c>
      <c r="G4497">
        <v>34.740518534791001</v>
      </c>
      <c r="H4497">
        <v>4.7025912681137401</v>
      </c>
      <c r="I4497">
        <v>10.1738628115379</v>
      </c>
      <c r="J4497">
        <v>-0.66576236253733101</v>
      </c>
      <c r="K4497">
        <v>14.737125864495701</v>
      </c>
      <c r="L4497">
        <v>13.201063905978</v>
      </c>
      <c r="M4497">
        <v>55.580101575759002</v>
      </c>
      <c r="N4497">
        <v>0.60973548020971802</v>
      </c>
      <c r="O4497">
        <v>12.264150943396199</v>
      </c>
      <c r="P4497">
        <v>81.714285714285694</v>
      </c>
      <c r="Q4497">
        <v>5.4525056137109E-2</v>
      </c>
    </row>
    <row r="4498" spans="1:17" hidden="1" x14ac:dyDescent="0.3">
      <c r="A4498" t="s">
        <v>9225</v>
      </c>
      <c r="B4498" t="s">
        <v>9226</v>
      </c>
      <c r="C4498" t="str">
        <f>IFERROR(VLOOKUP(Table1[[#This Row],[Ticker]],[1]!Table2[[Symbol]:[Industry]],2,FALSE),"-")</f>
        <v>-</v>
      </c>
      <c r="D4498" t="s">
        <v>528</v>
      </c>
      <c r="E4498">
        <v>7.9840856249999996</v>
      </c>
      <c r="F4498">
        <v>3.95</v>
      </c>
      <c r="G4498">
        <v>26.2707274563043</v>
      </c>
      <c r="H4498">
        <v>5.2807268887035503</v>
      </c>
      <c r="I4498">
        <v>-9.0264033066655696</v>
      </c>
      <c r="J4498">
        <v>-1.29115323183063</v>
      </c>
      <c r="K4498">
        <v>3.6116036378693801</v>
      </c>
      <c r="L4498">
        <v>3.4796186446588799</v>
      </c>
      <c r="M4498">
        <v>56.493808398581699</v>
      </c>
      <c r="N4498">
        <v>1.2709545894704599</v>
      </c>
      <c r="O4498">
        <v>17.974683544303801</v>
      </c>
      <c r="P4498">
        <v>65.966386554621806</v>
      </c>
      <c r="Q4498">
        <v>9.5460825511875999E-2</v>
      </c>
    </row>
    <row r="4499" spans="1:17" hidden="1" x14ac:dyDescent="0.3">
      <c r="A4499" t="s">
        <v>9227</v>
      </c>
      <c r="B4499" t="s">
        <v>9228</v>
      </c>
      <c r="C4499" t="str">
        <f>IFERROR(VLOOKUP(Table1[[#This Row],[Ticker]],[1]!Table2[[Symbol]:[Industry]],2,FALSE),"-")</f>
        <v>-</v>
      </c>
      <c r="D4499" t="s">
        <v>46</v>
      </c>
      <c r="E4499">
        <v>7.95777</v>
      </c>
      <c r="F4499">
        <v>26.22</v>
      </c>
      <c r="G4499">
        <v>50.971831449762099</v>
      </c>
      <c r="H4499">
        <v>56.203239120954898</v>
      </c>
      <c r="I4499">
        <v>17.746817204949501</v>
      </c>
      <c r="J4499">
        <v>-1.7960216054332301</v>
      </c>
      <c r="K4499">
        <v>21.264591607685499</v>
      </c>
      <c r="L4499">
        <v>19.565908145843999</v>
      </c>
      <c r="M4499">
        <v>55.8835498675598</v>
      </c>
      <c r="N4499">
        <v>2.3491593248068199</v>
      </c>
      <c r="O4499">
        <v>22.273073989321102</v>
      </c>
      <c r="P4499">
        <v>101.692307692307</v>
      </c>
      <c r="Q4499">
        <v>0.15863462831240299</v>
      </c>
    </row>
    <row r="4500" spans="1:17" hidden="1" x14ac:dyDescent="0.3">
      <c r="A4500" t="s">
        <v>9229</v>
      </c>
      <c r="B4500" t="s">
        <v>9230</v>
      </c>
      <c r="C4500" t="str">
        <f>IFERROR(VLOOKUP(Table1[[#This Row],[Ticker]],[1]!Table2[[Symbol]:[Industry]],2,FALSE),"-")</f>
        <v>-</v>
      </c>
      <c r="D4500" t="s">
        <v>1374</v>
      </c>
      <c r="E4500">
        <v>7.8943199999999996</v>
      </c>
      <c r="F4500">
        <v>12.95</v>
      </c>
      <c r="G4500">
        <v>32.424946997251503</v>
      </c>
      <c r="H4500">
        <v>5.1060412621765696</v>
      </c>
      <c r="I4500">
        <v>-1.06301295459751</v>
      </c>
      <c r="J4500">
        <v>2.8755134348360198</v>
      </c>
      <c r="K4500">
        <v>12.126295560989799</v>
      </c>
      <c r="L4500">
        <v>11.295313127569401</v>
      </c>
      <c r="M4500">
        <v>61.502698150506902</v>
      </c>
      <c r="N4500">
        <v>1.1664063716656601</v>
      </c>
      <c r="O4500">
        <v>10.038610038610001</v>
      </c>
      <c r="P4500">
        <v>70.170827858081395</v>
      </c>
      <c r="Q4500">
        <v>0.104619879257598</v>
      </c>
    </row>
    <row r="4501" spans="1:17" hidden="1" x14ac:dyDescent="0.3">
      <c r="A4501" t="s">
        <v>9231</v>
      </c>
      <c r="B4501" t="s">
        <v>9232</v>
      </c>
      <c r="C4501" t="str">
        <f>IFERROR(VLOOKUP(Table1[[#This Row],[Ticker]],[1]!Table2[[Symbol]:[Industry]],2,FALSE),"-")</f>
        <v>-</v>
      </c>
      <c r="D4501" t="s">
        <v>669</v>
      </c>
      <c r="E4501">
        <v>7.882212</v>
      </c>
      <c r="F4501">
        <v>15.6</v>
      </c>
      <c r="G4501">
        <v>36.9891650289618</v>
      </c>
      <c r="H4501">
        <v>39.048481148185303</v>
      </c>
      <c r="I4501">
        <v>51.5095823267092</v>
      </c>
      <c r="J4501">
        <v>13.24629170209</v>
      </c>
      <c r="K4501">
        <v>11.0355980954381</v>
      </c>
      <c r="L4501">
        <v>11.0319098389635</v>
      </c>
      <c r="M4501">
        <v>89.672157599175705</v>
      </c>
      <c r="N4501">
        <v>3.7723216093971499</v>
      </c>
      <c r="O4501">
        <v>0</v>
      </c>
      <c r="P4501">
        <v>92.830655129789804</v>
      </c>
      <c r="Q4501">
        <v>0.128031422962436</v>
      </c>
    </row>
    <row r="4502" spans="1:17" hidden="1" x14ac:dyDescent="0.3">
      <c r="A4502" t="s">
        <v>9233</v>
      </c>
      <c r="B4502" t="s">
        <v>9234</v>
      </c>
      <c r="C4502" t="str">
        <f>IFERROR(VLOOKUP(Table1[[#This Row],[Ticker]],[1]!Table2[[Symbol]:[Industry]],2,FALSE),"-")</f>
        <v>-</v>
      </c>
      <c r="D4502" t="s">
        <v>743</v>
      </c>
      <c r="E4502">
        <v>7.8703070319999897</v>
      </c>
      <c r="F4502">
        <v>86.71</v>
      </c>
      <c r="G4502">
        <v>-13.9952523520034</v>
      </c>
      <c r="H4502">
        <v>4.0282829412416801</v>
      </c>
      <c r="I4502">
        <v>8.8608112331263609</v>
      </c>
      <c r="J4502">
        <v>1.92061147405171</v>
      </c>
      <c r="K4502">
        <v>86.174597551824405</v>
      </c>
      <c r="L4502">
        <v>81.786700474826702</v>
      </c>
      <c r="M4502">
        <v>56.3654480897074</v>
      </c>
      <c r="N4502">
        <v>0.65716969745985698</v>
      </c>
      <c r="O4502">
        <v>12.3053857686541</v>
      </c>
      <c r="P4502">
        <v>25.6666666666666</v>
      </c>
    </row>
    <row r="4503" spans="1:17" hidden="1" x14ac:dyDescent="0.3">
      <c r="A4503" t="s">
        <v>9235</v>
      </c>
      <c r="B4503" t="s">
        <v>9236</v>
      </c>
      <c r="C4503" t="str">
        <f>IFERROR(VLOOKUP(Table1[[#This Row],[Ticker]],[1]!Table2[[Symbol]:[Industry]],2,FALSE),"-")</f>
        <v>-</v>
      </c>
      <c r="D4503" t="s">
        <v>632</v>
      </c>
      <c r="E4503">
        <v>7.8469165580000002</v>
      </c>
      <c r="F4503">
        <v>73.540000000000006</v>
      </c>
      <c r="G4503">
        <v>-29.855754757134399</v>
      </c>
      <c r="I4503">
        <v>-12.7009439890802</v>
      </c>
      <c r="O4503">
        <v>18.302964373130202</v>
      </c>
      <c r="P4503">
        <v>0</v>
      </c>
    </row>
    <row r="4504" spans="1:17" hidden="1" x14ac:dyDescent="0.3">
      <c r="A4504" t="s">
        <v>9237</v>
      </c>
      <c r="B4504" t="s">
        <v>9238</v>
      </c>
      <c r="C4504" t="str">
        <f>IFERROR(VLOOKUP(Table1[[#This Row],[Ticker]],[1]!Table2[[Symbol]:[Industry]],2,FALSE),"-")</f>
        <v>-</v>
      </c>
      <c r="D4504" t="s">
        <v>368</v>
      </c>
      <c r="E4504">
        <v>7.8467190000000002</v>
      </c>
      <c r="F4504">
        <v>12.05</v>
      </c>
      <c r="G4504">
        <v>20.9577621389857</v>
      </c>
      <c r="H4504">
        <v>-9.5555981227534801</v>
      </c>
      <c r="I4504">
        <v>-13.2785017448558</v>
      </c>
      <c r="J4504">
        <v>2.5386340022119001</v>
      </c>
      <c r="K4504">
        <v>12.7434317240608</v>
      </c>
      <c r="L4504">
        <v>11.3969788827273</v>
      </c>
      <c r="M4504">
        <v>43.210355317469798</v>
      </c>
      <c r="N4504">
        <v>0.83306039457053305</v>
      </c>
      <c r="O4504">
        <v>55.684647302904501</v>
      </c>
      <c r="P4504">
        <v>99.503311258278103</v>
      </c>
      <c r="Q4504">
        <v>0.121811356207191</v>
      </c>
    </row>
    <row r="4505" spans="1:17" hidden="1" x14ac:dyDescent="0.3">
      <c r="A4505" t="s">
        <v>9239</v>
      </c>
      <c r="B4505" t="s">
        <v>9240</v>
      </c>
      <c r="C4505" t="str">
        <f>IFERROR(VLOOKUP(Table1[[#This Row],[Ticker]],[1]!Table2[[Symbol]:[Industry]],2,FALSE),"-")</f>
        <v>-</v>
      </c>
      <c r="D4505" t="s">
        <v>1616</v>
      </c>
      <c r="E4505">
        <v>7.8146500000000003</v>
      </c>
      <c r="F4505">
        <v>14.6</v>
      </c>
      <c r="G4505">
        <v>-57.399179074752197</v>
      </c>
      <c r="H4505">
        <v>12.5304060772703</v>
      </c>
      <c r="I4505">
        <v>-26.514403257085</v>
      </c>
      <c r="J4505">
        <v>-2.9556006352926798</v>
      </c>
      <c r="K4505">
        <v>13.526251919205899</v>
      </c>
      <c r="L4505">
        <v>15.7210969216453</v>
      </c>
      <c r="M4505">
        <v>65.953066095560402</v>
      </c>
      <c r="N4505">
        <v>1.1107482494875001</v>
      </c>
      <c r="O4505">
        <v>133.90410958904101</v>
      </c>
      <c r="P4505">
        <v>32.1266968325791</v>
      </c>
      <c r="Q4505">
        <v>7.8594368947032006E-2</v>
      </c>
    </row>
    <row r="4506" spans="1:17" hidden="1" x14ac:dyDescent="0.3">
      <c r="A4506" t="s">
        <v>9241</v>
      </c>
      <c r="B4506" t="s">
        <v>9242</v>
      </c>
      <c r="C4506" t="str">
        <f>IFERROR(VLOOKUP(Table1[[#This Row],[Ticker]],[1]!Table2[[Symbol]:[Industry]],2,FALSE),"-")</f>
        <v>-</v>
      </c>
      <c r="D4506" t="s">
        <v>528</v>
      </c>
      <c r="E4506">
        <v>7.8042327499999997</v>
      </c>
      <c r="F4506">
        <v>5.15</v>
      </c>
      <c r="G4506">
        <v>20.729040564502998</v>
      </c>
      <c r="H4506">
        <v>-3.6210804729891901</v>
      </c>
      <c r="I4506">
        <v>-6.5153769787709797</v>
      </c>
      <c r="J4506">
        <v>-8.1177214975132905</v>
      </c>
      <c r="K4506">
        <v>5.5167698068814204</v>
      </c>
      <c r="L4506">
        <v>5.1082006547045804</v>
      </c>
      <c r="M4506">
        <v>35.909143892411201</v>
      </c>
      <c r="N4506">
        <v>0.52169637798021096</v>
      </c>
      <c r="O4506">
        <v>53.203883495145597</v>
      </c>
      <c r="P4506">
        <v>60.9375</v>
      </c>
      <c r="Q4506">
        <v>7.2730952033624993E-2</v>
      </c>
    </row>
    <row r="4507" spans="1:17" hidden="1" x14ac:dyDescent="0.3">
      <c r="A4507" t="s">
        <v>9243</v>
      </c>
      <c r="B4507" t="s">
        <v>9244</v>
      </c>
      <c r="C4507" t="str">
        <f>IFERROR(VLOOKUP(Table1[[#This Row],[Ticker]],[1]!Table2[[Symbol]:[Industry]],2,FALSE),"-")</f>
        <v>-</v>
      </c>
      <c r="D4507" t="s">
        <v>1190</v>
      </c>
      <c r="E4507">
        <v>7.7883389999999997</v>
      </c>
      <c r="F4507">
        <v>3.9</v>
      </c>
      <c r="G4507">
        <v>75.407403137602401</v>
      </c>
      <c r="H4507">
        <v>-3.3338676857763998</v>
      </c>
      <c r="I4507">
        <v>-25.8412557930891</v>
      </c>
      <c r="J4507">
        <v>0.88868328043094402</v>
      </c>
      <c r="K4507">
        <v>3.8389447291552501</v>
      </c>
      <c r="L4507">
        <v>3.6131884553603402</v>
      </c>
      <c r="M4507">
        <v>53.4477093935201</v>
      </c>
      <c r="N4507">
        <v>0.65717907520810903</v>
      </c>
      <c r="O4507">
        <v>26.6666666666666</v>
      </c>
      <c r="P4507">
        <v>105.263157894736</v>
      </c>
      <c r="Q4507">
        <v>6.4921436808693E-2</v>
      </c>
    </row>
    <row r="4508" spans="1:17" hidden="1" x14ac:dyDescent="0.3">
      <c r="A4508" t="s">
        <v>9245</v>
      </c>
      <c r="B4508" t="s">
        <v>9246</v>
      </c>
      <c r="C4508" t="str">
        <f>IFERROR(VLOOKUP(Table1[[#This Row],[Ticker]],[1]!Table2[[Symbol]:[Industry]],2,FALSE),"-")</f>
        <v>-</v>
      </c>
      <c r="D4508" t="s">
        <v>412</v>
      </c>
      <c r="E4508">
        <v>7.755636</v>
      </c>
      <c r="F4508">
        <v>30.48</v>
      </c>
      <c r="G4508">
        <v>19.190700010591701</v>
      </c>
      <c r="H4508">
        <v>-23.733812568479902</v>
      </c>
      <c r="I4508">
        <v>9.0729273652944595</v>
      </c>
      <c r="J4508">
        <v>-9.1324230731004707</v>
      </c>
      <c r="K4508">
        <v>33.807859529439597</v>
      </c>
      <c r="L4508">
        <v>29.0685319687366</v>
      </c>
      <c r="M4508">
        <v>34.806780314250901</v>
      </c>
      <c r="N4508">
        <v>0.24288619683437901</v>
      </c>
      <c r="O4508">
        <v>45.800524934383198</v>
      </c>
      <c r="P4508">
        <v>60.421052631578902</v>
      </c>
      <c r="Q4508">
        <v>9.6039960752894005E-2</v>
      </c>
    </row>
    <row r="4509" spans="1:17" hidden="1" x14ac:dyDescent="0.3">
      <c r="A4509" t="s">
        <v>9247</v>
      </c>
      <c r="B4509" t="s">
        <v>9248</v>
      </c>
      <c r="C4509" t="str">
        <f>IFERROR(VLOOKUP(Table1[[#This Row],[Ticker]],[1]!Table2[[Symbol]:[Industry]],2,FALSE),"-")</f>
        <v>-</v>
      </c>
      <c r="D4509" t="s">
        <v>528</v>
      </c>
      <c r="E4509">
        <v>7.7544599999999999</v>
      </c>
      <c r="F4509">
        <v>7.77</v>
      </c>
      <c r="G4509">
        <v>-29.855754757134399</v>
      </c>
      <c r="H4509">
        <v>-0.73646508837380298</v>
      </c>
      <c r="I4509">
        <v>-12.7009439890802</v>
      </c>
      <c r="J4509">
        <v>-1.29115323183063</v>
      </c>
      <c r="K4509">
        <v>7.7699995537683</v>
      </c>
      <c r="L4509">
        <v>7.75509361105855</v>
      </c>
      <c r="M4509">
        <v>100</v>
      </c>
      <c r="O4509">
        <v>0</v>
      </c>
      <c r="P4509">
        <v>0</v>
      </c>
    </row>
    <row r="4510" spans="1:17" hidden="1" x14ac:dyDescent="0.3">
      <c r="A4510" t="s">
        <v>9249</v>
      </c>
      <c r="B4510" t="s">
        <v>9250</v>
      </c>
      <c r="C4510" t="str">
        <f>IFERROR(VLOOKUP(Table1[[#This Row],[Ticker]],[1]!Table2[[Symbol]:[Industry]],2,FALSE),"-")</f>
        <v>-</v>
      </c>
      <c r="E4510">
        <v>7.7299559999999996</v>
      </c>
      <c r="F4510">
        <v>21.56</v>
      </c>
      <c r="G4510">
        <v>13.2476219283767</v>
      </c>
      <c r="H4510">
        <v>-16.602584139836701</v>
      </c>
      <c r="I4510">
        <v>36.380165537349797</v>
      </c>
      <c r="J4510">
        <v>-3.2596255724838099</v>
      </c>
      <c r="K4510">
        <v>20.8681940823502</v>
      </c>
      <c r="L4510">
        <v>19.062736385168201</v>
      </c>
      <c r="M4510">
        <v>76.765632883137698</v>
      </c>
      <c r="N4510">
        <v>0.95562207670720201</v>
      </c>
      <c r="O4510">
        <v>34.508348794062996</v>
      </c>
      <c r="P4510">
        <v>81.328847771236298</v>
      </c>
      <c r="Q4510">
        <v>0.10889716250879</v>
      </c>
    </row>
    <row r="4511" spans="1:17" hidden="1" x14ac:dyDescent="0.3">
      <c r="A4511" t="s">
        <v>9251</v>
      </c>
      <c r="B4511" t="s">
        <v>9252</v>
      </c>
      <c r="C4511" t="str">
        <f>IFERROR(VLOOKUP(Table1[[#This Row],[Ticker]],[1]!Table2[[Symbol]:[Industry]],2,FALSE),"-")</f>
        <v>-</v>
      </c>
      <c r="D4511" t="s">
        <v>1389</v>
      </c>
      <c r="E4511">
        <v>7.7265252000000002</v>
      </c>
      <c r="F4511">
        <v>7.29</v>
      </c>
      <c r="G4511">
        <v>-34.561637110075502</v>
      </c>
      <c r="H4511">
        <v>1.9395912496543699</v>
      </c>
      <c r="I4511">
        <v>-23.472057820169599</v>
      </c>
      <c r="J4511">
        <v>-6.1214404380969496</v>
      </c>
      <c r="K4511">
        <v>7.3970904911576696</v>
      </c>
      <c r="L4511">
        <v>7.7063947434746503</v>
      </c>
      <c r="M4511">
        <v>30.054918915734699</v>
      </c>
      <c r="N4511">
        <v>0.77205882352941102</v>
      </c>
      <c r="O4511">
        <v>42.524005486968399</v>
      </c>
      <c r="P4511">
        <v>17.580645161290299</v>
      </c>
    </row>
    <row r="4512" spans="1:17" hidden="1" x14ac:dyDescent="0.3">
      <c r="A4512" t="s">
        <v>9253</v>
      </c>
      <c r="B4512" t="s">
        <v>9254</v>
      </c>
      <c r="C4512" t="str">
        <f>IFERROR(VLOOKUP(Table1[[#This Row],[Ticker]],[1]!Table2[[Symbol]:[Industry]],2,FALSE),"-")</f>
        <v>-</v>
      </c>
      <c r="D4512" t="s">
        <v>938</v>
      </c>
      <c r="E4512">
        <v>7.6884096</v>
      </c>
      <c r="F4512">
        <v>5.77</v>
      </c>
      <c r="G4512">
        <v>-39.558415164020097</v>
      </c>
      <c r="H4512">
        <v>6.6854099116261896</v>
      </c>
      <c r="I4512">
        <v>-28.712588821685799</v>
      </c>
      <c r="J4512">
        <v>-10.5320773242398</v>
      </c>
      <c r="K4512">
        <v>5.2896238461552603</v>
      </c>
      <c r="L4512">
        <v>5.6465527016139303</v>
      </c>
      <c r="M4512">
        <v>54.773758989163397</v>
      </c>
      <c r="N4512">
        <v>1.1043097995742499</v>
      </c>
      <c r="O4512">
        <v>57.7123050259965</v>
      </c>
      <c r="P4512">
        <v>45.340050377833698</v>
      </c>
      <c r="Q4512">
        <v>2.4378865223099001E-2</v>
      </c>
    </row>
    <row r="4513" spans="1:17" hidden="1" x14ac:dyDescent="0.3">
      <c r="A4513" t="s">
        <v>9255</v>
      </c>
      <c r="B4513" t="s">
        <v>9256</v>
      </c>
      <c r="C4513" t="str">
        <f>IFERROR(VLOOKUP(Table1[[#This Row],[Ticker]],[1]!Table2[[Symbol]:[Industry]],2,FALSE),"-")</f>
        <v>-</v>
      </c>
      <c r="D4513" t="s">
        <v>3108</v>
      </c>
      <c r="E4513">
        <v>7.6744750499999999</v>
      </c>
      <c r="F4513">
        <v>17.309999999999999</v>
      </c>
      <c r="G4513">
        <v>-21.668254757134399</v>
      </c>
      <c r="H4513">
        <v>-8.3571748033243498</v>
      </c>
      <c r="I4513">
        <v>18.934036999512799</v>
      </c>
      <c r="J4513">
        <v>12.625632994855099</v>
      </c>
      <c r="K4513">
        <v>15.804931740119599</v>
      </c>
      <c r="L4513">
        <v>15.5536529752171</v>
      </c>
      <c r="M4513">
        <v>69.074329566876102</v>
      </c>
      <c r="N4513">
        <v>3.0678200692041502</v>
      </c>
      <c r="O4513">
        <v>17.2732524552281</v>
      </c>
      <c r="P4513">
        <v>44.853556485355597</v>
      </c>
    </row>
    <row r="4514" spans="1:17" hidden="1" x14ac:dyDescent="0.3">
      <c r="A4514" t="s">
        <v>9257</v>
      </c>
      <c r="B4514" t="s">
        <v>9258</v>
      </c>
      <c r="C4514" t="str">
        <f>IFERROR(VLOOKUP(Table1[[#This Row],[Ticker]],[1]!Table2[[Symbol]:[Industry]],2,FALSE),"-")</f>
        <v>-</v>
      </c>
      <c r="D4514" t="s">
        <v>2583</v>
      </c>
      <c r="E4514">
        <v>7.6551002549999998</v>
      </c>
      <c r="F4514">
        <v>7.65</v>
      </c>
      <c r="G4514">
        <v>-10.6968762524615</v>
      </c>
      <c r="H4514">
        <v>14.338161777297801</v>
      </c>
      <c r="I4514">
        <v>-14.6240209121571</v>
      </c>
      <c r="J4514">
        <v>2.3378790262338698</v>
      </c>
      <c r="K4514">
        <v>7.0399895036955797</v>
      </c>
      <c r="L4514">
        <v>6.8351282811252503</v>
      </c>
      <c r="M4514">
        <v>61.4885445128699</v>
      </c>
      <c r="N4514">
        <v>1.2774490850356699</v>
      </c>
      <c r="O4514">
        <v>11.1111111111111</v>
      </c>
      <c r="P4514">
        <v>39.853747714808001</v>
      </c>
      <c r="Q4514">
        <v>-2.0045561616130001E-3</v>
      </c>
    </row>
    <row r="4515" spans="1:17" hidden="1" x14ac:dyDescent="0.3">
      <c r="A4515" t="s">
        <v>9259</v>
      </c>
      <c r="B4515" t="s">
        <v>9260</v>
      </c>
      <c r="C4515" t="str">
        <f>IFERROR(VLOOKUP(Table1[[#This Row],[Ticker]],[1]!Table2[[Symbol]:[Industry]],2,FALSE),"-")</f>
        <v>-</v>
      </c>
      <c r="D4515" t="s">
        <v>1616</v>
      </c>
      <c r="E4515">
        <v>7.6463999999999999</v>
      </c>
      <c r="F4515">
        <v>16</v>
      </c>
      <c r="G4515">
        <v>10.495122435848</v>
      </c>
      <c r="H4515">
        <v>-13.038269352999199</v>
      </c>
      <c r="I4515">
        <v>-40.887658531270503</v>
      </c>
      <c r="J4515">
        <v>1.9263499856725801</v>
      </c>
      <c r="K4515">
        <v>17.817010031509302</v>
      </c>
      <c r="L4515">
        <v>19.0340524322717</v>
      </c>
      <c r="M4515">
        <v>47.356524997164598</v>
      </c>
      <c r="N4515">
        <v>0.78472525606926502</v>
      </c>
      <c r="O4515">
        <v>82.0625</v>
      </c>
      <c r="P4515">
        <v>75.824175824175796</v>
      </c>
      <c r="Q4515">
        <v>0.112258207644474</v>
      </c>
    </row>
    <row r="4516" spans="1:17" hidden="1" x14ac:dyDescent="0.3">
      <c r="A4516" t="s">
        <v>9261</v>
      </c>
      <c r="B4516" t="s">
        <v>9262</v>
      </c>
      <c r="C4516" t="str">
        <f>IFERROR(VLOOKUP(Table1[[#This Row],[Ticker]],[1]!Table2[[Symbol]:[Industry]],2,FALSE),"-")</f>
        <v>-</v>
      </c>
      <c r="D4516" t="s">
        <v>72</v>
      </c>
      <c r="E4516">
        <v>7.5763800000000003</v>
      </c>
      <c r="F4516">
        <v>25.77</v>
      </c>
      <c r="G4516">
        <v>-24.886304655301402</v>
      </c>
      <c r="H4516">
        <v>-0.73646508837380298</v>
      </c>
      <c r="I4516">
        <v>-12.7009439890802</v>
      </c>
      <c r="J4516">
        <v>-1.29115323183063</v>
      </c>
      <c r="K4516">
        <v>25.769690076759801</v>
      </c>
      <c r="L4516">
        <v>25.560590366297799</v>
      </c>
      <c r="M4516">
        <v>100</v>
      </c>
      <c r="O4516">
        <v>0</v>
      </c>
      <c r="P4516">
        <v>4.9694501018329804</v>
      </c>
    </row>
    <row r="4517" spans="1:17" hidden="1" x14ac:dyDescent="0.3">
      <c r="A4517" t="s">
        <v>9263</v>
      </c>
      <c r="B4517" t="s">
        <v>9264</v>
      </c>
      <c r="C4517" t="str">
        <f>IFERROR(VLOOKUP(Table1[[#This Row],[Ticker]],[1]!Table2[[Symbol]:[Industry]],2,FALSE),"-")</f>
        <v>-</v>
      </c>
      <c r="D4517" t="s">
        <v>1616</v>
      </c>
      <c r="E4517">
        <v>7.5683999999999996</v>
      </c>
      <c r="F4517">
        <v>9.01</v>
      </c>
      <c r="G4517">
        <v>-80.861736268825496</v>
      </c>
      <c r="H4517">
        <v>-13.882004994477001</v>
      </c>
      <c r="I4517">
        <v>-41.5319076541671</v>
      </c>
      <c r="J4517">
        <v>-4.9369865651639602</v>
      </c>
      <c r="K4517">
        <v>9.8567359303910091</v>
      </c>
      <c r="L4517">
        <v>12.092405687231301</v>
      </c>
      <c r="M4517">
        <v>38.623526911071998</v>
      </c>
      <c r="N4517">
        <v>2.4773500220904898</v>
      </c>
      <c r="O4517">
        <v>141.287458379578</v>
      </c>
      <c r="P4517">
        <v>2.9714285714285502</v>
      </c>
      <c r="Q4517">
        <v>2.4390765855150001E-2</v>
      </c>
    </row>
    <row r="4518" spans="1:17" hidden="1" x14ac:dyDescent="0.3">
      <c r="A4518" t="s">
        <v>9265</v>
      </c>
      <c r="B4518" t="s">
        <v>9266</v>
      </c>
      <c r="C4518" t="str">
        <f>IFERROR(VLOOKUP(Table1[[#This Row],[Ticker]],[1]!Table2[[Symbol]:[Industry]],2,FALSE),"-")</f>
        <v>-</v>
      </c>
      <c r="D4518" t="s">
        <v>1374</v>
      </c>
      <c r="E4518">
        <v>7.5614979299999998</v>
      </c>
      <c r="F4518">
        <v>24.54</v>
      </c>
      <c r="G4518">
        <v>-27.605754757134399</v>
      </c>
      <c r="H4518">
        <v>-0.81383452744538198</v>
      </c>
      <c r="I4518">
        <v>-10.0231197212978</v>
      </c>
      <c r="J4518">
        <v>5.4002965822957396</v>
      </c>
      <c r="K4518">
        <v>25.790767779775098</v>
      </c>
      <c r="L4518">
        <v>24.825428562927101</v>
      </c>
      <c r="M4518">
        <v>41.576600566641702</v>
      </c>
      <c r="N4518">
        <v>0.43982609113401</v>
      </c>
      <c r="O4518">
        <v>30.073349633251802</v>
      </c>
      <c r="P4518">
        <v>51.015384615384598</v>
      </c>
      <c r="Q4518">
        <v>7.3698832131766007E-2</v>
      </c>
    </row>
    <row r="4519" spans="1:17" hidden="1" x14ac:dyDescent="0.3">
      <c r="A4519" t="s">
        <v>9267</v>
      </c>
      <c r="B4519" t="s">
        <v>3366</v>
      </c>
      <c r="C4519" t="str">
        <f>IFERROR(VLOOKUP(Table1[[#This Row],[Ticker]],[1]!Table2[[Symbol]:[Industry]],2,FALSE),"-")</f>
        <v>-</v>
      </c>
      <c r="D4519" t="s">
        <v>121</v>
      </c>
      <c r="E4519">
        <v>7.5608500000000003</v>
      </c>
      <c r="F4519">
        <v>6.49</v>
      </c>
      <c r="G4519">
        <v>-35.933902369290699</v>
      </c>
      <c r="H4519">
        <v>-12.4031317550404</v>
      </c>
      <c r="I4519">
        <v>-31.575943989080201</v>
      </c>
      <c r="J4519">
        <v>-5.6520554874697302</v>
      </c>
      <c r="K4519">
        <v>6.9318195949334704</v>
      </c>
      <c r="L4519">
        <v>7.2217443789291798</v>
      </c>
      <c r="M4519">
        <v>49.922295518199299</v>
      </c>
      <c r="N4519">
        <v>0.76484530948225904</v>
      </c>
      <c r="O4519">
        <v>42.835130970724101</v>
      </c>
      <c r="P4519">
        <v>9.6283783783783701</v>
      </c>
      <c r="Q4519">
        <v>0.10037827279857101</v>
      </c>
    </row>
    <row r="4520" spans="1:17" hidden="1" x14ac:dyDescent="0.3">
      <c r="A4520" t="s">
        <v>9268</v>
      </c>
      <c r="B4520" t="s">
        <v>9269</v>
      </c>
      <c r="C4520" t="str">
        <f>IFERROR(VLOOKUP(Table1[[#This Row],[Ticker]],[1]!Table2[[Symbol]:[Industry]],2,FALSE),"-")</f>
        <v>-</v>
      </c>
      <c r="D4520" t="s">
        <v>632</v>
      </c>
      <c r="E4520">
        <v>7.5018960000000003</v>
      </c>
      <c r="F4520">
        <v>12.15</v>
      </c>
      <c r="G4520">
        <v>-9.9149847670060804</v>
      </c>
      <c r="H4520">
        <v>-5.3142077876634604</v>
      </c>
      <c r="I4520">
        <v>-34.364386929118901</v>
      </c>
      <c r="J4520">
        <v>-13.427781138807299</v>
      </c>
      <c r="K4520">
        <v>12.8666111068563</v>
      </c>
      <c r="L4520">
        <v>12.7958892100533</v>
      </c>
      <c r="M4520">
        <v>26.935907842066499</v>
      </c>
      <c r="N4520">
        <v>1.0375638667484099</v>
      </c>
      <c r="O4520">
        <v>56.790123456790099</v>
      </c>
      <c r="P4520">
        <v>26.1682242990654</v>
      </c>
      <c r="Q4520">
        <v>5.2879079493948003E-2</v>
      </c>
    </row>
    <row r="4521" spans="1:17" hidden="1" x14ac:dyDescent="0.3">
      <c r="A4521" t="s">
        <v>9270</v>
      </c>
      <c r="B4521" t="s">
        <v>9271</v>
      </c>
      <c r="C4521" t="str">
        <f>IFERROR(VLOOKUP(Table1[[#This Row],[Ticker]],[1]!Table2[[Symbol]:[Industry]],2,FALSE),"-")</f>
        <v>-</v>
      </c>
      <c r="D4521" t="s">
        <v>632</v>
      </c>
      <c r="E4521">
        <v>7.4900897999999998</v>
      </c>
      <c r="F4521">
        <v>24.21</v>
      </c>
      <c r="G4521">
        <v>62.287102385722697</v>
      </c>
      <c r="H4521">
        <v>-0.73646508837380298</v>
      </c>
      <c r="I4521">
        <v>8.7132987391042693</v>
      </c>
      <c r="J4521">
        <v>-1.29115323183063</v>
      </c>
      <c r="K4521">
        <v>22.595193881706699</v>
      </c>
      <c r="M4521">
        <v>99.997122905156402</v>
      </c>
      <c r="N4521">
        <v>0</v>
      </c>
      <c r="O4521">
        <v>0</v>
      </c>
      <c r="P4521">
        <v>101.75</v>
      </c>
    </row>
    <row r="4522" spans="1:17" hidden="1" x14ac:dyDescent="0.3">
      <c r="A4522" t="s">
        <v>9272</v>
      </c>
      <c r="B4522" t="s">
        <v>9273</v>
      </c>
      <c r="C4522" t="str">
        <f>IFERROR(VLOOKUP(Table1[[#This Row],[Ticker]],[1]!Table2[[Symbol]:[Industry]],2,FALSE),"-")</f>
        <v>-</v>
      </c>
      <c r="D4522" t="s">
        <v>51</v>
      </c>
      <c r="E4522">
        <v>7.4810499999999998</v>
      </c>
      <c r="F4522">
        <v>3.14</v>
      </c>
      <c r="G4522">
        <v>-25.5368178800579</v>
      </c>
      <c r="H4522">
        <v>-24.280154408762101</v>
      </c>
      <c r="I4522">
        <v>-52.083183371319599</v>
      </c>
      <c r="J4522">
        <v>-7.5411532318306298</v>
      </c>
      <c r="K4522">
        <v>3.81681959060331</v>
      </c>
      <c r="L4522">
        <v>3.9162293489439399</v>
      </c>
      <c r="M4522">
        <v>31.295900102323401</v>
      </c>
      <c r="N4522">
        <v>1.9225785462200899</v>
      </c>
      <c r="O4522">
        <v>91.401273885350307</v>
      </c>
      <c r="P4522">
        <v>33.6170212765957</v>
      </c>
      <c r="Q4522">
        <v>-8.9916326038940002E-3</v>
      </c>
    </row>
    <row r="4523" spans="1:17" hidden="1" x14ac:dyDescent="0.3">
      <c r="A4523" t="s">
        <v>9274</v>
      </c>
      <c r="B4523" t="s">
        <v>9275</v>
      </c>
      <c r="C4523" t="str">
        <f>IFERROR(VLOOKUP(Table1[[#This Row],[Ticker]],[1]!Table2[[Symbol]:[Industry]],2,FALSE),"-")</f>
        <v>-</v>
      </c>
      <c r="D4523" t="s">
        <v>514</v>
      </c>
      <c r="E4523">
        <v>7.4687949619999996</v>
      </c>
      <c r="F4523">
        <v>4.66</v>
      </c>
      <c r="G4523">
        <v>-51.536427026041899</v>
      </c>
      <c r="H4523">
        <v>0.567882737713164</v>
      </c>
      <c r="I4523">
        <v>-45.650584276849997</v>
      </c>
      <c r="J4523">
        <v>3.1931517009047901</v>
      </c>
      <c r="K4523">
        <v>6.1606576249207698</v>
      </c>
      <c r="L4523">
        <v>12.9770448698377</v>
      </c>
      <c r="M4523">
        <v>79.238138167898299</v>
      </c>
      <c r="N4523">
        <v>0.278996851147498</v>
      </c>
      <c r="O4523">
        <v>75.965665236051393</v>
      </c>
      <c r="P4523">
        <v>10.4265402843602</v>
      </c>
      <c r="Q4523">
        <v>-0.20821738151848501</v>
      </c>
    </row>
    <row r="4524" spans="1:17" hidden="1" x14ac:dyDescent="0.3">
      <c r="A4524" t="s">
        <v>9276</v>
      </c>
      <c r="B4524" t="s">
        <v>9277</v>
      </c>
      <c r="C4524" t="str">
        <f>IFERROR(VLOOKUP(Table1[[#This Row],[Ticker]],[1]!Table2[[Symbol]:[Industry]],2,FALSE),"-")</f>
        <v>-</v>
      </c>
      <c r="D4524" t="s">
        <v>46</v>
      </c>
      <c r="E4524">
        <v>7.4643338000000004</v>
      </c>
      <c r="F4524">
        <v>10.43</v>
      </c>
      <c r="G4524">
        <v>4.7248904041559099</v>
      </c>
      <c r="H4524">
        <v>5.8008178534035197</v>
      </c>
      <c r="I4524">
        <v>-21.768075636856999</v>
      </c>
      <c r="J4524">
        <v>4.7047817275189496</v>
      </c>
      <c r="K4524">
        <v>9.4710666395305108</v>
      </c>
      <c r="L4524">
        <v>9.2537319784510093</v>
      </c>
      <c r="M4524">
        <v>83.614466375817202</v>
      </c>
      <c r="N4524">
        <v>0.79559587882515703</v>
      </c>
      <c r="O4524">
        <v>40.939597315436203</v>
      </c>
      <c r="P4524">
        <v>68.7702265372168</v>
      </c>
      <c r="Q4524">
        <v>3.9615562976136998E-2</v>
      </c>
    </row>
    <row r="4525" spans="1:17" hidden="1" x14ac:dyDescent="0.3">
      <c r="A4525" t="s">
        <v>9278</v>
      </c>
      <c r="B4525" t="s">
        <v>9279</v>
      </c>
      <c r="C4525" t="str">
        <f>IFERROR(VLOOKUP(Table1[[#This Row],[Ticker]],[1]!Table2[[Symbol]:[Industry]],2,FALSE),"-")</f>
        <v>-</v>
      </c>
      <c r="D4525" t="s">
        <v>54</v>
      </c>
      <c r="E4525">
        <v>7.4577342399999997</v>
      </c>
      <c r="F4525">
        <v>6.88</v>
      </c>
      <c r="G4525">
        <v>7.7442452428655901</v>
      </c>
      <c r="H4525">
        <v>-15.164325784891201</v>
      </c>
      <c r="I4525">
        <v>-44.917692757553098</v>
      </c>
      <c r="J4525">
        <v>-3.28545522613262</v>
      </c>
      <c r="K4525">
        <v>7.9934647058741701</v>
      </c>
      <c r="L4525">
        <v>8.28816689894348</v>
      </c>
      <c r="M4525">
        <v>16.670208533220499</v>
      </c>
      <c r="N4525">
        <v>2.3268496565499199</v>
      </c>
      <c r="O4525">
        <v>53.343023255813897</v>
      </c>
      <c r="P4525">
        <v>56.363636363636303</v>
      </c>
      <c r="Q4525">
        <v>2.1692001829338999E-2</v>
      </c>
    </row>
    <row r="4526" spans="1:17" hidden="1" x14ac:dyDescent="0.3">
      <c r="A4526" t="s">
        <v>9280</v>
      </c>
      <c r="B4526" t="s">
        <v>9281</v>
      </c>
      <c r="C4526" t="str">
        <f>IFERROR(VLOOKUP(Table1[[#This Row],[Ticker]],[1]!Table2[[Symbol]:[Industry]],2,FALSE),"-")</f>
        <v>-</v>
      </c>
      <c r="D4526" t="s">
        <v>632</v>
      </c>
      <c r="E4526">
        <v>7.4344059229999999</v>
      </c>
      <c r="F4526">
        <v>14.99</v>
      </c>
      <c r="G4526">
        <v>-21.6247078257264</v>
      </c>
      <c r="H4526">
        <v>4.3648626544633604</v>
      </c>
      <c r="I4526">
        <v>-14.405862021867099</v>
      </c>
      <c r="J4526">
        <v>-2.6034891898358898</v>
      </c>
      <c r="K4526">
        <v>14.3981552539815</v>
      </c>
      <c r="L4526">
        <v>14.675592248655899</v>
      </c>
      <c r="M4526">
        <v>52.321293620576</v>
      </c>
      <c r="N4526">
        <v>0.69705603038936303</v>
      </c>
      <c r="O4526">
        <v>25.4169446297531</v>
      </c>
      <c r="P4526">
        <v>28.119658119658101</v>
      </c>
      <c r="Q4526">
        <v>9.7144042764419999E-2</v>
      </c>
    </row>
    <row r="4527" spans="1:17" hidden="1" x14ac:dyDescent="0.3">
      <c r="A4527" t="s">
        <v>9282</v>
      </c>
      <c r="B4527" t="s">
        <v>9283</v>
      </c>
      <c r="C4527" t="str">
        <f>IFERROR(VLOOKUP(Table1[[#This Row],[Ticker]],[1]!Table2[[Symbol]:[Industry]],2,FALSE),"-")</f>
        <v>-</v>
      </c>
      <c r="D4527" t="s">
        <v>1389</v>
      </c>
      <c r="E4527">
        <v>7.4257759999999999</v>
      </c>
      <c r="F4527">
        <v>190.6</v>
      </c>
      <c r="G4527">
        <v>1.59252110493455</v>
      </c>
      <c r="H4527">
        <v>-0.97200552281505703</v>
      </c>
      <c r="I4527">
        <v>30.2311894942343</v>
      </c>
      <c r="J4527">
        <v>-1.29115323183063</v>
      </c>
      <c r="K4527">
        <v>179.986700020169</v>
      </c>
      <c r="L4527">
        <v>152.18406950564099</v>
      </c>
      <c r="M4527">
        <v>31.826066720630799</v>
      </c>
      <c r="N4527">
        <v>0</v>
      </c>
      <c r="O4527">
        <v>5.5089192025183698</v>
      </c>
      <c r="P4527">
        <v>69.875222816399202</v>
      </c>
    </row>
    <row r="4528" spans="1:17" hidden="1" x14ac:dyDescent="0.3">
      <c r="A4528" t="s">
        <v>9284</v>
      </c>
      <c r="B4528" t="s">
        <v>9285</v>
      </c>
      <c r="C4528" t="str">
        <f>IFERROR(VLOOKUP(Table1[[#This Row],[Ticker]],[1]!Table2[[Symbol]:[Industry]],2,FALSE),"-")</f>
        <v>-</v>
      </c>
      <c r="D4528" t="s">
        <v>669</v>
      </c>
      <c r="E4528">
        <v>7.3903472199999998</v>
      </c>
      <c r="F4528">
        <v>2462.3000000000002</v>
      </c>
      <c r="G4528">
        <v>95.815586091550401</v>
      </c>
      <c r="H4528">
        <v>33.270220816937702</v>
      </c>
      <c r="I4528">
        <v>31.364819694622099</v>
      </c>
      <c r="J4528">
        <v>20.529625988948499</v>
      </c>
      <c r="K4528">
        <v>1893.66309831276</v>
      </c>
      <c r="L4528">
        <v>1733.64878352798</v>
      </c>
      <c r="M4528">
        <v>85.547164979329196</v>
      </c>
      <c r="N4528">
        <v>2.4471625344352601</v>
      </c>
      <c r="O4528">
        <v>0</v>
      </c>
      <c r="P4528">
        <v>184.33025404156999</v>
      </c>
      <c r="Q4528">
        <v>8.8517201063324003E-2</v>
      </c>
    </row>
    <row r="4529" spans="1:17" hidden="1" x14ac:dyDescent="0.3">
      <c r="A4529" t="s">
        <v>9286</v>
      </c>
      <c r="B4529" t="s">
        <v>9287</v>
      </c>
      <c r="C4529" t="str">
        <f>IFERROR(VLOOKUP(Table1[[#This Row],[Ticker]],[1]!Table2[[Symbol]:[Industry]],2,FALSE),"-")</f>
        <v>-</v>
      </c>
      <c r="D4529" t="s">
        <v>412</v>
      </c>
      <c r="E4529">
        <v>7.3833504000000003</v>
      </c>
      <c r="F4529">
        <v>10.18</v>
      </c>
      <c r="G4529">
        <v>-32.718350176981701</v>
      </c>
      <c r="H4529">
        <v>-43.186760628405999</v>
      </c>
      <c r="I4529">
        <v>-59.9548299994429</v>
      </c>
      <c r="J4529">
        <v>-19.722227108449001</v>
      </c>
      <c r="K4529">
        <v>16.426894287795001</v>
      </c>
      <c r="L4529">
        <v>15.2127440801726</v>
      </c>
      <c r="M4529">
        <v>5.3818412598858001E-2</v>
      </c>
      <c r="N4529">
        <v>2.8848145182812899</v>
      </c>
      <c r="O4529">
        <v>110.41257367387</v>
      </c>
      <c r="P4529">
        <v>13.1111111111111</v>
      </c>
      <c r="Q4529">
        <v>9.0357612543739002E-2</v>
      </c>
    </row>
    <row r="4530" spans="1:17" hidden="1" x14ac:dyDescent="0.3">
      <c r="A4530" t="s">
        <v>9288</v>
      </c>
      <c r="B4530" t="s">
        <v>9289</v>
      </c>
      <c r="C4530" t="str">
        <f>IFERROR(VLOOKUP(Table1[[#This Row],[Ticker]],[1]!Table2[[Symbol]:[Industry]],2,FALSE),"-")</f>
        <v>-</v>
      </c>
      <c r="D4530" t="s">
        <v>54</v>
      </c>
      <c r="E4530">
        <v>7.3773365000000002</v>
      </c>
      <c r="F4530">
        <v>6.7</v>
      </c>
      <c r="G4530">
        <v>22.4169725155928</v>
      </c>
      <c r="H4530">
        <v>21.549249197340401</v>
      </c>
      <c r="I4530">
        <v>4.6370595135466903</v>
      </c>
      <c r="J4530">
        <v>-10.4849297523398</v>
      </c>
      <c r="K4530">
        <v>6.3659536786102802</v>
      </c>
      <c r="L4530">
        <v>5.75908250862134</v>
      </c>
      <c r="M4530">
        <v>50.165521103492999</v>
      </c>
      <c r="N4530">
        <v>0.67824099624849898</v>
      </c>
      <c r="O4530">
        <v>19.402985074626798</v>
      </c>
      <c r="P4530">
        <v>74.025974025973994</v>
      </c>
      <c r="Q4530">
        <v>0.102472388733271</v>
      </c>
    </row>
    <row r="4531" spans="1:17" hidden="1" x14ac:dyDescent="0.3">
      <c r="A4531" t="s">
        <v>9290</v>
      </c>
      <c r="B4531" t="s">
        <v>9291</v>
      </c>
      <c r="C4531" t="str">
        <f>IFERROR(VLOOKUP(Table1[[#This Row],[Ticker]],[1]!Table2[[Symbol]:[Industry]],2,FALSE),"-")</f>
        <v>-</v>
      </c>
      <c r="D4531" t="s">
        <v>72</v>
      </c>
      <c r="E4531">
        <v>7.3642480539999999</v>
      </c>
      <c r="F4531">
        <v>22.27</v>
      </c>
      <c r="G4531">
        <v>-53.142010354791999</v>
      </c>
      <c r="H4531">
        <v>3.5390693534314099</v>
      </c>
      <c r="I4531">
        <v>-44.804602525665601</v>
      </c>
      <c r="J4531">
        <v>-5.3977499989778597</v>
      </c>
      <c r="K4531">
        <v>22.480939361011099</v>
      </c>
      <c r="L4531">
        <v>25.8544964794546</v>
      </c>
      <c r="M4531">
        <v>55.1683828526753</v>
      </c>
      <c r="N4531">
        <v>0.763524486810914</v>
      </c>
      <c r="O4531">
        <v>57.117198024247799</v>
      </c>
      <c r="P4531">
        <v>22.027397260273901</v>
      </c>
      <c r="Q4531">
        <v>-7.5020341767899996E-4</v>
      </c>
    </row>
    <row r="4532" spans="1:17" hidden="1" x14ac:dyDescent="0.3">
      <c r="A4532" t="s">
        <v>9292</v>
      </c>
      <c r="B4532" t="s">
        <v>9293</v>
      </c>
      <c r="C4532" t="str">
        <f>IFERROR(VLOOKUP(Table1[[#This Row],[Ticker]],[1]!Table2[[Symbol]:[Industry]],2,FALSE),"-")</f>
        <v>-</v>
      </c>
      <c r="D4532" t="s">
        <v>226</v>
      </c>
      <c r="E4532">
        <v>7.3570684319999904</v>
      </c>
      <c r="F4532">
        <v>11.97</v>
      </c>
      <c r="G4532">
        <v>178.64939988204</v>
      </c>
      <c r="H4532">
        <v>-2.1019269357633599</v>
      </c>
      <c r="I4532">
        <v>76.697790188134903</v>
      </c>
      <c r="J4532">
        <v>3.6661117254343201</v>
      </c>
      <c r="K4532">
        <v>12.3999975240861</v>
      </c>
      <c r="L4532">
        <v>10.5833624573759</v>
      </c>
      <c r="M4532">
        <v>51.785774342025199</v>
      </c>
      <c r="N4532">
        <v>1.86605859943201</v>
      </c>
      <c r="O4532">
        <v>54.218880534669999</v>
      </c>
      <c r="P4532">
        <v>221.77419354838699</v>
      </c>
      <c r="Q4532">
        <v>0.12675602591486601</v>
      </c>
    </row>
    <row r="4533" spans="1:17" hidden="1" x14ac:dyDescent="0.3">
      <c r="A4533" t="s">
        <v>9294</v>
      </c>
      <c r="B4533" t="s">
        <v>9295</v>
      </c>
      <c r="C4533" t="str">
        <f>IFERROR(VLOOKUP(Table1[[#This Row],[Ticker]],[1]!Table2[[Symbol]:[Industry]],2,FALSE),"-")</f>
        <v>-</v>
      </c>
      <c r="D4533" t="s">
        <v>72</v>
      </c>
      <c r="E4533">
        <v>7.3371532319999897</v>
      </c>
      <c r="F4533">
        <v>1.08</v>
      </c>
      <c r="G4533">
        <v>20.144245242865601</v>
      </c>
      <c r="H4533">
        <v>2.2338319413291599</v>
      </c>
      <c r="I4533">
        <v>-12.7009439890802</v>
      </c>
      <c r="J4533">
        <v>-2.2435341842115899</v>
      </c>
      <c r="K4533">
        <v>1.0508008319147499</v>
      </c>
      <c r="L4533">
        <v>0.99842683000513699</v>
      </c>
      <c r="M4533">
        <v>59.730618550611801</v>
      </c>
      <c r="N4533">
        <v>1.2361050462012499</v>
      </c>
      <c r="O4533">
        <v>13.8888888888888</v>
      </c>
      <c r="P4533">
        <v>71.428571428571402</v>
      </c>
      <c r="Q4533">
        <v>-5.4154681338013003E-2</v>
      </c>
    </row>
    <row r="4534" spans="1:17" hidden="1" x14ac:dyDescent="0.3">
      <c r="A4534" t="s">
        <v>9296</v>
      </c>
      <c r="B4534" t="s">
        <v>9297</v>
      </c>
      <c r="C4534" t="str">
        <f>IFERROR(VLOOKUP(Table1[[#This Row],[Ticker]],[1]!Table2[[Symbol]:[Industry]],2,FALSE),"-")</f>
        <v>-</v>
      </c>
      <c r="D4534" t="s">
        <v>385</v>
      </c>
      <c r="E4534">
        <v>7.3361472959999903</v>
      </c>
      <c r="F4534">
        <v>12.64</v>
      </c>
      <c r="G4534">
        <v>91.898631207777797</v>
      </c>
      <c r="H4534">
        <v>-34.327198679107397</v>
      </c>
      <c r="I4534">
        <v>22.486221786320801</v>
      </c>
      <c r="J4534">
        <v>8.6631846677127395</v>
      </c>
      <c r="K4534">
        <v>15.0141391726173</v>
      </c>
      <c r="L4534">
        <v>12.350463221781199</v>
      </c>
      <c r="M4534">
        <v>46.5036885441436</v>
      </c>
      <c r="N4534">
        <v>1.2316722085165701</v>
      </c>
      <c r="O4534">
        <v>89.794303797468302</v>
      </c>
      <c r="P4534">
        <v>124.91103202846899</v>
      </c>
      <c r="Q4534">
        <v>0.10776948237388501</v>
      </c>
    </row>
    <row r="4535" spans="1:17" hidden="1" x14ac:dyDescent="0.3">
      <c r="A4535" t="s">
        <v>9298</v>
      </c>
      <c r="B4535" t="s">
        <v>9299</v>
      </c>
      <c r="C4535" t="str">
        <f>IFERROR(VLOOKUP(Table1[[#This Row],[Ticker]],[1]!Table2[[Symbol]:[Industry]],2,FALSE),"-")</f>
        <v>-</v>
      </c>
      <c r="D4535" t="s">
        <v>632</v>
      </c>
      <c r="E4535">
        <v>7.28</v>
      </c>
      <c r="F4535">
        <v>32.5</v>
      </c>
      <c r="G4535">
        <v>-25.855754757134399</v>
      </c>
      <c r="H4535">
        <v>-17.7988615544146</v>
      </c>
      <c r="I4535">
        <v>6.2159971012966002</v>
      </c>
      <c r="J4535">
        <v>-8.8603840010613997</v>
      </c>
      <c r="K4535">
        <v>36.288047933506597</v>
      </c>
      <c r="L4535">
        <v>37.308141047865597</v>
      </c>
      <c r="M4535">
        <v>48.629782629467897</v>
      </c>
      <c r="N4535">
        <v>0.28624181993039299</v>
      </c>
      <c r="O4535">
        <v>82.215384615384593</v>
      </c>
      <c r="P4535">
        <v>29.7405189620758</v>
      </c>
    </row>
    <row r="4536" spans="1:17" hidden="1" x14ac:dyDescent="0.3">
      <c r="A4536" t="s">
        <v>9300</v>
      </c>
      <c r="B4536" t="s">
        <v>9301</v>
      </c>
      <c r="C4536" t="str">
        <f>IFERROR(VLOOKUP(Table1[[#This Row],[Ticker]],[1]!Table2[[Symbol]:[Industry]],2,FALSE),"-")</f>
        <v>-</v>
      </c>
      <c r="D4536" t="s">
        <v>1616</v>
      </c>
      <c r="E4536">
        <v>7.2660093000000003</v>
      </c>
      <c r="F4536">
        <v>22.11</v>
      </c>
      <c r="G4536">
        <v>1.36086245354806</v>
      </c>
      <c r="H4536">
        <v>-16.2599307923449</v>
      </c>
      <c r="I4536">
        <v>8.6492206651458492</v>
      </c>
      <c r="J4536">
        <v>-4.6856486446746803</v>
      </c>
      <c r="K4536">
        <v>22.144246819625401</v>
      </c>
      <c r="L4536">
        <v>18.799153112536398</v>
      </c>
      <c r="M4536">
        <v>52.086302480960697</v>
      </c>
      <c r="N4536">
        <v>0.31038850338117202</v>
      </c>
      <c r="O4536">
        <v>53.731343283582099</v>
      </c>
      <c r="P4536">
        <v>74.782608695652101</v>
      </c>
      <c r="Q4536">
        <v>8.6020711318015003E-2</v>
      </c>
    </row>
    <row r="4537" spans="1:17" hidden="1" x14ac:dyDescent="0.3">
      <c r="A4537" t="s">
        <v>9302</v>
      </c>
      <c r="B4537" t="s">
        <v>9303</v>
      </c>
      <c r="C4537" t="str">
        <f>IFERROR(VLOOKUP(Table1[[#This Row],[Ticker]],[1]!Table2[[Symbol]:[Industry]],2,FALSE),"-")</f>
        <v>-</v>
      </c>
      <c r="D4537" t="s">
        <v>4284</v>
      </c>
      <c r="E4537">
        <v>7.2333848599999904</v>
      </c>
      <c r="F4537">
        <v>6.95</v>
      </c>
      <c r="G4537">
        <v>-14.022421423800999</v>
      </c>
      <c r="H4537">
        <v>18.881590467181699</v>
      </c>
      <c r="I4537">
        <v>-31.6986129867492</v>
      </c>
      <c r="J4537">
        <v>9.3027472497102792</v>
      </c>
      <c r="K4537">
        <v>5.8466857697671504</v>
      </c>
      <c r="L4537">
        <v>6.3205573038174903</v>
      </c>
      <c r="M4537">
        <v>84.565645261125894</v>
      </c>
      <c r="N4537">
        <v>1.8256013255707699</v>
      </c>
      <c r="O4537">
        <v>55.1079136690647</v>
      </c>
      <c r="P4537">
        <v>43.298969072164901</v>
      </c>
      <c r="Q4537">
        <v>1.5249879763819E-2</v>
      </c>
    </row>
    <row r="4538" spans="1:17" hidden="1" x14ac:dyDescent="0.3">
      <c r="A4538" t="s">
        <v>9304</v>
      </c>
      <c r="B4538" t="s">
        <v>9305</v>
      </c>
      <c r="C4538" t="str">
        <f>IFERROR(VLOOKUP(Table1[[#This Row],[Ticker]],[1]!Table2[[Symbol]:[Industry]],2,FALSE),"-")</f>
        <v>-</v>
      </c>
      <c r="D4538" t="s">
        <v>4604</v>
      </c>
      <c r="E4538">
        <v>7.2326449999999998</v>
      </c>
      <c r="F4538">
        <v>11.14</v>
      </c>
      <c r="G4538">
        <v>1.9785647694928199</v>
      </c>
      <c r="H4538">
        <v>-0.73646508837380298</v>
      </c>
      <c r="I4538">
        <v>5.6837531416317297</v>
      </c>
      <c r="J4538">
        <v>-1.29115323183063</v>
      </c>
      <c r="K4538">
        <v>10.4971618302895</v>
      </c>
      <c r="L4538">
        <v>9.7934624445294602</v>
      </c>
      <c r="M4538">
        <v>74.015420579939899</v>
      </c>
      <c r="N4538">
        <v>0</v>
      </c>
      <c r="O4538">
        <v>22.621184919209998</v>
      </c>
      <c r="P4538">
        <v>64.792899408284001</v>
      </c>
    </row>
    <row r="4539" spans="1:17" hidden="1" x14ac:dyDescent="0.3">
      <c r="A4539" t="s">
        <v>9306</v>
      </c>
      <c r="B4539" t="s">
        <v>9307</v>
      </c>
      <c r="C4539" t="str">
        <f>IFERROR(VLOOKUP(Table1[[#This Row],[Ticker]],[1]!Table2[[Symbol]:[Industry]],2,FALSE),"-")</f>
        <v>-</v>
      </c>
      <c r="D4539" t="s">
        <v>359</v>
      </c>
      <c r="E4539">
        <v>7.2072000000000003</v>
      </c>
      <c r="F4539">
        <v>18.2</v>
      </c>
      <c r="G4539">
        <v>84.010285195861996</v>
      </c>
      <c r="H4539">
        <v>16.607184170168999</v>
      </c>
      <c r="I4539">
        <v>-15.0090491957362</v>
      </c>
      <c r="J4539">
        <v>10.7088467681693</v>
      </c>
      <c r="K4539">
        <v>16.305366130089102</v>
      </c>
      <c r="L4539">
        <v>15.305102950369999</v>
      </c>
      <c r="M4539">
        <v>70.908226874456005</v>
      </c>
      <c r="N4539">
        <v>0.73101487177890501</v>
      </c>
      <c r="O4539">
        <v>22.362637362637301</v>
      </c>
      <c r="P4539">
        <v>118.487394957983</v>
      </c>
      <c r="Q4539">
        <v>9.6915128147547006E-2</v>
      </c>
    </row>
    <row r="4540" spans="1:17" hidden="1" x14ac:dyDescent="0.3">
      <c r="A4540" t="s">
        <v>9308</v>
      </c>
      <c r="B4540" t="s">
        <v>9309</v>
      </c>
      <c r="C4540" t="str">
        <f>IFERROR(VLOOKUP(Table1[[#This Row],[Ticker]],[1]!Table2[[Symbol]:[Industry]],2,FALSE),"-")</f>
        <v>-</v>
      </c>
      <c r="D4540" t="s">
        <v>1479</v>
      </c>
      <c r="E4540">
        <v>7.20038</v>
      </c>
      <c r="F4540">
        <v>23</v>
      </c>
      <c r="G4540">
        <v>-28.978561774678202</v>
      </c>
      <c r="H4540">
        <v>-0.73646508837380298</v>
      </c>
      <c r="I4540">
        <v>-8.4398379147375593</v>
      </c>
      <c r="J4540">
        <v>-1.29115323183063</v>
      </c>
      <c r="K4540">
        <v>22.931918605663299</v>
      </c>
      <c r="L4540">
        <v>22.560688648534299</v>
      </c>
      <c r="M4540">
        <v>93.779490490814496</v>
      </c>
      <c r="N4540">
        <v>8.6343787217149595E-2</v>
      </c>
      <c r="O4540">
        <v>1.1304347826087</v>
      </c>
      <c r="P4540">
        <v>6.3337956541840104</v>
      </c>
    </row>
    <row r="4541" spans="1:17" hidden="1" x14ac:dyDescent="0.3">
      <c r="A4541" t="s">
        <v>9310</v>
      </c>
      <c r="B4541" t="s">
        <v>9311</v>
      </c>
      <c r="C4541" t="str">
        <f>IFERROR(VLOOKUP(Table1[[#This Row],[Ticker]],[1]!Table2[[Symbol]:[Industry]],2,FALSE),"-")</f>
        <v>-</v>
      </c>
      <c r="D4541" t="s">
        <v>632</v>
      </c>
      <c r="E4541">
        <v>7.1443797780000002</v>
      </c>
      <c r="F4541">
        <v>34.17</v>
      </c>
      <c r="G4541">
        <v>-16.069540970920599</v>
      </c>
      <c r="H4541">
        <v>-1.54688476999462</v>
      </c>
      <c r="I4541">
        <v>-27.061846244719298</v>
      </c>
      <c r="J4541">
        <v>2.6203082599826</v>
      </c>
      <c r="K4541">
        <v>33.822514282896798</v>
      </c>
      <c r="L4541">
        <v>31.569821414642401</v>
      </c>
      <c r="M4541">
        <v>61.4196501474066</v>
      </c>
      <c r="N4541">
        <v>0.10090918989547</v>
      </c>
      <c r="O4541">
        <v>31.4018144571261</v>
      </c>
      <c r="P4541">
        <v>53.228699551569498</v>
      </c>
    </row>
    <row r="4542" spans="1:17" hidden="1" x14ac:dyDescent="0.3">
      <c r="A4542" t="s">
        <v>9312</v>
      </c>
      <c r="B4542" t="s">
        <v>9313</v>
      </c>
      <c r="C4542" t="str">
        <f>IFERROR(VLOOKUP(Table1[[#This Row],[Ticker]],[1]!Table2[[Symbol]:[Industry]],2,FALSE),"-")</f>
        <v>-</v>
      </c>
      <c r="D4542" t="s">
        <v>1906</v>
      </c>
      <c r="E4542">
        <v>7.1420435309999997</v>
      </c>
      <c r="F4542">
        <v>2.17</v>
      </c>
      <c r="G4542">
        <v>111.255356353976</v>
      </c>
      <c r="H4542">
        <v>63.657474305565501</v>
      </c>
      <c r="I4542">
        <v>75.994708184832703</v>
      </c>
      <c r="J4542">
        <v>13.523661582984101</v>
      </c>
      <c r="K4542">
        <v>1.53442308948078</v>
      </c>
      <c r="L4542">
        <v>1.2160513048121599</v>
      </c>
      <c r="M4542">
        <v>92.778807111917203</v>
      </c>
      <c r="N4542">
        <v>0.65266622090620796</v>
      </c>
      <c r="O4542">
        <v>0</v>
      </c>
      <c r="P4542">
        <v>171.25</v>
      </c>
      <c r="Q4542">
        <v>9.0263474725572002E-2</v>
      </c>
    </row>
    <row r="4543" spans="1:17" hidden="1" x14ac:dyDescent="0.3">
      <c r="A4543" t="s">
        <v>9314</v>
      </c>
      <c r="B4543" t="s">
        <v>9315</v>
      </c>
      <c r="C4543" t="str">
        <f>IFERROR(VLOOKUP(Table1[[#This Row],[Ticker]],[1]!Table2[[Symbol]:[Industry]],2,FALSE),"-")</f>
        <v>-</v>
      </c>
      <c r="D4543" t="s">
        <v>4631</v>
      </c>
      <c r="E4543">
        <v>7.14</v>
      </c>
      <c r="F4543">
        <v>5.95</v>
      </c>
      <c r="G4543">
        <v>5.37151797013831</v>
      </c>
      <c r="H4543">
        <v>-4.6020113068611996</v>
      </c>
      <c r="I4543">
        <v>-19.586702987515299</v>
      </c>
      <c r="J4543">
        <v>-2.5001342335577501</v>
      </c>
      <c r="K4543">
        <v>6.1561696708654701</v>
      </c>
      <c r="L4543">
        <v>6.0729254759430402</v>
      </c>
      <c r="M4543">
        <v>54.2025373070136</v>
      </c>
      <c r="N4543">
        <v>0.27513877970950001</v>
      </c>
      <c r="O4543">
        <v>34.789915966386502</v>
      </c>
      <c r="P4543">
        <v>56.578947368420998</v>
      </c>
      <c r="Q4543">
        <v>1.4938612210324E-2</v>
      </c>
    </row>
    <row r="4544" spans="1:17" hidden="1" x14ac:dyDescent="0.3">
      <c r="A4544" t="s">
        <v>9316</v>
      </c>
      <c r="B4544" t="s">
        <v>9317</v>
      </c>
      <c r="C4544" t="str">
        <f>IFERROR(VLOOKUP(Table1[[#This Row],[Ticker]],[1]!Table2[[Symbol]:[Industry]],2,FALSE),"-")</f>
        <v>-</v>
      </c>
      <c r="D4544" t="s">
        <v>21</v>
      </c>
      <c r="E4544">
        <v>7.1203329629999903</v>
      </c>
      <c r="F4544">
        <v>4.17</v>
      </c>
      <c r="G4544">
        <v>89.617929453391895</v>
      </c>
      <c r="H4544">
        <v>-10.4767248286335</v>
      </c>
      <c r="I4544">
        <v>-34.757018755435404</v>
      </c>
      <c r="J4544">
        <v>-10.243118297332799</v>
      </c>
      <c r="K4544">
        <v>4.75897122883124</v>
      </c>
      <c r="L4544">
        <v>4.2420947814301604</v>
      </c>
      <c r="M4544">
        <v>9.3640413445678394</v>
      </c>
      <c r="N4544">
        <v>2.06562497444828</v>
      </c>
      <c r="O4544">
        <v>51.079136690647402</v>
      </c>
      <c r="Q4544">
        <v>5.5271298993624998E-2</v>
      </c>
    </row>
    <row r="4545" spans="1:17" hidden="1" x14ac:dyDescent="0.3">
      <c r="A4545" t="s">
        <v>9318</v>
      </c>
      <c r="B4545" t="s">
        <v>9319</v>
      </c>
      <c r="C4545" t="str">
        <f>IFERROR(VLOOKUP(Table1[[#This Row],[Ticker]],[1]!Table2[[Symbol]:[Industry]],2,FALSE),"-")</f>
        <v>-</v>
      </c>
      <c r="D4545" t="s">
        <v>2805</v>
      </c>
      <c r="E4545">
        <v>7.1193212499999996</v>
      </c>
      <c r="F4545">
        <v>6.25</v>
      </c>
      <c r="G4545">
        <v>-22.0971340674792</v>
      </c>
      <c r="H4545">
        <v>15.538399287756301</v>
      </c>
      <c r="I4545">
        <v>-14.2757471386865</v>
      </c>
      <c r="J4545">
        <v>-3.5707884901893001</v>
      </c>
      <c r="K4545">
        <v>5.9372242433864999</v>
      </c>
      <c r="L4545">
        <v>5.9985247735253404</v>
      </c>
      <c r="M4545">
        <v>50.082032604971502</v>
      </c>
      <c r="N4545">
        <v>1.1920689806101401</v>
      </c>
      <c r="O4545">
        <v>36.799999999999997</v>
      </c>
      <c r="P4545">
        <v>45.687645687645698</v>
      </c>
      <c r="Q4545">
        <v>3.1980692557526003E-2</v>
      </c>
    </row>
    <row r="4546" spans="1:17" hidden="1" x14ac:dyDescent="0.3">
      <c r="A4546" t="s">
        <v>9320</v>
      </c>
      <c r="B4546" t="s">
        <v>9321</v>
      </c>
      <c r="C4546" t="str">
        <f>IFERROR(VLOOKUP(Table1[[#This Row],[Ticker]],[1]!Table2[[Symbol]:[Industry]],2,FALSE),"-")</f>
        <v>-</v>
      </c>
      <c r="D4546" t="s">
        <v>21</v>
      </c>
      <c r="E4546">
        <v>7.0994999999999999</v>
      </c>
      <c r="F4546">
        <v>60.37</v>
      </c>
      <c r="G4546">
        <v>25.098044010832702</v>
      </c>
      <c r="H4546">
        <v>-0.73646508837380298</v>
      </c>
      <c r="I4546">
        <v>-2.4763684915451298</v>
      </c>
      <c r="J4546">
        <v>-1.29115323183063</v>
      </c>
      <c r="K4546">
        <v>51.777022398374797</v>
      </c>
      <c r="L4546">
        <v>42.534725859214902</v>
      </c>
      <c r="M4546">
        <v>100</v>
      </c>
      <c r="N4546">
        <v>0</v>
      </c>
      <c r="O4546">
        <v>0</v>
      </c>
      <c r="P4546">
        <v>54.953798767967101</v>
      </c>
    </row>
    <row r="4547" spans="1:17" hidden="1" x14ac:dyDescent="0.3">
      <c r="A4547" t="s">
        <v>9322</v>
      </c>
      <c r="B4547" t="s">
        <v>9323</v>
      </c>
      <c r="C4547" t="str">
        <f>IFERROR(VLOOKUP(Table1[[#This Row],[Ticker]],[1]!Table2[[Symbol]:[Industry]],2,FALSE),"-")</f>
        <v>-</v>
      </c>
      <c r="D4547" t="s">
        <v>446</v>
      </c>
      <c r="E4547">
        <v>7.0381159999999996</v>
      </c>
      <c r="F4547">
        <v>5.38</v>
      </c>
      <c r="G4547">
        <v>-41.659033445658899</v>
      </c>
      <c r="H4547">
        <v>-26.131201930479001</v>
      </c>
      <c r="I4547">
        <v>-30.5635394089276</v>
      </c>
      <c r="J4547">
        <v>1.7997558590784499</v>
      </c>
      <c r="K4547">
        <v>6.5687879624807799</v>
      </c>
      <c r="L4547">
        <v>6.9640498410905201</v>
      </c>
      <c r="M4547">
        <v>32.252777178545898</v>
      </c>
      <c r="N4547">
        <v>0.93853708934490498</v>
      </c>
      <c r="O4547">
        <v>83.085501858735995</v>
      </c>
      <c r="P4547">
        <v>36.2025316455696</v>
      </c>
      <c r="Q4547">
        <v>-1.5400055252799999E-3</v>
      </c>
    </row>
    <row r="4548" spans="1:17" hidden="1" x14ac:dyDescent="0.3">
      <c r="A4548" t="s">
        <v>9324</v>
      </c>
      <c r="B4548" t="s">
        <v>9325</v>
      </c>
      <c r="C4548" t="str">
        <f>IFERROR(VLOOKUP(Table1[[#This Row],[Ticker]],[1]!Table2[[Symbol]:[Industry]],2,FALSE),"-")</f>
        <v>-</v>
      </c>
      <c r="D4548" t="s">
        <v>528</v>
      </c>
      <c r="E4548">
        <v>7.0349999999999904</v>
      </c>
      <c r="F4548">
        <v>30.55</v>
      </c>
      <c r="G4548">
        <v>105.144245242865</v>
      </c>
      <c r="H4548">
        <v>6.4565173677665397</v>
      </c>
      <c r="I4548">
        <v>10.039112258408601</v>
      </c>
      <c r="J4548">
        <v>-5.8224032318306298</v>
      </c>
      <c r="K4548">
        <v>30.338814233346302</v>
      </c>
      <c r="L4548">
        <v>26.5420882223384</v>
      </c>
      <c r="M4548">
        <v>59.069059695734197</v>
      </c>
      <c r="N4548">
        <v>0.57925657649189199</v>
      </c>
      <c r="O4548">
        <v>31.9476268412438</v>
      </c>
      <c r="P4548">
        <v>149.38775510203999</v>
      </c>
    </row>
    <row r="4549" spans="1:17" hidden="1" x14ac:dyDescent="0.3">
      <c r="A4549" t="s">
        <v>9326</v>
      </c>
      <c r="B4549" t="s">
        <v>9327</v>
      </c>
      <c r="C4549" t="str">
        <f>IFERROR(VLOOKUP(Table1[[#This Row],[Ticker]],[1]!Table2[[Symbol]:[Industry]],2,FALSE),"-")</f>
        <v>-</v>
      </c>
      <c r="D4549" t="s">
        <v>175</v>
      </c>
      <c r="E4549">
        <v>7.0031774609999999</v>
      </c>
      <c r="F4549">
        <v>13.29</v>
      </c>
      <c r="G4549">
        <v>-36.918691820071402</v>
      </c>
      <c r="H4549">
        <v>-6.4309095328182497</v>
      </c>
      <c r="I4549">
        <v>-38.079944550562502</v>
      </c>
      <c r="J4549">
        <v>-4.01321626907992</v>
      </c>
      <c r="K4549">
        <v>14.316311116484201</v>
      </c>
      <c r="L4549">
        <v>15.600094638107199</v>
      </c>
      <c r="M4549">
        <v>43.8165594642591</v>
      </c>
      <c r="N4549">
        <v>0.423361019897327</v>
      </c>
      <c r="O4549">
        <v>64.785553047403994</v>
      </c>
      <c r="P4549">
        <v>7.6113360323886603</v>
      </c>
      <c r="Q4549">
        <v>-1.2984529922170999E-2</v>
      </c>
    </row>
    <row r="4550" spans="1:17" hidden="1" x14ac:dyDescent="0.3">
      <c r="A4550" t="s">
        <v>9328</v>
      </c>
      <c r="B4550" t="s">
        <v>9329</v>
      </c>
      <c r="C4550" t="str">
        <f>IFERROR(VLOOKUP(Table1[[#This Row],[Ticker]],[1]!Table2[[Symbol]:[Industry]],2,FALSE),"-")</f>
        <v>-</v>
      </c>
      <c r="D4550" t="s">
        <v>528</v>
      </c>
      <c r="E4550">
        <v>6.9321999999999999</v>
      </c>
      <c r="F4550">
        <v>15.07</v>
      </c>
      <c r="G4550">
        <v>129.07895314664501</v>
      </c>
      <c r="H4550">
        <v>-21.482008038130601</v>
      </c>
      <c r="I4550">
        <v>34.467024760919699</v>
      </c>
      <c r="J4550">
        <v>20.0487971403778</v>
      </c>
      <c r="K4550">
        <v>15.979136633424799</v>
      </c>
      <c r="L4550">
        <v>13.2387623860925</v>
      </c>
      <c r="M4550">
        <v>55.959290014690303</v>
      </c>
      <c r="N4550">
        <v>1.0309659208520701</v>
      </c>
      <c r="O4550">
        <v>65.892501658924999</v>
      </c>
      <c r="P4550">
        <v>158.93470790378001</v>
      </c>
      <c r="Q4550">
        <v>4.7657643154538E-2</v>
      </c>
    </row>
    <row r="4551" spans="1:17" hidden="1" x14ac:dyDescent="0.3">
      <c r="A4551" t="s">
        <v>9330</v>
      </c>
      <c r="B4551" t="s">
        <v>9331</v>
      </c>
      <c r="C4551" t="str">
        <f>IFERROR(VLOOKUP(Table1[[#This Row],[Ticker]],[1]!Table2[[Symbol]:[Industry]],2,FALSE),"-")</f>
        <v>-</v>
      </c>
      <c r="D4551" t="s">
        <v>51</v>
      </c>
      <c r="E4551">
        <v>6.9000482999999999</v>
      </c>
      <c r="F4551">
        <v>23</v>
      </c>
      <c r="G4551">
        <v>-19.544004157614001</v>
      </c>
      <c r="H4551">
        <v>-0.73646508837380298</v>
      </c>
      <c r="I4551">
        <v>-7.917344900242</v>
      </c>
      <c r="J4551">
        <v>-1.29115323183063</v>
      </c>
      <c r="K4551">
        <v>22.998062911293601</v>
      </c>
      <c r="L4551">
        <v>22.548800512100598</v>
      </c>
      <c r="M4551">
        <v>10.6643431554632</v>
      </c>
      <c r="N4551">
        <v>0.102739726027397</v>
      </c>
      <c r="O4551">
        <v>5.1739130434782696</v>
      </c>
      <c r="P4551">
        <v>12.1951219512195</v>
      </c>
    </row>
    <row r="4552" spans="1:17" hidden="1" x14ac:dyDescent="0.3">
      <c r="A4552" t="s">
        <v>9332</v>
      </c>
      <c r="B4552" t="s">
        <v>9333</v>
      </c>
      <c r="C4552" t="str">
        <f>IFERROR(VLOOKUP(Table1[[#This Row],[Ticker]],[1]!Table2[[Symbol]:[Industry]],2,FALSE),"-")</f>
        <v>-</v>
      </c>
      <c r="D4552" t="s">
        <v>72</v>
      </c>
      <c r="E4552">
        <v>6.89649100989155</v>
      </c>
      <c r="F4552">
        <v>6.88</v>
      </c>
      <c r="G4552">
        <v>124.01878398825301</v>
      </c>
      <c r="H4552">
        <v>101.61647608809599</v>
      </c>
      <c r="I4552">
        <v>141.17359475630701</v>
      </c>
      <c r="J4552">
        <v>-1.29115323183063</v>
      </c>
      <c r="M4552">
        <v>100</v>
      </c>
      <c r="O4552">
        <v>0</v>
      </c>
      <c r="P4552">
        <v>153.87453874538701</v>
      </c>
    </row>
    <row r="4553" spans="1:17" hidden="1" x14ac:dyDescent="0.3">
      <c r="A4553" t="s">
        <v>9334</v>
      </c>
      <c r="B4553" t="s">
        <v>9335</v>
      </c>
      <c r="C4553" t="str">
        <f>IFERROR(VLOOKUP(Table1[[#This Row],[Ticker]],[1]!Table2[[Symbol]:[Industry]],2,FALSE),"-")</f>
        <v>-</v>
      </c>
      <c r="D4553" t="s">
        <v>6760</v>
      </c>
      <c r="E4553">
        <v>6.8708</v>
      </c>
      <c r="F4553">
        <v>20</v>
      </c>
      <c r="G4553">
        <v>-39.111653123740503</v>
      </c>
      <c r="H4553">
        <v>-6.4392041992853404</v>
      </c>
      <c r="I4553">
        <v>-48.966081019035599</v>
      </c>
      <c r="J4553">
        <v>-5.0932604237683297</v>
      </c>
      <c r="K4553">
        <v>22.460583152593902</v>
      </c>
      <c r="L4553">
        <v>22.931632333995299</v>
      </c>
      <c r="M4553">
        <v>44.275015683011603</v>
      </c>
      <c r="N4553">
        <v>0.77963472704988801</v>
      </c>
      <c r="O4553">
        <v>123.25</v>
      </c>
      <c r="P4553">
        <v>17.647058823529399</v>
      </c>
    </row>
    <row r="4554" spans="1:17" hidden="1" x14ac:dyDescent="0.3">
      <c r="A4554" t="s">
        <v>9336</v>
      </c>
      <c r="B4554" t="s">
        <v>9337</v>
      </c>
      <c r="C4554" t="str">
        <f>IFERROR(VLOOKUP(Table1[[#This Row],[Ticker]],[1]!Table2[[Symbol]:[Industry]],2,FALSE),"-")</f>
        <v>-</v>
      </c>
      <c r="D4554">
        <v>0</v>
      </c>
      <c r="E4554">
        <v>6.8351499999999996</v>
      </c>
      <c r="F4554">
        <v>7.16</v>
      </c>
      <c r="G4554">
        <v>15.377510962946699</v>
      </c>
      <c r="H4554">
        <v>7.6830326959688904</v>
      </c>
      <c r="I4554">
        <v>27.4164728406653</v>
      </c>
      <c r="J4554">
        <v>-7.9069293132555796</v>
      </c>
      <c r="K4554">
        <v>6.5791731322935103</v>
      </c>
      <c r="L4554">
        <v>6.2307787641318004</v>
      </c>
      <c r="M4554">
        <v>33.054303584157999</v>
      </c>
      <c r="N4554">
        <v>0.82164414207025005</v>
      </c>
      <c r="O4554">
        <v>15.363128491620101</v>
      </c>
      <c r="P4554">
        <v>68.867924528301799</v>
      </c>
    </row>
    <row r="4555" spans="1:17" hidden="1" x14ac:dyDescent="0.3">
      <c r="A4555" t="s">
        <v>9338</v>
      </c>
      <c r="B4555" t="s">
        <v>9339</v>
      </c>
      <c r="C4555" t="str">
        <f>IFERROR(VLOOKUP(Table1[[#This Row],[Ticker]],[1]!Table2[[Symbol]:[Industry]],2,FALSE),"-")</f>
        <v>-</v>
      </c>
      <c r="D4555" t="s">
        <v>223</v>
      </c>
      <c r="E4555">
        <v>6.8303217989999903</v>
      </c>
      <c r="F4555">
        <v>4.83</v>
      </c>
      <c r="G4555">
        <v>143.025601175068</v>
      </c>
      <c r="H4555">
        <v>-2.33967150119945</v>
      </c>
      <c r="I4555">
        <v>59.799056010919699</v>
      </c>
      <c r="J4555">
        <v>3.1769318745523298</v>
      </c>
      <c r="K4555">
        <v>4.8682705371857198</v>
      </c>
      <c r="L4555">
        <v>4.0697386214171001</v>
      </c>
      <c r="M4555">
        <v>49.408439669511303</v>
      </c>
      <c r="N4555">
        <v>0.90806557396410803</v>
      </c>
      <c r="O4555">
        <v>46.790890269151099</v>
      </c>
      <c r="P4555">
        <v>179.19075144508599</v>
      </c>
      <c r="Q4555">
        <v>0.12453523179268799</v>
      </c>
    </row>
    <row r="4556" spans="1:17" hidden="1" x14ac:dyDescent="0.3">
      <c r="A4556" t="s">
        <v>9340</v>
      </c>
      <c r="B4556" t="s">
        <v>9341</v>
      </c>
      <c r="C4556" t="str">
        <f>IFERROR(VLOOKUP(Table1[[#This Row],[Ticker]],[1]!Table2[[Symbol]:[Industry]],2,FALSE),"-")</f>
        <v>-</v>
      </c>
      <c r="D4556" t="s">
        <v>72</v>
      </c>
      <c r="E4556">
        <v>6.8258999999999999</v>
      </c>
      <c r="F4556">
        <v>3.73</v>
      </c>
      <c r="G4556">
        <v>78.524133511022001</v>
      </c>
      <c r="H4556">
        <v>40.576276224367497</v>
      </c>
      <c r="I4556">
        <v>50.181152080788699</v>
      </c>
      <c r="J4556">
        <v>6.3559055916987797</v>
      </c>
      <c r="K4556">
        <v>2.7255913367404299</v>
      </c>
      <c r="L4556">
        <v>2.0759044923262202</v>
      </c>
      <c r="M4556">
        <v>99.810488058192803</v>
      </c>
      <c r="N4556">
        <v>0.140621179058461</v>
      </c>
      <c r="O4556">
        <v>0</v>
      </c>
      <c r="P4556">
        <v>108.37988826815599</v>
      </c>
      <c r="Q4556">
        <v>0.17231085428455001</v>
      </c>
    </row>
    <row r="4557" spans="1:17" hidden="1" x14ac:dyDescent="0.3">
      <c r="A4557" t="s">
        <v>9342</v>
      </c>
      <c r="B4557" t="s">
        <v>9343</v>
      </c>
      <c r="C4557" t="str">
        <f>IFERROR(VLOOKUP(Table1[[#This Row],[Ticker]],[1]!Table2[[Symbol]:[Industry]],2,FALSE),"-")</f>
        <v>-</v>
      </c>
      <c r="D4557" t="s">
        <v>300</v>
      </c>
      <c r="E4557">
        <v>6.8231371999999997</v>
      </c>
      <c r="F4557">
        <v>6.82</v>
      </c>
      <c r="G4557">
        <v>-35.001790918469503</v>
      </c>
      <c r="H4557">
        <v>2.8138307696143601</v>
      </c>
      <c r="I4557">
        <v>-24.014338007285701</v>
      </c>
      <c r="J4557">
        <v>0.30536345902568002</v>
      </c>
      <c r="K4557">
        <v>6.8912286088553802</v>
      </c>
      <c r="M4557">
        <v>46.339964949386399</v>
      </c>
      <c r="N4557">
        <v>0.53185930447577201</v>
      </c>
      <c r="O4557">
        <v>117.302052785923</v>
      </c>
      <c r="P4557">
        <v>20.921985815602799</v>
      </c>
    </row>
    <row r="4558" spans="1:17" hidden="1" x14ac:dyDescent="0.3">
      <c r="A4558" t="s">
        <v>9344</v>
      </c>
      <c r="B4558" t="s">
        <v>9345</v>
      </c>
      <c r="C4558" t="str">
        <f>IFERROR(VLOOKUP(Table1[[#This Row],[Ticker]],[1]!Table2[[Symbol]:[Industry]],2,FALSE),"-")</f>
        <v>-</v>
      </c>
      <c r="D4558" t="s">
        <v>412</v>
      </c>
      <c r="E4558">
        <v>6.8045460000000002</v>
      </c>
      <c r="F4558">
        <v>1.33</v>
      </c>
      <c r="G4558">
        <v>49.873974972595299</v>
      </c>
      <c r="H4558">
        <v>-12.7364650883737</v>
      </c>
      <c r="I4558">
        <v>20.299056010919699</v>
      </c>
      <c r="J4558">
        <v>-10.880194327721</v>
      </c>
      <c r="K4558">
        <v>1.3207117857705799</v>
      </c>
      <c r="L4558">
        <v>1.1211198409077701</v>
      </c>
      <c r="M4558">
        <v>38.339745151832602</v>
      </c>
      <c r="N4558">
        <v>0.33912035818290798</v>
      </c>
      <c r="O4558">
        <v>20.300751879699199</v>
      </c>
      <c r="P4558">
        <v>98.507462686567095</v>
      </c>
      <c r="Q4558">
        <v>8.3481690430617997E-2</v>
      </c>
    </row>
    <row r="4559" spans="1:17" hidden="1" x14ac:dyDescent="0.3">
      <c r="A4559" t="s">
        <v>9346</v>
      </c>
      <c r="B4559" t="s">
        <v>9347</v>
      </c>
      <c r="C4559" t="str">
        <f>IFERROR(VLOOKUP(Table1[[#This Row],[Ticker]],[1]!Table2[[Symbol]:[Industry]],2,FALSE),"-")</f>
        <v>-</v>
      </c>
      <c r="D4559" t="s">
        <v>139</v>
      </c>
      <c r="E4559">
        <v>6.8002719999999997</v>
      </c>
      <c r="F4559">
        <v>13.6</v>
      </c>
      <c r="G4559">
        <v>6.1442452428655798</v>
      </c>
      <c r="H4559">
        <v>18.3544440025352</v>
      </c>
      <c r="I4559">
        <v>-23.986005959073701</v>
      </c>
      <c r="J4559">
        <v>10.0087618064021</v>
      </c>
      <c r="K4559">
        <v>12.3136215664136</v>
      </c>
      <c r="L4559">
        <v>12.4580575915338</v>
      </c>
      <c r="M4559">
        <v>74.3079330266103</v>
      </c>
      <c r="N4559">
        <v>1.2633926176453401</v>
      </c>
      <c r="O4559">
        <v>38.676470588235198</v>
      </c>
      <c r="P4559">
        <v>47.6655808903365</v>
      </c>
      <c r="Q4559">
        <v>2.5690707661458999E-2</v>
      </c>
    </row>
    <row r="4560" spans="1:17" hidden="1" x14ac:dyDescent="0.3">
      <c r="A4560" t="s">
        <v>9348</v>
      </c>
      <c r="B4560" t="s">
        <v>9349</v>
      </c>
      <c r="C4560" t="str">
        <f>IFERROR(VLOOKUP(Table1[[#This Row],[Ticker]],[1]!Table2[[Symbol]:[Industry]],2,FALSE),"-")</f>
        <v>-</v>
      </c>
      <c r="D4560" t="s">
        <v>528</v>
      </c>
      <c r="E4560">
        <v>6.7763499999999999</v>
      </c>
      <c r="F4560">
        <v>10.19</v>
      </c>
      <c r="G4560">
        <v>15.715673814294099</v>
      </c>
      <c r="H4560">
        <v>-0.63636498827370502</v>
      </c>
      <c r="I4560">
        <v>5.3755334153229501</v>
      </c>
      <c r="J4560">
        <v>-5.6888587767637198</v>
      </c>
      <c r="K4560">
        <v>9.5636037709223505</v>
      </c>
      <c r="L4560">
        <v>8.4011674618436096</v>
      </c>
      <c r="M4560">
        <v>59.303587993803703</v>
      </c>
      <c r="N4560">
        <v>0.93515447701156296</v>
      </c>
      <c r="O4560">
        <v>3.43473994111873</v>
      </c>
      <c r="P4560">
        <v>70.686767169179205</v>
      </c>
      <c r="Q4560">
        <v>5.9011747052939998E-3</v>
      </c>
    </row>
    <row r="4561" spans="1:17" hidden="1" x14ac:dyDescent="0.3">
      <c r="A4561" t="s">
        <v>9350</v>
      </c>
      <c r="B4561" t="s">
        <v>9351</v>
      </c>
      <c r="C4561" t="str">
        <f>IFERROR(VLOOKUP(Table1[[#This Row],[Ticker]],[1]!Table2[[Symbol]:[Industry]],2,FALSE),"-")</f>
        <v>-</v>
      </c>
      <c r="D4561" t="s">
        <v>743</v>
      </c>
      <c r="E4561">
        <v>6.7584707650000002</v>
      </c>
      <c r="F4561">
        <v>36.880000000000003</v>
      </c>
      <c r="G4561">
        <v>36.017575318365999</v>
      </c>
      <c r="H4561">
        <v>0.60600066505085903</v>
      </c>
      <c r="I4561">
        <v>8.7346832746668408</v>
      </c>
      <c r="J4561">
        <v>0.497509398879319</v>
      </c>
      <c r="K4561">
        <v>35.722162495704303</v>
      </c>
      <c r="L4561">
        <v>31.655251023698</v>
      </c>
      <c r="M4561">
        <v>51.4778037811056</v>
      </c>
      <c r="N4561">
        <v>0.502329079524518</v>
      </c>
      <c r="O4561">
        <v>2.4132321041214699</v>
      </c>
      <c r="P4561">
        <v>69.563218390804593</v>
      </c>
    </row>
    <row r="4562" spans="1:17" hidden="1" x14ac:dyDescent="0.3">
      <c r="A4562" t="s">
        <v>9352</v>
      </c>
      <c r="B4562" t="s">
        <v>9353</v>
      </c>
      <c r="C4562" t="str">
        <f>IFERROR(VLOOKUP(Table1[[#This Row],[Ticker]],[1]!Table2[[Symbol]:[Industry]],2,FALSE),"-")</f>
        <v>-</v>
      </c>
      <c r="D4562" t="s">
        <v>2598</v>
      </c>
      <c r="E4562">
        <v>6.7473045000000003</v>
      </c>
      <c r="F4562">
        <v>2.77</v>
      </c>
      <c r="G4562">
        <v>19.873974972595299</v>
      </c>
      <c r="H4562">
        <v>-6.5996572707842098</v>
      </c>
      <c r="I4562">
        <v>-41.492717768000503</v>
      </c>
      <c r="J4562">
        <v>-2.9918335039394699</v>
      </c>
      <c r="K4562">
        <v>2.77731915097743</v>
      </c>
      <c r="L4562">
        <v>2.7051548968520298</v>
      </c>
      <c r="M4562">
        <v>43.371173142120597</v>
      </c>
      <c r="N4562">
        <v>0.81648675171736995</v>
      </c>
      <c r="O4562">
        <v>134.296028880866</v>
      </c>
      <c r="P4562">
        <v>78.709677419354804</v>
      </c>
      <c r="Q4562">
        <v>8.0783457195344993E-2</v>
      </c>
    </row>
    <row r="4563" spans="1:17" hidden="1" x14ac:dyDescent="0.3">
      <c r="A4563" t="s">
        <v>9354</v>
      </c>
      <c r="B4563" t="s">
        <v>9355</v>
      </c>
      <c r="C4563" t="str">
        <f>IFERROR(VLOOKUP(Table1[[#This Row],[Ticker]],[1]!Table2[[Symbol]:[Industry]],2,FALSE),"-")</f>
        <v>-</v>
      </c>
      <c r="D4563" t="s">
        <v>2262</v>
      </c>
      <c r="E4563">
        <v>6.7302</v>
      </c>
      <c r="F4563">
        <v>18</v>
      </c>
      <c r="G4563">
        <v>-1.2843261857058299</v>
      </c>
      <c r="H4563">
        <v>-23.516387868296501</v>
      </c>
      <c r="I4563">
        <v>13.614845484603901</v>
      </c>
      <c r="J4563">
        <v>-1.29115323183063</v>
      </c>
      <c r="K4563">
        <v>20.228925980521101</v>
      </c>
      <c r="L4563">
        <v>18.814076852911398</v>
      </c>
      <c r="M4563">
        <v>26.543084890894601</v>
      </c>
      <c r="N4563">
        <v>0.39102564102564102</v>
      </c>
      <c r="O4563">
        <v>57.6666666666666</v>
      </c>
      <c r="P4563">
        <v>60</v>
      </c>
    </row>
    <row r="4564" spans="1:17" hidden="1" x14ac:dyDescent="0.3">
      <c r="A4564" t="s">
        <v>9356</v>
      </c>
      <c r="B4564" t="s">
        <v>9357</v>
      </c>
      <c r="C4564" t="str">
        <f>IFERROR(VLOOKUP(Table1[[#This Row],[Ticker]],[1]!Table2[[Symbol]:[Industry]],2,FALSE),"-")</f>
        <v>-</v>
      </c>
      <c r="D4564" t="s">
        <v>54</v>
      </c>
      <c r="E4564">
        <v>6.7291044799999904</v>
      </c>
      <c r="F4564">
        <v>8.0500000000000007</v>
      </c>
      <c r="G4564">
        <v>74.458966055048293</v>
      </c>
      <c r="H4564">
        <v>38.536891313010202</v>
      </c>
      <c r="I4564">
        <v>-12.4518779865895</v>
      </c>
      <c r="J4564">
        <v>-5.2291007258640496</v>
      </c>
      <c r="K4564">
        <v>7.47565645241498</v>
      </c>
      <c r="L4564">
        <v>6.4759385666356701</v>
      </c>
      <c r="M4564">
        <v>51.5911117506894</v>
      </c>
      <c r="N4564">
        <v>0.21505884634498099</v>
      </c>
      <c r="O4564">
        <v>15.0310559006211</v>
      </c>
      <c r="P4564">
        <v>104.314720812182</v>
      </c>
    </row>
    <row r="4565" spans="1:17" hidden="1" x14ac:dyDescent="0.3">
      <c r="A4565" t="s">
        <v>9358</v>
      </c>
      <c r="B4565" t="s">
        <v>9359</v>
      </c>
      <c r="C4565" t="str">
        <f>IFERROR(VLOOKUP(Table1[[#This Row],[Ticker]],[1]!Table2[[Symbol]:[Industry]],2,FALSE),"-")</f>
        <v>-</v>
      </c>
      <c r="E4565">
        <v>6.7003608000000003</v>
      </c>
      <c r="F4565">
        <v>22.89</v>
      </c>
      <c r="G4565">
        <v>-29.855754757134399</v>
      </c>
      <c r="H4565">
        <v>-0.73646508837380298</v>
      </c>
      <c r="I4565">
        <v>-12.7009439890802</v>
      </c>
      <c r="J4565">
        <v>-1.29115323183063</v>
      </c>
      <c r="K4565">
        <v>22.89</v>
      </c>
      <c r="M4565">
        <v>50</v>
      </c>
      <c r="O4565">
        <v>0</v>
      </c>
      <c r="P4565">
        <v>0</v>
      </c>
    </row>
    <row r="4566" spans="1:17" hidden="1" x14ac:dyDescent="0.3">
      <c r="A4566" t="s">
        <v>9360</v>
      </c>
      <c r="B4566" t="s">
        <v>9361</v>
      </c>
      <c r="C4566" t="str">
        <f>IFERROR(VLOOKUP(Table1[[#This Row],[Ticker]],[1]!Table2[[Symbol]:[Industry]],2,FALSE),"-")</f>
        <v>-</v>
      </c>
      <c r="D4566" t="s">
        <v>139</v>
      </c>
      <c r="E4566">
        <v>6.7001340000000003</v>
      </c>
      <c r="F4566">
        <v>0.73</v>
      </c>
      <c r="G4566">
        <v>-23.740466536583</v>
      </c>
      <c r="H4566">
        <v>-8.2364650883737998</v>
      </c>
      <c r="I4566">
        <v>-26.818591047903801</v>
      </c>
      <c r="J4566">
        <v>-1.29115323183063</v>
      </c>
      <c r="K4566">
        <v>0.72595610393507004</v>
      </c>
      <c r="L4566">
        <v>0.75767508201357903</v>
      </c>
      <c r="M4566">
        <v>55.5895390345283</v>
      </c>
      <c r="N4566">
        <v>0.34894194028598202</v>
      </c>
      <c r="O4566">
        <v>86.301369863013704</v>
      </c>
      <c r="P4566">
        <v>55.319148936170201</v>
      </c>
    </row>
    <row r="4567" spans="1:17" hidden="1" x14ac:dyDescent="0.3">
      <c r="A4567" t="s">
        <v>9362</v>
      </c>
      <c r="B4567" t="s">
        <v>9363</v>
      </c>
      <c r="C4567" t="str">
        <f>IFERROR(VLOOKUP(Table1[[#This Row],[Ticker]],[1]!Table2[[Symbol]:[Industry]],2,FALSE),"-")</f>
        <v>-</v>
      </c>
      <c r="D4567" t="s">
        <v>412</v>
      </c>
      <c r="E4567">
        <v>6.6988685399999897</v>
      </c>
      <c r="F4567">
        <v>3.64</v>
      </c>
      <c r="G4567">
        <v>8.0230331216534605</v>
      </c>
      <c r="H4567">
        <v>24.837305403429401</v>
      </c>
      <c r="I4567">
        <v>29.486556010919699</v>
      </c>
      <c r="J4567">
        <v>5.0977356570582497</v>
      </c>
      <c r="K4567">
        <v>3.1794992680755598</v>
      </c>
      <c r="L4567">
        <v>2.9278085575653701</v>
      </c>
      <c r="M4567">
        <v>58.4471796723656</v>
      </c>
      <c r="N4567">
        <v>1.49370463985336</v>
      </c>
      <c r="O4567">
        <v>15.934065934065901</v>
      </c>
      <c r="P4567">
        <v>83.838383838383805</v>
      </c>
      <c r="Q4567">
        <v>8.0800770725383997E-2</v>
      </c>
    </row>
    <row r="4568" spans="1:17" hidden="1" x14ac:dyDescent="0.3">
      <c r="A4568" t="s">
        <v>9364</v>
      </c>
      <c r="B4568" t="s">
        <v>9365</v>
      </c>
      <c r="C4568" t="str">
        <f>IFERROR(VLOOKUP(Table1[[#This Row],[Ticker]],[1]!Table2[[Symbol]:[Industry]],2,FALSE),"-")</f>
        <v>-</v>
      </c>
      <c r="D4568" t="s">
        <v>80</v>
      </c>
      <c r="E4568">
        <v>6.6916525</v>
      </c>
      <c r="F4568">
        <v>19.989999999999998</v>
      </c>
      <c r="G4568">
        <v>17.780877443751798</v>
      </c>
      <c r="H4568">
        <v>-6.9707536756035697</v>
      </c>
      <c r="I4568">
        <v>-9.0183713749723999</v>
      </c>
      <c r="J4568">
        <v>-8.5050835800893498</v>
      </c>
      <c r="K4568">
        <v>18.2332717357022</v>
      </c>
      <c r="L4568">
        <v>16.5667219542974</v>
      </c>
      <c r="M4568">
        <v>55.277916326333603</v>
      </c>
      <c r="N4568">
        <v>0.75158884450885399</v>
      </c>
      <c r="O4568">
        <v>9.4547273636818403</v>
      </c>
      <c r="P4568">
        <v>84.579870729455195</v>
      </c>
      <c r="Q4568">
        <v>5.1000970511422002E-2</v>
      </c>
    </row>
    <row r="4569" spans="1:17" hidden="1" x14ac:dyDescent="0.3">
      <c r="A4569" t="s">
        <v>9366</v>
      </c>
      <c r="B4569" t="s">
        <v>9367</v>
      </c>
      <c r="C4569" t="str">
        <f>IFERROR(VLOOKUP(Table1[[#This Row],[Ticker]],[1]!Table2[[Symbol]:[Industry]],2,FALSE),"-")</f>
        <v>-</v>
      </c>
      <c r="D4569" t="s">
        <v>632</v>
      </c>
      <c r="E4569">
        <v>6.6797145000000002</v>
      </c>
      <c r="F4569">
        <v>20.85</v>
      </c>
      <c r="G4569">
        <v>-75.951928490329806</v>
      </c>
      <c r="H4569">
        <v>17.193399165019802</v>
      </c>
      <c r="I4569">
        <v>-37.184826640293501</v>
      </c>
      <c r="J4569">
        <v>8.8514775130188106</v>
      </c>
      <c r="K4569">
        <v>19.336790929041701</v>
      </c>
      <c r="L4569">
        <v>23.7454580723129</v>
      </c>
      <c r="M4569">
        <v>83.472792799235805</v>
      </c>
      <c r="N4569">
        <v>3.4228498665275602</v>
      </c>
      <c r="O4569">
        <v>110.503597122302</v>
      </c>
      <c r="P4569">
        <v>31.2972292191435</v>
      </c>
      <c r="Q4569">
        <v>4.8739155652524999E-2</v>
      </c>
    </row>
    <row r="4570" spans="1:17" hidden="1" x14ac:dyDescent="0.3">
      <c r="A4570" t="s">
        <v>9368</v>
      </c>
      <c r="B4570" t="s">
        <v>9369</v>
      </c>
      <c r="C4570" t="str">
        <f>IFERROR(VLOOKUP(Table1[[#This Row],[Ticker]],[1]!Table2[[Symbol]:[Industry]],2,FALSE),"-")</f>
        <v>-</v>
      </c>
      <c r="D4570" t="s">
        <v>993</v>
      </c>
      <c r="E4570">
        <v>6.6419594000000002</v>
      </c>
      <c r="F4570">
        <v>5.14</v>
      </c>
      <c r="G4570">
        <v>-14.3501367796063</v>
      </c>
      <c r="H4570">
        <v>-0.73646508837380298</v>
      </c>
      <c r="I4570">
        <v>-7.8029848054068198</v>
      </c>
      <c r="J4570">
        <v>-1.29115323183063</v>
      </c>
      <c r="K4570">
        <v>5.11722939085573</v>
      </c>
      <c r="L4570">
        <v>4.8628294859074304</v>
      </c>
      <c r="M4570">
        <v>100</v>
      </c>
      <c r="O4570">
        <v>0</v>
      </c>
      <c r="P4570">
        <v>15.505617977528001</v>
      </c>
    </row>
    <row r="4571" spans="1:17" hidden="1" x14ac:dyDescent="0.3">
      <c r="A4571" t="s">
        <v>9370</v>
      </c>
      <c r="B4571" t="s">
        <v>9371</v>
      </c>
      <c r="C4571" t="str">
        <f>IFERROR(VLOOKUP(Table1[[#This Row],[Ticker]],[1]!Table2[[Symbol]:[Industry]],2,FALSE),"-")</f>
        <v>-</v>
      </c>
      <c r="D4571" t="s">
        <v>528</v>
      </c>
      <c r="E4571">
        <v>6.6170663999999997</v>
      </c>
      <c r="F4571">
        <v>7.14</v>
      </c>
      <c r="G4571">
        <v>112.17814354795</v>
      </c>
      <c r="H4571">
        <v>14.322756569832601</v>
      </c>
      <c r="I4571">
        <v>-7.7009439890802698</v>
      </c>
      <c r="J4571">
        <v>14.158761878525899</v>
      </c>
      <c r="K4571">
        <v>6.0806792921907302</v>
      </c>
      <c r="L4571">
        <v>6.0781531039142598</v>
      </c>
      <c r="M4571">
        <v>80.536313820889504</v>
      </c>
      <c r="N4571">
        <v>1.6563856391388001</v>
      </c>
      <c r="O4571">
        <v>23.3893557422969</v>
      </c>
      <c r="P4571">
        <v>142.03389830508399</v>
      </c>
      <c r="Q4571">
        <v>7.4499861559704006E-2</v>
      </c>
    </row>
    <row r="4572" spans="1:17" hidden="1" x14ac:dyDescent="0.3">
      <c r="A4572" t="s">
        <v>9372</v>
      </c>
      <c r="B4572" t="s">
        <v>9373</v>
      </c>
      <c r="C4572" t="str">
        <f>IFERROR(VLOOKUP(Table1[[#This Row],[Ticker]],[1]!Table2[[Symbol]:[Industry]],2,FALSE),"-")</f>
        <v>-</v>
      </c>
      <c r="D4572" t="s">
        <v>21</v>
      </c>
      <c r="E4572">
        <v>6.6053879999999996</v>
      </c>
      <c r="F4572">
        <v>16.53</v>
      </c>
      <c r="G4572">
        <v>70.751041359370404</v>
      </c>
      <c r="H4572">
        <v>55.049885059994097</v>
      </c>
      <c r="I4572">
        <v>31.038186445702301</v>
      </c>
      <c r="J4572">
        <v>20.142925411191701</v>
      </c>
      <c r="K4572">
        <v>11.759630897652499</v>
      </c>
      <c r="L4572">
        <v>10.731422125049299</v>
      </c>
      <c r="M4572">
        <v>99.041678026129105</v>
      </c>
      <c r="N4572">
        <v>2.7667945635306301</v>
      </c>
      <c r="O4572">
        <v>0</v>
      </c>
      <c r="P4572">
        <v>136.142857142857</v>
      </c>
      <c r="Q4572">
        <v>0.18623752605362601</v>
      </c>
    </row>
    <row r="4573" spans="1:17" hidden="1" x14ac:dyDescent="0.3">
      <c r="A4573" t="s">
        <v>9374</v>
      </c>
      <c r="B4573" t="s">
        <v>9375</v>
      </c>
      <c r="C4573" t="str">
        <f>IFERROR(VLOOKUP(Table1[[#This Row],[Ticker]],[1]!Table2[[Symbol]:[Industry]],2,FALSE),"-")</f>
        <v>-</v>
      </c>
      <c r="E4573">
        <v>6.6052720000000003</v>
      </c>
      <c r="F4573">
        <v>16.04</v>
      </c>
      <c r="G4573">
        <v>1.4044743754351301</v>
      </c>
      <c r="H4573">
        <v>13.2948739429652</v>
      </c>
      <c r="I4573">
        <v>-12.136680666196201</v>
      </c>
      <c r="J4573">
        <v>4.3157069264807104</v>
      </c>
      <c r="K4573">
        <v>14.367404224115299</v>
      </c>
      <c r="L4573">
        <v>13.863083016965</v>
      </c>
      <c r="M4573">
        <v>82.287989575768194</v>
      </c>
      <c r="N4573">
        <v>1.3262779768274999</v>
      </c>
      <c r="O4573">
        <v>1.8079800498753</v>
      </c>
      <c r="P4573">
        <v>57.100881488736498</v>
      </c>
      <c r="Q4573">
        <v>-9.9334846119028999E-2</v>
      </c>
    </row>
    <row r="4574" spans="1:17" hidden="1" x14ac:dyDescent="0.3">
      <c r="A4574" t="s">
        <v>9376</v>
      </c>
      <c r="B4574" t="s">
        <v>9377</v>
      </c>
      <c r="C4574" t="str">
        <f>IFERROR(VLOOKUP(Table1[[#This Row],[Ticker]],[1]!Table2[[Symbol]:[Industry]],2,FALSE),"-")</f>
        <v>-</v>
      </c>
      <c r="D4574" t="s">
        <v>262</v>
      </c>
      <c r="E4574">
        <v>6.6031545999999999</v>
      </c>
      <c r="F4574">
        <v>15.26</v>
      </c>
      <c r="G4574">
        <v>-23.736144186897899</v>
      </c>
      <c r="H4574">
        <v>1.0647357121598799</v>
      </c>
      <c r="I4574">
        <v>-11.6413413400736</v>
      </c>
      <c r="J4574">
        <v>-1.55259114032737</v>
      </c>
      <c r="K4574">
        <v>15.6995750599107</v>
      </c>
      <c r="L4574">
        <v>15.533824427884401</v>
      </c>
      <c r="M4574">
        <v>50.377613890815503</v>
      </c>
      <c r="N4574">
        <v>0.110500381526364</v>
      </c>
      <c r="O4574">
        <v>62.254259501965898</v>
      </c>
      <c r="P4574">
        <v>26.1157024793388</v>
      </c>
      <c r="Q4574">
        <v>3.9107607876098002E-2</v>
      </c>
    </row>
    <row r="4575" spans="1:17" hidden="1" x14ac:dyDescent="0.3">
      <c r="A4575" t="s">
        <v>9378</v>
      </c>
      <c r="B4575" t="s">
        <v>9379</v>
      </c>
      <c r="C4575" t="str">
        <f>IFERROR(VLOOKUP(Table1[[#This Row],[Ticker]],[1]!Table2[[Symbol]:[Industry]],2,FALSE),"-")</f>
        <v>-</v>
      </c>
      <c r="D4575" t="s">
        <v>528</v>
      </c>
      <c r="E4575">
        <v>6.6</v>
      </c>
      <c r="F4575">
        <v>22</v>
      </c>
      <c r="G4575">
        <v>48.715673814294099</v>
      </c>
      <c r="H4575">
        <v>-9.8273741792828897</v>
      </c>
      <c r="I4575">
        <v>-9.8972056713232597</v>
      </c>
      <c r="J4575">
        <v>-3.7301776220745402</v>
      </c>
      <c r="K4575">
        <v>20.3017507265365</v>
      </c>
      <c r="L4575">
        <v>19.913524633607999</v>
      </c>
      <c r="M4575">
        <v>65.259438922917695</v>
      </c>
      <c r="N4575">
        <v>4.0984451540489504</v>
      </c>
      <c r="O4575">
        <v>38.636363636363598</v>
      </c>
      <c r="P4575">
        <v>78.571428571428498</v>
      </c>
    </row>
    <row r="4576" spans="1:17" hidden="1" x14ac:dyDescent="0.3">
      <c r="A4576" t="s">
        <v>9380</v>
      </c>
      <c r="B4576" t="s">
        <v>9381</v>
      </c>
      <c r="C4576" t="str">
        <f>IFERROR(VLOOKUP(Table1[[#This Row],[Ticker]],[1]!Table2[[Symbol]:[Industry]],2,FALSE),"-")</f>
        <v>-</v>
      </c>
      <c r="D4576" t="s">
        <v>226</v>
      </c>
      <c r="E4576">
        <v>6.5456019000000003</v>
      </c>
      <c r="F4576">
        <v>0.81</v>
      </c>
      <c r="G4576">
        <v>5.1442452428656003</v>
      </c>
      <c r="H4576">
        <v>-17.403131755040398</v>
      </c>
      <c r="I4576">
        <v>-32.5029241871</v>
      </c>
      <c r="J4576">
        <v>-4.90561106315592</v>
      </c>
      <c r="K4576">
        <v>0.82643820265892298</v>
      </c>
      <c r="L4576">
        <v>0.73411788124799104</v>
      </c>
      <c r="M4576">
        <v>33.867141185432502</v>
      </c>
      <c r="N4576">
        <v>0.834112716155746</v>
      </c>
      <c r="O4576">
        <v>30.8641975308642</v>
      </c>
      <c r="P4576">
        <v>58.823529411764703</v>
      </c>
      <c r="Q4576">
        <v>8.2952095301134995E-2</v>
      </c>
    </row>
    <row r="4577" spans="1:17" hidden="1" x14ac:dyDescent="0.3">
      <c r="A4577" t="s">
        <v>9382</v>
      </c>
      <c r="B4577" t="s">
        <v>9383</v>
      </c>
      <c r="C4577" t="str">
        <f>IFERROR(VLOOKUP(Table1[[#This Row],[Ticker]],[1]!Table2[[Symbol]:[Industry]],2,FALSE),"-")</f>
        <v>-</v>
      </c>
      <c r="D4577" t="s">
        <v>1479</v>
      </c>
      <c r="E4577">
        <v>6.5418479999999999</v>
      </c>
      <c r="F4577">
        <v>12.9</v>
      </c>
      <c r="G4577">
        <v>-9.2950070935829903</v>
      </c>
      <c r="H4577">
        <v>-4.0286461583326503</v>
      </c>
      <c r="I4577">
        <v>2.7869700664255399</v>
      </c>
      <c r="J4577">
        <v>-2.1350350883707101</v>
      </c>
      <c r="K4577">
        <v>11.4639202469338</v>
      </c>
      <c r="L4577">
        <v>10.800582188490701</v>
      </c>
      <c r="M4577">
        <v>58.124773332915197</v>
      </c>
      <c r="N4577">
        <v>0.54693636772901499</v>
      </c>
      <c r="O4577">
        <v>8.4496124031007795</v>
      </c>
      <c r="P4577">
        <v>51.764705882352899</v>
      </c>
      <c r="Q4577">
        <v>8.2880360203503006E-2</v>
      </c>
    </row>
    <row r="4578" spans="1:17" hidden="1" x14ac:dyDescent="0.3">
      <c r="A4578" t="s">
        <v>9384</v>
      </c>
      <c r="B4578" t="s">
        <v>9385</v>
      </c>
      <c r="C4578" t="str">
        <f>IFERROR(VLOOKUP(Table1[[#This Row],[Ticker]],[1]!Table2[[Symbol]:[Industry]],2,FALSE),"-")</f>
        <v>-</v>
      </c>
      <c r="D4578" t="s">
        <v>303</v>
      </c>
      <c r="E4578">
        <v>6.5415489999999998</v>
      </c>
      <c r="F4578">
        <v>8.33</v>
      </c>
      <c r="G4578">
        <v>-27.897370424209001</v>
      </c>
      <c r="H4578">
        <v>-7.7677150883738104</v>
      </c>
      <c r="I4578">
        <v>-32.217852201640603</v>
      </c>
      <c r="J4578">
        <v>-10.252901865710401</v>
      </c>
      <c r="K4578">
        <v>9.1326474010530401</v>
      </c>
      <c r="L4578">
        <v>9.06728465459428</v>
      </c>
      <c r="M4578">
        <v>33.486682293415498</v>
      </c>
      <c r="N4578">
        <v>0.52083333333333304</v>
      </c>
      <c r="O4578">
        <v>48.2593037214885</v>
      </c>
      <c r="P4578">
        <v>13.3333333333333</v>
      </c>
    </row>
    <row r="4579" spans="1:17" hidden="1" x14ac:dyDescent="0.3">
      <c r="A4579" t="s">
        <v>9386</v>
      </c>
      <c r="B4579" t="s">
        <v>9387</v>
      </c>
      <c r="C4579" t="str">
        <f>IFERROR(VLOOKUP(Table1[[#This Row],[Ticker]],[1]!Table2[[Symbol]:[Industry]],2,FALSE),"-")</f>
        <v>-</v>
      </c>
      <c r="D4579" t="s">
        <v>92</v>
      </c>
      <c r="E4579">
        <v>6.5189123999999996</v>
      </c>
      <c r="F4579">
        <v>29.48</v>
      </c>
      <c r="G4579">
        <v>330.769245242865</v>
      </c>
      <c r="H4579">
        <v>-1.1338160817512899</v>
      </c>
      <c r="I4579">
        <v>194.06284373204301</v>
      </c>
      <c r="J4579">
        <v>2.7199117750849702</v>
      </c>
      <c r="K4579">
        <v>26.228575077448099</v>
      </c>
      <c r="L4579">
        <v>15.6556150595107</v>
      </c>
      <c r="M4579">
        <v>35.610339604275197</v>
      </c>
      <c r="N4579">
        <v>2.1291329835810999</v>
      </c>
      <c r="O4579">
        <v>17.537313432835798</v>
      </c>
      <c r="P4579">
        <v>412.695652173913</v>
      </c>
      <c r="Q4579">
        <v>0.157851477535949</v>
      </c>
    </row>
    <row r="4580" spans="1:17" hidden="1" x14ac:dyDescent="0.3">
      <c r="A4580" t="s">
        <v>9388</v>
      </c>
      <c r="B4580" t="s">
        <v>9389</v>
      </c>
      <c r="C4580" t="str">
        <f>IFERROR(VLOOKUP(Table1[[#This Row],[Ticker]],[1]!Table2[[Symbol]:[Industry]],2,FALSE),"-")</f>
        <v>-</v>
      </c>
      <c r="D4580" t="s">
        <v>9390</v>
      </c>
      <c r="E4580">
        <v>6.5071713000000004</v>
      </c>
      <c r="F4580">
        <v>3.99</v>
      </c>
      <c r="G4580">
        <v>15.7646831990699</v>
      </c>
      <c r="H4580">
        <v>4.5405797665074603</v>
      </c>
      <c r="I4580">
        <v>-11.9433682315045</v>
      </c>
      <c r="J4580">
        <v>-3.0152911628651</v>
      </c>
      <c r="K4580">
        <v>3.73519160042293</v>
      </c>
      <c r="L4580">
        <v>3.6451308257988102</v>
      </c>
      <c r="M4580">
        <v>55.0374155413068</v>
      </c>
      <c r="N4580">
        <v>1.3940271393575701</v>
      </c>
      <c r="O4580">
        <v>27.318295739348301</v>
      </c>
      <c r="P4580">
        <v>57.707509881422901</v>
      </c>
      <c r="Q4580">
        <v>8.7071959085796999E-2</v>
      </c>
    </row>
    <row r="4581" spans="1:17" hidden="1" x14ac:dyDescent="0.3">
      <c r="A4581" t="s">
        <v>9391</v>
      </c>
      <c r="B4581" t="s">
        <v>9392</v>
      </c>
      <c r="C4581" t="str">
        <f>IFERROR(VLOOKUP(Table1[[#This Row],[Ticker]],[1]!Table2[[Symbol]:[Industry]],2,FALSE),"-")</f>
        <v>-</v>
      </c>
      <c r="D4581" t="s">
        <v>5878</v>
      </c>
      <c r="E4581">
        <v>6.4843178000000004</v>
      </c>
      <c r="F4581">
        <v>10.82</v>
      </c>
      <c r="G4581">
        <v>-84.772421423801006</v>
      </c>
      <c r="H4581">
        <v>31.709669258901201</v>
      </c>
      <c r="I4581">
        <v>-51.743197510206997</v>
      </c>
      <c r="J4581">
        <v>3.4182656058447001</v>
      </c>
      <c r="K4581">
        <v>11.163603345997901</v>
      </c>
      <c r="L4581">
        <v>15.423533888224499</v>
      </c>
      <c r="M4581">
        <v>60.0064110920692</v>
      </c>
      <c r="N4581">
        <v>1.1014211886304901</v>
      </c>
      <c r="O4581">
        <v>137.43068391866899</v>
      </c>
      <c r="P4581">
        <v>41.437908496732</v>
      </c>
      <c r="Q4581">
        <v>-3.1248338752652E-2</v>
      </c>
    </row>
    <row r="4582" spans="1:17" hidden="1" x14ac:dyDescent="0.3">
      <c r="A4582" t="s">
        <v>9393</v>
      </c>
      <c r="B4582" t="s">
        <v>9394</v>
      </c>
      <c r="C4582" t="str">
        <f>IFERROR(VLOOKUP(Table1[[#This Row],[Ticker]],[1]!Table2[[Symbol]:[Industry]],2,FALSE),"-")</f>
        <v>-</v>
      </c>
      <c r="D4582" t="s">
        <v>54</v>
      </c>
      <c r="E4582">
        <v>6.4169</v>
      </c>
      <c r="F4582">
        <v>17.5</v>
      </c>
      <c r="G4582">
        <v>66.994638943652902</v>
      </c>
      <c r="H4582">
        <v>-9.6197138193382692</v>
      </c>
      <c r="I4582">
        <v>-10.540990690773199</v>
      </c>
      <c r="J4582">
        <v>-1.5689310096084099</v>
      </c>
      <c r="K4582">
        <v>17.984622454248498</v>
      </c>
      <c r="L4582">
        <v>16.2233057146682</v>
      </c>
      <c r="M4582">
        <v>35.111760718431398</v>
      </c>
      <c r="N4582">
        <v>1.76241127856101</v>
      </c>
      <c r="O4582">
        <v>62.514285714285698</v>
      </c>
      <c r="P4582">
        <v>96.850393700787293</v>
      </c>
    </row>
    <row r="4583" spans="1:17" hidden="1" x14ac:dyDescent="0.3">
      <c r="A4583" t="s">
        <v>9395</v>
      </c>
      <c r="B4583" t="s">
        <v>9396</v>
      </c>
      <c r="C4583" t="str">
        <f>IFERROR(VLOOKUP(Table1[[#This Row],[Ticker]],[1]!Table2[[Symbol]:[Industry]],2,FALSE),"-")</f>
        <v>-</v>
      </c>
      <c r="D4583" t="s">
        <v>1616</v>
      </c>
      <c r="E4583">
        <v>6.4157999999999999</v>
      </c>
      <c r="F4583">
        <v>12.58</v>
      </c>
      <c r="G4583">
        <v>-29.855754757134399</v>
      </c>
      <c r="H4583">
        <v>-0.73646508837380298</v>
      </c>
      <c r="I4583">
        <v>-12.7009439890802</v>
      </c>
      <c r="J4583">
        <v>-1.29115323183063</v>
      </c>
      <c r="K4583">
        <v>12.58</v>
      </c>
      <c r="L4583">
        <v>12.579999999999901</v>
      </c>
      <c r="M4583">
        <v>50</v>
      </c>
      <c r="O4583">
        <v>0</v>
      </c>
      <c r="P4583">
        <v>0</v>
      </c>
    </row>
    <row r="4584" spans="1:17" hidden="1" x14ac:dyDescent="0.3">
      <c r="A4584" t="s">
        <v>9397</v>
      </c>
      <c r="B4584" t="s">
        <v>9398</v>
      </c>
      <c r="C4584" t="str">
        <f>IFERROR(VLOOKUP(Table1[[#This Row],[Ticker]],[1]!Table2[[Symbol]:[Industry]],2,FALSE),"-")</f>
        <v>-</v>
      </c>
      <c r="D4584" t="s">
        <v>525</v>
      </c>
      <c r="E4584">
        <v>6.3666499999999999</v>
      </c>
      <c r="F4584">
        <v>2.23</v>
      </c>
      <c r="G4584">
        <v>-50.212897614277203</v>
      </c>
      <c r="H4584">
        <v>12.989025107704601</v>
      </c>
      <c r="I4584">
        <v>-27.260330962260301</v>
      </c>
      <c r="J4584">
        <v>7.6290345615965798</v>
      </c>
      <c r="K4584">
        <v>2.2341649807731598</v>
      </c>
      <c r="L4584">
        <v>2.4675924891514298</v>
      </c>
      <c r="M4584">
        <v>45.522822151292701</v>
      </c>
      <c r="N4584">
        <v>0.91170073630237702</v>
      </c>
      <c r="O4584">
        <v>52.914798206278</v>
      </c>
      <c r="P4584">
        <v>17.368421052631501</v>
      </c>
      <c r="Q4584">
        <v>-3.1101865086348001E-2</v>
      </c>
    </row>
    <row r="4585" spans="1:17" hidden="1" x14ac:dyDescent="0.3">
      <c r="A4585" t="s">
        <v>9399</v>
      </c>
      <c r="B4585" t="s">
        <v>9400</v>
      </c>
      <c r="C4585" t="str">
        <f>IFERROR(VLOOKUP(Table1[[#This Row],[Ticker]],[1]!Table2[[Symbol]:[Industry]],2,FALSE),"-")</f>
        <v>-</v>
      </c>
      <c r="D4585" t="s">
        <v>2598</v>
      </c>
      <c r="E4585">
        <v>6.3543479999999999</v>
      </c>
      <c r="F4585">
        <v>4.2</v>
      </c>
      <c r="G4585">
        <v>-19.037812804627801</v>
      </c>
      <c r="H4585">
        <v>11.8276374757287</v>
      </c>
      <c r="I4585">
        <v>-14.7988460869823</v>
      </c>
      <c r="J4585">
        <v>-1.74466797105967</v>
      </c>
      <c r="K4585">
        <v>3.9022495964309698</v>
      </c>
      <c r="L4585">
        <v>3.91672914946068</v>
      </c>
      <c r="M4585">
        <v>52.755044258704103</v>
      </c>
      <c r="N4585">
        <v>0.98938940000530196</v>
      </c>
      <c r="O4585">
        <v>30.952380952380899</v>
      </c>
      <c r="P4585">
        <v>47.368421052631497</v>
      </c>
      <c r="Q4585">
        <v>4.4611067529685001E-2</v>
      </c>
    </row>
    <row r="4586" spans="1:17" hidden="1" x14ac:dyDescent="0.3">
      <c r="A4586" t="s">
        <v>9401</v>
      </c>
      <c r="B4586" t="s">
        <v>9402</v>
      </c>
      <c r="C4586" t="str">
        <f>IFERROR(VLOOKUP(Table1[[#This Row],[Ticker]],[1]!Table2[[Symbol]:[Industry]],2,FALSE),"-")</f>
        <v>-</v>
      </c>
      <c r="D4586" t="s">
        <v>4631</v>
      </c>
      <c r="E4586">
        <v>6.3474000000000004</v>
      </c>
      <c r="F4586">
        <v>2.98</v>
      </c>
      <c r="G4586">
        <v>-27.0971340674792</v>
      </c>
      <c r="H4586">
        <v>-29.542085697272999</v>
      </c>
      <c r="I4586">
        <v>16.303385015248701</v>
      </c>
      <c r="J4586">
        <v>-6.8812153436318804</v>
      </c>
      <c r="K4586">
        <v>3.61791200150885</v>
      </c>
      <c r="L4586">
        <v>3.1619600950939799</v>
      </c>
      <c r="M4586">
        <v>7.0539734593484802</v>
      </c>
      <c r="N4586">
        <v>0.28544345592189402</v>
      </c>
      <c r="O4586">
        <v>82.550335570469798</v>
      </c>
      <c r="P4586">
        <v>78.443113772455007</v>
      </c>
      <c r="Q4586">
        <v>5.7409040138384999E-2</v>
      </c>
    </row>
    <row r="4587" spans="1:17" hidden="1" x14ac:dyDescent="0.3">
      <c r="A4587" t="s">
        <v>9403</v>
      </c>
      <c r="B4587" t="s">
        <v>9404</v>
      </c>
      <c r="C4587" t="str">
        <f>IFERROR(VLOOKUP(Table1[[#This Row],[Ticker]],[1]!Table2[[Symbol]:[Industry]],2,FALSE),"-")</f>
        <v>-</v>
      </c>
      <c r="D4587" t="s">
        <v>1190</v>
      </c>
      <c r="E4587">
        <v>6.3434727999999998</v>
      </c>
      <c r="F4587">
        <v>5.6</v>
      </c>
      <c r="G4587">
        <v>152.97252807114799</v>
      </c>
      <c r="H4587">
        <v>-21.8690617734566</v>
      </c>
      <c r="I4587">
        <v>26.256872388090901</v>
      </c>
      <c r="J4587">
        <v>17.915527352720499</v>
      </c>
      <c r="K4587">
        <v>6.3322188656787102</v>
      </c>
      <c r="M4587">
        <v>42.911025668295203</v>
      </c>
      <c r="N4587">
        <v>1.1109842537288499</v>
      </c>
      <c r="O4587">
        <v>83.928571428571402</v>
      </c>
      <c r="P4587">
        <v>196.29629629629599</v>
      </c>
    </row>
    <row r="4588" spans="1:17" hidden="1" x14ac:dyDescent="0.3">
      <c r="A4588" t="s">
        <v>9405</v>
      </c>
      <c r="B4588" t="s">
        <v>9406</v>
      </c>
      <c r="C4588" t="str">
        <f>IFERROR(VLOOKUP(Table1[[#This Row],[Ticker]],[1]!Table2[[Symbol]:[Industry]],2,FALSE),"-")</f>
        <v>-</v>
      </c>
      <c r="D4588" t="s">
        <v>743</v>
      </c>
      <c r="E4588">
        <v>6.3247861439999999</v>
      </c>
      <c r="F4588">
        <v>95.64</v>
      </c>
      <c r="G4588">
        <v>26.9825528847153</v>
      </c>
      <c r="H4588">
        <v>-1.13201000353982</v>
      </c>
      <c r="I4588">
        <v>1.50970802907115</v>
      </c>
      <c r="J4588">
        <v>0.13984104419225099</v>
      </c>
      <c r="K4588">
        <v>93.366366185346493</v>
      </c>
      <c r="L4588">
        <v>84.071894532269496</v>
      </c>
      <c r="M4588">
        <v>63.753004305415402</v>
      </c>
      <c r="N4588">
        <v>0.35239602809396903</v>
      </c>
      <c r="O4588">
        <v>4.6633207862818802</v>
      </c>
      <c r="P4588">
        <v>57.821782178217802</v>
      </c>
    </row>
    <row r="4589" spans="1:17" hidden="1" x14ac:dyDescent="0.3">
      <c r="A4589" t="s">
        <v>9407</v>
      </c>
      <c r="B4589" t="s">
        <v>9408</v>
      </c>
      <c r="C4589" t="str">
        <f>IFERROR(VLOOKUP(Table1[[#This Row],[Ticker]],[1]!Table2[[Symbol]:[Industry]],2,FALSE),"-")</f>
        <v>-</v>
      </c>
      <c r="D4589" t="s">
        <v>402</v>
      </c>
      <c r="E4589">
        <v>6.3236907000000002</v>
      </c>
      <c r="F4589">
        <v>4.3499999999999996</v>
      </c>
      <c r="G4589">
        <v>-62.932677834057401</v>
      </c>
      <c r="H4589">
        <v>21.9908076388989</v>
      </c>
      <c r="I4589">
        <v>-47.775570854751898</v>
      </c>
      <c r="J4589">
        <v>23.324231383553901</v>
      </c>
      <c r="K4589">
        <v>3.5969234888576098</v>
      </c>
      <c r="L4589">
        <v>4.7103261402184797</v>
      </c>
      <c r="M4589">
        <v>82.678107746620995</v>
      </c>
      <c r="N4589">
        <v>1.87692307692307</v>
      </c>
      <c r="O4589">
        <v>65.517241379310306</v>
      </c>
      <c r="P4589">
        <v>50</v>
      </c>
      <c r="Q4589">
        <v>-5.6441541405635003E-2</v>
      </c>
    </row>
    <row r="4590" spans="1:17" hidden="1" x14ac:dyDescent="0.3">
      <c r="A4590" t="s">
        <v>9409</v>
      </c>
      <c r="B4590" t="s">
        <v>9410</v>
      </c>
      <c r="C4590" t="str">
        <f>IFERROR(VLOOKUP(Table1[[#This Row],[Ticker]],[1]!Table2[[Symbol]:[Industry]],2,FALSE),"-")</f>
        <v>-</v>
      </c>
      <c r="D4590" t="s">
        <v>226</v>
      </c>
      <c r="E4590">
        <v>6.3066559499999997</v>
      </c>
      <c r="F4590">
        <v>6.6</v>
      </c>
      <c r="G4590">
        <v>-61.105754757134399</v>
      </c>
      <c r="K4590">
        <v>7.8976443621726604</v>
      </c>
      <c r="M4590">
        <v>24.8553728216223</v>
      </c>
      <c r="N4590">
        <v>1</v>
      </c>
      <c r="O4590">
        <v>45.454545454545404</v>
      </c>
      <c r="P4590">
        <v>4.7619047619047601</v>
      </c>
    </row>
    <row r="4591" spans="1:17" hidden="1" x14ac:dyDescent="0.3">
      <c r="A4591" t="s">
        <v>9411</v>
      </c>
      <c r="B4591" t="s">
        <v>9412</v>
      </c>
      <c r="C4591" t="str">
        <f>IFERROR(VLOOKUP(Table1[[#This Row],[Ticker]],[1]!Table2[[Symbol]:[Industry]],2,FALSE),"-")</f>
        <v>-</v>
      </c>
      <c r="D4591" t="s">
        <v>1616</v>
      </c>
      <c r="E4591">
        <v>6.2919999999999998</v>
      </c>
      <c r="F4591">
        <v>10.4</v>
      </c>
      <c r="G4591">
        <v>5.0339988096619699</v>
      </c>
      <c r="H4591">
        <v>-2.06473833315557</v>
      </c>
      <c r="I4591">
        <v>-31.196241794722901</v>
      </c>
      <c r="J4591">
        <v>-14.40727687427</v>
      </c>
      <c r="K4591">
        <v>10.948012157833</v>
      </c>
      <c r="L4591">
        <v>10.841959352296801</v>
      </c>
      <c r="M4591">
        <v>28.8808390822151</v>
      </c>
      <c r="N4591">
        <v>0.79966887417218502</v>
      </c>
      <c r="O4591">
        <v>50.576923076923002</v>
      </c>
      <c r="P4591">
        <v>38.6666666666666</v>
      </c>
      <c r="Q4591">
        <v>-0.11985919589134</v>
      </c>
    </row>
    <row r="4592" spans="1:17" hidden="1" x14ac:dyDescent="0.3">
      <c r="A4592" t="s">
        <v>9413</v>
      </c>
      <c r="B4592" t="s">
        <v>9414</v>
      </c>
      <c r="C4592" t="str">
        <f>IFERROR(VLOOKUP(Table1[[#This Row],[Ticker]],[1]!Table2[[Symbol]:[Industry]],2,FALSE),"-")</f>
        <v>-</v>
      </c>
      <c r="D4592" t="s">
        <v>528</v>
      </c>
      <c r="E4592">
        <v>6.2888099999999998</v>
      </c>
      <c r="F4592">
        <v>19</v>
      </c>
      <c r="G4592">
        <v>197.730452139417</v>
      </c>
      <c r="H4592">
        <v>35.788357606661599</v>
      </c>
      <c r="I4592">
        <v>33.004577483312303</v>
      </c>
      <c r="J4592">
        <v>-2.01317489248046</v>
      </c>
      <c r="K4592">
        <v>16.449283866111301</v>
      </c>
      <c r="L4592">
        <v>14.0268836795528</v>
      </c>
      <c r="M4592">
        <v>59.417423835043799</v>
      </c>
      <c r="N4592">
        <v>1.37723607725482</v>
      </c>
      <c r="O4592">
        <v>9.5789473684210602</v>
      </c>
      <c r="P4592">
        <v>227.586206896551</v>
      </c>
    </row>
    <row r="4593" spans="1:17" hidden="1" x14ac:dyDescent="0.3">
      <c r="A4593" t="s">
        <v>9415</v>
      </c>
      <c r="B4593" t="s">
        <v>9416</v>
      </c>
      <c r="C4593" t="str">
        <f>IFERROR(VLOOKUP(Table1[[#This Row],[Ticker]],[1]!Table2[[Symbol]:[Industry]],2,FALSE),"-")</f>
        <v>-</v>
      </c>
      <c r="D4593" t="s">
        <v>3532</v>
      </c>
      <c r="E4593">
        <v>6.2643839999999997</v>
      </c>
      <c r="F4593">
        <v>9.6</v>
      </c>
      <c r="G4593">
        <v>333.912361184894</v>
      </c>
      <c r="H4593">
        <v>43.300232159332602</v>
      </c>
      <c r="I4593">
        <v>272.84122468561799</v>
      </c>
      <c r="J4593">
        <v>6.7363697039491699</v>
      </c>
      <c r="K4593">
        <v>6.2513513348545899</v>
      </c>
      <c r="L4593">
        <v>3.1362990467891398</v>
      </c>
      <c r="M4593">
        <v>99.999277785297707</v>
      </c>
      <c r="N4593">
        <v>1.50441965526332</v>
      </c>
      <c r="O4593">
        <v>0</v>
      </c>
      <c r="P4593">
        <v>363.768115942029</v>
      </c>
    </row>
    <row r="4594" spans="1:17" hidden="1" x14ac:dyDescent="0.3">
      <c r="A4594" t="s">
        <v>9417</v>
      </c>
      <c r="B4594" t="s">
        <v>9418</v>
      </c>
      <c r="C4594" t="str">
        <f>IFERROR(VLOOKUP(Table1[[#This Row],[Ticker]],[1]!Table2[[Symbol]:[Industry]],2,FALSE),"-")</f>
        <v>-</v>
      </c>
      <c r="D4594" t="s">
        <v>412</v>
      </c>
      <c r="E4594">
        <v>6.2</v>
      </c>
      <c r="F4594">
        <v>20</v>
      </c>
      <c r="G4594">
        <v>13.2057616949399</v>
      </c>
      <c r="H4594">
        <v>11.308352838796999</v>
      </c>
      <c r="I4594">
        <v>3.7812924698597201</v>
      </c>
      <c r="J4594">
        <v>6.1202323750436802</v>
      </c>
      <c r="K4594">
        <v>18.651371776758499</v>
      </c>
      <c r="L4594">
        <v>18.0192035613466</v>
      </c>
      <c r="M4594">
        <v>70.716968068877307</v>
      </c>
      <c r="N4594">
        <v>0.58717105263157898</v>
      </c>
      <c r="O4594">
        <v>37.349999999999902</v>
      </c>
      <c r="P4594">
        <v>61.290322580645103</v>
      </c>
      <c r="Q4594">
        <v>4.4169319625662999E-2</v>
      </c>
    </row>
    <row r="4595" spans="1:17" hidden="1" x14ac:dyDescent="0.3">
      <c r="A4595" t="s">
        <v>9419</v>
      </c>
      <c r="B4595" t="s">
        <v>9420</v>
      </c>
      <c r="C4595" t="str">
        <f>IFERROR(VLOOKUP(Table1[[#This Row],[Ticker]],[1]!Table2[[Symbol]:[Industry]],2,FALSE),"-")</f>
        <v>-</v>
      </c>
      <c r="D4595" t="s">
        <v>743</v>
      </c>
      <c r="E4595">
        <v>6.1746908559999998</v>
      </c>
      <c r="F4595">
        <v>110.55</v>
      </c>
      <c r="G4595">
        <v>57.739697474326597</v>
      </c>
      <c r="H4595">
        <v>-0.67305929127235997</v>
      </c>
      <c r="I4595">
        <v>6.9419131537768504</v>
      </c>
      <c r="J4595">
        <v>0.99588380520639797</v>
      </c>
      <c r="K4595">
        <v>106.42367516053</v>
      </c>
      <c r="L4595">
        <v>93.228970045465402</v>
      </c>
      <c r="M4595">
        <v>67.7882302660921</v>
      </c>
      <c r="N4595">
        <v>0.84005867510475296</v>
      </c>
      <c r="O4595">
        <v>2.7679782903663401</v>
      </c>
      <c r="P4595">
        <v>88.845234028015</v>
      </c>
    </row>
    <row r="4596" spans="1:17" hidden="1" x14ac:dyDescent="0.3">
      <c r="A4596" t="s">
        <v>9421</v>
      </c>
      <c r="B4596" t="s">
        <v>9422</v>
      </c>
      <c r="C4596" t="str">
        <f>IFERROR(VLOOKUP(Table1[[#This Row],[Ticker]],[1]!Table2[[Symbol]:[Industry]],2,FALSE),"-")</f>
        <v>-</v>
      </c>
      <c r="D4596" t="s">
        <v>380</v>
      </c>
      <c r="E4596">
        <v>6.1740000000000004</v>
      </c>
      <c r="F4596">
        <v>5.88</v>
      </c>
      <c r="G4596">
        <v>186.27327750092999</v>
      </c>
      <c r="H4596">
        <v>19.755338190314699</v>
      </c>
      <c r="I4596">
        <v>26.306148209501199</v>
      </c>
      <c r="J4596">
        <v>-6.1455221638694697</v>
      </c>
      <c r="K4596">
        <v>5.17824686121154</v>
      </c>
      <c r="L4596">
        <v>3.7199972854919299</v>
      </c>
      <c r="M4596">
        <v>30.664597844284401</v>
      </c>
      <c r="N4596">
        <v>0.14657210401891199</v>
      </c>
      <c r="O4596">
        <v>10.5442176870748</v>
      </c>
      <c r="P4596">
        <v>217.83783783783699</v>
      </c>
    </row>
    <row r="4597" spans="1:17" hidden="1" x14ac:dyDescent="0.3">
      <c r="A4597" t="s">
        <v>9423</v>
      </c>
      <c r="B4597" t="s">
        <v>9424</v>
      </c>
      <c r="C4597" t="str">
        <f>IFERROR(VLOOKUP(Table1[[#This Row],[Ticker]],[1]!Table2[[Symbol]:[Industry]],2,FALSE),"-")</f>
        <v>-</v>
      </c>
      <c r="D4597" t="s">
        <v>124</v>
      </c>
      <c r="E4597">
        <v>6.1733750000000001</v>
      </c>
      <c r="F4597">
        <v>1.31</v>
      </c>
      <c r="G4597">
        <v>57.287102385722697</v>
      </c>
      <c r="H4597">
        <v>-9.0123271573393104</v>
      </c>
      <c r="I4597">
        <v>25.193792853024998</v>
      </c>
      <c r="J4597">
        <v>1.80962196196781</v>
      </c>
      <c r="K4597">
        <v>1.4975329609332799</v>
      </c>
      <c r="L4597">
        <v>1.31401202704022</v>
      </c>
      <c r="M4597">
        <v>37.164358712534501</v>
      </c>
      <c r="N4597">
        <v>0.68288043641921503</v>
      </c>
      <c r="O4597">
        <v>93.893129770992303</v>
      </c>
      <c r="P4597">
        <v>101.53846153846099</v>
      </c>
      <c r="Q4597">
        <v>3.5659686414413E-2</v>
      </c>
    </row>
    <row r="4598" spans="1:17" hidden="1" x14ac:dyDescent="0.3">
      <c r="A4598" t="s">
        <v>9425</v>
      </c>
      <c r="B4598" t="s">
        <v>9426</v>
      </c>
      <c r="C4598" t="str">
        <f>IFERROR(VLOOKUP(Table1[[#This Row],[Ticker]],[1]!Table2[[Symbol]:[Industry]],2,FALSE),"-")</f>
        <v>-</v>
      </c>
      <c r="D4598" t="s">
        <v>740</v>
      </c>
      <c r="E4598">
        <v>6.1664000000000003</v>
      </c>
      <c r="F4598">
        <v>8</v>
      </c>
      <c r="G4598">
        <v>-47.381527953010597</v>
      </c>
      <c r="H4598">
        <v>11.939591249654301</v>
      </c>
      <c r="I4598">
        <v>-16.431389235771</v>
      </c>
      <c r="J4598">
        <v>1.8016302733239999</v>
      </c>
      <c r="K4598">
        <v>7.5962594555617704</v>
      </c>
      <c r="L4598">
        <v>7.9405244242491904</v>
      </c>
      <c r="M4598">
        <v>60.033916283611802</v>
      </c>
      <c r="N4598">
        <v>2.1839080459770099</v>
      </c>
      <c r="O4598">
        <v>76.499999999999901</v>
      </c>
      <c r="P4598">
        <v>23.076923076922998</v>
      </c>
      <c r="Q4598">
        <v>4.1551721278186002E-2</v>
      </c>
    </row>
    <row r="4599" spans="1:17" hidden="1" x14ac:dyDescent="0.3">
      <c r="A4599" t="s">
        <v>9427</v>
      </c>
      <c r="B4599" t="s">
        <v>9428</v>
      </c>
      <c r="C4599" t="str">
        <f>IFERROR(VLOOKUP(Table1[[#This Row],[Ticker]],[1]!Table2[[Symbol]:[Industry]],2,FALSE),"-")</f>
        <v>-</v>
      </c>
      <c r="D4599" t="s">
        <v>743</v>
      </c>
      <c r="E4599">
        <v>6.1661835759999999</v>
      </c>
      <c r="F4599">
        <v>37.08</v>
      </c>
      <c r="G4599">
        <v>37.171272269892597</v>
      </c>
      <c r="H4599">
        <v>1.77994629018198</v>
      </c>
      <c r="I4599">
        <v>8.7931582389668996</v>
      </c>
      <c r="J4599">
        <v>0.83418736762438594</v>
      </c>
      <c r="K4599">
        <v>35.952318331769597</v>
      </c>
      <c r="L4599">
        <v>31.863421833691099</v>
      </c>
      <c r="M4599">
        <v>46.0553371054271</v>
      </c>
      <c r="N4599">
        <v>0.33166048132051501</v>
      </c>
      <c r="O4599">
        <v>2.8586839266450998</v>
      </c>
      <c r="P4599">
        <v>70.482758620689594</v>
      </c>
    </row>
    <row r="4600" spans="1:17" hidden="1" x14ac:dyDescent="0.3">
      <c r="A4600" t="s">
        <v>9429</v>
      </c>
      <c r="B4600" t="s">
        <v>9430</v>
      </c>
      <c r="C4600" t="str">
        <f>IFERROR(VLOOKUP(Table1[[#This Row],[Ticker]],[1]!Table2[[Symbol]:[Industry]],2,FALSE),"-")</f>
        <v>-</v>
      </c>
      <c r="D4600" t="s">
        <v>1374</v>
      </c>
      <c r="E4600">
        <v>6.1592729000000004</v>
      </c>
      <c r="F4600">
        <v>11.11</v>
      </c>
      <c r="G4600">
        <v>41.0673221659425</v>
      </c>
      <c r="H4600">
        <v>0.79506644315772701</v>
      </c>
      <c r="I4600">
        <v>9.9259875782486198</v>
      </c>
      <c r="J4600">
        <v>-0.93496445177721699</v>
      </c>
      <c r="K4600">
        <v>10.6841435895796</v>
      </c>
      <c r="L4600">
        <v>8.7775102277139307</v>
      </c>
      <c r="M4600">
        <v>44.597316541243202</v>
      </c>
      <c r="N4600">
        <v>0.83070451360669995</v>
      </c>
      <c r="O4600">
        <v>11.971197119711899</v>
      </c>
      <c r="P4600">
        <v>121.756487025948</v>
      </c>
      <c r="Q4600">
        <v>9.3965753610741998E-2</v>
      </c>
    </row>
    <row r="4601" spans="1:17" hidden="1" x14ac:dyDescent="0.3">
      <c r="A4601" t="s">
        <v>9431</v>
      </c>
      <c r="B4601" t="s">
        <v>9432</v>
      </c>
      <c r="C4601" t="str">
        <f>IFERROR(VLOOKUP(Table1[[#This Row],[Ticker]],[1]!Table2[[Symbol]:[Industry]],2,FALSE),"-")</f>
        <v>-</v>
      </c>
      <c r="D4601" t="s">
        <v>632</v>
      </c>
      <c r="E4601">
        <v>6.15</v>
      </c>
      <c r="F4601">
        <v>20.5</v>
      </c>
      <c r="G4601">
        <v>-91.300178304247396</v>
      </c>
      <c r="H4601">
        <v>-5.7410990086703597</v>
      </c>
      <c r="I4601">
        <v>-37.2500790645311</v>
      </c>
      <c r="J4601">
        <v>-1.29115323183063</v>
      </c>
      <c r="K4601">
        <v>22.143955390925399</v>
      </c>
      <c r="L4601">
        <v>25.6160097942455</v>
      </c>
      <c r="M4601">
        <v>39.498160631907702</v>
      </c>
      <c r="N4601">
        <v>8.9939024390243899E-2</v>
      </c>
      <c r="O4601">
        <v>159.365853658536</v>
      </c>
      <c r="P4601">
        <v>53.673163418290798</v>
      </c>
    </row>
    <row r="4602" spans="1:17" hidden="1" x14ac:dyDescent="0.3">
      <c r="A4602" t="s">
        <v>9433</v>
      </c>
      <c r="B4602" t="s">
        <v>9434</v>
      </c>
      <c r="C4602" t="str">
        <f>IFERROR(VLOOKUP(Table1[[#This Row],[Ticker]],[1]!Table2[[Symbol]:[Industry]],2,FALSE),"-")</f>
        <v>-</v>
      </c>
      <c r="D4602" t="s">
        <v>632</v>
      </c>
      <c r="E4602">
        <v>6.1273799999999996</v>
      </c>
      <c r="F4602">
        <v>25.2</v>
      </c>
      <c r="G4602">
        <v>-11.5458956022048</v>
      </c>
      <c r="H4602">
        <v>-8.9195441452392608</v>
      </c>
      <c r="I4602">
        <v>-18.7412124454561</v>
      </c>
      <c r="J4602">
        <v>-1.7422810513795099</v>
      </c>
      <c r="K4602">
        <v>24.9201655557546</v>
      </c>
      <c r="L4602">
        <v>25.679599065725899</v>
      </c>
      <c r="M4602">
        <v>34.102063172185098</v>
      </c>
      <c r="N4602">
        <v>2.1335414837219799</v>
      </c>
      <c r="O4602">
        <v>73.690476190476204</v>
      </c>
      <c r="P4602">
        <v>67.664670658682596</v>
      </c>
      <c r="Q4602">
        <v>-9.0679262968639998E-2</v>
      </c>
    </row>
    <row r="4603" spans="1:17" hidden="1" x14ac:dyDescent="0.3">
      <c r="A4603" t="s">
        <v>9435</v>
      </c>
      <c r="B4603" t="s">
        <v>9436</v>
      </c>
      <c r="C4603" t="str">
        <f>IFERROR(VLOOKUP(Table1[[#This Row],[Ticker]],[1]!Table2[[Symbol]:[Industry]],2,FALSE),"-")</f>
        <v>-</v>
      </c>
      <c r="D4603" t="s">
        <v>265</v>
      </c>
      <c r="E4603">
        <v>6.0733827380000003</v>
      </c>
      <c r="F4603">
        <v>8.11</v>
      </c>
      <c r="G4603">
        <v>59.630226551276699</v>
      </c>
      <c r="H4603">
        <v>-0.97038321702878905</v>
      </c>
      <c r="I4603">
        <v>-35.8289060743883</v>
      </c>
      <c r="J4603">
        <v>-12.158446857744901</v>
      </c>
      <c r="K4603">
        <v>9.0253356504225497</v>
      </c>
      <c r="L4603">
        <v>8.2747009605202404</v>
      </c>
      <c r="M4603">
        <v>30.516338953565899</v>
      </c>
      <c r="N4603">
        <v>0.67298906432644401</v>
      </c>
      <c r="O4603">
        <v>82.614056720098603</v>
      </c>
      <c r="P4603">
        <v>170.333333333333</v>
      </c>
      <c r="Q4603">
        <v>8.1990054529111997E-2</v>
      </c>
    </row>
    <row r="4604" spans="1:17" hidden="1" x14ac:dyDescent="0.3">
      <c r="A4604" t="s">
        <v>9437</v>
      </c>
      <c r="B4604" t="s">
        <v>9438</v>
      </c>
      <c r="C4604" t="str">
        <f>IFERROR(VLOOKUP(Table1[[#This Row],[Ticker]],[1]!Table2[[Symbol]:[Industry]],2,FALSE),"-")</f>
        <v>-</v>
      </c>
      <c r="D4604" t="s">
        <v>632</v>
      </c>
      <c r="E4604">
        <v>6.0566834900000002</v>
      </c>
      <c r="F4604">
        <v>14.3</v>
      </c>
      <c r="G4604">
        <v>30.8184025462363</v>
      </c>
      <c r="H4604">
        <v>0.57548826439587397</v>
      </c>
      <c r="I4604">
        <v>-0.80736026451062404</v>
      </c>
      <c r="J4604">
        <v>1.29187259842766</v>
      </c>
      <c r="K4604">
        <v>13.7314501996074</v>
      </c>
      <c r="L4604">
        <v>12.9123944355244</v>
      </c>
      <c r="M4604">
        <v>68.481441891819998</v>
      </c>
      <c r="N4604">
        <v>4.3998331324742699</v>
      </c>
      <c r="O4604">
        <v>12.237762237762199</v>
      </c>
      <c r="P4604">
        <v>78.304239401496204</v>
      </c>
    </row>
    <row r="4605" spans="1:17" hidden="1" x14ac:dyDescent="0.3">
      <c r="A4605" t="s">
        <v>9439</v>
      </c>
      <c r="B4605" t="s">
        <v>9440</v>
      </c>
      <c r="C4605" t="str">
        <f>IFERROR(VLOOKUP(Table1[[#This Row],[Ticker]],[1]!Table2[[Symbol]:[Industry]],2,FALSE),"-")</f>
        <v>-</v>
      </c>
      <c r="D4605" t="s">
        <v>4452</v>
      </c>
      <c r="E4605">
        <v>6.0470550000000003</v>
      </c>
      <c r="F4605">
        <v>11.85</v>
      </c>
      <c r="G4605">
        <v>49.147266390901798</v>
      </c>
      <c r="H4605">
        <v>35.995991051977001</v>
      </c>
      <c r="I4605">
        <v>22.111342700339499</v>
      </c>
      <c r="J4605">
        <v>12.072483131805701</v>
      </c>
      <c r="K4605">
        <v>9.7288924769979008</v>
      </c>
      <c r="L4605">
        <v>8.3273085415316306</v>
      </c>
      <c r="M4605">
        <v>59.764979545108503</v>
      </c>
      <c r="N4605">
        <v>1.82953669375629</v>
      </c>
      <c r="O4605">
        <v>10.717299578059</v>
      </c>
      <c r="P4605">
        <v>107.894736842105</v>
      </c>
      <c r="Q4605">
        <v>5.5920611557604E-2</v>
      </c>
    </row>
    <row r="4606" spans="1:17" hidden="1" x14ac:dyDescent="0.3">
      <c r="A4606" t="s">
        <v>9441</v>
      </c>
      <c r="B4606" t="s">
        <v>9442</v>
      </c>
      <c r="C4606" t="str">
        <f>IFERROR(VLOOKUP(Table1[[#This Row],[Ticker]],[1]!Table2[[Symbol]:[Industry]],2,FALSE),"-")</f>
        <v>-</v>
      </c>
      <c r="D4606" t="s">
        <v>848</v>
      </c>
      <c r="E4606">
        <v>6.0468571799999999</v>
      </c>
      <c r="F4606">
        <v>123.37</v>
      </c>
      <c r="G4606">
        <v>-29.855754757134399</v>
      </c>
      <c r="H4606">
        <v>39.914719972674703</v>
      </c>
      <c r="I4606">
        <v>241.912450664555</v>
      </c>
      <c r="J4606">
        <v>20.2312379151338</v>
      </c>
      <c r="K4606">
        <v>85.473161145713902</v>
      </c>
      <c r="M4606">
        <v>100</v>
      </c>
      <c r="N4606">
        <v>4.9909090909090903</v>
      </c>
      <c r="O4606">
        <v>0</v>
      </c>
    </row>
    <row r="4607" spans="1:17" hidden="1" x14ac:dyDescent="0.3">
      <c r="A4607" t="s">
        <v>9443</v>
      </c>
      <c r="B4607" t="s">
        <v>9444</v>
      </c>
      <c r="C4607" t="str">
        <f>IFERROR(VLOOKUP(Table1[[#This Row],[Ticker]],[1]!Table2[[Symbol]:[Industry]],2,FALSE),"-")</f>
        <v>-</v>
      </c>
      <c r="D4607" t="s">
        <v>1616</v>
      </c>
      <c r="E4607">
        <v>6.0148380000000001</v>
      </c>
      <c r="F4607">
        <v>10.9</v>
      </c>
      <c r="G4607">
        <v>27.431402530022801</v>
      </c>
      <c r="H4607">
        <v>0.36952569503634403</v>
      </c>
      <c r="I4607">
        <v>12.586412332758799</v>
      </c>
      <c r="J4607">
        <v>13.577956715813301</v>
      </c>
      <c r="K4607">
        <v>10.2971592277345</v>
      </c>
      <c r="L4607">
        <v>9.5771801549219706</v>
      </c>
      <c r="M4607">
        <v>60.2497796351064</v>
      </c>
      <c r="N4607">
        <v>1.0703552217347101</v>
      </c>
      <c r="O4607">
        <v>18.8073394495412</v>
      </c>
      <c r="P4607">
        <v>72.741679873217095</v>
      </c>
      <c r="Q4607">
        <v>5.2627724030180997E-2</v>
      </c>
    </row>
    <row r="4608" spans="1:17" hidden="1" x14ac:dyDescent="0.3">
      <c r="A4608" t="s">
        <v>9445</v>
      </c>
      <c r="B4608" t="s">
        <v>9446</v>
      </c>
      <c r="C4608" t="str">
        <f>IFERROR(VLOOKUP(Table1[[#This Row],[Ticker]],[1]!Table2[[Symbol]:[Industry]],2,FALSE),"-")</f>
        <v>-</v>
      </c>
      <c r="D4608" t="s">
        <v>525</v>
      </c>
      <c r="E4608">
        <v>6.01</v>
      </c>
      <c r="F4608">
        <v>6.01</v>
      </c>
      <c r="G4608">
        <v>52.819017279339697</v>
      </c>
      <c r="H4608">
        <v>10.7598852765896</v>
      </c>
      <c r="I4608">
        <v>-2.6276839158201999</v>
      </c>
      <c r="J4608">
        <v>-1.1272188056011101</v>
      </c>
      <c r="K4608">
        <v>6.04203723344515</v>
      </c>
      <c r="L4608">
        <v>5.8225589321252702</v>
      </c>
      <c r="M4608">
        <v>51.860126991156903</v>
      </c>
      <c r="N4608">
        <v>1.7367380106841099</v>
      </c>
      <c r="O4608">
        <v>48.086522462562399</v>
      </c>
      <c r="P4608">
        <v>99.006622516556206</v>
      </c>
      <c r="Q4608">
        <v>0.11252187963124501</v>
      </c>
    </row>
    <row r="4609" spans="1:17" hidden="1" x14ac:dyDescent="0.3">
      <c r="A4609" t="s">
        <v>9447</v>
      </c>
      <c r="B4609" t="s">
        <v>9448</v>
      </c>
      <c r="C4609" t="str">
        <f>IFERROR(VLOOKUP(Table1[[#This Row],[Ticker]],[1]!Table2[[Symbol]:[Industry]],2,FALSE),"-")</f>
        <v>-</v>
      </c>
      <c r="D4609" t="s">
        <v>632</v>
      </c>
      <c r="E4609">
        <v>6.0069100000000004</v>
      </c>
      <c r="F4609">
        <v>66.010000000000005</v>
      </c>
      <c r="G4609">
        <v>-41.842421423800999</v>
      </c>
      <c r="H4609">
        <v>-4.7501774151842602</v>
      </c>
      <c r="I4609">
        <v>-23.510294076906199</v>
      </c>
      <c r="J4609">
        <v>6.4184156093298004</v>
      </c>
      <c r="K4609">
        <v>67.520373191934397</v>
      </c>
      <c r="L4609">
        <v>71.443725927367296</v>
      </c>
      <c r="M4609">
        <v>53.364742003526899</v>
      </c>
      <c r="N4609">
        <v>3.5876588021778502</v>
      </c>
      <c r="O4609">
        <v>46.038479018330499</v>
      </c>
      <c r="P4609">
        <v>19.367088607594901</v>
      </c>
      <c r="Q4609">
        <v>0.138243151210343</v>
      </c>
    </row>
    <row r="4610" spans="1:17" hidden="1" x14ac:dyDescent="0.3">
      <c r="A4610" t="s">
        <v>9449</v>
      </c>
      <c r="B4610" t="s">
        <v>9450</v>
      </c>
      <c r="C4610" t="str">
        <f>IFERROR(VLOOKUP(Table1[[#This Row],[Ticker]],[1]!Table2[[Symbol]:[Industry]],2,FALSE),"-")</f>
        <v>-</v>
      </c>
      <c r="D4610" t="s">
        <v>46</v>
      </c>
      <c r="E4610">
        <v>5.9916159999999996</v>
      </c>
      <c r="F4610">
        <v>13.6</v>
      </c>
      <c r="G4610">
        <v>96.057866505324</v>
      </c>
      <c r="H4610">
        <v>-5.6315699834787001</v>
      </c>
      <c r="I4610">
        <v>-7.0288383169745998</v>
      </c>
      <c r="J4610">
        <v>-1.29115323183063</v>
      </c>
      <c r="K4610">
        <v>12.677341872818401</v>
      </c>
      <c r="L4610">
        <v>10.410533355701601</v>
      </c>
      <c r="M4610">
        <v>1.82265070363327</v>
      </c>
      <c r="N4610">
        <v>4.7608321729871398E-3</v>
      </c>
      <c r="O4610">
        <v>5.7352941176470598</v>
      </c>
      <c r="P4610">
        <v>140.28268551236701</v>
      </c>
    </row>
    <row r="4611" spans="1:17" hidden="1" x14ac:dyDescent="0.3">
      <c r="A4611" t="s">
        <v>9451</v>
      </c>
      <c r="B4611" t="s">
        <v>9452</v>
      </c>
      <c r="C4611" t="str">
        <f>IFERROR(VLOOKUP(Table1[[#This Row],[Ticker]],[1]!Table2[[Symbol]:[Industry]],2,FALSE),"-")</f>
        <v>-</v>
      </c>
      <c r="D4611" t="s">
        <v>1616</v>
      </c>
      <c r="E4611">
        <v>5.9664219999999997</v>
      </c>
      <c r="F4611">
        <v>13.09</v>
      </c>
      <c r="G4611">
        <v>37.964758063378397</v>
      </c>
      <c r="H4611">
        <v>8.6202600578250195</v>
      </c>
      <c r="I4611">
        <v>-5.4058620218671498</v>
      </c>
      <c r="J4611">
        <v>-1.29115323183063</v>
      </c>
      <c r="K4611">
        <v>12.1248220842522</v>
      </c>
      <c r="L4611">
        <v>11.3193457825324</v>
      </c>
      <c r="M4611">
        <v>67.075696083782205</v>
      </c>
      <c r="N4611">
        <v>0.67279411764705799</v>
      </c>
      <c r="O4611">
        <v>22.230710466004499</v>
      </c>
      <c r="P4611">
        <v>67.820512820512803</v>
      </c>
    </row>
    <row r="4612" spans="1:17" hidden="1" x14ac:dyDescent="0.3">
      <c r="A4612" t="s">
        <v>9453</v>
      </c>
      <c r="B4612" t="s">
        <v>9454</v>
      </c>
      <c r="C4612" t="str">
        <f>IFERROR(VLOOKUP(Table1[[#This Row],[Ticker]],[1]!Table2[[Symbol]:[Industry]],2,FALSE),"-")</f>
        <v>-</v>
      </c>
      <c r="D4612" t="s">
        <v>5353</v>
      </c>
      <c r="E4612">
        <v>5.9465946000000001</v>
      </c>
      <c r="F4612">
        <v>19.82</v>
      </c>
      <c r="G4612">
        <v>-41.9231904270545</v>
      </c>
      <c r="H4612">
        <v>-14.136193472257901</v>
      </c>
      <c r="I4612">
        <v>-18.049559079815701</v>
      </c>
      <c r="J4612">
        <v>2.3944836245379202</v>
      </c>
      <c r="K4612">
        <v>21.234921100507599</v>
      </c>
      <c r="L4612">
        <v>20.817314075886799</v>
      </c>
      <c r="M4612">
        <v>58.171329093944799</v>
      </c>
      <c r="N4612">
        <v>1.39201054362101</v>
      </c>
      <c r="O4612">
        <v>40.3632694248234</v>
      </c>
      <c r="P4612">
        <v>35.4750512645249</v>
      </c>
      <c r="Q4612">
        <v>2.7715387053914999E-2</v>
      </c>
    </row>
    <row r="4613" spans="1:17" hidden="1" x14ac:dyDescent="0.3">
      <c r="A4613" t="s">
        <v>9455</v>
      </c>
      <c r="B4613" t="s">
        <v>9456</v>
      </c>
      <c r="C4613" t="str">
        <f>IFERROR(VLOOKUP(Table1[[#This Row],[Ticker]],[1]!Table2[[Symbol]:[Industry]],2,FALSE),"-")</f>
        <v>-</v>
      </c>
      <c r="D4613" t="s">
        <v>300</v>
      </c>
      <c r="E4613">
        <v>5.944928</v>
      </c>
      <c r="F4613">
        <v>3.52</v>
      </c>
      <c r="G4613">
        <v>40.192554421609501</v>
      </c>
      <c r="H4613">
        <v>1.58911630697503</v>
      </c>
      <c r="I4613">
        <v>-11.260021798878499</v>
      </c>
      <c r="J4613">
        <v>9.4006706675404192</v>
      </c>
      <c r="K4613">
        <v>3.2934794490308201</v>
      </c>
      <c r="L4613">
        <v>3.4075548545907299</v>
      </c>
      <c r="M4613">
        <v>74.406919102601094</v>
      </c>
      <c r="N4613">
        <v>1.2117237037614901</v>
      </c>
      <c r="O4613">
        <v>52.556818181818102</v>
      </c>
      <c r="P4613">
        <v>85.263157894736807</v>
      </c>
      <c r="Q4613">
        <v>1.7272180776762E-2</v>
      </c>
    </row>
    <row r="4614" spans="1:17" hidden="1" x14ac:dyDescent="0.3">
      <c r="A4614" t="s">
        <v>9457</v>
      </c>
      <c r="B4614" t="s">
        <v>9458</v>
      </c>
      <c r="C4614" t="str">
        <f>IFERROR(VLOOKUP(Table1[[#This Row],[Ticker]],[1]!Table2[[Symbol]:[Industry]],2,FALSE),"-")</f>
        <v>-</v>
      </c>
      <c r="D4614" t="s">
        <v>561</v>
      </c>
      <c r="E4614">
        <v>5.9425230000000004</v>
      </c>
      <c r="F4614">
        <v>17.309999999999999</v>
      </c>
      <c r="G4614">
        <v>317.431066948291</v>
      </c>
      <c r="H4614">
        <v>13.381181970449701</v>
      </c>
      <c r="I4614">
        <v>112.396585269697</v>
      </c>
      <c r="J4614">
        <v>-6.3406147729966694E-2</v>
      </c>
      <c r="K4614">
        <v>14.633682866693</v>
      </c>
      <c r="L4614">
        <v>10.715647563248901</v>
      </c>
      <c r="M4614">
        <v>69.772790071561005</v>
      </c>
      <c r="N4614">
        <v>1.6570665551247601</v>
      </c>
      <c r="O4614">
        <v>0</v>
      </c>
      <c r="P4614">
        <v>347.28682170542601</v>
      </c>
    </row>
    <row r="4615" spans="1:17" hidden="1" x14ac:dyDescent="0.3">
      <c r="A4615" t="s">
        <v>9459</v>
      </c>
      <c r="B4615" t="s">
        <v>9460</v>
      </c>
      <c r="C4615" t="str">
        <f>IFERROR(VLOOKUP(Table1[[#This Row],[Ticker]],[1]!Table2[[Symbol]:[Industry]],2,FALSE),"-")</f>
        <v>-</v>
      </c>
      <c r="D4615" t="s">
        <v>21</v>
      </c>
      <c r="E4615">
        <v>5.8821053299999999</v>
      </c>
      <c r="F4615">
        <v>2.54</v>
      </c>
      <c r="G4615">
        <v>7.4415425401628799</v>
      </c>
      <c r="H4615">
        <v>14.7180803661716</v>
      </c>
      <c r="I4615">
        <v>2.2311827077522999</v>
      </c>
      <c r="J4615">
        <v>3.6675244541197798</v>
      </c>
      <c r="K4615">
        <v>2.2511152419203699</v>
      </c>
      <c r="L4615">
        <v>1.97930267360768</v>
      </c>
      <c r="M4615">
        <v>99.999811928189899</v>
      </c>
      <c r="N4615">
        <v>0.33522727272727199</v>
      </c>
      <c r="O4615">
        <v>0</v>
      </c>
      <c r="P4615">
        <v>44.318181818181799</v>
      </c>
    </row>
    <row r="4616" spans="1:17" hidden="1" x14ac:dyDescent="0.3">
      <c r="A4616" t="s">
        <v>9461</v>
      </c>
      <c r="B4616" t="s">
        <v>9462</v>
      </c>
      <c r="C4616" t="str">
        <f>IFERROR(VLOOKUP(Table1[[#This Row],[Ticker]],[1]!Table2[[Symbol]:[Industry]],2,FALSE),"-")</f>
        <v>-</v>
      </c>
      <c r="D4616" t="s">
        <v>92</v>
      </c>
      <c r="E4616">
        <v>5.8634399999999998</v>
      </c>
      <c r="F4616">
        <v>11</v>
      </c>
      <c r="G4616">
        <v>19.195735757770699</v>
      </c>
      <c r="H4616">
        <v>-2.51050803888735</v>
      </c>
      <c r="I4616">
        <v>12.299056010919699</v>
      </c>
      <c r="J4616">
        <v>-2.4189727807028198</v>
      </c>
      <c r="K4616">
        <v>10.2764326292096</v>
      </c>
      <c r="L4616">
        <v>9.0639702293117601</v>
      </c>
      <c r="M4616">
        <v>51.6660403068188</v>
      </c>
      <c r="N4616">
        <v>0.94229782592021205</v>
      </c>
      <c r="O4616">
        <v>13.636363636363599</v>
      </c>
      <c r="P4616">
        <v>70.542635658914705</v>
      </c>
      <c r="Q4616">
        <v>8.3278435419565006E-2</v>
      </c>
    </row>
    <row r="4617" spans="1:17" hidden="1" x14ac:dyDescent="0.3">
      <c r="A4617" t="s">
        <v>9463</v>
      </c>
      <c r="B4617" t="s">
        <v>9464</v>
      </c>
      <c r="C4617" t="str">
        <f>IFERROR(VLOOKUP(Table1[[#This Row],[Ticker]],[1]!Table2[[Symbol]:[Industry]],2,FALSE),"-")</f>
        <v>-</v>
      </c>
      <c r="D4617" t="s">
        <v>72</v>
      </c>
      <c r="E4617">
        <v>5.8632663999999997</v>
      </c>
      <c r="F4617">
        <v>5.8</v>
      </c>
      <c r="G4617">
        <v>-8.0070152613360897</v>
      </c>
      <c r="H4617">
        <v>-6.57363866748286</v>
      </c>
      <c r="I4617">
        <v>-31.010803144009799</v>
      </c>
      <c r="J4617">
        <v>7.0127336939644103</v>
      </c>
      <c r="K4617">
        <v>6.5883301997435897</v>
      </c>
      <c r="L4617">
        <v>6.61685996978823</v>
      </c>
      <c r="M4617">
        <v>27.387793944336199</v>
      </c>
      <c r="N4617">
        <v>0.68041906142667297</v>
      </c>
      <c r="O4617">
        <v>87.931034482758605</v>
      </c>
      <c r="P4617">
        <v>30.337078651685299</v>
      </c>
      <c r="Q4617">
        <v>2.1113357481779998E-3</v>
      </c>
    </row>
    <row r="4618" spans="1:17" hidden="1" x14ac:dyDescent="0.3">
      <c r="A4618" t="s">
        <v>9465</v>
      </c>
      <c r="B4618" t="s">
        <v>9466</v>
      </c>
      <c r="C4618" t="str">
        <f>IFERROR(VLOOKUP(Table1[[#This Row],[Ticker]],[1]!Table2[[Symbol]:[Industry]],2,FALSE),"-")</f>
        <v>-</v>
      </c>
      <c r="D4618" t="s">
        <v>528</v>
      </c>
      <c r="E4618">
        <v>5.8460999999999999</v>
      </c>
      <c r="F4618">
        <v>29.98</v>
      </c>
      <c r="G4618">
        <v>42.443095817578197</v>
      </c>
      <c r="H4618">
        <v>20.5374202619446</v>
      </c>
      <c r="I4618">
        <v>5.79707972633474</v>
      </c>
      <c r="J4618">
        <v>12.0421801015026</v>
      </c>
      <c r="K4618">
        <v>23.7298404695205</v>
      </c>
      <c r="L4618">
        <v>21.7777811583695</v>
      </c>
      <c r="M4618">
        <v>90.590390437352795</v>
      </c>
      <c r="N4618">
        <v>0.80249921077554398</v>
      </c>
      <c r="O4618">
        <v>0</v>
      </c>
      <c r="P4618">
        <v>95.309446254071602</v>
      </c>
      <c r="Q4618">
        <v>0.157234605725635</v>
      </c>
    </row>
    <row r="4619" spans="1:17" hidden="1" x14ac:dyDescent="0.3">
      <c r="A4619" t="s">
        <v>9467</v>
      </c>
      <c r="B4619" t="s">
        <v>9468</v>
      </c>
      <c r="C4619" t="str">
        <f>IFERROR(VLOOKUP(Table1[[#This Row],[Ticker]],[1]!Table2[[Symbol]:[Industry]],2,FALSE),"-")</f>
        <v>-</v>
      </c>
      <c r="D4619" t="s">
        <v>735</v>
      </c>
      <c r="E4619">
        <v>5.8009500000000003</v>
      </c>
      <c r="F4619">
        <v>150</v>
      </c>
      <c r="G4619">
        <v>-14.736798502337701</v>
      </c>
      <c r="H4619">
        <v>-54.428772780681498</v>
      </c>
      <c r="I4619">
        <v>-76.547654039694805</v>
      </c>
      <c r="J4619">
        <v>-13.2794573253978</v>
      </c>
      <c r="K4619">
        <v>258.62456842964298</v>
      </c>
      <c r="L4619">
        <v>281.46424956905798</v>
      </c>
      <c r="M4619">
        <v>21.3195782431334</v>
      </c>
      <c r="N4619">
        <v>0.280210157618213</v>
      </c>
      <c r="O4619">
        <v>222.53333333333299</v>
      </c>
      <c r="P4619">
        <v>15.340253748558199</v>
      </c>
    </row>
    <row r="4620" spans="1:17" hidden="1" x14ac:dyDescent="0.3">
      <c r="A4620" t="s">
        <v>9469</v>
      </c>
      <c r="B4620" t="s">
        <v>9470</v>
      </c>
      <c r="C4620" t="str">
        <f>IFERROR(VLOOKUP(Table1[[#This Row],[Ticker]],[1]!Table2[[Symbol]:[Industry]],2,FALSE),"-")</f>
        <v>-</v>
      </c>
      <c r="D4620" t="s">
        <v>139</v>
      </c>
      <c r="E4620">
        <v>5.7975000000000003</v>
      </c>
      <c r="F4620">
        <v>7.73</v>
      </c>
      <c r="G4620">
        <v>-92.313258399679299</v>
      </c>
      <c r="H4620">
        <v>-0.86566405478206898</v>
      </c>
      <c r="I4620">
        <v>-52.404532132606001</v>
      </c>
      <c r="J4620">
        <v>-6.21120243232264</v>
      </c>
      <c r="K4620">
        <v>8.1131688821894006</v>
      </c>
      <c r="L4620">
        <v>10.9197816337507</v>
      </c>
      <c r="M4620">
        <v>22.257693289933499</v>
      </c>
      <c r="N4620">
        <v>9.0725806451612795E-2</v>
      </c>
      <c r="O4620">
        <v>190.55627425614401</v>
      </c>
      <c r="P4620">
        <v>22.3101265822784</v>
      </c>
    </row>
    <row r="4621" spans="1:17" hidden="1" x14ac:dyDescent="0.3">
      <c r="A4621" t="s">
        <v>9471</v>
      </c>
      <c r="B4621" t="s">
        <v>9472</v>
      </c>
      <c r="C4621" t="str">
        <f>IFERROR(VLOOKUP(Table1[[#This Row],[Ticker]],[1]!Table2[[Symbol]:[Industry]],2,FALSE),"-")</f>
        <v>-</v>
      </c>
      <c r="D4621" t="s">
        <v>127</v>
      </c>
      <c r="E4621">
        <v>5.7351999999999999</v>
      </c>
      <c r="F4621">
        <v>10.72</v>
      </c>
      <c r="G4621">
        <v>-3.4406604175117601</v>
      </c>
      <c r="H4621">
        <v>1.83987078948878</v>
      </c>
      <c r="I4621">
        <v>-14.352320135869199</v>
      </c>
      <c r="J4621">
        <v>0.123941107792007</v>
      </c>
      <c r="K4621">
        <v>10.612937979484</v>
      </c>
      <c r="L4621">
        <v>10.286515944706601</v>
      </c>
      <c r="M4621">
        <v>48.358976691542999</v>
      </c>
      <c r="N4621">
        <v>0.78133100097604002</v>
      </c>
      <c r="O4621">
        <v>21.268656716417901</v>
      </c>
      <c r="P4621">
        <v>33.832709113607997</v>
      </c>
      <c r="Q4621">
        <v>2.0810037602614E-2</v>
      </c>
    </row>
    <row r="4622" spans="1:17" hidden="1" x14ac:dyDescent="0.3">
      <c r="A4622" t="s">
        <v>9473</v>
      </c>
      <c r="B4622" t="s">
        <v>9474</v>
      </c>
      <c r="C4622" t="str">
        <f>IFERROR(VLOOKUP(Table1[[#This Row],[Ticker]],[1]!Table2[[Symbol]:[Industry]],2,FALSE),"-")</f>
        <v>-</v>
      </c>
      <c r="D4622" t="s">
        <v>743</v>
      </c>
      <c r="E4622">
        <v>5.722810688</v>
      </c>
      <c r="F4622">
        <v>216.66</v>
      </c>
      <c r="G4622">
        <v>32.643307719427398</v>
      </c>
      <c r="H4622">
        <v>0.95527304368487498</v>
      </c>
      <c r="I4622">
        <v>11.118921138362801</v>
      </c>
      <c r="J4622">
        <v>0.44826258700756699</v>
      </c>
      <c r="K4622">
        <v>207.97255599906299</v>
      </c>
      <c r="L4622">
        <v>182.72383279080799</v>
      </c>
      <c r="M4622">
        <v>41.480968958534298</v>
      </c>
      <c r="N4622">
        <v>0.48292111720921699</v>
      </c>
      <c r="O4622">
        <v>2.7877780854795402</v>
      </c>
      <c r="P4622">
        <v>66.661538461538399</v>
      </c>
    </row>
    <row r="4623" spans="1:17" hidden="1" x14ac:dyDescent="0.3">
      <c r="A4623" t="s">
        <v>9475</v>
      </c>
      <c r="B4623" t="s">
        <v>9476</v>
      </c>
      <c r="C4623" t="str">
        <f>IFERROR(VLOOKUP(Table1[[#This Row],[Ticker]],[1]!Table2[[Symbol]:[Industry]],2,FALSE),"-")</f>
        <v>-</v>
      </c>
      <c r="D4623" t="s">
        <v>743</v>
      </c>
      <c r="E4623">
        <v>5.7107817000000001</v>
      </c>
      <c r="F4623">
        <v>42.76</v>
      </c>
      <c r="G4623">
        <v>21.8292399218297</v>
      </c>
      <c r="H4623">
        <v>4.3653254438803</v>
      </c>
      <c r="I4623">
        <v>5.8792002150239799</v>
      </c>
      <c r="J4623">
        <v>0.27319851028835601</v>
      </c>
      <c r="K4623">
        <v>39.9012268336704</v>
      </c>
      <c r="L4623">
        <v>35.498085097664003</v>
      </c>
      <c r="M4623">
        <v>46.348393818943599</v>
      </c>
      <c r="N4623">
        <v>1.00843359769727</v>
      </c>
      <c r="O4623">
        <v>2.82974742750234</v>
      </c>
      <c r="P4623">
        <v>58.664192949907203</v>
      </c>
    </row>
    <row r="4624" spans="1:17" hidden="1" x14ac:dyDescent="0.3">
      <c r="A4624" t="s">
        <v>9477</v>
      </c>
      <c r="B4624" t="s">
        <v>9478</v>
      </c>
      <c r="C4624" t="str">
        <f>IFERROR(VLOOKUP(Table1[[#This Row],[Ticker]],[1]!Table2[[Symbol]:[Industry]],2,FALSE),"-")</f>
        <v>-</v>
      </c>
      <c r="D4624" t="s">
        <v>577</v>
      </c>
      <c r="E4624">
        <v>5.7</v>
      </c>
      <c r="F4624">
        <v>19</v>
      </c>
      <c r="G4624">
        <v>-10.9571314780355</v>
      </c>
      <c r="H4624">
        <v>11.9562988499417</v>
      </c>
      <c r="I4624">
        <v>-30.3429032435232</v>
      </c>
      <c r="J4624">
        <v>-1.29115323183063</v>
      </c>
      <c r="K4624">
        <v>17.453687507569601</v>
      </c>
      <c r="L4624">
        <v>18.8862035745071</v>
      </c>
      <c r="M4624">
        <v>99.966183638035901</v>
      </c>
      <c r="N4624">
        <v>5.0806451612903203</v>
      </c>
      <c r="O4624">
        <v>21.421052631578899</v>
      </c>
      <c r="P4624">
        <v>18.8986232790988</v>
      </c>
    </row>
    <row r="4625" spans="1:17" hidden="1" x14ac:dyDescent="0.3">
      <c r="A4625" t="s">
        <v>9479</v>
      </c>
      <c r="B4625" t="s">
        <v>9480</v>
      </c>
      <c r="C4625" t="str">
        <f>IFERROR(VLOOKUP(Table1[[#This Row],[Ticker]],[1]!Table2[[Symbol]:[Industry]],2,FALSE),"-")</f>
        <v>-</v>
      </c>
      <c r="D4625" t="s">
        <v>54</v>
      </c>
      <c r="E4625">
        <v>5.69</v>
      </c>
      <c r="F4625">
        <v>5.69</v>
      </c>
      <c r="G4625">
        <v>23.101234490177401</v>
      </c>
      <c r="H4625">
        <v>-7.8310596829683901</v>
      </c>
      <c r="I4625">
        <v>-4.1131577295382797</v>
      </c>
      <c r="J4625">
        <v>-4.11800835550555</v>
      </c>
      <c r="K4625">
        <v>5.8756940861973899</v>
      </c>
      <c r="L4625">
        <v>5.4140888234674902</v>
      </c>
      <c r="M4625">
        <v>48.330447820367901</v>
      </c>
      <c r="N4625">
        <v>0.64200689282638601</v>
      </c>
      <c r="O4625">
        <v>38.312829525483203</v>
      </c>
      <c r="P4625">
        <v>67.352941176470594</v>
      </c>
      <c r="Q4625">
        <v>4.3778401383480998E-2</v>
      </c>
    </row>
    <row r="4626" spans="1:17" hidden="1" x14ac:dyDescent="0.3">
      <c r="A4626" t="s">
        <v>9481</v>
      </c>
      <c r="B4626" t="s">
        <v>9482</v>
      </c>
      <c r="C4626" t="str">
        <f>IFERROR(VLOOKUP(Table1[[#This Row],[Ticker]],[1]!Table2[[Symbol]:[Industry]],2,FALSE),"-")</f>
        <v>-</v>
      </c>
      <c r="D4626" t="s">
        <v>412</v>
      </c>
      <c r="E4626">
        <v>5.6861370000000004</v>
      </c>
      <c r="F4626">
        <v>18.95</v>
      </c>
      <c r="G4626">
        <v>-29.855754757134399</v>
      </c>
      <c r="H4626">
        <v>-0.73646508837380298</v>
      </c>
      <c r="I4626">
        <v>-12.7009439890802</v>
      </c>
      <c r="J4626">
        <v>-1.29115323183063</v>
      </c>
      <c r="K4626">
        <v>18.949999984714999</v>
      </c>
      <c r="L4626">
        <v>18.949413215423601</v>
      </c>
      <c r="M4626">
        <v>100</v>
      </c>
      <c r="O4626">
        <v>0</v>
      </c>
      <c r="P4626">
        <v>0</v>
      </c>
    </row>
    <row r="4627" spans="1:17" hidden="1" x14ac:dyDescent="0.3">
      <c r="A4627" t="s">
        <v>9483</v>
      </c>
      <c r="B4627" t="s">
        <v>9484</v>
      </c>
      <c r="C4627" t="str">
        <f>IFERROR(VLOOKUP(Table1[[#This Row],[Ticker]],[1]!Table2[[Symbol]:[Industry]],2,FALSE),"-")</f>
        <v>-</v>
      </c>
      <c r="D4627" t="s">
        <v>300</v>
      </c>
      <c r="E4627">
        <v>5.6821904700000001</v>
      </c>
      <c r="F4627">
        <v>3.3</v>
      </c>
      <c r="G4627">
        <v>-47.355754757134399</v>
      </c>
      <c r="H4627">
        <v>-9.0697984217071408</v>
      </c>
      <c r="I4627">
        <v>-54.806207146974998</v>
      </c>
      <c r="J4627">
        <v>-5.63897931878717</v>
      </c>
      <c r="K4627">
        <v>3.60235922357742</v>
      </c>
      <c r="L4627">
        <v>3.7426142061532901</v>
      </c>
      <c r="M4627">
        <v>35.861358764350598</v>
      </c>
      <c r="N4627">
        <v>0.47674223113717001</v>
      </c>
      <c r="O4627">
        <v>105.757575757575</v>
      </c>
      <c r="P4627">
        <v>24.999999999999901</v>
      </c>
      <c r="Q4627">
        <v>5.7909842405506999E-2</v>
      </c>
    </row>
    <row r="4628" spans="1:17" hidden="1" x14ac:dyDescent="0.3">
      <c r="A4628" t="s">
        <v>9485</v>
      </c>
      <c r="B4628" t="s">
        <v>9486</v>
      </c>
      <c r="C4628" t="str">
        <f>IFERROR(VLOOKUP(Table1[[#This Row],[Ticker]],[1]!Table2[[Symbol]:[Industry]],2,FALSE),"-")</f>
        <v>-</v>
      </c>
      <c r="D4628" t="s">
        <v>743</v>
      </c>
      <c r="E4628">
        <v>5.6472677519999896</v>
      </c>
      <c r="F4628">
        <v>20.8</v>
      </c>
      <c r="G4628">
        <v>9.4095237727328502</v>
      </c>
      <c r="H4628">
        <v>3.30493461591402</v>
      </c>
      <c r="I4628">
        <v>1.3341437302179799</v>
      </c>
      <c r="J4628">
        <v>1.78501864316935</v>
      </c>
      <c r="K4628">
        <v>19.861616882177898</v>
      </c>
      <c r="L4628">
        <v>18.167079194908801</v>
      </c>
      <c r="M4628">
        <v>60.5497023931554</v>
      </c>
      <c r="N4628">
        <v>0.51440403955362801</v>
      </c>
      <c r="O4628">
        <v>3.22115384615384</v>
      </c>
      <c r="P4628">
        <v>60</v>
      </c>
    </row>
    <row r="4629" spans="1:17" hidden="1" x14ac:dyDescent="0.3">
      <c r="A4629" t="s">
        <v>9487</v>
      </c>
      <c r="B4629" t="s">
        <v>9488</v>
      </c>
      <c r="C4629" t="str">
        <f>IFERROR(VLOOKUP(Table1[[#This Row],[Ticker]],[1]!Table2[[Symbol]:[Industry]],2,FALSE),"-")</f>
        <v>-</v>
      </c>
      <c r="D4629" t="s">
        <v>412</v>
      </c>
      <c r="E4629">
        <v>5.6326400000000003</v>
      </c>
      <c r="F4629">
        <v>13.54</v>
      </c>
      <c r="G4629">
        <v>7.3276292347602201</v>
      </c>
      <c r="H4629">
        <v>5.1748649608872803</v>
      </c>
      <c r="I4629">
        <v>-32.9130830580254</v>
      </c>
      <c r="J4629">
        <v>5.3204170161032502</v>
      </c>
      <c r="K4629">
        <v>12.735892224050399</v>
      </c>
      <c r="L4629">
        <v>13.6045913844255</v>
      </c>
      <c r="M4629">
        <v>66.306914479397193</v>
      </c>
      <c r="N4629">
        <v>1.12699619771863</v>
      </c>
      <c r="O4629">
        <v>72.599704579025101</v>
      </c>
      <c r="P4629">
        <v>51.623740201567699</v>
      </c>
      <c r="Q4629">
        <v>7.4194026138381997E-2</v>
      </c>
    </row>
    <row r="4630" spans="1:17" hidden="1" x14ac:dyDescent="0.3">
      <c r="A4630" t="s">
        <v>9489</v>
      </c>
      <c r="B4630" t="s">
        <v>9490</v>
      </c>
      <c r="C4630" t="str">
        <f>IFERROR(VLOOKUP(Table1[[#This Row],[Ticker]],[1]!Table2[[Symbol]:[Industry]],2,FALSE),"-")</f>
        <v>-</v>
      </c>
      <c r="D4630" t="s">
        <v>139</v>
      </c>
      <c r="E4630">
        <v>5.5860000000000003</v>
      </c>
      <c r="F4630">
        <v>18.62</v>
      </c>
      <c r="G4630">
        <v>145.18117286472599</v>
      </c>
      <c r="H4630">
        <v>18.2366094263412</v>
      </c>
      <c r="I4630">
        <v>-46.952356418458798</v>
      </c>
      <c r="J4630">
        <v>-0.173537478770494</v>
      </c>
      <c r="K4630">
        <v>17.708198821112902</v>
      </c>
      <c r="L4630">
        <v>15.843045269531601</v>
      </c>
      <c r="M4630">
        <v>43.753014300826798</v>
      </c>
      <c r="N4630">
        <v>0.95226495992046201</v>
      </c>
      <c r="O4630">
        <v>81.471535982814103</v>
      </c>
      <c r="P4630">
        <v>190.03115264797501</v>
      </c>
    </row>
    <row r="4631" spans="1:17" hidden="1" x14ac:dyDescent="0.3">
      <c r="A4631" t="s">
        <v>9491</v>
      </c>
      <c r="B4631" t="s">
        <v>9492</v>
      </c>
      <c r="C4631" t="str">
        <f>IFERROR(VLOOKUP(Table1[[#This Row],[Ticker]],[1]!Table2[[Symbol]:[Industry]],2,FALSE),"-")</f>
        <v>-</v>
      </c>
      <c r="D4631" t="s">
        <v>632</v>
      </c>
      <c r="E4631">
        <v>5.5706210450000002</v>
      </c>
      <c r="F4631">
        <v>1.05</v>
      </c>
      <c r="G4631">
        <v>-5.5931859894901201</v>
      </c>
      <c r="H4631">
        <v>-1.87035303188851</v>
      </c>
      <c r="I4631">
        <v>-12.2495918825592</v>
      </c>
      <c r="J4631">
        <v>1.0670674632677399</v>
      </c>
      <c r="K4631">
        <v>0.87095729667658806</v>
      </c>
      <c r="L4631">
        <v>0.71054764949087601</v>
      </c>
      <c r="M4631">
        <v>93.6507375906683</v>
      </c>
      <c r="N4631">
        <v>1</v>
      </c>
      <c r="Q4631">
        <v>2.6574399778243E-2</v>
      </c>
    </row>
    <row r="4632" spans="1:17" hidden="1" x14ac:dyDescent="0.3">
      <c r="A4632" t="s">
        <v>9493</v>
      </c>
      <c r="B4632" t="s">
        <v>9494</v>
      </c>
      <c r="C4632" t="str">
        <f>IFERROR(VLOOKUP(Table1[[#This Row],[Ticker]],[1]!Table2[[Symbol]:[Industry]],2,FALSE),"-")</f>
        <v>-</v>
      </c>
      <c r="E4632">
        <v>5.5654162349999998</v>
      </c>
      <c r="F4632">
        <v>5.55</v>
      </c>
      <c r="G4632">
        <v>2.6024791330803598</v>
      </c>
      <c r="H4632">
        <v>-0.73646508837380298</v>
      </c>
      <c r="I4632">
        <v>-4.9339536978181497</v>
      </c>
      <c r="J4632">
        <v>-2.2257326710829699</v>
      </c>
      <c r="K4632">
        <v>5.2287570168265702</v>
      </c>
      <c r="L4632">
        <v>4.9850434417985197</v>
      </c>
      <c r="M4632">
        <v>68.842658121361097</v>
      </c>
      <c r="N4632">
        <v>1.2397872077198999</v>
      </c>
      <c r="O4632">
        <v>13.6936936936936</v>
      </c>
      <c r="P4632">
        <v>54.1666666666666</v>
      </c>
      <c r="Q4632">
        <v>-3.6540602060621999E-2</v>
      </c>
    </row>
    <row r="4633" spans="1:17" hidden="1" x14ac:dyDescent="0.3">
      <c r="A4633" t="s">
        <v>9495</v>
      </c>
      <c r="B4633" t="s">
        <v>9496</v>
      </c>
      <c r="C4633" t="str">
        <f>IFERROR(VLOOKUP(Table1[[#This Row],[Ticker]],[1]!Table2[[Symbol]:[Industry]],2,FALSE),"-")</f>
        <v>-</v>
      </c>
      <c r="D4633" t="s">
        <v>92</v>
      </c>
      <c r="E4633">
        <v>5.5353750000000002</v>
      </c>
      <c r="F4633">
        <v>4.3499999999999996</v>
      </c>
      <c r="G4633">
        <v>-106.46865798294</v>
      </c>
      <c r="I4633">
        <v>-25.700943989080201</v>
      </c>
      <c r="K4633">
        <v>17.265326357059401</v>
      </c>
      <c r="L4633">
        <v>64.568764294626902</v>
      </c>
      <c r="M4633">
        <v>49.458628392849597</v>
      </c>
      <c r="N4633">
        <v>1</v>
      </c>
      <c r="O4633">
        <v>327.586206896551</v>
      </c>
      <c r="P4633">
        <v>10.126582278480999</v>
      </c>
    </row>
    <row r="4634" spans="1:17" hidden="1" x14ac:dyDescent="0.3">
      <c r="A4634" t="s">
        <v>9497</v>
      </c>
      <c r="B4634" t="s">
        <v>9498</v>
      </c>
      <c r="C4634" t="str">
        <f>IFERROR(VLOOKUP(Table1[[#This Row],[Ticker]],[1]!Table2[[Symbol]:[Industry]],2,FALSE),"-")</f>
        <v>-</v>
      </c>
      <c r="D4634" t="s">
        <v>359</v>
      </c>
      <c r="E4634">
        <v>5.5106856000000004</v>
      </c>
      <c r="F4634">
        <v>12.72</v>
      </c>
      <c r="G4634">
        <v>53.6940287926491</v>
      </c>
      <c r="H4634">
        <v>23.361095887235901</v>
      </c>
      <c r="I4634">
        <v>23.9263385028638</v>
      </c>
      <c r="J4634">
        <v>16.924460151068999</v>
      </c>
      <c r="K4634">
        <v>10.379124072915101</v>
      </c>
      <c r="L4634">
        <v>9.2957392085618</v>
      </c>
      <c r="M4634">
        <v>90.821991164852506</v>
      </c>
      <c r="N4634">
        <v>3.4873158302869101</v>
      </c>
      <c r="O4634">
        <v>0</v>
      </c>
      <c r="P4634">
        <v>83.549783549783498</v>
      </c>
    </row>
    <row r="4635" spans="1:17" hidden="1" x14ac:dyDescent="0.3">
      <c r="A4635" t="s">
        <v>9499</v>
      </c>
      <c r="B4635" t="s">
        <v>9500</v>
      </c>
      <c r="C4635" t="str">
        <f>IFERROR(VLOOKUP(Table1[[#This Row],[Ticker]],[1]!Table2[[Symbol]:[Industry]],2,FALSE),"-")</f>
        <v>-</v>
      </c>
      <c r="D4635" t="s">
        <v>412</v>
      </c>
      <c r="E4635">
        <v>5.508</v>
      </c>
      <c r="F4635">
        <v>15.3</v>
      </c>
      <c r="G4635">
        <v>-38.892615637039199</v>
      </c>
      <c r="H4635">
        <v>14.888534911626101</v>
      </c>
      <c r="I4635">
        <v>-23.799142710753699</v>
      </c>
      <c r="J4635">
        <v>6.1282016068790304</v>
      </c>
      <c r="K4635">
        <v>15.684194199495</v>
      </c>
      <c r="L4635">
        <v>16.7227295039186</v>
      </c>
      <c r="M4635">
        <v>46.1311598814519</v>
      </c>
      <c r="N4635">
        <v>1.1947533951679301</v>
      </c>
      <c r="O4635">
        <v>34.967320261437898</v>
      </c>
      <c r="P4635">
        <v>8.4337349397590504</v>
      </c>
      <c r="Q4635">
        <v>2.0481846665817999E-2</v>
      </c>
    </row>
    <row r="4636" spans="1:17" hidden="1" x14ac:dyDescent="0.3">
      <c r="A4636" t="s">
        <v>9501</v>
      </c>
      <c r="B4636" t="s">
        <v>9502</v>
      </c>
      <c r="C4636" t="str">
        <f>IFERROR(VLOOKUP(Table1[[#This Row],[Ticker]],[1]!Table2[[Symbol]:[Industry]],2,FALSE),"-")</f>
        <v>-</v>
      </c>
      <c r="D4636" t="s">
        <v>72</v>
      </c>
      <c r="E4636">
        <v>5.4947808</v>
      </c>
      <c r="F4636">
        <v>5.44</v>
      </c>
      <c r="G4636">
        <v>-32.712897614277203</v>
      </c>
      <c r="H4636">
        <v>3.3603691760582199</v>
      </c>
      <c r="I4636">
        <v>-30.773233145706701</v>
      </c>
      <c r="J4636">
        <v>-7.3415733998978601</v>
      </c>
      <c r="K4636">
        <v>5.5885664171910099</v>
      </c>
      <c r="L4636">
        <v>5.8725213246822001</v>
      </c>
      <c r="M4636">
        <v>41.013112032667301</v>
      </c>
      <c r="N4636">
        <v>1.1260293821527301</v>
      </c>
      <c r="O4636">
        <v>33.455882352941103</v>
      </c>
      <c r="P4636">
        <v>11.0204081632653</v>
      </c>
      <c r="Q4636">
        <v>-2.7508564512735999E-2</v>
      </c>
    </row>
    <row r="4637" spans="1:17" hidden="1" x14ac:dyDescent="0.3">
      <c r="A4637" t="s">
        <v>9503</v>
      </c>
      <c r="B4637" t="s">
        <v>9504</v>
      </c>
      <c r="C4637" t="str">
        <f>IFERROR(VLOOKUP(Table1[[#This Row],[Ticker]],[1]!Table2[[Symbol]:[Industry]],2,FALSE),"-")</f>
        <v>-</v>
      </c>
      <c r="D4637" t="s">
        <v>528</v>
      </c>
      <c r="E4637">
        <v>5.4878999999999998</v>
      </c>
      <c r="F4637">
        <v>16.63</v>
      </c>
      <c r="G4637">
        <v>-39.573452911314597</v>
      </c>
      <c r="H4637">
        <v>-0.73646508837380298</v>
      </c>
      <c r="I4637">
        <v>-12.7009439890802</v>
      </c>
      <c r="J4637">
        <v>-1.29115323183063</v>
      </c>
      <c r="K4637">
        <v>16.6322621382002</v>
      </c>
      <c r="L4637">
        <v>16.714737230769899</v>
      </c>
      <c r="M4637">
        <v>2.3131596830000001E-6</v>
      </c>
      <c r="O4637">
        <v>16.295850871918201</v>
      </c>
      <c r="P4637">
        <v>0</v>
      </c>
    </row>
    <row r="4638" spans="1:17" hidden="1" x14ac:dyDescent="0.3">
      <c r="A4638" t="s">
        <v>9505</v>
      </c>
      <c r="B4638" t="s">
        <v>9506</v>
      </c>
      <c r="C4638" t="str">
        <f>IFERROR(VLOOKUP(Table1[[#This Row],[Ticker]],[1]!Table2[[Symbol]:[Industry]],2,FALSE),"-")</f>
        <v>-</v>
      </c>
      <c r="D4638" t="s">
        <v>46</v>
      </c>
      <c r="E4638">
        <v>5.4826199999999998</v>
      </c>
      <c r="F4638">
        <v>2.34</v>
      </c>
      <c r="G4638">
        <v>55.858530957151302</v>
      </c>
      <c r="H4638">
        <v>29.9897918948664</v>
      </c>
      <c r="I4638">
        <v>7.2990560109197196</v>
      </c>
      <c r="J4638">
        <v>7.5480668706524503E-3</v>
      </c>
      <c r="K4638">
        <v>1.8708304929028601</v>
      </c>
      <c r="L4638">
        <v>1.6786983787832499</v>
      </c>
      <c r="M4638">
        <v>68.874164712678095</v>
      </c>
      <c r="N4638">
        <v>1.4249244266380201</v>
      </c>
      <c r="O4638">
        <v>4.7008547008547001</v>
      </c>
      <c r="P4638">
        <v>105.263157894736</v>
      </c>
      <c r="Q4638">
        <v>5.9551847419604002E-2</v>
      </c>
    </row>
    <row r="4639" spans="1:17" hidden="1" x14ac:dyDescent="0.3">
      <c r="A4639" t="s">
        <v>9507</v>
      </c>
      <c r="B4639" t="s">
        <v>9508</v>
      </c>
      <c r="C4639" t="str">
        <f>IFERROR(VLOOKUP(Table1[[#This Row],[Ticker]],[1]!Table2[[Symbol]:[Industry]],2,FALSE),"-")</f>
        <v>-</v>
      </c>
      <c r="D4639" t="s">
        <v>72</v>
      </c>
      <c r="E4639">
        <v>5.4778140000000004</v>
      </c>
      <c r="F4639">
        <v>18.05</v>
      </c>
      <c r="G4639">
        <v>-40.277590985422201</v>
      </c>
      <c r="H4639">
        <v>-6.6770591477797403</v>
      </c>
      <c r="I4639">
        <v>-21.169503826808398</v>
      </c>
      <c r="J4639">
        <v>2.0820785418363901</v>
      </c>
      <c r="K4639">
        <v>19.608011720621999</v>
      </c>
      <c r="L4639">
        <v>19.169688908436299</v>
      </c>
      <c r="M4639">
        <v>36.921446541692397</v>
      </c>
      <c r="N4639">
        <v>0.27883117643614203</v>
      </c>
      <c r="O4639">
        <v>43.988919667589997</v>
      </c>
      <c r="P4639">
        <v>38.846153846153797</v>
      </c>
      <c r="Q4639">
        <v>6.6059135830884005E-2</v>
      </c>
    </row>
    <row r="4640" spans="1:17" hidden="1" x14ac:dyDescent="0.3">
      <c r="A4640" t="s">
        <v>9509</v>
      </c>
      <c r="B4640" t="s">
        <v>9510</v>
      </c>
      <c r="C4640" t="str">
        <f>IFERROR(VLOOKUP(Table1[[#This Row],[Ticker]],[1]!Table2[[Symbol]:[Industry]],2,FALSE),"-")</f>
        <v>-</v>
      </c>
      <c r="D4640" t="s">
        <v>51</v>
      </c>
      <c r="E4640">
        <v>5.4767999999999999</v>
      </c>
      <c r="F4640">
        <v>26.08</v>
      </c>
      <c r="G4640">
        <v>-33.263162164541797</v>
      </c>
      <c r="H4640">
        <v>-8.4831930685648196</v>
      </c>
      <c r="I4640">
        <v>-43.339241861420703</v>
      </c>
      <c r="J4640">
        <v>-1.93877227944969</v>
      </c>
      <c r="K4640">
        <v>27.7796663028743</v>
      </c>
      <c r="L4640">
        <v>28.924775197791099</v>
      </c>
      <c r="M4640">
        <v>41.5105210993245</v>
      </c>
      <c r="N4640">
        <v>0.90416666666666601</v>
      </c>
      <c r="O4640">
        <v>68.098159509202404</v>
      </c>
      <c r="P4640">
        <v>4.9919484702093397</v>
      </c>
    </row>
    <row r="4641" spans="1:17" hidden="1" x14ac:dyDescent="0.3">
      <c r="A4641" t="s">
        <v>9511</v>
      </c>
      <c r="B4641" t="s">
        <v>9512</v>
      </c>
      <c r="C4641" t="str">
        <f>IFERROR(VLOOKUP(Table1[[#This Row],[Ticker]],[1]!Table2[[Symbol]:[Industry]],2,FALSE),"-")</f>
        <v>-</v>
      </c>
      <c r="D4641" t="s">
        <v>412</v>
      </c>
      <c r="E4641">
        <v>5.4377129789999996</v>
      </c>
      <c r="F4641">
        <v>35.130000000000003</v>
      </c>
      <c r="G4641">
        <v>271.17164250313903</v>
      </c>
      <c r="H4641">
        <v>13.992470248007599</v>
      </c>
      <c r="I4641">
        <v>288.32645327119297</v>
      </c>
      <c r="J4641">
        <v>2.7052943703008001</v>
      </c>
      <c r="K4641">
        <v>29.2112439088671</v>
      </c>
      <c r="M4641">
        <v>100</v>
      </c>
      <c r="N4641">
        <v>5.6701030927835003E-2</v>
      </c>
      <c r="O4641">
        <v>0</v>
      </c>
      <c r="P4641">
        <v>301.02739726027397</v>
      </c>
    </row>
    <row r="4642" spans="1:17" hidden="1" x14ac:dyDescent="0.3">
      <c r="A4642" t="s">
        <v>9513</v>
      </c>
      <c r="B4642" t="s">
        <v>9514</v>
      </c>
      <c r="C4642" t="str">
        <f>IFERROR(VLOOKUP(Table1[[#This Row],[Ticker]],[1]!Table2[[Symbol]:[Industry]],2,FALSE),"-")</f>
        <v>-</v>
      </c>
      <c r="D4642" t="s">
        <v>139</v>
      </c>
      <c r="E4642">
        <v>5.4256384000000004</v>
      </c>
      <c r="F4642">
        <v>7.28</v>
      </c>
      <c r="G4642">
        <v>-6.0462309476105904</v>
      </c>
      <c r="H4642">
        <v>2.0823268579349201</v>
      </c>
      <c r="I4642">
        <v>-39.5351148433516</v>
      </c>
      <c r="J4642">
        <v>3.3536555113387498</v>
      </c>
      <c r="K4642">
        <v>7.3295342163828803</v>
      </c>
      <c r="L4642">
        <v>7.2505422303778797</v>
      </c>
      <c r="M4642">
        <v>52.560297034050201</v>
      </c>
      <c r="N4642">
        <v>1.66437596158329</v>
      </c>
      <c r="O4642">
        <v>53.983516483516397</v>
      </c>
      <c r="P4642">
        <v>86.6666666666666</v>
      </c>
      <c r="Q4642">
        <v>8.2567576107650004E-2</v>
      </c>
    </row>
    <row r="4643" spans="1:17" hidden="1" x14ac:dyDescent="0.3">
      <c r="A4643" t="s">
        <v>9515</v>
      </c>
      <c r="B4643" t="s">
        <v>9516</v>
      </c>
      <c r="C4643" t="str">
        <f>IFERROR(VLOOKUP(Table1[[#This Row],[Ticker]],[1]!Table2[[Symbol]:[Industry]],2,FALSE),"-")</f>
        <v>-</v>
      </c>
      <c r="D4643" t="s">
        <v>21</v>
      </c>
      <c r="E4643">
        <v>5.4142000000000001</v>
      </c>
      <c r="F4643">
        <v>24.61</v>
      </c>
      <c r="G4643">
        <v>67.024245242865504</v>
      </c>
      <c r="H4643">
        <v>0.43540991162618498</v>
      </c>
      <c r="I4643">
        <v>22.0745215092767</v>
      </c>
      <c r="J4643">
        <v>2.35030335080241</v>
      </c>
      <c r="K4643">
        <v>26.472060702946699</v>
      </c>
      <c r="L4643">
        <v>23.922287860163699</v>
      </c>
      <c r="M4643">
        <v>34.587568082189698</v>
      </c>
      <c r="N4643">
        <v>0.70624432196717302</v>
      </c>
      <c r="O4643">
        <v>55.709061357171798</v>
      </c>
      <c r="P4643">
        <v>146.1</v>
      </c>
      <c r="Q4643">
        <v>0.14692918388090001</v>
      </c>
    </row>
    <row r="4644" spans="1:17" hidden="1" x14ac:dyDescent="0.3">
      <c r="A4644" t="s">
        <v>9517</v>
      </c>
      <c r="B4644" t="s">
        <v>9518</v>
      </c>
      <c r="C4644" t="str">
        <f>IFERROR(VLOOKUP(Table1[[#This Row],[Ticker]],[1]!Table2[[Symbol]:[Industry]],2,FALSE),"-")</f>
        <v>-</v>
      </c>
      <c r="D4644" t="s">
        <v>743</v>
      </c>
      <c r="E4644">
        <v>5.4082145400000003</v>
      </c>
      <c r="F4644">
        <v>31.76</v>
      </c>
      <c r="G4644">
        <v>14.5735312819742</v>
      </c>
      <c r="H4644">
        <v>5.7185705276990399E-2</v>
      </c>
      <c r="I4644">
        <v>12.7830544305167</v>
      </c>
      <c r="J4644">
        <v>0.47166728098987698</v>
      </c>
      <c r="K4644">
        <v>30.8355642306337</v>
      </c>
      <c r="L4644">
        <v>27.638967989242499</v>
      </c>
      <c r="M4644">
        <v>52.608347411978002</v>
      </c>
      <c r="N4644">
        <v>0.63142572192823399</v>
      </c>
      <c r="O4644">
        <v>3.14861460957178</v>
      </c>
      <c r="P4644">
        <v>48.2034531031264</v>
      </c>
    </row>
    <row r="4645" spans="1:17" hidden="1" x14ac:dyDescent="0.3">
      <c r="A4645" t="s">
        <v>9519</v>
      </c>
      <c r="B4645" t="s">
        <v>9520</v>
      </c>
      <c r="C4645" t="str">
        <f>IFERROR(VLOOKUP(Table1[[#This Row],[Ticker]],[1]!Table2[[Symbol]:[Industry]],2,FALSE),"-")</f>
        <v>-</v>
      </c>
      <c r="D4645" t="s">
        <v>735</v>
      </c>
      <c r="E4645">
        <v>5.3970000000000002</v>
      </c>
      <c r="F4645">
        <v>5.14</v>
      </c>
      <c r="G4645">
        <v>-20.026694928074502</v>
      </c>
      <c r="H4645">
        <v>-9.6060303057651009</v>
      </c>
      <c r="I4645">
        <v>-24.837696125832402</v>
      </c>
      <c r="J4645">
        <v>-1.29115323183063</v>
      </c>
      <c r="K4645">
        <v>5.5777988216955796</v>
      </c>
      <c r="L4645">
        <v>5.7805657734395997</v>
      </c>
      <c r="M4645">
        <v>38.5810796536841</v>
      </c>
      <c r="N4645">
        <v>0.71495248003530898</v>
      </c>
      <c r="O4645">
        <v>64.980544747081694</v>
      </c>
      <c r="P4645">
        <v>22.380952380952301</v>
      </c>
      <c r="Q4645">
        <v>-4.0739845412413003E-2</v>
      </c>
    </row>
    <row r="4646" spans="1:17" hidden="1" x14ac:dyDescent="0.3">
      <c r="A4646" t="s">
        <v>9521</v>
      </c>
      <c r="B4646" t="s">
        <v>9522</v>
      </c>
      <c r="C4646" t="str">
        <f>IFERROR(VLOOKUP(Table1[[#This Row],[Ticker]],[1]!Table2[[Symbol]:[Industry]],2,FALSE),"-")</f>
        <v>-</v>
      </c>
      <c r="D4646" t="s">
        <v>127</v>
      </c>
      <c r="E4646">
        <v>5.3870279999999999</v>
      </c>
      <c r="F4646">
        <v>10.199999999999999</v>
      </c>
      <c r="G4646">
        <v>20.144245242865502</v>
      </c>
      <c r="H4646">
        <v>-8.1048861410053803</v>
      </c>
      <c r="I4646">
        <v>-26.260266022978499</v>
      </c>
      <c r="J4646">
        <v>2.8508586024888798</v>
      </c>
      <c r="K4646">
        <v>11.040494554693501</v>
      </c>
      <c r="L4646">
        <v>10.5536140890342</v>
      </c>
      <c r="M4646">
        <v>38.617494604935402</v>
      </c>
      <c r="N4646">
        <v>0.93402581051306199</v>
      </c>
      <c r="O4646">
        <v>44.607843137254903</v>
      </c>
      <c r="P4646">
        <v>57.650695517774302</v>
      </c>
      <c r="Q4646">
        <v>5.5756710946486002E-2</v>
      </c>
    </row>
    <row r="4647" spans="1:17" hidden="1" x14ac:dyDescent="0.3">
      <c r="A4647" t="s">
        <v>9523</v>
      </c>
      <c r="B4647" t="s">
        <v>9524</v>
      </c>
      <c r="C4647" t="str">
        <f>IFERROR(VLOOKUP(Table1[[#This Row],[Ticker]],[1]!Table2[[Symbol]:[Industry]],2,FALSE),"-")</f>
        <v>-</v>
      </c>
      <c r="D4647" t="s">
        <v>368</v>
      </c>
      <c r="E4647">
        <v>5.3763278000000003</v>
      </c>
      <c r="F4647">
        <v>6.77</v>
      </c>
      <c r="G4647">
        <v>-6.0897584134415403</v>
      </c>
      <c r="H4647">
        <v>4.7903052052358701</v>
      </c>
      <c r="I4647">
        <v>5.6556993675630798</v>
      </c>
      <c r="J4647">
        <v>0.54218010150270002</v>
      </c>
      <c r="K4647">
        <v>5.8843365178342202</v>
      </c>
      <c r="L4647">
        <v>5.7650679961497104</v>
      </c>
      <c r="M4647">
        <v>62.239583896910602</v>
      </c>
      <c r="N4647">
        <v>1.1241191344929899</v>
      </c>
      <c r="O4647">
        <v>8.5672082717872904</v>
      </c>
      <c r="P4647">
        <v>46.854663774403399</v>
      </c>
      <c r="Q4647">
        <v>8.0958204627635005E-2</v>
      </c>
    </row>
    <row r="4648" spans="1:17" hidden="1" x14ac:dyDescent="0.3">
      <c r="A4648" t="s">
        <v>9525</v>
      </c>
      <c r="B4648" t="s">
        <v>9526</v>
      </c>
      <c r="C4648" t="str">
        <f>IFERROR(VLOOKUP(Table1[[#This Row],[Ticker]],[1]!Table2[[Symbol]:[Industry]],2,FALSE),"-")</f>
        <v>-</v>
      </c>
      <c r="D4648" t="s">
        <v>743</v>
      </c>
      <c r="E4648">
        <v>5.3691015169999998</v>
      </c>
      <c r="F4648">
        <v>121.56</v>
      </c>
      <c r="G4648">
        <v>15.8646959741051</v>
      </c>
      <c r="H4648">
        <v>2.34006896422229</v>
      </c>
      <c r="I4648">
        <v>7.9301962312233902</v>
      </c>
      <c r="J4648">
        <v>1.1636054813060901</v>
      </c>
      <c r="K4648">
        <v>116.537166966708</v>
      </c>
      <c r="L4648">
        <v>104.941912676529</v>
      </c>
      <c r="M4648">
        <v>48.897049978633802</v>
      </c>
      <c r="N4648">
        <v>0.79802967858513096</v>
      </c>
      <c r="O4648">
        <v>18.130964132938399</v>
      </c>
      <c r="P4648">
        <v>46.811594202898497</v>
      </c>
    </row>
    <row r="4649" spans="1:17" hidden="1" x14ac:dyDescent="0.3">
      <c r="A4649" t="s">
        <v>9527</v>
      </c>
      <c r="B4649" t="s">
        <v>9528</v>
      </c>
      <c r="C4649" t="str">
        <f>IFERROR(VLOOKUP(Table1[[#This Row],[Ticker]],[1]!Table2[[Symbol]:[Industry]],2,FALSE),"-")</f>
        <v>-</v>
      </c>
      <c r="D4649" t="s">
        <v>3878</v>
      </c>
      <c r="E4649">
        <v>5.3515889999999997</v>
      </c>
      <c r="F4649">
        <v>0.81</v>
      </c>
      <c r="G4649">
        <v>-1.2843261857058299</v>
      </c>
      <c r="H4649">
        <v>9.1226898412036697</v>
      </c>
      <c r="I4649">
        <v>-10.16929841946</v>
      </c>
      <c r="J4649">
        <v>13.414729121110501</v>
      </c>
      <c r="K4649">
        <v>0.69269908477975695</v>
      </c>
      <c r="L4649">
        <v>0.68897759297202299</v>
      </c>
      <c r="M4649">
        <v>83.710858784476301</v>
      </c>
      <c r="N4649">
        <v>1.3990919222378</v>
      </c>
      <c r="O4649">
        <v>14.814814814814801</v>
      </c>
      <c r="P4649">
        <v>50</v>
      </c>
      <c r="Q4649">
        <v>-5.9108177409736999E-2</v>
      </c>
    </row>
    <row r="4650" spans="1:17" hidden="1" x14ac:dyDescent="0.3">
      <c r="A4650" t="s">
        <v>9529</v>
      </c>
      <c r="B4650" t="s">
        <v>9530</v>
      </c>
      <c r="C4650" t="str">
        <f>IFERROR(VLOOKUP(Table1[[#This Row],[Ticker]],[1]!Table2[[Symbol]:[Industry]],2,FALSE),"-")</f>
        <v>-</v>
      </c>
      <c r="D4650" t="s">
        <v>528</v>
      </c>
      <c r="E4650">
        <v>5.3460000000000001</v>
      </c>
      <c r="F4650">
        <v>8.91</v>
      </c>
      <c r="G4650">
        <v>8.9292919718375607</v>
      </c>
      <c r="H4650">
        <v>-2.3549621982003899</v>
      </c>
      <c r="I4650">
        <v>40.129244690165002</v>
      </c>
      <c r="J4650">
        <v>-6.7355976762750798</v>
      </c>
      <c r="K4650">
        <v>7.7024114049228203</v>
      </c>
      <c r="L4650">
        <v>6.4394082414865697</v>
      </c>
      <c r="M4650">
        <v>55.445707678515198</v>
      </c>
      <c r="N4650">
        <v>0.99322480771983201</v>
      </c>
      <c r="O4650">
        <v>12.682379349046</v>
      </c>
      <c r="P4650">
        <v>95.394736842105203</v>
      </c>
      <c r="Q4650">
        <v>5.0192212799156997E-2</v>
      </c>
    </row>
    <row r="4651" spans="1:17" hidden="1" x14ac:dyDescent="0.3">
      <c r="A4651" t="s">
        <v>9531</v>
      </c>
      <c r="B4651" t="s">
        <v>9532</v>
      </c>
      <c r="C4651" t="str">
        <f>IFERROR(VLOOKUP(Table1[[#This Row],[Ticker]],[1]!Table2[[Symbol]:[Industry]],2,FALSE),"-")</f>
        <v>-</v>
      </c>
      <c r="D4651" t="s">
        <v>446</v>
      </c>
      <c r="E4651">
        <v>5.3460000000000001</v>
      </c>
      <c r="F4651">
        <v>10.8</v>
      </c>
      <c r="G4651">
        <v>60.620435719055997</v>
      </c>
      <c r="H4651">
        <v>1.9554591389442499</v>
      </c>
      <c r="I4651">
        <v>-28.5232354933671</v>
      </c>
      <c r="J4651">
        <v>12.6468998655145</v>
      </c>
      <c r="K4651">
        <v>10.5134241300476</v>
      </c>
      <c r="L4651">
        <v>10.4630885437996</v>
      </c>
      <c r="M4651">
        <v>78.656606664650596</v>
      </c>
      <c r="N4651">
        <v>0.64689561625254299</v>
      </c>
      <c r="O4651">
        <v>94.351851851851805</v>
      </c>
      <c r="P4651">
        <v>90.476190476190396</v>
      </c>
      <c r="Q4651">
        <v>3.4392126921046998E-2</v>
      </c>
    </row>
    <row r="4652" spans="1:17" hidden="1" x14ac:dyDescent="0.3">
      <c r="A4652" t="s">
        <v>9533</v>
      </c>
      <c r="B4652" t="s">
        <v>9534</v>
      </c>
      <c r="C4652" t="str">
        <f>IFERROR(VLOOKUP(Table1[[#This Row],[Ticker]],[1]!Table2[[Symbol]:[Industry]],2,FALSE),"-")</f>
        <v>-</v>
      </c>
      <c r="D4652" t="s">
        <v>262</v>
      </c>
      <c r="E4652">
        <v>5.3395334959999996</v>
      </c>
      <c r="F4652">
        <v>4.88</v>
      </c>
      <c r="G4652">
        <v>-33.222091390797701</v>
      </c>
      <c r="H4652">
        <v>-11.359175711084401</v>
      </c>
      <c r="I4652">
        <v>-17.943662435682199</v>
      </c>
      <c r="J4652">
        <v>-6.3495189905854899</v>
      </c>
      <c r="K4652">
        <v>4.9584013143378298</v>
      </c>
      <c r="L4652">
        <v>4.9778068368737696</v>
      </c>
      <c r="M4652">
        <v>4.1021916980027804</v>
      </c>
      <c r="N4652">
        <v>0.66339508813002201</v>
      </c>
      <c r="O4652">
        <v>41.393442622950801</v>
      </c>
      <c r="P4652">
        <v>31.891891891891799</v>
      </c>
      <c r="Q4652">
        <v>3.5978953691271E-2</v>
      </c>
    </row>
    <row r="4653" spans="1:17" hidden="1" x14ac:dyDescent="0.3">
      <c r="A4653" t="s">
        <v>9535</v>
      </c>
      <c r="B4653" t="s">
        <v>9536</v>
      </c>
      <c r="C4653" t="str">
        <f>IFERROR(VLOOKUP(Table1[[#This Row],[Ticker]],[1]!Table2[[Symbol]:[Industry]],2,FALSE),"-")</f>
        <v>-</v>
      </c>
      <c r="D4653" t="s">
        <v>124</v>
      </c>
      <c r="E4653">
        <v>5.335</v>
      </c>
      <c r="F4653">
        <v>10.67</v>
      </c>
      <c r="G4653">
        <v>111.54696017499199</v>
      </c>
      <c r="H4653">
        <v>6.9325561023426401</v>
      </c>
      <c r="I4653">
        <v>-30.179675620944099</v>
      </c>
      <c r="J4653">
        <v>8.7088467681693693</v>
      </c>
      <c r="K4653">
        <v>10.188449161731199</v>
      </c>
      <c r="L4653">
        <v>9.2691746162533892</v>
      </c>
      <c r="M4653">
        <v>68.820373839010401</v>
      </c>
      <c r="N4653">
        <v>0.220527121400554</v>
      </c>
      <c r="O4653">
        <v>40.112464854732899</v>
      </c>
      <c r="P4653">
        <v>142.49999999999901</v>
      </c>
      <c r="Q4653">
        <v>5.4694962025620998E-2</v>
      </c>
    </row>
    <row r="4654" spans="1:17" hidden="1" x14ac:dyDescent="0.3">
      <c r="A4654" t="s">
        <v>9537</v>
      </c>
      <c r="B4654" t="s">
        <v>9538</v>
      </c>
      <c r="C4654" t="str">
        <f>IFERROR(VLOOKUP(Table1[[#This Row],[Ticker]],[1]!Table2[[Symbol]:[Industry]],2,FALSE),"-")</f>
        <v>-</v>
      </c>
      <c r="E4654">
        <v>5.3285958000000004</v>
      </c>
      <c r="F4654">
        <v>8.23</v>
      </c>
      <c r="G4654">
        <v>131.41408651270601</v>
      </c>
      <c r="H4654">
        <v>8.9839077478445706</v>
      </c>
      <c r="I4654">
        <v>36.935419647283297</v>
      </c>
      <c r="J4654">
        <v>-4.3499767612423996</v>
      </c>
      <c r="K4654">
        <v>7.9643896353301997</v>
      </c>
      <c r="L4654">
        <v>6.16504562689118</v>
      </c>
      <c r="M4654">
        <v>40.277405816096397</v>
      </c>
      <c r="N4654">
        <v>0.109412586344123</v>
      </c>
      <c r="O4654">
        <v>11.664641555285501</v>
      </c>
      <c r="P4654">
        <v>174.333333333333</v>
      </c>
      <c r="Q4654">
        <v>8.9531972357072998E-2</v>
      </c>
    </row>
    <row r="4655" spans="1:17" hidden="1" x14ac:dyDescent="0.3">
      <c r="A4655" t="s">
        <v>9539</v>
      </c>
      <c r="B4655" t="s">
        <v>9540</v>
      </c>
      <c r="C4655" t="str">
        <f>IFERROR(VLOOKUP(Table1[[#This Row],[Ticker]],[1]!Table2[[Symbol]:[Industry]],2,FALSE),"-")</f>
        <v>-</v>
      </c>
      <c r="D4655" t="s">
        <v>743</v>
      </c>
      <c r="E4655">
        <v>5.3081630099999897</v>
      </c>
      <c r="F4655">
        <v>23.15</v>
      </c>
      <c r="G4655">
        <v>14.6511116598443</v>
      </c>
      <c r="H4655">
        <v>1.96623761432889</v>
      </c>
      <c r="I4655">
        <v>8.75760795215791</v>
      </c>
      <c r="J4655">
        <v>0.68860919667793796</v>
      </c>
      <c r="K4655">
        <v>21.979837005403098</v>
      </c>
      <c r="L4655">
        <v>19.802981381002599</v>
      </c>
      <c r="M4655">
        <v>49.829539143146199</v>
      </c>
      <c r="N4655">
        <v>0.568149891512155</v>
      </c>
      <c r="O4655">
        <v>2.8077753779697598</v>
      </c>
      <c r="P4655">
        <v>46.518987341772103</v>
      </c>
    </row>
    <row r="4656" spans="1:17" hidden="1" x14ac:dyDescent="0.3">
      <c r="A4656" t="s">
        <v>9541</v>
      </c>
      <c r="B4656" t="s">
        <v>9542</v>
      </c>
      <c r="C4656" t="str">
        <f>IFERROR(VLOOKUP(Table1[[#This Row],[Ticker]],[1]!Table2[[Symbol]:[Industry]],2,FALSE),"-")</f>
        <v>-</v>
      </c>
      <c r="E4656">
        <v>5.3081364000000004</v>
      </c>
      <c r="F4656">
        <v>16.84</v>
      </c>
      <c r="G4656">
        <v>104.033134131754</v>
      </c>
      <c r="H4656">
        <v>11.647214224439301</v>
      </c>
      <c r="I4656">
        <v>50.477350584563098</v>
      </c>
      <c r="J4656">
        <v>1.6596664403004999</v>
      </c>
      <c r="K4656">
        <v>14.4845137872767</v>
      </c>
      <c r="L4656">
        <v>12.759962304597799</v>
      </c>
      <c r="M4656">
        <v>72.954325694682694</v>
      </c>
      <c r="N4656">
        <v>1.36391934150461</v>
      </c>
      <c r="O4656">
        <v>11.1638954869358</v>
      </c>
      <c r="P4656">
        <v>165.1968503937</v>
      </c>
      <c r="Q4656">
        <v>-1.4745823808509999E-3</v>
      </c>
    </row>
    <row r="4657" spans="1:17" hidden="1" x14ac:dyDescent="0.3">
      <c r="A4657" t="s">
        <v>9543</v>
      </c>
      <c r="B4657" t="s">
        <v>9544</v>
      </c>
      <c r="C4657" t="str">
        <f>IFERROR(VLOOKUP(Table1[[#This Row],[Ticker]],[1]!Table2[[Symbol]:[Industry]],2,FALSE),"-")</f>
        <v>-</v>
      </c>
      <c r="D4657" t="s">
        <v>1190</v>
      </c>
      <c r="E4657">
        <v>5.3017599999999998</v>
      </c>
      <c r="F4657">
        <v>1.52</v>
      </c>
      <c r="G4657">
        <v>-8.2557547571343992</v>
      </c>
      <c r="H4657">
        <v>-5.5268842500504398</v>
      </c>
      <c r="I4657">
        <v>-38.9145362220899</v>
      </c>
      <c r="J4657">
        <v>-1.7267881512165399E-2</v>
      </c>
      <c r="K4657">
        <v>1.6440443024089799</v>
      </c>
      <c r="L4657">
        <v>1.6791434644010499</v>
      </c>
      <c r="M4657">
        <v>38.649313563561499</v>
      </c>
      <c r="N4657">
        <v>0.59188158217346398</v>
      </c>
      <c r="O4657">
        <v>48.684210526315702</v>
      </c>
      <c r="P4657">
        <v>31.034482758620701</v>
      </c>
      <c r="Q4657">
        <v>-3.9877451185681E-2</v>
      </c>
    </row>
    <row r="4658" spans="1:17" hidden="1" x14ac:dyDescent="0.3">
      <c r="A4658" t="s">
        <v>9545</v>
      </c>
      <c r="B4658" t="s">
        <v>9546</v>
      </c>
      <c r="C4658" t="str">
        <f>IFERROR(VLOOKUP(Table1[[#This Row],[Ticker]],[1]!Table2[[Symbol]:[Industry]],2,FALSE),"-")</f>
        <v>-</v>
      </c>
      <c r="D4658" t="s">
        <v>528</v>
      </c>
      <c r="E4658">
        <v>5.2812000000000001</v>
      </c>
      <c r="F4658">
        <v>130.4</v>
      </c>
      <c r="G4658">
        <v>188.73696451967899</v>
      </c>
      <c r="H4658">
        <v>-13.6333554320726</v>
      </c>
      <c r="I4658">
        <v>85.776985995698993</v>
      </c>
      <c r="J4658">
        <v>9.3533374126600108</v>
      </c>
      <c r="K4658">
        <v>137.14838179761401</v>
      </c>
      <c r="L4658">
        <v>112.521283362093</v>
      </c>
      <c r="M4658">
        <v>58.851510999538903</v>
      </c>
      <c r="N4658">
        <v>2.5138144329896899</v>
      </c>
      <c r="O4658">
        <v>53.029141104294403</v>
      </c>
      <c r="P4658">
        <v>235.21850899742901</v>
      </c>
      <c r="Q4658">
        <v>0.154755163787207</v>
      </c>
    </row>
    <row r="4659" spans="1:17" hidden="1" x14ac:dyDescent="0.3">
      <c r="A4659" t="s">
        <v>9547</v>
      </c>
      <c r="B4659" t="s">
        <v>9548</v>
      </c>
      <c r="C4659" t="str">
        <f>IFERROR(VLOOKUP(Table1[[#This Row],[Ticker]],[1]!Table2[[Symbol]:[Industry]],2,FALSE),"-")</f>
        <v>-</v>
      </c>
      <c r="D4659" t="s">
        <v>359</v>
      </c>
      <c r="E4659">
        <v>5.2624240000000002</v>
      </c>
      <c r="F4659">
        <v>14.6</v>
      </c>
      <c r="G4659">
        <v>34.005075770362701</v>
      </c>
      <c r="H4659">
        <v>-11.820508937338399</v>
      </c>
      <c r="I4659">
        <v>-24.854975276685501</v>
      </c>
      <c r="J4659">
        <v>-3.9578198984972999</v>
      </c>
      <c r="K4659">
        <v>15.014898509666301</v>
      </c>
      <c r="L4659">
        <v>12.226882797236099</v>
      </c>
      <c r="M4659">
        <v>19.6701067295886</v>
      </c>
      <c r="N4659">
        <v>0.95815123031790705</v>
      </c>
      <c r="O4659">
        <v>30.684931506849299</v>
      </c>
      <c r="P4659">
        <v>92.105263157894697</v>
      </c>
    </row>
    <row r="4660" spans="1:17" hidden="1" x14ac:dyDescent="0.3">
      <c r="A4660" t="s">
        <v>9549</v>
      </c>
      <c r="B4660" t="s">
        <v>9550</v>
      </c>
      <c r="C4660" t="str">
        <f>IFERROR(VLOOKUP(Table1[[#This Row],[Ticker]],[1]!Table2[[Symbol]:[Industry]],2,FALSE),"-")</f>
        <v>-</v>
      </c>
      <c r="D4660" t="s">
        <v>72</v>
      </c>
      <c r="E4660">
        <v>5.2490750000000004</v>
      </c>
      <c r="F4660">
        <v>5.21</v>
      </c>
      <c r="G4660">
        <v>-47.025866044892702</v>
      </c>
      <c r="H4660">
        <v>3.2257990625695898</v>
      </c>
      <c r="I4660">
        <v>-22.4063166060646</v>
      </c>
      <c r="J4660">
        <v>14.7088467681693</v>
      </c>
      <c r="K4660">
        <v>5.4102742793478296</v>
      </c>
      <c r="L4660">
        <v>5.75328231363134</v>
      </c>
      <c r="M4660">
        <v>46.476101809240099</v>
      </c>
      <c r="N4660">
        <v>0.298709839282361</v>
      </c>
      <c r="O4660">
        <v>49.520153550863697</v>
      </c>
      <c r="P4660">
        <v>15.7777777777777</v>
      </c>
      <c r="Q4660">
        <v>2.2601097244990001E-2</v>
      </c>
    </row>
    <row r="4661" spans="1:17" hidden="1" x14ac:dyDescent="0.3">
      <c r="A4661" t="s">
        <v>9551</v>
      </c>
      <c r="B4661" t="s">
        <v>9552</v>
      </c>
      <c r="C4661" t="str">
        <f>IFERROR(VLOOKUP(Table1[[#This Row],[Ticker]],[1]!Table2[[Symbol]:[Industry]],2,FALSE),"-")</f>
        <v>-</v>
      </c>
      <c r="D4661" t="s">
        <v>54</v>
      </c>
      <c r="E4661">
        <v>5.2073999999999998</v>
      </c>
      <c r="F4661">
        <v>57.86</v>
      </c>
      <c r="G4661">
        <v>2.0038623805137101</v>
      </c>
      <c r="H4661">
        <v>-9.8273741792828897</v>
      </c>
      <c r="I4661">
        <v>-17.5208156785028</v>
      </c>
      <c r="J4661">
        <v>-15.877408491297601</v>
      </c>
      <c r="K4661">
        <v>65.827159631892201</v>
      </c>
      <c r="L4661">
        <v>60.304578845963597</v>
      </c>
      <c r="M4661">
        <v>21.364241445899101</v>
      </c>
      <c r="N4661">
        <v>7.5066222336153093E-2</v>
      </c>
      <c r="O4661">
        <v>50.362945039751096</v>
      </c>
      <c r="P4661">
        <v>38.786279683377302</v>
      </c>
      <c r="Q4661">
        <v>4.6925988503242998E-2</v>
      </c>
    </row>
    <row r="4662" spans="1:17" hidden="1" x14ac:dyDescent="0.3">
      <c r="A4662" t="s">
        <v>9553</v>
      </c>
      <c r="B4662" t="s">
        <v>9554</v>
      </c>
      <c r="C4662" t="str">
        <f>IFERROR(VLOOKUP(Table1[[#This Row],[Ticker]],[1]!Table2[[Symbol]:[Industry]],2,FALSE),"-")</f>
        <v>-</v>
      </c>
      <c r="D4662" t="s">
        <v>51</v>
      </c>
      <c r="E4662">
        <v>5.1298512299999999</v>
      </c>
      <c r="F4662">
        <v>9.4499999999999993</v>
      </c>
      <c r="G4662">
        <v>94.0778945319651</v>
      </c>
      <c r="H4662">
        <v>-8.0485145219474408</v>
      </c>
      <c r="I4662">
        <v>-26.478316251854</v>
      </c>
      <c r="J4662">
        <v>6.6225158329175597</v>
      </c>
      <c r="K4662">
        <v>9.8035855538259504</v>
      </c>
      <c r="L4662">
        <v>9.3847492147645308</v>
      </c>
      <c r="M4662">
        <v>68.992378848198101</v>
      </c>
      <c r="N4662">
        <v>1.5770894733915299</v>
      </c>
      <c r="O4662">
        <v>54.708994708994702</v>
      </c>
      <c r="P4662">
        <v>152</v>
      </c>
      <c r="Q4662">
        <v>7.8499999224162995E-2</v>
      </c>
    </row>
    <row r="4663" spans="1:17" hidden="1" x14ac:dyDescent="0.3">
      <c r="A4663" t="s">
        <v>9555</v>
      </c>
      <c r="B4663" t="s">
        <v>9556</v>
      </c>
      <c r="C4663" t="str">
        <f>IFERROR(VLOOKUP(Table1[[#This Row],[Ticker]],[1]!Table2[[Symbol]:[Industry]],2,FALSE),"-")</f>
        <v>-</v>
      </c>
      <c r="D4663" t="s">
        <v>632</v>
      </c>
      <c r="E4663">
        <v>5.1264305500000003</v>
      </c>
      <c r="F4663">
        <v>14.65</v>
      </c>
      <c r="G4663">
        <v>-4.6420795434591797</v>
      </c>
      <c r="H4663">
        <v>-13.9768832068407</v>
      </c>
      <c r="I4663">
        <v>-54.007033732670003</v>
      </c>
      <c r="J4663">
        <v>-5.2757290673062203</v>
      </c>
      <c r="K4663">
        <v>16.339177739338201</v>
      </c>
      <c r="L4663">
        <v>16.057134812020799</v>
      </c>
      <c r="M4663">
        <v>19.785972124980301</v>
      </c>
      <c r="N4663">
        <v>0.38441216115021698</v>
      </c>
      <c r="O4663">
        <v>121.569965870307</v>
      </c>
      <c r="P4663">
        <v>57.866379310344797</v>
      </c>
      <c r="Q4663">
        <v>0.122852615340661</v>
      </c>
    </row>
    <row r="4664" spans="1:17" hidden="1" x14ac:dyDescent="0.3">
      <c r="A4664" t="s">
        <v>9557</v>
      </c>
      <c r="B4664" t="s">
        <v>9558</v>
      </c>
      <c r="C4664" t="str">
        <f>IFERROR(VLOOKUP(Table1[[#This Row],[Ticker]],[1]!Table2[[Symbol]:[Industry]],2,FALSE),"-")</f>
        <v>-</v>
      </c>
      <c r="D4664" t="s">
        <v>528</v>
      </c>
      <c r="E4664">
        <v>5.1172599999999999</v>
      </c>
      <c r="F4664">
        <v>16.55</v>
      </c>
      <c r="G4664">
        <v>-29.855754757134399</v>
      </c>
      <c r="H4664">
        <v>-0.73646508837380298</v>
      </c>
      <c r="I4664">
        <v>-12.7009439890802</v>
      </c>
      <c r="J4664">
        <v>-1.29115323183063</v>
      </c>
      <c r="K4664">
        <v>16.549999999999901</v>
      </c>
      <c r="L4664">
        <v>16.55</v>
      </c>
      <c r="M4664">
        <v>100</v>
      </c>
      <c r="O4664">
        <v>0</v>
      </c>
      <c r="P4664">
        <v>0</v>
      </c>
    </row>
    <row r="4665" spans="1:17" hidden="1" x14ac:dyDescent="0.3">
      <c r="A4665" t="s">
        <v>9559</v>
      </c>
      <c r="B4665" t="s">
        <v>9560</v>
      </c>
      <c r="C4665" t="str">
        <f>IFERROR(VLOOKUP(Table1[[#This Row],[Ticker]],[1]!Table2[[Symbol]:[Industry]],2,FALSE),"-")</f>
        <v>-</v>
      </c>
      <c r="D4665" t="s">
        <v>300</v>
      </c>
      <c r="E4665">
        <v>5.1064352749999999</v>
      </c>
      <c r="F4665">
        <v>175.05</v>
      </c>
      <c r="G4665">
        <v>17.6790113617025</v>
      </c>
      <c r="H4665">
        <v>-0.73646508837380298</v>
      </c>
      <c r="I4665">
        <v>34.833822129756598</v>
      </c>
      <c r="J4665">
        <v>-1.29115323183063</v>
      </c>
      <c r="K4665">
        <v>170.80822344211299</v>
      </c>
      <c r="L4665">
        <v>146.234844285473</v>
      </c>
      <c r="M4665">
        <v>99.999999999866205</v>
      </c>
      <c r="N4665">
        <v>0</v>
      </c>
      <c r="O4665">
        <v>0</v>
      </c>
      <c r="P4665">
        <v>47.534766118836899</v>
      </c>
    </row>
    <row r="4666" spans="1:17" hidden="1" x14ac:dyDescent="0.3">
      <c r="A4666" t="s">
        <v>9561</v>
      </c>
      <c r="B4666" t="s">
        <v>9562</v>
      </c>
      <c r="C4666" t="str">
        <f>IFERROR(VLOOKUP(Table1[[#This Row],[Ticker]],[1]!Table2[[Symbol]:[Industry]],2,FALSE),"-")</f>
        <v>-</v>
      </c>
      <c r="D4666" t="s">
        <v>528</v>
      </c>
      <c r="E4666">
        <v>5.1059999999999999</v>
      </c>
      <c r="F4666">
        <v>17.02</v>
      </c>
      <c r="G4666">
        <v>11.5063714887127</v>
      </c>
      <c r="H4666">
        <v>8.2653720212404096</v>
      </c>
      <c r="I4666">
        <v>-9.8610648350017307</v>
      </c>
      <c r="J4666">
        <v>5.61575367507628</v>
      </c>
      <c r="K4666">
        <v>16.898945177373601</v>
      </c>
      <c r="L4666">
        <v>15.3620667211058</v>
      </c>
      <c r="M4666">
        <v>46.7563898391872</v>
      </c>
      <c r="N4666">
        <v>0.13821642230556999</v>
      </c>
      <c r="O4666">
        <v>16.0399529964747</v>
      </c>
      <c r="P4666">
        <v>66.536203522504806</v>
      </c>
      <c r="Q4666">
        <v>1.6851472112785999E-2</v>
      </c>
    </row>
    <row r="4667" spans="1:17" hidden="1" x14ac:dyDescent="0.3">
      <c r="A4667" t="s">
        <v>9563</v>
      </c>
      <c r="B4667" t="s">
        <v>9564</v>
      </c>
      <c r="C4667" t="str">
        <f>IFERROR(VLOOKUP(Table1[[#This Row],[Ticker]],[1]!Table2[[Symbol]:[Industry]],2,FALSE),"-")</f>
        <v>-</v>
      </c>
      <c r="D4667" t="s">
        <v>127</v>
      </c>
      <c r="E4667">
        <v>5.0652321599999999</v>
      </c>
      <c r="F4667">
        <v>0.3</v>
      </c>
      <c r="G4667">
        <v>-5.5931859894901201</v>
      </c>
      <c r="H4667">
        <v>-1.87035303188851</v>
      </c>
      <c r="I4667">
        <v>-12.2495918825592</v>
      </c>
      <c r="J4667">
        <v>1.0670674632677399</v>
      </c>
      <c r="K4667">
        <v>0.38104149371468099</v>
      </c>
      <c r="L4667">
        <v>0.316837459592406</v>
      </c>
      <c r="M4667">
        <v>38.332852816306797</v>
      </c>
      <c r="N4667">
        <v>1</v>
      </c>
      <c r="Q4667">
        <v>5.2048647419290002E-2</v>
      </c>
    </row>
    <row r="4668" spans="1:17" hidden="1" x14ac:dyDescent="0.3">
      <c r="A4668" t="s">
        <v>9565</v>
      </c>
      <c r="B4668" t="s">
        <v>9566</v>
      </c>
      <c r="C4668" t="str">
        <f>IFERROR(VLOOKUP(Table1[[#This Row],[Ticker]],[1]!Table2[[Symbol]:[Industry]],2,FALSE),"-")</f>
        <v>-</v>
      </c>
      <c r="D4668" t="s">
        <v>139</v>
      </c>
      <c r="E4668">
        <v>5.055555</v>
      </c>
      <c r="F4668">
        <v>4.8499999999999996</v>
      </c>
      <c r="G4668">
        <v>-5.5931859894901201</v>
      </c>
      <c r="H4668">
        <v>-1.87035303188851</v>
      </c>
      <c r="I4668">
        <v>-12.2495918825592</v>
      </c>
      <c r="J4668">
        <v>1.0670674632677399</v>
      </c>
      <c r="K4668">
        <v>5.1230840222052203</v>
      </c>
      <c r="M4668">
        <v>99.999956885964906</v>
      </c>
      <c r="N4668">
        <v>1</v>
      </c>
    </row>
    <row r="4669" spans="1:17" hidden="1" x14ac:dyDescent="0.3">
      <c r="A4669" t="s">
        <v>9567</v>
      </c>
      <c r="B4669" t="s">
        <v>9568</v>
      </c>
      <c r="C4669" t="str">
        <f>IFERROR(VLOOKUP(Table1[[#This Row],[Ticker]],[1]!Table2[[Symbol]:[Industry]],2,FALSE),"-")</f>
        <v>-</v>
      </c>
      <c r="E4669">
        <v>5.0401680000000004</v>
      </c>
      <c r="F4669">
        <v>0.56000000000000005</v>
      </c>
      <c r="G4669">
        <v>-33.304030619203303</v>
      </c>
      <c r="H4669">
        <v>-10.7364650883737</v>
      </c>
      <c r="I4669">
        <v>-37.025268313404503</v>
      </c>
      <c r="J4669">
        <v>-4.8625818032592099</v>
      </c>
      <c r="K4669">
        <v>0.581770428326019</v>
      </c>
      <c r="L4669">
        <v>0.65751391852641095</v>
      </c>
      <c r="M4669">
        <v>51.180484884900402</v>
      </c>
      <c r="N4669">
        <v>0.54288478131633999</v>
      </c>
      <c r="O4669">
        <v>71.428571428571402</v>
      </c>
      <c r="P4669">
        <v>9.8039215686274606</v>
      </c>
      <c r="Q4669">
        <v>-8.4983826364539994E-3</v>
      </c>
    </row>
    <row r="4670" spans="1:17" hidden="1" x14ac:dyDescent="0.3">
      <c r="A4670" t="s">
        <v>9569</v>
      </c>
      <c r="B4670" t="s">
        <v>9570</v>
      </c>
      <c r="C4670" t="str">
        <f>IFERROR(VLOOKUP(Table1[[#This Row],[Ticker]],[1]!Table2[[Symbol]:[Industry]],2,FALSE),"-")</f>
        <v>-</v>
      </c>
      <c r="D4670" t="s">
        <v>21</v>
      </c>
      <c r="E4670">
        <v>5.0020068000000002</v>
      </c>
      <c r="F4670">
        <v>4.97</v>
      </c>
      <c r="G4670">
        <v>-17.157342058721699</v>
      </c>
      <c r="H4670">
        <v>-12.958687310596</v>
      </c>
      <c r="I4670">
        <v>17.403768052804502</v>
      </c>
      <c r="J4670">
        <v>12.651154460477001</v>
      </c>
      <c r="K4670">
        <v>5.47818409548014</v>
      </c>
      <c r="L4670">
        <v>5.1916259112518297</v>
      </c>
      <c r="M4670">
        <v>56.564686113879098</v>
      </c>
      <c r="N4670">
        <v>4.9082840236686298</v>
      </c>
      <c r="O4670">
        <v>60.965794768611602</v>
      </c>
      <c r="P4670">
        <v>149.74874371859201</v>
      </c>
    </row>
    <row r="4671" spans="1:17" hidden="1" x14ac:dyDescent="0.3">
      <c r="A4671" t="s">
        <v>9571</v>
      </c>
      <c r="B4671" t="s">
        <v>9572</v>
      </c>
      <c r="C4671" t="str">
        <f>IFERROR(VLOOKUP(Table1[[#This Row],[Ticker]],[1]!Table2[[Symbol]:[Industry]],2,FALSE),"-")</f>
        <v>-</v>
      </c>
      <c r="D4671" t="s">
        <v>359</v>
      </c>
      <c r="E4671">
        <v>4.9749999999999996</v>
      </c>
      <c r="F4671">
        <v>9.9499999999999993</v>
      </c>
      <c r="G4671">
        <v>-24.897948849961399</v>
      </c>
      <c r="H4671">
        <v>-0.73646508837380298</v>
      </c>
      <c r="I4671">
        <v>-7.7431380819072899</v>
      </c>
      <c r="J4671">
        <v>-1.29115323183063</v>
      </c>
      <c r="K4671">
        <v>9.8386667934221705</v>
      </c>
      <c r="L4671">
        <v>9.7516365799874407</v>
      </c>
      <c r="M4671">
        <v>100</v>
      </c>
      <c r="N4671">
        <v>0</v>
      </c>
      <c r="O4671">
        <v>0</v>
      </c>
      <c r="P4671">
        <v>10.432852386237499</v>
      </c>
    </row>
    <row r="4672" spans="1:17" hidden="1" x14ac:dyDescent="0.3">
      <c r="A4672" t="s">
        <v>9573</v>
      </c>
      <c r="B4672" t="s">
        <v>9574</v>
      </c>
      <c r="C4672" t="str">
        <f>IFERROR(VLOOKUP(Table1[[#This Row],[Ticker]],[1]!Table2[[Symbol]:[Industry]],2,FALSE),"-")</f>
        <v>-</v>
      </c>
      <c r="D4672" t="s">
        <v>21</v>
      </c>
      <c r="E4672">
        <v>4.9691179999999999</v>
      </c>
      <c r="F4672">
        <v>9.02</v>
      </c>
      <c r="G4672">
        <v>-13.167527072787699</v>
      </c>
      <c r="H4672">
        <v>7.8993296550554701</v>
      </c>
      <c r="I4672">
        <v>-36.775018063154299</v>
      </c>
      <c r="J4672">
        <v>0.22931460442665999</v>
      </c>
      <c r="K4672">
        <v>8.5107259315096808</v>
      </c>
      <c r="L4672">
        <v>8.3775562827363199</v>
      </c>
      <c r="M4672">
        <v>60.351225887302697</v>
      </c>
      <c r="N4672">
        <v>0.58638107268232498</v>
      </c>
      <c r="O4672">
        <v>38.580931263858098</v>
      </c>
      <c r="P4672">
        <v>47.145187601957502</v>
      </c>
      <c r="Q4672">
        <v>0.121278938491355</v>
      </c>
    </row>
    <row r="4673" spans="1:17" hidden="1" x14ac:dyDescent="0.3">
      <c r="A4673" t="s">
        <v>9575</v>
      </c>
      <c r="B4673" t="s">
        <v>9576</v>
      </c>
      <c r="C4673" t="str">
        <f>IFERROR(VLOOKUP(Table1[[#This Row],[Ticker]],[1]!Table2[[Symbol]:[Industry]],2,FALSE),"-")</f>
        <v>-</v>
      </c>
      <c r="D4673" t="s">
        <v>4284</v>
      </c>
      <c r="E4673">
        <v>4.9628018999999997</v>
      </c>
      <c r="F4673">
        <v>16.53</v>
      </c>
      <c r="G4673">
        <v>10.7054697326615</v>
      </c>
      <c r="H4673">
        <v>9.7898507010998799</v>
      </c>
      <c r="I4673">
        <v>-25.700943989080201</v>
      </c>
      <c r="J4673">
        <v>20.330468389790902</v>
      </c>
      <c r="K4673">
        <v>15.012301490393099</v>
      </c>
      <c r="L4673">
        <v>14.772837921282999</v>
      </c>
      <c r="M4673">
        <v>61.397569643179203</v>
      </c>
      <c r="N4673">
        <v>0.93352597524970105</v>
      </c>
      <c r="O4673">
        <v>26.134301270417399</v>
      </c>
      <c r="P4673">
        <v>62.857142857142797</v>
      </c>
      <c r="Q4673">
        <v>8.2469735345324993E-2</v>
      </c>
    </row>
    <row r="4674" spans="1:17" hidden="1" x14ac:dyDescent="0.3">
      <c r="A4674" t="s">
        <v>9577</v>
      </c>
      <c r="B4674" t="s">
        <v>9578</v>
      </c>
      <c r="C4674" t="str">
        <f>IFERROR(VLOOKUP(Table1[[#This Row],[Ticker]],[1]!Table2[[Symbol]:[Industry]],2,FALSE),"-")</f>
        <v>-</v>
      </c>
      <c r="D4674" t="s">
        <v>124</v>
      </c>
      <c r="E4674">
        <v>4.9549500000000002</v>
      </c>
      <c r="F4674">
        <v>10.01</v>
      </c>
      <c r="G4674">
        <v>-17.636023815430299</v>
      </c>
      <c r="H4674">
        <v>14.607450255541499</v>
      </c>
      <c r="I4674">
        <v>-10.1394685792442</v>
      </c>
      <c r="J4674">
        <v>7.9272836419168504</v>
      </c>
      <c r="K4674">
        <v>9.8808141160694891</v>
      </c>
      <c r="L4674">
        <v>9.7181963042211006</v>
      </c>
      <c r="M4674">
        <v>47.490131090739197</v>
      </c>
      <c r="N4674">
        <v>2.1328176201987601</v>
      </c>
      <c r="O4674">
        <v>59.740259740259702</v>
      </c>
      <c r="P4674">
        <v>42.592592592592602</v>
      </c>
      <c r="Q4674">
        <v>1.8645321720454001E-2</v>
      </c>
    </row>
    <row r="4675" spans="1:17" hidden="1" x14ac:dyDescent="0.3">
      <c r="A4675" t="s">
        <v>9579</v>
      </c>
      <c r="B4675" t="s">
        <v>9580</v>
      </c>
      <c r="C4675" t="str">
        <f>IFERROR(VLOOKUP(Table1[[#This Row],[Ticker]],[1]!Table2[[Symbol]:[Industry]],2,FALSE),"-")</f>
        <v>-</v>
      </c>
      <c r="D4675" t="s">
        <v>632</v>
      </c>
      <c r="E4675">
        <v>4.9438537499999997</v>
      </c>
      <c r="F4675">
        <v>8.25</v>
      </c>
      <c r="G4675">
        <v>-1.9487780129483601</v>
      </c>
      <c r="H4675">
        <v>30.215915864007101</v>
      </c>
      <c r="I4675">
        <v>16.205306010919699</v>
      </c>
      <c r="J4675">
        <v>4.4780775374001296</v>
      </c>
      <c r="K4675">
        <v>6.52578622255181</v>
      </c>
      <c r="L4675">
        <v>7.1718328395166502</v>
      </c>
      <c r="M4675">
        <v>79.123031031557304</v>
      </c>
      <c r="N4675">
        <v>1.06186186186186</v>
      </c>
      <c r="O4675">
        <v>3.63636363636363</v>
      </c>
      <c r="P4675">
        <v>101.219512195121</v>
      </c>
    </row>
    <row r="4676" spans="1:17" hidden="1" x14ac:dyDescent="0.3">
      <c r="A4676" t="s">
        <v>9581</v>
      </c>
      <c r="B4676" t="s">
        <v>9582</v>
      </c>
      <c r="C4676" t="str">
        <f>IFERROR(VLOOKUP(Table1[[#This Row],[Ticker]],[1]!Table2[[Symbol]:[Industry]],2,FALSE),"-")</f>
        <v>-</v>
      </c>
      <c r="D4676" t="s">
        <v>163</v>
      </c>
      <c r="E4676">
        <v>4.8364752799999904</v>
      </c>
      <c r="F4676">
        <v>5.6</v>
      </c>
      <c r="G4676">
        <v>-37.29377128606</v>
      </c>
      <c r="K4676">
        <v>5.4856592989664099</v>
      </c>
      <c r="L4676">
        <v>5.3129273959650396</v>
      </c>
      <c r="M4676">
        <v>11.3707014279082</v>
      </c>
      <c r="N4676">
        <v>1</v>
      </c>
      <c r="O4676">
        <v>29.464285714285701</v>
      </c>
      <c r="P4676">
        <v>31.764705882352899</v>
      </c>
      <c r="Q4676">
        <v>-8.5879446318412003E-2</v>
      </c>
    </row>
    <row r="4677" spans="1:17" hidden="1" x14ac:dyDescent="0.3">
      <c r="A4677" t="s">
        <v>9583</v>
      </c>
      <c r="B4677" t="s">
        <v>9584</v>
      </c>
      <c r="C4677" t="str">
        <f>IFERROR(VLOOKUP(Table1[[#This Row],[Ticker]],[1]!Table2[[Symbol]:[Industry]],2,FALSE),"-")</f>
        <v>-</v>
      </c>
      <c r="D4677" t="s">
        <v>368</v>
      </c>
      <c r="E4677">
        <v>4.8348300000000002</v>
      </c>
      <c r="F4677">
        <v>31.85</v>
      </c>
      <c r="G4677">
        <v>75.628116210607502</v>
      </c>
      <c r="H4677">
        <v>20.366196508584299</v>
      </c>
      <c r="I4677">
        <v>92.782926978661607</v>
      </c>
      <c r="J4677">
        <v>-1.29115323183063</v>
      </c>
      <c r="K4677">
        <v>19.747904437385699</v>
      </c>
      <c r="M4677">
        <v>99.997925300607903</v>
      </c>
      <c r="N4677">
        <v>0.114864864864864</v>
      </c>
      <c r="O4677">
        <v>0</v>
      </c>
      <c r="P4677">
        <v>110.92715231788</v>
      </c>
    </row>
    <row r="4678" spans="1:17" hidden="1" x14ac:dyDescent="0.3">
      <c r="A4678" t="s">
        <v>9585</v>
      </c>
      <c r="B4678" t="s">
        <v>9586</v>
      </c>
      <c r="C4678" t="str">
        <f>IFERROR(VLOOKUP(Table1[[#This Row],[Ticker]],[1]!Table2[[Symbol]:[Industry]],2,FALSE),"-")</f>
        <v>-</v>
      </c>
      <c r="D4678" t="s">
        <v>21</v>
      </c>
      <c r="E4678">
        <v>4.8321485500000003</v>
      </c>
      <c r="F4678">
        <v>3.05</v>
      </c>
      <c r="G4678">
        <v>15.382340480960799</v>
      </c>
      <c r="H4678">
        <v>-4.8245154028392196</v>
      </c>
      <c r="I4678">
        <v>-43.382762170898403</v>
      </c>
      <c r="J4678">
        <v>-8.8669108075882104</v>
      </c>
      <c r="K4678">
        <v>3.2243046984108799</v>
      </c>
      <c r="M4678">
        <v>12.2595781426072</v>
      </c>
      <c r="N4678">
        <v>0.88467618241402701</v>
      </c>
      <c r="O4678">
        <v>54.0983606557377</v>
      </c>
      <c r="P4678">
        <v>52.499999999999901</v>
      </c>
      <c r="Q4678">
        <v>1.8154491120745998E-2</v>
      </c>
    </row>
    <row r="4679" spans="1:17" hidden="1" x14ac:dyDescent="0.3">
      <c r="A4679" t="s">
        <v>9587</v>
      </c>
      <c r="B4679" t="s">
        <v>9588</v>
      </c>
      <c r="C4679" t="str">
        <f>IFERROR(VLOOKUP(Table1[[#This Row],[Ticker]],[1]!Table2[[Symbol]:[Industry]],2,FALSE),"-")</f>
        <v>-</v>
      </c>
      <c r="E4679">
        <v>4.8254171499999998</v>
      </c>
      <c r="F4679">
        <v>7.45</v>
      </c>
      <c r="G4679">
        <v>78.827718632221305</v>
      </c>
      <c r="H4679">
        <v>-41.566653767619002</v>
      </c>
      <c r="I4679">
        <v>-23.692580787168598</v>
      </c>
      <c r="J4679">
        <v>-11.176210703095</v>
      </c>
      <c r="K4679">
        <v>12.400456000833399</v>
      </c>
      <c r="L4679">
        <v>11.133305600065601</v>
      </c>
      <c r="M4679">
        <v>13.685385216344899</v>
      </c>
      <c r="N4679">
        <v>0.54809719699797899</v>
      </c>
      <c r="O4679">
        <v>170.335570469798</v>
      </c>
      <c r="P4679">
        <v>108.683473389355</v>
      </c>
      <c r="Q4679">
        <v>3.2015351860069E-2</v>
      </c>
    </row>
    <row r="4680" spans="1:17" hidden="1" x14ac:dyDescent="0.3">
      <c r="A4680" t="s">
        <v>9589</v>
      </c>
      <c r="B4680" t="s">
        <v>9590</v>
      </c>
      <c r="C4680" t="str">
        <f>IFERROR(VLOOKUP(Table1[[#This Row],[Ticker]],[1]!Table2[[Symbol]:[Industry]],2,FALSE),"-")</f>
        <v>-</v>
      </c>
      <c r="D4680" t="s">
        <v>402</v>
      </c>
      <c r="E4680">
        <v>4.8247159999999996</v>
      </c>
      <c r="F4680">
        <v>9.49</v>
      </c>
      <c r="G4680">
        <v>28.310911909532201</v>
      </c>
      <c r="H4680">
        <v>-44.315537621072899</v>
      </c>
      <c r="I4680">
        <v>-57.203867965688403</v>
      </c>
      <c r="J4680">
        <v>-1.29115323183063</v>
      </c>
      <c r="K4680">
        <v>13.404077749403699</v>
      </c>
      <c r="L4680">
        <v>13.705716025129099</v>
      </c>
      <c r="M4680">
        <v>10.839109948668201</v>
      </c>
      <c r="N4680">
        <v>1.0598290598290501</v>
      </c>
      <c r="O4680">
        <v>112.01264488935701</v>
      </c>
      <c r="P4680">
        <v>84.271844660194105</v>
      </c>
    </row>
    <row r="4681" spans="1:17" hidden="1" x14ac:dyDescent="0.3">
      <c r="A4681" t="s">
        <v>9591</v>
      </c>
      <c r="B4681" t="s">
        <v>9592</v>
      </c>
      <c r="C4681" t="str">
        <f>IFERROR(VLOOKUP(Table1[[#This Row],[Ticker]],[1]!Table2[[Symbol]:[Industry]],2,FALSE),"-")</f>
        <v>-</v>
      </c>
      <c r="D4681" t="s">
        <v>72</v>
      </c>
      <c r="E4681">
        <v>4.7697561999999998</v>
      </c>
      <c r="F4681">
        <v>11.66</v>
      </c>
      <c r="G4681">
        <v>-39.116455146239403</v>
      </c>
      <c r="H4681">
        <v>-3.97836035021917</v>
      </c>
      <c r="I4681">
        <v>-11.3977293930767</v>
      </c>
      <c r="J4681">
        <v>-2.6470854352204598</v>
      </c>
      <c r="K4681">
        <v>11.7667458182116</v>
      </c>
      <c r="L4681">
        <v>12.0272105316644</v>
      </c>
      <c r="M4681">
        <v>46.748086552729603</v>
      </c>
      <c r="N4681">
        <v>0.62331689779622002</v>
      </c>
      <c r="O4681">
        <v>20.068610634648302</v>
      </c>
      <c r="P4681">
        <v>23.3862433862434</v>
      </c>
      <c r="Q4681">
        <v>-8.4466002870279999E-2</v>
      </c>
    </row>
    <row r="4682" spans="1:17" hidden="1" x14ac:dyDescent="0.3">
      <c r="A4682" t="s">
        <v>9593</v>
      </c>
      <c r="B4682" t="s">
        <v>9594</v>
      </c>
      <c r="C4682" t="str">
        <f>IFERROR(VLOOKUP(Table1[[#This Row],[Ticker]],[1]!Table2[[Symbol]:[Industry]],2,FALSE),"-")</f>
        <v>-</v>
      </c>
      <c r="D4682" t="s">
        <v>7273</v>
      </c>
      <c r="E4682">
        <v>4.7499310640000001</v>
      </c>
      <c r="F4682">
        <v>5.08</v>
      </c>
      <c r="G4682">
        <v>-68.650935480025893</v>
      </c>
      <c r="H4682">
        <v>-1.3235492371017901</v>
      </c>
      <c r="I4682">
        <v>-35.497296572666897</v>
      </c>
      <c r="J4682">
        <v>-5.9815847515304501</v>
      </c>
      <c r="K4682">
        <v>5.1511093178969798</v>
      </c>
      <c r="L4682">
        <v>6.0178484366905503</v>
      </c>
      <c r="M4682">
        <v>20.480787951955602</v>
      </c>
      <c r="N4682">
        <v>1.57894736842105</v>
      </c>
      <c r="O4682">
        <v>63.385826771653498</v>
      </c>
      <c r="P4682">
        <v>33.684210526315802</v>
      </c>
    </row>
    <row r="4683" spans="1:17" hidden="1" x14ac:dyDescent="0.3">
      <c r="A4683" t="s">
        <v>9595</v>
      </c>
      <c r="B4683" t="s">
        <v>9596</v>
      </c>
      <c r="C4683" t="str">
        <f>IFERROR(VLOOKUP(Table1[[#This Row],[Ticker]],[1]!Table2[[Symbol]:[Industry]],2,FALSE),"-")</f>
        <v>-</v>
      </c>
      <c r="D4683" t="s">
        <v>412</v>
      </c>
      <c r="E4683">
        <v>4.7450000000000001</v>
      </c>
      <c r="F4683">
        <v>14.6</v>
      </c>
      <c r="G4683">
        <v>188.921537819284</v>
      </c>
      <c r="H4683">
        <v>-35.745283430525397</v>
      </c>
      <c r="I4683">
        <v>1.0948471254949299</v>
      </c>
      <c r="J4683">
        <v>-9.8519472764956504</v>
      </c>
      <c r="K4683">
        <v>18.7942952308304</v>
      </c>
      <c r="L4683">
        <v>14.529446464211301</v>
      </c>
      <c r="M4683">
        <v>15.354869943105401</v>
      </c>
      <c r="N4683">
        <v>1.6068094203063801</v>
      </c>
      <c r="O4683">
        <v>104.58904109589</v>
      </c>
      <c r="P4683">
        <v>218.777292576419</v>
      </c>
      <c r="Q4683">
        <v>8.4454414043693998E-2</v>
      </c>
    </row>
    <row r="4684" spans="1:17" hidden="1" x14ac:dyDescent="0.3">
      <c r="A4684" t="s">
        <v>9597</v>
      </c>
      <c r="B4684" t="s">
        <v>9598</v>
      </c>
      <c r="C4684" t="str">
        <f>IFERROR(VLOOKUP(Table1[[#This Row],[Ticker]],[1]!Table2[[Symbol]:[Industry]],2,FALSE),"-")</f>
        <v>-</v>
      </c>
      <c r="D4684" t="s">
        <v>54</v>
      </c>
      <c r="E4684">
        <v>4.701719121</v>
      </c>
      <c r="F4684">
        <v>5.61</v>
      </c>
      <c r="G4684">
        <v>-45.367802949905403</v>
      </c>
      <c r="H4684">
        <v>5.7151478148520098</v>
      </c>
      <c r="I4684">
        <v>-14.1069193845108</v>
      </c>
      <c r="J4684">
        <v>3.5686598522815198</v>
      </c>
      <c r="K4684">
        <v>5.3925115587244603</v>
      </c>
      <c r="L4684">
        <v>5.7393255932615199</v>
      </c>
      <c r="M4684">
        <v>97.3518528986517</v>
      </c>
      <c r="N4684">
        <v>3.1578947368421</v>
      </c>
      <c r="O4684">
        <v>18.3600713012477</v>
      </c>
      <c r="P4684">
        <v>12.2</v>
      </c>
    </row>
    <row r="4685" spans="1:17" hidden="1" x14ac:dyDescent="0.3">
      <c r="A4685" t="s">
        <v>9599</v>
      </c>
      <c r="B4685" t="s">
        <v>9600</v>
      </c>
      <c r="C4685" t="str">
        <f>IFERROR(VLOOKUP(Table1[[#This Row],[Ticker]],[1]!Table2[[Symbol]:[Industry]],2,FALSE),"-")</f>
        <v>-</v>
      </c>
      <c r="D4685" t="s">
        <v>848</v>
      </c>
      <c r="E4685">
        <v>4.6866459999999996</v>
      </c>
      <c r="F4685">
        <v>5.96</v>
      </c>
      <c r="G4685">
        <v>35.241198151452799</v>
      </c>
      <c r="H4685">
        <v>-9.5647154896579192</v>
      </c>
      <c r="I4685">
        <v>-39.392210901749401</v>
      </c>
      <c r="J4685">
        <v>-1.29115323183063</v>
      </c>
      <c r="K4685">
        <v>6.8156198595277697</v>
      </c>
      <c r="L4685">
        <v>6.90145251749348</v>
      </c>
      <c r="M4685">
        <v>53.794804340408902</v>
      </c>
      <c r="N4685">
        <v>0.25688073394495398</v>
      </c>
      <c r="O4685">
        <v>80.201342281879207</v>
      </c>
      <c r="P4685">
        <v>96.052631578947299</v>
      </c>
    </row>
    <row r="4686" spans="1:17" hidden="1" x14ac:dyDescent="0.3">
      <c r="A4686" t="s">
        <v>9601</v>
      </c>
      <c r="B4686" t="s">
        <v>9602</v>
      </c>
      <c r="C4686" t="str">
        <f>IFERROR(VLOOKUP(Table1[[#This Row],[Ticker]],[1]!Table2[[Symbol]:[Industry]],2,FALSE),"-")</f>
        <v>-</v>
      </c>
      <c r="D4686" t="s">
        <v>139</v>
      </c>
      <c r="E4686">
        <v>4.6812149999999999</v>
      </c>
      <c r="F4686">
        <v>1.05</v>
      </c>
      <c r="G4686">
        <v>-4.85575475713439</v>
      </c>
      <c r="H4686">
        <v>-16.702851642995601</v>
      </c>
      <c r="I4686">
        <v>18.549056010919699</v>
      </c>
      <c r="J4686">
        <v>-10.382062322739699</v>
      </c>
      <c r="K4686">
        <v>1.1121438587343999</v>
      </c>
      <c r="L4686">
        <v>1.04368237909121</v>
      </c>
      <c r="M4686">
        <v>38.403228637881597</v>
      </c>
      <c r="N4686">
        <v>0.113334092648655</v>
      </c>
      <c r="O4686">
        <v>62.857142857142797</v>
      </c>
      <c r="P4686">
        <v>43.835616438356098</v>
      </c>
      <c r="Q4686">
        <v>1.5559101579520999E-2</v>
      </c>
    </row>
    <row r="4687" spans="1:17" hidden="1" x14ac:dyDescent="0.3">
      <c r="A4687" t="s">
        <v>9603</v>
      </c>
      <c r="B4687" t="s">
        <v>9604</v>
      </c>
      <c r="C4687" t="str">
        <f>IFERROR(VLOOKUP(Table1[[#This Row],[Ticker]],[1]!Table2[[Symbol]:[Industry]],2,FALSE),"-")</f>
        <v>-</v>
      </c>
      <c r="D4687" t="s">
        <v>18</v>
      </c>
      <c r="E4687">
        <v>4.6129764</v>
      </c>
      <c r="F4687">
        <v>13.56</v>
      </c>
      <c r="G4687">
        <v>96.144245242865594</v>
      </c>
      <c r="H4687">
        <v>-2.7091509760824501</v>
      </c>
      <c r="I4687">
        <v>172.17300559075099</v>
      </c>
      <c r="J4687">
        <v>-1.29115323183063</v>
      </c>
      <c r="K4687">
        <v>12.4697528707344</v>
      </c>
      <c r="L4687">
        <v>9.2733302138113292</v>
      </c>
      <c r="M4687">
        <v>95.668512186134095</v>
      </c>
      <c r="N4687">
        <v>0.188442211055276</v>
      </c>
      <c r="O4687">
        <v>0</v>
      </c>
      <c r="P4687">
        <v>198.67841409691599</v>
      </c>
    </row>
    <row r="4688" spans="1:17" hidden="1" x14ac:dyDescent="0.3">
      <c r="A4688" t="s">
        <v>9605</v>
      </c>
      <c r="B4688" t="s">
        <v>9606</v>
      </c>
      <c r="C4688" t="str">
        <f>IFERROR(VLOOKUP(Table1[[#This Row],[Ticker]],[1]!Table2[[Symbol]:[Industry]],2,FALSE),"-")</f>
        <v>-</v>
      </c>
      <c r="D4688" t="s">
        <v>300</v>
      </c>
      <c r="E4688">
        <v>4.6119787600000004</v>
      </c>
      <c r="F4688">
        <v>1.72</v>
      </c>
      <c r="G4688">
        <v>26.507881606501901</v>
      </c>
      <c r="H4688">
        <v>-16.007401048964901</v>
      </c>
      <c r="I4688">
        <v>-17.145388433524701</v>
      </c>
      <c r="J4688">
        <v>-5.7355976762750798</v>
      </c>
      <c r="K4688">
        <v>1.8789933557540801</v>
      </c>
      <c r="L4688">
        <v>1.33712864408785</v>
      </c>
      <c r="M4688">
        <v>0.25901411571074101</v>
      </c>
      <c r="N4688">
        <v>3.45599215664538</v>
      </c>
      <c r="O4688">
        <v>61.6279069767441</v>
      </c>
      <c r="P4688">
        <v>72</v>
      </c>
      <c r="Q4688">
        <v>3.8648950059296999E-2</v>
      </c>
    </row>
    <row r="4689" spans="1:17" hidden="1" x14ac:dyDescent="0.3">
      <c r="A4689" t="s">
        <v>9607</v>
      </c>
      <c r="B4689" t="s">
        <v>9608</v>
      </c>
      <c r="C4689" t="str">
        <f>IFERROR(VLOOKUP(Table1[[#This Row],[Ticker]],[1]!Table2[[Symbol]:[Industry]],2,FALSE),"-")</f>
        <v>-</v>
      </c>
      <c r="D4689" t="s">
        <v>72</v>
      </c>
      <c r="E4689">
        <v>4.59</v>
      </c>
      <c r="F4689">
        <v>2.7</v>
      </c>
      <c r="G4689">
        <v>-21.855754757134399</v>
      </c>
      <c r="H4689">
        <v>1.5712272193185</v>
      </c>
      <c r="I4689">
        <v>-0.66774896833338804</v>
      </c>
      <c r="J4689">
        <v>-6.29115323183062</v>
      </c>
      <c r="K4689">
        <v>2.6825383640722902</v>
      </c>
      <c r="L4689">
        <v>2.5514854345859201</v>
      </c>
      <c r="M4689">
        <v>46.408556928605201</v>
      </c>
      <c r="N4689">
        <v>0.93443921105877703</v>
      </c>
      <c r="O4689">
        <v>17.037037037036999</v>
      </c>
      <c r="P4689">
        <v>35</v>
      </c>
      <c r="Q4689">
        <v>4.3590017726124003E-2</v>
      </c>
    </row>
    <row r="4690" spans="1:17" hidden="1" x14ac:dyDescent="0.3">
      <c r="A4690" t="s">
        <v>9609</v>
      </c>
      <c r="B4690" t="s">
        <v>9610</v>
      </c>
      <c r="C4690" t="str">
        <f>IFERROR(VLOOKUP(Table1[[#This Row],[Ticker]],[1]!Table2[[Symbol]:[Industry]],2,FALSE),"-")</f>
        <v>-</v>
      </c>
      <c r="D4690" t="s">
        <v>212</v>
      </c>
      <c r="E4690">
        <v>4.5602394999999998</v>
      </c>
      <c r="F4690">
        <v>11.95</v>
      </c>
      <c r="G4690">
        <v>14.992730091350399</v>
      </c>
      <c r="H4690">
        <v>-2.6114650883738002</v>
      </c>
      <c r="I4690">
        <v>-27.343801131937401</v>
      </c>
      <c r="J4690">
        <v>8.8842853646605899</v>
      </c>
      <c r="K4690">
        <v>11.8418177961299</v>
      </c>
      <c r="L4690">
        <v>11.0358062109808</v>
      </c>
      <c r="M4690">
        <v>47.545543047441001</v>
      </c>
      <c r="N4690">
        <v>0.36942990387360802</v>
      </c>
      <c r="O4690">
        <v>63.682008368200798</v>
      </c>
      <c r="P4690">
        <v>60.834454912516797</v>
      </c>
      <c r="Q4690">
        <v>2.7531388094718001E-2</v>
      </c>
    </row>
    <row r="4691" spans="1:17" hidden="1" x14ac:dyDescent="0.3">
      <c r="A4691" t="s">
        <v>9611</v>
      </c>
      <c r="B4691" t="s">
        <v>9612</v>
      </c>
      <c r="C4691" t="str">
        <f>IFERROR(VLOOKUP(Table1[[#This Row],[Ticker]],[1]!Table2[[Symbol]:[Industry]],2,FALSE),"-")</f>
        <v>-</v>
      </c>
      <c r="D4691" t="s">
        <v>473</v>
      </c>
      <c r="E4691">
        <v>4.5334341259999897</v>
      </c>
      <c r="F4691">
        <v>1.39</v>
      </c>
      <c r="G4691">
        <v>24.588689687310001</v>
      </c>
      <c r="H4691">
        <v>-1.1827407214382199E-2</v>
      </c>
      <c r="I4691">
        <v>8.1686212283110198</v>
      </c>
      <c r="J4691">
        <v>-3.40382928816866</v>
      </c>
      <c r="K4691">
        <v>1.2140114696245801</v>
      </c>
      <c r="L4691">
        <v>1.0386196179899601</v>
      </c>
      <c r="M4691">
        <v>38.924015980321201</v>
      </c>
      <c r="N4691">
        <v>0.94323507180650001</v>
      </c>
      <c r="O4691">
        <v>7.1942446043165402</v>
      </c>
      <c r="P4691">
        <v>85.3333333333333</v>
      </c>
      <c r="Q4691">
        <v>2.1042198754364E-2</v>
      </c>
    </row>
    <row r="4692" spans="1:17" hidden="1" x14ac:dyDescent="0.3">
      <c r="A4692" t="s">
        <v>9613</v>
      </c>
      <c r="B4692" t="s">
        <v>9614</v>
      </c>
      <c r="C4692" t="str">
        <f>IFERROR(VLOOKUP(Table1[[#This Row],[Ticker]],[1]!Table2[[Symbol]:[Industry]],2,FALSE),"-")</f>
        <v>-</v>
      </c>
      <c r="D4692" t="s">
        <v>51</v>
      </c>
      <c r="E4692">
        <v>4.52709048</v>
      </c>
      <c r="F4692">
        <v>10.199999999999999</v>
      </c>
      <c r="G4692">
        <v>39.861383346026898</v>
      </c>
      <c r="H4692">
        <v>-0.73646508837380298</v>
      </c>
      <c r="I4692">
        <v>34.0616459389772</v>
      </c>
      <c r="J4692">
        <v>-1.29115323183063</v>
      </c>
      <c r="K4692">
        <v>9.4706421091490292</v>
      </c>
      <c r="L4692">
        <v>7.7834892658113501</v>
      </c>
      <c r="M4692">
        <v>100</v>
      </c>
      <c r="N4692">
        <v>0</v>
      </c>
      <c r="O4692">
        <v>0</v>
      </c>
      <c r="P4692">
        <v>69.717138103161403</v>
      </c>
    </row>
    <row r="4693" spans="1:17" hidden="1" x14ac:dyDescent="0.3">
      <c r="A4693" t="s">
        <v>9615</v>
      </c>
      <c r="B4693" t="s">
        <v>9616</v>
      </c>
      <c r="C4693" t="str">
        <f>IFERROR(VLOOKUP(Table1[[#This Row],[Ticker]],[1]!Table2[[Symbol]:[Industry]],2,FALSE),"-")</f>
        <v>-</v>
      </c>
      <c r="D4693" t="s">
        <v>528</v>
      </c>
      <c r="E4693">
        <v>4.5230430000000004</v>
      </c>
      <c r="F4693">
        <v>6.09</v>
      </c>
      <c r="G4693">
        <v>-5.3158774565208997</v>
      </c>
      <c r="H4693">
        <v>1.6164760880967699</v>
      </c>
      <c r="I4693">
        <v>-43.731521565524197</v>
      </c>
      <c r="J4693">
        <v>-1.29115323183063</v>
      </c>
      <c r="K4693">
        <v>6.2057459237362602</v>
      </c>
      <c r="L4693">
        <v>5.9183105802509699</v>
      </c>
      <c r="M4693">
        <v>41.611521634531002</v>
      </c>
      <c r="N4693">
        <v>0.504</v>
      </c>
      <c r="O4693">
        <v>62.2331691297208</v>
      </c>
      <c r="P4693">
        <v>87.384615384615302</v>
      </c>
    </row>
    <row r="4694" spans="1:17" hidden="1" x14ac:dyDescent="0.3">
      <c r="A4694" t="s">
        <v>9617</v>
      </c>
      <c r="B4694" t="s">
        <v>9618</v>
      </c>
      <c r="C4694" t="str">
        <f>IFERROR(VLOOKUP(Table1[[#This Row],[Ticker]],[1]!Table2[[Symbol]:[Industry]],2,FALSE),"-")</f>
        <v>-</v>
      </c>
      <c r="D4694" t="s">
        <v>1190</v>
      </c>
      <c r="E4694">
        <v>4.5049999999999999</v>
      </c>
      <c r="F4694">
        <v>2.65</v>
      </c>
      <c r="G4694">
        <v>-6.0239790561998401</v>
      </c>
      <c r="H4694">
        <v>-7.1337714856802101</v>
      </c>
      <c r="I4694">
        <v>-38.262741741889201</v>
      </c>
      <c r="J4694">
        <v>-3.0579376841274599</v>
      </c>
      <c r="K4694">
        <v>2.8975751048175602</v>
      </c>
      <c r="L4694">
        <v>2.9668065564788102</v>
      </c>
      <c r="M4694">
        <v>28.517202982865498</v>
      </c>
      <c r="N4694">
        <v>1.0152640165408999</v>
      </c>
      <c r="O4694">
        <v>67.924528301886795</v>
      </c>
      <c r="P4694">
        <v>42.473118279569803</v>
      </c>
      <c r="Q4694">
        <v>1.5137761884379999E-2</v>
      </c>
    </row>
    <row r="4695" spans="1:17" hidden="1" x14ac:dyDescent="0.3">
      <c r="A4695" t="s">
        <v>9619</v>
      </c>
      <c r="B4695" t="s">
        <v>9620</v>
      </c>
      <c r="C4695" t="str">
        <f>IFERROR(VLOOKUP(Table1[[#This Row],[Ticker]],[1]!Table2[[Symbol]:[Industry]],2,FALSE),"-")</f>
        <v>-</v>
      </c>
      <c r="D4695" t="s">
        <v>632</v>
      </c>
      <c r="E4695">
        <v>4.4980230600000004</v>
      </c>
      <c r="F4695">
        <v>13.8</v>
      </c>
      <c r="G4695">
        <v>-50.7726602012604</v>
      </c>
      <c r="K4695">
        <v>17.182926074637699</v>
      </c>
      <c r="L4695">
        <v>23.662368761796301</v>
      </c>
      <c r="M4695">
        <v>89.584477983611194</v>
      </c>
      <c r="N4695">
        <v>1</v>
      </c>
      <c r="O4695">
        <v>26.449275362318801</v>
      </c>
      <c r="P4695">
        <v>15</v>
      </c>
    </row>
    <row r="4696" spans="1:17" hidden="1" x14ac:dyDescent="0.3">
      <c r="A4696" t="s">
        <v>9621</v>
      </c>
      <c r="B4696" t="s">
        <v>9622</v>
      </c>
      <c r="C4696" t="str">
        <f>IFERROR(VLOOKUP(Table1[[#This Row],[Ticker]],[1]!Table2[[Symbol]:[Industry]],2,FALSE),"-")</f>
        <v>-</v>
      </c>
      <c r="D4696" t="s">
        <v>412</v>
      </c>
      <c r="E4696">
        <v>4.4880000000000004</v>
      </c>
      <c r="F4696">
        <v>13.6</v>
      </c>
      <c r="G4696">
        <v>1.1654398478752099</v>
      </c>
      <c r="H4696">
        <v>-3.1461036425906501</v>
      </c>
      <c r="I4696">
        <v>-49.445130035591902</v>
      </c>
      <c r="J4696">
        <v>-5.2911532318306298</v>
      </c>
      <c r="K4696">
        <v>15.145515156092401</v>
      </c>
      <c r="L4696">
        <v>16.942500522533098</v>
      </c>
      <c r="M4696">
        <v>54.267085458167998</v>
      </c>
      <c r="N4696">
        <v>8.7643513203214604E-2</v>
      </c>
      <c r="O4696">
        <v>85.294117647058798</v>
      </c>
      <c r="P4696">
        <v>38.071065989847703</v>
      </c>
      <c r="Q4696">
        <v>7.9241193556504996E-2</v>
      </c>
    </row>
    <row r="4697" spans="1:17" hidden="1" x14ac:dyDescent="0.3">
      <c r="A4697" t="s">
        <v>9623</v>
      </c>
      <c r="B4697" t="s">
        <v>9624</v>
      </c>
      <c r="C4697" t="str">
        <f>IFERROR(VLOOKUP(Table1[[#This Row],[Ticker]],[1]!Table2[[Symbol]:[Industry]],2,FALSE),"-")</f>
        <v>-</v>
      </c>
      <c r="D4697" t="s">
        <v>139</v>
      </c>
      <c r="E4697">
        <v>4.4609622699999996</v>
      </c>
      <c r="F4697">
        <v>8.11</v>
      </c>
      <c r="G4697">
        <v>2.44440837500261</v>
      </c>
      <c r="H4697">
        <v>-26.523178375086999</v>
      </c>
      <c r="I4697">
        <v>-39.637880926017203</v>
      </c>
      <c r="J4697">
        <v>-4.2625818032592004</v>
      </c>
      <c r="K4697">
        <v>9.9644690782056404</v>
      </c>
      <c r="L4697">
        <v>9.9003560245064897</v>
      </c>
      <c r="M4697">
        <v>25.5592339538955</v>
      </c>
      <c r="N4697">
        <v>0.40200839768623098</v>
      </c>
      <c r="O4697">
        <v>77.558569667077705</v>
      </c>
      <c r="P4697">
        <v>74.034334763948394</v>
      </c>
      <c r="Q4697">
        <v>4.7443924735534999E-2</v>
      </c>
    </row>
    <row r="4698" spans="1:17" hidden="1" x14ac:dyDescent="0.3">
      <c r="A4698" t="s">
        <v>9625</v>
      </c>
      <c r="B4698" t="s">
        <v>9626</v>
      </c>
      <c r="C4698" t="str">
        <f>IFERROR(VLOOKUP(Table1[[#This Row],[Ticker]],[1]!Table2[[Symbol]:[Industry]],2,FALSE),"-")</f>
        <v>-</v>
      </c>
      <c r="D4698" t="s">
        <v>306</v>
      </c>
      <c r="E4698">
        <v>4.4065224000000001</v>
      </c>
      <c r="F4698">
        <v>6.12</v>
      </c>
      <c r="G4698">
        <v>-65.434702125555404</v>
      </c>
      <c r="H4698">
        <v>-14.660515721285099</v>
      </c>
      <c r="I4698">
        <v>-28.4034233279232</v>
      </c>
      <c r="J4698">
        <v>-1.29115323183063</v>
      </c>
      <c r="K4698">
        <v>7.0481445937513199</v>
      </c>
      <c r="L4698">
        <v>7.7297256016174396</v>
      </c>
      <c r="M4698">
        <v>0.28287232341079999</v>
      </c>
      <c r="N4698">
        <v>0.241935483870967</v>
      </c>
      <c r="O4698">
        <v>56.862745098039198</v>
      </c>
      <c r="P4698">
        <v>0</v>
      </c>
    </row>
    <row r="4699" spans="1:17" hidden="1" x14ac:dyDescent="0.3">
      <c r="A4699" t="s">
        <v>9627</v>
      </c>
      <c r="B4699" t="s">
        <v>9628</v>
      </c>
      <c r="C4699" t="str">
        <f>IFERROR(VLOOKUP(Table1[[#This Row],[Ticker]],[1]!Table2[[Symbol]:[Industry]],2,FALSE),"-")</f>
        <v>-</v>
      </c>
      <c r="D4699" t="s">
        <v>412</v>
      </c>
      <c r="E4699">
        <v>4.3981465999999996</v>
      </c>
      <c r="F4699">
        <v>14.66</v>
      </c>
      <c r="G4699">
        <v>76.043121647359897</v>
      </c>
      <c r="H4699">
        <v>-11.918167756734601</v>
      </c>
      <c r="I4699">
        <v>-1.4718089359694899</v>
      </c>
      <c r="J4699">
        <v>-11.0393778929022</v>
      </c>
      <c r="K4699">
        <v>16.249579920734401</v>
      </c>
      <c r="L4699">
        <v>15.4131447307235</v>
      </c>
      <c r="M4699">
        <v>35.149052148209599</v>
      </c>
      <c r="N4699">
        <v>0.76903930571211199</v>
      </c>
      <c r="O4699">
        <v>96.793997271487001</v>
      </c>
      <c r="P4699">
        <v>105.898876404494</v>
      </c>
    </row>
    <row r="4700" spans="1:17" hidden="1" x14ac:dyDescent="0.3">
      <c r="A4700" t="s">
        <v>9629</v>
      </c>
      <c r="B4700" t="s">
        <v>9630</v>
      </c>
      <c r="C4700" t="str">
        <f>IFERROR(VLOOKUP(Table1[[#This Row],[Ticker]],[1]!Table2[[Symbol]:[Industry]],2,FALSE),"-")</f>
        <v>-</v>
      </c>
      <c r="D4700" t="s">
        <v>528</v>
      </c>
      <c r="E4700">
        <v>4.38</v>
      </c>
      <c r="F4700">
        <v>43.8</v>
      </c>
      <c r="G4700">
        <v>-3.4488283502080002</v>
      </c>
      <c r="H4700">
        <v>0.78400274788350299</v>
      </c>
      <c r="I4700">
        <v>38.281475866142003</v>
      </c>
      <c r="J4700">
        <v>-3.0121677245842502</v>
      </c>
      <c r="K4700">
        <v>41.753686662998099</v>
      </c>
      <c r="L4700">
        <v>38.4624999757282</v>
      </c>
      <c r="M4700">
        <v>59.080100343794598</v>
      </c>
      <c r="N4700">
        <v>0.809124283082711</v>
      </c>
      <c r="O4700">
        <v>15.525114155251099</v>
      </c>
      <c r="P4700">
        <v>83.724832214765101</v>
      </c>
    </row>
    <row r="4701" spans="1:17" hidden="1" x14ac:dyDescent="0.3">
      <c r="A4701" t="s">
        <v>9631</v>
      </c>
      <c r="B4701" t="s">
        <v>9632</v>
      </c>
      <c r="C4701" t="str">
        <f>IFERROR(VLOOKUP(Table1[[#This Row],[Ticker]],[1]!Table2[[Symbol]:[Industry]],2,FALSE),"-")</f>
        <v>-</v>
      </c>
      <c r="D4701" t="s">
        <v>1711</v>
      </c>
      <c r="E4701">
        <v>4.3605740429999997</v>
      </c>
      <c r="F4701">
        <v>9.31</v>
      </c>
      <c r="G4701">
        <v>-10.3435596351831</v>
      </c>
      <c r="H4701">
        <v>-4.3950016737396496</v>
      </c>
      <c r="I4701">
        <v>-34.596917143442603</v>
      </c>
      <c r="J4701">
        <v>3.1141331117817002</v>
      </c>
      <c r="K4701">
        <v>9.3121427240785</v>
      </c>
      <c r="L4701">
        <v>9.8643377365222609</v>
      </c>
      <c r="M4701">
        <v>52.518874834982</v>
      </c>
      <c r="N4701">
        <v>0.89921554557883798</v>
      </c>
      <c r="O4701">
        <v>72.932330827067602</v>
      </c>
      <c r="P4701">
        <v>24.133333333333301</v>
      </c>
      <c r="Q4701">
        <v>-5.7763793675043001E-2</v>
      </c>
    </row>
    <row r="4702" spans="1:17" hidden="1" x14ac:dyDescent="0.3">
      <c r="A4702" t="s">
        <v>9633</v>
      </c>
      <c r="B4702" t="s">
        <v>9634</v>
      </c>
      <c r="C4702" t="str">
        <f>IFERROR(VLOOKUP(Table1[[#This Row],[Ticker]],[1]!Table2[[Symbol]:[Industry]],2,FALSE),"-")</f>
        <v>-</v>
      </c>
      <c r="D4702" t="s">
        <v>127</v>
      </c>
      <c r="E4702">
        <v>4.3573556880000002</v>
      </c>
      <c r="F4702">
        <v>9.84</v>
      </c>
      <c r="G4702">
        <v>-19.788640663174601</v>
      </c>
      <c r="H4702">
        <v>-0.73646508837380298</v>
      </c>
      <c r="I4702">
        <v>-2.6338298951205399</v>
      </c>
      <c r="J4702">
        <v>-1.29115323183063</v>
      </c>
      <c r="K4702">
        <v>9.5084081592807301</v>
      </c>
      <c r="L4702">
        <v>9.1668615635366297</v>
      </c>
      <c r="M4702">
        <v>100</v>
      </c>
      <c r="N4702">
        <v>0</v>
      </c>
      <c r="O4702">
        <v>0</v>
      </c>
      <c r="P4702">
        <v>10.067114093959701</v>
      </c>
    </row>
    <row r="4703" spans="1:17" hidden="1" x14ac:dyDescent="0.3">
      <c r="A4703" t="s">
        <v>9635</v>
      </c>
      <c r="B4703" t="s">
        <v>9636</v>
      </c>
      <c r="C4703" t="str">
        <f>IFERROR(VLOOKUP(Table1[[#This Row],[Ticker]],[1]!Table2[[Symbol]:[Industry]],2,FALSE),"-")</f>
        <v>-</v>
      </c>
      <c r="D4703" t="s">
        <v>139</v>
      </c>
      <c r="E4703">
        <v>4.3448399999999996</v>
      </c>
      <c r="F4703">
        <v>7.29</v>
      </c>
      <c r="G4703">
        <v>-29.855754757134399</v>
      </c>
      <c r="H4703">
        <v>-0.73646508837380298</v>
      </c>
      <c r="I4703">
        <v>-12.7009439890802</v>
      </c>
      <c r="J4703">
        <v>-1.29115323183063</v>
      </c>
      <c r="K4703">
        <v>7.2899998528447698</v>
      </c>
      <c r="L4703">
        <v>7.2828180920887702</v>
      </c>
      <c r="M4703">
        <v>98.182515309086796</v>
      </c>
      <c r="O4703">
        <v>0</v>
      </c>
      <c r="P4703">
        <v>0</v>
      </c>
    </row>
    <row r="4704" spans="1:17" hidden="1" x14ac:dyDescent="0.3">
      <c r="A4704" t="s">
        <v>9637</v>
      </c>
      <c r="B4704" t="s">
        <v>9638</v>
      </c>
      <c r="C4704" t="str">
        <f>IFERROR(VLOOKUP(Table1[[#This Row],[Ticker]],[1]!Table2[[Symbol]:[Industry]],2,FALSE),"-")</f>
        <v>-</v>
      </c>
      <c r="D4704" t="s">
        <v>21</v>
      </c>
      <c r="E4704">
        <v>4.3261469999999997</v>
      </c>
      <c r="F4704">
        <v>1.25</v>
      </c>
      <c r="G4704">
        <v>-64.751588090467706</v>
      </c>
      <c r="H4704">
        <v>-34.574848926757603</v>
      </c>
      <c r="I4704">
        <v>-61.260614770973199</v>
      </c>
      <c r="J4704">
        <v>-10.3189310096084</v>
      </c>
      <c r="K4704">
        <v>1.72366718844603</v>
      </c>
      <c r="L4704">
        <v>1.7415138070654901</v>
      </c>
      <c r="M4704">
        <v>16.596854025728501</v>
      </c>
      <c r="N4704">
        <v>0.48117860574356702</v>
      </c>
      <c r="O4704">
        <v>104.8</v>
      </c>
      <c r="P4704">
        <v>47.058823529411697</v>
      </c>
      <c r="Q4704">
        <v>3.6810253150052E-2</v>
      </c>
    </row>
    <row r="4705" spans="1:17" hidden="1" x14ac:dyDescent="0.3">
      <c r="A4705" t="s">
        <v>9639</v>
      </c>
      <c r="B4705" t="s">
        <v>9640</v>
      </c>
      <c r="C4705" t="str">
        <f>IFERROR(VLOOKUP(Table1[[#This Row],[Ticker]],[1]!Table2[[Symbol]:[Industry]],2,FALSE),"-")</f>
        <v>-</v>
      </c>
      <c r="D4705" t="s">
        <v>412</v>
      </c>
      <c r="E4705">
        <v>4.2802008000000002</v>
      </c>
      <c r="F4705">
        <v>8.57</v>
      </c>
      <c r="G4705">
        <v>25.397868431271402</v>
      </c>
      <c r="H4705">
        <v>11.8951138589946</v>
      </c>
      <c r="I4705">
        <v>37.386621685175399</v>
      </c>
      <c r="J4705">
        <v>2.5923419138004302</v>
      </c>
      <c r="K4705">
        <v>7.5977923485683903</v>
      </c>
      <c r="L4705">
        <v>6.8017582825170102</v>
      </c>
      <c r="M4705">
        <v>62.269908124564502</v>
      </c>
      <c r="N4705">
        <v>1.7403171099219299</v>
      </c>
      <c r="O4705">
        <v>4.4340723453908799</v>
      </c>
      <c r="P4705">
        <v>86.710239651416103</v>
      </c>
      <c r="Q4705">
        <v>6.5045913357335006E-2</v>
      </c>
    </row>
    <row r="4706" spans="1:17" hidden="1" x14ac:dyDescent="0.3">
      <c r="A4706" t="s">
        <v>9641</v>
      </c>
      <c r="B4706" t="s">
        <v>9642</v>
      </c>
      <c r="C4706" t="str">
        <f>IFERROR(VLOOKUP(Table1[[#This Row],[Ticker]],[1]!Table2[[Symbol]:[Industry]],2,FALSE),"-")</f>
        <v>-</v>
      </c>
      <c r="D4706" t="s">
        <v>1190</v>
      </c>
      <c r="E4706">
        <v>4.2797526750000001</v>
      </c>
      <c r="F4706">
        <v>4.95</v>
      </c>
      <c r="G4706">
        <v>56.234470806775299</v>
      </c>
      <c r="H4706">
        <v>3.04504751666822</v>
      </c>
      <c r="I4706">
        <v>-37.128424905110798</v>
      </c>
      <c r="J4706">
        <v>-1.0883134752383301</v>
      </c>
      <c r="K4706">
        <v>4.9198929653377297</v>
      </c>
      <c r="L4706">
        <v>5.0958244752577704</v>
      </c>
      <c r="M4706">
        <v>63.260315658927603</v>
      </c>
      <c r="N4706">
        <v>0.94053883107020098</v>
      </c>
      <c r="O4706">
        <v>51.515151515151501</v>
      </c>
      <c r="P4706">
        <v>127.064220183486</v>
      </c>
      <c r="Q4706">
        <v>-8.5344115816072E-2</v>
      </c>
    </row>
    <row r="4707" spans="1:17" hidden="1" x14ac:dyDescent="0.3">
      <c r="A4707" t="s">
        <v>9643</v>
      </c>
      <c r="B4707" t="s">
        <v>9644</v>
      </c>
      <c r="C4707" t="str">
        <f>IFERROR(VLOOKUP(Table1[[#This Row],[Ticker]],[1]!Table2[[Symbol]:[Industry]],2,FALSE),"-")</f>
        <v>-</v>
      </c>
      <c r="D4707" t="s">
        <v>669</v>
      </c>
      <c r="E4707">
        <v>4.2680809999999996</v>
      </c>
      <c r="F4707">
        <v>8.66</v>
      </c>
      <c r="G4707">
        <v>-19.6776377087883</v>
      </c>
      <c r="H4707">
        <v>4.2332318813231602</v>
      </c>
      <c r="I4707">
        <v>-2.5228269407342201</v>
      </c>
      <c r="J4707">
        <v>-1.29115323183063</v>
      </c>
      <c r="M4707">
        <v>100</v>
      </c>
      <c r="O4707">
        <v>0</v>
      </c>
      <c r="P4707">
        <v>10.178117048346</v>
      </c>
    </row>
    <row r="4708" spans="1:17" hidden="1" x14ac:dyDescent="0.3">
      <c r="A4708" t="s">
        <v>9645</v>
      </c>
      <c r="B4708" t="s">
        <v>9646</v>
      </c>
      <c r="C4708" t="str">
        <f>IFERROR(VLOOKUP(Table1[[#This Row],[Ticker]],[1]!Table2[[Symbol]:[Industry]],2,FALSE),"-")</f>
        <v>-</v>
      </c>
      <c r="D4708" t="s">
        <v>223</v>
      </c>
      <c r="E4708">
        <v>4.2664200000000001</v>
      </c>
      <c r="F4708">
        <v>6.74</v>
      </c>
      <c r="G4708">
        <v>-33.5700404714201</v>
      </c>
      <c r="H4708">
        <v>60.507554050382197</v>
      </c>
      <c r="I4708">
        <v>74.521278233141899</v>
      </c>
      <c r="J4708">
        <v>14.3177661506736</v>
      </c>
      <c r="K4708">
        <v>4.6954647807165797</v>
      </c>
      <c r="L4708">
        <v>4.5434076474112102</v>
      </c>
      <c r="M4708">
        <v>99.744818185806807</v>
      </c>
      <c r="N4708">
        <v>2.89405684754521</v>
      </c>
      <c r="O4708">
        <v>3.8575667655786199</v>
      </c>
      <c r="P4708">
        <v>101.796407185628</v>
      </c>
    </row>
    <row r="4709" spans="1:17" hidden="1" x14ac:dyDescent="0.3">
      <c r="A4709" t="s">
        <v>9647</v>
      </c>
      <c r="B4709" t="s">
        <v>9648</v>
      </c>
      <c r="C4709" t="str">
        <f>IFERROR(VLOOKUP(Table1[[#This Row],[Ticker]],[1]!Table2[[Symbol]:[Industry]],2,FALSE),"-")</f>
        <v>-</v>
      </c>
      <c r="D4709" t="s">
        <v>528</v>
      </c>
      <c r="E4709">
        <v>4.2654399999999999</v>
      </c>
      <c r="F4709">
        <v>8.48</v>
      </c>
      <c r="G4709">
        <v>87.580142678762996</v>
      </c>
      <c r="H4709">
        <v>-7.1990501223874102</v>
      </c>
      <c r="I4709">
        <v>-39.597495713218201</v>
      </c>
      <c r="J4709">
        <v>-4.11800835550555</v>
      </c>
      <c r="K4709">
        <v>9.2318136188593396</v>
      </c>
      <c r="L4709">
        <v>8.3253843382633992</v>
      </c>
      <c r="M4709">
        <v>44.068755238534997</v>
      </c>
      <c r="N4709">
        <v>2.0418941384673102</v>
      </c>
      <c r="O4709">
        <v>38.561320754716903</v>
      </c>
      <c r="P4709">
        <v>129.18918918918899</v>
      </c>
      <c r="Q4709">
        <v>0.108401461679206</v>
      </c>
    </row>
    <row r="4710" spans="1:17" hidden="1" x14ac:dyDescent="0.3">
      <c r="A4710" t="s">
        <v>9649</v>
      </c>
      <c r="B4710" t="s">
        <v>9650</v>
      </c>
      <c r="C4710" t="str">
        <f>IFERROR(VLOOKUP(Table1[[#This Row],[Ticker]],[1]!Table2[[Symbol]:[Industry]],2,FALSE),"-")</f>
        <v>-</v>
      </c>
      <c r="E4710">
        <v>4.2614200000000002</v>
      </c>
      <c r="F4710">
        <v>1.42</v>
      </c>
      <c r="G4710">
        <v>-26.206119720638</v>
      </c>
      <c r="H4710">
        <v>-2.7101492989001201</v>
      </c>
      <c r="I4710">
        <v>-41.3441600694822</v>
      </c>
      <c r="J4710">
        <v>-0.61547755615496103</v>
      </c>
      <c r="K4710">
        <v>1.5058488909635399</v>
      </c>
      <c r="L4710">
        <v>1.6051264397757701</v>
      </c>
      <c r="M4710">
        <v>45.511266289133602</v>
      </c>
      <c r="N4710">
        <v>0.67342703527372805</v>
      </c>
      <c r="O4710">
        <v>61.971830985915503</v>
      </c>
      <c r="P4710">
        <v>26.785714285714199</v>
      </c>
      <c r="Q4710">
        <v>-0.136891597119428</v>
      </c>
    </row>
    <row r="4711" spans="1:17" hidden="1" x14ac:dyDescent="0.3">
      <c r="A4711" t="s">
        <v>9651</v>
      </c>
      <c r="B4711" t="s">
        <v>9652</v>
      </c>
      <c r="C4711" t="str">
        <f>IFERROR(VLOOKUP(Table1[[#This Row],[Ticker]],[1]!Table2[[Symbol]:[Industry]],2,FALSE),"-")</f>
        <v>-</v>
      </c>
      <c r="D4711" t="s">
        <v>72</v>
      </c>
      <c r="E4711">
        <v>4.240424</v>
      </c>
      <c r="F4711">
        <v>2.12</v>
      </c>
      <c r="G4711">
        <v>28.353200466746099</v>
      </c>
      <c r="H4711">
        <v>2.32475940142211</v>
      </c>
      <c r="I4711">
        <v>4.4261278341241397</v>
      </c>
      <c r="J4711">
        <v>0.21638445661157399</v>
      </c>
      <c r="K4711">
        <v>2.0013983079780502</v>
      </c>
      <c r="L4711">
        <v>1.7986140282613901</v>
      </c>
      <c r="M4711">
        <v>64.959523789645402</v>
      </c>
      <c r="N4711">
        <v>1.89201845070496</v>
      </c>
      <c r="O4711">
        <v>12.735849056603699</v>
      </c>
      <c r="P4711">
        <v>135.555555555555</v>
      </c>
      <c r="Q4711">
        <v>8.4261284444095003E-2</v>
      </c>
    </row>
    <row r="4712" spans="1:17" hidden="1" x14ac:dyDescent="0.3">
      <c r="A4712" t="s">
        <v>9653</v>
      </c>
      <c r="B4712" t="s">
        <v>9654</v>
      </c>
      <c r="C4712" t="str">
        <f>IFERROR(VLOOKUP(Table1[[#This Row],[Ticker]],[1]!Table2[[Symbol]:[Industry]],2,FALSE),"-")</f>
        <v>-</v>
      </c>
      <c r="D4712" t="s">
        <v>561</v>
      </c>
      <c r="E4712">
        <v>4.1656705000000001</v>
      </c>
      <c r="F4712">
        <v>5.35</v>
      </c>
      <c r="G4712">
        <v>23.8798774267736</v>
      </c>
      <c r="H4712">
        <v>23.393465306057699</v>
      </c>
      <c r="I4712">
        <v>11.717660662082499</v>
      </c>
      <c r="J4712">
        <v>-5.06813164909682</v>
      </c>
      <c r="K4712">
        <v>4.63986321443923</v>
      </c>
      <c r="L4712">
        <v>4.2215382528715102</v>
      </c>
      <c r="M4712">
        <v>54.680071584012701</v>
      </c>
      <c r="N4712">
        <v>1.43313922710428</v>
      </c>
      <c r="O4712">
        <v>10.2803738317757</v>
      </c>
      <c r="P4712">
        <v>133.62445414847099</v>
      </c>
      <c r="Q4712">
        <v>5.6580476119732999E-2</v>
      </c>
    </row>
    <row r="4713" spans="1:17" hidden="1" x14ac:dyDescent="0.3">
      <c r="A4713" t="s">
        <v>9655</v>
      </c>
      <c r="B4713" t="s">
        <v>9656</v>
      </c>
      <c r="C4713" t="str">
        <f>IFERROR(VLOOKUP(Table1[[#This Row],[Ticker]],[1]!Table2[[Symbol]:[Industry]],2,FALSE),"-")</f>
        <v>-</v>
      </c>
      <c r="D4713" t="s">
        <v>46</v>
      </c>
      <c r="E4713">
        <v>4.1056851500000002</v>
      </c>
      <c r="F4713">
        <v>11.5</v>
      </c>
      <c r="G4713">
        <v>10.559385658006001</v>
      </c>
      <c r="H4713">
        <v>2.5830369863149798</v>
      </c>
      <c r="I4713">
        <v>-13.3059569536438</v>
      </c>
      <c r="J4713">
        <v>6.6880315036420397</v>
      </c>
      <c r="K4713">
        <v>11.762194205459201</v>
      </c>
      <c r="L4713">
        <v>11.2404819606659</v>
      </c>
      <c r="M4713">
        <v>41.887731122289303</v>
      </c>
      <c r="N4713">
        <v>1.2412165612947501</v>
      </c>
      <c r="O4713">
        <v>29.826086956521699</v>
      </c>
      <c r="P4713">
        <v>40.415140415140399</v>
      </c>
      <c r="Q4713">
        <v>1.9656419383590001E-2</v>
      </c>
    </row>
    <row r="4714" spans="1:17" hidden="1" x14ac:dyDescent="0.3">
      <c r="A4714" t="s">
        <v>9657</v>
      </c>
      <c r="B4714" t="s">
        <v>9658</v>
      </c>
      <c r="C4714" t="str">
        <f>IFERROR(VLOOKUP(Table1[[#This Row],[Ticker]],[1]!Table2[[Symbol]:[Industry]],2,FALSE),"-")</f>
        <v>-</v>
      </c>
      <c r="D4714" t="s">
        <v>412</v>
      </c>
      <c r="E4714">
        <v>4.1050000000000004</v>
      </c>
      <c r="F4714">
        <v>8.2100000000000009</v>
      </c>
      <c r="G4714">
        <v>17.013654902972899</v>
      </c>
      <c r="H4714">
        <v>12.0142512440044</v>
      </c>
      <c r="I4714">
        <v>29.095256356342801</v>
      </c>
      <c r="J4714">
        <v>-2.9161532318306298</v>
      </c>
      <c r="K4714">
        <v>7.2587954284832703</v>
      </c>
      <c r="L4714">
        <v>7.1734676666684596</v>
      </c>
      <c r="M4714">
        <v>63.0757962378134</v>
      </c>
      <c r="N4714">
        <v>0.51843527586022298</v>
      </c>
      <c r="O4714">
        <v>56.151035322777098</v>
      </c>
      <c r="P4714">
        <v>61.932938856015703</v>
      </c>
      <c r="Q4714">
        <v>7.1560886515789998E-2</v>
      </c>
    </row>
    <row r="4715" spans="1:17" hidden="1" x14ac:dyDescent="0.3">
      <c r="A4715" t="s">
        <v>9659</v>
      </c>
      <c r="B4715" t="s">
        <v>9660</v>
      </c>
      <c r="C4715" t="str">
        <f>IFERROR(VLOOKUP(Table1[[#This Row],[Ticker]],[1]!Table2[[Symbol]:[Industry]],2,FALSE),"-")</f>
        <v>-</v>
      </c>
      <c r="D4715" t="s">
        <v>412</v>
      </c>
      <c r="E4715">
        <v>4.0831217999999998</v>
      </c>
      <c r="F4715">
        <v>11.94</v>
      </c>
      <c r="G4715">
        <v>52.4343215787434</v>
      </c>
      <c r="H4715">
        <v>30.2478749563689</v>
      </c>
      <c r="I4715">
        <v>-15.2315562339782</v>
      </c>
      <c r="J4715">
        <v>6.7346770264719504</v>
      </c>
      <c r="K4715">
        <v>9.6545462465668006</v>
      </c>
      <c r="L4715">
        <v>9.0471175226918508</v>
      </c>
      <c r="M4715">
        <v>97.228704655719099</v>
      </c>
      <c r="N4715">
        <v>0.98142191718929805</v>
      </c>
      <c r="O4715">
        <v>7.5376884422110502</v>
      </c>
      <c r="P4715">
        <v>109.841827768014</v>
      </c>
      <c r="Q4715">
        <v>9.6648184326032005E-2</v>
      </c>
    </row>
    <row r="4716" spans="1:17" hidden="1" x14ac:dyDescent="0.3">
      <c r="A4716" t="s">
        <v>9661</v>
      </c>
      <c r="B4716" t="s">
        <v>9662</v>
      </c>
      <c r="C4716" t="str">
        <f>IFERROR(VLOOKUP(Table1[[#This Row],[Ticker]],[1]!Table2[[Symbol]:[Industry]],2,FALSE),"-")</f>
        <v>-</v>
      </c>
      <c r="D4716" t="s">
        <v>412</v>
      </c>
      <c r="E4716">
        <v>4.0759999999999996</v>
      </c>
      <c r="F4716">
        <v>203.8</v>
      </c>
      <c r="G4716">
        <v>1396.7360055424899</v>
      </c>
      <c r="H4716">
        <v>28.3656020950887</v>
      </c>
      <c r="I4716">
        <v>511.68631091288</v>
      </c>
      <c r="J4716">
        <v>6.88205380470521</v>
      </c>
      <c r="K4716">
        <v>150.34500551332599</v>
      </c>
      <c r="L4716">
        <v>84.431811614247096</v>
      </c>
      <c r="M4716">
        <v>100</v>
      </c>
      <c r="N4716">
        <v>5.8530356197033901</v>
      </c>
      <c r="O4716">
        <v>0</v>
      </c>
      <c r="P4716">
        <v>1426.5917602996201</v>
      </c>
    </row>
    <row r="4717" spans="1:17" hidden="1" x14ac:dyDescent="0.3">
      <c r="A4717" t="s">
        <v>9663</v>
      </c>
      <c r="B4717" t="s">
        <v>9664</v>
      </c>
      <c r="C4717" t="str">
        <f>IFERROR(VLOOKUP(Table1[[#This Row],[Ticker]],[1]!Table2[[Symbol]:[Industry]],2,FALSE),"-")</f>
        <v>-</v>
      </c>
      <c r="D4717" t="s">
        <v>51</v>
      </c>
      <c r="E4717">
        <v>4.0758983999999998</v>
      </c>
      <c r="F4717">
        <v>11.76</v>
      </c>
      <c r="G4717">
        <v>52.4698266382144</v>
      </c>
      <c r="H4717">
        <v>14.608540060956701</v>
      </c>
      <c r="I4717">
        <v>23.884421864578201</v>
      </c>
      <c r="J4717">
        <v>11.3849031061975</v>
      </c>
      <c r="K4717">
        <v>10.6645583689363</v>
      </c>
      <c r="L4717">
        <v>11.9650529088242</v>
      </c>
      <c r="M4717">
        <v>73.285171636512004</v>
      </c>
      <c r="N4717">
        <v>0.82759435245118196</v>
      </c>
      <c r="O4717">
        <v>7.1428571428571397</v>
      </c>
      <c r="P4717">
        <v>100</v>
      </c>
      <c r="Q4717">
        <v>2.6587175307128001E-2</v>
      </c>
    </row>
    <row r="4718" spans="1:17" hidden="1" x14ac:dyDescent="0.3">
      <c r="A4718" t="s">
        <v>9665</v>
      </c>
      <c r="B4718" t="s">
        <v>9666</v>
      </c>
      <c r="C4718" t="str">
        <f>IFERROR(VLOOKUP(Table1[[#This Row],[Ticker]],[1]!Table2[[Symbol]:[Industry]],2,FALSE),"-")</f>
        <v>-</v>
      </c>
      <c r="D4718" t="s">
        <v>412</v>
      </c>
      <c r="E4718">
        <v>4.0172677999999999</v>
      </c>
      <c r="F4718">
        <v>13.39</v>
      </c>
      <c r="G4718">
        <v>-26.855754757134399</v>
      </c>
      <c r="H4718">
        <v>-45.474393276570197</v>
      </c>
      <c r="I4718">
        <v>-54.635028984743698</v>
      </c>
      <c r="J4718">
        <v>-7.6547895954670002</v>
      </c>
      <c r="K4718">
        <v>16.999309100484599</v>
      </c>
      <c r="L4718">
        <v>16.6016951227781</v>
      </c>
      <c r="M4718">
        <v>13.0054405479693</v>
      </c>
      <c r="N4718">
        <v>1.4133122815732</v>
      </c>
      <c r="O4718">
        <v>100.149365197908</v>
      </c>
      <c r="P4718">
        <v>27.645376549094301</v>
      </c>
      <c r="Q4718">
        <v>9.1048581333609005E-2</v>
      </c>
    </row>
    <row r="4719" spans="1:17" hidden="1" x14ac:dyDescent="0.3">
      <c r="A4719" t="s">
        <v>9667</v>
      </c>
      <c r="B4719" t="s">
        <v>9668</v>
      </c>
      <c r="C4719" t="str">
        <f>IFERROR(VLOOKUP(Table1[[#This Row],[Ticker]],[1]!Table2[[Symbol]:[Industry]],2,FALSE),"-")</f>
        <v>-</v>
      </c>
      <c r="E4719">
        <v>3.9706039999999998</v>
      </c>
      <c r="F4719">
        <v>45.1</v>
      </c>
      <c r="G4719">
        <v>-0.99861189999154798</v>
      </c>
      <c r="H4719">
        <v>-0.73646508837380298</v>
      </c>
      <c r="I4719">
        <v>16.1561988680625</v>
      </c>
      <c r="J4719">
        <v>-1.29115323183063</v>
      </c>
      <c r="K4719">
        <v>44.488366995190297</v>
      </c>
      <c r="L4719">
        <v>38.838150057301398</v>
      </c>
      <c r="M4719">
        <v>50.127975425573403</v>
      </c>
      <c r="N4719">
        <v>0</v>
      </c>
      <c r="O4719">
        <v>0.86474501108646495</v>
      </c>
      <c r="P4719">
        <v>58.245614035087698</v>
      </c>
    </row>
    <row r="4720" spans="1:17" hidden="1" x14ac:dyDescent="0.3">
      <c r="A4720" t="s">
        <v>9669</v>
      </c>
      <c r="B4720" t="s">
        <v>9670</v>
      </c>
      <c r="C4720" t="str">
        <f>IFERROR(VLOOKUP(Table1[[#This Row],[Ticker]],[1]!Table2[[Symbol]:[Industry]],2,FALSE),"-")</f>
        <v>-</v>
      </c>
      <c r="D4720" t="s">
        <v>127</v>
      </c>
      <c r="E4720">
        <v>3.9385971</v>
      </c>
      <c r="F4720">
        <v>8.01</v>
      </c>
      <c r="G4720">
        <v>-52.088764465872202</v>
      </c>
      <c r="H4720">
        <v>0.92806756207435004</v>
      </c>
      <c r="I4720">
        <v>-12.7009439890802</v>
      </c>
      <c r="J4720">
        <v>-4.3436562843336697</v>
      </c>
      <c r="K4720">
        <v>7.8244875439053496</v>
      </c>
      <c r="L4720">
        <v>7.7123438413615997</v>
      </c>
      <c r="M4720">
        <v>54.353669352549403</v>
      </c>
      <c r="N4720">
        <v>1.1739531797121601</v>
      </c>
      <c r="O4720">
        <v>42.072409488139797</v>
      </c>
      <c r="P4720">
        <v>24.960998439937502</v>
      </c>
      <c r="Q4720">
        <v>5.7769427259581001E-2</v>
      </c>
    </row>
    <row r="4721" spans="1:17" hidden="1" x14ac:dyDescent="0.3">
      <c r="A4721" t="s">
        <v>9671</v>
      </c>
      <c r="B4721" t="s">
        <v>9672</v>
      </c>
      <c r="C4721" t="str">
        <f>IFERROR(VLOOKUP(Table1[[#This Row],[Ticker]],[1]!Table2[[Symbol]:[Industry]],2,FALSE),"-")</f>
        <v>-</v>
      </c>
      <c r="D4721" t="s">
        <v>303</v>
      </c>
      <c r="E4721">
        <v>3.901932</v>
      </c>
      <c r="F4721">
        <v>3</v>
      </c>
      <c r="K4721">
        <v>3.13914626791387</v>
      </c>
      <c r="L4721">
        <v>4.4077132628643598</v>
      </c>
      <c r="M4721">
        <v>99.841790054050605</v>
      </c>
      <c r="N4721">
        <v>1</v>
      </c>
    </row>
    <row r="4722" spans="1:17" hidden="1" x14ac:dyDescent="0.3">
      <c r="A4722" t="s">
        <v>9673</v>
      </c>
      <c r="B4722" t="s">
        <v>9674</v>
      </c>
      <c r="C4722" t="str">
        <f>IFERROR(VLOOKUP(Table1[[#This Row],[Ticker]],[1]!Table2[[Symbol]:[Industry]],2,FALSE),"-")</f>
        <v>-</v>
      </c>
      <c r="D4722" t="s">
        <v>743</v>
      </c>
      <c r="E4722">
        <v>3.8994098080000001</v>
      </c>
      <c r="F4722">
        <v>589.46</v>
      </c>
      <c r="G4722">
        <v>8.0425281231350993</v>
      </c>
      <c r="H4722">
        <v>2.1914472130207701</v>
      </c>
      <c r="I4722">
        <v>2.3785140562908502</v>
      </c>
      <c r="J4722">
        <v>-2.6626533422820599E-2</v>
      </c>
      <c r="K4722">
        <v>555.50014775742204</v>
      </c>
      <c r="L4722">
        <v>507.11214500040398</v>
      </c>
      <c r="M4722">
        <v>60.046073572563003</v>
      </c>
      <c r="N4722">
        <v>0.77925219753466002</v>
      </c>
      <c r="O4722">
        <v>1.1010077019644999</v>
      </c>
      <c r="P4722">
        <v>39.994300099748202</v>
      </c>
      <c r="Q4722">
        <v>2.4635765917062999E-2</v>
      </c>
    </row>
    <row r="4723" spans="1:17" hidden="1" x14ac:dyDescent="0.3">
      <c r="A4723" t="s">
        <v>9675</v>
      </c>
      <c r="B4723" t="s">
        <v>9676</v>
      </c>
      <c r="C4723" t="str">
        <f>IFERROR(VLOOKUP(Table1[[#This Row],[Ticker]],[1]!Table2[[Symbol]:[Industry]],2,FALSE),"-")</f>
        <v>-</v>
      </c>
      <c r="D4723" t="s">
        <v>1190</v>
      </c>
      <c r="E4723">
        <v>3.8483814000000001</v>
      </c>
      <c r="F4723">
        <v>3.86</v>
      </c>
      <c r="G4723">
        <v>25.164325564150701</v>
      </c>
      <c r="H4723">
        <v>-15.328739766485301</v>
      </c>
      <c r="I4723">
        <v>67.672887786620606</v>
      </c>
      <c r="J4723">
        <v>0.23945901306732201</v>
      </c>
      <c r="K4723">
        <v>3.85165903841563</v>
      </c>
      <c r="L4723">
        <v>2.5314610559664001</v>
      </c>
      <c r="M4723">
        <v>31.780573261405799</v>
      </c>
      <c r="N4723">
        <v>0.56661368343167695</v>
      </c>
      <c r="O4723">
        <v>35.492227979274602</v>
      </c>
      <c r="P4723">
        <v>98.9690721649484</v>
      </c>
    </row>
    <row r="4724" spans="1:17" hidden="1" x14ac:dyDescent="0.3">
      <c r="A4724" t="s">
        <v>9677</v>
      </c>
      <c r="B4724" t="s">
        <v>9678</v>
      </c>
      <c r="C4724" t="str">
        <f>IFERROR(VLOOKUP(Table1[[#This Row],[Ticker]],[1]!Table2[[Symbol]:[Industry]],2,FALSE),"-")</f>
        <v>-</v>
      </c>
      <c r="D4724" t="s">
        <v>528</v>
      </c>
      <c r="E4724">
        <v>3.8454755999999999</v>
      </c>
      <c r="F4724">
        <v>6.19</v>
      </c>
      <c r="G4724">
        <v>-19.713406002686</v>
      </c>
      <c r="H4724">
        <v>9.4058836660745992</v>
      </c>
      <c r="I4724">
        <v>-2.5585952346318699</v>
      </c>
      <c r="J4724">
        <v>3.62410100545749</v>
      </c>
      <c r="K4724">
        <v>5.7294839497600396</v>
      </c>
      <c r="L4724">
        <v>5.6395266961768797</v>
      </c>
      <c r="M4724">
        <v>100</v>
      </c>
      <c r="N4724">
        <v>7.5</v>
      </c>
      <c r="O4724">
        <v>0</v>
      </c>
      <c r="P4724">
        <v>10.1423487544483</v>
      </c>
    </row>
    <row r="4725" spans="1:17" hidden="1" x14ac:dyDescent="0.3">
      <c r="A4725" t="s">
        <v>9679</v>
      </c>
      <c r="B4725" t="s">
        <v>9680</v>
      </c>
      <c r="C4725" t="str">
        <f>IFERROR(VLOOKUP(Table1[[#This Row],[Ticker]],[1]!Table2[[Symbol]:[Industry]],2,FALSE),"-")</f>
        <v>-</v>
      </c>
      <c r="D4725" t="s">
        <v>46</v>
      </c>
      <c r="E4725">
        <v>3.8399486999999999</v>
      </c>
      <c r="F4725">
        <v>2.4500000000000002</v>
      </c>
      <c r="G4725">
        <v>-85.711610612990199</v>
      </c>
      <c r="H4725">
        <v>8.1524238005150895</v>
      </c>
      <c r="I4725">
        <v>-18.470174758311</v>
      </c>
      <c r="J4725">
        <v>5.2305858986041596</v>
      </c>
      <c r="K4725">
        <v>2.2611825255287701</v>
      </c>
      <c r="L4725">
        <v>3.3196093266100402</v>
      </c>
      <c r="M4725">
        <v>75.144405522121403</v>
      </c>
      <c r="N4725">
        <v>0.68414801279122806</v>
      </c>
      <c r="O4725">
        <v>126.530612244897</v>
      </c>
      <c r="P4725">
        <v>53.125</v>
      </c>
      <c r="Q4725">
        <v>-0.131158513711639</v>
      </c>
    </row>
    <row r="4726" spans="1:17" hidden="1" x14ac:dyDescent="0.3">
      <c r="A4726" t="s">
        <v>9681</v>
      </c>
      <c r="B4726" t="s">
        <v>9682</v>
      </c>
      <c r="C4726" t="str">
        <f>IFERROR(VLOOKUP(Table1[[#This Row],[Ticker]],[1]!Table2[[Symbol]:[Industry]],2,FALSE),"-")</f>
        <v>-</v>
      </c>
      <c r="D4726" t="s">
        <v>528</v>
      </c>
      <c r="E4726">
        <v>3.83</v>
      </c>
      <c r="F4726">
        <v>3.83</v>
      </c>
      <c r="G4726">
        <v>91.531528479859801</v>
      </c>
      <c r="H4726">
        <v>7.1731394314001999</v>
      </c>
      <c r="I4726">
        <v>8.1192452853676702</v>
      </c>
      <c r="J4726">
        <v>0.57551343483602402</v>
      </c>
      <c r="K4726">
        <v>3.6782403246714201</v>
      </c>
      <c r="L4726">
        <v>3.1643149219258802</v>
      </c>
      <c r="M4726">
        <v>69.403061768119599</v>
      </c>
      <c r="N4726">
        <v>0.66060068698730401</v>
      </c>
      <c r="O4726">
        <v>7.5718015665796301</v>
      </c>
      <c r="P4726">
        <v>148.70129870129799</v>
      </c>
      <c r="Q4726">
        <v>0.102077449657164</v>
      </c>
    </row>
    <row r="4727" spans="1:17" hidden="1" x14ac:dyDescent="0.3">
      <c r="A4727" t="s">
        <v>9683</v>
      </c>
      <c r="B4727" t="s">
        <v>9684</v>
      </c>
      <c r="C4727" t="str">
        <f>IFERROR(VLOOKUP(Table1[[#This Row],[Ticker]],[1]!Table2[[Symbol]:[Industry]],2,FALSE),"-")</f>
        <v>-</v>
      </c>
      <c r="D4727" t="s">
        <v>300</v>
      </c>
      <c r="E4727">
        <v>3.8124706000000002</v>
      </c>
      <c r="F4727">
        <v>3.53</v>
      </c>
      <c r="G4727">
        <v>102.38108734812801</v>
      </c>
      <c r="H4727">
        <v>-24.683250010768401</v>
      </c>
      <c r="I4727">
        <v>81.255099966963598</v>
      </c>
      <c r="J4727">
        <v>-1.8708633767581699</v>
      </c>
      <c r="K4727">
        <v>3.3842039658845402</v>
      </c>
      <c r="L4727">
        <v>2.0350771631170699</v>
      </c>
      <c r="M4727">
        <v>43.616273669816103</v>
      </c>
      <c r="N4727">
        <v>1.1454096045197699</v>
      </c>
      <c r="O4727">
        <v>33.144475920679902</v>
      </c>
      <c r="P4727">
        <v>132.23684210526301</v>
      </c>
      <c r="Q4727">
        <v>0.18735974796611801</v>
      </c>
    </row>
    <row r="4728" spans="1:17" hidden="1" x14ac:dyDescent="0.3">
      <c r="A4728" t="s">
        <v>9685</v>
      </c>
      <c r="B4728" t="s">
        <v>9686</v>
      </c>
      <c r="C4728" t="str">
        <f>IFERROR(VLOOKUP(Table1[[#This Row],[Ticker]],[1]!Table2[[Symbol]:[Industry]],2,FALSE),"-")</f>
        <v>-</v>
      </c>
      <c r="D4728" t="s">
        <v>46</v>
      </c>
      <c r="E4728">
        <v>3.7867500000000001</v>
      </c>
      <c r="F4728">
        <v>7.5</v>
      </c>
      <c r="G4728">
        <v>9.2908129608618797</v>
      </c>
      <c r="H4728">
        <v>-1.28818922630483</v>
      </c>
      <c r="I4728">
        <v>2.3297308575454898</v>
      </c>
      <c r="J4728">
        <v>4.73825853287524</v>
      </c>
      <c r="K4728">
        <v>7.0427671144982398</v>
      </c>
      <c r="L4728">
        <v>6.58767246904769</v>
      </c>
      <c r="M4728">
        <v>65.141762169988397</v>
      </c>
      <c r="N4728">
        <v>1.96953298167582</v>
      </c>
      <c r="O4728">
        <v>33.066666666666599</v>
      </c>
      <c r="P4728">
        <v>78.571428571428498</v>
      </c>
      <c r="Q4728">
        <v>8.7167092520417003E-2</v>
      </c>
    </row>
    <row r="4729" spans="1:17" hidden="1" x14ac:dyDescent="0.3">
      <c r="A4729" t="s">
        <v>9687</v>
      </c>
      <c r="B4729" t="s">
        <v>9688</v>
      </c>
      <c r="C4729" t="str">
        <f>IFERROR(VLOOKUP(Table1[[#This Row],[Ticker]],[1]!Table2[[Symbol]:[Industry]],2,FALSE),"-")</f>
        <v>-</v>
      </c>
      <c r="D4729" t="s">
        <v>632</v>
      </c>
      <c r="E4729">
        <v>3.7808190000000002</v>
      </c>
      <c r="F4729">
        <v>4.2</v>
      </c>
      <c r="G4729">
        <v>-21.8866030861832</v>
      </c>
      <c r="H4729">
        <v>-5.8249606635950304</v>
      </c>
      <c r="I4729">
        <v>-26.1030058447503</v>
      </c>
      <c r="J4729">
        <v>1.5865446098959799</v>
      </c>
      <c r="K4729">
        <v>4.4293795408405998</v>
      </c>
      <c r="L4729">
        <v>4.4709430253069904</v>
      </c>
      <c r="M4729">
        <v>40.374660338355902</v>
      </c>
      <c r="N4729">
        <v>0.48475249946494597</v>
      </c>
      <c r="O4729">
        <v>42.857142857142797</v>
      </c>
      <c r="P4729">
        <v>16.991643454039</v>
      </c>
      <c r="Q4729">
        <v>2.7594201964329001E-2</v>
      </c>
    </row>
    <row r="4730" spans="1:17" hidden="1" x14ac:dyDescent="0.3">
      <c r="A4730" t="s">
        <v>9689</v>
      </c>
      <c r="B4730" t="s">
        <v>9690</v>
      </c>
      <c r="C4730" t="str">
        <f>IFERROR(VLOOKUP(Table1[[#This Row],[Ticker]],[1]!Table2[[Symbol]:[Industry]],2,FALSE),"-")</f>
        <v>-</v>
      </c>
      <c r="E4730">
        <v>3.7678191999999999</v>
      </c>
      <c r="F4730">
        <v>4.6399999999999997</v>
      </c>
      <c r="G4730">
        <v>-52.651095855304099</v>
      </c>
      <c r="H4730">
        <v>0.73412314692031999</v>
      </c>
      <c r="I4730">
        <v>-26.775018063154299</v>
      </c>
      <c r="J4730">
        <v>1.47480421497787</v>
      </c>
      <c r="K4730">
        <v>4.8470129047816499</v>
      </c>
      <c r="L4730">
        <v>5.2622142186843304</v>
      </c>
      <c r="M4730">
        <v>42.705983006702503</v>
      </c>
      <c r="N4730">
        <v>0.50222048460249402</v>
      </c>
      <c r="O4730">
        <v>71.336206896551701</v>
      </c>
      <c r="P4730">
        <v>9.1764705882352899</v>
      </c>
      <c r="Q4730">
        <v>-2.9391475610125999E-2</v>
      </c>
    </row>
    <row r="4731" spans="1:17" hidden="1" x14ac:dyDescent="0.3">
      <c r="A4731" t="s">
        <v>9691</v>
      </c>
      <c r="B4731" t="s">
        <v>9692</v>
      </c>
      <c r="C4731" t="str">
        <f>IFERROR(VLOOKUP(Table1[[#This Row],[Ticker]],[1]!Table2[[Symbol]:[Industry]],2,FALSE),"-")</f>
        <v>-</v>
      </c>
      <c r="D4731" t="s">
        <v>139</v>
      </c>
      <c r="E4731">
        <v>3.75705</v>
      </c>
      <c r="F4731">
        <v>10.89</v>
      </c>
      <c r="G4731">
        <v>-36.138026702056898</v>
      </c>
      <c r="H4731">
        <v>17.434556289298399</v>
      </c>
      <c r="I4731">
        <v>-22.327500005677699</v>
      </c>
      <c r="J4731">
        <v>13.208271394176201</v>
      </c>
      <c r="K4731">
        <v>9.2029133416057807</v>
      </c>
      <c r="L4731">
        <v>10.9032108559406</v>
      </c>
      <c r="M4731">
        <v>76.734391618927603</v>
      </c>
      <c r="N4731">
        <v>0.67432577671157701</v>
      </c>
      <c r="O4731">
        <v>54.269972451790601</v>
      </c>
      <c r="P4731">
        <v>37.848101265822699</v>
      </c>
      <c r="Q4731">
        <v>-4.2290193090341002E-2</v>
      </c>
    </row>
    <row r="4732" spans="1:17" hidden="1" x14ac:dyDescent="0.3">
      <c r="A4732" t="s">
        <v>9693</v>
      </c>
      <c r="B4732" t="s">
        <v>9694</v>
      </c>
      <c r="C4732" t="str">
        <f>IFERROR(VLOOKUP(Table1[[#This Row],[Ticker]],[1]!Table2[[Symbol]:[Industry]],2,FALSE),"-")</f>
        <v>-</v>
      </c>
      <c r="D4732" t="s">
        <v>46</v>
      </c>
      <c r="E4732">
        <v>3.7551427500000001</v>
      </c>
      <c r="F4732">
        <v>2.65</v>
      </c>
      <c r="G4732">
        <v>-69.628482029861601</v>
      </c>
      <c r="I4732">
        <v>-12.7009439890802</v>
      </c>
      <c r="K4732">
        <v>4.20551033348326</v>
      </c>
      <c r="L4732">
        <v>8.3203468668060196</v>
      </c>
      <c r="M4732">
        <v>7.8432681322368997E-2</v>
      </c>
      <c r="N4732">
        <v>1</v>
      </c>
      <c r="O4732">
        <v>73.584905660377302</v>
      </c>
      <c r="P4732">
        <v>3.9215686274509798</v>
      </c>
      <c r="Q4732">
        <v>-3.2202925944115002E-2</v>
      </c>
    </row>
    <row r="4733" spans="1:17" hidden="1" x14ac:dyDescent="0.3">
      <c r="A4733" t="s">
        <v>9695</v>
      </c>
      <c r="B4733" t="s">
        <v>9696</v>
      </c>
      <c r="C4733" t="str">
        <f>IFERROR(VLOOKUP(Table1[[#This Row],[Ticker]],[1]!Table2[[Symbol]:[Industry]],2,FALSE),"-")</f>
        <v>-</v>
      </c>
      <c r="D4733" t="s">
        <v>632</v>
      </c>
      <c r="E4733">
        <v>3.71</v>
      </c>
      <c r="F4733">
        <v>4.24</v>
      </c>
      <c r="G4733">
        <v>-16.7890880904677</v>
      </c>
      <c r="H4733">
        <v>16.705395376742398</v>
      </c>
      <c r="I4733">
        <v>-20.124524775106401</v>
      </c>
      <c r="J4733">
        <v>5.5871536464762404</v>
      </c>
      <c r="K4733">
        <v>3.7212928416178399</v>
      </c>
      <c r="L4733">
        <v>4.1325514685775202</v>
      </c>
      <c r="M4733">
        <v>73.388847364192799</v>
      </c>
      <c r="N4733">
        <v>1.45488984841352</v>
      </c>
      <c r="O4733">
        <v>33.018867924528202</v>
      </c>
      <c r="P4733">
        <v>56.457564575645698</v>
      </c>
      <c r="Q4733">
        <v>7.0448969765644007E-2</v>
      </c>
    </row>
    <row r="4734" spans="1:17" hidden="1" x14ac:dyDescent="0.3">
      <c r="A4734" t="s">
        <v>9697</v>
      </c>
      <c r="B4734" t="s">
        <v>9698</v>
      </c>
      <c r="C4734" t="str">
        <f>IFERROR(VLOOKUP(Table1[[#This Row],[Ticker]],[1]!Table2[[Symbol]:[Industry]],2,FALSE),"-")</f>
        <v>-</v>
      </c>
      <c r="D4734" t="s">
        <v>412</v>
      </c>
      <c r="E4734">
        <v>3.6707000000000001</v>
      </c>
      <c r="F4734">
        <v>7.81</v>
      </c>
      <c r="G4734">
        <v>700.99530907265205</v>
      </c>
      <c r="H4734">
        <v>45.446741018496397</v>
      </c>
      <c r="I4734">
        <v>718.150119840706</v>
      </c>
      <c r="J4734">
        <v>6.7483390107645702</v>
      </c>
      <c r="K4734">
        <v>4.8337485968957701</v>
      </c>
      <c r="M4734">
        <v>100</v>
      </c>
      <c r="O4734">
        <v>0</v>
      </c>
      <c r="P4734">
        <v>730.85106382978699</v>
      </c>
    </row>
    <row r="4735" spans="1:17" hidden="1" x14ac:dyDescent="0.3">
      <c r="A4735" t="s">
        <v>9699</v>
      </c>
      <c r="B4735" t="s">
        <v>9700</v>
      </c>
      <c r="C4735" t="str">
        <f>IFERROR(VLOOKUP(Table1[[#This Row],[Ticker]],[1]!Table2[[Symbol]:[Industry]],2,FALSE),"-")</f>
        <v>-</v>
      </c>
      <c r="D4735" t="s">
        <v>127</v>
      </c>
      <c r="E4735">
        <v>3.6473360000000001</v>
      </c>
      <c r="F4735">
        <v>6.2</v>
      </c>
      <c r="G4735">
        <v>-60.966865868245499</v>
      </c>
      <c r="H4735">
        <v>2.2651146904571502</v>
      </c>
      <c r="I4735">
        <v>-46.461627749763998</v>
      </c>
      <c r="J4735">
        <v>-2.2030073351741102</v>
      </c>
      <c r="K4735">
        <v>6.4678369714656796</v>
      </c>
      <c r="L4735">
        <v>7.6402678893299196</v>
      </c>
      <c r="M4735">
        <v>44.916289766296501</v>
      </c>
      <c r="N4735">
        <v>1.31016089104552</v>
      </c>
      <c r="O4735">
        <v>97.096774193548299</v>
      </c>
      <c r="P4735">
        <v>8.2024432809773007</v>
      </c>
      <c r="Q4735">
        <v>7.9867512150365E-2</v>
      </c>
    </row>
    <row r="4736" spans="1:17" hidden="1" x14ac:dyDescent="0.3">
      <c r="A4736" t="s">
        <v>9701</v>
      </c>
      <c r="B4736" t="s">
        <v>9702</v>
      </c>
      <c r="C4736" t="str">
        <f>IFERROR(VLOOKUP(Table1[[#This Row],[Ticker]],[1]!Table2[[Symbol]:[Industry]],2,FALSE),"-")</f>
        <v>-</v>
      </c>
      <c r="D4736" t="s">
        <v>1374</v>
      </c>
      <c r="E4736">
        <v>3.6425595000000301</v>
      </c>
      <c r="F4736">
        <v>44.95</v>
      </c>
      <c r="G4736">
        <v>35.098373683232502</v>
      </c>
      <c r="H4736">
        <v>-2.8226959645907601</v>
      </c>
      <c r="I4736">
        <v>-10.518629826770599</v>
      </c>
      <c r="J4736">
        <v>-2.1362236543658399</v>
      </c>
      <c r="K4736">
        <v>42.602809186718602</v>
      </c>
      <c r="L4736">
        <v>39.338681595881297</v>
      </c>
      <c r="M4736">
        <v>52.471646248896</v>
      </c>
      <c r="N4736">
        <v>1.3152315126307399</v>
      </c>
      <c r="O4736">
        <v>40.111234705228</v>
      </c>
      <c r="P4736">
        <v>85.284418796372606</v>
      </c>
      <c r="Q4736">
        <v>6.3054224138243006E-2</v>
      </c>
    </row>
    <row r="4737" spans="1:17" hidden="1" x14ac:dyDescent="0.3">
      <c r="A4737" t="s">
        <v>9703</v>
      </c>
      <c r="B4737" t="s">
        <v>9704</v>
      </c>
      <c r="C4737" t="str">
        <f>IFERROR(VLOOKUP(Table1[[#This Row],[Ticker]],[1]!Table2[[Symbol]:[Industry]],2,FALSE),"-")</f>
        <v>-</v>
      </c>
      <c r="D4737" t="s">
        <v>1374</v>
      </c>
      <c r="E4737">
        <v>3.6264508000000002</v>
      </c>
      <c r="F4737">
        <v>7.84</v>
      </c>
      <c r="G4737">
        <v>61.831286807657698</v>
      </c>
      <c r="H4737">
        <v>-9.8273741792829004</v>
      </c>
      <c r="I4737">
        <v>12.7390560109197</v>
      </c>
      <c r="J4737">
        <v>-4.3214562621336601</v>
      </c>
      <c r="K4737">
        <v>8.4162847348334608</v>
      </c>
      <c r="L4737">
        <v>7.3424634285678998</v>
      </c>
      <c r="M4737">
        <v>22.921830396585701</v>
      </c>
      <c r="N4737">
        <v>9.2138177799994697E-2</v>
      </c>
      <c r="O4737">
        <v>26.785714285714199</v>
      </c>
      <c r="P4737">
        <v>98.481012658227797</v>
      </c>
      <c r="Q4737">
        <v>6.8260018926530996E-2</v>
      </c>
    </row>
    <row r="4738" spans="1:17" hidden="1" x14ac:dyDescent="0.3">
      <c r="A4738" t="s">
        <v>9705</v>
      </c>
      <c r="B4738" t="s">
        <v>9706</v>
      </c>
      <c r="C4738" t="str">
        <f>IFERROR(VLOOKUP(Table1[[#This Row],[Ticker]],[1]!Table2[[Symbol]:[Industry]],2,FALSE),"-")</f>
        <v>-</v>
      </c>
      <c r="D4738" t="s">
        <v>879</v>
      </c>
      <c r="E4738">
        <v>3.6212954299999902</v>
      </c>
      <c r="F4738">
        <v>3.67</v>
      </c>
      <c r="G4738">
        <v>-12.6033585910002</v>
      </c>
      <c r="H4738">
        <v>-8.6312019304790599</v>
      </c>
      <c r="I4738">
        <v>-5.3910024686124398</v>
      </c>
      <c r="J4738">
        <v>14.9879165356112</v>
      </c>
      <c r="K4738">
        <v>3.4671291082560201</v>
      </c>
      <c r="L4738">
        <v>3.25668179436469</v>
      </c>
      <c r="M4738">
        <v>67.737577664014395</v>
      </c>
      <c r="N4738">
        <v>0.78126649076517096</v>
      </c>
      <c r="O4738">
        <v>33.514986376021803</v>
      </c>
      <c r="P4738">
        <v>51.6528925619834</v>
      </c>
      <c r="Q4738">
        <v>3.6608121516078999E-2</v>
      </c>
    </row>
    <row r="4739" spans="1:17" hidden="1" x14ac:dyDescent="0.3">
      <c r="A4739" t="s">
        <v>9707</v>
      </c>
      <c r="B4739" t="s">
        <v>9708</v>
      </c>
      <c r="C4739" t="str">
        <f>IFERROR(VLOOKUP(Table1[[#This Row],[Ticker]],[1]!Table2[[Symbol]:[Industry]],2,FALSE),"-")</f>
        <v>-</v>
      </c>
      <c r="D4739" t="s">
        <v>473</v>
      </c>
      <c r="E4739">
        <v>3.6</v>
      </c>
      <c r="F4739">
        <v>2.5</v>
      </c>
      <c r="G4739">
        <v>17.203068772277302</v>
      </c>
      <c r="H4739">
        <v>8.0741075988508708</v>
      </c>
      <c r="I4739">
        <v>-6.3179652656760199</v>
      </c>
      <c r="J4739">
        <v>-5.1822038154882097</v>
      </c>
      <c r="K4739">
        <v>2.3429764865163198</v>
      </c>
      <c r="L4739">
        <v>2.1982774221781298</v>
      </c>
      <c r="M4739">
        <v>55.044620271737799</v>
      </c>
      <c r="N4739">
        <v>2.0524191907012201</v>
      </c>
      <c r="O4739">
        <v>9.1999999999999993</v>
      </c>
      <c r="P4739">
        <v>78.571428571428498</v>
      </c>
      <c r="Q4739">
        <v>8.4677509780722998E-2</v>
      </c>
    </row>
    <row r="4740" spans="1:17" hidden="1" x14ac:dyDescent="0.3">
      <c r="A4740" t="s">
        <v>9709</v>
      </c>
      <c r="B4740" t="s">
        <v>9710</v>
      </c>
      <c r="C4740" t="str">
        <f>IFERROR(VLOOKUP(Table1[[#This Row],[Ticker]],[1]!Table2[[Symbol]:[Industry]],2,FALSE),"-")</f>
        <v>-</v>
      </c>
      <c r="D4740" t="s">
        <v>127</v>
      </c>
      <c r="E4740">
        <v>3.5983168000000001</v>
      </c>
      <c r="F4740">
        <v>8.32</v>
      </c>
      <c r="G4740">
        <v>-72.712897614277196</v>
      </c>
      <c r="H4740">
        <v>-11.5561372195213</v>
      </c>
      <c r="I4740">
        <v>-15.1628431684472</v>
      </c>
      <c r="J4740">
        <v>6.3605618077471897</v>
      </c>
      <c r="K4740">
        <v>8.6505998611808401</v>
      </c>
      <c r="L4740">
        <v>10.0587138872064</v>
      </c>
      <c r="M4740">
        <v>58.168944242365903</v>
      </c>
      <c r="N4740">
        <v>0.43723554941132398</v>
      </c>
      <c r="O4740">
        <v>139.90384615384599</v>
      </c>
      <c r="P4740">
        <v>36.393442622950801</v>
      </c>
      <c r="Q4740">
        <v>2.6839934287815E-2</v>
      </c>
    </row>
    <row r="4741" spans="1:17" hidden="1" x14ac:dyDescent="0.3">
      <c r="A4741" t="s">
        <v>9711</v>
      </c>
      <c r="B4741" t="s">
        <v>9712</v>
      </c>
      <c r="C4741" t="str">
        <f>IFERROR(VLOOKUP(Table1[[#This Row],[Ticker]],[1]!Table2[[Symbol]:[Industry]],2,FALSE),"-")</f>
        <v>-</v>
      </c>
      <c r="D4741" t="s">
        <v>5353</v>
      </c>
      <c r="E4741">
        <v>3.5817364999999999</v>
      </c>
      <c r="F4741">
        <v>6.55</v>
      </c>
      <c r="G4741">
        <v>29.900342803841198</v>
      </c>
      <c r="H4741">
        <v>-27.125353977262598</v>
      </c>
      <c r="I4741">
        <v>-36.360617648753902</v>
      </c>
      <c r="J4741">
        <v>-4.5214903104823296</v>
      </c>
      <c r="K4741">
        <v>8.2855604377075096</v>
      </c>
      <c r="L4741">
        <v>7.8752796814890997</v>
      </c>
      <c r="M4741">
        <v>29.455673371745402</v>
      </c>
      <c r="N4741">
        <v>3.1536911745135798</v>
      </c>
      <c r="O4741">
        <v>89.160305343511396</v>
      </c>
      <c r="P4741">
        <v>74.202127659574401</v>
      </c>
    </row>
    <row r="4742" spans="1:17" hidden="1" x14ac:dyDescent="0.3">
      <c r="A4742" t="s">
        <v>9713</v>
      </c>
      <c r="B4742" t="s">
        <v>9714</v>
      </c>
      <c r="C4742" t="str">
        <f>IFERROR(VLOOKUP(Table1[[#This Row],[Ticker]],[1]!Table2[[Symbol]:[Industry]],2,FALSE),"-")</f>
        <v>-</v>
      </c>
      <c r="D4742" t="s">
        <v>632</v>
      </c>
      <c r="E4742">
        <v>3.5349005999999998</v>
      </c>
      <c r="F4742">
        <v>22.8</v>
      </c>
      <c r="G4742">
        <v>-25.1725591648479</v>
      </c>
      <c r="H4742">
        <v>-2.65718433643264</v>
      </c>
      <c r="I4742">
        <v>-32.757044970847403</v>
      </c>
      <c r="J4742">
        <v>-1.29115323183063</v>
      </c>
      <c r="K4742">
        <v>24.2517877091143</v>
      </c>
      <c r="M4742">
        <v>9.0411676585793401</v>
      </c>
      <c r="N4742">
        <v>0.32065217391304301</v>
      </c>
      <c r="O4742">
        <v>55.350877192982402</v>
      </c>
      <c r="P4742">
        <v>4.6831955922864896</v>
      </c>
    </row>
    <row r="4743" spans="1:17" hidden="1" x14ac:dyDescent="0.3">
      <c r="A4743" t="s">
        <v>9715</v>
      </c>
      <c r="B4743" t="s">
        <v>9716</v>
      </c>
      <c r="C4743" t="str">
        <f>IFERROR(VLOOKUP(Table1[[#This Row],[Ticker]],[1]!Table2[[Symbol]:[Industry]],2,FALSE),"-")</f>
        <v>-</v>
      </c>
      <c r="D4743" t="s">
        <v>743</v>
      </c>
      <c r="E4743">
        <v>3.52154549999999</v>
      </c>
      <c r="F4743">
        <v>20100</v>
      </c>
      <c r="G4743">
        <v>-5.5931859894901201</v>
      </c>
      <c r="H4743">
        <v>-1.87035303188851</v>
      </c>
      <c r="I4743">
        <v>-12.2495918825592</v>
      </c>
      <c r="J4743">
        <v>1.0670674632677399</v>
      </c>
      <c r="K4743">
        <v>19208.7545485521</v>
      </c>
      <c r="L4743">
        <v>17019.334615027899</v>
      </c>
      <c r="M4743">
        <v>52.023657374319697</v>
      </c>
      <c r="N4743">
        <v>1</v>
      </c>
      <c r="Q4743">
        <v>0.111248485696195</v>
      </c>
    </row>
    <row r="4744" spans="1:17" hidden="1" x14ac:dyDescent="0.3">
      <c r="A4744" t="s">
        <v>9717</v>
      </c>
      <c r="B4744" t="s">
        <v>9718</v>
      </c>
      <c r="C4744" t="str">
        <f>IFERROR(VLOOKUP(Table1[[#This Row],[Ticker]],[1]!Table2[[Symbol]:[Industry]],2,FALSE),"-")</f>
        <v>-</v>
      </c>
      <c r="D4744" t="s">
        <v>193</v>
      </c>
      <c r="E4744">
        <v>3.4672499999999999</v>
      </c>
      <c r="F4744">
        <v>34.5</v>
      </c>
      <c r="G4744">
        <v>50.772517494174402</v>
      </c>
      <c r="H4744">
        <v>-11.335065762123399</v>
      </c>
      <c r="I4744">
        <v>-7.5180171598119703</v>
      </c>
      <c r="J4744">
        <v>-1.29115323183063</v>
      </c>
      <c r="K4744">
        <v>36.625420540793002</v>
      </c>
      <c r="L4744">
        <v>32.2890780474808</v>
      </c>
      <c r="M4744">
        <v>32.6499535347779</v>
      </c>
      <c r="N4744">
        <v>0.16385271783095401</v>
      </c>
      <c r="O4744">
        <v>39.130434782608603</v>
      </c>
      <c r="P4744">
        <v>121.579961464354</v>
      </c>
      <c r="Q4744">
        <v>7.9820638661292007E-2</v>
      </c>
    </row>
    <row r="4745" spans="1:17" hidden="1" x14ac:dyDescent="0.3">
      <c r="A4745" t="s">
        <v>9719</v>
      </c>
      <c r="B4745" t="s">
        <v>9720</v>
      </c>
      <c r="C4745" t="str">
        <f>IFERROR(VLOOKUP(Table1[[#This Row],[Ticker]],[1]!Table2[[Symbol]:[Industry]],2,FALSE),"-")</f>
        <v>-</v>
      </c>
      <c r="D4745" t="s">
        <v>632</v>
      </c>
      <c r="E4745">
        <v>3.4466689000000001</v>
      </c>
      <c r="F4745">
        <v>8.11</v>
      </c>
      <c r="G4745">
        <v>-78.0015348082853</v>
      </c>
      <c r="H4745">
        <v>-6.2388574328714004</v>
      </c>
      <c r="I4745">
        <v>-28.484952296452999</v>
      </c>
      <c r="J4745">
        <v>-12.427261218332299</v>
      </c>
      <c r="K4745">
        <v>8.6214862520570197</v>
      </c>
      <c r="L4745">
        <v>9.1889398265123301</v>
      </c>
      <c r="M4745">
        <v>40.393869336805103</v>
      </c>
      <c r="N4745">
        <v>0.72860007597240195</v>
      </c>
      <c r="O4745">
        <v>96.670776818742297</v>
      </c>
      <c r="P4745">
        <v>19.264705882352899</v>
      </c>
      <c r="Q4745">
        <v>8.7679835131814002E-2</v>
      </c>
    </row>
    <row r="4746" spans="1:17" hidden="1" x14ac:dyDescent="0.3">
      <c r="A4746" t="s">
        <v>9721</v>
      </c>
      <c r="B4746" t="s">
        <v>9722</v>
      </c>
      <c r="C4746" t="str">
        <f>IFERROR(VLOOKUP(Table1[[#This Row],[Ticker]],[1]!Table2[[Symbol]:[Industry]],2,FALSE),"-")</f>
        <v>-</v>
      </c>
      <c r="D4746" t="s">
        <v>54</v>
      </c>
      <c r="E4746">
        <v>3.4255434999999999</v>
      </c>
      <c r="F4746">
        <v>11.35</v>
      </c>
      <c r="G4746">
        <v>48.323209136115103</v>
      </c>
      <c r="H4746">
        <v>-6.1531317550404703</v>
      </c>
      <c r="I4746">
        <v>-27.3625981244186</v>
      </c>
      <c r="J4746">
        <v>-1.72974972305871</v>
      </c>
      <c r="K4746">
        <v>11.897672518200901</v>
      </c>
      <c r="L4746">
        <v>10.7194885629727</v>
      </c>
      <c r="M4746">
        <v>1.5215177913300001E-4</v>
      </c>
      <c r="N4746">
        <v>3</v>
      </c>
      <c r="O4746">
        <v>29.5154185022026</v>
      </c>
      <c r="P4746">
        <v>78.178963893249602</v>
      </c>
    </row>
    <row r="4747" spans="1:17" hidden="1" x14ac:dyDescent="0.3">
      <c r="A4747" t="s">
        <v>9723</v>
      </c>
      <c r="B4747" t="s">
        <v>9724</v>
      </c>
      <c r="C4747" t="str">
        <f>IFERROR(VLOOKUP(Table1[[#This Row],[Ticker]],[1]!Table2[[Symbol]:[Industry]],2,FALSE),"-")</f>
        <v>-</v>
      </c>
      <c r="D4747" t="s">
        <v>72</v>
      </c>
      <c r="E4747">
        <v>3.4157122497302499</v>
      </c>
      <c r="F4747">
        <v>9.2899999999999991</v>
      </c>
      <c r="G4747">
        <v>24.719952397607599</v>
      </c>
      <c r="H4747">
        <v>-0.73646508837380298</v>
      </c>
      <c r="I4747">
        <v>41.874763165661797</v>
      </c>
      <c r="J4747">
        <v>-1.29115323183063</v>
      </c>
      <c r="K4747">
        <v>9.1944750936777293</v>
      </c>
      <c r="L4747">
        <v>7.9457701104406198</v>
      </c>
      <c r="M4747">
        <v>100</v>
      </c>
      <c r="O4747">
        <v>0</v>
      </c>
      <c r="P4747">
        <v>54.575707154741998</v>
      </c>
    </row>
    <row r="4748" spans="1:17" hidden="1" x14ac:dyDescent="0.3">
      <c r="A4748" t="s">
        <v>9725</v>
      </c>
      <c r="B4748" t="s">
        <v>9726</v>
      </c>
      <c r="C4748" t="str">
        <f>IFERROR(VLOOKUP(Table1[[#This Row],[Ticker]],[1]!Table2[[Symbol]:[Industry]],2,FALSE),"-")</f>
        <v>-</v>
      </c>
      <c r="D4748" t="s">
        <v>368</v>
      </c>
      <c r="E4748">
        <v>3.3761764890000001</v>
      </c>
      <c r="F4748">
        <v>6.57</v>
      </c>
      <c r="G4748">
        <v>-19.620855428275298</v>
      </c>
      <c r="H4748">
        <v>1.5963498416417501</v>
      </c>
      <c r="I4748">
        <v>-4.1059026667662097</v>
      </c>
      <c r="J4748">
        <v>3.9888467681693598</v>
      </c>
      <c r="K4748">
        <v>6.2437724262392003</v>
      </c>
      <c r="L4748">
        <v>6.29729109726477</v>
      </c>
      <c r="M4748">
        <v>62.151136954392697</v>
      </c>
      <c r="N4748">
        <v>0.63083749306711001</v>
      </c>
      <c r="O4748">
        <v>16.438356164383499</v>
      </c>
      <c r="P4748">
        <v>27.079303675048301</v>
      </c>
      <c r="Q4748">
        <v>-1.7249816007884E-2</v>
      </c>
    </row>
    <row r="4749" spans="1:17" hidden="1" x14ac:dyDescent="0.3">
      <c r="A4749" t="s">
        <v>9727</v>
      </c>
      <c r="B4749" t="s">
        <v>9728</v>
      </c>
      <c r="C4749" t="str">
        <f>IFERROR(VLOOKUP(Table1[[#This Row],[Ticker]],[1]!Table2[[Symbol]:[Industry]],2,FALSE),"-")</f>
        <v>-</v>
      </c>
      <c r="D4749" t="s">
        <v>743</v>
      </c>
      <c r="E4749">
        <v>3.3721852499999998</v>
      </c>
      <c r="F4749">
        <v>2799.7</v>
      </c>
      <c r="G4749">
        <v>-0.52442319459832698</v>
      </c>
      <c r="H4749">
        <v>-0.60413318565564</v>
      </c>
      <c r="I4749">
        <v>0.81728169311570997</v>
      </c>
      <c r="J4749">
        <v>-0.202528726044512</v>
      </c>
      <c r="K4749">
        <v>2685.3648246995499</v>
      </c>
      <c r="L4749">
        <v>2462.4595917434799</v>
      </c>
      <c r="M4749">
        <v>62.239883768519803</v>
      </c>
      <c r="N4749">
        <v>0.69083447332421299</v>
      </c>
      <c r="O4749">
        <v>1.72518484123298</v>
      </c>
      <c r="P4749">
        <v>32.687203791469102</v>
      </c>
      <c r="Q4749">
        <v>1.8760771011537999E-2</v>
      </c>
    </row>
    <row r="4750" spans="1:17" hidden="1" x14ac:dyDescent="0.3">
      <c r="A4750" t="s">
        <v>9729</v>
      </c>
      <c r="B4750" t="s">
        <v>9730</v>
      </c>
      <c r="C4750" t="str">
        <f>IFERROR(VLOOKUP(Table1[[#This Row],[Ticker]],[1]!Table2[[Symbol]:[Industry]],2,FALSE),"-")</f>
        <v>-</v>
      </c>
      <c r="D4750" t="s">
        <v>632</v>
      </c>
      <c r="E4750">
        <v>3.3556824000000001</v>
      </c>
      <c r="F4750">
        <v>8.4</v>
      </c>
      <c r="G4750">
        <v>80.144245242865594</v>
      </c>
      <c r="H4750">
        <v>9.4997553840671394</v>
      </c>
      <c r="I4750">
        <v>20.632389344252999</v>
      </c>
      <c r="J4750">
        <v>-1.29115323183063</v>
      </c>
      <c r="K4750">
        <v>6.6919976426689001</v>
      </c>
      <c r="M4750">
        <v>99.998538002641297</v>
      </c>
      <c r="N4750">
        <v>2.5282952193447401</v>
      </c>
      <c r="O4750">
        <v>0</v>
      </c>
      <c r="P4750">
        <v>110</v>
      </c>
    </row>
    <row r="4751" spans="1:17" hidden="1" x14ac:dyDescent="0.3">
      <c r="A4751" t="s">
        <v>9731</v>
      </c>
      <c r="B4751" t="s">
        <v>9732</v>
      </c>
      <c r="C4751" t="str">
        <f>IFERROR(VLOOKUP(Table1[[#This Row],[Ticker]],[1]!Table2[[Symbol]:[Industry]],2,FALSE),"-")</f>
        <v>-</v>
      </c>
      <c r="D4751" t="s">
        <v>172</v>
      </c>
      <c r="E4751">
        <v>3.342625</v>
      </c>
      <c r="F4751">
        <v>5.5</v>
      </c>
      <c r="G4751">
        <v>76.136754606161404</v>
      </c>
      <c r="H4751">
        <v>-4.8743961228565604</v>
      </c>
      <c r="I4751">
        <v>1.8823893442530599</v>
      </c>
      <c r="J4751">
        <v>-2.88407358581295</v>
      </c>
      <c r="K4751">
        <v>6.0812950399534298</v>
      </c>
      <c r="L4751">
        <v>5.4480022935440404</v>
      </c>
      <c r="M4751">
        <v>44.504245524143897</v>
      </c>
      <c r="N4751">
        <v>1.47749859468817</v>
      </c>
      <c r="O4751">
        <v>52.727272727272698</v>
      </c>
      <c r="P4751">
        <v>126.33744855966999</v>
      </c>
      <c r="Q4751">
        <v>3.4874852270642999E-2</v>
      </c>
    </row>
    <row r="4752" spans="1:17" hidden="1" x14ac:dyDescent="0.3">
      <c r="A4752" t="s">
        <v>9733</v>
      </c>
      <c r="B4752" t="s">
        <v>9734</v>
      </c>
      <c r="C4752" t="str">
        <f>IFERROR(VLOOKUP(Table1[[#This Row],[Ticker]],[1]!Table2[[Symbol]:[Industry]],2,FALSE),"-")</f>
        <v>-</v>
      </c>
      <c r="D4752" t="s">
        <v>193</v>
      </c>
      <c r="E4752">
        <v>3.298581</v>
      </c>
      <c r="F4752">
        <v>4.66</v>
      </c>
      <c r="G4752">
        <v>-51.404576305955899</v>
      </c>
      <c r="H4752">
        <v>-19.417783769692399</v>
      </c>
      <c r="I4752">
        <v>-14.180859422484</v>
      </c>
      <c r="J4752">
        <v>-10.3075466744535</v>
      </c>
      <c r="K4752">
        <v>4.90572758706075</v>
      </c>
      <c r="L4752">
        <v>4.9614793423972303</v>
      </c>
      <c r="M4752">
        <v>42.570480555104297</v>
      </c>
      <c r="N4752">
        <v>0.615250701388389</v>
      </c>
      <c r="O4752">
        <v>40.557939914163001</v>
      </c>
      <c r="P4752">
        <v>22.3097112860892</v>
      </c>
      <c r="Q4752">
        <v>4.5782572929100998E-2</v>
      </c>
    </row>
    <row r="4753" spans="1:17" hidden="1" x14ac:dyDescent="0.3">
      <c r="A4753" t="s">
        <v>9735</v>
      </c>
      <c r="B4753" t="s">
        <v>9736</v>
      </c>
      <c r="C4753" t="str">
        <f>IFERROR(VLOOKUP(Table1[[#This Row],[Ticker]],[1]!Table2[[Symbol]:[Industry]],2,FALSE),"-")</f>
        <v>-</v>
      </c>
      <c r="D4753" t="s">
        <v>72</v>
      </c>
      <c r="E4753">
        <v>3.2622525000000002</v>
      </c>
      <c r="F4753">
        <v>7.5</v>
      </c>
      <c r="G4753">
        <v>86.282573773124895</v>
      </c>
      <c r="H4753">
        <v>-14.8258121674116</v>
      </c>
      <c r="I4753">
        <v>-46.911470304869702</v>
      </c>
      <c r="J4753">
        <v>-4.0148886403909403</v>
      </c>
      <c r="K4753">
        <v>8.38861479669721</v>
      </c>
      <c r="L4753">
        <v>7.769082202321</v>
      </c>
      <c r="M4753">
        <v>25.223862405343301</v>
      </c>
      <c r="N4753">
        <v>0.20961310597084101</v>
      </c>
      <c r="O4753">
        <v>67.733333333333306</v>
      </c>
      <c r="P4753">
        <v>130.061349693251</v>
      </c>
      <c r="Q4753">
        <v>0.118753132092678</v>
      </c>
    </row>
    <row r="4754" spans="1:17" hidden="1" x14ac:dyDescent="0.3">
      <c r="A4754" t="s">
        <v>9737</v>
      </c>
      <c r="B4754" t="s">
        <v>9738</v>
      </c>
      <c r="C4754" t="str">
        <f>IFERROR(VLOOKUP(Table1[[#This Row],[Ticker]],[1]!Table2[[Symbol]:[Industry]],2,FALSE),"-")</f>
        <v>-</v>
      </c>
      <c r="D4754" t="s">
        <v>9739</v>
      </c>
      <c r="E4754">
        <v>3.2125499999999998</v>
      </c>
      <c r="F4754">
        <v>4.95</v>
      </c>
      <c r="G4754">
        <v>11.1698862685066</v>
      </c>
      <c r="H4754">
        <v>20.445800921478401</v>
      </c>
      <c r="I4754">
        <v>11.670915307402099</v>
      </c>
      <c r="J4754">
        <v>-1.29115323183063</v>
      </c>
      <c r="K4754">
        <v>4.3779676841107102</v>
      </c>
      <c r="L4754">
        <v>4.1541273769620997</v>
      </c>
      <c r="M4754">
        <v>97.496200590923294</v>
      </c>
      <c r="N4754">
        <v>0.44285714285714201</v>
      </c>
      <c r="O4754">
        <v>21.818181818181799</v>
      </c>
      <c r="P4754">
        <v>74.295774647887299</v>
      </c>
    </row>
    <row r="4755" spans="1:17" hidden="1" x14ac:dyDescent="0.3">
      <c r="A4755" t="s">
        <v>9740</v>
      </c>
      <c r="B4755" t="s">
        <v>9741</v>
      </c>
      <c r="C4755" t="str">
        <f>IFERROR(VLOOKUP(Table1[[#This Row],[Ticker]],[1]!Table2[[Symbol]:[Industry]],2,FALSE),"-")</f>
        <v>-</v>
      </c>
      <c r="E4755">
        <v>3.2114331170702899</v>
      </c>
      <c r="F4755">
        <v>15.25</v>
      </c>
      <c r="G4755">
        <v>-59.901626316767398</v>
      </c>
      <c r="H4755">
        <v>-0.73646508837380298</v>
      </c>
      <c r="I4755">
        <v>-15.6907658720319</v>
      </c>
      <c r="J4755">
        <v>-1.29115323183063</v>
      </c>
      <c r="K4755">
        <v>15.067057646454</v>
      </c>
      <c r="L4755">
        <v>15.3065549010991</v>
      </c>
      <c r="M4755">
        <v>52.0677046831699</v>
      </c>
      <c r="N4755">
        <v>0</v>
      </c>
      <c r="O4755">
        <v>42.950819672131097</v>
      </c>
      <c r="P4755">
        <v>42.124883504193797</v>
      </c>
    </row>
    <row r="4756" spans="1:17" hidden="1" x14ac:dyDescent="0.3">
      <c r="A4756" t="s">
        <v>9742</v>
      </c>
      <c r="B4756" t="s">
        <v>9743</v>
      </c>
      <c r="C4756" t="str">
        <f>IFERROR(VLOOKUP(Table1[[#This Row],[Ticker]],[1]!Table2[[Symbol]:[Industry]],2,FALSE),"-")</f>
        <v>-</v>
      </c>
      <c r="D4756" t="s">
        <v>412</v>
      </c>
      <c r="E4756">
        <v>3.2032943999999999</v>
      </c>
      <c r="F4756">
        <v>8.4600000000000009</v>
      </c>
      <c r="G4756">
        <v>18.5652978744445</v>
      </c>
      <c r="H4756">
        <v>-0.73646508837380298</v>
      </c>
      <c r="I4756">
        <v>-18.700943989080201</v>
      </c>
      <c r="J4756">
        <v>-1.29115323183063</v>
      </c>
      <c r="K4756">
        <v>8.4859253826486505</v>
      </c>
      <c r="L4756">
        <v>8.0281793226108693</v>
      </c>
      <c r="M4756">
        <v>20.171589802924402</v>
      </c>
      <c r="N4756">
        <v>0</v>
      </c>
      <c r="O4756">
        <v>7.56501182033095</v>
      </c>
      <c r="P4756">
        <v>96.287703016241295</v>
      </c>
    </row>
    <row r="4757" spans="1:17" hidden="1" x14ac:dyDescent="0.3">
      <c r="A4757" t="s">
        <v>9744</v>
      </c>
      <c r="B4757" t="s">
        <v>9745</v>
      </c>
      <c r="C4757" t="str">
        <f>IFERROR(VLOOKUP(Table1[[#This Row],[Ticker]],[1]!Table2[[Symbol]:[Industry]],2,FALSE),"-")</f>
        <v>-</v>
      </c>
      <c r="D4757" t="s">
        <v>86</v>
      </c>
      <c r="E4757">
        <v>3.1877357000000002</v>
      </c>
      <c r="F4757">
        <v>7.69</v>
      </c>
      <c r="G4757">
        <v>44.916972515592803</v>
      </c>
      <c r="H4757">
        <v>4.3234550181508196</v>
      </c>
      <c r="I4757">
        <v>-15.112111501770601</v>
      </c>
      <c r="J4757">
        <v>6.7910385489912697</v>
      </c>
      <c r="K4757">
        <v>7.6773702747956101</v>
      </c>
      <c r="L4757">
        <v>7.47584040605983</v>
      </c>
      <c r="M4757">
        <v>52.870042895516001</v>
      </c>
      <c r="N4757">
        <v>1.1491668495429701</v>
      </c>
      <c r="O4757">
        <v>30.299089726918002</v>
      </c>
      <c r="P4757">
        <v>119.088319088319</v>
      </c>
      <c r="Q4757">
        <v>0.13670519830667199</v>
      </c>
    </row>
    <row r="4758" spans="1:17" hidden="1" x14ac:dyDescent="0.3">
      <c r="A4758" t="s">
        <v>9746</v>
      </c>
      <c r="B4758" t="s">
        <v>9747</v>
      </c>
      <c r="C4758" t="str">
        <f>IFERROR(VLOOKUP(Table1[[#This Row],[Ticker]],[1]!Table2[[Symbol]:[Industry]],2,FALSE),"-")</f>
        <v>-</v>
      </c>
      <c r="D4758" t="s">
        <v>385</v>
      </c>
      <c r="E4758">
        <v>3.1445556959999998</v>
      </c>
      <c r="F4758">
        <v>2.93</v>
      </c>
      <c r="G4758">
        <v>3.3260634246837699</v>
      </c>
      <c r="H4758">
        <v>3.9063920544833501</v>
      </c>
      <c r="I4758">
        <v>-39.815371849776703</v>
      </c>
      <c r="J4758">
        <v>8.8592227080189794</v>
      </c>
      <c r="K4758">
        <v>2.9525909435797901</v>
      </c>
      <c r="L4758">
        <v>3.1339779113494899</v>
      </c>
      <c r="M4758">
        <v>58.040351499369002</v>
      </c>
      <c r="N4758">
        <v>0.20664336391201099</v>
      </c>
      <c r="O4758">
        <v>83.276450511945299</v>
      </c>
      <c r="P4758">
        <v>87.820512820512803</v>
      </c>
    </row>
    <row r="4759" spans="1:17" hidden="1" x14ac:dyDescent="0.3">
      <c r="A4759" t="s">
        <v>9748</v>
      </c>
      <c r="B4759" t="s">
        <v>9749</v>
      </c>
      <c r="C4759" t="str">
        <f>IFERROR(VLOOKUP(Table1[[#This Row],[Ticker]],[1]!Table2[[Symbol]:[Industry]],2,FALSE),"-")</f>
        <v>-</v>
      </c>
      <c r="D4759" t="s">
        <v>743</v>
      </c>
      <c r="E4759">
        <v>3.13730683</v>
      </c>
      <c r="F4759">
        <v>87.62</v>
      </c>
      <c r="G4759">
        <v>28.388781995619802</v>
      </c>
      <c r="H4759">
        <v>0.85541402109671805</v>
      </c>
      <c r="I4759">
        <v>5.7845191616972702</v>
      </c>
      <c r="J4759">
        <v>0.47681533761700101</v>
      </c>
      <c r="K4759">
        <v>83.529576217311103</v>
      </c>
      <c r="L4759">
        <v>74.581785021662</v>
      </c>
      <c r="M4759">
        <v>50.818864179380903</v>
      </c>
      <c r="N4759">
        <v>0.76229719415577202</v>
      </c>
      <c r="O4759">
        <v>3.2869207943391801</v>
      </c>
      <c r="P4759">
        <v>61.959334565619201</v>
      </c>
      <c r="Q4759">
        <v>1.4865976829215E-2</v>
      </c>
    </row>
    <row r="4760" spans="1:17" hidden="1" x14ac:dyDescent="0.3">
      <c r="A4760" t="s">
        <v>9750</v>
      </c>
      <c r="B4760" t="s">
        <v>9751</v>
      </c>
      <c r="C4760" t="str">
        <f>IFERROR(VLOOKUP(Table1[[#This Row],[Ticker]],[1]!Table2[[Symbol]:[Industry]],2,FALSE),"-")</f>
        <v>-</v>
      </c>
      <c r="D4760" t="s">
        <v>528</v>
      </c>
      <c r="E4760">
        <v>3.1238001118785701</v>
      </c>
      <c r="F4760">
        <v>3.13</v>
      </c>
      <c r="G4760">
        <v>-29.855754757134399</v>
      </c>
      <c r="H4760">
        <v>-0.73646508837380298</v>
      </c>
      <c r="I4760">
        <v>-12.7009439890802</v>
      </c>
      <c r="J4760">
        <v>-1.29115323183063</v>
      </c>
      <c r="K4760">
        <v>3.1299999979267401</v>
      </c>
      <c r="L4760">
        <v>3.1299179841048801</v>
      </c>
      <c r="M4760">
        <v>100</v>
      </c>
      <c r="O4760">
        <v>0</v>
      </c>
      <c r="P4760">
        <v>0</v>
      </c>
    </row>
    <row r="4761" spans="1:17" hidden="1" x14ac:dyDescent="0.3">
      <c r="A4761" t="s">
        <v>9752</v>
      </c>
      <c r="B4761" t="s">
        <v>9753</v>
      </c>
      <c r="C4761" t="str">
        <f>IFERROR(VLOOKUP(Table1[[#This Row],[Ticker]],[1]!Table2[[Symbol]:[Industry]],2,FALSE),"-")</f>
        <v>-</v>
      </c>
      <c r="D4761" t="s">
        <v>1906</v>
      </c>
      <c r="E4761">
        <v>3.0729964999999999</v>
      </c>
      <c r="F4761">
        <v>5.95</v>
      </c>
      <c r="G4761">
        <v>5.37151797013831</v>
      </c>
      <c r="H4761">
        <v>-12.9466660157308</v>
      </c>
      <c r="I4761">
        <v>-2.51575880389509</v>
      </c>
      <c r="J4761">
        <v>-8.9334296545948693</v>
      </c>
      <c r="K4761">
        <v>6.0139093167175401</v>
      </c>
      <c r="L4761">
        <v>5.1048870878437702</v>
      </c>
      <c r="M4761">
        <v>38.192751843008097</v>
      </c>
      <c r="N4761">
        <v>0.56614254315181101</v>
      </c>
      <c r="O4761">
        <v>15.4621848739495</v>
      </c>
      <c r="P4761">
        <v>84.782608695652101</v>
      </c>
      <c r="Q4761">
        <v>1.2625409139309001E-2</v>
      </c>
    </row>
    <row r="4762" spans="1:17" hidden="1" x14ac:dyDescent="0.3">
      <c r="A4762" t="s">
        <v>9754</v>
      </c>
      <c r="B4762" t="s">
        <v>9755</v>
      </c>
      <c r="C4762" t="str">
        <f>IFERROR(VLOOKUP(Table1[[#This Row],[Ticker]],[1]!Table2[[Symbol]:[Industry]],2,FALSE),"-")</f>
        <v>-</v>
      </c>
      <c r="D4762" t="s">
        <v>359</v>
      </c>
      <c r="E4762">
        <v>2.99776585</v>
      </c>
      <c r="F4762">
        <v>1.57</v>
      </c>
      <c r="G4762">
        <v>-4.2557547571344001</v>
      </c>
      <c r="H4762">
        <v>4.1586398067310899</v>
      </c>
      <c r="I4762">
        <v>-2.1375637073901199</v>
      </c>
      <c r="J4762">
        <v>-18.8735708142482</v>
      </c>
      <c r="K4762">
        <v>1.60335825090883</v>
      </c>
      <c r="L4762">
        <v>1.53707874419645</v>
      </c>
      <c r="M4762">
        <v>41.438770398804401</v>
      </c>
      <c r="N4762">
        <v>1.67496266642069</v>
      </c>
      <c r="O4762">
        <v>47.133757961783402</v>
      </c>
      <c r="P4762">
        <v>63.5416666666666</v>
      </c>
      <c r="Q4762">
        <v>2.5935855722518001E-2</v>
      </c>
    </row>
    <row r="4763" spans="1:17" hidden="1" x14ac:dyDescent="0.3">
      <c r="A4763" t="s">
        <v>9756</v>
      </c>
      <c r="B4763" t="s">
        <v>9757</v>
      </c>
      <c r="C4763" t="str">
        <f>IFERROR(VLOOKUP(Table1[[#This Row],[Ticker]],[1]!Table2[[Symbol]:[Industry]],2,FALSE),"-")</f>
        <v>-</v>
      </c>
      <c r="D4763" t="s">
        <v>528</v>
      </c>
      <c r="E4763">
        <v>2.9933882440000001</v>
      </c>
      <c r="F4763">
        <v>13.46</v>
      </c>
      <c r="G4763">
        <v>-29.855754757134399</v>
      </c>
      <c r="H4763">
        <v>-0.73646508837380298</v>
      </c>
      <c r="I4763">
        <v>-12.7009439890802</v>
      </c>
      <c r="J4763">
        <v>-1.29115323183063</v>
      </c>
      <c r="K4763">
        <v>13.4599988848835</v>
      </c>
      <c r="L4763">
        <v>13.354690181701301</v>
      </c>
      <c r="M4763">
        <v>100</v>
      </c>
      <c r="O4763">
        <v>0</v>
      </c>
      <c r="P4763">
        <v>0</v>
      </c>
    </row>
    <row r="4764" spans="1:17" hidden="1" x14ac:dyDescent="0.3">
      <c r="A4764" t="s">
        <v>9758</v>
      </c>
      <c r="B4764" t="s">
        <v>9759</v>
      </c>
      <c r="C4764" t="str">
        <f>IFERROR(VLOOKUP(Table1[[#This Row],[Ticker]],[1]!Table2[[Symbol]:[Industry]],2,FALSE),"-")</f>
        <v>-</v>
      </c>
      <c r="D4764" t="s">
        <v>2598</v>
      </c>
      <c r="E4764">
        <v>2.9611355000000001</v>
      </c>
      <c r="F4764">
        <v>36.5</v>
      </c>
      <c r="G4764">
        <v>-83.418095724055505</v>
      </c>
      <c r="H4764">
        <v>-0.46619481810352897</v>
      </c>
      <c r="I4764">
        <v>16.823541461593901</v>
      </c>
      <c r="J4764">
        <v>-3.27265917634847</v>
      </c>
      <c r="K4764">
        <v>36.4448725564311</v>
      </c>
      <c r="L4764">
        <v>39.326839440148099</v>
      </c>
      <c r="M4764">
        <v>46.690872372916701</v>
      </c>
      <c r="N4764">
        <v>1.28709677419354</v>
      </c>
      <c r="O4764">
        <v>146.57534246575301</v>
      </c>
      <c r="P4764">
        <v>40.9266409266409</v>
      </c>
      <c r="Q4764">
        <v>-3.6136827257895E-2</v>
      </c>
    </row>
    <row r="4765" spans="1:17" hidden="1" x14ac:dyDescent="0.3">
      <c r="A4765" t="s">
        <v>9760</v>
      </c>
      <c r="B4765" t="s">
        <v>9761</v>
      </c>
      <c r="C4765" t="str">
        <f>IFERROR(VLOOKUP(Table1[[#This Row],[Ticker]],[1]!Table2[[Symbol]:[Industry]],2,FALSE),"-")</f>
        <v>-</v>
      </c>
      <c r="D4765" t="s">
        <v>2598</v>
      </c>
      <c r="E4765">
        <v>2.8783485</v>
      </c>
      <c r="F4765">
        <v>18.18</v>
      </c>
      <c r="G4765">
        <v>-24.890396789466902</v>
      </c>
      <c r="H4765">
        <v>-0.73646508837380298</v>
      </c>
      <c r="I4765">
        <v>-12.7009439890802</v>
      </c>
      <c r="J4765">
        <v>-1.29115323183063</v>
      </c>
      <c r="K4765">
        <v>18.179035546494902</v>
      </c>
      <c r="L4765">
        <v>17.979256086678198</v>
      </c>
      <c r="M4765">
        <v>100</v>
      </c>
      <c r="O4765">
        <v>0</v>
      </c>
      <c r="P4765">
        <v>4.9653579676674298</v>
      </c>
    </row>
    <row r="4766" spans="1:17" hidden="1" x14ac:dyDescent="0.3">
      <c r="A4766" t="s">
        <v>9762</v>
      </c>
      <c r="B4766" t="s">
        <v>9763</v>
      </c>
      <c r="C4766" t="str">
        <f>IFERROR(VLOOKUP(Table1[[#This Row],[Ticker]],[1]!Table2[[Symbol]:[Industry]],2,FALSE),"-")</f>
        <v>-</v>
      </c>
      <c r="D4766" t="s">
        <v>359</v>
      </c>
      <c r="E4766">
        <v>2.83846</v>
      </c>
      <c r="F4766">
        <v>6.94</v>
      </c>
      <c r="G4766">
        <v>2.3347214333417798</v>
      </c>
      <c r="H4766">
        <v>-3.2438397196422302</v>
      </c>
      <c r="I4766">
        <v>4.72714399738335</v>
      </c>
      <c r="J4766">
        <v>3.2974543631060702</v>
      </c>
      <c r="K4766">
        <v>6.1076580142454304</v>
      </c>
      <c r="L4766">
        <v>5.2891195578909498</v>
      </c>
      <c r="M4766">
        <v>63.583230498790499</v>
      </c>
      <c r="N4766">
        <v>0.65600771456123397</v>
      </c>
      <c r="O4766">
        <v>8.7896253602305308</v>
      </c>
      <c r="P4766">
        <v>97.159090909090907</v>
      </c>
    </row>
    <row r="4767" spans="1:17" hidden="1" x14ac:dyDescent="0.3">
      <c r="A4767" t="s">
        <v>9764</v>
      </c>
      <c r="B4767" t="s">
        <v>9765</v>
      </c>
      <c r="C4767" t="str">
        <f>IFERROR(VLOOKUP(Table1[[#This Row],[Ticker]],[1]!Table2[[Symbol]:[Industry]],2,FALSE),"-")</f>
        <v>-</v>
      </c>
      <c r="D4767" t="s">
        <v>528</v>
      </c>
      <c r="E4767">
        <v>2.823</v>
      </c>
      <c r="F4767">
        <v>9.41</v>
      </c>
      <c r="G4767">
        <v>35.813259327372599</v>
      </c>
      <c r="H4767">
        <v>-0.73646508837380298</v>
      </c>
      <c r="I4767">
        <v>-12.7009439890802</v>
      </c>
      <c r="J4767">
        <v>-1.29115323183063</v>
      </c>
      <c r="K4767">
        <v>9.3248828501463592</v>
      </c>
      <c r="L4767">
        <v>8.0414205308757793</v>
      </c>
      <c r="M4767">
        <v>99.992037052364694</v>
      </c>
      <c r="O4767">
        <v>0</v>
      </c>
      <c r="P4767">
        <v>65.669014084506998</v>
      </c>
    </row>
    <row r="4768" spans="1:17" hidden="1" x14ac:dyDescent="0.3">
      <c r="A4768" t="s">
        <v>9766</v>
      </c>
      <c r="B4768" t="s">
        <v>9767</v>
      </c>
      <c r="C4768" t="str">
        <f>IFERROR(VLOOKUP(Table1[[#This Row],[Ticker]],[1]!Table2[[Symbol]:[Industry]],2,FALSE),"-")</f>
        <v>-</v>
      </c>
      <c r="D4768" t="s">
        <v>72</v>
      </c>
      <c r="E4768">
        <v>2.8050144000000001</v>
      </c>
      <c r="F4768">
        <v>17.88</v>
      </c>
      <c r="G4768">
        <v>-2.5959682802660899</v>
      </c>
      <c r="H4768">
        <v>10.2504995298757</v>
      </c>
      <c r="I4768">
        <v>-17.7964853903541</v>
      </c>
      <c r="J4768">
        <v>3.7000387822621201</v>
      </c>
      <c r="K4768">
        <v>16.519973141274999</v>
      </c>
      <c r="L4768">
        <v>16.058791753349301</v>
      </c>
      <c r="M4768">
        <v>90.149248598292402</v>
      </c>
      <c r="N4768">
        <v>0.209517045454545</v>
      </c>
      <c r="O4768">
        <v>6.2639821029082796</v>
      </c>
      <c r="P4768">
        <v>37.538461538461497</v>
      </c>
    </row>
    <row r="4769" spans="1:17" hidden="1" x14ac:dyDescent="0.3">
      <c r="A4769" t="s">
        <v>9768</v>
      </c>
      <c r="B4769" t="s">
        <v>9769</v>
      </c>
      <c r="C4769" t="str">
        <f>IFERROR(VLOOKUP(Table1[[#This Row],[Ticker]],[1]!Table2[[Symbol]:[Industry]],2,FALSE),"-")</f>
        <v>-</v>
      </c>
      <c r="D4769" t="s">
        <v>743</v>
      </c>
      <c r="E4769">
        <v>2.7862319549999999</v>
      </c>
      <c r="F4769">
        <v>270.12</v>
      </c>
      <c r="G4769">
        <v>0.85801248215907899</v>
      </c>
      <c r="H4769">
        <v>-1.2029138341041301</v>
      </c>
      <c r="I4769">
        <v>0.28688384377203102</v>
      </c>
      <c r="J4769">
        <v>1.10824219609304</v>
      </c>
      <c r="K4769">
        <v>262.33406611501101</v>
      </c>
      <c r="L4769">
        <v>243.28193494283099</v>
      </c>
      <c r="M4769">
        <v>60.128846353450299</v>
      </c>
      <c r="N4769">
        <v>0.58449473756620995</v>
      </c>
      <c r="O4769">
        <v>8.6369021175773693</v>
      </c>
      <c r="P4769">
        <v>53.477272727272698</v>
      </c>
      <c r="Q4769">
        <v>3.1679578910440001E-2</v>
      </c>
    </row>
    <row r="4770" spans="1:17" hidden="1" x14ac:dyDescent="0.3">
      <c r="A4770" t="s">
        <v>9770</v>
      </c>
      <c r="B4770" t="s">
        <v>9771</v>
      </c>
      <c r="C4770" t="str">
        <f>IFERROR(VLOOKUP(Table1[[#This Row],[Ticker]],[1]!Table2[[Symbol]:[Industry]],2,FALSE),"-")</f>
        <v>-</v>
      </c>
      <c r="D4770" t="s">
        <v>51</v>
      </c>
      <c r="E4770">
        <v>2.7726340500000002</v>
      </c>
      <c r="F4770">
        <v>2.7</v>
      </c>
      <c r="G4770">
        <v>-44.682253179847301</v>
      </c>
      <c r="H4770">
        <v>-3.55336649682451</v>
      </c>
      <c r="I4770">
        <v>-21.791853079989298</v>
      </c>
      <c r="J4770">
        <v>-7.4136022114224698</v>
      </c>
      <c r="K4770">
        <v>2.7778135155229</v>
      </c>
      <c r="L4770">
        <v>2.9731403249064501</v>
      </c>
      <c r="M4770">
        <v>44.4236636504979</v>
      </c>
      <c r="N4770">
        <v>0.88958468237696298</v>
      </c>
      <c r="O4770">
        <v>66.296296296296305</v>
      </c>
      <c r="P4770">
        <v>6.7193675889328102</v>
      </c>
      <c r="Q4770">
        <v>-0.115773739297491</v>
      </c>
    </row>
    <row r="4771" spans="1:17" hidden="1" x14ac:dyDescent="0.3">
      <c r="A4771" t="s">
        <v>9772</v>
      </c>
      <c r="B4771" t="s">
        <v>9773</v>
      </c>
      <c r="C4771" t="str">
        <f>IFERROR(VLOOKUP(Table1[[#This Row],[Ticker]],[1]!Table2[[Symbol]:[Industry]],2,FALSE),"-")</f>
        <v>-</v>
      </c>
      <c r="D4771" t="s">
        <v>528</v>
      </c>
      <c r="E4771">
        <v>2.6956533333333299</v>
      </c>
      <c r="F4771">
        <v>13.77</v>
      </c>
      <c r="G4771">
        <v>-29.855754757134399</v>
      </c>
      <c r="H4771">
        <v>-0.73646508837380298</v>
      </c>
      <c r="I4771">
        <v>-12.7009439890802</v>
      </c>
      <c r="J4771">
        <v>-1.29115323183063</v>
      </c>
      <c r="K4771">
        <v>13.7699989592092</v>
      </c>
      <c r="L4771">
        <v>13.739285047270499</v>
      </c>
      <c r="M4771">
        <v>100</v>
      </c>
      <c r="O4771">
        <v>0</v>
      </c>
      <c r="P4771">
        <v>0</v>
      </c>
    </row>
    <row r="4772" spans="1:17" hidden="1" x14ac:dyDescent="0.3">
      <c r="A4772" t="s">
        <v>9774</v>
      </c>
      <c r="B4772" t="s">
        <v>9775</v>
      </c>
      <c r="C4772" t="str">
        <f>IFERROR(VLOOKUP(Table1[[#This Row],[Ticker]],[1]!Table2[[Symbol]:[Industry]],2,FALSE),"-")</f>
        <v>-</v>
      </c>
      <c r="D4772" t="s">
        <v>72</v>
      </c>
      <c r="E4772">
        <v>2.6850138000000001</v>
      </c>
      <c r="F4772">
        <v>8.1300000000000008</v>
      </c>
      <c r="G4772">
        <v>-29.855754757134399</v>
      </c>
      <c r="H4772">
        <v>-0.73646508837380298</v>
      </c>
      <c r="I4772">
        <v>-12.7009439890802</v>
      </c>
      <c r="J4772">
        <v>-1.29115323183063</v>
      </c>
      <c r="K4772">
        <v>8.1299999873843394</v>
      </c>
      <c r="L4772">
        <v>8.1294857344950398</v>
      </c>
      <c r="M4772">
        <v>100</v>
      </c>
      <c r="O4772">
        <v>0</v>
      </c>
      <c r="P4772">
        <v>0</v>
      </c>
    </row>
    <row r="4773" spans="1:17" hidden="1" x14ac:dyDescent="0.3">
      <c r="A4773" t="s">
        <v>9776</v>
      </c>
      <c r="B4773" t="s">
        <v>9777</v>
      </c>
      <c r="C4773" t="str">
        <f>IFERROR(VLOOKUP(Table1[[#This Row],[Ticker]],[1]!Table2[[Symbol]:[Industry]],2,FALSE),"-")</f>
        <v>-</v>
      </c>
      <c r="D4773" t="s">
        <v>528</v>
      </c>
      <c r="E4773">
        <v>2.6520000000000001</v>
      </c>
      <c r="F4773">
        <v>4.25</v>
      </c>
      <c r="G4773">
        <v>-43.997168898548502</v>
      </c>
      <c r="H4773">
        <v>-5.9088788814772304</v>
      </c>
      <c r="I4773">
        <v>-39.6768890062624</v>
      </c>
      <c r="J4773">
        <v>0.56069862002121496</v>
      </c>
      <c r="K4773">
        <v>4.5054290856067603</v>
      </c>
      <c r="L4773">
        <v>4.7169440806379903</v>
      </c>
      <c r="M4773">
        <v>43.479941812716497</v>
      </c>
      <c r="N4773">
        <v>1.03480955814453</v>
      </c>
      <c r="O4773">
        <v>92.235294117647001</v>
      </c>
      <c r="P4773">
        <v>16.120218579234901</v>
      </c>
      <c r="Q4773">
        <v>5.7939776342826002E-2</v>
      </c>
    </row>
    <row r="4774" spans="1:17" hidden="1" x14ac:dyDescent="0.3">
      <c r="A4774" t="s">
        <v>9778</v>
      </c>
      <c r="B4774" t="s">
        <v>9779</v>
      </c>
      <c r="C4774" t="str">
        <f>IFERROR(VLOOKUP(Table1[[#This Row],[Ticker]],[1]!Table2[[Symbol]:[Industry]],2,FALSE),"-")</f>
        <v>-</v>
      </c>
      <c r="D4774" t="s">
        <v>528</v>
      </c>
      <c r="E4774">
        <v>2.6116729599999999</v>
      </c>
      <c r="F4774">
        <v>35.270000000000003</v>
      </c>
      <c r="G4774">
        <v>153.43741793362801</v>
      </c>
      <c r="H4774">
        <v>15.070634710688401</v>
      </c>
      <c r="I4774">
        <v>120.566251778115</v>
      </c>
      <c r="J4774">
        <v>2.7088467681693502</v>
      </c>
      <c r="K4774">
        <v>25.910722849657599</v>
      </c>
      <c r="M4774">
        <v>100</v>
      </c>
      <c r="N4774">
        <v>2.5053235053235001</v>
      </c>
      <c r="O4774">
        <v>0</v>
      </c>
      <c r="P4774">
        <v>183.29317269076299</v>
      </c>
    </row>
    <row r="4775" spans="1:17" hidden="1" x14ac:dyDescent="0.3">
      <c r="A4775" t="s">
        <v>9780</v>
      </c>
      <c r="B4775" t="s">
        <v>9781</v>
      </c>
      <c r="C4775" t="str">
        <f>IFERROR(VLOOKUP(Table1[[#This Row],[Ticker]],[1]!Table2[[Symbol]:[Industry]],2,FALSE),"-")</f>
        <v>-</v>
      </c>
      <c r="D4775" t="s">
        <v>566</v>
      </c>
      <c r="E4775">
        <v>2.596902</v>
      </c>
      <c r="F4775">
        <v>1.32</v>
      </c>
      <c r="G4775">
        <v>-32.077976979356599</v>
      </c>
      <c r="H4775">
        <v>-21.986465088373802</v>
      </c>
      <c r="I4775">
        <v>-55.059022591700298</v>
      </c>
      <c r="J4775">
        <v>31.340425715537702</v>
      </c>
      <c r="K4775">
        <v>1.36176590500544</v>
      </c>
      <c r="L4775">
        <v>1.52465806835524</v>
      </c>
      <c r="M4775">
        <v>62.355534810996303</v>
      </c>
      <c r="N4775">
        <v>3.7451551172734998</v>
      </c>
      <c r="O4775">
        <v>84.090909090909093</v>
      </c>
      <c r="P4775">
        <v>38.947368421052602</v>
      </c>
      <c r="Q4775">
        <v>4.8979518139190001E-3</v>
      </c>
    </row>
    <row r="4776" spans="1:17" hidden="1" x14ac:dyDescent="0.3">
      <c r="A4776" t="s">
        <v>9782</v>
      </c>
      <c r="B4776" t="s">
        <v>9783</v>
      </c>
      <c r="C4776" t="str">
        <f>IFERROR(VLOOKUP(Table1[[#This Row],[Ticker]],[1]!Table2[[Symbol]:[Industry]],2,FALSE),"-")</f>
        <v>-</v>
      </c>
      <c r="D4776" t="s">
        <v>359</v>
      </c>
      <c r="E4776">
        <v>2.5409167199999998</v>
      </c>
      <c r="F4776">
        <v>1.38</v>
      </c>
      <c r="G4776">
        <v>-37.238305092704799</v>
      </c>
      <c r="H4776">
        <v>-5.6660425531625203</v>
      </c>
      <c r="I4776">
        <v>-16.197447485583702</v>
      </c>
      <c r="J4776">
        <v>-2.02644734947769</v>
      </c>
      <c r="K4776">
        <v>1.4542933806382801</v>
      </c>
      <c r="L4776">
        <v>1.519147781986</v>
      </c>
      <c r="M4776">
        <v>41.839164918854401</v>
      </c>
      <c r="N4776">
        <v>0.87632435246648399</v>
      </c>
      <c r="O4776">
        <v>43.478260869565197</v>
      </c>
      <c r="P4776">
        <v>21.052631578947299</v>
      </c>
      <c r="Q4776">
        <v>-1.3345914965964E-2</v>
      </c>
    </row>
    <row r="4777" spans="1:17" hidden="1" x14ac:dyDescent="0.3">
      <c r="A4777" t="s">
        <v>9784</v>
      </c>
      <c r="B4777" t="s">
        <v>9785</v>
      </c>
      <c r="C4777" t="str">
        <f>IFERROR(VLOOKUP(Table1[[#This Row],[Ticker]],[1]!Table2[[Symbol]:[Industry]],2,FALSE),"-")</f>
        <v>-</v>
      </c>
      <c r="D4777" t="s">
        <v>412</v>
      </c>
      <c r="E4777">
        <v>2.50595422912424</v>
      </c>
      <c r="F4777">
        <v>8.33</v>
      </c>
      <c r="G4777">
        <v>-29.855754757134399</v>
      </c>
      <c r="H4777">
        <v>-0.73646508837380298</v>
      </c>
      <c r="I4777">
        <v>-12.7009439890802</v>
      </c>
      <c r="J4777">
        <v>-1.29115323183063</v>
      </c>
      <c r="K4777">
        <v>8.3299999999999894</v>
      </c>
      <c r="L4777">
        <v>8.33</v>
      </c>
      <c r="M4777">
        <v>50</v>
      </c>
      <c r="O4777">
        <v>0</v>
      </c>
      <c r="P4777">
        <v>0</v>
      </c>
    </row>
    <row r="4778" spans="1:17" hidden="1" x14ac:dyDescent="0.3">
      <c r="A4778" t="s">
        <v>9786</v>
      </c>
      <c r="B4778" t="s">
        <v>9787</v>
      </c>
      <c r="C4778" t="str">
        <f>IFERROR(VLOOKUP(Table1[[#This Row],[Ticker]],[1]!Table2[[Symbol]:[Industry]],2,FALSE),"-")</f>
        <v>-</v>
      </c>
      <c r="D4778" t="s">
        <v>632</v>
      </c>
      <c r="E4778">
        <v>2.5025556276588099</v>
      </c>
      <c r="F4778">
        <v>12.52</v>
      </c>
      <c r="G4778">
        <v>-30.094798581835601</v>
      </c>
      <c r="H4778">
        <v>-0.73646508837380298</v>
      </c>
      <c r="I4778">
        <v>-12.7009439890802</v>
      </c>
      <c r="J4778">
        <v>-1.29115323183063</v>
      </c>
      <c r="K4778">
        <v>12.519998171625501</v>
      </c>
      <c r="L4778">
        <v>12.556621963044799</v>
      </c>
      <c r="M4778">
        <v>55.887715274265297</v>
      </c>
      <c r="O4778">
        <v>0.23961661341853599</v>
      </c>
      <c r="P4778">
        <v>4.94551550712489</v>
      </c>
    </row>
    <row r="4779" spans="1:17" hidden="1" x14ac:dyDescent="0.3">
      <c r="A4779" t="s">
        <v>9788</v>
      </c>
      <c r="B4779" t="s">
        <v>9789</v>
      </c>
      <c r="C4779" t="str">
        <f>IFERROR(VLOOKUP(Table1[[#This Row],[Ticker]],[1]!Table2[[Symbol]:[Industry]],2,FALSE),"-")</f>
        <v>-</v>
      </c>
      <c r="D4779" t="s">
        <v>46</v>
      </c>
      <c r="E4779">
        <v>2.34178631999999</v>
      </c>
      <c r="F4779">
        <v>2.4</v>
      </c>
      <c r="G4779">
        <v>-5.5931859894901201</v>
      </c>
      <c r="H4779">
        <v>-1.87035303188851</v>
      </c>
      <c r="I4779">
        <v>-12.2495918825592</v>
      </c>
      <c r="J4779">
        <v>1.0670674632677399</v>
      </c>
      <c r="K4779">
        <v>1.7400020759405499</v>
      </c>
      <c r="L4779">
        <v>1.26157303085244</v>
      </c>
      <c r="M4779">
        <v>79.607056726233907</v>
      </c>
      <c r="N4779">
        <v>1</v>
      </c>
      <c r="Q4779">
        <v>-3.5149089750809E-2</v>
      </c>
    </row>
    <row r="4780" spans="1:17" hidden="1" x14ac:dyDescent="0.3">
      <c r="A4780" t="s">
        <v>9790</v>
      </c>
      <c r="B4780" t="s">
        <v>9791</v>
      </c>
      <c r="C4780" t="str">
        <f>IFERROR(VLOOKUP(Table1[[#This Row],[Ticker]],[1]!Table2[[Symbol]:[Industry]],2,FALSE),"-")</f>
        <v>-</v>
      </c>
      <c r="D4780" t="s">
        <v>121</v>
      </c>
      <c r="E4780">
        <v>2.3190444750000001</v>
      </c>
      <c r="F4780">
        <v>160.05000000000001</v>
      </c>
      <c r="G4780">
        <v>118.823549158341</v>
      </c>
      <c r="H4780">
        <v>0.852854682764149</v>
      </c>
      <c r="I4780">
        <v>30.2008417252054</v>
      </c>
      <c r="J4780">
        <v>-6.1721056127830103</v>
      </c>
      <c r="K4780">
        <v>158.37083669952</v>
      </c>
      <c r="L4780">
        <v>138.381601413715</v>
      </c>
      <c r="M4780">
        <v>46.349740852896403</v>
      </c>
      <c r="N4780">
        <v>0.73923344947735103</v>
      </c>
      <c r="O4780">
        <v>14.964073726960301</v>
      </c>
      <c r="P4780">
        <v>166.70554907515401</v>
      </c>
      <c r="Q4780">
        <v>4.665748629027E-2</v>
      </c>
    </row>
    <row r="4781" spans="1:17" hidden="1" x14ac:dyDescent="0.3">
      <c r="A4781" t="s">
        <v>9792</v>
      </c>
      <c r="B4781" t="s">
        <v>9793</v>
      </c>
      <c r="C4781" t="str">
        <f>IFERROR(VLOOKUP(Table1[[#This Row],[Ticker]],[1]!Table2[[Symbol]:[Industry]],2,FALSE),"-")</f>
        <v>-</v>
      </c>
      <c r="D4781" t="s">
        <v>46</v>
      </c>
      <c r="E4781">
        <v>2.2983612181383499</v>
      </c>
      <c r="F4781">
        <v>24.48</v>
      </c>
      <c r="G4781">
        <v>-8.4271833285629807</v>
      </c>
      <c r="H4781">
        <v>-0.73646508837380298</v>
      </c>
      <c r="I4781">
        <v>-7.7266729770734104</v>
      </c>
      <c r="J4781">
        <v>-1.29115323183063</v>
      </c>
      <c r="K4781">
        <v>24.457783332033099</v>
      </c>
      <c r="L4781">
        <v>23.528538586730601</v>
      </c>
      <c r="M4781">
        <v>100</v>
      </c>
      <c r="O4781">
        <v>0</v>
      </c>
      <c r="P4781">
        <v>21.428571428571399</v>
      </c>
    </row>
    <row r="4782" spans="1:17" hidden="1" x14ac:dyDescent="0.3">
      <c r="A4782" t="s">
        <v>9794</v>
      </c>
      <c r="B4782" t="s">
        <v>9795</v>
      </c>
      <c r="C4782" t="str">
        <f>IFERROR(VLOOKUP(Table1[[#This Row],[Ticker]],[1]!Table2[[Symbol]:[Industry]],2,FALSE),"-")</f>
        <v>-</v>
      </c>
      <c r="D4782" t="s">
        <v>262</v>
      </c>
      <c r="E4782">
        <v>2.2678451000000002</v>
      </c>
      <c r="F4782">
        <v>3.31</v>
      </c>
      <c r="G4782">
        <v>-25.108919314096401</v>
      </c>
      <c r="H4782">
        <v>-0.73646508837380298</v>
      </c>
      <c r="I4782">
        <v>-7.9541085460423</v>
      </c>
      <c r="J4782">
        <v>-1.29115323183063</v>
      </c>
      <c r="K4782">
        <v>3.2841993271487402</v>
      </c>
      <c r="L4782">
        <v>3.2133948910622201</v>
      </c>
      <c r="M4782">
        <v>50</v>
      </c>
      <c r="O4782">
        <v>0</v>
      </c>
      <c r="P4782">
        <v>4.7468354430379698</v>
      </c>
    </row>
    <row r="4783" spans="1:17" hidden="1" x14ac:dyDescent="0.3">
      <c r="A4783" t="s">
        <v>9796</v>
      </c>
      <c r="B4783" t="s">
        <v>9797</v>
      </c>
      <c r="C4783" t="str">
        <f>IFERROR(VLOOKUP(Table1[[#This Row],[Ticker]],[1]!Table2[[Symbol]:[Industry]],2,FALSE),"-")</f>
        <v>-</v>
      </c>
      <c r="E4783">
        <v>2.2430983119999999</v>
      </c>
      <c r="F4783">
        <v>3.76</v>
      </c>
      <c r="G4783">
        <v>282.53134201705899</v>
      </c>
      <c r="H4783">
        <v>-0.73646508837380298</v>
      </c>
      <c r="I4783">
        <v>58.208146920010599</v>
      </c>
      <c r="J4783">
        <v>-1.29115323183063</v>
      </c>
      <c r="K4783">
        <v>3.6110771177872101</v>
      </c>
      <c r="L4783">
        <v>2.54607312361094</v>
      </c>
      <c r="M4783">
        <v>99.999999987781294</v>
      </c>
      <c r="N4783">
        <v>0</v>
      </c>
      <c r="O4783">
        <v>0</v>
      </c>
      <c r="P4783">
        <v>362.07228915662603</v>
      </c>
    </row>
    <row r="4784" spans="1:17" hidden="1" x14ac:dyDescent="0.3">
      <c r="A4784" t="s">
        <v>9798</v>
      </c>
      <c r="B4784" t="s">
        <v>9799</v>
      </c>
      <c r="C4784" t="str">
        <f>IFERROR(VLOOKUP(Table1[[#This Row],[Ticker]],[1]!Table2[[Symbol]:[Industry]],2,FALSE),"-")</f>
        <v>-</v>
      </c>
      <c r="D4784" t="s">
        <v>743</v>
      </c>
      <c r="E4784">
        <v>2.2099980540000002</v>
      </c>
      <c r="F4784">
        <v>74.23</v>
      </c>
      <c r="G4784">
        <v>37.441968930041597</v>
      </c>
      <c r="H4784">
        <v>0.381615086155775</v>
      </c>
      <c r="I4784">
        <v>8.7884177130473802</v>
      </c>
      <c r="J4784">
        <v>8.9571306788625196E-2</v>
      </c>
      <c r="K4784">
        <v>71.973561232402801</v>
      </c>
      <c r="L4784">
        <v>63.779098914850202</v>
      </c>
      <c r="M4784">
        <v>42.618677459081702</v>
      </c>
      <c r="N4784">
        <v>0.87469809590499303</v>
      </c>
      <c r="O4784">
        <v>2.5191970901252598</v>
      </c>
      <c r="P4784">
        <v>69.746169677566897</v>
      </c>
    </row>
    <row r="4785" spans="1:17" hidden="1" x14ac:dyDescent="0.3">
      <c r="A4785" t="s">
        <v>9800</v>
      </c>
      <c r="B4785" t="s">
        <v>9801</v>
      </c>
      <c r="C4785" t="str">
        <f>IFERROR(VLOOKUP(Table1[[#This Row],[Ticker]],[1]!Table2[[Symbol]:[Industry]],2,FALSE),"-")</f>
        <v>-</v>
      </c>
      <c r="D4785" t="s">
        <v>528</v>
      </c>
      <c r="E4785">
        <v>2.1650564000000001</v>
      </c>
      <c r="F4785">
        <v>6.98</v>
      </c>
      <c r="G4785">
        <v>-29.855754757134399</v>
      </c>
      <c r="H4785">
        <v>-0.73646508837380298</v>
      </c>
      <c r="I4785">
        <v>-12.7009439890802</v>
      </c>
      <c r="J4785">
        <v>-1.29115323183063</v>
      </c>
      <c r="K4785">
        <v>6.9799982372046401</v>
      </c>
      <c r="L4785">
        <v>6.9564021987391103</v>
      </c>
      <c r="M4785">
        <v>99.999996303717197</v>
      </c>
      <c r="O4785">
        <v>0</v>
      </c>
      <c r="P4785">
        <v>0</v>
      </c>
    </row>
    <row r="4786" spans="1:17" hidden="1" x14ac:dyDescent="0.3">
      <c r="A4786" t="s">
        <v>9802</v>
      </c>
      <c r="B4786" t="s">
        <v>9803</v>
      </c>
      <c r="C4786" t="str">
        <f>IFERROR(VLOOKUP(Table1[[#This Row],[Ticker]],[1]!Table2[[Symbol]:[Industry]],2,FALSE),"-")</f>
        <v>-</v>
      </c>
      <c r="D4786" t="s">
        <v>359</v>
      </c>
      <c r="E4786">
        <v>2.1366407999999999</v>
      </c>
      <c r="F4786">
        <v>7.12</v>
      </c>
      <c r="G4786">
        <v>-11.189088090467701</v>
      </c>
      <c r="H4786">
        <v>-2.9282459102916101</v>
      </c>
      <c r="I4786">
        <v>-21.301714207308699</v>
      </c>
      <c r="J4786">
        <v>-7.3437848107779997</v>
      </c>
      <c r="K4786">
        <v>7.2420540682883896</v>
      </c>
      <c r="L4786">
        <v>7.2832678940672304</v>
      </c>
      <c r="M4786">
        <v>45.155131167978901</v>
      </c>
      <c r="N4786">
        <v>1.0848134991119001</v>
      </c>
      <c r="O4786">
        <v>31.320224719101098</v>
      </c>
      <c r="P4786">
        <v>35.361216730038002</v>
      </c>
      <c r="Q4786">
        <v>3.7171977536719997E-2</v>
      </c>
    </row>
    <row r="4787" spans="1:17" hidden="1" x14ac:dyDescent="0.3">
      <c r="A4787" t="s">
        <v>9804</v>
      </c>
      <c r="B4787" t="s">
        <v>9805</v>
      </c>
      <c r="C4787" t="str">
        <f>IFERROR(VLOOKUP(Table1[[#This Row],[Ticker]],[1]!Table2[[Symbol]:[Industry]],2,FALSE),"-")</f>
        <v>-</v>
      </c>
      <c r="D4787" t="s">
        <v>21</v>
      </c>
      <c r="E4787">
        <v>2.08</v>
      </c>
      <c r="F4787">
        <v>16.64</v>
      </c>
      <c r="G4787">
        <v>-24.871527627796802</v>
      </c>
      <c r="H4787">
        <v>-0.73646508837380298</v>
      </c>
      <c r="I4787">
        <v>-7.7167168597427303</v>
      </c>
      <c r="J4787">
        <v>-1.29115323183063</v>
      </c>
      <c r="K4787">
        <v>16.4290001787245</v>
      </c>
      <c r="L4787">
        <v>16.068222014517399</v>
      </c>
      <c r="M4787">
        <v>100</v>
      </c>
      <c r="N4787">
        <v>0</v>
      </c>
      <c r="O4787">
        <v>0</v>
      </c>
      <c r="P4787">
        <v>4.9842271293375404</v>
      </c>
    </row>
    <row r="4788" spans="1:17" hidden="1" x14ac:dyDescent="0.3">
      <c r="A4788" t="s">
        <v>9806</v>
      </c>
      <c r="B4788" t="s">
        <v>9807</v>
      </c>
      <c r="C4788" t="str">
        <f>IFERROR(VLOOKUP(Table1[[#This Row],[Ticker]],[1]!Table2[[Symbol]:[Industry]],2,FALSE),"-")</f>
        <v>-</v>
      </c>
      <c r="D4788" t="s">
        <v>412</v>
      </c>
      <c r="E4788">
        <v>2.0541</v>
      </c>
      <c r="F4788">
        <v>4.0999999999999996</v>
      </c>
      <c r="G4788">
        <v>-29.855754757134399</v>
      </c>
      <c r="H4788">
        <v>-0.73646508837380298</v>
      </c>
      <c r="I4788">
        <v>-12.7009439890802</v>
      </c>
      <c r="J4788">
        <v>-1.29115323183063</v>
      </c>
      <c r="K4788">
        <v>4.09999546375197</v>
      </c>
      <c r="L4788">
        <v>4.0907750804073402</v>
      </c>
      <c r="M4788">
        <v>99.806682354411805</v>
      </c>
      <c r="O4788">
        <v>0</v>
      </c>
      <c r="P4788">
        <v>0</v>
      </c>
    </row>
    <row r="4789" spans="1:17" hidden="1" x14ac:dyDescent="0.3">
      <c r="A4789" t="s">
        <v>9808</v>
      </c>
      <c r="B4789" t="s">
        <v>9809</v>
      </c>
      <c r="C4789" t="str">
        <f>IFERROR(VLOOKUP(Table1[[#This Row],[Ticker]],[1]!Table2[[Symbol]:[Industry]],2,FALSE),"-")</f>
        <v>-</v>
      </c>
      <c r="D4789" t="s">
        <v>300</v>
      </c>
      <c r="E4789">
        <v>1.976</v>
      </c>
      <c r="F4789">
        <v>61.75</v>
      </c>
      <c r="G4789">
        <v>-29.855754757134399</v>
      </c>
      <c r="H4789">
        <v>-0.73646508837380298</v>
      </c>
      <c r="I4789">
        <v>-12.7009439890802</v>
      </c>
      <c r="J4789">
        <v>-1.29115323183063</v>
      </c>
      <c r="K4789">
        <v>61.75</v>
      </c>
      <c r="L4789">
        <v>61.75</v>
      </c>
      <c r="M4789">
        <v>50</v>
      </c>
      <c r="O4789">
        <v>0</v>
      </c>
      <c r="P4789">
        <v>0</v>
      </c>
    </row>
    <row r="4790" spans="1:17" hidden="1" x14ac:dyDescent="0.3">
      <c r="A4790" t="s">
        <v>9810</v>
      </c>
      <c r="B4790" t="s">
        <v>9811</v>
      </c>
      <c r="C4790" t="str">
        <f>IFERROR(VLOOKUP(Table1[[#This Row],[Ticker]],[1]!Table2[[Symbol]:[Industry]],2,FALSE),"-")</f>
        <v>-</v>
      </c>
      <c r="D4790" t="s">
        <v>95</v>
      </c>
      <c r="E4790">
        <v>1.95423462</v>
      </c>
      <c r="F4790">
        <v>7.9</v>
      </c>
      <c r="K4790">
        <v>7.7408079907778697</v>
      </c>
      <c r="M4790">
        <v>57.238046106161903</v>
      </c>
      <c r="N4790">
        <v>1</v>
      </c>
    </row>
    <row r="4791" spans="1:17" hidden="1" x14ac:dyDescent="0.3">
      <c r="A4791" t="s">
        <v>9812</v>
      </c>
      <c r="B4791" t="s">
        <v>9813</v>
      </c>
      <c r="C4791" t="str">
        <f>IFERROR(VLOOKUP(Table1[[#This Row],[Ticker]],[1]!Table2[[Symbol]:[Industry]],2,FALSE),"-")</f>
        <v>-</v>
      </c>
      <c r="D4791" t="s">
        <v>971</v>
      </c>
      <c r="E4791">
        <v>1.9468433999999999</v>
      </c>
      <c r="F4791">
        <v>3.93</v>
      </c>
      <c r="G4791">
        <v>17.888606145121202</v>
      </c>
      <c r="H4791">
        <v>-0.73646508837380298</v>
      </c>
      <c r="I4791">
        <v>3.9162666934122998</v>
      </c>
      <c r="J4791">
        <v>-1.29115323183063</v>
      </c>
      <c r="K4791">
        <v>3.8541928378600501</v>
      </c>
      <c r="L4791">
        <v>3.4741442924408901</v>
      </c>
      <c r="M4791">
        <v>99.758189427494898</v>
      </c>
      <c r="N4791">
        <v>0</v>
      </c>
      <c r="O4791">
        <v>0</v>
      </c>
      <c r="P4791">
        <v>47.7443609022556</v>
      </c>
    </row>
    <row r="4792" spans="1:17" hidden="1" x14ac:dyDescent="0.3">
      <c r="A4792" t="s">
        <v>9814</v>
      </c>
      <c r="B4792" t="s">
        <v>9815</v>
      </c>
      <c r="C4792" t="str">
        <f>IFERROR(VLOOKUP(Table1[[#This Row],[Ticker]],[1]!Table2[[Symbol]:[Industry]],2,FALSE),"-")</f>
        <v>-</v>
      </c>
      <c r="D4792" t="s">
        <v>743</v>
      </c>
      <c r="E4792">
        <v>1.7649299939999901</v>
      </c>
      <c r="F4792">
        <v>4531.74</v>
      </c>
      <c r="K4792">
        <v>4523.2196314963803</v>
      </c>
      <c r="L4792">
        <v>4345.2923176734603</v>
      </c>
      <c r="M4792">
        <v>66.2688689774686</v>
      </c>
      <c r="N4792">
        <v>1</v>
      </c>
      <c r="Q4792">
        <v>7.1969087878504007E-2</v>
      </c>
    </row>
    <row r="4793" spans="1:17" hidden="1" x14ac:dyDescent="0.3">
      <c r="A4793" t="s">
        <v>9816</v>
      </c>
      <c r="B4793" t="s">
        <v>9817</v>
      </c>
      <c r="C4793" t="str">
        <f>IFERROR(VLOOKUP(Table1[[#This Row],[Ticker]],[1]!Table2[[Symbol]:[Industry]],2,FALSE),"-")</f>
        <v>-</v>
      </c>
      <c r="D4793" t="s">
        <v>632</v>
      </c>
      <c r="E4793">
        <v>1.6740138</v>
      </c>
      <c r="F4793">
        <v>4.87</v>
      </c>
      <c r="G4793">
        <v>47.881471520237803</v>
      </c>
      <c r="H4793">
        <v>9.44453038673932</v>
      </c>
      <c r="I4793">
        <v>65.0362822882919</v>
      </c>
      <c r="J4793">
        <v>3.6657433198935099</v>
      </c>
      <c r="K4793">
        <v>4.4560886646156197</v>
      </c>
      <c r="L4793">
        <v>3.70992284280547</v>
      </c>
      <c r="M4793">
        <v>100</v>
      </c>
      <c r="N4793">
        <v>6.6666666666666599</v>
      </c>
      <c r="O4793">
        <v>0</v>
      </c>
      <c r="P4793">
        <v>77.737226277372201</v>
      </c>
    </row>
    <row r="4794" spans="1:17" hidden="1" x14ac:dyDescent="0.3">
      <c r="A4794" t="s">
        <v>9818</v>
      </c>
      <c r="B4794" t="s">
        <v>9819</v>
      </c>
      <c r="C4794" t="str">
        <f>IFERROR(VLOOKUP(Table1[[#This Row],[Ticker]],[1]!Table2[[Symbol]:[Industry]],2,FALSE),"-")</f>
        <v>-</v>
      </c>
      <c r="D4794" t="s">
        <v>21</v>
      </c>
      <c r="E4794">
        <v>1.6015999999999999</v>
      </c>
      <c r="F4794">
        <v>0.44</v>
      </c>
      <c r="G4794">
        <v>-29.855754757134399</v>
      </c>
      <c r="H4794">
        <v>-0.73646508837380298</v>
      </c>
      <c r="I4794">
        <v>-12.7009439890802</v>
      </c>
      <c r="J4794">
        <v>-1.29115323183063</v>
      </c>
      <c r="K4794">
        <v>0.439999988762317</v>
      </c>
      <c r="L4794">
        <v>0.439381605859478</v>
      </c>
      <c r="M4794">
        <v>100</v>
      </c>
      <c r="O4794">
        <v>0</v>
      </c>
      <c r="P4794">
        <v>0</v>
      </c>
    </row>
    <row r="4795" spans="1:17" hidden="1" x14ac:dyDescent="0.3">
      <c r="A4795" t="s">
        <v>9820</v>
      </c>
      <c r="B4795" t="s">
        <v>9821</v>
      </c>
      <c r="C4795" t="str">
        <f>IFERROR(VLOOKUP(Table1[[#This Row],[Ticker]],[1]!Table2[[Symbol]:[Industry]],2,FALSE),"-")</f>
        <v>-</v>
      </c>
      <c r="D4795" t="s">
        <v>156</v>
      </c>
      <c r="E4795">
        <v>1.5802400699999899</v>
      </c>
      <c r="F4795">
        <v>2.27</v>
      </c>
      <c r="G4795">
        <v>-29.855754757134399</v>
      </c>
      <c r="H4795">
        <v>-0.73646508837380298</v>
      </c>
      <c r="I4795">
        <v>-12.7009439890802</v>
      </c>
      <c r="J4795">
        <v>-1.29115323183063</v>
      </c>
      <c r="M4795">
        <v>99.999999922976301</v>
      </c>
      <c r="O4795">
        <v>0</v>
      </c>
      <c r="P4795">
        <v>0</v>
      </c>
    </row>
    <row r="4796" spans="1:17" hidden="1" x14ac:dyDescent="0.3">
      <c r="A4796" t="s">
        <v>9822</v>
      </c>
      <c r="B4796" t="s">
        <v>9823</v>
      </c>
      <c r="C4796" t="str">
        <f>IFERROR(VLOOKUP(Table1[[#This Row],[Ticker]],[1]!Table2[[Symbol]:[Industry]],2,FALSE),"-")</f>
        <v>-</v>
      </c>
      <c r="E4796">
        <v>1.3999699999999999</v>
      </c>
      <c r="F4796">
        <v>11.57</v>
      </c>
      <c r="G4796">
        <v>-19.665278566658198</v>
      </c>
      <c r="H4796">
        <v>4.2159158640071404</v>
      </c>
      <c r="I4796">
        <v>-2.51046779860408</v>
      </c>
      <c r="J4796">
        <v>3.6612277205503099</v>
      </c>
      <c r="K4796">
        <v>10.5615532397593</v>
      </c>
      <c r="L4796">
        <v>10.515424244250299</v>
      </c>
      <c r="M4796">
        <v>100</v>
      </c>
      <c r="N4796">
        <v>7.375</v>
      </c>
      <c r="O4796">
        <v>0</v>
      </c>
      <c r="P4796">
        <v>10.190476190476099</v>
      </c>
    </row>
    <row r="4797" spans="1:17" hidden="1" x14ac:dyDescent="0.3">
      <c r="A4797" t="s">
        <v>9824</v>
      </c>
      <c r="B4797" t="s">
        <v>9825</v>
      </c>
      <c r="C4797" t="str">
        <f>IFERROR(VLOOKUP(Table1[[#This Row],[Ticker]],[1]!Table2[[Symbol]:[Industry]],2,FALSE),"-")</f>
        <v>-</v>
      </c>
      <c r="D4797" t="s">
        <v>139</v>
      </c>
      <c r="E4797">
        <v>1.3824000000000001</v>
      </c>
      <c r="F4797">
        <v>11.52</v>
      </c>
      <c r="G4797">
        <v>-29.855754757134399</v>
      </c>
      <c r="H4797">
        <v>-0.73646508837380298</v>
      </c>
      <c r="I4797">
        <v>-12.7009439890802</v>
      </c>
      <c r="J4797">
        <v>-1.29115323183063</v>
      </c>
      <c r="K4797">
        <v>11.5199999999999</v>
      </c>
      <c r="L4797">
        <v>11.52</v>
      </c>
      <c r="M4797">
        <v>50</v>
      </c>
      <c r="O4797">
        <v>0</v>
      </c>
      <c r="P4797">
        <v>0</v>
      </c>
    </row>
    <row r="4798" spans="1:17" hidden="1" x14ac:dyDescent="0.3">
      <c r="A4798" t="s">
        <v>9826</v>
      </c>
      <c r="B4798" t="s">
        <v>9827</v>
      </c>
      <c r="C4798" t="str">
        <f>IFERROR(VLOOKUP(Table1[[#This Row],[Ticker]],[1]!Table2[[Symbol]:[Industry]],2,FALSE),"-")</f>
        <v>-</v>
      </c>
      <c r="D4798" t="s">
        <v>113</v>
      </c>
      <c r="E4798">
        <v>1.37832452449136</v>
      </c>
      <c r="F4798">
        <v>13.12</v>
      </c>
      <c r="G4798">
        <v>-29.855754757134399</v>
      </c>
      <c r="H4798">
        <v>-0.73646508837380298</v>
      </c>
      <c r="I4798">
        <v>-12.7009439890802</v>
      </c>
      <c r="J4798">
        <v>-1.29115323183063</v>
      </c>
      <c r="K4798">
        <v>13.12</v>
      </c>
      <c r="L4798">
        <v>13.1199999999999</v>
      </c>
      <c r="M4798">
        <v>50</v>
      </c>
      <c r="O4798">
        <v>0</v>
      </c>
      <c r="P4798">
        <v>0</v>
      </c>
    </row>
    <row r="4799" spans="1:17" hidden="1" x14ac:dyDescent="0.3">
      <c r="A4799" t="s">
        <v>9828</v>
      </c>
      <c r="B4799" t="s">
        <v>9829</v>
      </c>
      <c r="C4799" t="str">
        <f>IFERROR(VLOOKUP(Table1[[#This Row],[Ticker]],[1]!Table2[[Symbol]:[Industry]],2,FALSE),"-")</f>
        <v>-</v>
      </c>
      <c r="D4799" t="s">
        <v>577</v>
      </c>
      <c r="E4799">
        <v>1.3188</v>
      </c>
      <c r="F4799">
        <v>18.84</v>
      </c>
      <c r="G4799">
        <v>-29.855754757134399</v>
      </c>
      <c r="H4799">
        <v>-0.73646508837380298</v>
      </c>
      <c r="I4799">
        <v>-12.7009439890802</v>
      </c>
      <c r="J4799">
        <v>-1.29115323183063</v>
      </c>
      <c r="K4799">
        <v>18.8399871209037</v>
      </c>
      <c r="L4799">
        <v>18.7577039858962</v>
      </c>
      <c r="M4799">
        <v>100</v>
      </c>
      <c r="O4799">
        <v>0</v>
      </c>
      <c r="P4799">
        <v>0</v>
      </c>
    </row>
    <row r="4800" spans="1:17" hidden="1" x14ac:dyDescent="0.3">
      <c r="A4800" t="s">
        <v>9830</v>
      </c>
      <c r="B4800" t="s">
        <v>9831</v>
      </c>
      <c r="C4800" t="str">
        <f>IFERROR(VLOOKUP(Table1[[#This Row],[Ticker]],[1]!Table2[[Symbol]:[Industry]],2,FALSE),"-")</f>
        <v>-</v>
      </c>
      <c r="D4800" t="s">
        <v>1190</v>
      </c>
      <c r="E4800">
        <v>1.2757499999999999</v>
      </c>
      <c r="F4800">
        <v>85.05</v>
      </c>
      <c r="G4800">
        <v>-37.810300211679802</v>
      </c>
      <c r="H4800">
        <v>-0.73646508837380298</v>
      </c>
      <c r="I4800">
        <v>-17.673011028186401</v>
      </c>
      <c r="J4800">
        <v>-1.29115323183063</v>
      </c>
      <c r="K4800">
        <v>85.162853466791304</v>
      </c>
      <c r="L4800">
        <v>89.206058018758398</v>
      </c>
      <c r="M4800">
        <v>3.8134211653962402</v>
      </c>
      <c r="O4800">
        <v>16.402116402116299</v>
      </c>
      <c r="P4800">
        <v>0</v>
      </c>
    </row>
    <row r="4801" spans="1:16" hidden="1" x14ac:dyDescent="0.3">
      <c r="A4801" t="s">
        <v>9832</v>
      </c>
      <c r="B4801" t="s">
        <v>9833</v>
      </c>
      <c r="C4801" t="str">
        <f>IFERROR(VLOOKUP(Table1[[#This Row],[Ticker]],[1]!Table2[[Symbol]:[Industry]],2,FALSE),"-")</f>
        <v>-</v>
      </c>
      <c r="D4801" t="s">
        <v>72</v>
      </c>
      <c r="E4801">
        <v>1.2510239999999999</v>
      </c>
      <c r="F4801">
        <v>10.050000000000001</v>
      </c>
      <c r="G4801">
        <v>-29.855754757134399</v>
      </c>
      <c r="H4801">
        <v>-0.73646508837380298</v>
      </c>
      <c r="I4801">
        <v>-12.7009439890802</v>
      </c>
      <c r="J4801">
        <v>-1.29115323183063</v>
      </c>
      <c r="K4801">
        <v>10.050000000000001</v>
      </c>
      <c r="L4801">
        <v>10.049999999999899</v>
      </c>
      <c r="M4801">
        <v>50</v>
      </c>
      <c r="O4801">
        <v>0</v>
      </c>
      <c r="P4801">
        <v>0</v>
      </c>
    </row>
    <row r="4802" spans="1:16" hidden="1" x14ac:dyDescent="0.3">
      <c r="A4802" t="s">
        <v>9834</v>
      </c>
      <c r="B4802" t="s">
        <v>9835</v>
      </c>
      <c r="C4802" t="str">
        <f>IFERROR(VLOOKUP(Table1[[#This Row],[Ticker]],[1]!Table2[[Symbol]:[Industry]],2,FALSE),"-")</f>
        <v>-</v>
      </c>
      <c r="D4802" t="s">
        <v>72</v>
      </c>
      <c r="E4802">
        <v>1.1528</v>
      </c>
      <c r="F4802">
        <v>10.48</v>
      </c>
      <c r="G4802">
        <v>-29.855754757134399</v>
      </c>
      <c r="H4802">
        <v>-0.73646508837380298</v>
      </c>
      <c r="I4802">
        <v>-12.7009439890802</v>
      </c>
      <c r="J4802">
        <v>-1.29115323183063</v>
      </c>
      <c r="M4802">
        <v>50</v>
      </c>
      <c r="N4802">
        <v>1</v>
      </c>
      <c r="O4802">
        <v>0</v>
      </c>
    </row>
    <row r="4803" spans="1:16" hidden="1" x14ac:dyDescent="0.3">
      <c r="A4803" t="s">
        <v>9836</v>
      </c>
      <c r="B4803" t="s">
        <v>9837</v>
      </c>
      <c r="C4803" t="str">
        <f>IFERROR(VLOOKUP(Table1[[#This Row],[Ticker]],[1]!Table2[[Symbol]:[Industry]],2,FALSE),"-")</f>
        <v>-</v>
      </c>
      <c r="D4803" t="s">
        <v>72</v>
      </c>
      <c r="E4803">
        <v>1.143</v>
      </c>
      <c r="F4803">
        <v>3.81</v>
      </c>
      <c r="G4803">
        <v>-29.855754757134399</v>
      </c>
      <c r="H4803">
        <v>-0.73646508837380298</v>
      </c>
      <c r="I4803">
        <v>-12.7009439890802</v>
      </c>
      <c r="J4803">
        <v>-1.29115323183063</v>
      </c>
      <c r="K4803">
        <v>3.8099999834134701</v>
      </c>
      <c r="L4803">
        <v>3.8093032705622201</v>
      </c>
      <c r="M4803">
        <v>100</v>
      </c>
      <c r="O4803">
        <v>0</v>
      </c>
      <c r="P4803">
        <v>0</v>
      </c>
    </row>
    <row r="4804" spans="1:16" hidden="1" x14ac:dyDescent="0.3">
      <c r="A4804" t="s">
        <v>9838</v>
      </c>
      <c r="B4804" t="s">
        <v>9839</v>
      </c>
      <c r="C4804" t="str">
        <f>IFERROR(VLOOKUP(Table1[[#This Row],[Ticker]],[1]!Table2[[Symbol]:[Industry]],2,FALSE),"-")</f>
        <v>-</v>
      </c>
      <c r="E4804">
        <v>1.129</v>
      </c>
      <c r="F4804">
        <v>11.29</v>
      </c>
      <c r="G4804">
        <v>40.174365724793297</v>
      </c>
      <c r="H4804">
        <v>-0.73646508837380298</v>
      </c>
      <c r="I4804">
        <v>20.908523466540998</v>
      </c>
      <c r="J4804">
        <v>-1.29115323183063</v>
      </c>
      <c r="K4804">
        <v>11.0359930912326</v>
      </c>
      <c r="L4804">
        <v>8.9512152099265698</v>
      </c>
      <c r="M4804">
        <v>100</v>
      </c>
      <c r="N4804">
        <v>0</v>
      </c>
      <c r="O4804">
        <v>0</v>
      </c>
      <c r="P4804">
        <v>70.030120481927696</v>
      </c>
    </row>
    <row r="4805" spans="1:16" hidden="1" x14ac:dyDescent="0.3">
      <c r="A4805" t="s">
        <v>9840</v>
      </c>
      <c r="B4805" t="s">
        <v>9841</v>
      </c>
      <c r="C4805" t="str">
        <f>IFERROR(VLOOKUP(Table1[[#This Row],[Ticker]],[1]!Table2[[Symbol]:[Industry]],2,FALSE),"-")</f>
        <v>-</v>
      </c>
      <c r="D4805" t="s">
        <v>632</v>
      </c>
      <c r="E4805">
        <v>1.0733211024003799</v>
      </c>
      <c r="F4805">
        <v>1.95</v>
      </c>
      <c r="K4805">
        <v>2.2159995707425302</v>
      </c>
      <c r="M4805" s="1">
        <v>2.4459774300000002E-7</v>
      </c>
      <c r="N4805">
        <v>1</v>
      </c>
    </row>
    <row r="4806" spans="1:16" hidden="1" x14ac:dyDescent="0.3">
      <c r="A4806" t="s">
        <v>9842</v>
      </c>
      <c r="B4806" t="s">
        <v>9843</v>
      </c>
      <c r="C4806" t="str">
        <f>IFERROR(VLOOKUP(Table1[[#This Row],[Ticker]],[1]!Table2[[Symbol]:[Industry]],2,FALSE),"-")</f>
        <v>-</v>
      </c>
      <c r="D4806" t="s">
        <v>46</v>
      </c>
      <c r="E4806">
        <v>0.93283125</v>
      </c>
      <c r="F4806">
        <v>57.85</v>
      </c>
      <c r="G4806">
        <v>-29.855754757134399</v>
      </c>
      <c r="H4806">
        <v>-0.73646508837380298</v>
      </c>
      <c r="I4806">
        <v>-12.7009439890802</v>
      </c>
      <c r="J4806">
        <v>-1.29115323183063</v>
      </c>
      <c r="K4806">
        <v>57.849965339278199</v>
      </c>
      <c r="L4806">
        <v>57.629208031558598</v>
      </c>
      <c r="M4806">
        <v>100</v>
      </c>
      <c r="O4806">
        <v>0</v>
      </c>
      <c r="P4806">
        <v>0</v>
      </c>
    </row>
    <row r="4807" spans="1:16" hidden="1" x14ac:dyDescent="0.3">
      <c r="A4807" t="s">
        <v>9844</v>
      </c>
      <c r="B4807" t="s">
        <v>9845</v>
      </c>
      <c r="C4807" t="str">
        <f>IFERROR(VLOOKUP(Table1[[#This Row],[Ticker]],[1]!Table2[[Symbol]:[Industry]],2,FALSE),"-")</f>
        <v>-</v>
      </c>
      <c r="D4807" t="s">
        <v>172</v>
      </c>
      <c r="E4807">
        <v>0.92903103284561495</v>
      </c>
      <c r="F4807">
        <v>9.5</v>
      </c>
      <c r="G4807">
        <v>-29.855754757134399</v>
      </c>
      <c r="H4807">
        <v>-0.73646508837380298</v>
      </c>
      <c r="I4807">
        <v>-12.7009439890802</v>
      </c>
      <c r="J4807">
        <v>-1.29115323183063</v>
      </c>
      <c r="K4807">
        <v>9.5</v>
      </c>
      <c r="L4807">
        <v>9.5</v>
      </c>
      <c r="M4807">
        <v>50</v>
      </c>
      <c r="O4807">
        <v>0</v>
      </c>
      <c r="P4807">
        <v>0</v>
      </c>
    </row>
    <row r="4808" spans="1:16" hidden="1" x14ac:dyDescent="0.3">
      <c r="A4808" t="s">
        <v>9846</v>
      </c>
      <c r="B4808" t="s">
        <v>9847</v>
      </c>
      <c r="C4808" t="str">
        <f>IFERROR(VLOOKUP(Table1[[#This Row],[Ticker]],[1]!Table2[[Symbol]:[Industry]],2,FALSE),"-")</f>
        <v>-</v>
      </c>
      <c r="D4808" t="s">
        <v>528</v>
      </c>
      <c r="E4808">
        <v>0.86460657346542202</v>
      </c>
      <c r="F4808">
        <v>11.02</v>
      </c>
      <c r="G4808">
        <v>-29.855754757134399</v>
      </c>
      <c r="H4808">
        <v>-0.73646508837380298</v>
      </c>
      <c r="I4808">
        <v>-12.7009439890802</v>
      </c>
      <c r="J4808">
        <v>-1.29115323183063</v>
      </c>
      <c r="K4808">
        <v>11.019999973393199</v>
      </c>
      <c r="L4808">
        <v>11.018947462679099</v>
      </c>
      <c r="M4808">
        <v>100</v>
      </c>
      <c r="O4808">
        <v>0</v>
      </c>
      <c r="P4808">
        <v>0</v>
      </c>
    </row>
    <row r="4809" spans="1:16" hidden="1" x14ac:dyDescent="0.3">
      <c r="A4809" t="s">
        <v>9848</v>
      </c>
      <c r="B4809" t="s">
        <v>9849</v>
      </c>
      <c r="C4809" t="str">
        <f>IFERROR(VLOOKUP(Table1[[#This Row],[Ticker]],[1]!Table2[[Symbol]:[Industry]],2,FALSE),"-")</f>
        <v>-</v>
      </c>
      <c r="D4809" t="s">
        <v>577</v>
      </c>
      <c r="E4809">
        <v>0.73349999999999704</v>
      </c>
      <c r="F4809">
        <v>4.8899999999999997</v>
      </c>
      <c r="G4809">
        <v>-29.855754757134399</v>
      </c>
      <c r="H4809">
        <v>-0.73646508837380298</v>
      </c>
      <c r="I4809">
        <v>-12.7009439890802</v>
      </c>
      <c r="J4809">
        <v>-1.29115323183063</v>
      </c>
      <c r="K4809">
        <v>4.8899999999999899</v>
      </c>
      <c r="L4809">
        <v>4.8899999999999801</v>
      </c>
      <c r="M4809">
        <v>50</v>
      </c>
      <c r="O4809">
        <v>0</v>
      </c>
      <c r="P4809">
        <v>0</v>
      </c>
    </row>
    <row r="4810" spans="1:16" hidden="1" x14ac:dyDescent="0.3">
      <c r="A4810" t="s">
        <v>9850</v>
      </c>
      <c r="B4810" t="s">
        <v>9851</v>
      </c>
      <c r="C4810" t="str">
        <f>IFERROR(VLOOKUP(Table1[[#This Row],[Ticker]],[1]!Table2[[Symbol]:[Industry]],2,FALSE),"-")</f>
        <v>-</v>
      </c>
      <c r="D4810" t="s">
        <v>193</v>
      </c>
      <c r="E4810">
        <v>0.72540000000000004</v>
      </c>
      <c r="F4810">
        <v>8.06</v>
      </c>
      <c r="G4810">
        <v>51.267840748483501</v>
      </c>
      <c r="H4810">
        <v>-0.73646508837380298</v>
      </c>
      <c r="I4810">
        <v>23.218111660160801</v>
      </c>
      <c r="J4810">
        <v>-1.29115323183063</v>
      </c>
      <c r="K4810">
        <v>7.7229090465145998</v>
      </c>
      <c r="L4810">
        <v>6.2596513250041497</v>
      </c>
      <c r="M4810">
        <v>100</v>
      </c>
      <c r="N4810">
        <v>0</v>
      </c>
      <c r="O4810">
        <v>0</v>
      </c>
      <c r="P4810">
        <v>81.123595505617899</v>
      </c>
    </row>
    <row r="4811" spans="1:16" hidden="1" x14ac:dyDescent="0.3">
      <c r="A4811" t="s">
        <v>9852</v>
      </c>
      <c r="B4811" t="s">
        <v>9853</v>
      </c>
      <c r="C4811" t="str">
        <f>IFERROR(VLOOKUP(Table1[[#This Row],[Ticker]],[1]!Table2[[Symbol]:[Industry]],2,FALSE),"-")</f>
        <v>-</v>
      </c>
      <c r="E4811">
        <v>0.66086999999999996</v>
      </c>
      <c r="F4811">
        <v>10.5</v>
      </c>
      <c r="G4811">
        <v>-29.855754757134399</v>
      </c>
      <c r="H4811">
        <v>-0.73646508837380298</v>
      </c>
      <c r="I4811">
        <v>-12.7009439890802</v>
      </c>
      <c r="J4811">
        <v>-1.29115323183063</v>
      </c>
      <c r="K4811">
        <v>10.257887001149999</v>
      </c>
      <c r="M4811">
        <v>50</v>
      </c>
      <c r="O4811">
        <v>0</v>
      </c>
    </row>
    <row r="4812" spans="1:16" hidden="1" x14ac:dyDescent="0.3">
      <c r="A4812" t="s">
        <v>9854</v>
      </c>
      <c r="B4812" t="s">
        <v>9855</v>
      </c>
      <c r="C4812" t="str">
        <f>IFERROR(VLOOKUP(Table1[[#This Row],[Ticker]],[1]!Table2[[Symbol]:[Industry]],2,FALSE),"-")</f>
        <v>-</v>
      </c>
      <c r="D4812" t="s">
        <v>743</v>
      </c>
      <c r="E4812">
        <v>0.62861604399999904</v>
      </c>
      <c r="F4812">
        <v>37.42</v>
      </c>
      <c r="G4812">
        <v>36.974383450623002</v>
      </c>
      <c r="H4812">
        <v>0.28862258359814802</v>
      </c>
      <c r="I4812">
        <v>9.3871473649164692</v>
      </c>
      <c r="J4812">
        <v>0.475151115995464</v>
      </c>
      <c r="K4812">
        <v>36.201330786276898</v>
      </c>
      <c r="L4812">
        <v>32.157490272095302</v>
      </c>
      <c r="M4812">
        <v>21.949362773198501</v>
      </c>
      <c r="N4812">
        <v>1.1350034224465899</v>
      </c>
      <c r="O4812">
        <v>4.1956173169428004</v>
      </c>
      <c r="P4812">
        <v>69.628286491387101</v>
      </c>
    </row>
    <row r="4813" spans="1:16" hidden="1" x14ac:dyDescent="0.3">
      <c r="A4813" t="s">
        <v>9856</v>
      </c>
      <c r="B4813" t="s">
        <v>9857</v>
      </c>
      <c r="C4813" t="str">
        <f>IFERROR(VLOOKUP(Table1[[#This Row],[Ticker]],[1]!Table2[[Symbol]:[Industry]],2,FALSE),"-")</f>
        <v>-</v>
      </c>
      <c r="D4813" t="s">
        <v>528</v>
      </c>
      <c r="E4813">
        <v>0.53694771600428903</v>
      </c>
      <c r="F4813">
        <v>5.64</v>
      </c>
      <c r="G4813">
        <v>17.019245242865502</v>
      </c>
      <c r="H4813">
        <v>14.600958224509601</v>
      </c>
      <c r="I4813">
        <v>34.174056010919699</v>
      </c>
      <c r="J4813">
        <v>-1.29115323183063</v>
      </c>
      <c r="K4813">
        <v>4.6877583658466397</v>
      </c>
      <c r="L4813">
        <v>4.0941425771563802</v>
      </c>
      <c r="M4813">
        <v>100</v>
      </c>
      <c r="N4813">
        <v>1.0699001426533499E-2</v>
      </c>
      <c r="O4813">
        <v>0</v>
      </c>
      <c r="P4813">
        <v>46.875</v>
      </c>
    </row>
    <row r="4814" spans="1:16" hidden="1" x14ac:dyDescent="0.3">
      <c r="A4814" t="s">
        <v>9858</v>
      </c>
      <c r="B4814" t="s">
        <v>9859</v>
      </c>
      <c r="C4814" t="str">
        <f>IFERROR(VLOOKUP(Table1[[#This Row],[Ticker]],[1]!Table2[[Symbol]:[Industry]],2,FALSE),"-")</f>
        <v>-</v>
      </c>
      <c r="D4814" t="s">
        <v>124</v>
      </c>
      <c r="E4814">
        <v>0.49906499999999998</v>
      </c>
      <c r="F4814">
        <v>20.37</v>
      </c>
      <c r="G4814">
        <v>-19.628482029861601</v>
      </c>
      <c r="H4814">
        <v>-0.73646508837380298</v>
      </c>
      <c r="I4814">
        <v>-7.70094398908026</v>
      </c>
      <c r="J4814">
        <v>-1.29115323183063</v>
      </c>
      <c r="K4814">
        <v>20.1203854873635</v>
      </c>
      <c r="L4814">
        <v>19.455133019647</v>
      </c>
      <c r="M4814">
        <v>100</v>
      </c>
      <c r="N4814">
        <v>0</v>
      </c>
      <c r="O4814">
        <v>0</v>
      </c>
      <c r="P4814">
        <v>10.2272727272727</v>
      </c>
    </row>
    <row r="4815" spans="1:16" hidden="1" x14ac:dyDescent="0.3">
      <c r="A4815" t="s">
        <v>9860</v>
      </c>
      <c r="B4815" t="s">
        <v>9861</v>
      </c>
      <c r="C4815" t="str">
        <f>IFERROR(VLOOKUP(Table1[[#This Row],[Ticker]],[1]!Table2[[Symbol]:[Industry]],2,FALSE),"-")</f>
        <v>-</v>
      </c>
      <c r="D4815" t="s">
        <v>139</v>
      </c>
      <c r="E4815">
        <v>0.49402200000000002</v>
      </c>
      <c r="F4815">
        <v>4.1100000000000003</v>
      </c>
      <c r="G4815">
        <v>-29.855754757134399</v>
      </c>
      <c r="H4815">
        <v>-0.73646508837380298</v>
      </c>
      <c r="I4815">
        <v>-12.7009439890802</v>
      </c>
      <c r="J4815">
        <v>-1.29115323183063</v>
      </c>
      <c r="K4815">
        <v>4.10999998174049</v>
      </c>
      <c r="L4815">
        <v>4.1092556683480401</v>
      </c>
      <c r="M4815">
        <v>100</v>
      </c>
      <c r="O4815">
        <v>0</v>
      </c>
      <c r="P4815">
        <v>0</v>
      </c>
    </row>
    <row r="4816" spans="1:16" hidden="1" x14ac:dyDescent="0.3">
      <c r="A4816" t="s">
        <v>9862</v>
      </c>
      <c r="B4816" t="s">
        <v>9863</v>
      </c>
      <c r="C4816" t="str">
        <f>IFERROR(VLOOKUP(Table1[[#This Row],[Ticker]],[1]!Table2[[Symbol]:[Industry]],2,FALSE),"-")</f>
        <v>-</v>
      </c>
      <c r="E4816">
        <v>0.38200000000000001</v>
      </c>
      <c r="F4816">
        <v>9.5500000000000007</v>
      </c>
      <c r="G4816">
        <v>-29.855754757134399</v>
      </c>
      <c r="H4816">
        <v>-0.73646508837380298</v>
      </c>
      <c r="I4816">
        <v>-12.7009439890802</v>
      </c>
      <c r="J4816">
        <v>-1.29115323183063</v>
      </c>
      <c r="K4816">
        <v>9.5499994247687408</v>
      </c>
      <c r="L4816">
        <v>9.5302370015243003</v>
      </c>
      <c r="M4816">
        <v>100</v>
      </c>
      <c r="O4816">
        <v>0</v>
      </c>
      <c r="P4816">
        <v>0</v>
      </c>
    </row>
    <row r="4817" spans="1:16" hidden="1" x14ac:dyDescent="0.3">
      <c r="A4817" t="s">
        <v>9864</v>
      </c>
      <c r="B4817" t="s">
        <v>9865</v>
      </c>
      <c r="C4817" t="str">
        <f>IFERROR(VLOOKUP(Table1[[#This Row],[Ticker]],[1]!Table2[[Symbol]:[Industry]],2,FALSE),"-")</f>
        <v>-</v>
      </c>
      <c r="D4817" t="s">
        <v>412</v>
      </c>
      <c r="E4817">
        <v>0.35678500000000002</v>
      </c>
      <c r="F4817">
        <v>7.15</v>
      </c>
      <c r="G4817">
        <v>-29.855754757134399</v>
      </c>
      <c r="H4817">
        <v>-0.73646508837380298</v>
      </c>
      <c r="I4817">
        <v>-12.7009439890802</v>
      </c>
      <c r="J4817">
        <v>-1.29115323183063</v>
      </c>
      <c r="K4817">
        <v>7.1499999661369102</v>
      </c>
      <c r="L4817">
        <v>7.1486604070461102</v>
      </c>
      <c r="M4817">
        <v>100</v>
      </c>
      <c r="O4817">
        <v>0</v>
      </c>
      <c r="P4817">
        <v>0</v>
      </c>
    </row>
    <row r="4818" spans="1:16" hidden="1" x14ac:dyDescent="0.3">
      <c r="A4818" t="s">
        <v>9866</v>
      </c>
      <c r="B4818" t="s">
        <v>9867</v>
      </c>
      <c r="C4818" t="str">
        <f>IFERROR(VLOOKUP(Table1[[#This Row],[Ticker]],[1]!Table2[[Symbol]:[Industry]],2,FALSE),"-")</f>
        <v>-</v>
      </c>
      <c r="D4818" t="s">
        <v>124</v>
      </c>
      <c r="E4818">
        <v>0.34499999999999997</v>
      </c>
      <c r="F4818">
        <v>3.45</v>
      </c>
      <c r="G4818">
        <v>-19.983143292166201</v>
      </c>
      <c r="H4818">
        <v>-0.73646508837380298</v>
      </c>
      <c r="I4818">
        <v>-12.7009439890802</v>
      </c>
      <c r="J4818">
        <v>-1.29115323183063</v>
      </c>
      <c r="K4818">
        <v>3.4499171312566901</v>
      </c>
      <c r="L4818">
        <v>3.4145812299329599</v>
      </c>
      <c r="M4818">
        <v>100</v>
      </c>
      <c r="O4818">
        <v>0</v>
      </c>
      <c r="P4818">
        <v>9.8726114649681591</v>
      </c>
    </row>
    <row r="4819" spans="1:16" hidden="1" x14ac:dyDescent="0.3">
      <c r="A4819" t="s">
        <v>9868</v>
      </c>
      <c r="B4819" t="s">
        <v>9869</v>
      </c>
      <c r="C4819" t="str">
        <f>IFERROR(VLOOKUP(Table1[[#This Row],[Ticker]],[1]!Table2[[Symbol]:[Industry]],2,FALSE),"-")</f>
        <v>-</v>
      </c>
      <c r="D4819" t="s">
        <v>632</v>
      </c>
      <c r="E4819">
        <v>0.33499999999999802</v>
      </c>
      <c r="F4819">
        <v>1</v>
      </c>
      <c r="G4819">
        <v>-14.8449732899431</v>
      </c>
      <c r="H4819">
        <v>-4.2627840798750798</v>
      </c>
      <c r="I4819">
        <v>-17.738252227332602</v>
      </c>
      <c r="J4819">
        <v>-0.68487498968562099</v>
      </c>
      <c r="M4819">
        <v>50</v>
      </c>
      <c r="N4819">
        <v>1</v>
      </c>
    </row>
    <row r="4820" spans="1:16" hidden="1" x14ac:dyDescent="0.3">
      <c r="A4820" t="s">
        <v>9870</v>
      </c>
      <c r="B4820" t="s">
        <v>9871</v>
      </c>
      <c r="C4820" t="str">
        <f>IFERROR(VLOOKUP(Table1[[#This Row],[Ticker]],[1]!Table2[[Symbol]:[Industry]],2,FALSE),"-")</f>
        <v>-</v>
      </c>
      <c r="D4820" t="s">
        <v>412</v>
      </c>
      <c r="E4820">
        <v>0.28151999999999999</v>
      </c>
      <c r="F4820">
        <v>11.73</v>
      </c>
      <c r="G4820">
        <v>101.049757053889</v>
      </c>
      <c r="H4820">
        <v>-0.73646508837380298</v>
      </c>
      <c r="I4820">
        <v>-12.7009439890802</v>
      </c>
      <c r="J4820">
        <v>-1.29115323183063</v>
      </c>
      <c r="K4820">
        <v>11.722623599113</v>
      </c>
      <c r="L4820">
        <v>10.572941165761801</v>
      </c>
      <c r="M4820">
        <v>99.999262565895194</v>
      </c>
      <c r="O4820">
        <v>0</v>
      </c>
      <c r="P4820">
        <v>263.15789473684202</v>
      </c>
    </row>
    <row r="4821" spans="1:16" hidden="1" x14ac:dyDescent="0.3">
      <c r="A4821" t="s">
        <v>9872</v>
      </c>
      <c r="B4821" t="s">
        <v>9873</v>
      </c>
      <c r="C4821" t="str">
        <f>IFERROR(VLOOKUP(Table1[[#This Row],[Ticker]],[1]!Table2[[Symbol]:[Industry]],2,FALSE),"-")</f>
        <v>-</v>
      </c>
      <c r="D4821" t="s">
        <v>368</v>
      </c>
      <c r="E4821">
        <v>0.22970760000000001</v>
      </c>
      <c r="F4821">
        <v>2.14</v>
      </c>
      <c r="G4821">
        <v>-24.953793972820598</v>
      </c>
      <c r="H4821">
        <v>-0.73646508837380298</v>
      </c>
      <c r="I4821">
        <v>-7.7989832047665404</v>
      </c>
      <c r="J4821">
        <v>-1.29115323183063</v>
      </c>
      <c r="K4821">
        <v>2.1213667760231298</v>
      </c>
      <c r="L4821">
        <v>2.0742327934328801</v>
      </c>
      <c r="M4821">
        <v>100</v>
      </c>
      <c r="N4821">
        <v>0</v>
      </c>
      <c r="O4821">
        <v>0</v>
      </c>
      <c r="P4821">
        <v>4.9019607843137303</v>
      </c>
    </row>
    <row r="4822" spans="1:16" hidden="1" x14ac:dyDescent="0.3">
      <c r="A4822" t="s">
        <v>9874</v>
      </c>
      <c r="B4822" t="s">
        <v>9875</v>
      </c>
      <c r="C4822" t="str">
        <f>IFERROR(VLOOKUP(Table1[[#This Row],[Ticker]],[1]!Table2[[Symbol]:[Industry]],2,FALSE),"-")</f>
        <v>-</v>
      </c>
      <c r="D4822" t="s">
        <v>72</v>
      </c>
      <c r="E4822">
        <v>0.205176</v>
      </c>
      <c r="F4822">
        <v>1.03</v>
      </c>
      <c r="G4822">
        <v>-29.855754757134399</v>
      </c>
      <c r="H4822">
        <v>-0.73646508837380298</v>
      </c>
      <c r="I4822">
        <v>-12.7009439890802</v>
      </c>
      <c r="J4822">
        <v>-1.29115323183063</v>
      </c>
      <c r="K4822">
        <v>1.02999999792674</v>
      </c>
      <c r="L4822">
        <v>1.02991798410487</v>
      </c>
      <c r="M4822">
        <v>100</v>
      </c>
      <c r="O4822">
        <v>0</v>
      </c>
      <c r="P4822">
        <v>0</v>
      </c>
    </row>
    <row r="4823" spans="1:16" hidden="1" x14ac:dyDescent="0.3">
      <c r="A4823" t="s">
        <v>9876</v>
      </c>
      <c r="B4823" t="s">
        <v>9877</v>
      </c>
      <c r="C4823" t="str">
        <f>IFERROR(VLOOKUP(Table1[[#This Row],[Ticker]],[1]!Table2[[Symbol]:[Industry]],2,FALSE),"-")</f>
        <v>-</v>
      </c>
      <c r="D4823" t="s">
        <v>971</v>
      </c>
      <c r="E4823">
        <v>0.20382</v>
      </c>
      <c r="F4823">
        <v>2.58</v>
      </c>
      <c r="G4823">
        <v>-29.855754757134399</v>
      </c>
      <c r="H4823">
        <v>-0.73646508837380298</v>
      </c>
      <c r="I4823">
        <v>-12.7009439890802</v>
      </c>
      <c r="J4823">
        <v>-1.29115323183063</v>
      </c>
      <c r="K4823">
        <v>2.5799999999999899</v>
      </c>
      <c r="L4823">
        <v>2.5799999999999899</v>
      </c>
      <c r="M4823">
        <v>50</v>
      </c>
      <c r="O4823">
        <v>0</v>
      </c>
      <c r="P4823">
        <v>0</v>
      </c>
    </row>
    <row r="4824" spans="1:16" hidden="1" x14ac:dyDescent="0.3">
      <c r="A4824" t="s">
        <v>9878</v>
      </c>
      <c r="B4824" t="s">
        <v>9879</v>
      </c>
      <c r="C4824" t="str">
        <f>IFERROR(VLOOKUP(Table1[[#This Row],[Ticker]],[1]!Table2[[Symbol]:[Industry]],2,FALSE),"-")</f>
        <v>-</v>
      </c>
      <c r="D4824" t="s">
        <v>92</v>
      </c>
      <c r="E4824">
        <v>0.17280000000000001</v>
      </c>
      <c r="F4824">
        <v>1.44</v>
      </c>
      <c r="G4824">
        <v>-95.405993991584097</v>
      </c>
      <c r="I4824">
        <v>-78.251183223530006</v>
      </c>
      <c r="K4824">
        <v>1.51599561782055</v>
      </c>
      <c r="L4824">
        <v>2.56737409726624</v>
      </c>
      <c r="M4824">
        <v>100</v>
      </c>
      <c r="O4824">
        <v>190.277777777777</v>
      </c>
      <c r="P4824">
        <v>71.428571428571402</v>
      </c>
    </row>
    <row r="4825" spans="1:16" hidden="1" x14ac:dyDescent="0.3">
      <c r="A4825" t="s">
        <v>9880</v>
      </c>
      <c r="B4825" t="s">
        <v>9881</v>
      </c>
      <c r="C4825" t="str">
        <f>IFERROR(VLOOKUP(Table1[[#This Row],[Ticker]],[1]!Table2[[Symbol]:[Industry]],2,FALSE),"-")</f>
        <v>-</v>
      </c>
      <c r="D4825" t="s">
        <v>172</v>
      </c>
      <c r="E4825">
        <v>0.14255999999999999</v>
      </c>
      <c r="F4825">
        <v>2.97</v>
      </c>
      <c r="G4825">
        <v>44.850127595806697</v>
      </c>
      <c r="H4825">
        <v>44.851770205743797</v>
      </c>
      <c r="I4825">
        <v>62.004938363860902</v>
      </c>
      <c r="J4825">
        <v>8.7088467681693604</v>
      </c>
      <c r="K4825">
        <v>2.2658308735450001</v>
      </c>
      <c r="L4825">
        <v>1.93116039851232</v>
      </c>
      <c r="M4825">
        <v>100</v>
      </c>
      <c r="N4825">
        <v>2.4585365853658501</v>
      </c>
      <c r="O4825">
        <v>0</v>
      </c>
      <c r="P4825">
        <v>74.705882352941202</v>
      </c>
    </row>
    <row r="4826" spans="1:16" hidden="1" x14ac:dyDescent="0.3">
      <c r="A4826" t="s">
        <v>9882</v>
      </c>
      <c r="B4826" t="s">
        <v>9883</v>
      </c>
      <c r="C4826" t="str">
        <f>IFERROR(VLOOKUP(Table1[[#This Row],[Ticker]],[1]!Table2[[Symbol]:[Industry]],2,FALSE),"-")</f>
        <v>-</v>
      </c>
      <c r="D4826" t="s">
        <v>226</v>
      </c>
      <c r="E4826">
        <v>0.124319999999998</v>
      </c>
      <c r="F4826">
        <v>5.18</v>
      </c>
      <c r="G4826">
        <v>-29.855754757134399</v>
      </c>
      <c r="H4826">
        <v>-0.73646508837380298</v>
      </c>
      <c r="I4826">
        <v>-12.7009439890802</v>
      </c>
      <c r="J4826">
        <v>-1.29115323183063</v>
      </c>
      <c r="K4826">
        <v>5.18</v>
      </c>
      <c r="L4826">
        <v>5.1799999999999899</v>
      </c>
      <c r="M4826">
        <v>100</v>
      </c>
      <c r="O4826">
        <v>0</v>
      </c>
      <c r="P4826">
        <v>0</v>
      </c>
    </row>
    <row r="4827" spans="1:16" hidden="1" x14ac:dyDescent="0.3">
      <c r="A4827" t="s">
        <v>9884</v>
      </c>
      <c r="B4827" t="s">
        <v>9885</v>
      </c>
      <c r="C4827" t="str">
        <f>IFERROR(VLOOKUP(Table1[[#This Row],[Ticker]],[1]!Table2[[Symbol]:[Industry]],2,FALSE),"-")</f>
        <v>-</v>
      </c>
      <c r="D4827" t="s">
        <v>226</v>
      </c>
      <c r="E4827">
        <v>0.114264</v>
      </c>
      <c r="F4827">
        <v>12</v>
      </c>
      <c r="G4827">
        <v>-29.855754757134399</v>
      </c>
      <c r="H4827">
        <v>-0.73646508837380298</v>
      </c>
      <c r="I4827">
        <v>-12.7009439890802</v>
      </c>
      <c r="J4827">
        <v>-1.29115323183063</v>
      </c>
      <c r="K4827">
        <v>12</v>
      </c>
      <c r="L4827">
        <v>12</v>
      </c>
      <c r="M4827">
        <v>50</v>
      </c>
      <c r="O4827">
        <v>0</v>
      </c>
      <c r="P4827">
        <v>0</v>
      </c>
    </row>
    <row r="4828" spans="1:16" hidden="1" x14ac:dyDescent="0.3">
      <c r="A4828" t="s">
        <v>9886</v>
      </c>
      <c r="B4828" t="s">
        <v>9887</v>
      </c>
      <c r="C4828" t="str">
        <f>IFERROR(VLOOKUP(Table1[[#This Row],[Ticker]],[1]!Table2[[Symbol]:[Industry]],2,FALSE),"-")</f>
        <v>-</v>
      </c>
      <c r="D4828" t="s">
        <v>127</v>
      </c>
      <c r="E4828">
        <v>0.105825</v>
      </c>
      <c r="F4828">
        <v>4.25</v>
      </c>
      <c r="G4828">
        <v>-29.855754757134399</v>
      </c>
      <c r="H4828">
        <v>-0.73646508837380298</v>
      </c>
      <c r="I4828">
        <v>-12.7009439890802</v>
      </c>
      <c r="J4828">
        <v>-1.29115323183063</v>
      </c>
      <c r="K4828">
        <v>4.2499999948168803</v>
      </c>
      <c r="L4828">
        <v>4.2497949602621503</v>
      </c>
      <c r="M4828">
        <v>100</v>
      </c>
      <c r="O4828">
        <v>0</v>
      </c>
      <c r="P4828">
        <v>0</v>
      </c>
    </row>
    <row r="4829" spans="1:16" hidden="1" x14ac:dyDescent="0.3">
      <c r="A4829" t="s">
        <v>9888</v>
      </c>
      <c r="B4829" t="s">
        <v>9889</v>
      </c>
      <c r="C4829" t="str">
        <f>IFERROR(VLOOKUP(Table1[[#This Row],[Ticker]],[1]!Table2[[Symbol]:[Industry]],2,FALSE),"-")</f>
        <v>-</v>
      </c>
      <c r="D4829" t="s">
        <v>412</v>
      </c>
      <c r="E4829">
        <v>9.7884604062407093E-2</v>
      </c>
      <c r="F4829">
        <v>4.63</v>
      </c>
      <c r="G4829">
        <v>-14.105754757134401</v>
      </c>
      <c r="H4829">
        <v>-0.73646508837380298</v>
      </c>
      <c r="I4829">
        <v>3.04905601091972</v>
      </c>
      <c r="J4829">
        <v>-1.29115323183063</v>
      </c>
      <c r="K4829">
        <v>4.5256988870236396</v>
      </c>
      <c r="L4829">
        <v>4.2281548520785401</v>
      </c>
      <c r="M4829">
        <v>50</v>
      </c>
      <c r="N4829">
        <v>0</v>
      </c>
      <c r="O4829">
        <v>0</v>
      </c>
      <c r="P4829">
        <v>15.749999999999901</v>
      </c>
    </row>
    <row r="4830" spans="1:16" hidden="1" x14ac:dyDescent="0.3">
      <c r="A4830" t="s">
        <v>9890</v>
      </c>
      <c r="B4830" t="s">
        <v>9891</v>
      </c>
      <c r="C4830" t="str">
        <f>IFERROR(VLOOKUP(Table1[[#This Row],[Ticker]],[1]!Table2[[Symbol]:[Industry]],2,FALSE),"-")</f>
        <v>-</v>
      </c>
      <c r="D4830" t="s">
        <v>528</v>
      </c>
      <c r="E4830">
        <v>9.1329431639917899E-2</v>
      </c>
      <c r="F4830">
        <v>4.55</v>
      </c>
      <c r="G4830">
        <v>-29.855754757134399</v>
      </c>
      <c r="H4830">
        <v>-0.73646508837380298</v>
      </c>
      <c r="I4830">
        <v>-12.7009439890802</v>
      </c>
      <c r="J4830">
        <v>-1.29115323183063</v>
      </c>
      <c r="K4830">
        <v>4.55</v>
      </c>
      <c r="L4830">
        <v>4.5499999999999803</v>
      </c>
      <c r="M4830">
        <v>50</v>
      </c>
      <c r="O4830">
        <v>0</v>
      </c>
      <c r="P4830">
        <v>0</v>
      </c>
    </row>
    <row r="4831" spans="1:16" hidden="1" x14ac:dyDescent="0.3">
      <c r="A4831" t="s">
        <v>9892</v>
      </c>
      <c r="B4831" t="s">
        <v>9893</v>
      </c>
      <c r="C4831" t="str">
        <f>IFERROR(VLOOKUP(Table1[[#This Row],[Ticker]],[1]!Table2[[Symbol]:[Industry]],2,FALSE),"-")</f>
        <v>-</v>
      </c>
      <c r="D4831" t="s">
        <v>127</v>
      </c>
      <c r="E4831">
        <v>9.0601812000000004E-2</v>
      </c>
      <c r="F4831">
        <v>0.44</v>
      </c>
      <c r="G4831">
        <v>-25.093849995229601</v>
      </c>
      <c r="H4831">
        <v>-0.73646508837380298</v>
      </c>
      <c r="I4831">
        <v>-12.7009439890802</v>
      </c>
      <c r="J4831">
        <v>-1.29115323183063</v>
      </c>
      <c r="K4831">
        <v>0.43999438193485801</v>
      </c>
      <c r="L4831">
        <v>0.43516092653263799</v>
      </c>
      <c r="M4831">
        <v>50</v>
      </c>
      <c r="O4831">
        <v>0</v>
      </c>
      <c r="P4831">
        <v>4.7619047619047601</v>
      </c>
    </row>
    <row r="4832" spans="1:16" hidden="1" x14ac:dyDescent="0.3">
      <c r="A4832" t="s">
        <v>9894</v>
      </c>
      <c r="B4832" t="s">
        <v>9895</v>
      </c>
      <c r="C4832" t="str">
        <f>IFERROR(VLOOKUP(Table1[[#This Row],[Ticker]],[1]!Table2[[Symbol]:[Industry]],2,FALSE),"-")</f>
        <v>-</v>
      </c>
      <c r="D4832" t="s">
        <v>577</v>
      </c>
      <c r="E4832">
        <v>8.9298000000000002E-2</v>
      </c>
      <c r="F4832">
        <v>38.74</v>
      </c>
      <c r="G4832">
        <v>-24.8693048926357</v>
      </c>
      <c r="H4832">
        <v>-0.73646508837380298</v>
      </c>
      <c r="I4832">
        <v>-12.7009439890802</v>
      </c>
      <c r="J4832">
        <v>-1.29115323183063</v>
      </c>
      <c r="K4832">
        <v>38.739687532305801</v>
      </c>
      <c r="L4832">
        <v>38.507281325681397</v>
      </c>
      <c r="M4832">
        <v>50</v>
      </c>
      <c r="O4832">
        <v>0</v>
      </c>
      <c r="P4832">
        <v>4.9864498644986499</v>
      </c>
    </row>
    <row r="4833" spans="1:17" hidden="1" x14ac:dyDescent="0.3">
      <c r="A4833" t="s">
        <v>9896</v>
      </c>
      <c r="B4833" t="s">
        <v>9897</v>
      </c>
      <c r="C4833" t="str">
        <f>IFERROR(VLOOKUP(Table1[[#This Row],[Ticker]],[1]!Table2[[Symbol]:[Industry]],2,FALSE),"-")</f>
        <v>-</v>
      </c>
      <c r="E4833">
        <v>8.1900000000000001E-2</v>
      </c>
      <c r="F4833">
        <v>0.13</v>
      </c>
      <c r="G4833">
        <v>-29.855754757134399</v>
      </c>
      <c r="H4833">
        <v>-0.73646508837380298</v>
      </c>
      <c r="I4833">
        <v>-12.7009439890802</v>
      </c>
      <c r="J4833">
        <v>-1.29115323183063</v>
      </c>
      <c r="K4833">
        <v>0.12999999999999901</v>
      </c>
      <c r="L4833">
        <v>0.12999999999999901</v>
      </c>
      <c r="M4833">
        <v>50</v>
      </c>
      <c r="O4833">
        <v>0</v>
      </c>
      <c r="P4833">
        <v>0</v>
      </c>
    </row>
    <row r="4834" spans="1:17" hidden="1" x14ac:dyDescent="0.3">
      <c r="A4834" t="s">
        <v>9898</v>
      </c>
      <c r="B4834" t="s">
        <v>9899</v>
      </c>
      <c r="C4834" t="str">
        <f>IFERROR(VLOOKUP(Table1[[#This Row],[Ticker]],[1]!Table2[[Symbol]:[Industry]],2,FALSE),"-")</f>
        <v>-</v>
      </c>
      <c r="D4834" t="s">
        <v>528</v>
      </c>
      <c r="E4834">
        <v>7.0599999999999996E-2</v>
      </c>
      <c r="F4834">
        <v>3.53</v>
      </c>
      <c r="G4834">
        <v>-19.886907405109401</v>
      </c>
      <c r="H4834">
        <v>-0.73646508837380298</v>
      </c>
      <c r="I4834">
        <v>-7.9531695083681102</v>
      </c>
      <c r="J4834">
        <v>-1.29115323183063</v>
      </c>
      <c r="K4834">
        <v>3.4988697583139299</v>
      </c>
      <c r="L4834">
        <v>3.4686244463317002</v>
      </c>
      <c r="M4834">
        <v>100</v>
      </c>
      <c r="N4834">
        <v>0</v>
      </c>
      <c r="O4834">
        <v>0</v>
      </c>
      <c r="P4834">
        <v>9.9688473520249197</v>
      </c>
    </row>
    <row r="4835" spans="1:17" hidden="1" x14ac:dyDescent="0.3">
      <c r="A4835" t="s">
        <v>9900</v>
      </c>
      <c r="B4835" t="s">
        <v>9901</v>
      </c>
      <c r="C4835" t="str">
        <f>IFERROR(VLOOKUP(Table1[[#This Row],[Ticker]],[1]!Table2[[Symbol]:[Industry]],2,FALSE),"-")</f>
        <v>-</v>
      </c>
      <c r="D4835" t="s">
        <v>359</v>
      </c>
      <c r="E4835">
        <v>6.5538816E-2</v>
      </c>
      <c r="F4835">
        <v>2.2400000000000002</v>
      </c>
      <c r="G4835">
        <v>237.35735999696399</v>
      </c>
      <c r="H4835">
        <v>19.488254012749799</v>
      </c>
      <c r="I4835">
        <v>46.164304237870098</v>
      </c>
      <c r="J4835">
        <v>3.6108075524830898</v>
      </c>
      <c r="K4835">
        <v>1.85125806181484</v>
      </c>
      <c r="L4835">
        <v>1.46657368201162</v>
      </c>
      <c r="M4835">
        <v>100</v>
      </c>
      <c r="N4835">
        <v>3.8532110091743101</v>
      </c>
      <c r="O4835">
        <v>0</v>
      </c>
      <c r="P4835">
        <v>267.213114754098</v>
      </c>
    </row>
    <row r="4836" spans="1:17" hidden="1" x14ac:dyDescent="0.3">
      <c r="A4836" t="s">
        <v>9902</v>
      </c>
      <c r="B4836" t="s">
        <v>9903</v>
      </c>
      <c r="C4836" t="str">
        <f>IFERROR(VLOOKUP(Table1[[#This Row],[Ticker]],[1]!Table2[[Symbol]:[Industry]],2,FALSE),"-")</f>
        <v>-</v>
      </c>
      <c r="D4836" t="s">
        <v>178</v>
      </c>
      <c r="E4836">
        <v>5.1029999999999999E-2</v>
      </c>
      <c r="F4836">
        <v>22.68</v>
      </c>
      <c r="G4836">
        <v>-98.179777103503099</v>
      </c>
      <c r="H4836">
        <v>-0.73646508837380298</v>
      </c>
      <c r="I4836">
        <v>-12.7009439890802</v>
      </c>
      <c r="J4836">
        <v>-1.29115323183063</v>
      </c>
      <c r="K4836">
        <v>22.760881821250699</v>
      </c>
      <c r="L4836">
        <v>32.546705147773501</v>
      </c>
      <c r="M4836">
        <v>0</v>
      </c>
      <c r="O4836">
        <v>215.69664902998201</v>
      </c>
      <c r="P4836">
        <v>4.9999999999999796</v>
      </c>
    </row>
    <row r="4837" spans="1:17" hidden="1" x14ac:dyDescent="0.3">
      <c r="A4837" t="s">
        <v>9904</v>
      </c>
      <c r="B4837" t="s">
        <v>9905</v>
      </c>
      <c r="C4837" t="str">
        <f>IFERROR(VLOOKUP(Table1[[#This Row],[Ticker]],[1]!Table2[[Symbol]:[Industry]],2,FALSE),"-")</f>
        <v>-</v>
      </c>
      <c r="D4837" t="s">
        <v>139</v>
      </c>
      <c r="E4837">
        <v>2.6800000000000001E-2</v>
      </c>
      <c r="F4837">
        <v>1.34</v>
      </c>
      <c r="G4837">
        <v>-29.855754757134399</v>
      </c>
      <c r="H4837">
        <v>-0.73646508837380298</v>
      </c>
      <c r="I4837">
        <v>-12.7009439890802</v>
      </c>
      <c r="J4837">
        <v>-1.29115323183063</v>
      </c>
      <c r="K4837">
        <v>1.3399999970120799</v>
      </c>
      <c r="L4837">
        <v>1.3398782002751399</v>
      </c>
      <c r="M4837">
        <v>100</v>
      </c>
      <c r="O4837">
        <v>0</v>
      </c>
      <c r="P4837">
        <v>0</v>
      </c>
    </row>
    <row r="4838" spans="1:17" hidden="1" x14ac:dyDescent="0.3">
      <c r="A4838" t="s">
        <v>9906</v>
      </c>
      <c r="B4838" t="s">
        <v>9907</v>
      </c>
      <c r="C4838" t="str">
        <f>IFERROR(VLOOKUP(Table1[[#This Row],[Ticker]],[1]!Table2[[Symbol]:[Industry]],2,FALSE),"-")</f>
        <v>-</v>
      </c>
      <c r="D4838" t="s">
        <v>127</v>
      </c>
      <c r="E4838">
        <v>2.4500000000000001E-2</v>
      </c>
      <c r="F4838">
        <v>0.05</v>
      </c>
      <c r="G4838">
        <v>-29.855754757134399</v>
      </c>
      <c r="H4838">
        <v>-0.73646508837380298</v>
      </c>
      <c r="I4838">
        <v>137.299056010919</v>
      </c>
      <c r="J4838">
        <v>-1.29115323183063</v>
      </c>
      <c r="K4838">
        <v>4.6920629253826798E-2</v>
      </c>
      <c r="M4838">
        <v>100</v>
      </c>
      <c r="O4838">
        <v>0</v>
      </c>
    </row>
    <row r="4839" spans="1:17" hidden="1" x14ac:dyDescent="0.3">
      <c r="A4839" t="s">
        <v>9908</v>
      </c>
      <c r="B4839" t="s">
        <v>9909</v>
      </c>
      <c r="C4839" t="str">
        <f>IFERROR(VLOOKUP(Table1[[#This Row],[Ticker]],[1]!Table2[[Symbol]:[Industry]],2,FALSE),"-")</f>
        <v>-</v>
      </c>
      <c r="E4839">
        <v>4.9799999999999996E-4</v>
      </c>
      <c r="F4839">
        <v>0.02</v>
      </c>
      <c r="G4839">
        <v>-29.855754757134399</v>
      </c>
      <c r="H4839">
        <v>-0.73646508837380298</v>
      </c>
      <c r="I4839">
        <v>-12.7009439890802</v>
      </c>
      <c r="J4839">
        <v>-1.29115323183063</v>
      </c>
      <c r="K4839">
        <v>0.02</v>
      </c>
      <c r="L4839">
        <v>0.02</v>
      </c>
      <c r="M4839">
        <v>50</v>
      </c>
      <c r="O4839">
        <v>0</v>
      </c>
      <c r="P4839">
        <v>0</v>
      </c>
    </row>
    <row r="4840" spans="1:17" hidden="1" x14ac:dyDescent="0.3">
      <c r="A4840" t="s">
        <v>9910</v>
      </c>
      <c r="B4840" t="s">
        <v>9911</v>
      </c>
      <c r="C4840" t="str">
        <f>IFERROR(VLOOKUP(Table1[[#This Row],[Ticker]],[1]!Table2[[Symbol]:[Industry]],2,FALSE),"-")</f>
        <v>-</v>
      </c>
      <c r="D4840" t="s">
        <v>1357</v>
      </c>
      <c r="E4840">
        <v>0</v>
      </c>
      <c r="F4840">
        <v>1249.8399999999999</v>
      </c>
      <c r="G4840">
        <v>-21.271269556922402</v>
      </c>
      <c r="H4840">
        <v>0.33188160266292399</v>
      </c>
      <c r="I4840">
        <v>-8.7987077267143405</v>
      </c>
      <c r="J4840">
        <v>-0.91364319166999097</v>
      </c>
      <c r="K4840">
        <v>1238.3301467188901</v>
      </c>
      <c r="L4840">
        <v>1208.67540068378</v>
      </c>
      <c r="M4840">
        <v>36.382996971611497</v>
      </c>
      <c r="N4840">
        <v>0.810473124937931</v>
      </c>
      <c r="O4840">
        <v>2.5251232157716199</v>
      </c>
      <c r="P4840">
        <v>8.6581178004781592</v>
      </c>
      <c r="Q4840">
        <v>-0.13193077695746</v>
      </c>
    </row>
    <row r="4841" spans="1:17" hidden="1" x14ac:dyDescent="0.3">
      <c r="A4841" t="s">
        <v>9912</v>
      </c>
      <c r="B4841" t="s">
        <v>9913</v>
      </c>
      <c r="C4841" t="str">
        <f>IFERROR(VLOOKUP(Table1[[#This Row],[Ticker]],[1]!Table2[[Symbol]:[Industry]],2,FALSE),"-")</f>
        <v>-</v>
      </c>
      <c r="D4841" t="s">
        <v>1357</v>
      </c>
      <c r="E4841">
        <v>0</v>
      </c>
      <c r="F4841">
        <v>1231.78</v>
      </c>
      <c r="G4841">
        <v>-22.6334986834581</v>
      </c>
      <c r="H4841">
        <v>-0.16550260876532</v>
      </c>
      <c r="I4841">
        <v>-9.0166315674676607</v>
      </c>
      <c r="J4841">
        <v>-1.03665478890576</v>
      </c>
      <c r="K4841">
        <v>1222.8805537580699</v>
      </c>
      <c r="L4841">
        <v>1197.64499524743</v>
      </c>
      <c r="M4841">
        <v>36.058663394519002</v>
      </c>
      <c r="N4841">
        <v>1.45488582243288</v>
      </c>
      <c r="O4841">
        <v>13.047784506973599</v>
      </c>
      <c r="P4841">
        <v>9.8332590280873795</v>
      </c>
      <c r="Q4841">
        <v>-0.13333261542483699</v>
      </c>
    </row>
    <row r="4842" spans="1:17" hidden="1" x14ac:dyDescent="0.3">
      <c r="A4842" t="s">
        <v>9914</v>
      </c>
      <c r="B4842" t="s">
        <v>9915</v>
      </c>
      <c r="C4842" t="str">
        <f>IFERROR(VLOOKUP(Table1[[#This Row],[Ticker]],[1]!Table2[[Symbol]:[Industry]],2,FALSE),"-")</f>
        <v>-</v>
      </c>
      <c r="D4842" t="s">
        <v>743</v>
      </c>
      <c r="E4842">
        <v>0</v>
      </c>
      <c r="F4842">
        <v>52.27</v>
      </c>
      <c r="G4842">
        <v>-14.096353596661301</v>
      </c>
      <c r="H4842">
        <v>-1.76132749110676</v>
      </c>
      <c r="I4842">
        <v>-1.95941856535146</v>
      </c>
      <c r="J4842">
        <v>-0.205671549334039</v>
      </c>
      <c r="K4842">
        <v>51.754221572216998</v>
      </c>
      <c r="L4842">
        <v>49.231527430018602</v>
      </c>
      <c r="M4842">
        <v>37.853305265548997</v>
      </c>
      <c r="N4842">
        <v>0.10792269783526499</v>
      </c>
      <c r="O4842">
        <v>6.1794528410177696</v>
      </c>
      <c r="P4842">
        <v>22.532701955084601</v>
      </c>
      <c r="Q4842">
        <v>7.2054511565187995E-2</v>
      </c>
    </row>
    <row r="4843" spans="1:17" hidden="1" x14ac:dyDescent="0.3">
      <c r="A4843" t="s">
        <v>9916</v>
      </c>
      <c r="B4843" t="s">
        <v>9917</v>
      </c>
      <c r="C4843" t="str">
        <f>IFERROR(VLOOKUP(Table1[[#This Row],[Ticker]],[1]!Table2[[Symbol]:[Industry]],2,FALSE),"-")</f>
        <v>-</v>
      </c>
      <c r="D4843" t="s">
        <v>743</v>
      </c>
      <c r="E4843">
        <v>0</v>
      </c>
      <c r="F4843">
        <v>25.72</v>
      </c>
      <c r="G4843">
        <v>-18.446242498622698</v>
      </c>
      <c r="H4843">
        <v>-1.47090652633283</v>
      </c>
      <c r="I4843">
        <v>-2.5038574423793301</v>
      </c>
      <c r="J4843">
        <v>0.25095827469368198</v>
      </c>
      <c r="K4843">
        <v>25.422782769631102</v>
      </c>
      <c r="L4843">
        <v>24.367242146014199</v>
      </c>
      <c r="M4843">
        <v>42.1652590342811</v>
      </c>
      <c r="N4843">
        <v>0.751915319170397</v>
      </c>
      <c r="O4843">
        <v>4.51010886469673</v>
      </c>
      <c r="P4843">
        <v>17.711670480549099</v>
      </c>
      <c r="Q4843">
        <v>-2.5629607369169999E-2</v>
      </c>
    </row>
    <row r="4844" spans="1:17" hidden="1" x14ac:dyDescent="0.3">
      <c r="A4844" t="s">
        <v>9918</v>
      </c>
      <c r="B4844" t="s">
        <v>9919</v>
      </c>
      <c r="C4844" t="str">
        <f>IFERROR(VLOOKUP(Table1[[#This Row],[Ticker]],[1]!Table2[[Symbol]:[Industry]],2,FALSE),"-")</f>
        <v>-</v>
      </c>
      <c r="D4844" t="s">
        <v>743</v>
      </c>
      <c r="E4844">
        <v>0</v>
      </c>
      <c r="F4844">
        <v>22.4</v>
      </c>
      <c r="G4844">
        <v>21.556980135389502</v>
      </c>
      <c r="H4844">
        <v>0.43365192332737401</v>
      </c>
      <c r="I4844">
        <v>8.2493799850017897</v>
      </c>
      <c r="J4844">
        <v>1.0767884803733601</v>
      </c>
      <c r="K4844">
        <v>21.533667214205401</v>
      </c>
      <c r="L4844">
        <v>19.194927511123399</v>
      </c>
      <c r="M4844">
        <v>39.917065374287702</v>
      </c>
      <c r="N4844">
        <v>0.79997871769363005</v>
      </c>
      <c r="O4844">
        <v>2.0982142857142998</v>
      </c>
      <c r="P4844">
        <v>55.0173010380622</v>
      </c>
      <c r="Q4844">
        <v>8.1438948753974005E-2</v>
      </c>
    </row>
    <row r="4845" spans="1:17" hidden="1" x14ac:dyDescent="0.3">
      <c r="A4845" t="s">
        <v>9920</v>
      </c>
      <c r="B4845" t="s">
        <v>9921</v>
      </c>
      <c r="C4845" t="str">
        <f>IFERROR(VLOOKUP(Table1[[#This Row],[Ticker]],[1]!Table2[[Symbol]:[Industry]],2,FALSE),"-")</f>
        <v>-</v>
      </c>
      <c r="D4845" t="s">
        <v>743</v>
      </c>
      <c r="E4845">
        <v>0</v>
      </c>
      <c r="F4845">
        <v>30.97</v>
      </c>
      <c r="G4845">
        <v>26.439980796738901</v>
      </c>
      <c r="H4845">
        <v>1.0040932039086301</v>
      </c>
      <c r="I4845">
        <v>4.5208576763246997</v>
      </c>
      <c r="J4845">
        <v>0.65027486951848901</v>
      </c>
      <c r="K4845">
        <v>29.7467456809973</v>
      </c>
      <c r="L4845">
        <v>26.656552297091999</v>
      </c>
      <c r="M4845">
        <v>46.770192321881197</v>
      </c>
      <c r="N4845">
        <v>1.6080808870187999</v>
      </c>
      <c r="O4845">
        <v>4.77881821117212</v>
      </c>
      <c r="P4845">
        <v>58.698437099666897</v>
      </c>
      <c r="Q4845">
        <v>-1.7638996257211999E-2</v>
      </c>
    </row>
    <row r="4846" spans="1:17" hidden="1" x14ac:dyDescent="0.3">
      <c r="A4846" t="s">
        <v>9922</v>
      </c>
      <c r="B4846" t="s">
        <v>9923</v>
      </c>
      <c r="C4846" t="str">
        <f>IFERROR(VLOOKUP(Table1[[#This Row],[Ticker]],[1]!Table2[[Symbol]:[Industry]],2,FALSE),"-")</f>
        <v>-</v>
      </c>
      <c r="D4846" t="s">
        <v>743</v>
      </c>
      <c r="E4846">
        <v>0</v>
      </c>
      <c r="F4846">
        <v>44.61</v>
      </c>
      <c r="G4846">
        <v>8.3840964979012007</v>
      </c>
      <c r="H4846">
        <v>0.58171672980801103</v>
      </c>
      <c r="I4846">
        <v>-1.3151761988180899</v>
      </c>
      <c r="J4846">
        <v>-0.68180996845894704</v>
      </c>
      <c r="K4846">
        <v>41.533299091976403</v>
      </c>
      <c r="L4846">
        <v>38.028676235938299</v>
      </c>
      <c r="M4846">
        <v>42.372329352446798</v>
      </c>
      <c r="N4846">
        <v>1.1346554648791201</v>
      </c>
      <c r="O4846">
        <v>5.2902936561309097</v>
      </c>
      <c r="P4846">
        <v>58.191489361702097</v>
      </c>
      <c r="Q4846">
        <v>2.6969867049001998E-2</v>
      </c>
    </row>
    <row r="4847" spans="1:17" hidden="1" x14ac:dyDescent="0.3">
      <c r="A4847" t="s">
        <v>9924</v>
      </c>
      <c r="B4847" t="s">
        <v>9925</v>
      </c>
      <c r="C4847" t="str">
        <f>IFERROR(VLOOKUP(Table1[[#This Row],[Ticker]],[1]!Table2[[Symbol]:[Industry]],2,FALSE),"-")</f>
        <v>-</v>
      </c>
      <c r="D4847" t="s">
        <v>743</v>
      </c>
      <c r="E4847">
        <v>0</v>
      </c>
      <c r="F4847">
        <v>39.79</v>
      </c>
      <c r="G4847">
        <v>10.3980344568239</v>
      </c>
      <c r="H4847">
        <v>0.15434682305404401</v>
      </c>
      <c r="I4847">
        <v>4.1223090937147697</v>
      </c>
      <c r="J4847">
        <v>-6.5412680247379298E-2</v>
      </c>
      <c r="K4847">
        <v>38.342640056496897</v>
      </c>
      <c r="L4847">
        <v>34.942157937026003</v>
      </c>
      <c r="M4847">
        <v>37.855201331873801</v>
      </c>
      <c r="N4847">
        <v>0.55451225999865295</v>
      </c>
      <c r="O4847">
        <v>0.728826338275956</v>
      </c>
      <c r="P4847">
        <v>64.421487603305707</v>
      </c>
      <c r="Q4847">
        <v>5.8879591037521002E-2</v>
      </c>
    </row>
    <row r="4848" spans="1:17" hidden="1" x14ac:dyDescent="0.3">
      <c r="A4848" t="s">
        <v>9926</v>
      </c>
      <c r="B4848" t="s">
        <v>9927</v>
      </c>
      <c r="C4848" t="str">
        <f>IFERROR(VLOOKUP(Table1[[#This Row],[Ticker]],[1]!Table2[[Symbol]:[Industry]],2,FALSE),"-")</f>
        <v>-</v>
      </c>
      <c r="D4848" t="s">
        <v>743</v>
      </c>
      <c r="E4848">
        <v>0</v>
      </c>
      <c r="F4848">
        <v>52.06</v>
      </c>
      <c r="G4848">
        <v>-13.8575372883287</v>
      </c>
      <c r="H4848">
        <v>-0.81280096623639697</v>
      </c>
      <c r="I4848">
        <v>-1.88783202654301</v>
      </c>
      <c r="J4848">
        <v>0.67574063379740101</v>
      </c>
      <c r="K4848">
        <v>51.589954483149597</v>
      </c>
      <c r="L4848">
        <v>49.076270966737098</v>
      </c>
      <c r="M4848">
        <v>38.548106434567202</v>
      </c>
      <c r="N4848">
        <v>0.43510711061915602</v>
      </c>
      <c r="O4848">
        <v>4.6868997310795102</v>
      </c>
      <c r="P4848">
        <v>23.218934911242599</v>
      </c>
      <c r="Q4848">
        <v>-3.9160773297699998E-4</v>
      </c>
    </row>
    <row r="4849" spans="1:17" hidden="1" x14ac:dyDescent="0.3">
      <c r="A4849" t="s">
        <v>9928</v>
      </c>
      <c r="B4849" t="s">
        <v>9929</v>
      </c>
      <c r="C4849" t="str">
        <f>IFERROR(VLOOKUP(Table1[[#This Row],[Ticker]],[1]!Table2[[Symbol]:[Industry]],2,FALSE),"-")</f>
        <v>-</v>
      </c>
      <c r="D4849" t="s">
        <v>743</v>
      </c>
      <c r="E4849">
        <v>0</v>
      </c>
      <c r="F4849">
        <v>161.44999999999999</v>
      </c>
      <c r="G4849">
        <v>14.1417479185701</v>
      </c>
      <c r="H4849">
        <v>-0.22304185442600299</v>
      </c>
      <c r="I4849">
        <v>2.5463970059943</v>
      </c>
      <c r="J4849">
        <v>0.28414213605084598</v>
      </c>
      <c r="K4849">
        <v>154.77155171639799</v>
      </c>
      <c r="L4849">
        <v>140.702181576855</v>
      </c>
      <c r="M4849">
        <v>34.574083232051997</v>
      </c>
      <c r="N4849">
        <v>0.88658024806490698</v>
      </c>
      <c r="O4849">
        <v>2.77485289563332</v>
      </c>
      <c r="P4849">
        <v>46.759385510408102</v>
      </c>
      <c r="Q4849">
        <v>3.8010026247456002E-2</v>
      </c>
    </row>
    <row r="4850" spans="1:17" hidden="1" x14ac:dyDescent="0.3">
      <c r="A4850" t="s">
        <v>9930</v>
      </c>
      <c r="B4850" t="s">
        <v>9931</v>
      </c>
      <c r="C4850" t="str">
        <f>IFERROR(VLOOKUP(Table1[[#This Row],[Ticker]],[1]!Table2[[Symbol]:[Industry]],2,FALSE),"-")</f>
        <v>-</v>
      </c>
      <c r="D4850" t="s">
        <v>561</v>
      </c>
      <c r="E4850">
        <v>0</v>
      </c>
      <c r="F4850">
        <v>86.21</v>
      </c>
      <c r="G4850">
        <v>-36.554888956268599</v>
      </c>
      <c r="H4850">
        <v>-0.64454276273896605</v>
      </c>
      <c r="I4850">
        <v>-28.2227470268068</v>
      </c>
      <c r="J4850">
        <v>-0.258910132781692</v>
      </c>
      <c r="K4850">
        <v>88.945419637045504</v>
      </c>
      <c r="L4850">
        <v>95.180359976067905</v>
      </c>
      <c r="M4850">
        <v>70.236447926634199</v>
      </c>
      <c r="N4850">
        <v>0.496553891318055</v>
      </c>
      <c r="O4850">
        <v>53.462475350887303</v>
      </c>
      <c r="P4850">
        <v>30.542095699575999</v>
      </c>
      <c r="Q4850">
        <v>0.14567341613641299</v>
      </c>
    </row>
    <row r="4851" spans="1:17" hidden="1" x14ac:dyDescent="0.3">
      <c r="A4851" t="s">
        <v>9932</v>
      </c>
      <c r="B4851" t="s">
        <v>9933</v>
      </c>
      <c r="C4851" t="str">
        <f>IFERROR(VLOOKUP(Table1[[#This Row],[Ticker]],[1]!Table2[[Symbol]:[Industry]],2,FALSE),"-")</f>
        <v>-</v>
      </c>
      <c r="D4851" t="s">
        <v>743</v>
      </c>
      <c r="E4851">
        <v>0</v>
      </c>
      <c r="F4851">
        <v>280.72000000000003</v>
      </c>
      <c r="G4851">
        <v>5.7839823901404301</v>
      </c>
      <c r="H4851">
        <v>-0.260358581584889</v>
      </c>
      <c r="I4851">
        <v>3.7175854348819102</v>
      </c>
      <c r="J4851">
        <v>1.45326596828474</v>
      </c>
      <c r="K4851">
        <v>271.07814291534299</v>
      </c>
      <c r="L4851">
        <v>249.247793214371</v>
      </c>
      <c r="M4851">
        <v>38.8935273072047</v>
      </c>
      <c r="N4851">
        <v>0.68157775121630904</v>
      </c>
      <c r="O4851">
        <v>3.3057851239669298</v>
      </c>
      <c r="P4851">
        <v>39.835616438356098</v>
      </c>
      <c r="Q4851">
        <v>1.8802390589823002E-2</v>
      </c>
    </row>
    <row r="4852" spans="1:17" hidden="1" x14ac:dyDescent="0.3">
      <c r="A4852" t="s">
        <v>9934</v>
      </c>
      <c r="B4852" t="s">
        <v>9935</v>
      </c>
      <c r="C4852" t="str">
        <f>IFERROR(VLOOKUP(Table1[[#This Row],[Ticker]],[1]!Table2[[Symbol]:[Industry]],2,FALSE),"-")</f>
        <v>-</v>
      </c>
      <c r="D4852" t="s">
        <v>226</v>
      </c>
      <c r="E4852">
        <v>0</v>
      </c>
      <c r="F4852">
        <v>1436</v>
      </c>
      <c r="G4852">
        <v>-34.249895902274197</v>
      </c>
      <c r="H4852">
        <v>-11.040169969912901</v>
      </c>
      <c r="I4852">
        <v>-3.3080895668969901</v>
      </c>
      <c r="J4852">
        <v>-2.8100079804339799</v>
      </c>
      <c r="K4852">
        <v>1493.1031833</v>
      </c>
      <c r="L4852">
        <v>1501.8725506584999</v>
      </c>
      <c r="M4852">
        <v>62.226032105996701</v>
      </c>
      <c r="N4852">
        <v>0.74452643427611698</v>
      </c>
      <c r="O4852">
        <v>51.462395543175397</v>
      </c>
      <c r="P4852">
        <v>23.203637767577501</v>
      </c>
      <c r="Q4852">
        <v>6.3467078324692006E-2</v>
      </c>
    </row>
    <row r="4853" spans="1:17" hidden="1" x14ac:dyDescent="0.3">
      <c r="A4853" t="s">
        <v>9936</v>
      </c>
      <c r="B4853" t="s">
        <v>9937</v>
      </c>
      <c r="C4853" t="str">
        <f>IFERROR(VLOOKUP(Table1[[#This Row],[Ticker]],[1]!Table2[[Symbol]:[Industry]],2,FALSE),"-")</f>
        <v>-</v>
      </c>
      <c r="D4853" t="s">
        <v>743</v>
      </c>
      <c r="E4853">
        <v>0</v>
      </c>
      <c r="F4853">
        <v>273.91000000000003</v>
      </c>
      <c r="G4853">
        <v>0.30486109536512901</v>
      </c>
      <c r="H4853">
        <v>-0.962552679082334</v>
      </c>
      <c r="I4853">
        <v>0.88396167129709002</v>
      </c>
      <c r="J4853">
        <v>-0.69184445912676396</v>
      </c>
      <c r="K4853">
        <v>265.46008075472702</v>
      </c>
      <c r="L4853">
        <v>246.08631335502901</v>
      </c>
      <c r="M4853">
        <v>30.520322535784199</v>
      </c>
      <c r="N4853">
        <v>0.222476093941921</v>
      </c>
      <c r="O4853">
        <v>6.6043590960534297</v>
      </c>
      <c r="P4853">
        <v>34.599508599508603</v>
      </c>
      <c r="Q4853">
        <v>1.6721317295981999E-2</v>
      </c>
    </row>
    <row r="4854" spans="1:17" hidden="1" x14ac:dyDescent="0.3">
      <c r="A4854" t="s">
        <v>9938</v>
      </c>
      <c r="B4854" t="s">
        <v>9939</v>
      </c>
      <c r="C4854" t="str">
        <f>IFERROR(VLOOKUP(Table1[[#This Row],[Ticker]],[1]!Table2[[Symbol]:[Industry]],2,FALSE),"-")</f>
        <v>-</v>
      </c>
      <c r="D4854" t="s">
        <v>743</v>
      </c>
      <c r="E4854">
        <v>0</v>
      </c>
      <c r="F4854">
        <v>761.67</v>
      </c>
      <c r="G4854">
        <v>39.686816194451502</v>
      </c>
      <c r="H4854">
        <v>0.73329937586903904</v>
      </c>
      <c r="I4854">
        <v>14.146806069208299</v>
      </c>
      <c r="J4854">
        <v>0.436396642480743</v>
      </c>
      <c r="K4854">
        <v>732.02084336658402</v>
      </c>
      <c r="L4854">
        <v>640.16262340039702</v>
      </c>
      <c r="M4854">
        <v>33.773001793398997</v>
      </c>
      <c r="N4854">
        <v>0.44156857485600998</v>
      </c>
      <c r="O4854">
        <v>0.13260335840981</v>
      </c>
      <c r="P4854">
        <v>76.721577726218001</v>
      </c>
      <c r="Q4854">
        <v>3.7138248543373997E-2</v>
      </c>
    </row>
    <row r="4855" spans="1:17" hidden="1" x14ac:dyDescent="0.3">
      <c r="A4855" t="s">
        <v>9940</v>
      </c>
      <c r="B4855" t="s">
        <v>9941</v>
      </c>
      <c r="C4855" t="str">
        <f>IFERROR(VLOOKUP(Table1[[#This Row],[Ticker]],[1]!Table2[[Symbol]:[Industry]],2,FALSE),"-")</f>
        <v>-</v>
      </c>
      <c r="D4855" t="s">
        <v>743</v>
      </c>
      <c r="E4855">
        <v>0</v>
      </c>
      <c r="F4855">
        <v>267</v>
      </c>
      <c r="G4855">
        <v>1.03301430017231</v>
      </c>
      <c r="H4855">
        <v>1.53367385324033</v>
      </c>
      <c r="I4855">
        <v>0.74711209759913999</v>
      </c>
      <c r="J4855">
        <v>1.50580941173786</v>
      </c>
      <c r="K4855">
        <v>257.96588427638</v>
      </c>
      <c r="L4855">
        <v>239.57899457076601</v>
      </c>
      <c r="M4855">
        <v>38.590708796903002</v>
      </c>
      <c r="N4855">
        <v>0.30220007674466498</v>
      </c>
      <c r="O4855">
        <v>2.9925093632958899</v>
      </c>
      <c r="P4855">
        <v>34.170854271356703</v>
      </c>
      <c r="Q4855">
        <v>1.5258138167479E-2</v>
      </c>
    </row>
    <row r="4856" spans="1:17" hidden="1" x14ac:dyDescent="0.3">
      <c r="A4856" t="s">
        <v>9942</v>
      </c>
      <c r="B4856" t="s">
        <v>9943</v>
      </c>
      <c r="C4856" t="str">
        <f>IFERROR(VLOOKUP(Table1[[#This Row],[Ticker]],[1]!Table2[[Symbol]:[Industry]],2,FALSE),"-")</f>
        <v>-</v>
      </c>
      <c r="D4856" t="s">
        <v>743</v>
      </c>
      <c r="E4856">
        <v>0</v>
      </c>
      <c r="F4856">
        <v>263.06</v>
      </c>
      <c r="G4856">
        <v>-18.808433215490599</v>
      </c>
      <c r="H4856">
        <v>-0.88754531197252495</v>
      </c>
      <c r="I4856">
        <v>-2.7076340710337701</v>
      </c>
      <c r="J4856">
        <v>0.664186349333307</v>
      </c>
      <c r="K4856">
        <v>260.37701459745</v>
      </c>
      <c r="L4856">
        <v>249.61295835568799</v>
      </c>
      <c r="M4856">
        <v>43.6990592984979</v>
      </c>
      <c r="N4856">
        <v>0.54798430253300001</v>
      </c>
      <c r="O4856">
        <v>4.5046757393750498</v>
      </c>
      <c r="P4856">
        <v>17.254290171606801</v>
      </c>
      <c r="Q4856">
        <v>-2.6504851824225999E-2</v>
      </c>
    </row>
    <row r="4857" spans="1:17" hidden="1" x14ac:dyDescent="0.3">
      <c r="A4857" t="s">
        <v>9944</v>
      </c>
      <c r="B4857" t="s">
        <v>9945</v>
      </c>
      <c r="C4857" t="str">
        <f>IFERROR(VLOOKUP(Table1[[#This Row],[Ticker]],[1]!Table2[[Symbol]:[Industry]],2,FALSE),"-")</f>
        <v>-</v>
      </c>
      <c r="D4857" t="s">
        <v>743</v>
      </c>
      <c r="E4857">
        <v>0</v>
      </c>
      <c r="F4857">
        <v>271.39</v>
      </c>
      <c r="G4857">
        <v>1.2005087944570001</v>
      </c>
      <c r="H4857">
        <v>0.39506617664856902</v>
      </c>
      <c r="I4857">
        <v>0.80861308147891897</v>
      </c>
      <c r="J4857">
        <v>0.85263761784256797</v>
      </c>
      <c r="K4857">
        <v>262.59843338245201</v>
      </c>
      <c r="L4857">
        <v>242.90769063506801</v>
      </c>
      <c r="M4857">
        <v>39.772223044646402</v>
      </c>
      <c r="N4857">
        <v>0.61487588856231701</v>
      </c>
      <c r="O4857">
        <v>3.3973248830096998</v>
      </c>
      <c r="P4857">
        <v>1186.0256835521</v>
      </c>
      <c r="Q4857">
        <v>-4.0451341168239998E-3</v>
      </c>
    </row>
    <row r="4858" spans="1:17" hidden="1" x14ac:dyDescent="0.3">
      <c r="A4858" t="s">
        <v>9946</v>
      </c>
      <c r="B4858" t="s">
        <v>9947</v>
      </c>
      <c r="C4858" t="str">
        <f>IFERROR(VLOOKUP(Table1[[#This Row],[Ticker]],[1]!Table2[[Symbol]:[Industry]],2,FALSE),"-")</f>
        <v>-</v>
      </c>
      <c r="D4858" t="s">
        <v>229</v>
      </c>
      <c r="E4858">
        <v>0</v>
      </c>
      <c r="F4858">
        <v>155</v>
      </c>
      <c r="G4858">
        <v>-0.689088090467741</v>
      </c>
      <c r="H4858">
        <v>-5.0574527426947897</v>
      </c>
      <c r="I4858">
        <v>-11.723745292011801</v>
      </c>
      <c r="J4858">
        <v>-5.6121408861516198</v>
      </c>
      <c r="K4858">
        <v>154.99309964513901</v>
      </c>
      <c r="L4858">
        <v>147.798618526122</v>
      </c>
      <c r="M4858">
        <v>50</v>
      </c>
      <c r="N4858">
        <v>5.53125</v>
      </c>
      <c r="O4858">
        <v>4.5161290322580596</v>
      </c>
      <c r="P4858">
        <v>55</v>
      </c>
    </row>
    <row r="4859" spans="1:17" hidden="1" x14ac:dyDescent="0.3">
      <c r="A4859" t="s">
        <v>9948</v>
      </c>
      <c r="B4859" t="s">
        <v>9949</v>
      </c>
      <c r="C4859" t="str">
        <f>IFERROR(VLOOKUP(Table1[[#This Row],[Ticker]],[1]!Table2[[Symbol]:[Industry]],2,FALSE),"-")</f>
        <v>-</v>
      </c>
      <c r="D4859" t="s">
        <v>743</v>
      </c>
      <c r="E4859">
        <v>0</v>
      </c>
      <c r="F4859">
        <v>916.97</v>
      </c>
      <c r="G4859">
        <v>27.340000647182102</v>
      </c>
      <c r="H4859">
        <v>0.97887875656887302</v>
      </c>
      <c r="I4859">
        <v>10.4682479301116</v>
      </c>
      <c r="J4859">
        <v>0.61741756192596497</v>
      </c>
      <c r="K4859">
        <v>881.35440027987102</v>
      </c>
      <c r="L4859">
        <v>781.70272244883199</v>
      </c>
      <c r="M4859">
        <v>37.3388535311583</v>
      </c>
      <c r="N4859">
        <v>0.76191798654805798</v>
      </c>
      <c r="O4859">
        <v>3.64352159830747</v>
      </c>
      <c r="P4859">
        <v>62.5833333333333</v>
      </c>
      <c r="Q4859">
        <v>2.6632969630870001E-2</v>
      </c>
    </row>
    <row r="4860" spans="1:17" hidden="1" x14ac:dyDescent="0.3">
      <c r="A4860" t="s">
        <v>9950</v>
      </c>
      <c r="B4860" t="s">
        <v>9951</v>
      </c>
      <c r="C4860" t="str">
        <f>IFERROR(VLOOKUP(Table1[[#This Row],[Ticker]],[1]!Table2[[Symbol]:[Industry]],2,FALSE),"-")</f>
        <v>-</v>
      </c>
      <c r="D4860" t="s">
        <v>743</v>
      </c>
      <c r="E4860">
        <v>0</v>
      </c>
      <c r="F4860">
        <v>873.65</v>
      </c>
      <c r="G4860">
        <v>-3.78793368931334</v>
      </c>
      <c r="H4860">
        <v>0.12913592726472101</v>
      </c>
      <c r="I4860">
        <v>-0.10992652661492</v>
      </c>
      <c r="J4860">
        <v>0.295502585907371</v>
      </c>
      <c r="K4860">
        <v>849.34361166866699</v>
      </c>
      <c r="L4860">
        <v>793.14625953855295</v>
      </c>
      <c r="M4860">
        <v>43.617668529781398</v>
      </c>
      <c r="N4860">
        <v>0.441106719367588</v>
      </c>
      <c r="O4860">
        <v>13.317690150517899</v>
      </c>
      <c r="P4860">
        <v>42.056910569105597</v>
      </c>
      <c r="Q4860">
        <v>3.5665262196414999E-2</v>
      </c>
    </row>
    <row r="4861" spans="1:17" hidden="1" x14ac:dyDescent="0.3">
      <c r="A4861" t="s">
        <v>9952</v>
      </c>
      <c r="B4861" t="s">
        <v>9953</v>
      </c>
      <c r="C4861" t="str">
        <f>IFERROR(VLOOKUP(Table1[[#This Row],[Ticker]],[1]!Table2[[Symbol]:[Industry]],2,FALSE),"-")</f>
        <v>-</v>
      </c>
      <c r="D4861" t="s">
        <v>743</v>
      </c>
      <c r="E4861">
        <v>0</v>
      </c>
      <c r="F4861">
        <v>288.18</v>
      </c>
      <c r="G4861">
        <v>5.7583628899244097</v>
      </c>
      <c r="H4861">
        <v>0.517750763228218</v>
      </c>
      <c r="I4861">
        <v>2.6125688755509899</v>
      </c>
      <c r="J4861">
        <v>-1.07905309274859</v>
      </c>
      <c r="K4861">
        <v>279.274143826027</v>
      </c>
      <c r="L4861">
        <v>256.65402495740199</v>
      </c>
      <c r="M4861">
        <v>36.174903309900898</v>
      </c>
      <c r="N4861">
        <v>0.73002004853856695</v>
      </c>
      <c r="O4861">
        <v>3.2167395377888699</v>
      </c>
      <c r="P4861">
        <v>64.195772320665498</v>
      </c>
      <c r="Q4861">
        <v>1.2902501101542001E-2</v>
      </c>
    </row>
    <row r="4862" spans="1:17" hidden="1" x14ac:dyDescent="0.3">
      <c r="A4862" t="s">
        <v>9954</v>
      </c>
      <c r="B4862" t="s">
        <v>9955</v>
      </c>
      <c r="C4862" t="str">
        <f>IFERROR(VLOOKUP(Table1[[#This Row],[Ticker]],[1]!Table2[[Symbol]:[Industry]],2,FALSE),"-")</f>
        <v>-</v>
      </c>
      <c r="D4862" t="s">
        <v>743</v>
      </c>
      <c r="E4862">
        <v>0</v>
      </c>
      <c r="F4862">
        <v>922.33</v>
      </c>
      <c r="G4862">
        <v>-2.4501367020581499</v>
      </c>
      <c r="H4862">
        <v>-0.208766380250303</v>
      </c>
      <c r="I4862">
        <v>0.221752453046132</v>
      </c>
      <c r="J4862">
        <v>-0.60913568797098505</v>
      </c>
      <c r="K4862">
        <v>894.11637717111603</v>
      </c>
      <c r="L4862">
        <v>833.97563678942299</v>
      </c>
      <c r="M4862">
        <v>36.216852662223999</v>
      </c>
      <c r="N4862">
        <v>0.610532682281691</v>
      </c>
      <c r="O4862">
        <v>1.2219053917795</v>
      </c>
      <c r="P4862">
        <v>30.826950354609899</v>
      </c>
      <c r="Q4862">
        <v>1.1367808071405999E-2</v>
      </c>
    </row>
    <row r="4863" spans="1:17" hidden="1" x14ac:dyDescent="0.3">
      <c r="A4863" t="s">
        <v>9956</v>
      </c>
      <c r="B4863" t="s">
        <v>9957</v>
      </c>
      <c r="C4863" t="str">
        <f>IFERROR(VLOOKUP(Table1[[#This Row],[Ticker]],[1]!Table2[[Symbol]:[Industry]],2,FALSE),"-")</f>
        <v>-</v>
      </c>
      <c r="D4863" t="s">
        <v>743</v>
      </c>
      <c r="E4863">
        <v>0</v>
      </c>
      <c r="F4863">
        <v>890.27</v>
      </c>
      <c r="G4863">
        <v>-3.00204162824057</v>
      </c>
      <c r="H4863">
        <v>3.9993128109346802E-3</v>
      </c>
      <c r="I4863">
        <v>-0.121118751027186</v>
      </c>
      <c r="J4863">
        <v>-0.461780070481911</v>
      </c>
      <c r="K4863">
        <v>866.412235039395</v>
      </c>
      <c r="L4863">
        <v>808.53416243085701</v>
      </c>
      <c r="M4863">
        <v>37.423081017166801</v>
      </c>
      <c r="N4863">
        <v>0.45780413468786801</v>
      </c>
      <c r="O4863">
        <v>0.99183393801880404</v>
      </c>
      <c r="P4863">
        <v>30.511331984636499</v>
      </c>
      <c r="Q4863">
        <v>2.5475784075280001E-3</v>
      </c>
    </row>
    <row r="4864" spans="1:17" hidden="1" x14ac:dyDescent="0.3">
      <c r="A4864" t="s">
        <v>9958</v>
      </c>
      <c r="B4864" t="s">
        <v>9959</v>
      </c>
      <c r="C4864" t="str">
        <f>IFERROR(VLOOKUP(Table1[[#This Row],[Ticker]],[1]!Table2[[Symbol]:[Industry]],2,FALSE),"-")</f>
        <v>-</v>
      </c>
      <c r="D4864" t="s">
        <v>743</v>
      </c>
      <c r="E4864">
        <v>0</v>
      </c>
      <c r="F4864">
        <v>261.12</v>
      </c>
      <c r="G4864">
        <v>-17.9407881876161</v>
      </c>
      <c r="H4864">
        <v>1.45191228172734</v>
      </c>
      <c r="I4864">
        <v>-1.96303050307519</v>
      </c>
      <c r="J4864">
        <v>2.9049251995418999</v>
      </c>
      <c r="K4864">
        <v>257.17450092737801</v>
      </c>
      <c r="L4864">
        <v>246.54320334480599</v>
      </c>
      <c r="M4864">
        <v>45.289626408737497</v>
      </c>
      <c r="N4864">
        <v>0.45328920453917199</v>
      </c>
      <c r="O4864">
        <v>3.4007352941176401</v>
      </c>
      <c r="P4864">
        <v>18.1538461538461</v>
      </c>
    </row>
    <row r="4865" spans="1:16" hidden="1" x14ac:dyDescent="0.3">
      <c r="A4865" t="s">
        <v>9960</v>
      </c>
      <c r="B4865" t="s">
        <v>9961</v>
      </c>
      <c r="C4865" t="str">
        <f>IFERROR(VLOOKUP(Table1[[#This Row],[Ticker]],[1]!Table2[[Symbol]:[Industry]],2,FALSE),"-")</f>
        <v>-</v>
      </c>
      <c r="D4865" t="s">
        <v>743</v>
      </c>
      <c r="E4865">
        <v>0</v>
      </c>
      <c r="F4865">
        <v>445.33</v>
      </c>
      <c r="G4865">
        <v>7.8851131405489197</v>
      </c>
      <c r="H4865">
        <v>1.5273010571054599</v>
      </c>
      <c r="I4865">
        <v>-1.68760733196946</v>
      </c>
      <c r="J4865">
        <v>0.73448373604403405</v>
      </c>
      <c r="K4865">
        <v>414.64325411566602</v>
      </c>
      <c r="L4865">
        <v>380.20947904672101</v>
      </c>
      <c r="M4865">
        <v>43.691570787736502</v>
      </c>
      <c r="N4865">
        <v>0.54238804113204298</v>
      </c>
      <c r="O4865">
        <v>2.7777154020613901</v>
      </c>
      <c r="P4865">
        <v>40.482649842271201</v>
      </c>
    </row>
    <row r="4866" spans="1:16" hidden="1" x14ac:dyDescent="0.3">
      <c r="A4866" t="s">
        <v>9962</v>
      </c>
      <c r="B4866" t="s">
        <v>9963</v>
      </c>
      <c r="C4866" t="str">
        <f>IFERROR(VLOOKUP(Table1[[#This Row],[Ticker]],[1]!Table2[[Symbol]:[Industry]],2,FALSE),"-")</f>
        <v>-</v>
      </c>
      <c r="D4866" t="s">
        <v>743</v>
      </c>
      <c r="E4866">
        <v>0</v>
      </c>
      <c r="F4866">
        <v>522.9</v>
      </c>
      <c r="G4866">
        <v>-14.4074514873134</v>
      </c>
      <c r="H4866">
        <v>-1.5945571624127099</v>
      </c>
      <c r="I4866">
        <v>-1.9053088582401401</v>
      </c>
      <c r="J4866">
        <v>-0.17589000260144899</v>
      </c>
      <c r="K4866">
        <v>518.47268340816004</v>
      </c>
      <c r="L4866">
        <v>493.212868334539</v>
      </c>
      <c r="M4866">
        <v>38.951823625668403</v>
      </c>
      <c r="N4866">
        <v>0.45445377922112201</v>
      </c>
      <c r="O4866">
        <v>4.0734366035571004</v>
      </c>
      <c r="P4866">
        <v>22.287184284377901</v>
      </c>
    </row>
    <row r="4867" spans="1:16" hidden="1" x14ac:dyDescent="0.3">
      <c r="A4867" t="s">
        <v>9964</v>
      </c>
      <c r="B4867" t="s">
        <v>9965</v>
      </c>
      <c r="C4867" t="str">
        <f>IFERROR(VLOOKUP(Table1[[#This Row],[Ticker]],[1]!Table2[[Symbol]:[Industry]],2,FALSE),"-")</f>
        <v>-</v>
      </c>
      <c r="D4867" t="s">
        <v>1357</v>
      </c>
      <c r="E4867">
        <v>0</v>
      </c>
      <c r="F4867">
        <v>123.77</v>
      </c>
      <c r="G4867">
        <v>-22.723408180487599</v>
      </c>
      <c r="H4867">
        <v>0.17618158698474001</v>
      </c>
      <c r="I4867">
        <v>-8.9453902963985801</v>
      </c>
      <c r="J4867">
        <v>-1.3557110110430299</v>
      </c>
      <c r="K4867">
        <v>122.81039917883</v>
      </c>
      <c r="L4867">
        <v>120.292025540148</v>
      </c>
      <c r="M4867">
        <v>42.831285615245399</v>
      </c>
      <c r="N4867">
        <v>0.46321722733277998</v>
      </c>
      <c r="O4867">
        <v>3.0136543588914901</v>
      </c>
      <c r="P4867">
        <v>7.2902219140083204</v>
      </c>
    </row>
    <row r="4868" spans="1:16" hidden="1" x14ac:dyDescent="0.3">
      <c r="A4868" t="s">
        <v>9966</v>
      </c>
      <c r="B4868" t="s">
        <v>9967</v>
      </c>
      <c r="C4868" t="str">
        <f>IFERROR(VLOOKUP(Table1[[#This Row],[Ticker]],[1]!Table2[[Symbol]:[Industry]],2,FALSE),"-")</f>
        <v>-</v>
      </c>
      <c r="D4868" t="s">
        <v>743</v>
      </c>
      <c r="E4868">
        <v>0</v>
      </c>
      <c r="F4868">
        <v>42.29</v>
      </c>
      <c r="G4868">
        <v>4.1429778157426496</v>
      </c>
      <c r="H4868">
        <v>0.24322427841232899</v>
      </c>
      <c r="I4868">
        <v>1.5037549037093401</v>
      </c>
      <c r="J4868">
        <v>0.31981094224965601</v>
      </c>
      <c r="K4868">
        <v>40.824143070620998</v>
      </c>
      <c r="L4868">
        <v>37.709709102774198</v>
      </c>
      <c r="M4868">
        <v>40.246772189485696</v>
      </c>
      <c r="N4868">
        <v>0.21386108105861201</v>
      </c>
      <c r="O4868">
        <v>0.75668006620950301</v>
      </c>
      <c r="P4868">
        <v>36.683904330963102</v>
      </c>
    </row>
    <row r="4869" spans="1:16" hidden="1" x14ac:dyDescent="0.3">
      <c r="A4869" t="s">
        <v>9968</v>
      </c>
      <c r="B4869" t="s">
        <v>9969</v>
      </c>
      <c r="C4869" t="str">
        <f>IFERROR(VLOOKUP(Table1[[#This Row],[Ticker]],[1]!Table2[[Symbol]:[Industry]],2,FALSE),"-")</f>
        <v>-</v>
      </c>
      <c r="D4869" t="s">
        <v>1357</v>
      </c>
      <c r="E4869">
        <v>0</v>
      </c>
      <c r="F4869">
        <v>57.19</v>
      </c>
      <c r="G4869">
        <v>-21.108844698187799</v>
      </c>
      <c r="H4869">
        <v>-0.70112939932787299</v>
      </c>
      <c r="I4869">
        <v>-7.9573542454905297</v>
      </c>
      <c r="J4869">
        <v>-2.5295973274175898</v>
      </c>
      <c r="K4869">
        <v>56.414296833530003</v>
      </c>
      <c r="L4869">
        <v>55.0414862616242</v>
      </c>
      <c r="M4869">
        <v>51.453169897924603</v>
      </c>
      <c r="N4869">
        <v>2.29653727759099</v>
      </c>
      <c r="O4869">
        <v>3.7943696450428499</v>
      </c>
      <c r="P4869">
        <v>8.9125880784612406</v>
      </c>
    </row>
    <row r="4870" spans="1:16" hidden="1" x14ac:dyDescent="0.3">
      <c r="A4870" t="s">
        <v>9970</v>
      </c>
      <c r="B4870" t="s">
        <v>9971</v>
      </c>
      <c r="C4870" t="str">
        <f>IFERROR(VLOOKUP(Table1[[#This Row],[Ticker]],[1]!Table2[[Symbol]:[Industry]],2,FALSE),"-")</f>
        <v>-</v>
      </c>
      <c r="D4870" t="s">
        <v>632</v>
      </c>
      <c r="M4870">
        <v>50</v>
      </c>
    </row>
    <row r="4871" spans="1:16" hidden="1" x14ac:dyDescent="0.3">
      <c r="A4871" t="s">
        <v>9972</v>
      </c>
      <c r="B4871" t="s">
        <v>9973</v>
      </c>
      <c r="C4871" t="str">
        <f>IFERROR(VLOOKUP(Table1[[#This Row],[Ticker]],[1]!Table2[[Symbol]:[Industry]],2,FALSE),"-")</f>
        <v>-</v>
      </c>
    </row>
    <row r="4872" spans="1:16" hidden="1" x14ac:dyDescent="0.3">
      <c r="A4872" t="s">
        <v>9974</v>
      </c>
      <c r="B4872" t="s">
        <v>9975</v>
      </c>
      <c r="C4872" t="str">
        <f>IFERROR(VLOOKUP(Table1[[#This Row],[Ticker]],[1]!Table2[[Symbol]:[Industry]],2,FALSE),"-")</f>
        <v>-</v>
      </c>
      <c r="D4872" t="s">
        <v>577</v>
      </c>
      <c r="F4872">
        <v>250</v>
      </c>
      <c r="G4872">
        <v>-5.5931859894901201</v>
      </c>
      <c r="H4872">
        <v>-1.87035303188851</v>
      </c>
      <c r="I4872">
        <v>-12.2495918825592</v>
      </c>
      <c r="J4872">
        <v>1.0670674632677399</v>
      </c>
      <c r="N4872">
        <v>1</v>
      </c>
    </row>
    <row r="4873" spans="1:16" hidden="1" x14ac:dyDescent="0.3">
      <c r="A4873" t="s">
        <v>9976</v>
      </c>
      <c r="B4873" t="s">
        <v>9977</v>
      </c>
      <c r="C4873" t="str">
        <f>IFERROR(VLOOKUP(Table1[[#This Row],[Ticker]],[1]!Table2[[Symbol]:[Industry]],2,FALSE),"-")</f>
        <v>-</v>
      </c>
      <c r="F4873">
        <v>10.28</v>
      </c>
      <c r="G4873">
        <v>-5.5931859894901201</v>
      </c>
      <c r="H4873">
        <v>-1.87035303188851</v>
      </c>
      <c r="I4873">
        <v>-12.2495918825592</v>
      </c>
      <c r="J4873">
        <v>1.0670674632677399</v>
      </c>
    </row>
    <row r="4874" spans="1:16" hidden="1" x14ac:dyDescent="0.3">
      <c r="A4874" t="s">
        <v>9978</v>
      </c>
      <c r="B4874" t="s">
        <v>9979</v>
      </c>
      <c r="C4874" t="str">
        <f>IFERROR(VLOOKUP(Table1[[#This Row],[Ticker]],[1]!Table2[[Symbol]:[Industry]],2,FALSE),"-")</f>
        <v>-</v>
      </c>
      <c r="F4874">
        <v>1.1499999999999999</v>
      </c>
      <c r="G4874">
        <v>-5.5931859894901201</v>
      </c>
      <c r="H4874">
        <v>-1.87035303188851</v>
      </c>
      <c r="I4874">
        <v>-12.2495918825592</v>
      </c>
      <c r="J4874">
        <v>1.0670674632677399</v>
      </c>
    </row>
    <row r="4875" spans="1:16" hidden="1" x14ac:dyDescent="0.3">
      <c r="A4875" t="s">
        <v>9980</v>
      </c>
      <c r="B4875" t="s">
        <v>9981</v>
      </c>
      <c r="C4875" t="str">
        <f>IFERROR(VLOOKUP(Table1[[#This Row],[Ticker]],[1]!Table2[[Symbol]:[Industry]],2,FALSE),"-")</f>
        <v>-</v>
      </c>
      <c r="D4875" t="s">
        <v>127</v>
      </c>
      <c r="F4875">
        <v>92</v>
      </c>
      <c r="G4875">
        <v>24.144914810994099</v>
      </c>
      <c r="H4875">
        <v>-4.93100687450527</v>
      </c>
      <c r="I4875">
        <v>-22.593206476837299</v>
      </c>
      <c r="J4875">
        <v>-2.4740667039007298</v>
      </c>
      <c r="K4875">
        <v>89.118456394126596</v>
      </c>
      <c r="L4875">
        <v>87.3294279741026</v>
      </c>
      <c r="N4875">
        <v>0.41477199548919003</v>
      </c>
      <c r="O4875">
        <v>36.684782608695599</v>
      </c>
      <c r="P4875">
        <v>61.177295024526899</v>
      </c>
    </row>
    <row r="4876" spans="1:16" hidden="1" x14ac:dyDescent="0.3">
      <c r="A4876" t="s">
        <v>9982</v>
      </c>
      <c r="B4876" t="s">
        <v>9983</v>
      </c>
      <c r="C4876" t="str">
        <f>IFERROR(VLOOKUP(Table1[[#This Row],[Ticker]],[1]!Table2[[Symbol]:[Industry]],2,FALSE),"-")</f>
        <v>-</v>
      </c>
    </row>
    <row r="4877" spans="1:16" hidden="1" x14ac:dyDescent="0.3">
      <c r="A4877" t="s">
        <v>9984</v>
      </c>
      <c r="B4877" t="s">
        <v>9985</v>
      </c>
      <c r="C4877" t="str">
        <f>IFERROR(VLOOKUP(Table1[[#This Row],[Ticker]],[1]!Table2[[Symbol]:[Industry]],2,FALSE),"-")</f>
        <v>-</v>
      </c>
    </row>
    <row r="4878" spans="1:16" hidden="1" x14ac:dyDescent="0.3">
      <c r="A4878" t="s">
        <v>9986</v>
      </c>
      <c r="B4878" t="s">
        <v>9987</v>
      </c>
      <c r="C4878" t="str">
        <f>IFERROR(VLOOKUP(Table1[[#This Row],[Ticker]],[1]!Table2[[Symbol]:[Industry]],2,FALSE),"-")</f>
        <v>-</v>
      </c>
    </row>
    <row r="4879" spans="1:16" hidden="1" x14ac:dyDescent="0.3">
      <c r="A4879" t="s">
        <v>9988</v>
      </c>
      <c r="B4879" t="s">
        <v>9989</v>
      </c>
      <c r="C4879" t="str">
        <f>IFERROR(VLOOKUP(Table1[[#This Row],[Ticker]],[1]!Table2[[Symbol]:[Industry]],2,FALSE),"-")</f>
        <v>-</v>
      </c>
    </row>
    <row r="4880" spans="1:16" hidden="1" x14ac:dyDescent="0.3">
      <c r="A4880" t="s">
        <v>9990</v>
      </c>
      <c r="B4880" t="s">
        <v>9991</v>
      </c>
      <c r="C4880" t="str">
        <f>IFERROR(VLOOKUP(Table1[[#This Row],[Ticker]],[1]!Table2[[Symbol]:[Industry]],2,FALSE),"-")</f>
        <v>-</v>
      </c>
    </row>
    <row r="4881" spans="1:16" hidden="1" x14ac:dyDescent="0.3">
      <c r="A4881" t="s">
        <v>9992</v>
      </c>
      <c r="B4881" t="s">
        <v>9993</v>
      </c>
      <c r="C4881" t="str">
        <f>IFERROR(VLOOKUP(Table1[[#This Row],[Ticker]],[1]!Table2[[Symbol]:[Industry]],2,FALSE),"-")</f>
        <v>-</v>
      </c>
    </row>
    <row r="4882" spans="1:16" hidden="1" x14ac:dyDescent="0.3">
      <c r="A4882" t="s">
        <v>9994</v>
      </c>
      <c r="B4882" t="s">
        <v>9995</v>
      </c>
      <c r="C4882" t="str">
        <f>IFERROR(VLOOKUP(Table1[[#This Row],[Ticker]],[1]!Table2[[Symbol]:[Industry]],2,FALSE),"-")</f>
        <v>-</v>
      </c>
    </row>
    <row r="4883" spans="1:16" hidden="1" x14ac:dyDescent="0.3">
      <c r="A4883" t="s">
        <v>9996</v>
      </c>
      <c r="B4883" t="s">
        <v>9997</v>
      </c>
      <c r="C4883" t="str">
        <f>IFERROR(VLOOKUP(Table1[[#This Row],[Ticker]],[1]!Table2[[Symbol]:[Industry]],2,FALSE),"-")</f>
        <v>-</v>
      </c>
    </row>
    <row r="4884" spans="1:16" hidden="1" x14ac:dyDescent="0.3">
      <c r="A4884" t="s">
        <v>9998</v>
      </c>
      <c r="B4884" t="s">
        <v>9999</v>
      </c>
      <c r="C4884" t="str">
        <f>IFERROR(VLOOKUP(Table1[[#This Row],[Ticker]],[1]!Table2[[Symbol]:[Industry]],2,FALSE),"-")</f>
        <v>-</v>
      </c>
      <c r="D4884" t="s">
        <v>528</v>
      </c>
      <c r="F4884">
        <v>0</v>
      </c>
      <c r="G4884">
        <v>-29.855754757134399</v>
      </c>
      <c r="M4884">
        <v>50</v>
      </c>
    </row>
    <row r="4885" spans="1:16" hidden="1" x14ac:dyDescent="0.3">
      <c r="A4885" t="s">
        <v>10000</v>
      </c>
      <c r="B4885" t="s">
        <v>10001</v>
      </c>
      <c r="C4885" t="str">
        <f>IFERROR(VLOOKUP(Table1[[#This Row],[Ticker]],[1]!Table2[[Symbol]:[Industry]],2,FALSE),"-")</f>
        <v>-</v>
      </c>
    </row>
    <row r="4886" spans="1:16" hidden="1" x14ac:dyDescent="0.3">
      <c r="A4886" t="s">
        <v>10002</v>
      </c>
      <c r="B4886" t="s">
        <v>10003</v>
      </c>
      <c r="C4886" t="str">
        <f>IFERROR(VLOOKUP(Table1[[#This Row],[Ticker]],[1]!Table2[[Symbol]:[Industry]],2,FALSE),"-")</f>
        <v>-</v>
      </c>
      <c r="F4886">
        <v>0.83</v>
      </c>
      <c r="G4886">
        <v>-16.1571246201481</v>
      </c>
      <c r="H4886">
        <v>-1.94128436548223</v>
      </c>
      <c r="I4886">
        <v>-11.481431793958301</v>
      </c>
      <c r="J4886">
        <v>-4.82056499653652</v>
      </c>
      <c r="K4886">
        <v>0.80827288633656302</v>
      </c>
      <c r="L4886">
        <v>0.82429144683909705</v>
      </c>
      <c r="N4886">
        <v>1.1063164085491299</v>
      </c>
      <c r="O4886">
        <v>16.867469879518001</v>
      </c>
      <c r="P4886">
        <v>69.387755102040799</v>
      </c>
    </row>
    <row r="4887" spans="1:16" hidden="1" x14ac:dyDescent="0.3">
      <c r="A4887" t="s">
        <v>10004</v>
      </c>
      <c r="B4887" t="s">
        <v>10005</v>
      </c>
      <c r="C4887" t="str">
        <f>IFERROR(VLOOKUP(Table1[[#This Row],[Ticker]],[1]!Table2[[Symbol]:[Industry]],2,FALSE),"-")</f>
        <v>-</v>
      </c>
      <c r="D4887" t="s">
        <v>127</v>
      </c>
      <c r="F4887">
        <v>0</v>
      </c>
      <c r="G4887">
        <v>-29.855754757134399</v>
      </c>
      <c r="M4887">
        <v>50</v>
      </c>
    </row>
    <row r="4888" spans="1:16" hidden="1" x14ac:dyDescent="0.3">
      <c r="A4888" t="s">
        <v>10006</v>
      </c>
      <c r="B4888" t="s">
        <v>10007</v>
      </c>
      <c r="C4888" t="str">
        <f>IFERROR(VLOOKUP(Table1[[#This Row],[Ticker]],[1]!Table2[[Symbol]:[Industry]],2,FALSE),"-")</f>
        <v>-</v>
      </c>
      <c r="F4888">
        <v>0</v>
      </c>
      <c r="G4888">
        <v>-29.855754757134399</v>
      </c>
      <c r="M4888">
        <v>50</v>
      </c>
    </row>
    <row r="4889" spans="1:16" hidden="1" x14ac:dyDescent="0.3">
      <c r="A4889" t="s">
        <v>10008</v>
      </c>
      <c r="B4889" t="s">
        <v>10009</v>
      </c>
      <c r="C4889" t="str">
        <f>IFERROR(VLOOKUP(Table1[[#This Row],[Ticker]],[1]!Table2[[Symbol]:[Industry]],2,FALSE),"-")</f>
        <v>-</v>
      </c>
      <c r="D4889" t="s">
        <v>412</v>
      </c>
      <c r="F4889">
        <v>0</v>
      </c>
      <c r="G4889">
        <v>-29.855754757134399</v>
      </c>
      <c r="M4889">
        <v>50</v>
      </c>
    </row>
    <row r="4890" spans="1:16" hidden="1" x14ac:dyDescent="0.3">
      <c r="A4890" t="s">
        <v>10010</v>
      </c>
      <c r="B4890" t="s">
        <v>10011</v>
      </c>
      <c r="C4890" t="str">
        <f>IFERROR(VLOOKUP(Table1[[#This Row],[Ticker]],[1]!Table2[[Symbol]:[Industry]],2,FALSE),"-")</f>
        <v>-</v>
      </c>
      <c r="D4890" t="s">
        <v>528</v>
      </c>
    </row>
    <row r="4891" spans="1:16" hidden="1" x14ac:dyDescent="0.3">
      <c r="A4891" t="s">
        <v>10012</v>
      </c>
      <c r="B4891" t="s">
        <v>10013</v>
      </c>
      <c r="C4891" t="str">
        <f>IFERROR(VLOOKUP(Table1[[#This Row],[Ticker]],[1]!Table2[[Symbol]:[Industry]],2,FALSE),"-")</f>
        <v>-</v>
      </c>
      <c r="D4891" t="s">
        <v>262</v>
      </c>
    </row>
    <row r="4892" spans="1:16" hidden="1" x14ac:dyDescent="0.3">
      <c r="A4892" t="s">
        <v>10014</v>
      </c>
      <c r="B4892" t="s">
        <v>10015</v>
      </c>
      <c r="C4892" t="str">
        <f>IFERROR(VLOOKUP(Table1[[#This Row],[Ticker]],[1]!Table2[[Symbol]:[Industry]],2,FALSE),"-")</f>
        <v>-</v>
      </c>
      <c r="D4892" t="s">
        <v>139</v>
      </c>
      <c r="F4892">
        <v>0</v>
      </c>
      <c r="G4892">
        <v>-29.855754757134399</v>
      </c>
    </row>
    <row r="4893" spans="1:16" hidden="1" x14ac:dyDescent="0.3">
      <c r="A4893" t="s">
        <v>10016</v>
      </c>
      <c r="B4893" t="s">
        <v>10017</v>
      </c>
      <c r="C4893" t="str">
        <f>IFERROR(VLOOKUP(Table1[[#This Row],[Ticker]],[1]!Table2[[Symbol]:[Industry]],2,FALSE),"-")</f>
        <v>-</v>
      </c>
      <c r="D4893" t="s">
        <v>632</v>
      </c>
      <c r="F4893">
        <v>0</v>
      </c>
      <c r="G4893">
        <v>-29.855754757134399</v>
      </c>
      <c r="M4893">
        <v>50</v>
      </c>
    </row>
    <row r="4894" spans="1:16" hidden="1" x14ac:dyDescent="0.3">
      <c r="A4894" t="s">
        <v>10018</v>
      </c>
      <c r="B4894" t="s">
        <v>10019</v>
      </c>
      <c r="C4894" t="str">
        <f>IFERROR(VLOOKUP(Table1[[#This Row],[Ticker]],[1]!Table2[[Symbol]:[Industry]],2,FALSE),"-")</f>
        <v>-</v>
      </c>
      <c r="F4894">
        <v>0</v>
      </c>
      <c r="G4894">
        <v>-29.855754757134399</v>
      </c>
      <c r="M4894">
        <v>50</v>
      </c>
    </row>
    <row r="4895" spans="1:16" hidden="1" x14ac:dyDescent="0.3">
      <c r="A4895" t="s">
        <v>10020</v>
      </c>
      <c r="B4895" t="s">
        <v>10021</v>
      </c>
      <c r="C4895" t="str">
        <f>IFERROR(VLOOKUP(Table1[[#This Row],[Ticker]],[1]!Table2[[Symbol]:[Industry]],2,FALSE),"-")</f>
        <v>-</v>
      </c>
    </row>
    <row r="4896" spans="1:16" hidden="1" x14ac:dyDescent="0.3">
      <c r="A4896" t="s">
        <v>10022</v>
      </c>
      <c r="B4896" t="s">
        <v>10023</v>
      </c>
      <c r="C4896" t="str">
        <f>IFERROR(VLOOKUP(Table1[[#This Row],[Ticker]],[1]!Table2[[Symbol]:[Industry]],2,FALSE),"-")</f>
        <v>-</v>
      </c>
      <c r="D4896" t="s">
        <v>632</v>
      </c>
      <c r="F4896">
        <v>0</v>
      </c>
      <c r="G4896">
        <v>-29.855754757134399</v>
      </c>
      <c r="M4896">
        <v>50</v>
      </c>
    </row>
    <row r="4897" spans="1:16" hidden="1" x14ac:dyDescent="0.3">
      <c r="A4897" t="s">
        <v>10024</v>
      </c>
      <c r="B4897" t="s">
        <v>10025</v>
      </c>
      <c r="C4897" t="str">
        <f>IFERROR(VLOOKUP(Table1[[#This Row],[Ticker]],[1]!Table2[[Symbol]:[Industry]],2,FALSE),"-")</f>
        <v>-</v>
      </c>
      <c r="D4897" t="s">
        <v>124</v>
      </c>
      <c r="F4897">
        <v>0</v>
      </c>
      <c r="G4897">
        <v>-29.855754757134399</v>
      </c>
      <c r="M4897">
        <v>50</v>
      </c>
    </row>
    <row r="4898" spans="1:16" hidden="1" x14ac:dyDescent="0.3">
      <c r="A4898" t="s">
        <v>10026</v>
      </c>
      <c r="B4898" t="s">
        <v>10027</v>
      </c>
      <c r="C4898" t="str">
        <f>IFERROR(VLOOKUP(Table1[[#This Row],[Ticker]],[1]!Table2[[Symbol]:[Industry]],2,FALSE),"-")</f>
        <v>-</v>
      </c>
      <c r="D4898" t="s">
        <v>632</v>
      </c>
      <c r="F4898">
        <v>0</v>
      </c>
      <c r="G4898">
        <v>-29.855754757134399</v>
      </c>
      <c r="M4898">
        <v>50</v>
      </c>
    </row>
    <row r="4899" spans="1:16" hidden="1" x14ac:dyDescent="0.3">
      <c r="A4899" t="s">
        <v>10028</v>
      </c>
      <c r="B4899" t="s">
        <v>10029</v>
      </c>
      <c r="C4899" t="str">
        <f>IFERROR(VLOOKUP(Table1[[#This Row],[Ticker]],[1]!Table2[[Symbol]:[Industry]],2,FALSE),"-")</f>
        <v>-</v>
      </c>
      <c r="D4899" t="s">
        <v>124</v>
      </c>
      <c r="F4899">
        <v>0</v>
      </c>
      <c r="G4899">
        <v>-29.855754757134399</v>
      </c>
      <c r="M4899">
        <v>50</v>
      </c>
    </row>
    <row r="4900" spans="1:16" hidden="1" x14ac:dyDescent="0.3">
      <c r="A4900" t="s">
        <v>10030</v>
      </c>
      <c r="B4900" t="s">
        <v>10031</v>
      </c>
      <c r="C4900" t="str">
        <f>IFERROR(VLOOKUP(Table1[[#This Row],[Ticker]],[1]!Table2[[Symbol]:[Industry]],2,FALSE),"-")</f>
        <v>-</v>
      </c>
      <c r="F4900">
        <v>0</v>
      </c>
      <c r="G4900">
        <v>-29.855754757134399</v>
      </c>
      <c r="M4900">
        <v>50</v>
      </c>
    </row>
    <row r="4901" spans="1:16" hidden="1" x14ac:dyDescent="0.3">
      <c r="A4901" t="s">
        <v>10032</v>
      </c>
      <c r="B4901" t="s">
        <v>10033</v>
      </c>
      <c r="C4901" t="str">
        <f>IFERROR(VLOOKUP(Table1[[#This Row],[Ticker]],[1]!Table2[[Symbol]:[Industry]],2,FALSE),"-")</f>
        <v>-</v>
      </c>
      <c r="D4901" t="s">
        <v>46</v>
      </c>
      <c r="F4901">
        <v>0</v>
      </c>
      <c r="G4901">
        <v>-29.855754757134399</v>
      </c>
      <c r="M4901">
        <v>50</v>
      </c>
    </row>
    <row r="4902" spans="1:16" hidden="1" x14ac:dyDescent="0.3">
      <c r="A4902" t="s">
        <v>10034</v>
      </c>
      <c r="B4902" t="s">
        <v>10035</v>
      </c>
      <c r="C4902" t="str">
        <f>IFERROR(VLOOKUP(Table1[[#This Row],[Ticker]],[1]!Table2[[Symbol]:[Industry]],2,FALSE),"-")</f>
        <v>-</v>
      </c>
      <c r="D4902" t="s">
        <v>3532</v>
      </c>
      <c r="F4902">
        <v>0</v>
      </c>
      <c r="G4902">
        <v>-29.855754757134399</v>
      </c>
      <c r="M4902">
        <v>50</v>
      </c>
    </row>
    <row r="4903" spans="1:16" hidden="1" x14ac:dyDescent="0.3">
      <c r="A4903" t="s">
        <v>10036</v>
      </c>
      <c r="B4903" t="s">
        <v>10037</v>
      </c>
      <c r="C4903" t="str">
        <f>IFERROR(VLOOKUP(Table1[[#This Row],[Ticker]],[1]!Table2[[Symbol]:[Industry]],2,FALSE),"-")</f>
        <v>-</v>
      </c>
      <c r="D4903" t="s">
        <v>72</v>
      </c>
      <c r="F4903">
        <v>0</v>
      </c>
      <c r="G4903">
        <v>-29.855754757134399</v>
      </c>
      <c r="M4903">
        <v>50</v>
      </c>
    </row>
    <row r="4904" spans="1:16" hidden="1" x14ac:dyDescent="0.3">
      <c r="A4904" t="s">
        <v>10038</v>
      </c>
      <c r="B4904" t="s">
        <v>10039</v>
      </c>
      <c r="C4904" t="str">
        <f>IFERROR(VLOOKUP(Table1[[#This Row],[Ticker]],[1]!Table2[[Symbol]:[Industry]],2,FALSE),"-")</f>
        <v>-</v>
      </c>
      <c r="D4904" t="s">
        <v>223</v>
      </c>
      <c r="F4904">
        <v>0</v>
      </c>
      <c r="G4904">
        <v>-29.855754757134399</v>
      </c>
      <c r="M4904">
        <v>50</v>
      </c>
    </row>
    <row r="4905" spans="1:16" hidden="1" x14ac:dyDescent="0.3">
      <c r="A4905" t="s">
        <v>10040</v>
      </c>
      <c r="B4905" t="s">
        <v>10041</v>
      </c>
      <c r="C4905" t="str">
        <f>IFERROR(VLOOKUP(Table1[[#This Row],[Ticker]],[1]!Table2[[Symbol]:[Industry]],2,FALSE),"-")</f>
        <v>-</v>
      </c>
      <c r="D4905" t="s">
        <v>412</v>
      </c>
      <c r="F4905">
        <v>0</v>
      </c>
      <c r="G4905">
        <v>-29.855754757134399</v>
      </c>
      <c r="M4905">
        <v>50</v>
      </c>
    </row>
    <row r="4906" spans="1:16" hidden="1" x14ac:dyDescent="0.3">
      <c r="A4906" t="s">
        <v>10042</v>
      </c>
      <c r="B4906" t="s">
        <v>10043</v>
      </c>
      <c r="C4906" t="str">
        <f>IFERROR(VLOOKUP(Table1[[#This Row],[Ticker]],[1]!Table2[[Symbol]:[Industry]],2,FALSE),"-")</f>
        <v>-</v>
      </c>
      <c r="D4906" t="s">
        <v>124</v>
      </c>
      <c r="F4906">
        <v>0</v>
      </c>
      <c r="G4906">
        <v>-29.855754757134399</v>
      </c>
      <c r="M4906">
        <v>50</v>
      </c>
    </row>
    <row r="4907" spans="1:16" hidden="1" x14ac:dyDescent="0.3">
      <c r="A4907" t="s">
        <v>10044</v>
      </c>
      <c r="B4907" t="s">
        <v>10045</v>
      </c>
      <c r="C4907" t="str">
        <f>IFERROR(VLOOKUP(Table1[[#This Row],[Ticker]],[1]!Table2[[Symbol]:[Industry]],2,FALSE),"-")</f>
        <v>-</v>
      </c>
      <c r="F4907">
        <v>21.76</v>
      </c>
      <c r="G4907">
        <v>-21.001327543527498</v>
      </c>
      <c r="H4907">
        <v>-3.8210724284024798E-2</v>
      </c>
      <c r="I4907">
        <v>-10.1078275345776</v>
      </c>
      <c r="J4907">
        <v>-0.34115323183063101</v>
      </c>
      <c r="K4907">
        <v>20.175339998942899</v>
      </c>
      <c r="L4907">
        <v>20.345461067918301</v>
      </c>
      <c r="N4907">
        <v>1.57574974448051</v>
      </c>
      <c r="O4907">
        <v>30.928308823529299</v>
      </c>
      <c r="P4907">
        <v>36.855345911949698</v>
      </c>
    </row>
    <row r="4908" spans="1:16" hidden="1" x14ac:dyDescent="0.3">
      <c r="A4908" t="s">
        <v>10046</v>
      </c>
      <c r="B4908" t="s">
        <v>10047</v>
      </c>
      <c r="C4908" t="str">
        <f>IFERROR(VLOOKUP(Table1[[#This Row],[Ticker]],[1]!Table2[[Symbol]:[Industry]],2,FALSE),"-")</f>
        <v>-</v>
      </c>
      <c r="D4908" t="s">
        <v>1190</v>
      </c>
    </row>
    <row r="4909" spans="1:16" hidden="1" x14ac:dyDescent="0.3">
      <c r="A4909" t="s">
        <v>10048</v>
      </c>
      <c r="B4909" t="s">
        <v>10049</v>
      </c>
      <c r="C4909" t="str">
        <f>IFERROR(VLOOKUP(Table1[[#This Row],[Ticker]],[1]!Table2[[Symbol]:[Industry]],2,FALSE),"-")</f>
        <v>-</v>
      </c>
      <c r="F4909">
        <v>0</v>
      </c>
      <c r="G4909">
        <v>-29.855754757134399</v>
      </c>
      <c r="M4909">
        <v>50</v>
      </c>
    </row>
    <row r="4910" spans="1:16" hidden="1" x14ac:dyDescent="0.3">
      <c r="A4910" t="s">
        <v>10050</v>
      </c>
      <c r="B4910" t="s">
        <v>10051</v>
      </c>
      <c r="C4910" t="str">
        <f>IFERROR(VLOOKUP(Table1[[#This Row],[Ticker]],[1]!Table2[[Symbol]:[Industry]],2,FALSE),"-")</f>
        <v>-</v>
      </c>
      <c r="D4910" t="s">
        <v>528</v>
      </c>
      <c r="F4910">
        <v>0</v>
      </c>
      <c r="G4910">
        <v>-29.855754757134399</v>
      </c>
      <c r="M4910">
        <v>50</v>
      </c>
    </row>
    <row r="4911" spans="1:16" hidden="1" x14ac:dyDescent="0.3">
      <c r="A4911" t="s">
        <v>10052</v>
      </c>
      <c r="B4911" t="s">
        <v>10053</v>
      </c>
      <c r="C4911" t="str">
        <f>IFERROR(VLOOKUP(Table1[[#This Row],[Ticker]],[1]!Table2[[Symbol]:[Industry]],2,FALSE),"-")</f>
        <v>-</v>
      </c>
      <c r="D4911" t="s">
        <v>528</v>
      </c>
      <c r="F4911">
        <v>0</v>
      </c>
      <c r="G4911">
        <v>-29.855754757134399</v>
      </c>
      <c r="M4911">
        <v>50</v>
      </c>
    </row>
    <row r="4912" spans="1:16" hidden="1" x14ac:dyDescent="0.3">
      <c r="A4912" t="s">
        <v>10054</v>
      </c>
      <c r="B4912" t="s">
        <v>10055</v>
      </c>
      <c r="C4912" t="str">
        <f>IFERROR(VLOOKUP(Table1[[#This Row],[Ticker]],[1]!Table2[[Symbol]:[Industry]],2,FALSE),"-")</f>
        <v>-</v>
      </c>
      <c r="F4912">
        <v>0</v>
      </c>
      <c r="G4912">
        <v>-29.855754757134399</v>
      </c>
      <c r="M4912">
        <v>50</v>
      </c>
    </row>
    <row r="4913" spans="1:13" hidden="1" x14ac:dyDescent="0.3">
      <c r="A4913" t="s">
        <v>10056</v>
      </c>
      <c r="B4913" t="s">
        <v>10057</v>
      </c>
      <c r="C4913" t="str">
        <f>IFERROR(VLOOKUP(Table1[[#This Row],[Ticker]],[1]!Table2[[Symbol]:[Industry]],2,FALSE),"-")</f>
        <v>-</v>
      </c>
      <c r="F4913">
        <v>0</v>
      </c>
      <c r="G4913">
        <v>-29.855754757134399</v>
      </c>
      <c r="M4913">
        <v>50</v>
      </c>
    </row>
    <row r="4914" spans="1:13" hidden="1" x14ac:dyDescent="0.3">
      <c r="A4914" t="s">
        <v>10058</v>
      </c>
      <c r="B4914" t="s">
        <v>10059</v>
      </c>
      <c r="C4914" t="str">
        <f>IFERROR(VLOOKUP(Table1[[#This Row],[Ticker]],[1]!Table2[[Symbol]:[Industry]],2,FALSE),"-")</f>
        <v>-</v>
      </c>
      <c r="D4914" t="s">
        <v>54</v>
      </c>
      <c r="F4914">
        <v>0</v>
      </c>
      <c r="G4914">
        <v>-29.855754757134399</v>
      </c>
      <c r="M4914">
        <v>50</v>
      </c>
    </row>
    <row r="4915" spans="1:13" hidden="1" x14ac:dyDescent="0.3">
      <c r="A4915" t="s">
        <v>10060</v>
      </c>
      <c r="B4915" t="s">
        <v>10061</v>
      </c>
      <c r="C4915" t="str">
        <f>IFERROR(VLOOKUP(Table1[[#This Row],[Ticker]],[1]!Table2[[Symbol]:[Industry]],2,FALSE),"-")</f>
        <v>-</v>
      </c>
      <c r="F4915">
        <v>0</v>
      </c>
      <c r="G4915">
        <v>-29.855754757134399</v>
      </c>
      <c r="M4915">
        <v>50</v>
      </c>
    </row>
    <row r="4916" spans="1:13" hidden="1" x14ac:dyDescent="0.3">
      <c r="A4916" t="s">
        <v>10062</v>
      </c>
      <c r="B4916" t="s">
        <v>10063</v>
      </c>
      <c r="C4916" t="str">
        <f>IFERROR(VLOOKUP(Table1[[#This Row],[Ticker]],[1]!Table2[[Symbol]:[Industry]],2,FALSE),"-")</f>
        <v>-</v>
      </c>
      <c r="D4916" t="s">
        <v>528</v>
      </c>
      <c r="F4916">
        <v>0</v>
      </c>
      <c r="G4916">
        <v>-29.855754757134399</v>
      </c>
      <c r="M4916">
        <v>50</v>
      </c>
    </row>
    <row r="4917" spans="1:13" hidden="1" x14ac:dyDescent="0.3">
      <c r="A4917" t="s">
        <v>10064</v>
      </c>
      <c r="B4917" t="s">
        <v>10065</v>
      </c>
      <c r="C4917" t="str">
        <f>IFERROR(VLOOKUP(Table1[[#This Row],[Ticker]],[1]!Table2[[Symbol]:[Industry]],2,FALSE),"-")</f>
        <v>-</v>
      </c>
      <c r="D4917" t="s">
        <v>124</v>
      </c>
      <c r="F4917">
        <v>0</v>
      </c>
      <c r="G4917">
        <v>-29.855754757134399</v>
      </c>
    </row>
    <row r="4918" spans="1:13" hidden="1" x14ac:dyDescent="0.3">
      <c r="A4918" t="s">
        <v>10066</v>
      </c>
      <c r="B4918" t="s">
        <v>10067</v>
      </c>
      <c r="C4918" t="str">
        <f>IFERROR(VLOOKUP(Table1[[#This Row],[Ticker]],[1]!Table2[[Symbol]:[Industry]],2,FALSE),"-")</f>
        <v>-</v>
      </c>
      <c r="D4918" t="s">
        <v>528</v>
      </c>
      <c r="F4918">
        <v>0</v>
      </c>
      <c r="G4918">
        <v>-29.855754757134399</v>
      </c>
      <c r="M4918">
        <v>50</v>
      </c>
    </row>
    <row r="4919" spans="1:13" hidden="1" x14ac:dyDescent="0.3">
      <c r="A4919" t="s">
        <v>10068</v>
      </c>
      <c r="B4919" t="s">
        <v>10069</v>
      </c>
      <c r="C4919" t="str">
        <f>IFERROR(VLOOKUP(Table1[[#This Row],[Ticker]],[1]!Table2[[Symbol]:[Industry]],2,FALSE),"-")</f>
        <v>-</v>
      </c>
      <c r="D4919" t="s">
        <v>139</v>
      </c>
      <c r="F4919">
        <v>0</v>
      </c>
      <c r="G4919">
        <v>-29.855754757134399</v>
      </c>
      <c r="M4919">
        <v>50</v>
      </c>
    </row>
    <row r="4920" spans="1:13" hidden="1" x14ac:dyDescent="0.3">
      <c r="A4920" t="s">
        <v>10070</v>
      </c>
      <c r="B4920" t="s">
        <v>10071</v>
      </c>
      <c r="C4920" t="str">
        <f>IFERROR(VLOOKUP(Table1[[#This Row],[Ticker]],[1]!Table2[[Symbol]:[Industry]],2,FALSE),"-")</f>
        <v>-</v>
      </c>
      <c r="D4920" t="s">
        <v>139</v>
      </c>
      <c r="F4920">
        <v>0</v>
      </c>
      <c r="G4920">
        <v>-29.855754757134399</v>
      </c>
      <c r="M4920">
        <v>50</v>
      </c>
    </row>
    <row r="4921" spans="1:13" hidden="1" x14ac:dyDescent="0.3">
      <c r="A4921" t="s">
        <v>10072</v>
      </c>
      <c r="B4921" t="s">
        <v>10073</v>
      </c>
      <c r="C4921" t="str">
        <f>IFERROR(VLOOKUP(Table1[[#This Row],[Ticker]],[1]!Table2[[Symbol]:[Industry]],2,FALSE),"-")</f>
        <v>-</v>
      </c>
      <c r="D4921" t="s">
        <v>528</v>
      </c>
      <c r="F4921">
        <v>0</v>
      </c>
      <c r="G4921">
        <v>-29.855754757134399</v>
      </c>
      <c r="M4921">
        <v>50</v>
      </c>
    </row>
    <row r="4922" spans="1:13" hidden="1" x14ac:dyDescent="0.3">
      <c r="A4922" t="s">
        <v>10074</v>
      </c>
      <c r="B4922" t="s">
        <v>10075</v>
      </c>
      <c r="C4922" t="str">
        <f>IFERROR(VLOOKUP(Table1[[#This Row],[Ticker]],[1]!Table2[[Symbol]:[Industry]],2,FALSE),"-")</f>
        <v>-</v>
      </c>
      <c r="F4922">
        <v>0</v>
      </c>
      <c r="G4922">
        <v>-29.855754757134399</v>
      </c>
      <c r="M4922">
        <v>50</v>
      </c>
    </row>
    <row r="4923" spans="1:13" hidden="1" x14ac:dyDescent="0.3">
      <c r="A4923" t="s">
        <v>10076</v>
      </c>
      <c r="B4923" t="s">
        <v>10077</v>
      </c>
      <c r="C4923" t="str">
        <f>IFERROR(VLOOKUP(Table1[[#This Row],[Ticker]],[1]!Table2[[Symbol]:[Industry]],2,FALSE),"-")</f>
        <v>-</v>
      </c>
      <c r="D4923" t="s">
        <v>412</v>
      </c>
      <c r="F4923">
        <v>0</v>
      </c>
      <c r="G4923">
        <v>-29.855754757134399</v>
      </c>
      <c r="M4923">
        <v>50</v>
      </c>
    </row>
    <row r="4924" spans="1:13" hidden="1" x14ac:dyDescent="0.3">
      <c r="A4924" t="s">
        <v>10078</v>
      </c>
      <c r="B4924" t="s">
        <v>10079</v>
      </c>
      <c r="C4924" t="str">
        <f>IFERROR(VLOOKUP(Table1[[#This Row],[Ticker]],[1]!Table2[[Symbol]:[Industry]],2,FALSE),"-")</f>
        <v>-</v>
      </c>
      <c r="D4924" t="s">
        <v>528</v>
      </c>
      <c r="F4924">
        <v>0</v>
      </c>
      <c r="G4924">
        <v>-29.855754757134399</v>
      </c>
    </row>
    <row r="4925" spans="1:13" hidden="1" x14ac:dyDescent="0.3">
      <c r="A4925" t="s">
        <v>10080</v>
      </c>
      <c r="B4925" t="s">
        <v>10081</v>
      </c>
      <c r="C4925" t="str">
        <f>IFERROR(VLOOKUP(Table1[[#This Row],[Ticker]],[1]!Table2[[Symbol]:[Industry]],2,FALSE),"-")</f>
        <v>-</v>
      </c>
      <c r="F4925">
        <v>0</v>
      </c>
      <c r="G4925">
        <v>-29.855754757134399</v>
      </c>
      <c r="M4925">
        <v>50</v>
      </c>
    </row>
    <row r="4926" spans="1:13" hidden="1" x14ac:dyDescent="0.3">
      <c r="A4926" t="s">
        <v>10082</v>
      </c>
      <c r="B4926" t="s">
        <v>10083</v>
      </c>
      <c r="C4926" t="str">
        <f>IFERROR(VLOOKUP(Table1[[#This Row],[Ticker]],[1]!Table2[[Symbol]:[Industry]],2,FALSE),"-")</f>
        <v>-</v>
      </c>
      <c r="D4926" t="s">
        <v>528</v>
      </c>
      <c r="F4926">
        <v>0</v>
      </c>
      <c r="G4926">
        <v>-29.855754757134399</v>
      </c>
      <c r="M4926">
        <v>50</v>
      </c>
    </row>
    <row r="4927" spans="1:13" hidden="1" x14ac:dyDescent="0.3">
      <c r="A4927" t="s">
        <v>10084</v>
      </c>
      <c r="B4927" t="s">
        <v>10085</v>
      </c>
      <c r="C4927" t="str">
        <f>IFERROR(VLOOKUP(Table1[[#This Row],[Ticker]],[1]!Table2[[Symbol]:[Industry]],2,FALSE),"-")</f>
        <v>-</v>
      </c>
      <c r="D4927" t="s">
        <v>124</v>
      </c>
      <c r="F4927">
        <v>0</v>
      </c>
      <c r="G4927">
        <v>-29.855754757134399</v>
      </c>
      <c r="M4927">
        <v>50</v>
      </c>
    </row>
    <row r="4928" spans="1:13" hidden="1" x14ac:dyDescent="0.3">
      <c r="A4928" t="s">
        <v>10086</v>
      </c>
      <c r="B4928" t="s">
        <v>10087</v>
      </c>
      <c r="C4928" t="str">
        <f>IFERROR(VLOOKUP(Table1[[#This Row],[Ticker]],[1]!Table2[[Symbol]:[Industry]],2,FALSE),"-")</f>
        <v>-</v>
      </c>
      <c r="D4928" t="s">
        <v>51</v>
      </c>
      <c r="F4928">
        <v>0</v>
      </c>
      <c r="G4928">
        <v>-29.855754757134399</v>
      </c>
      <c r="M4928">
        <v>50</v>
      </c>
    </row>
    <row r="4929" spans="1:16" hidden="1" x14ac:dyDescent="0.3">
      <c r="A4929" t="s">
        <v>10088</v>
      </c>
      <c r="B4929" t="s">
        <v>10089</v>
      </c>
      <c r="C4929" t="str">
        <f>IFERROR(VLOOKUP(Table1[[#This Row],[Ticker]],[1]!Table2[[Symbol]:[Industry]],2,FALSE),"-")</f>
        <v>-</v>
      </c>
      <c r="D4929" t="s">
        <v>577</v>
      </c>
      <c r="F4929">
        <v>0</v>
      </c>
      <c r="G4929">
        <v>-29.855754757134399</v>
      </c>
      <c r="M4929">
        <v>50</v>
      </c>
    </row>
    <row r="4930" spans="1:16" hidden="1" x14ac:dyDescent="0.3">
      <c r="A4930" t="s">
        <v>10090</v>
      </c>
      <c r="B4930" t="s">
        <v>10091</v>
      </c>
      <c r="C4930" t="str">
        <f>IFERROR(VLOOKUP(Table1[[#This Row],[Ticker]],[1]!Table2[[Symbol]:[Industry]],2,FALSE),"-")</f>
        <v>-</v>
      </c>
      <c r="D4930" t="s">
        <v>226</v>
      </c>
      <c r="F4930">
        <v>0</v>
      </c>
      <c r="G4930">
        <v>-29.855754757134399</v>
      </c>
      <c r="M4930">
        <v>50</v>
      </c>
    </row>
    <row r="4931" spans="1:16" hidden="1" x14ac:dyDescent="0.3">
      <c r="A4931" t="s">
        <v>10092</v>
      </c>
      <c r="B4931" t="s">
        <v>10093</v>
      </c>
      <c r="C4931" t="str">
        <f>IFERROR(VLOOKUP(Table1[[#This Row],[Ticker]],[1]!Table2[[Symbol]:[Industry]],2,FALSE),"-")</f>
        <v>-</v>
      </c>
      <c r="D4931" t="s">
        <v>226</v>
      </c>
      <c r="F4931">
        <v>0</v>
      </c>
      <c r="G4931">
        <v>-29.855754757134399</v>
      </c>
      <c r="M4931">
        <v>50</v>
      </c>
    </row>
    <row r="4932" spans="1:16" hidden="1" x14ac:dyDescent="0.3">
      <c r="A4932" t="s">
        <v>10094</v>
      </c>
      <c r="B4932" t="s">
        <v>10095</v>
      </c>
      <c r="C4932" t="str">
        <f>IFERROR(VLOOKUP(Table1[[#This Row],[Ticker]],[1]!Table2[[Symbol]:[Industry]],2,FALSE),"-")</f>
        <v>-</v>
      </c>
      <c r="F4932">
        <v>0</v>
      </c>
      <c r="G4932">
        <v>-29.855754757134399</v>
      </c>
      <c r="M4932">
        <v>50</v>
      </c>
    </row>
    <row r="4933" spans="1:16" hidden="1" x14ac:dyDescent="0.3">
      <c r="A4933" t="s">
        <v>10096</v>
      </c>
      <c r="B4933" t="s">
        <v>10097</v>
      </c>
      <c r="C4933" t="str">
        <f>IFERROR(VLOOKUP(Table1[[#This Row],[Ticker]],[1]!Table2[[Symbol]:[Industry]],2,FALSE),"-")</f>
        <v>-</v>
      </c>
      <c r="F4933">
        <v>0</v>
      </c>
      <c r="G4933">
        <v>-29.855754757134399</v>
      </c>
      <c r="M4933">
        <v>50</v>
      </c>
    </row>
    <row r="4934" spans="1:16" hidden="1" x14ac:dyDescent="0.3">
      <c r="A4934" t="s">
        <v>10098</v>
      </c>
      <c r="B4934" t="s">
        <v>10099</v>
      </c>
      <c r="C4934" t="str">
        <f>IFERROR(VLOOKUP(Table1[[#This Row],[Ticker]],[1]!Table2[[Symbol]:[Industry]],2,FALSE),"-")</f>
        <v>-</v>
      </c>
      <c r="D4934" t="s">
        <v>368</v>
      </c>
      <c r="F4934">
        <v>0</v>
      </c>
      <c r="G4934">
        <v>-29.855754757134399</v>
      </c>
      <c r="M4934">
        <v>50</v>
      </c>
    </row>
    <row r="4935" spans="1:16" hidden="1" x14ac:dyDescent="0.3">
      <c r="A4935" t="s">
        <v>10100</v>
      </c>
      <c r="B4935" t="s">
        <v>10101</v>
      </c>
      <c r="C4935" t="str">
        <f>IFERROR(VLOOKUP(Table1[[#This Row],[Ticker]],[1]!Table2[[Symbol]:[Industry]],2,FALSE),"-")</f>
        <v>-</v>
      </c>
      <c r="D4935" t="s">
        <v>306</v>
      </c>
      <c r="F4935">
        <v>0</v>
      </c>
      <c r="G4935">
        <v>-29.855754757134399</v>
      </c>
      <c r="M4935">
        <v>50</v>
      </c>
    </row>
    <row r="4936" spans="1:16" hidden="1" x14ac:dyDescent="0.3">
      <c r="A4936" t="s">
        <v>10102</v>
      </c>
      <c r="B4936" t="s">
        <v>10103</v>
      </c>
      <c r="C4936" t="str">
        <f>IFERROR(VLOOKUP(Table1[[#This Row],[Ticker]],[1]!Table2[[Symbol]:[Industry]],2,FALSE),"-")</f>
        <v>-</v>
      </c>
      <c r="D4936" t="s">
        <v>46</v>
      </c>
    </row>
    <row r="4937" spans="1:16" hidden="1" x14ac:dyDescent="0.3">
      <c r="A4937" t="s">
        <v>25</v>
      </c>
      <c r="B4937" t="s">
        <v>10104</v>
      </c>
      <c r="C4937" t="str">
        <f>IFERROR(VLOOKUP(Table1[[#This Row],[Ticker]],[1]!Table2[[Symbol]:[Industry]],2,FALSE),"-")</f>
        <v>-</v>
      </c>
      <c r="D4937" t="s">
        <v>27</v>
      </c>
      <c r="F4937">
        <v>1124</v>
      </c>
      <c r="G4937">
        <v>105.95668623730499</v>
      </c>
      <c r="H4937">
        <v>-1.2317133817749699</v>
      </c>
      <c r="I4937">
        <v>41.960218721617998</v>
      </c>
      <c r="J4937">
        <v>2.4680353789444398</v>
      </c>
      <c r="K4937">
        <v>1051.9142597443899</v>
      </c>
      <c r="L4937">
        <v>869.97895428890502</v>
      </c>
      <c r="N4937">
        <v>0.68716029549366198</v>
      </c>
      <c r="O4937">
        <v>4.6886120996441196</v>
      </c>
      <c r="P4937">
        <v>141.720430107526</v>
      </c>
    </row>
    <row r="4938" spans="1:16" hidden="1" x14ac:dyDescent="0.3">
      <c r="A4938" t="s">
        <v>10105</v>
      </c>
      <c r="B4938" t="s">
        <v>10106</v>
      </c>
      <c r="C4938" t="str">
        <f>IFERROR(VLOOKUP(Table1[[#This Row],[Ticker]],[1]!Table2[[Symbol]:[Industry]],2,FALSE),"-")</f>
        <v>-</v>
      </c>
      <c r="F4938">
        <v>183.5</v>
      </c>
      <c r="G4938">
        <v>116.45297007508</v>
      </c>
      <c r="H4938">
        <v>31.6709423190336</v>
      </c>
      <c r="I4938">
        <v>93.943200155063806</v>
      </c>
      <c r="J4938">
        <v>-10.5551126226935</v>
      </c>
      <c r="K4938">
        <v>147.67128278837899</v>
      </c>
      <c r="L4938">
        <v>107.750417228378</v>
      </c>
      <c r="N4938">
        <v>1.7339359244752399</v>
      </c>
      <c r="O4938">
        <v>11.1716621253405</v>
      </c>
      <c r="P4938">
        <v>200.327332242225</v>
      </c>
    </row>
    <row r="4939" spans="1:16" hidden="1" x14ac:dyDescent="0.3">
      <c r="A4939" t="s">
        <v>10107</v>
      </c>
      <c r="B4939" t="s">
        <v>10108</v>
      </c>
      <c r="C4939" t="str">
        <f>IFERROR(VLOOKUP(Table1[[#This Row],[Ticker]],[1]!Table2[[Symbol]:[Industry]],2,FALSE),"-")</f>
        <v>-</v>
      </c>
      <c r="F4939">
        <v>0</v>
      </c>
      <c r="G4939">
        <v>-29.855754757134399</v>
      </c>
      <c r="M4939">
        <v>50</v>
      </c>
    </row>
    <row r="4940" spans="1:16" hidden="1" x14ac:dyDescent="0.3">
      <c r="A4940" t="s">
        <v>10109</v>
      </c>
      <c r="B4940" t="s">
        <v>10110</v>
      </c>
      <c r="C4940" t="str">
        <f>IFERROR(VLOOKUP(Table1[[#This Row],[Ticker]],[1]!Table2[[Symbol]:[Industry]],2,FALSE),"-")</f>
        <v>-</v>
      </c>
      <c r="D4940" t="s">
        <v>46</v>
      </c>
    </row>
    <row r="4941" spans="1:16" hidden="1" x14ac:dyDescent="0.3">
      <c r="A4941" t="s">
        <v>10111</v>
      </c>
      <c r="B4941" t="s">
        <v>10112</v>
      </c>
      <c r="C4941" t="str">
        <f>IFERROR(VLOOKUP(Table1[[#This Row],[Ticker]],[1]!Table2[[Symbol]:[Industry]],2,FALSE),"-")</f>
        <v>-</v>
      </c>
      <c r="D4941" t="s">
        <v>95</v>
      </c>
      <c r="F4941">
        <v>101.63</v>
      </c>
      <c r="G4941">
        <v>-29.855754757134399</v>
      </c>
      <c r="H4941">
        <v>-1.2976485797004601E-2</v>
      </c>
      <c r="I4941">
        <v>-12.867938095170601</v>
      </c>
      <c r="J4941">
        <v>-1.29115323183063</v>
      </c>
      <c r="K4941">
        <v>96.937959319981104</v>
      </c>
      <c r="N4941">
        <v>0</v>
      </c>
      <c r="O4941">
        <v>0.16727344288103199</v>
      </c>
    </row>
    <row r="4942" spans="1:16" hidden="1" x14ac:dyDescent="0.3">
      <c r="A4942" t="s">
        <v>10113</v>
      </c>
      <c r="B4942" t="s">
        <v>10114</v>
      </c>
      <c r="C4942" t="str">
        <f>IFERROR(VLOOKUP(Table1[[#This Row],[Ticker]],[1]!Table2[[Symbol]:[Industry]],2,FALSE),"-")</f>
        <v>-</v>
      </c>
      <c r="D4942" t="s">
        <v>743</v>
      </c>
      <c r="F4942">
        <v>26.73</v>
      </c>
      <c r="G4942">
        <v>7.1509084924811601</v>
      </c>
      <c r="H4942">
        <v>1.2806024058077301</v>
      </c>
      <c r="I4942">
        <v>4.6388277405070699</v>
      </c>
      <c r="J4942">
        <v>1.8865635198366899</v>
      </c>
      <c r="K4942">
        <v>25.174019865426601</v>
      </c>
      <c r="L4942">
        <v>23.299310775724599</v>
      </c>
      <c r="N4942">
        <v>1.4941855969503299</v>
      </c>
      <c r="O4942">
        <v>0.33670033670034599</v>
      </c>
      <c r="P4942">
        <v>62</v>
      </c>
    </row>
    <row r="4943" spans="1:16" hidden="1" x14ac:dyDescent="0.3">
      <c r="A4943" t="s">
        <v>10115</v>
      </c>
      <c r="B4943" t="s">
        <v>10116</v>
      </c>
      <c r="C4943" t="str">
        <f>IFERROR(VLOOKUP(Table1[[#This Row],[Ticker]],[1]!Table2[[Symbol]:[Industry]],2,FALSE),"-")</f>
        <v>-</v>
      </c>
      <c r="D4943" t="s">
        <v>743</v>
      </c>
      <c r="F4943">
        <v>84.98</v>
      </c>
      <c r="G4943">
        <v>-13.905420468691201</v>
      </c>
      <c r="H4943">
        <v>3.7548835433601599</v>
      </c>
      <c r="I4943">
        <v>9.2390760998851498</v>
      </c>
      <c r="J4943">
        <v>1.2868494184524599</v>
      </c>
      <c r="K4943">
        <v>84.006671234387696</v>
      </c>
      <c r="L4943">
        <v>79.9322549574769</v>
      </c>
      <c r="N4943">
        <v>0.86602956211080295</v>
      </c>
      <c r="O4943">
        <v>10.6730995528359</v>
      </c>
      <c r="P4943">
        <v>26.1017955186229</v>
      </c>
    </row>
    <row r="4944" spans="1:16" hidden="1" x14ac:dyDescent="0.3">
      <c r="A4944" t="s">
        <v>10117</v>
      </c>
      <c r="B4944" t="s">
        <v>10118</v>
      </c>
      <c r="C4944" t="str">
        <f>IFERROR(VLOOKUP(Table1[[#This Row],[Ticker]],[1]!Table2[[Symbol]:[Industry]],2,FALSE),"-")</f>
        <v>-</v>
      </c>
      <c r="D4944" t="s">
        <v>1357</v>
      </c>
      <c r="F4944">
        <v>237</v>
      </c>
      <c r="G4944">
        <v>-21.0153414391091</v>
      </c>
      <c r="H4944">
        <v>-0.65200562891434799</v>
      </c>
      <c r="I4944">
        <v>-7.9541924642857804</v>
      </c>
      <c r="J4944">
        <v>-9.1019497793556302E-3</v>
      </c>
      <c r="K4944">
        <v>234.43852579069599</v>
      </c>
      <c r="L4944">
        <v>226.879240094869</v>
      </c>
      <c r="N4944">
        <v>1.2192912930876201</v>
      </c>
      <c r="O4944">
        <v>5.3586497890295304</v>
      </c>
      <c r="P4944">
        <v>9.6207215541165692</v>
      </c>
    </row>
    <row r="4945" spans="1:16" hidden="1" x14ac:dyDescent="0.3">
      <c r="A4945" t="s">
        <v>10119</v>
      </c>
      <c r="B4945" t="s">
        <v>10120</v>
      </c>
      <c r="C4945" t="str">
        <f>IFERROR(VLOOKUP(Table1[[#This Row],[Ticker]],[1]!Table2[[Symbol]:[Industry]],2,FALSE),"-")</f>
        <v>-</v>
      </c>
      <c r="D4945" t="s">
        <v>743</v>
      </c>
      <c r="F4945">
        <v>1153.19</v>
      </c>
      <c r="G4945">
        <v>-20.525847098665299</v>
      </c>
      <c r="H4945">
        <v>0.60461831415657497</v>
      </c>
      <c r="I4945">
        <v>-7.9492907662040304</v>
      </c>
      <c r="J4945">
        <v>-1.2946773056599801</v>
      </c>
      <c r="K4945">
        <v>1134.0862966545501</v>
      </c>
      <c r="L4945">
        <v>1105.43007117408</v>
      </c>
      <c r="N4945">
        <v>0.48558083566870902</v>
      </c>
      <c r="O4945">
        <v>9.4875952791820808</v>
      </c>
      <c r="P4945">
        <v>34.296428280287401</v>
      </c>
    </row>
    <row r="4946" spans="1:16" hidden="1" x14ac:dyDescent="0.3">
      <c r="A4946" t="s">
        <v>10121</v>
      </c>
      <c r="B4946" t="s">
        <v>10122</v>
      </c>
      <c r="C4946" t="str">
        <f>IFERROR(VLOOKUP(Table1[[#This Row],[Ticker]],[1]!Table2[[Symbol]:[Industry]],2,FALSE),"-")</f>
        <v>-</v>
      </c>
      <c r="D4946" t="s">
        <v>743</v>
      </c>
      <c r="F4946">
        <v>95.45</v>
      </c>
      <c r="G4946">
        <v>23.6008368827369</v>
      </c>
      <c r="H4946">
        <v>-0.191163074950988</v>
      </c>
      <c r="I4946">
        <v>2.3267735332142498</v>
      </c>
      <c r="J4946">
        <v>0.28740381870437098</v>
      </c>
      <c r="K4946">
        <v>93.244969665177905</v>
      </c>
      <c r="L4946">
        <v>84.456856066627594</v>
      </c>
      <c r="N4946">
        <v>0.88023971961563996</v>
      </c>
      <c r="O4946">
        <v>2.52488213724462</v>
      </c>
      <c r="P4946">
        <v>57.7685950413223</v>
      </c>
    </row>
    <row r="4947" spans="1:16" hidden="1" x14ac:dyDescent="0.3">
      <c r="A4947" t="s">
        <v>10123</v>
      </c>
      <c r="B4947" t="s">
        <v>10124</v>
      </c>
      <c r="C4947" t="str">
        <f>IFERROR(VLOOKUP(Table1[[#This Row],[Ticker]],[1]!Table2[[Symbol]:[Industry]],2,FALSE),"-")</f>
        <v>-</v>
      </c>
      <c r="D4947" t="s">
        <v>743</v>
      </c>
      <c r="F4947">
        <v>52.01</v>
      </c>
      <c r="G4947">
        <v>-13.994761217370501</v>
      </c>
      <c r="H4947">
        <v>-3.3378422880677499</v>
      </c>
      <c r="I4947">
        <v>-1.52095253974295</v>
      </c>
      <c r="J4947">
        <v>-1.5653404625395999</v>
      </c>
      <c r="K4947">
        <v>51.525967164081599</v>
      </c>
      <c r="L4947">
        <v>49.001609902217602</v>
      </c>
      <c r="N4947">
        <v>0.17292880819481199</v>
      </c>
      <c r="O4947">
        <v>13.285906556431399</v>
      </c>
      <c r="P4947">
        <v>43.912562257886002</v>
      </c>
    </row>
    <row r="4948" spans="1:16" hidden="1" x14ac:dyDescent="0.3">
      <c r="A4948" t="s">
        <v>10125</v>
      </c>
      <c r="B4948" t="s">
        <v>10126</v>
      </c>
      <c r="C4948" t="str">
        <f>IFERROR(VLOOKUP(Table1[[#This Row],[Ticker]],[1]!Table2[[Symbol]:[Industry]],2,FALSE),"-")</f>
        <v>-</v>
      </c>
      <c r="D4948" t="s">
        <v>1357</v>
      </c>
      <c r="F4948">
        <v>1005.06</v>
      </c>
      <c r="G4948">
        <v>-29.3487496870837</v>
      </c>
      <c r="H4948">
        <v>-0.245533818751553</v>
      </c>
      <c r="I4948">
        <v>-12.194943989080199</v>
      </c>
      <c r="J4948">
        <v>-1.1726108055958999</v>
      </c>
      <c r="K4948">
        <v>1001.6659940061101</v>
      </c>
      <c r="L4948">
        <v>1000.50227987433</v>
      </c>
      <c r="N4948">
        <v>1.6579291659767901</v>
      </c>
      <c r="O4948">
        <v>3.9728971404692199</v>
      </c>
      <c r="P4948">
        <v>0.60660660660660704</v>
      </c>
    </row>
    <row r="4949" spans="1:16" hidden="1" x14ac:dyDescent="0.3">
      <c r="A4949" t="s">
        <v>10127</v>
      </c>
      <c r="B4949" t="s">
        <v>10128</v>
      </c>
      <c r="C4949" t="str">
        <f>IFERROR(VLOOKUP(Table1[[#This Row],[Ticker]],[1]!Table2[[Symbol]:[Industry]],2,FALSE),"-")</f>
        <v>-</v>
      </c>
      <c r="D4949" t="s">
        <v>743</v>
      </c>
      <c r="F4949">
        <v>182.79</v>
      </c>
      <c r="G4949">
        <v>26.6693351555218</v>
      </c>
      <c r="H4949">
        <v>1.2189360770228801</v>
      </c>
      <c r="I4949">
        <v>7.3108740136772496</v>
      </c>
      <c r="J4949">
        <v>0.82444721710315005</v>
      </c>
      <c r="K4949">
        <v>173.93508490733601</v>
      </c>
      <c r="L4949">
        <v>154.10637730658999</v>
      </c>
      <c r="N4949">
        <v>0.66868051833888498</v>
      </c>
      <c r="O4949">
        <v>0.85343837190219296</v>
      </c>
      <c r="P4949">
        <v>58.947826086956503</v>
      </c>
    </row>
    <row r="4950" spans="1:16" hidden="1" x14ac:dyDescent="0.3">
      <c r="A4950" t="s">
        <v>10129</v>
      </c>
      <c r="B4950" t="s">
        <v>10130</v>
      </c>
      <c r="C4950" t="str">
        <f>IFERROR(VLOOKUP(Table1[[#This Row],[Ticker]],[1]!Table2[[Symbol]:[Industry]],2,FALSE),"-")</f>
        <v>-</v>
      </c>
      <c r="D4950" t="s">
        <v>743</v>
      </c>
      <c r="F4950">
        <v>21.93</v>
      </c>
      <c r="G4950">
        <v>20.8791180839441</v>
      </c>
      <c r="H4950">
        <v>0.93174621839173399</v>
      </c>
      <c r="I4950">
        <v>8.0589679051928407</v>
      </c>
      <c r="J4950">
        <v>0.282920842243435</v>
      </c>
      <c r="K4950">
        <v>21.1160480142083</v>
      </c>
      <c r="L4950">
        <v>18.750770278690101</v>
      </c>
      <c r="N4950">
        <v>0.71329953966015403</v>
      </c>
      <c r="O4950">
        <v>2.8271773825809299</v>
      </c>
      <c r="P4950">
        <v>54.763585038814398</v>
      </c>
    </row>
    <row r="4951" spans="1:16" hidden="1" x14ac:dyDescent="0.3">
      <c r="A4951" t="s">
        <v>10131</v>
      </c>
      <c r="B4951" t="s">
        <v>10132</v>
      </c>
      <c r="C4951" t="str">
        <f>IFERROR(VLOOKUP(Table1[[#This Row],[Ticker]],[1]!Table2[[Symbol]:[Industry]],2,FALSE),"-")</f>
        <v>-</v>
      </c>
      <c r="D4951" t="s">
        <v>743</v>
      </c>
      <c r="F4951">
        <v>37.659999999999997</v>
      </c>
      <c r="G4951">
        <v>5.7094000304825601</v>
      </c>
      <c r="H4951">
        <v>0.57020157829286799</v>
      </c>
      <c r="I4951">
        <v>3.6413482568264199</v>
      </c>
      <c r="J4951">
        <v>-0.46843560974995202</v>
      </c>
      <c r="K4951">
        <v>36.682739589441901</v>
      </c>
      <c r="L4951">
        <v>33.396420182918199</v>
      </c>
      <c r="N4951">
        <v>0.61532239837330105</v>
      </c>
      <c r="O4951">
        <v>17.896972915560202</v>
      </c>
      <c r="P4951">
        <v>44.846153846153797</v>
      </c>
    </row>
    <row r="4952" spans="1:16" hidden="1" x14ac:dyDescent="0.3">
      <c r="A4952" t="s">
        <v>10133</v>
      </c>
      <c r="B4952" t="s">
        <v>10134</v>
      </c>
      <c r="C4952" t="str">
        <f>IFERROR(VLOOKUP(Table1[[#This Row],[Ticker]],[1]!Table2[[Symbol]:[Industry]],2,FALSE),"-")</f>
        <v>-</v>
      </c>
      <c r="D4952" t="s">
        <v>1684</v>
      </c>
      <c r="F4952">
        <v>70.91</v>
      </c>
      <c r="G4952">
        <v>-8.9520889429826607</v>
      </c>
      <c r="H4952">
        <v>1.4224295575674699</v>
      </c>
      <c r="I4952">
        <v>1.72539133446337</v>
      </c>
      <c r="J4952">
        <v>-0.90931190811403395</v>
      </c>
      <c r="K4952">
        <v>70.402713423110697</v>
      </c>
      <c r="L4952">
        <v>67.457649444947407</v>
      </c>
      <c r="N4952">
        <v>0.497425914577804</v>
      </c>
      <c r="O4952">
        <v>15.6395430827809</v>
      </c>
      <c r="P4952">
        <v>26.399286987522199</v>
      </c>
    </row>
    <row r="4953" spans="1:16" hidden="1" x14ac:dyDescent="0.3">
      <c r="A4953" t="s">
        <v>10135</v>
      </c>
      <c r="B4953" t="s">
        <v>10136</v>
      </c>
      <c r="C4953" t="str">
        <f>IFERROR(VLOOKUP(Table1[[#This Row],[Ticker]],[1]!Table2[[Symbol]:[Industry]],2,FALSE),"-")</f>
        <v>-</v>
      </c>
      <c r="D4953" t="s">
        <v>743</v>
      </c>
      <c r="F4953">
        <v>999.99</v>
      </c>
      <c r="G4953">
        <v>-29.855754757134399</v>
      </c>
      <c r="H4953">
        <v>-0.73446506837360503</v>
      </c>
      <c r="I4953">
        <v>-12.701943989080201</v>
      </c>
      <c r="J4953">
        <v>-1.29115323183063</v>
      </c>
      <c r="K4953">
        <v>1000.00156308754</v>
      </c>
      <c r="L4953">
        <v>999.99955455303996</v>
      </c>
      <c r="N4953">
        <v>0.51077105249049504</v>
      </c>
      <c r="O4953">
        <v>3.0010300103000902</v>
      </c>
      <c r="P4953">
        <v>0.59856746207396205</v>
      </c>
    </row>
    <row r="4954" spans="1:16" hidden="1" x14ac:dyDescent="0.3">
      <c r="A4954" t="s">
        <v>10137</v>
      </c>
      <c r="B4954" t="s">
        <v>10138</v>
      </c>
      <c r="C4954" t="str">
        <f>IFERROR(VLOOKUP(Table1[[#This Row],[Ticker]],[1]!Table2[[Symbol]:[Industry]],2,FALSE),"-")</f>
        <v>-</v>
      </c>
      <c r="D4954" t="s">
        <v>743</v>
      </c>
      <c r="F4954">
        <v>70.680000000000007</v>
      </c>
      <c r="G4954">
        <v>24.231884222590899</v>
      </c>
      <c r="H4954">
        <v>-6.1462133476132301</v>
      </c>
      <c r="I4954">
        <v>-12.217577483535701</v>
      </c>
      <c r="J4954">
        <v>-0.477680989786956</v>
      </c>
      <c r="K4954">
        <v>72.015467385683294</v>
      </c>
      <c r="L4954">
        <v>66.426036971533904</v>
      </c>
      <c r="N4954">
        <v>0.56491034794166695</v>
      </c>
      <c r="O4954">
        <v>22.665534804753801</v>
      </c>
      <c r="P4954">
        <v>59.476534296028902</v>
      </c>
    </row>
    <row r="4955" spans="1:16" hidden="1" x14ac:dyDescent="0.3">
      <c r="A4955" t="s">
        <v>10139</v>
      </c>
      <c r="B4955" t="s">
        <v>10140</v>
      </c>
      <c r="C4955" t="str">
        <f>IFERROR(VLOOKUP(Table1[[#This Row],[Ticker]],[1]!Table2[[Symbol]:[Industry]],2,FALSE),"-")</f>
        <v>-</v>
      </c>
      <c r="D4955" t="s">
        <v>743</v>
      </c>
      <c r="F4955">
        <v>82.97</v>
      </c>
      <c r="G4955">
        <v>-3.1646568795958401</v>
      </c>
      <c r="H4955">
        <v>1.22172808798372</v>
      </c>
      <c r="I4955">
        <v>0.18340975241631999</v>
      </c>
      <c r="J4955">
        <v>1.7439323575829799</v>
      </c>
      <c r="K4955">
        <v>80.646589496232494</v>
      </c>
      <c r="L4955">
        <v>75.132575834205198</v>
      </c>
      <c r="N4955">
        <v>0.31364264642171902</v>
      </c>
      <c r="O4955">
        <v>4.0376039532361103</v>
      </c>
      <c r="P4955">
        <v>31.803018268467</v>
      </c>
    </row>
    <row r="4956" spans="1:16" hidden="1" x14ac:dyDescent="0.3">
      <c r="A4956" t="s">
        <v>10141</v>
      </c>
      <c r="B4956" t="s">
        <v>10142</v>
      </c>
      <c r="C4956" t="str">
        <f>IFERROR(VLOOKUP(Table1[[#This Row],[Ticker]],[1]!Table2[[Symbol]:[Industry]],2,FALSE),"-")</f>
        <v>-</v>
      </c>
      <c r="D4956" t="s">
        <v>743</v>
      </c>
      <c r="F4956">
        <v>207.77</v>
      </c>
      <c r="G4956">
        <v>9.0279350824377893</v>
      </c>
      <c r="H4956">
        <v>1.8276374757287599</v>
      </c>
      <c r="I4956">
        <v>1.2080472389899</v>
      </c>
      <c r="J4956">
        <v>0.72069267350002597</v>
      </c>
      <c r="K4956">
        <v>198.96164121843901</v>
      </c>
      <c r="L4956">
        <v>181.18485515766599</v>
      </c>
      <c r="N4956">
        <v>0.984327094784201</v>
      </c>
      <c r="O4956">
        <v>5.8863166000866203</v>
      </c>
      <c r="P4956">
        <v>47.271051885455002</v>
      </c>
    </row>
    <row r="4957" spans="1:16" hidden="1" x14ac:dyDescent="0.3">
      <c r="A4957" t="s">
        <v>10143</v>
      </c>
      <c r="B4957" t="s">
        <v>10144</v>
      </c>
      <c r="C4957" t="str">
        <f>IFERROR(VLOOKUP(Table1[[#This Row],[Ticker]],[1]!Table2[[Symbol]:[Industry]],2,FALSE),"-")</f>
        <v>-</v>
      </c>
      <c r="F4957">
        <v>0</v>
      </c>
      <c r="G4957">
        <v>-29.855754757134399</v>
      </c>
    </row>
    <row r="4958" spans="1:16" hidden="1" x14ac:dyDescent="0.3">
      <c r="A4958" t="s">
        <v>10145</v>
      </c>
      <c r="B4958" t="s">
        <v>10146</v>
      </c>
      <c r="C4958" t="str">
        <f>IFERROR(VLOOKUP(Table1[[#This Row],[Ticker]],[1]!Table2[[Symbol]:[Industry]],2,FALSE),"-")</f>
        <v>-</v>
      </c>
      <c r="D4958" t="s">
        <v>1357</v>
      </c>
      <c r="F4958">
        <v>26.8</v>
      </c>
      <c r="G4958">
        <v>-22.225232668780901</v>
      </c>
      <c r="H4958">
        <v>0.84605186716501202</v>
      </c>
      <c r="I4958">
        <v>-7.8085760830137403</v>
      </c>
      <c r="J4958">
        <v>-0.127926214945075</v>
      </c>
      <c r="K4958">
        <v>26.567999899357499</v>
      </c>
      <c r="L4958">
        <v>25.872177340467999</v>
      </c>
      <c r="N4958">
        <v>0.466469927080853</v>
      </c>
      <c r="O4958">
        <v>11.194029850746199</v>
      </c>
      <c r="P4958">
        <v>13.1279020683832</v>
      </c>
    </row>
    <row r="4959" spans="1:16" hidden="1" x14ac:dyDescent="0.3">
      <c r="A4959" t="s">
        <v>10147</v>
      </c>
      <c r="B4959" t="s">
        <v>10148</v>
      </c>
      <c r="C4959" t="str">
        <f>IFERROR(VLOOKUP(Table1[[#This Row],[Ticker]],[1]!Table2[[Symbol]:[Industry]],2,FALSE),"-")</f>
        <v>-</v>
      </c>
      <c r="D4959" t="s">
        <v>743</v>
      </c>
      <c r="F4959">
        <v>84.76</v>
      </c>
      <c r="G4959">
        <v>-14.6770619999663</v>
      </c>
      <c r="H4959">
        <v>1.3168490326636499</v>
      </c>
      <c r="I4959">
        <v>8.4020707273077893</v>
      </c>
      <c r="J4959">
        <v>0.51766325115928802</v>
      </c>
      <c r="K4959">
        <v>85.177922109795603</v>
      </c>
      <c r="L4959">
        <v>81.214499504249204</v>
      </c>
      <c r="N4959">
        <v>2.5294770208809099</v>
      </c>
      <c r="O4959">
        <v>13.2609721566776</v>
      </c>
      <c r="P4959">
        <v>24.647058823529399</v>
      </c>
    </row>
    <row r="4960" spans="1:16" hidden="1" x14ac:dyDescent="0.3">
      <c r="A4960" t="s">
        <v>10149</v>
      </c>
      <c r="B4960" t="s">
        <v>10150</v>
      </c>
      <c r="C4960" t="str">
        <f>IFERROR(VLOOKUP(Table1[[#This Row],[Ticker]],[1]!Table2[[Symbol]:[Industry]],2,FALSE),"-")</f>
        <v>-</v>
      </c>
      <c r="D4960" t="s">
        <v>1684</v>
      </c>
      <c r="F4960">
        <v>70.91</v>
      </c>
      <c r="G4960">
        <v>-8.8489288185678596</v>
      </c>
      <c r="H4960">
        <v>1.6951895878851799</v>
      </c>
      <c r="I4960">
        <v>2.1330641080857098</v>
      </c>
      <c r="J4960">
        <v>-0.58383960897026099</v>
      </c>
      <c r="K4960">
        <v>70.323382333331097</v>
      </c>
      <c r="L4960">
        <v>67.308425379530405</v>
      </c>
      <c r="N4960">
        <v>0.57289927216270897</v>
      </c>
      <c r="O4960">
        <v>6.6986320688196201</v>
      </c>
      <c r="P4960">
        <v>28.927272727272701</v>
      </c>
    </row>
    <row r="4961" spans="1:16" hidden="1" x14ac:dyDescent="0.3">
      <c r="A4961" t="s">
        <v>10151</v>
      </c>
      <c r="B4961" t="s">
        <v>10152</v>
      </c>
      <c r="C4961" t="str">
        <f>IFERROR(VLOOKUP(Table1[[#This Row],[Ticker]],[1]!Table2[[Symbol]:[Industry]],2,FALSE),"-")</f>
        <v>-</v>
      </c>
      <c r="D4961" t="s">
        <v>743</v>
      </c>
      <c r="F4961">
        <v>85.39</v>
      </c>
      <c r="G4961">
        <v>-13.345998992364301</v>
      </c>
      <c r="H4961">
        <v>1.4835885832534099</v>
      </c>
      <c r="I4961">
        <v>9.0412858369818796</v>
      </c>
      <c r="J4961">
        <v>-0.38808279233635701</v>
      </c>
      <c r="K4961">
        <v>84.433300610852399</v>
      </c>
      <c r="L4961">
        <v>80.461169420638896</v>
      </c>
      <c r="N4961">
        <v>0.90106315903404499</v>
      </c>
      <c r="O4961">
        <v>10.8443611664129</v>
      </c>
      <c r="P4961">
        <v>25.555065431554102</v>
      </c>
    </row>
    <row r="4962" spans="1:16" hidden="1" x14ac:dyDescent="0.3">
      <c r="A4962" t="s">
        <v>10153</v>
      </c>
      <c r="B4962" t="s">
        <v>10154</v>
      </c>
      <c r="C4962" t="str">
        <f>IFERROR(VLOOKUP(Table1[[#This Row],[Ticker]],[1]!Table2[[Symbol]:[Industry]],2,FALSE),"-")</f>
        <v>-</v>
      </c>
      <c r="F4962">
        <v>120</v>
      </c>
      <c r="G4962">
        <v>-29.855754757134399</v>
      </c>
      <c r="H4962">
        <v>-0.73646508837380298</v>
      </c>
      <c r="I4962">
        <v>-12.7009439890802</v>
      </c>
      <c r="J4962">
        <v>-1.29115323183063</v>
      </c>
      <c r="N4962">
        <v>1</v>
      </c>
      <c r="O4962">
        <v>0</v>
      </c>
    </row>
    <row r="4963" spans="1:16" hidden="1" x14ac:dyDescent="0.3">
      <c r="A4963" t="s">
        <v>10155</v>
      </c>
      <c r="B4963" t="s">
        <v>10156</v>
      </c>
      <c r="C4963" t="str">
        <f>IFERROR(VLOOKUP(Table1[[#This Row],[Ticker]],[1]!Table2[[Symbol]:[Industry]],2,FALSE),"-")</f>
        <v>-</v>
      </c>
    </row>
    <row r="4964" spans="1:16" hidden="1" x14ac:dyDescent="0.3">
      <c r="A4964" t="s">
        <v>10157</v>
      </c>
      <c r="B4964" t="s">
        <v>10158</v>
      </c>
      <c r="C4964" t="str">
        <f>IFERROR(VLOOKUP(Table1[[#This Row],[Ticker]],[1]!Table2[[Symbol]:[Industry]],2,FALSE),"-")</f>
        <v>-</v>
      </c>
      <c r="D4964" t="s">
        <v>743</v>
      </c>
      <c r="F4964">
        <v>42.44</v>
      </c>
      <c r="G4964">
        <v>7.6239990491499903</v>
      </c>
      <c r="H4964">
        <v>2.1446873726105902</v>
      </c>
      <c r="I4964">
        <v>-1.54326981411956</v>
      </c>
      <c r="J4964">
        <v>0.27319851028835601</v>
      </c>
      <c r="K4964">
        <v>39.5366421529096</v>
      </c>
      <c r="L4964">
        <v>36.162586217550299</v>
      </c>
      <c r="N4964">
        <v>0.23972188363581401</v>
      </c>
      <c r="O4964">
        <v>2.7332704995287598</v>
      </c>
      <c r="P4964">
        <v>46.344827586206797</v>
      </c>
    </row>
    <row r="4965" spans="1:16" hidden="1" x14ac:dyDescent="0.3">
      <c r="A4965" t="s">
        <v>10159</v>
      </c>
      <c r="B4965" t="s">
        <v>10160</v>
      </c>
      <c r="C4965" t="str">
        <f>IFERROR(VLOOKUP(Table1[[#This Row],[Ticker]],[1]!Table2[[Symbol]:[Industry]],2,FALSE),"-")</f>
        <v>-</v>
      </c>
      <c r="D4965" t="s">
        <v>743</v>
      </c>
      <c r="F4965">
        <v>517.87</v>
      </c>
      <c r="G4965">
        <v>-13.6580344196725</v>
      </c>
      <c r="H4965">
        <v>-1.4762806148918699</v>
      </c>
      <c r="I4965">
        <v>-1.6867743391413701</v>
      </c>
      <c r="J4965">
        <v>-0.23471187410786001</v>
      </c>
      <c r="K4965">
        <v>511.82403180645099</v>
      </c>
      <c r="L4965">
        <v>486.54651691719999</v>
      </c>
      <c r="N4965">
        <v>0.29739515542859002</v>
      </c>
      <c r="O4965">
        <v>3.7712167146194799</v>
      </c>
      <c r="P4965">
        <v>23.0095011876484</v>
      </c>
    </row>
    <row r="4966" spans="1:16" hidden="1" x14ac:dyDescent="0.3">
      <c r="A4966" t="s">
        <v>10161</v>
      </c>
      <c r="B4966" t="s">
        <v>10162</v>
      </c>
      <c r="C4966" t="str">
        <f>IFERROR(VLOOKUP(Table1[[#This Row],[Ticker]],[1]!Table2[[Symbol]:[Industry]],2,FALSE),"-")</f>
        <v>-</v>
      </c>
      <c r="D4966" t="s">
        <v>1357</v>
      </c>
      <c r="F4966">
        <v>999.99</v>
      </c>
      <c r="G4966">
        <v>-29.855754757134399</v>
      </c>
      <c r="H4966">
        <v>-0.73646508837380298</v>
      </c>
      <c r="I4966">
        <v>-12.7009439890802</v>
      </c>
      <c r="J4966">
        <v>-1.29115323183063</v>
      </c>
      <c r="K4966">
        <v>999.99009634357799</v>
      </c>
      <c r="L4966">
        <v>999.99038730955795</v>
      </c>
      <c r="N4966">
        <v>1.1485421157906699</v>
      </c>
      <c r="O4966">
        <v>1.8010180101801101</v>
      </c>
      <c r="P4966">
        <v>0.23957497995188401</v>
      </c>
    </row>
    <row r="4967" spans="1:16" hidden="1" x14ac:dyDescent="0.3">
      <c r="A4967" t="s">
        <v>10163</v>
      </c>
      <c r="B4967" t="s">
        <v>10164</v>
      </c>
      <c r="C4967" t="str">
        <f>IFERROR(VLOOKUP(Table1[[#This Row],[Ticker]],[1]!Table2[[Symbol]:[Industry]],2,FALSE),"-")</f>
        <v>-</v>
      </c>
      <c r="D4967" t="s">
        <v>743</v>
      </c>
      <c r="F4967">
        <v>70.14</v>
      </c>
      <c r="G4967">
        <v>23.7242758975623</v>
      </c>
      <c r="H4967">
        <v>-5.04528661888894</v>
      </c>
      <c r="I4967">
        <v>-12.4579827199649</v>
      </c>
      <c r="J4967">
        <v>-1.0761921227846E-2</v>
      </c>
      <c r="K4967">
        <v>71.508059898265799</v>
      </c>
      <c r="L4967">
        <v>65.3830859011304</v>
      </c>
      <c r="N4967">
        <v>0.59959633245838095</v>
      </c>
      <c r="O4967">
        <v>18.192187054462501</v>
      </c>
      <c r="P4967">
        <v>57.582565715569501</v>
      </c>
    </row>
    <row r="4968" spans="1:16" hidden="1" x14ac:dyDescent="0.3">
      <c r="A4968" t="s">
        <v>10165</v>
      </c>
      <c r="B4968" t="s">
        <v>10166</v>
      </c>
      <c r="C4968" t="str">
        <f>IFERROR(VLOOKUP(Table1[[#This Row],[Ticker]],[1]!Table2[[Symbol]:[Industry]],2,FALSE),"-")</f>
        <v>-</v>
      </c>
      <c r="D4968" t="s">
        <v>743</v>
      </c>
      <c r="F4968">
        <v>25.86</v>
      </c>
      <c r="G4968">
        <v>-18.486245713206699</v>
      </c>
      <c r="H4968">
        <v>-2.0743855776704399</v>
      </c>
      <c r="I4968">
        <v>-2.0462584948569198</v>
      </c>
      <c r="J4968">
        <v>0.163249283892622</v>
      </c>
      <c r="K4968">
        <v>25.5661691862406</v>
      </c>
      <c r="L4968">
        <v>24.590947634432698</v>
      </c>
      <c r="N4968">
        <v>0.16350636715834899</v>
      </c>
      <c r="O4968">
        <v>19.876256767208002</v>
      </c>
      <c r="P4968">
        <v>18.8965517241379</v>
      </c>
    </row>
    <row r="4969" spans="1:16" hidden="1" x14ac:dyDescent="0.3">
      <c r="A4969" t="s">
        <v>10167</v>
      </c>
      <c r="B4969" t="s">
        <v>10168</v>
      </c>
      <c r="C4969" t="str">
        <f>IFERROR(VLOOKUP(Table1[[#This Row],[Ticker]],[1]!Table2[[Symbol]:[Industry]],2,FALSE),"-")</f>
        <v>-</v>
      </c>
      <c r="D4969" t="s">
        <v>743</v>
      </c>
      <c r="F4969">
        <v>82.35</v>
      </c>
      <c r="G4969">
        <v>-3.3580589045998401</v>
      </c>
      <c r="H4969">
        <v>-9.2244837978760999E-2</v>
      </c>
      <c r="I4969">
        <v>-0.24703165806840799</v>
      </c>
      <c r="J4969">
        <v>0.30393879270923602</v>
      </c>
      <c r="K4969">
        <v>80.303028545616797</v>
      </c>
      <c r="L4969">
        <v>74.737169685164005</v>
      </c>
      <c r="N4969">
        <v>0.45303086364622203</v>
      </c>
      <c r="O4969">
        <v>6.0595021250759098</v>
      </c>
      <c r="P4969">
        <v>30.4451132583557</v>
      </c>
    </row>
    <row r="4970" spans="1:16" hidden="1" x14ac:dyDescent="0.3">
      <c r="A4970" t="s">
        <v>10169</v>
      </c>
      <c r="B4970" t="s">
        <v>10170</v>
      </c>
      <c r="C4970" t="str">
        <f>IFERROR(VLOOKUP(Table1[[#This Row],[Ticker]],[1]!Table2[[Symbol]:[Industry]],2,FALSE),"-")</f>
        <v>-</v>
      </c>
      <c r="D4970" t="s">
        <v>743</v>
      </c>
      <c r="F4970">
        <v>22.91</v>
      </c>
      <c r="G4970">
        <v>14.796347781064799</v>
      </c>
      <c r="H4970">
        <v>2.25861761167089</v>
      </c>
      <c r="I4970">
        <v>8.5159872278509496</v>
      </c>
      <c r="J4970">
        <v>0.61066012509107703</v>
      </c>
      <c r="K4970">
        <v>21.81742626067</v>
      </c>
      <c r="L4970">
        <v>19.5825952392956</v>
      </c>
      <c r="N4970">
        <v>1.63718780957844</v>
      </c>
      <c r="O4970">
        <v>2.5752946311654301</v>
      </c>
      <c r="P4970">
        <v>44.981647892671802</v>
      </c>
    </row>
    <row r="4971" spans="1:16" hidden="1" x14ac:dyDescent="0.3">
      <c r="A4971" t="s">
        <v>10171</v>
      </c>
      <c r="B4971" t="s">
        <v>10172</v>
      </c>
      <c r="C4971" t="str">
        <f>IFERROR(VLOOKUP(Table1[[#This Row],[Ticker]],[1]!Table2[[Symbol]:[Industry]],2,FALSE),"-")</f>
        <v>-</v>
      </c>
      <c r="D4971" t="s">
        <v>1357</v>
      </c>
      <c r="F4971">
        <v>1000.01</v>
      </c>
      <c r="G4971">
        <v>-29.855754757134399</v>
      </c>
      <c r="H4971">
        <v>-0.73746507837390196</v>
      </c>
      <c r="I4971">
        <v>-12.6999439890802</v>
      </c>
      <c r="J4971">
        <v>-1.2921532218307299</v>
      </c>
      <c r="K4971">
        <v>999.99990720090796</v>
      </c>
      <c r="L4971">
        <v>1000.0252250249</v>
      </c>
      <c r="N4971">
        <v>0.51144377870667002</v>
      </c>
      <c r="O4971">
        <v>1.99898001019989</v>
      </c>
      <c r="P4971">
        <v>2.04183673469386</v>
      </c>
    </row>
    <row r="4972" spans="1:16" hidden="1" x14ac:dyDescent="0.3">
      <c r="A4972" t="s">
        <v>10173</v>
      </c>
      <c r="B4972" t="s">
        <v>10174</v>
      </c>
      <c r="C4972" t="str">
        <f>IFERROR(VLOOKUP(Table1[[#This Row],[Ticker]],[1]!Table2[[Symbol]:[Industry]],2,FALSE),"-")</f>
        <v>-</v>
      </c>
      <c r="D4972" t="s">
        <v>1055</v>
      </c>
      <c r="F4972">
        <v>220.22</v>
      </c>
      <c r="G4972">
        <v>-29.855754757134399</v>
      </c>
      <c r="I4972">
        <v>-12.7009439890802</v>
      </c>
      <c r="O4972">
        <v>0</v>
      </c>
      <c r="P4972">
        <v>0</v>
      </c>
    </row>
    <row r="4973" spans="1:16" hidden="1" x14ac:dyDescent="0.3">
      <c r="A4973" t="s">
        <v>10175</v>
      </c>
      <c r="B4973" t="s">
        <v>10176</v>
      </c>
      <c r="C4973" t="str">
        <f>IFERROR(VLOOKUP(Table1[[#This Row],[Ticker]],[1]!Table2[[Symbol]:[Industry]],2,FALSE),"-")</f>
        <v>-</v>
      </c>
      <c r="D4973" t="s">
        <v>743</v>
      </c>
      <c r="F4973">
        <v>219.01</v>
      </c>
      <c r="G4973">
        <v>15.193586258826899</v>
      </c>
      <c r="H4973">
        <v>2.90992327283639</v>
      </c>
      <c r="I4973">
        <v>8.3057414631546393</v>
      </c>
      <c r="J4973">
        <v>2.4513686807047201</v>
      </c>
      <c r="K4973">
        <v>210.73001062576901</v>
      </c>
      <c r="L4973">
        <v>187.014037219778</v>
      </c>
      <c r="N4973">
        <v>1.6994320800334599</v>
      </c>
      <c r="O4973">
        <v>2.1414547280946099</v>
      </c>
      <c r="P4973">
        <v>54.700854700854698</v>
      </c>
    </row>
    <row r="4974" spans="1:16" hidden="1" x14ac:dyDescent="0.3">
      <c r="A4974" t="s">
        <v>10177</v>
      </c>
      <c r="B4974" t="s">
        <v>10178</v>
      </c>
      <c r="C4974" t="str">
        <f>IFERROR(VLOOKUP(Table1[[#This Row],[Ticker]],[1]!Table2[[Symbol]:[Industry]],2,FALSE),"-")</f>
        <v>-</v>
      </c>
      <c r="D4974" t="s">
        <v>743</v>
      </c>
      <c r="F4974">
        <v>251.57</v>
      </c>
      <c r="G4974">
        <v>-4.6217842274649499</v>
      </c>
      <c r="H4974">
        <v>-6.05191640477502E-2</v>
      </c>
      <c r="I4974">
        <v>-2.68651271256826</v>
      </c>
      <c r="J4974">
        <v>-1.06418819241038</v>
      </c>
      <c r="K4974">
        <v>245.83416983200999</v>
      </c>
      <c r="L4974">
        <v>226.323549409913</v>
      </c>
      <c r="N4974">
        <v>0.69819013581129297</v>
      </c>
      <c r="O4974">
        <v>11.666732917279401</v>
      </c>
      <c r="P4974">
        <v>33.105820105820101</v>
      </c>
    </row>
    <row r="4975" spans="1:16" hidden="1" x14ac:dyDescent="0.3">
      <c r="A4975" t="s">
        <v>10179</v>
      </c>
      <c r="B4975" t="s">
        <v>10180</v>
      </c>
      <c r="C4975" t="str">
        <f>IFERROR(VLOOKUP(Table1[[#This Row],[Ticker]],[1]!Table2[[Symbol]:[Industry]],2,FALSE),"-")</f>
        <v>-</v>
      </c>
      <c r="D4975" t="s">
        <v>743</v>
      </c>
      <c r="F4975">
        <v>23.73</v>
      </c>
      <c r="G4975">
        <v>6.1327839248140199</v>
      </c>
      <c r="H4975">
        <v>0.28481150737087002</v>
      </c>
      <c r="I4975">
        <v>4.1380515796051096</v>
      </c>
      <c r="J4975">
        <v>0.16183822116081401</v>
      </c>
      <c r="K4975">
        <v>22.963076289248001</v>
      </c>
      <c r="L4975">
        <v>20.7007743285135</v>
      </c>
      <c r="N4975">
        <v>0.410713061137635</v>
      </c>
      <c r="O4975">
        <v>3.2448377581120802</v>
      </c>
      <c r="P4975">
        <v>45.582822085889497</v>
      </c>
    </row>
    <row r="4976" spans="1:16" hidden="1" x14ac:dyDescent="0.3">
      <c r="A4976" t="s">
        <v>10181</v>
      </c>
      <c r="B4976" t="s">
        <v>10182</v>
      </c>
      <c r="C4976" t="str">
        <f>IFERROR(VLOOKUP(Table1[[#This Row],[Ticker]],[1]!Table2[[Symbol]:[Industry]],2,FALSE),"-")</f>
        <v>-</v>
      </c>
      <c r="D4976" t="s">
        <v>743</v>
      </c>
      <c r="F4976">
        <v>82.61</v>
      </c>
      <c r="G4976">
        <v>-5.3118078251277696</v>
      </c>
      <c r="H4976">
        <v>-0.57898477341316101</v>
      </c>
      <c r="I4976">
        <v>0.26227220126568901</v>
      </c>
      <c r="J4976">
        <v>0.20651433507337999</v>
      </c>
      <c r="K4976">
        <v>80.239527066547296</v>
      </c>
      <c r="L4976">
        <v>74.460896479694995</v>
      </c>
      <c r="N4976">
        <v>0.81298350608618197</v>
      </c>
      <c r="O4976">
        <v>0.459992736956782</v>
      </c>
      <c r="P4976">
        <v>32.664204271719903</v>
      </c>
    </row>
    <row r="4977" spans="1:16" hidden="1" x14ac:dyDescent="0.3">
      <c r="A4977" t="s">
        <v>10183</v>
      </c>
      <c r="B4977" t="s">
        <v>10184</v>
      </c>
      <c r="C4977" t="str">
        <f>IFERROR(VLOOKUP(Table1[[#This Row],[Ticker]],[1]!Table2[[Symbol]:[Industry]],2,FALSE),"-")</f>
        <v>-</v>
      </c>
      <c r="F4977">
        <v>101.75</v>
      </c>
      <c r="G4977">
        <v>-30.100852796350001</v>
      </c>
      <c r="H4977">
        <v>-0.73646508837380298</v>
      </c>
      <c r="I4977">
        <v>-12.7009439890802</v>
      </c>
      <c r="J4977">
        <v>-1.29115323183063</v>
      </c>
      <c r="K4977">
        <v>101.750020831418</v>
      </c>
      <c r="O4977">
        <v>0.24570024570025301</v>
      </c>
      <c r="P4977">
        <v>0</v>
      </c>
    </row>
    <row r="4978" spans="1:16" hidden="1" x14ac:dyDescent="0.3">
      <c r="A4978" t="s">
        <v>10185</v>
      </c>
      <c r="B4978" t="s">
        <v>10186</v>
      </c>
      <c r="C4978" t="str">
        <f>IFERROR(VLOOKUP(Table1[[#This Row],[Ticker]],[1]!Table2[[Symbol]:[Industry]],2,FALSE),"-")</f>
        <v>-</v>
      </c>
      <c r="D4978" t="s">
        <v>743</v>
      </c>
      <c r="F4978">
        <v>29.31</v>
      </c>
      <c r="G4978">
        <v>45.5481949735657</v>
      </c>
      <c r="H4978">
        <v>2.2202402970538602</v>
      </c>
      <c r="I4978">
        <v>14.017603352035101</v>
      </c>
      <c r="J4978">
        <v>0.48337703956811501</v>
      </c>
      <c r="K4978">
        <v>27.982436354368399</v>
      </c>
      <c r="L4978">
        <v>23.8863138094001</v>
      </c>
      <c r="N4978">
        <v>1.0557493720282101</v>
      </c>
      <c r="O4978">
        <v>1.4670760832480301</v>
      </c>
      <c r="P4978">
        <v>76.992753623188406</v>
      </c>
    </row>
    <row r="4979" spans="1:16" hidden="1" x14ac:dyDescent="0.3">
      <c r="A4979" t="s">
        <v>10187</v>
      </c>
      <c r="B4979" t="s">
        <v>10188</v>
      </c>
      <c r="C4979" t="str">
        <f>IFERROR(VLOOKUP(Table1[[#This Row],[Ticker]],[1]!Table2[[Symbol]:[Industry]],2,FALSE),"-")</f>
        <v>-</v>
      </c>
      <c r="D4979" t="s">
        <v>743</v>
      </c>
      <c r="F4979">
        <v>42.44</v>
      </c>
      <c r="G4979">
        <v>7.7577342182222599</v>
      </c>
      <c r="H4979">
        <v>9.6669879490994301E-2</v>
      </c>
      <c r="I4979">
        <v>-2.3525300525228201</v>
      </c>
      <c r="J4979">
        <v>-0.864410699824948</v>
      </c>
      <c r="K4979">
        <v>39.536538246028698</v>
      </c>
      <c r="L4979">
        <v>36.301179461763901</v>
      </c>
      <c r="N4979">
        <v>0.29462409642922199</v>
      </c>
      <c r="O4979">
        <v>7.2101790763430698</v>
      </c>
      <c r="P4979">
        <v>39.605263157894697</v>
      </c>
    </row>
    <row r="4980" spans="1:16" hidden="1" x14ac:dyDescent="0.3">
      <c r="A4980" t="s">
        <v>10189</v>
      </c>
      <c r="B4980" t="s">
        <v>10190</v>
      </c>
      <c r="C4980" t="str">
        <f>IFERROR(VLOOKUP(Table1[[#This Row],[Ticker]],[1]!Table2[[Symbol]:[Industry]],2,FALSE),"-")</f>
        <v>-</v>
      </c>
      <c r="D4980" t="s">
        <v>1357</v>
      </c>
      <c r="F4980">
        <v>999.99</v>
      </c>
      <c r="G4980">
        <v>-29.855754757134399</v>
      </c>
      <c r="H4980">
        <v>-0.73646508837380298</v>
      </c>
      <c r="I4980">
        <v>-12.701943989080201</v>
      </c>
      <c r="J4980">
        <v>-1.2901532218305301</v>
      </c>
      <c r="K4980">
        <v>999.99820215217198</v>
      </c>
      <c r="L4980">
        <v>999.99749901116195</v>
      </c>
      <c r="N4980">
        <v>1.25036703234721</v>
      </c>
      <c r="O4980">
        <v>2.0000200001923899E-3</v>
      </c>
      <c r="P4980">
        <v>0.50150753768845002</v>
      </c>
    </row>
    <row r="4981" spans="1:16" hidden="1" x14ac:dyDescent="0.3">
      <c r="A4981" t="s">
        <v>10191</v>
      </c>
      <c r="B4981" t="s">
        <v>10192</v>
      </c>
      <c r="C4981" t="str">
        <f>IFERROR(VLOOKUP(Table1[[#This Row],[Ticker]],[1]!Table2[[Symbol]:[Industry]],2,FALSE),"-")</f>
        <v>-</v>
      </c>
      <c r="D4981" t="s">
        <v>1684</v>
      </c>
      <c r="F4981">
        <v>73.349999999999994</v>
      </c>
      <c r="G4981">
        <v>-17.009600910980499</v>
      </c>
      <c r="H4981">
        <v>2.65097316144977</v>
      </c>
      <c r="I4981">
        <v>2.4481925886277098</v>
      </c>
      <c r="J4981">
        <v>-1.1544478319673499</v>
      </c>
      <c r="K4981">
        <v>72.693832797593402</v>
      </c>
      <c r="N4981">
        <v>1.31044355750159</v>
      </c>
      <c r="O4981">
        <v>4.7716428084526097</v>
      </c>
      <c r="P4981">
        <v>38.135593220338897</v>
      </c>
    </row>
    <row r="4982" spans="1:16" hidden="1" x14ac:dyDescent="0.3">
      <c r="A4982" t="s">
        <v>10193</v>
      </c>
      <c r="B4982" t="s">
        <v>10194</v>
      </c>
      <c r="C4982" t="str">
        <f>IFERROR(VLOOKUP(Table1[[#This Row],[Ticker]],[1]!Table2[[Symbol]:[Industry]],2,FALSE),"-")</f>
        <v>-</v>
      </c>
      <c r="D4982" t="s">
        <v>743</v>
      </c>
      <c r="F4982">
        <v>87.29</v>
      </c>
      <c r="G4982">
        <v>-16.7125272781972</v>
      </c>
      <c r="H4982">
        <v>3.38033720937631</v>
      </c>
      <c r="I4982">
        <v>8.3166631092144794</v>
      </c>
      <c r="J4982">
        <v>0.39187622118478699</v>
      </c>
      <c r="K4982">
        <v>86.848269102939497</v>
      </c>
      <c r="N4982">
        <v>0.961054556161409</v>
      </c>
      <c r="O4982">
        <v>12.235078474052001</v>
      </c>
      <c r="P4982">
        <v>23.447885730448299</v>
      </c>
    </row>
    <row r="4983" spans="1:16" hidden="1" x14ac:dyDescent="0.3">
      <c r="A4983" t="s">
        <v>10195</v>
      </c>
      <c r="B4983" t="s">
        <v>10196</v>
      </c>
      <c r="C4983" t="str">
        <f>IFERROR(VLOOKUP(Table1[[#This Row],[Ticker]],[1]!Table2[[Symbol]:[Industry]],2,FALSE),"-")</f>
        <v>-</v>
      </c>
      <c r="D4983" t="s">
        <v>1684</v>
      </c>
      <c r="F4983">
        <v>70.95</v>
      </c>
      <c r="G4983">
        <v>-15.3279097208147</v>
      </c>
      <c r="H4983">
        <v>4.4784911626192601E-2</v>
      </c>
      <c r="I4983">
        <v>1.9194114228744901</v>
      </c>
      <c r="J4983">
        <v>-0.93754644258028397</v>
      </c>
      <c r="K4983">
        <v>70.362290401662406</v>
      </c>
      <c r="N4983">
        <v>2.5479049898506299</v>
      </c>
      <c r="O4983">
        <v>6.5539112050739803</v>
      </c>
      <c r="P4983">
        <v>31.3888888888888</v>
      </c>
    </row>
    <row r="4984" spans="1:16" hidden="1" x14ac:dyDescent="0.3">
      <c r="A4984" t="s">
        <v>10197</v>
      </c>
      <c r="B4984" t="s">
        <v>10198</v>
      </c>
      <c r="C4984" t="str">
        <f>IFERROR(VLOOKUP(Table1[[#This Row],[Ticker]],[1]!Table2[[Symbol]:[Industry]],2,FALSE),"-")</f>
        <v>-</v>
      </c>
      <c r="D4984" t="s">
        <v>212</v>
      </c>
      <c r="F4984">
        <v>108</v>
      </c>
      <c r="G4984">
        <v>-21.855754757134399</v>
      </c>
      <c r="H4984">
        <v>-0.73646508837380298</v>
      </c>
      <c r="I4984">
        <v>-11.7663645498279</v>
      </c>
      <c r="N4984">
        <v>0.4</v>
      </c>
      <c r="O4984">
        <v>0</v>
      </c>
      <c r="P4984">
        <v>8</v>
      </c>
    </row>
    <row r="4985" spans="1:16" hidden="1" x14ac:dyDescent="0.3">
      <c r="A4985" t="s">
        <v>10199</v>
      </c>
      <c r="B4985" t="s">
        <v>10200</v>
      </c>
      <c r="C4985" t="str">
        <f>IFERROR(VLOOKUP(Table1[[#This Row],[Ticker]],[1]!Table2[[Symbol]:[Industry]],2,FALSE),"-")</f>
        <v>-</v>
      </c>
      <c r="D4985" t="s">
        <v>1684</v>
      </c>
      <c r="F4985">
        <v>7.1</v>
      </c>
      <c r="G4985">
        <v>-29.855754757134399</v>
      </c>
      <c r="H4985">
        <v>-1.7100394972750499</v>
      </c>
      <c r="I4985">
        <v>1.8151850431777701</v>
      </c>
      <c r="J4985">
        <v>-0.58393965332993303</v>
      </c>
      <c r="K4985">
        <v>7.0549814144121701</v>
      </c>
      <c r="N4985">
        <v>0.82349458743795501</v>
      </c>
      <c r="O4985">
        <v>19.7183098591549</v>
      </c>
      <c r="P4985">
        <v>18.3333333333333</v>
      </c>
    </row>
    <row r="4986" spans="1:16" hidden="1" x14ac:dyDescent="0.3">
      <c r="A4986" t="s">
        <v>10201</v>
      </c>
      <c r="B4986" t="s">
        <v>10202</v>
      </c>
      <c r="C4986" t="str">
        <f>IFERROR(VLOOKUP(Table1[[#This Row],[Ticker]],[1]!Table2[[Symbol]:[Industry]],2,FALSE),"-")</f>
        <v>-</v>
      </c>
      <c r="D4986" t="s">
        <v>743</v>
      </c>
      <c r="F4986">
        <v>8.49</v>
      </c>
      <c r="G4986">
        <v>-24.781497331391801</v>
      </c>
      <c r="H4986">
        <v>4.2818947647473697</v>
      </c>
      <c r="I4986">
        <v>9.2818146316093806</v>
      </c>
      <c r="J4986">
        <v>1.83384676816935</v>
      </c>
      <c r="K4986">
        <v>8.4094071652786404</v>
      </c>
      <c r="N4986">
        <v>0.71212527272852899</v>
      </c>
      <c r="O4986">
        <v>21.554770318021198</v>
      </c>
      <c r="P4986">
        <v>25.964391691394599</v>
      </c>
    </row>
    <row r="4987" spans="1:16" hidden="1" x14ac:dyDescent="0.3">
      <c r="A4987" t="s">
        <v>10203</v>
      </c>
      <c r="B4987" t="s">
        <v>10204</v>
      </c>
      <c r="C4987" t="str">
        <f>IFERROR(VLOOKUP(Table1[[#This Row],[Ticker]],[1]!Table2[[Symbol]:[Industry]],2,FALSE),"-")</f>
        <v>-</v>
      </c>
      <c r="D4987" t="s">
        <v>1357</v>
      </c>
      <c r="F4987">
        <v>103.97</v>
      </c>
      <c r="G4987">
        <v>-26.113986646976699</v>
      </c>
      <c r="H4987">
        <v>-0.27265215958840899</v>
      </c>
      <c r="I4987">
        <v>-9.5663343273403694</v>
      </c>
      <c r="J4987">
        <v>-1.1756019559519599</v>
      </c>
      <c r="K4987">
        <v>103.358716705175</v>
      </c>
      <c r="N4987">
        <v>1.1381968817741099</v>
      </c>
      <c r="O4987">
        <v>3.0104837934019399</v>
      </c>
      <c r="P4987">
        <v>5.71428571428571</v>
      </c>
    </row>
    <row r="4988" spans="1:16" hidden="1" x14ac:dyDescent="0.3">
      <c r="A4988" t="s">
        <v>10205</v>
      </c>
      <c r="B4988" t="s">
        <v>10206</v>
      </c>
      <c r="C4988" t="str">
        <f>IFERROR(VLOOKUP(Table1[[#This Row],[Ticker]],[1]!Table2[[Symbol]:[Industry]],2,FALSE),"-")</f>
        <v>-</v>
      </c>
      <c r="D4988" t="s">
        <v>743</v>
      </c>
      <c r="F4988">
        <v>51.5</v>
      </c>
      <c r="G4988">
        <v>-16.991411123559999</v>
      </c>
      <c r="H4988">
        <v>-0.52439645525253897</v>
      </c>
      <c r="I4988">
        <v>-2.1859225298528102</v>
      </c>
      <c r="J4988">
        <v>1.63953983747628</v>
      </c>
      <c r="K4988">
        <v>51.107753307263799</v>
      </c>
      <c r="N4988">
        <v>8.5315704366473302E-2</v>
      </c>
      <c r="O4988">
        <v>20.6407766990291</v>
      </c>
      <c r="P4988">
        <v>24.066490002409001</v>
      </c>
    </row>
    <row r="4989" spans="1:16" hidden="1" x14ac:dyDescent="0.3">
      <c r="A4989" t="s">
        <v>10207</v>
      </c>
      <c r="B4989" t="s">
        <v>10208</v>
      </c>
      <c r="C4989" t="str">
        <f>IFERROR(VLOOKUP(Table1[[#This Row],[Ticker]],[1]!Table2[[Symbol]:[Industry]],2,FALSE),"-")</f>
        <v>-</v>
      </c>
      <c r="D4989" t="s">
        <v>743</v>
      </c>
      <c r="F4989">
        <v>252</v>
      </c>
      <c r="G4989">
        <v>-14.0735355979338</v>
      </c>
      <c r="H4989">
        <v>-8.2844268159377801E-2</v>
      </c>
      <c r="I4989">
        <v>1.10991320539177</v>
      </c>
      <c r="J4989">
        <v>0.85655749458903596</v>
      </c>
      <c r="K4989">
        <v>243.979866089441</v>
      </c>
      <c r="N4989">
        <v>0.60986430345695297</v>
      </c>
      <c r="O4989">
        <v>2.03968253968254</v>
      </c>
      <c r="P4989">
        <v>17.1875</v>
      </c>
    </row>
    <row r="4990" spans="1:16" hidden="1" x14ac:dyDescent="0.3">
      <c r="A4990" t="s">
        <v>10209</v>
      </c>
      <c r="B4990" t="s">
        <v>10210</v>
      </c>
      <c r="C4990" t="str">
        <f>IFERROR(VLOOKUP(Table1[[#This Row],[Ticker]],[1]!Table2[[Symbol]:[Industry]],2,FALSE),"-")</f>
        <v>-</v>
      </c>
      <c r="D4990" t="s">
        <v>743</v>
      </c>
      <c r="F4990">
        <v>420.7</v>
      </c>
      <c r="G4990">
        <v>-14.3200944160474</v>
      </c>
      <c r="H4990">
        <v>1.2099833694773601</v>
      </c>
      <c r="I4990">
        <v>-1.2011162612172499</v>
      </c>
      <c r="J4990">
        <v>-1.46184215127494</v>
      </c>
      <c r="K4990">
        <v>392.33309501538298</v>
      </c>
      <c r="N4990">
        <v>0.40633576285679301</v>
      </c>
      <c r="O4990">
        <v>2.68599952460186</v>
      </c>
      <c r="P4990">
        <v>30.782143745336899</v>
      </c>
    </row>
    <row r="4991" spans="1:16" hidden="1" x14ac:dyDescent="0.3">
      <c r="A4991" t="s">
        <v>10211</v>
      </c>
      <c r="B4991" t="s">
        <v>10212</v>
      </c>
      <c r="C4991" t="str">
        <f>IFERROR(VLOOKUP(Table1[[#This Row],[Ticker]],[1]!Table2[[Symbol]:[Industry]],2,FALSE),"-")</f>
        <v>-</v>
      </c>
      <c r="D4991" t="s">
        <v>1357</v>
      </c>
      <c r="F4991">
        <v>23.89</v>
      </c>
      <c r="G4991">
        <v>-41.8306994881587</v>
      </c>
      <c r="H4991">
        <v>-1.73449530100208E-2</v>
      </c>
      <c r="I4991">
        <v>-8.8313787716889696</v>
      </c>
      <c r="J4991">
        <v>-1.6260213774982799</v>
      </c>
      <c r="K4991">
        <v>23.708116525699399</v>
      </c>
      <c r="N4991">
        <v>4.0667531497125298</v>
      </c>
      <c r="O4991">
        <v>14.2737547090832</v>
      </c>
      <c r="P4991">
        <v>10.6018518518518</v>
      </c>
    </row>
    <row r="4992" spans="1:16" hidden="1" x14ac:dyDescent="0.3">
      <c r="A4992" t="s">
        <v>10213</v>
      </c>
      <c r="B4992" t="s">
        <v>10214</v>
      </c>
      <c r="C4992" t="str">
        <f>IFERROR(VLOOKUP(Table1[[#This Row],[Ticker]],[1]!Table2[[Symbol]:[Industry]],2,FALSE),"-")</f>
        <v>-</v>
      </c>
      <c r="D4992" t="s">
        <v>1357</v>
      </c>
      <c r="F4992">
        <v>57.68</v>
      </c>
      <c r="G4992">
        <v>-38.140060688124997</v>
      </c>
      <c r="H4992">
        <v>0.66704368355601595</v>
      </c>
      <c r="I4992">
        <v>-8.1134553218091892</v>
      </c>
      <c r="J4992">
        <v>-1.89304489133193</v>
      </c>
      <c r="K4992">
        <v>57.289647800408098</v>
      </c>
      <c r="N4992">
        <v>0.22394822006472401</v>
      </c>
      <c r="O4992">
        <v>14.6671289875173</v>
      </c>
      <c r="P4992">
        <v>8.4210526315789505</v>
      </c>
    </row>
    <row r="4993" spans="1:16" hidden="1" x14ac:dyDescent="0.3">
      <c r="A4993" t="s">
        <v>10215</v>
      </c>
      <c r="B4993" t="s">
        <v>10216</v>
      </c>
      <c r="C4993" t="str">
        <f>IFERROR(VLOOKUP(Table1[[#This Row],[Ticker]],[1]!Table2[[Symbol]:[Industry]],2,FALSE),"-")</f>
        <v>-</v>
      </c>
      <c r="D4993" t="s">
        <v>743</v>
      </c>
      <c r="F4993">
        <v>70.44</v>
      </c>
      <c r="G4993">
        <v>-25.096682776170599</v>
      </c>
      <c r="H4993">
        <v>-5.3445731964818997</v>
      </c>
      <c r="I4993">
        <v>-12.201586020753799</v>
      </c>
      <c r="J4993">
        <v>-0.15934807423750499</v>
      </c>
      <c r="K4993">
        <v>71.800052852274007</v>
      </c>
      <c r="N4993">
        <v>0.79548848846724296</v>
      </c>
      <c r="O4993">
        <v>15.914253265190199</v>
      </c>
      <c r="P4993">
        <v>7.7064220183486096</v>
      </c>
    </row>
    <row r="4994" spans="1:16" hidden="1" x14ac:dyDescent="0.3">
      <c r="A4994" t="s">
        <v>10217</v>
      </c>
      <c r="B4994" t="s">
        <v>10218</v>
      </c>
      <c r="C4994" t="str">
        <f>IFERROR(VLOOKUP(Table1[[#This Row],[Ticker]],[1]!Table2[[Symbol]:[Industry]],2,FALSE),"-")</f>
        <v>-</v>
      </c>
      <c r="D4994" t="s">
        <v>743</v>
      </c>
      <c r="F4994">
        <v>142.1</v>
      </c>
      <c r="G4994">
        <v>-8.8784007642857699</v>
      </c>
      <c r="H4994">
        <v>2.3810755987871302</v>
      </c>
      <c r="I4994">
        <v>4.2441634094877303</v>
      </c>
      <c r="J4994">
        <v>0.26177453565761299</v>
      </c>
      <c r="K4994">
        <v>134.15449360456699</v>
      </c>
      <c r="N4994">
        <v>1.5983163904876001</v>
      </c>
      <c r="O4994">
        <v>0.32371569317381998</v>
      </c>
      <c r="P4994">
        <v>23.6727589208006</v>
      </c>
    </row>
    <row r="4995" spans="1:16" hidden="1" x14ac:dyDescent="0.3">
      <c r="A4995" t="s">
        <v>10219</v>
      </c>
      <c r="B4995" t="s">
        <v>10220</v>
      </c>
      <c r="C4995" t="str">
        <f>IFERROR(VLOOKUP(Table1[[#This Row],[Ticker]],[1]!Table2[[Symbol]:[Industry]],2,FALSE),"-")</f>
        <v>-</v>
      </c>
      <c r="F4995">
        <v>1780.15</v>
      </c>
      <c r="G4995">
        <v>101.904432718454</v>
      </c>
      <c r="H4995">
        <v>58.544653172109797</v>
      </c>
      <c r="I4995">
        <v>71.856621715134096</v>
      </c>
      <c r="J4995">
        <v>5.2192325248459204</v>
      </c>
      <c r="K4995">
        <v>1318.8176843967201</v>
      </c>
      <c r="N4995">
        <v>1.3325924642839699</v>
      </c>
      <c r="O4995">
        <v>3.1851248490295698</v>
      </c>
      <c r="P4995">
        <v>139.58950201884201</v>
      </c>
    </row>
    <row r="4996" spans="1:16" hidden="1" x14ac:dyDescent="0.3">
      <c r="A4996" t="s">
        <v>10221</v>
      </c>
      <c r="B4996" t="s">
        <v>10222</v>
      </c>
      <c r="C4996" t="str">
        <f>IFERROR(VLOOKUP(Table1[[#This Row],[Ticker]],[1]!Table2[[Symbol]:[Industry]],2,FALSE),"-")</f>
        <v>-</v>
      </c>
      <c r="D4996" t="s">
        <v>402</v>
      </c>
      <c r="F4996">
        <v>101</v>
      </c>
      <c r="G4996">
        <v>-32.7403701417497</v>
      </c>
      <c r="H4996">
        <v>-0.73646508837380298</v>
      </c>
      <c r="I4996">
        <v>-13.681336145943</v>
      </c>
      <c r="J4996">
        <v>-1.29115323183063</v>
      </c>
      <c r="N4996">
        <v>0.83333333333333304</v>
      </c>
      <c r="O4996">
        <v>3.9603960396039599</v>
      </c>
      <c r="P4996">
        <v>0.64773293472846205</v>
      </c>
    </row>
    <row r="4997" spans="1:16" hidden="1" x14ac:dyDescent="0.3">
      <c r="A4997" t="s">
        <v>10223</v>
      </c>
      <c r="B4997" t="s">
        <v>10224</v>
      </c>
      <c r="C4997" t="str">
        <f>IFERROR(VLOOKUP(Table1[[#This Row],[Ticker]],[1]!Table2[[Symbol]:[Industry]],2,FALSE),"-")</f>
        <v>-</v>
      </c>
      <c r="D4997" t="s">
        <v>743</v>
      </c>
      <c r="F4997">
        <v>58.65</v>
      </c>
      <c r="G4997">
        <v>-8.8281030856527796</v>
      </c>
      <c r="H4997">
        <v>1.7609152818672</v>
      </c>
      <c r="I4997">
        <v>9.2832490225669808</v>
      </c>
      <c r="J4997">
        <v>-0.79457788936488505</v>
      </c>
      <c r="K4997">
        <v>56.370061995867999</v>
      </c>
      <c r="N4997">
        <v>0.15017884420003699</v>
      </c>
      <c r="O4997">
        <v>1.6368286445012701</v>
      </c>
      <c r="P4997">
        <v>32.993197278911502</v>
      </c>
    </row>
    <row r="4998" spans="1:16" hidden="1" x14ac:dyDescent="0.3">
      <c r="A4998" t="s">
        <v>10225</v>
      </c>
      <c r="B4998" t="s">
        <v>10226</v>
      </c>
      <c r="C4998" t="str">
        <f>IFERROR(VLOOKUP(Table1[[#This Row],[Ticker]],[1]!Table2[[Symbol]:[Industry]],2,FALSE),"-")</f>
        <v>-</v>
      </c>
      <c r="F4998">
        <v>285.85000000000002</v>
      </c>
      <c r="G4998">
        <v>23.209840959063701</v>
      </c>
      <c r="H4998">
        <v>31.467310212967998</v>
      </c>
      <c r="I4998">
        <v>40.364651727117803</v>
      </c>
      <c r="J4998">
        <v>4.3805428234320196</v>
      </c>
      <c r="K4998">
        <v>237.35583635624801</v>
      </c>
      <c r="N4998">
        <v>0.44402816890405999</v>
      </c>
      <c r="O4998">
        <v>13.521077488193001</v>
      </c>
      <c r="P4998">
        <v>152.18350242611299</v>
      </c>
    </row>
    <row r="4999" spans="1:16" hidden="1" x14ac:dyDescent="0.3">
      <c r="A4999" t="s">
        <v>10227</v>
      </c>
      <c r="B4999" t="s">
        <v>10228</v>
      </c>
      <c r="C4999" t="str">
        <f>IFERROR(VLOOKUP(Table1[[#This Row],[Ticker]],[1]!Table2[[Symbol]:[Industry]],2,FALSE),"-")</f>
        <v>-</v>
      </c>
      <c r="D4999" t="s">
        <v>743</v>
      </c>
      <c r="F4999">
        <v>53.78</v>
      </c>
      <c r="G4999">
        <v>-9.8914451430366999</v>
      </c>
      <c r="H4999">
        <v>-0.115580798627804</v>
      </c>
      <c r="I4999">
        <v>7.2633656250174301</v>
      </c>
      <c r="J4999">
        <v>0.28529501128426799</v>
      </c>
      <c r="K4999">
        <v>51.504398058855401</v>
      </c>
      <c r="N4999">
        <v>0.80061921055875196</v>
      </c>
      <c r="O4999">
        <v>2.7333581256972801</v>
      </c>
      <c r="P4999">
        <v>37.054026503567798</v>
      </c>
    </row>
    <row r="5000" spans="1:16" hidden="1" x14ac:dyDescent="0.3">
      <c r="A5000" t="s">
        <v>10229</v>
      </c>
      <c r="B5000" t="s">
        <v>10230</v>
      </c>
      <c r="C5000" t="str">
        <f>IFERROR(VLOOKUP(Table1[[#This Row],[Ticker]],[1]!Table2[[Symbol]:[Industry]],2,FALSE),"-")</f>
        <v>-</v>
      </c>
      <c r="D5000" t="s">
        <v>1684</v>
      </c>
      <c r="F5000">
        <v>11.48</v>
      </c>
      <c r="G5000">
        <v>-16.192388420500698</v>
      </c>
      <c r="H5000">
        <v>-1.76827936180459</v>
      </c>
      <c r="I5000">
        <v>0.96242234755339595</v>
      </c>
      <c r="J5000">
        <v>0.29754932774570497</v>
      </c>
      <c r="K5000">
        <v>11.3980231292581</v>
      </c>
      <c r="N5000">
        <v>0.74038363337415702</v>
      </c>
      <c r="O5000">
        <v>11.3240418118466</v>
      </c>
      <c r="P5000">
        <v>14.8</v>
      </c>
    </row>
    <row r="5001" spans="1:16" hidden="1" x14ac:dyDescent="0.3">
      <c r="A5001" t="s">
        <v>10231</v>
      </c>
      <c r="B5001" t="s">
        <v>10232</v>
      </c>
      <c r="C5001" t="str">
        <f>IFERROR(VLOOKUP(Table1[[#This Row],[Ticker]],[1]!Table2[[Symbol]:[Industry]],2,FALSE),"-")</f>
        <v>-</v>
      </c>
      <c r="F5001">
        <v>5.98</v>
      </c>
      <c r="G5001">
        <v>-34.175754757134399</v>
      </c>
      <c r="H5001">
        <v>-42.057018868991399</v>
      </c>
      <c r="I5001">
        <v>-17.020943989080202</v>
      </c>
      <c r="J5001">
        <v>4.6703852297078097</v>
      </c>
      <c r="K5001">
        <v>5.0087074931590996</v>
      </c>
      <c r="N5001">
        <v>0.73367783806898001</v>
      </c>
      <c r="O5001">
        <v>57.023411371237401</v>
      </c>
      <c r="P5001">
        <v>78.507462686567095</v>
      </c>
    </row>
    <row r="5002" spans="1:16" hidden="1" x14ac:dyDescent="0.3">
      <c r="A5002" t="s">
        <v>10233</v>
      </c>
      <c r="B5002" t="s">
        <v>10234</v>
      </c>
      <c r="C5002" t="str">
        <f>IFERROR(VLOOKUP(Table1[[#This Row],[Ticker]],[1]!Table2[[Symbol]:[Industry]],2,FALSE),"-")</f>
        <v>-</v>
      </c>
      <c r="F5002">
        <v>15.78</v>
      </c>
      <c r="G5002">
        <v>-19.2741149533502</v>
      </c>
      <c r="H5002">
        <v>52.590147814852003</v>
      </c>
      <c r="I5002">
        <v>-2.1193041852961101</v>
      </c>
      <c r="J5002">
        <v>10.6293765694938</v>
      </c>
      <c r="K5002">
        <v>11.3293908911873</v>
      </c>
      <c r="N5002">
        <v>1.01247755177251</v>
      </c>
      <c r="O5002">
        <v>1.0773130544993601</v>
      </c>
      <c r="P5002">
        <v>176.84210526315701</v>
      </c>
    </row>
    <row r="5003" spans="1:16" hidden="1" x14ac:dyDescent="0.3">
      <c r="A5003" t="s">
        <v>10235</v>
      </c>
      <c r="B5003" t="s">
        <v>10236</v>
      </c>
      <c r="C5003" t="str">
        <f>IFERROR(VLOOKUP(Table1[[#This Row],[Ticker]],[1]!Table2[[Symbol]:[Industry]],2,FALSE),"-")</f>
        <v>-</v>
      </c>
      <c r="D5003" t="s">
        <v>1055</v>
      </c>
      <c r="F5003">
        <v>106.74</v>
      </c>
      <c r="G5003">
        <v>-26.274968730933502</v>
      </c>
      <c r="H5003">
        <v>-0.36116015311389899</v>
      </c>
      <c r="I5003">
        <v>-9.1201579628794001</v>
      </c>
      <c r="J5003">
        <v>-2.67389659466249</v>
      </c>
      <c r="K5003">
        <v>106.973368430276</v>
      </c>
      <c r="N5003">
        <v>0.57562333484360995</v>
      </c>
      <c r="O5003">
        <v>4.8341765036537403</v>
      </c>
      <c r="P5003">
        <v>5.5786350148367898</v>
      </c>
    </row>
    <row r="5004" spans="1:16" hidden="1" x14ac:dyDescent="0.3">
      <c r="A5004" t="s">
        <v>10237</v>
      </c>
      <c r="B5004" t="s">
        <v>10238</v>
      </c>
      <c r="C5004" t="str">
        <f>IFERROR(VLOOKUP(Table1[[#This Row],[Ticker]],[1]!Table2[[Symbol]:[Industry]],2,FALSE),"-")</f>
        <v>-</v>
      </c>
      <c r="D5004" t="s">
        <v>743</v>
      </c>
      <c r="F5004">
        <v>18.28</v>
      </c>
      <c r="G5004">
        <v>0.25100680870189102</v>
      </c>
      <c r="H5004">
        <v>2.0725236756711398</v>
      </c>
      <c r="I5004">
        <v>17.405817576756</v>
      </c>
      <c r="J5004">
        <v>2.68611949544208</v>
      </c>
      <c r="K5004">
        <v>17.3547965281914</v>
      </c>
      <c r="N5004">
        <v>2.4646492412972498</v>
      </c>
      <c r="O5004">
        <v>1.69584245076586</v>
      </c>
      <c r="P5004">
        <v>40.615384615384599</v>
      </c>
    </row>
    <row r="5005" spans="1:16" hidden="1" x14ac:dyDescent="0.3">
      <c r="A5005" t="s">
        <v>10239</v>
      </c>
      <c r="B5005" t="s">
        <v>10240</v>
      </c>
      <c r="C5005" t="str">
        <f>IFERROR(VLOOKUP(Table1[[#This Row],[Ticker]],[1]!Table2[[Symbol]:[Industry]],2,FALSE),"-")</f>
        <v>-</v>
      </c>
      <c r="D5005" t="s">
        <v>743</v>
      </c>
      <c r="F5005">
        <v>104.09</v>
      </c>
      <c r="G5005">
        <v>-9.1297051166797498</v>
      </c>
      <c r="H5005">
        <v>-4.9658228865389402</v>
      </c>
      <c r="I5005">
        <v>8.0251056513743801</v>
      </c>
      <c r="J5005">
        <v>-2.02337080505239</v>
      </c>
      <c r="K5005">
        <v>105.393304804324</v>
      </c>
      <c r="N5005">
        <v>0.98748776263829297</v>
      </c>
      <c r="O5005">
        <v>11.2402728408108</v>
      </c>
      <c r="P5005">
        <v>22.028135990621301</v>
      </c>
    </row>
    <row r="5006" spans="1:16" hidden="1" x14ac:dyDescent="0.3">
      <c r="A5006" t="s">
        <v>10241</v>
      </c>
      <c r="B5006" t="s">
        <v>10242</v>
      </c>
      <c r="C5006" t="str">
        <f>IFERROR(VLOOKUP(Table1[[#This Row],[Ticker]],[1]!Table2[[Symbol]:[Industry]],2,FALSE),"-")</f>
        <v>-</v>
      </c>
      <c r="D5006" t="s">
        <v>743</v>
      </c>
      <c r="F5006">
        <v>1027.3499999999999</v>
      </c>
      <c r="G5006">
        <v>-27.376951764615701</v>
      </c>
      <c r="H5006">
        <v>-0.27483333749846001</v>
      </c>
      <c r="I5006">
        <v>-10.2221409965615</v>
      </c>
      <c r="J5006">
        <v>-1.1917535280807301</v>
      </c>
      <c r="K5006">
        <v>1021.23135301032</v>
      </c>
      <c r="N5006">
        <v>1.03708091881209</v>
      </c>
      <c r="O5006">
        <v>18.722927921351001</v>
      </c>
      <c r="P5006">
        <v>8.2252678373908292</v>
      </c>
    </row>
    <row r="5007" spans="1:16" hidden="1" x14ac:dyDescent="0.3">
      <c r="A5007" t="s">
        <v>10243</v>
      </c>
      <c r="B5007" t="s">
        <v>10244</v>
      </c>
      <c r="C5007" t="str">
        <f>IFERROR(VLOOKUP(Table1[[#This Row],[Ticker]],[1]!Table2[[Symbol]:[Industry]],2,FALSE),"-")</f>
        <v>-</v>
      </c>
      <c r="D5007" t="s">
        <v>743</v>
      </c>
      <c r="F5007">
        <v>11.46</v>
      </c>
      <c r="G5007">
        <v>-25.768561296643899</v>
      </c>
      <c r="H5007">
        <v>0.39791536537836902</v>
      </c>
      <c r="I5007">
        <v>-8.6137505285898008</v>
      </c>
      <c r="J5007">
        <v>0.46477301926680897</v>
      </c>
      <c r="K5007">
        <v>11.095173315882199</v>
      </c>
      <c r="N5007">
        <v>0.54464612698193504</v>
      </c>
      <c r="O5007">
        <v>3.1413612565444899</v>
      </c>
      <c r="P5007">
        <v>23.758099352051801</v>
      </c>
    </row>
    <row r="5008" spans="1:16" hidden="1" x14ac:dyDescent="0.3">
      <c r="A5008" t="s">
        <v>10245</v>
      </c>
      <c r="B5008" t="s">
        <v>10246</v>
      </c>
      <c r="C5008" t="str">
        <f>IFERROR(VLOOKUP(Table1[[#This Row],[Ticker]],[1]!Table2[[Symbol]:[Industry]],2,FALSE),"-")</f>
        <v>-</v>
      </c>
      <c r="F5008">
        <v>13.44</v>
      </c>
      <c r="G5008">
        <v>78.193780846580694</v>
      </c>
      <c r="H5008">
        <v>0.87525652334780002</v>
      </c>
      <c r="I5008">
        <v>95.348591614634898</v>
      </c>
      <c r="J5008">
        <v>-5.2385216528832697</v>
      </c>
      <c r="K5008">
        <v>12.171023423043399</v>
      </c>
      <c r="N5008">
        <v>0.33998105941031598</v>
      </c>
      <c r="O5008">
        <v>27.157738095237999</v>
      </c>
      <c r="P5008">
        <v>142.16216216216199</v>
      </c>
    </row>
    <row r="5009" spans="1:16" hidden="1" x14ac:dyDescent="0.3">
      <c r="A5009" t="s">
        <v>10247</v>
      </c>
      <c r="B5009" t="s">
        <v>10248</v>
      </c>
      <c r="C5009" t="str">
        <f>IFERROR(VLOOKUP(Table1[[#This Row],[Ticker]],[1]!Table2[[Symbol]:[Industry]],2,FALSE),"-")</f>
        <v>-</v>
      </c>
      <c r="D5009" t="s">
        <v>743</v>
      </c>
      <c r="F5009">
        <v>54.9</v>
      </c>
      <c r="G5009">
        <v>-19.370747713463601</v>
      </c>
      <c r="H5009">
        <v>1.6635349116261899</v>
      </c>
      <c r="I5009">
        <v>-2.2159369454095099</v>
      </c>
      <c r="J5009">
        <v>0.97566207846293096</v>
      </c>
      <c r="K5009">
        <v>52.893862210737801</v>
      </c>
      <c r="O5009">
        <v>3.8251366120218599</v>
      </c>
      <c r="P5009">
        <v>20.6593406593406</v>
      </c>
    </row>
    <row r="5010" spans="1:16" hidden="1" x14ac:dyDescent="0.3">
      <c r="A5010" t="s">
        <v>10249</v>
      </c>
      <c r="B5010" t="s">
        <v>10250</v>
      </c>
      <c r="C5010" t="str">
        <f>IFERROR(VLOOKUP(Table1[[#This Row],[Ticker]],[1]!Table2[[Symbol]:[Industry]],2,FALSE),"-")</f>
        <v>-</v>
      </c>
      <c r="D5010" t="s">
        <v>528</v>
      </c>
      <c r="F5010">
        <v>2.1</v>
      </c>
      <c r="G5010">
        <v>-29.855754757134399</v>
      </c>
      <c r="H5010">
        <v>-0.73646508837380298</v>
      </c>
      <c r="I5010">
        <v>-12.7009439890802</v>
      </c>
      <c r="J5010">
        <v>-1.29115323183063</v>
      </c>
      <c r="K5010">
        <v>2.0999999999999899</v>
      </c>
      <c r="O5010">
        <v>0</v>
      </c>
      <c r="P5010">
        <v>0</v>
      </c>
    </row>
    <row r="5011" spans="1:16" hidden="1" x14ac:dyDescent="0.3">
      <c r="A5011" t="s">
        <v>10251</v>
      </c>
      <c r="B5011" t="s">
        <v>10252</v>
      </c>
      <c r="C5011" t="str">
        <f>IFERROR(VLOOKUP(Table1[[#This Row],[Ticker]],[1]!Table2[[Symbol]:[Industry]],2,FALSE),"-")</f>
        <v>-</v>
      </c>
      <c r="D5011" t="s">
        <v>124</v>
      </c>
    </row>
    <row r="5012" spans="1:16" hidden="1" x14ac:dyDescent="0.3">
      <c r="A5012" t="s">
        <v>10253</v>
      </c>
      <c r="B5012" t="s">
        <v>10254</v>
      </c>
      <c r="C5012" t="str">
        <f>IFERROR(VLOOKUP(Table1[[#This Row],[Ticker]],[1]!Table2[[Symbol]:[Industry]],2,FALSE),"-")</f>
        <v>-</v>
      </c>
      <c r="D5012" t="s">
        <v>1357</v>
      </c>
      <c r="F5012">
        <v>1000</v>
      </c>
      <c r="G5012">
        <v>-29.854754747134301</v>
      </c>
      <c r="H5012">
        <v>-0.73546507837370401</v>
      </c>
      <c r="I5012">
        <v>-12.6999439790801</v>
      </c>
      <c r="J5012">
        <v>-1.29115323183063</v>
      </c>
      <c r="K5012">
        <v>999.99621969140298</v>
      </c>
      <c r="O5012">
        <v>3</v>
      </c>
      <c r="P5012">
        <v>11.117284293571799</v>
      </c>
    </row>
    <row r="5013" spans="1:16" hidden="1" x14ac:dyDescent="0.3">
      <c r="A5013" t="s">
        <v>10255</v>
      </c>
      <c r="B5013" t="s">
        <v>10256</v>
      </c>
      <c r="C5013" t="str">
        <f>IFERROR(VLOOKUP(Table1[[#This Row],[Ticker]],[1]!Table2[[Symbol]:[Industry]],2,FALSE),"-")</f>
        <v>-</v>
      </c>
      <c r="F5013">
        <v>17.690000000000001</v>
      </c>
      <c r="G5013">
        <v>-32.012834403151999</v>
      </c>
      <c r="H5013">
        <v>-1.6861857587648501</v>
      </c>
      <c r="I5013">
        <v>-14.858023635097901</v>
      </c>
      <c r="J5013">
        <v>6.4245211302592704</v>
      </c>
      <c r="K5013">
        <v>17.635382237600901</v>
      </c>
      <c r="O5013">
        <v>17.2979084228377</v>
      </c>
      <c r="P5013">
        <v>21.497252747252698</v>
      </c>
    </row>
    <row r="5014" spans="1:16" hidden="1" x14ac:dyDescent="0.3">
      <c r="A5014" t="s">
        <v>10257</v>
      </c>
      <c r="B5014" t="s">
        <v>10258</v>
      </c>
      <c r="C5014" t="str">
        <f>IFERROR(VLOOKUP(Table1[[#This Row],[Ticker]],[1]!Table2[[Symbol]:[Industry]],2,FALSE),"-")</f>
        <v>-</v>
      </c>
      <c r="D5014" t="s">
        <v>743</v>
      </c>
      <c r="F5014">
        <v>10.74</v>
      </c>
      <c r="G5014">
        <v>-23.9385949938208</v>
      </c>
      <c r="H5014">
        <v>1.718681276121</v>
      </c>
      <c r="I5014">
        <v>-6.7837842257666701</v>
      </c>
      <c r="J5014">
        <v>0.11071592704787001</v>
      </c>
      <c r="O5014">
        <v>11.6387337057728</v>
      </c>
      <c r="P5014">
        <v>7.4</v>
      </c>
    </row>
    <row r="5015" spans="1:16" hidden="1" x14ac:dyDescent="0.3">
      <c r="A5015" t="s">
        <v>10259</v>
      </c>
      <c r="B5015" t="s">
        <v>10260</v>
      </c>
      <c r="C5015" t="str">
        <f>IFERROR(VLOOKUP(Table1[[#This Row],[Ticker]],[1]!Table2[[Symbol]:[Industry]],2,FALSE),"-")</f>
        <v>-</v>
      </c>
      <c r="D5015" t="s">
        <v>743</v>
      </c>
      <c r="F5015">
        <v>10.8</v>
      </c>
      <c r="G5015">
        <v>-23.451813870434901</v>
      </c>
      <c r="H5015">
        <v>1.3292626111567001</v>
      </c>
      <c r="I5015">
        <v>-6.29700310238076</v>
      </c>
      <c r="J5015">
        <v>1.0628957323878101</v>
      </c>
      <c r="O5015">
        <v>10.925925925925901</v>
      </c>
      <c r="P5015">
        <v>18.551042810098799</v>
      </c>
    </row>
    <row r="5016" spans="1:16" hidden="1" x14ac:dyDescent="0.3">
      <c r="A5016" t="s">
        <v>10261</v>
      </c>
      <c r="B5016" t="s">
        <v>10262</v>
      </c>
      <c r="C5016" t="str">
        <f>IFERROR(VLOOKUP(Table1[[#This Row],[Ticker]],[1]!Table2[[Symbol]:[Industry]],2,FALSE),"-")</f>
        <v>-</v>
      </c>
      <c r="D5016" t="s">
        <v>743</v>
      </c>
      <c r="F5016">
        <v>51.13</v>
      </c>
      <c r="G5016">
        <v>-30.2841870843009</v>
      </c>
      <c r="H5016">
        <v>-2.4140586093919199</v>
      </c>
      <c r="I5016">
        <v>-13.129376316246701</v>
      </c>
      <c r="J5016">
        <v>-0.38080294487239302</v>
      </c>
      <c r="O5016">
        <v>6.7866223352239299</v>
      </c>
      <c r="P5016">
        <v>3.2929292929292999</v>
      </c>
    </row>
    <row r="5017" spans="1:16" hidden="1" x14ac:dyDescent="0.3">
      <c r="A5017" t="s">
        <v>10263</v>
      </c>
      <c r="B5017" t="s">
        <v>10264</v>
      </c>
      <c r="C5017" t="str">
        <f>IFERROR(VLOOKUP(Table1[[#This Row],[Ticker]],[1]!Table2[[Symbol]:[Industry]],2,FALSE),"-")</f>
        <v>-</v>
      </c>
      <c r="F5017">
        <v>389.1</v>
      </c>
      <c r="G5017">
        <v>52.094210171553897</v>
      </c>
      <c r="H5017">
        <v>20.036481771529498</v>
      </c>
      <c r="I5017">
        <v>69.249020939608002</v>
      </c>
      <c r="J5017">
        <v>24.100696297949899</v>
      </c>
      <c r="O5017">
        <v>4.4333076329992203</v>
      </c>
      <c r="P5017">
        <v>94.55</v>
      </c>
    </row>
    <row r="5018" spans="1:16" hidden="1" x14ac:dyDescent="0.3">
      <c r="A5018" t="s">
        <v>10265</v>
      </c>
      <c r="B5018" t="s">
        <v>10266</v>
      </c>
      <c r="C5018" t="str">
        <f>IFERROR(VLOOKUP(Table1[[#This Row],[Ticker]],[1]!Table2[[Symbol]:[Industry]],2,FALSE),"-")</f>
        <v>-</v>
      </c>
      <c r="D5018" t="s">
        <v>1055</v>
      </c>
      <c r="F5018">
        <v>101.35</v>
      </c>
      <c r="G5018">
        <v>-28.708050166315999</v>
      </c>
      <c r="H5018">
        <v>-0.73646508837380298</v>
      </c>
      <c r="I5018">
        <v>-11.553239398261899</v>
      </c>
      <c r="O5018">
        <v>0.64134188455846597</v>
      </c>
      <c r="P5018">
        <v>1.1477045908183401</v>
      </c>
    </row>
    <row r="5019" spans="1:16" hidden="1" x14ac:dyDescent="0.3">
      <c r="A5019" t="s">
        <v>10267</v>
      </c>
      <c r="B5019" t="s">
        <v>10268</v>
      </c>
      <c r="C5019" t="str">
        <f>IFERROR(VLOOKUP(Table1[[#This Row],[Ticker]],[1]!Table2[[Symbol]:[Industry]],2,FALSE),"-")</f>
        <v>-</v>
      </c>
      <c r="D5019" t="s">
        <v>743</v>
      </c>
      <c r="F5019">
        <v>85.99</v>
      </c>
      <c r="G5019">
        <v>-35.928938809564698</v>
      </c>
      <c r="H5019">
        <v>5.5685202488695902</v>
      </c>
      <c r="I5019">
        <v>-18.7741280415106</v>
      </c>
      <c r="J5019">
        <v>2.5274625199593399</v>
      </c>
      <c r="O5019">
        <v>8.4777299686010092</v>
      </c>
      <c r="P5019">
        <v>8.7517389654736295</v>
      </c>
    </row>
    <row r="5020" spans="1:16" hidden="1" x14ac:dyDescent="0.3">
      <c r="A5020" t="s">
        <v>10269</v>
      </c>
      <c r="B5020" t="s">
        <v>10270</v>
      </c>
      <c r="C5020" t="str">
        <f>IFERROR(VLOOKUP(Table1[[#This Row],[Ticker]],[1]!Table2[[Symbol]:[Industry]],2,FALSE),"-")</f>
        <v>-</v>
      </c>
      <c r="D5020" t="s">
        <v>1357</v>
      </c>
      <c r="F5020">
        <v>1009.39</v>
      </c>
      <c r="G5020">
        <v>-28.927856825906801</v>
      </c>
      <c r="H5020">
        <v>-0.25965839914426198</v>
      </c>
      <c r="I5020">
        <v>-11.773046057852699</v>
      </c>
      <c r="J5020">
        <v>-1.1790789652724001</v>
      </c>
      <c r="O5020">
        <v>9.9069735186585396E-4</v>
      </c>
      <c r="P5020">
        <v>0.93900000000000095</v>
      </c>
    </row>
    <row r="5021" spans="1:16" hidden="1" x14ac:dyDescent="0.3">
      <c r="A5021" t="s">
        <v>10271</v>
      </c>
      <c r="B5021" t="s">
        <v>10272</v>
      </c>
      <c r="C5021" t="str">
        <f>IFERROR(VLOOKUP(Table1[[#This Row],[Ticker]],[1]!Table2[[Symbol]:[Industry]],2,FALSE),"-")</f>
        <v>-</v>
      </c>
      <c r="D5021" t="s">
        <v>743</v>
      </c>
      <c r="F5021">
        <v>101.8</v>
      </c>
      <c r="G5021">
        <v>-38.7840066805554</v>
      </c>
      <c r="H5021">
        <v>0.32578051869459002</v>
      </c>
      <c r="I5021">
        <v>-21.629195912501199</v>
      </c>
      <c r="J5021">
        <v>-1.0548397225750299</v>
      </c>
      <c r="O5021">
        <v>17.8781925343811</v>
      </c>
      <c r="P5021">
        <v>2.1473008227974999</v>
      </c>
    </row>
    <row r="5022" spans="1:16" hidden="1" x14ac:dyDescent="0.3">
      <c r="A5022" t="s">
        <v>10273</v>
      </c>
      <c r="B5022" t="s">
        <v>10274</v>
      </c>
      <c r="C5022" t="str">
        <f>IFERROR(VLOOKUP(Table1[[#This Row],[Ticker]],[1]!Table2[[Symbol]:[Industry]],2,FALSE),"-")</f>
        <v>-</v>
      </c>
      <c r="D5022" t="s">
        <v>743</v>
      </c>
      <c r="F5022">
        <v>34.049999999999997</v>
      </c>
      <c r="G5022">
        <v>-26.861199403232401</v>
      </c>
      <c r="H5022">
        <v>-1.76406344421643</v>
      </c>
      <c r="I5022">
        <v>-9.7063886351782909</v>
      </c>
      <c r="J5022">
        <v>0.36747161738529799</v>
      </c>
      <c r="O5022">
        <v>2.4963289280469798</v>
      </c>
      <c r="P5022">
        <v>9.8387096774193505</v>
      </c>
    </row>
    <row r="5023" spans="1:16" hidden="1" x14ac:dyDescent="0.3">
      <c r="A5023" t="s">
        <v>10275</v>
      </c>
      <c r="B5023" t="s">
        <v>10276</v>
      </c>
      <c r="C5023" t="str">
        <f>IFERROR(VLOOKUP(Table1[[#This Row],[Ticker]],[1]!Table2[[Symbol]:[Industry]],2,FALSE),"-")</f>
        <v>-</v>
      </c>
      <c r="F5023">
        <v>839.55</v>
      </c>
      <c r="G5023">
        <v>-43.748062449442102</v>
      </c>
      <c r="H5023">
        <v>-7.6883367461278098</v>
      </c>
      <c r="I5023">
        <v>-26.593251681387901</v>
      </c>
      <c r="J5023">
        <v>3.15062347885363</v>
      </c>
      <c r="O5023">
        <v>24.9478887499255</v>
      </c>
      <c r="P5023">
        <v>3.6481481481481302</v>
      </c>
    </row>
    <row r="5024" spans="1:16" hidden="1" x14ac:dyDescent="0.3">
      <c r="A5024" t="s">
        <v>10277</v>
      </c>
      <c r="B5024" t="s">
        <v>10278</v>
      </c>
      <c r="C5024" t="str">
        <f>IFERROR(VLOOKUP(Table1[[#This Row],[Ticker]],[1]!Table2[[Symbol]:[Industry]],2,FALSE),"-")</f>
        <v>-</v>
      </c>
      <c r="D5024" t="s">
        <v>743</v>
      </c>
      <c r="F5024">
        <v>32.22</v>
      </c>
      <c r="G5024">
        <v>-29.979747317580699</v>
      </c>
      <c r="H5024">
        <v>3.2609968405602099</v>
      </c>
      <c r="I5024">
        <v>-12.824936549526599</v>
      </c>
      <c r="J5024">
        <v>2.0831766325654502</v>
      </c>
      <c r="O5024">
        <v>3.4450651769087401</v>
      </c>
      <c r="P5024">
        <v>7.4</v>
      </c>
    </row>
    <row r="5025" spans="1:16" hidden="1" x14ac:dyDescent="0.3">
      <c r="A5025" t="s">
        <v>10279</v>
      </c>
      <c r="B5025" t="s">
        <v>10280</v>
      </c>
      <c r="C5025" t="str">
        <f>IFERROR(VLOOKUP(Table1[[#This Row],[Ticker]],[1]!Table2[[Symbol]:[Industry]],2,FALSE),"-")</f>
        <v>-</v>
      </c>
      <c r="D5025" t="s">
        <v>743</v>
      </c>
      <c r="F5025">
        <v>13.37</v>
      </c>
      <c r="G5025">
        <v>-25.157242619311301</v>
      </c>
      <c r="H5025">
        <v>0.701839226539137</v>
      </c>
      <c r="I5025">
        <v>-8.0024318512572492</v>
      </c>
      <c r="J5025">
        <v>-0.31149987840184501</v>
      </c>
      <c r="O5025">
        <v>4.0388930441286499</v>
      </c>
      <c r="P5025">
        <v>9.5901639344262204</v>
      </c>
    </row>
    <row r="5026" spans="1:16" hidden="1" x14ac:dyDescent="0.3">
      <c r="A5026" t="s">
        <v>10281</v>
      </c>
      <c r="B5026" t="s">
        <v>10282</v>
      </c>
      <c r="C5026" t="str">
        <f>IFERROR(VLOOKUP(Table1[[#This Row],[Ticker]],[1]!Table2[[Symbol]:[Industry]],2,FALSE),"-")</f>
        <v>-</v>
      </c>
      <c r="D5026" t="s">
        <v>743</v>
      </c>
      <c r="F5026">
        <v>34.15</v>
      </c>
      <c r="G5026">
        <v>-25.866716998303701</v>
      </c>
      <c r="H5026">
        <v>3.2254513735426502</v>
      </c>
      <c r="I5026">
        <v>-8.7119062302495909</v>
      </c>
      <c r="J5026">
        <v>0.14726450865484</v>
      </c>
      <c r="O5026">
        <v>5.4172767203513903</v>
      </c>
      <c r="P5026">
        <v>6.4858122856251903</v>
      </c>
    </row>
    <row r="5027" spans="1:16" hidden="1" x14ac:dyDescent="0.3">
      <c r="A5027" t="s">
        <v>4947</v>
      </c>
      <c r="B5027" t="s">
        <v>10283</v>
      </c>
      <c r="C5027" t="str">
        <f>IFERROR(VLOOKUP(Table1[[#This Row],[Ticker]],[1]!Table2[[Symbol]:[Industry]],2,FALSE),"-")</f>
        <v>-</v>
      </c>
      <c r="D5027" t="s">
        <v>1539</v>
      </c>
      <c r="F5027">
        <v>78.010000000000005</v>
      </c>
      <c r="G5027">
        <v>-21.883436418034002</v>
      </c>
      <c r="H5027">
        <v>7.4827129938179704</v>
      </c>
      <c r="I5027">
        <v>-4.7286256499799197</v>
      </c>
      <c r="J5027">
        <v>-3.7602890342997699</v>
      </c>
      <c r="O5027">
        <v>3.8328419433405898</v>
      </c>
      <c r="P5027">
        <v>11.4428571428571</v>
      </c>
    </row>
    <row r="5028" spans="1:16" hidden="1" x14ac:dyDescent="0.3">
      <c r="A5028" t="s">
        <v>10284</v>
      </c>
      <c r="B5028" t="s">
        <v>10285</v>
      </c>
      <c r="C5028" t="str">
        <f>IFERROR(VLOOKUP(Table1[[#This Row],[Ticker]],[1]!Table2[[Symbol]:[Industry]],2,FALSE),"-")</f>
        <v>-</v>
      </c>
      <c r="D5028" t="s">
        <v>743</v>
      </c>
      <c r="F5028">
        <v>100.68</v>
      </c>
      <c r="G5028">
        <v>-29.236126534068202</v>
      </c>
      <c r="H5028">
        <v>-6.5175689237339496</v>
      </c>
      <c r="I5028">
        <v>-12.0813157660141</v>
      </c>
      <c r="J5028">
        <v>-0.70191923602518103</v>
      </c>
      <c r="O5028">
        <v>18.9511323003575</v>
      </c>
      <c r="P5028">
        <v>0.68000000000001304</v>
      </c>
    </row>
    <row r="5029" spans="1:16" hidden="1" x14ac:dyDescent="0.3">
      <c r="A5029" t="s">
        <v>10286</v>
      </c>
      <c r="B5029" t="s">
        <v>10287</v>
      </c>
      <c r="C5029" t="str">
        <f>IFERROR(VLOOKUP(Table1[[#This Row],[Ticker]],[1]!Table2[[Symbol]:[Industry]],2,FALSE),"-")</f>
        <v>-</v>
      </c>
      <c r="D5029" t="s">
        <v>743</v>
      </c>
      <c r="F5029">
        <v>9.4499999999999993</v>
      </c>
      <c r="G5029">
        <v>-27.1383634527865</v>
      </c>
      <c r="H5029">
        <v>3.0803288047559598</v>
      </c>
      <c r="I5029">
        <v>-9.9835526847324498</v>
      </c>
      <c r="J5029">
        <v>2.52564066129912</v>
      </c>
      <c r="O5029">
        <v>8.4656084656084598</v>
      </c>
      <c r="P5029">
        <v>13.855421686746899</v>
      </c>
    </row>
    <row r="5030" spans="1:16" hidden="1" x14ac:dyDescent="0.3">
      <c r="A5030" t="s">
        <v>10288</v>
      </c>
      <c r="B5030" t="s">
        <v>10289</v>
      </c>
      <c r="C5030" t="str">
        <f>IFERROR(VLOOKUP(Table1[[#This Row],[Ticker]],[1]!Table2[[Symbol]:[Industry]],2,FALSE),"-")</f>
        <v>-</v>
      </c>
      <c r="F5030">
        <v>18.3</v>
      </c>
      <c r="G5030">
        <v>-44.936961253654097</v>
      </c>
      <c r="H5030">
        <v>137.844180072916</v>
      </c>
      <c r="I5030">
        <v>-27.782150485599999</v>
      </c>
      <c r="J5030">
        <v>137.28949192945899</v>
      </c>
      <c r="O5030">
        <v>17.759562841529998</v>
      </c>
      <c r="P5030">
        <v>4.1548093340922003</v>
      </c>
    </row>
    <row r="5031" spans="1:16" hidden="1" x14ac:dyDescent="0.3">
      <c r="A5031" t="s">
        <v>10290</v>
      </c>
      <c r="B5031" t="s">
        <v>10291</v>
      </c>
      <c r="C5031" t="str">
        <f>IFERROR(VLOOKUP(Table1[[#This Row],[Ticker]],[1]!Table2[[Symbol]:[Industry]],2,FALSE),"-")</f>
        <v>-</v>
      </c>
      <c r="F5031">
        <v>34</v>
      </c>
      <c r="G5031">
        <v>-44.299640011286399</v>
      </c>
      <c r="H5031">
        <v>-16.035911489984201</v>
      </c>
      <c r="I5031">
        <v>-27.144829243232198</v>
      </c>
      <c r="J5031">
        <v>-16.590599633441101</v>
      </c>
      <c r="O5031">
        <v>16.8823529411764</v>
      </c>
      <c r="P5031">
        <v>6.25</v>
      </c>
    </row>
    <row r="5032" spans="1:16" hidden="1" x14ac:dyDescent="0.3">
      <c r="A5032" t="s">
        <v>10292</v>
      </c>
      <c r="B5032" t="s">
        <v>10293</v>
      </c>
      <c r="C5032" t="str">
        <f>IFERROR(VLOOKUP(Table1[[#This Row],[Ticker]],[1]!Table2[[Symbol]:[Industry]],2,FALSE),"-")</f>
        <v>-</v>
      </c>
      <c r="F5032">
        <v>112.1</v>
      </c>
      <c r="G5032">
        <v>-29.855754757134399</v>
      </c>
      <c r="I5032">
        <v>-12.7009439890802</v>
      </c>
      <c r="O5032">
        <v>5.4415700267618199</v>
      </c>
      <c r="P5032">
        <v>0</v>
      </c>
    </row>
    <row r="5033" spans="1:16" hidden="1" x14ac:dyDescent="0.3">
      <c r="A5033" t="s">
        <v>10294</v>
      </c>
      <c r="B5033" t="s">
        <v>10295</v>
      </c>
      <c r="C5033" t="str">
        <f>IFERROR(VLOOKUP(Table1[[#This Row],[Ticker]],[1]!Table2[[Symbol]:[Industry]],2,FALSE),"-")</f>
        <v>-</v>
      </c>
      <c r="D5033" t="s">
        <v>743</v>
      </c>
    </row>
    <row r="5034" spans="1:16" hidden="1" x14ac:dyDescent="0.3">
      <c r="A5034" t="s">
        <v>10296</v>
      </c>
      <c r="B5034" t="s">
        <v>10297</v>
      </c>
      <c r="C5034" t="str">
        <f>IFERROR(VLOOKUP(Table1[[#This Row],[Ticker]],[1]!Table2[[Symbol]:[Industry]],2,FALSE),"-")</f>
        <v>-</v>
      </c>
    </row>
    <row r="5035" spans="1:16" hidden="1" x14ac:dyDescent="0.3">
      <c r="A5035" t="s">
        <v>10298</v>
      </c>
      <c r="B5035" t="s">
        <v>10299</v>
      </c>
      <c r="C5035" t="str">
        <f>IFERROR(VLOOKUP(Table1[[#This Row],[Ticker]],[1]!Table2[[Symbol]:[Industry]],2,FALSE),"-")</f>
        <v>-</v>
      </c>
    </row>
    <row r="5036" spans="1:16" hidden="1" x14ac:dyDescent="0.3">
      <c r="A5036" t="s">
        <v>10300</v>
      </c>
      <c r="B5036" t="s">
        <v>10301</v>
      </c>
      <c r="C5036" t="str">
        <f>IFERROR(VLOOKUP(Table1[[#This Row],[Ticker]],[1]!Table2[[Symbol]:[Industry]],2,FALSE),"-")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Price_Filter_27_08_2024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2024-08-28T08:13:35Z</dcterms:created>
  <dcterms:modified xsi:type="dcterms:W3CDTF">2024-11-22T13:39:23Z</dcterms:modified>
</cp:coreProperties>
</file>